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55" windowHeight="8490" tabRatio="856" activeTab="3"/>
  </bookViews>
  <sheets>
    <sheet name="Tableau de board" sheetId="1" r:id="rId1"/>
    <sheet name="Marques" sheetId="2" r:id="rId2"/>
    <sheet name="Budget" sheetId="11" r:id="rId3"/>
    <sheet name="Bon de commande" sheetId="3" r:id="rId4"/>
    <sheet name="Feuil1" sheetId="12" r:id="rId5"/>
    <sheet name="Etat des stocks" sheetId="6" r:id="rId6"/>
    <sheet name="MVT stock" sheetId="8" r:id="rId7"/>
    <sheet name="BDD" sheetId="5" r:id="rId8"/>
    <sheet name="Calendrier paiements" sheetId="10" r:id="rId9"/>
    <sheet name="Thesaurus" sheetId="7" r:id="rId10"/>
  </sheets>
  <definedNames>
    <definedName name="_xlnm._FilterDatabase" localSheetId="7" hidden="1">BDD!$A$1:$P$1241</definedName>
    <definedName name="_xlnm._FilterDatabase" localSheetId="5" hidden="1">'Etat des stocks'!$A$1:$T$2242</definedName>
    <definedName name="Categorie">Thesaurus!$C:$C</definedName>
    <definedName name="codepaiement">Thesaurus!$L:$L</definedName>
    <definedName name="_xlnm.Criteria" localSheetId="5">'Etat des stocks'!$A:$A</definedName>
    <definedName name="_xlnm.Extract" localSheetId="5">BDD!$E:$E</definedName>
    <definedName name="Marque">Marques!$A:$A</definedName>
    <definedName name="nbcouleur">Thesaurus!$Q:$Q</definedName>
    <definedName name="paiementnum">Thesaurus!$L:$L</definedName>
    <definedName name="Saison">Thesaurus!$B:$B</definedName>
    <definedName name="Typedetaille">Thesaurus!$A:$A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90" i="3" l="1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H89" i="3"/>
  <c r="H91" i="3"/>
  <c r="A1142" i="6"/>
  <c r="H1142" i="6"/>
  <c r="R1142" i="6"/>
  <c r="S1142" i="6"/>
  <c r="A1143" i="6"/>
  <c r="H1143" i="6"/>
  <c r="R1143" i="6"/>
  <c r="S1143" i="6"/>
  <c r="A1144" i="6"/>
  <c r="H1144" i="6"/>
  <c r="R1144" i="6"/>
  <c r="S1144" i="6"/>
  <c r="A1145" i="6"/>
  <c r="H1145" i="6"/>
  <c r="R1145" i="6"/>
  <c r="S1145" i="6"/>
  <c r="A1146" i="6"/>
  <c r="H1146" i="6"/>
  <c r="R1146" i="6"/>
  <c r="S1146" i="6"/>
  <c r="A1147" i="6"/>
  <c r="H1147" i="6"/>
  <c r="R1147" i="6"/>
  <c r="S1147" i="6"/>
  <c r="A1148" i="6"/>
  <c r="H1148" i="6"/>
  <c r="R1148" i="6"/>
  <c r="S1148" i="6"/>
  <c r="A1149" i="6"/>
  <c r="H1149" i="6"/>
  <c r="R1149" i="6"/>
  <c r="S1149" i="6"/>
  <c r="A1150" i="6"/>
  <c r="H1150" i="6"/>
  <c r="R1150" i="6"/>
  <c r="S1150" i="6"/>
  <c r="A1151" i="6"/>
  <c r="H1151" i="6"/>
  <c r="R1151" i="6"/>
  <c r="S1151" i="6"/>
  <c r="A1152" i="6"/>
  <c r="H1152" i="6"/>
  <c r="R1152" i="6"/>
  <c r="S1152" i="6"/>
  <c r="A1153" i="6"/>
  <c r="H1153" i="6"/>
  <c r="R1153" i="6"/>
  <c r="S1153" i="6"/>
  <c r="A1154" i="6"/>
  <c r="H1154" i="6"/>
  <c r="R1154" i="6"/>
  <c r="S1154" i="6"/>
  <c r="A1155" i="6"/>
  <c r="H1155" i="6"/>
  <c r="R1155" i="6"/>
  <c r="S1155" i="6"/>
  <c r="A1156" i="6"/>
  <c r="H1156" i="6"/>
  <c r="R1156" i="6"/>
  <c r="S1156" i="6"/>
  <c r="A1157" i="6"/>
  <c r="H1157" i="6"/>
  <c r="R1157" i="6"/>
  <c r="S1157" i="6"/>
  <c r="A1158" i="6"/>
  <c r="H1158" i="6"/>
  <c r="R1158" i="6"/>
  <c r="S1158" i="6"/>
  <c r="A1159" i="6"/>
  <c r="H1159" i="6"/>
  <c r="R1159" i="6"/>
  <c r="S1159" i="6"/>
  <c r="A1160" i="6"/>
  <c r="H1160" i="6"/>
  <c r="R1160" i="6"/>
  <c r="S1160" i="6"/>
  <c r="A1161" i="6"/>
  <c r="H1161" i="6"/>
  <c r="R1161" i="6"/>
  <c r="S1161" i="6"/>
  <c r="A1162" i="6"/>
  <c r="H1162" i="6"/>
  <c r="R1162" i="6"/>
  <c r="S1162" i="6"/>
  <c r="A1163" i="6"/>
  <c r="H1163" i="6"/>
  <c r="R1163" i="6"/>
  <c r="S1163" i="6"/>
  <c r="A1164" i="6"/>
  <c r="H1164" i="6"/>
  <c r="R1164" i="6"/>
  <c r="S1164" i="6"/>
  <c r="A1165" i="6"/>
  <c r="H1165" i="6"/>
  <c r="R1165" i="6"/>
  <c r="S1165" i="6"/>
  <c r="A1166" i="6"/>
  <c r="H1166" i="6"/>
  <c r="R1166" i="6"/>
  <c r="S1166" i="6"/>
  <c r="A1167" i="6"/>
  <c r="H1167" i="6"/>
  <c r="R1167" i="6"/>
  <c r="S1167" i="6"/>
  <c r="A1168" i="6"/>
  <c r="H1168" i="6"/>
  <c r="R1168" i="6"/>
  <c r="S1168" i="6"/>
  <c r="A1169" i="6"/>
  <c r="H1169" i="6"/>
  <c r="R1169" i="6"/>
  <c r="S1169" i="6"/>
  <c r="A1170" i="6"/>
  <c r="H1170" i="6"/>
  <c r="R1170" i="6"/>
  <c r="S1170" i="6"/>
  <c r="A1171" i="6"/>
  <c r="H1171" i="6"/>
  <c r="R1171" i="6"/>
  <c r="S1171" i="6"/>
  <c r="H2" i="6"/>
  <c r="A2" i="6"/>
  <c r="H3" i="6"/>
  <c r="A3" i="6"/>
  <c r="H4" i="6"/>
  <c r="A4" i="6"/>
  <c r="H5" i="6"/>
  <c r="A5" i="6"/>
  <c r="H6" i="6"/>
  <c r="A6" i="6"/>
  <c r="H7" i="6"/>
  <c r="A7" i="6"/>
  <c r="H8" i="6"/>
  <c r="A8" i="6"/>
  <c r="H9" i="6"/>
  <c r="A9" i="6"/>
  <c r="H10" i="6"/>
  <c r="A10" i="6"/>
  <c r="H11" i="6"/>
  <c r="A11" i="6"/>
  <c r="H12" i="6"/>
  <c r="A12" i="6"/>
  <c r="H13" i="6"/>
  <c r="A13" i="6"/>
  <c r="H14" i="6"/>
  <c r="A14" i="6"/>
  <c r="H15" i="6"/>
  <c r="A15" i="6"/>
  <c r="H16" i="6"/>
  <c r="A16" i="6"/>
  <c r="H17" i="6"/>
  <c r="A17" i="6"/>
  <c r="H18" i="6"/>
  <c r="A18" i="6"/>
  <c r="H19" i="6"/>
  <c r="A19" i="6"/>
  <c r="H20" i="6"/>
  <c r="A20" i="6"/>
  <c r="H21" i="6"/>
  <c r="A21" i="6"/>
  <c r="H22" i="6"/>
  <c r="A22" i="6"/>
  <c r="H23" i="6"/>
  <c r="A23" i="6"/>
  <c r="H24" i="6"/>
  <c r="A24" i="6"/>
  <c r="H25" i="6"/>
  <c r="A25" i="6"/>
  <c r="H26" i="6"/>
  <c r="A26" i="6"/>
  <c r="H27" i="6"/>
  <c r="A27" i="6"/>
  <c r="H28" i="6"/>
  <c r="A28" i="6"/>
  <c r="H29" i="6"/>
  <c r="A29" i="6"/>
  <c r="H30" i="6"/>
  <c r="A30" i="6"/>
  <c r="H31" i="6"/>
  <c r="A31" i="6"/>
  <c r="H32" i="6"/>
  <c r="A32" i="6"/>
  <c r="H33" i="6"/>
  <c r="A33" i="6"/>
  <c r="H34" i="6"/>
  <c r="A34" i="6"/>
  <c r="H35" i="6"/>
  <c r="A35" i="6"/>
  <c r="H36" i="6"/>
  <c r="A36" i="6"/>
  <c r="H37" i="6"/>
  <c r="A37" i="6"/>
  <c r="H38" i="6"/>
  <c r="A38" i="6"/>
  <c r="H39" i="6"/>
  <c r="A39" i="6"/>
  <c r="H40" i="6"/>
  <c r="A40" i="6"/>
  <c r="H41" i="6"/>
  <c r="A41" i="6"/>
  <c r="H42" i="6"/>
  <c r="A42" i="6"/>
  <c r="H43" i="6"/>
  <c r="A43" i="6"/>
  <c r="H44" i="6"/>
  <c r="A44" i="6"/>
  <c r="H45" i="6"/>
  <c r="A45" i="6"/>
  <c r="H46" i="6"/>
  <c r="A46" i="6"/>
  <c r="H47" i="6"/>
  <c r="A47" i="6"/>
  <c r="H48" i="6"/>
  <c r="A48" i="6"/>
  <c r="H49" i="6"/>
  <c r="A49" i="6"/>
  <c r="H50" i="6"/>
  <c r="A50" i="6"/>
  <c r="H51" i="6"/>
  <c r="A51" i="6"/>
  <c r="H52" i="6"/>
  <c r="A52" i="6"/>
  <c r="H53" i="6"/>
  <c r="A53" i="6"/>
  <c r="H54" i="6"/>
  <c r="A54" i="6"/>
  <c r="H55" i="6"/>
  <c r="A55" i="6"/>
  <c r="H56" i="6"/>
  <c r="A56" i="6"/>
  <c r="H57" i="6"/>
  <c r="A57" i="6"/>
  <c r="H58" i="6"/>
  <c r="A58" i="6"/>
  <c r="H59" i="6"/>
  <c r="A59" i="6"/>
  <c r="H60" i="6"/>
  <c r="A60" i="6"/>
  <c r="H61" i="6"/>
  <c r="A61" i="6"/>
  <c r="H62" i="6"/>
  <c r="A62" i="6"/>
  <c r="H63" i="6"/>
  <c r="A63" i="6"/>
  <c r="H64" i="6"/>
  <c r="A64" i="6"/>
  <c r="H65" i="6"/>
  <c r="A65" i="6"/>
  <c r="H66" i="6"/>
  <c r="A66" i="6"/>
  <c r="H67" i="6"/>
  <c r="A67" i="6"/>
  <c r="H68" i="6"/>
  <c r="A68" i="6"/>
  <c r="H69" i="6"/>
  <c r="A69" i="6"/>
  <c r="H70" i="6"/>
  <c r="A70" i="6"/>
  <c r="H71" i="6"/>
  <c r="A71" i="6"/>
  <c r="H72" i="6"/>
  <c r="A72" i="6"/>
  <c r="H73" i="6"/>
  <c r="A73" i="6"/>
  <c r="H74" i="6"/>
  <c r="A74" i="6"/>
  <c r="H75" i="6"/>
  <c r="A75" i="6"/>
  <c r="H76" i="6"/>
  <c r="A76" i="6"/>
  <c r="H77" i="6"/>
  <c r="A77" i="6"/>
  <c r="H78" i="6"/>
  <c r="A78" i="6"/>
  <c r="H79" i="6"/>
  <c r="A79" i="6"/>
  <c r="H80" i="6"/>
  <c r="A80" i="6"/>
  <c r="H81" i="6"/>
  <c r="A81" i="6"/>
  <c r="H82" i="6"/>
  <c r="A82" i="6"/>
  <c r="H83" i="6"/>
  <c r="A83" i="6"/>
  <c r="H84" i="6"/>
  <c r="A84" i="6"/>
  <c r="H85" i="6"/>
  <c r="A85" i="6"/>
  <c r="H86" i="6"/>
  <c r="A86" i="6"/>
  <c r="H87" i="6"/>
  <c r="A87" i="6"/>
  <c r="H88" i="6"/>
  <c r="A88" i="6"/>
  <c r="H89" i="6"/>
  <c r="A89" i="6"/>
  <c r="H90" i="6"/>
  <c r="A90" i="6"/>
  <c r="H91" i="6"/>
  <c r="A91" i="6"/>
  <c r="H92" i="6"/>
  <c r="A92" i="6"/>
  <c r="H93" i="6"/>
  <c r="A93" i="6"/>
  <c r="H94" i="6"/>
  <c r="A94" i="6"/>
  <c r="H95" i="6"/>
  <c r="A95" i="6"/>
  <c r="H96" i="6"/>
  <c r="A96" i="6"/>
  <c r="H97" i="6"/>
  <c r="A97" i="6"/>
  <c r="H98" i="6"/>
  <c r="A98" i="6"/>
  <c r="H99" i="6"/>
  <c r="A99" i="6"/>
  <c r="H100" i="6"/>
  <c r="A100" i="6"/>
  <c r="H101" i="6"/>
  <c r="A101" i="6"/>
  <c r="H102" i="6"/>
  <c r="A102" i="6"/>
  <c r="H103" i="6"/>
  <c r="A103" i="6"/>
  <c r="H104" i="6"/>
  <c r="A104" i="6"/>
  <c r="H105" i="6"/>
  <c r="A105" i="6"/>
  <c r="H106" i="6"/>
  <c r="A106" i="6"/>
  <c r="H107" i="6"/>
  <c r="A107" i="6"/>
  <c r="H108" i="6"/>
  <c r="A108" i="6"/>
  <c r="H109" i="6"/>
  <c r="A109" i="6"/>
  <c r="H110" i="6"/>
  <c r="A110" i="6"/>
  <c r="H111" i="6"/>
  <c r="A111" i="6"/>
  <c r="H112" i="6"/>
  <c r="A112" i="6"/>
  <c r="H113" i="6"/>
  <c r="A113" i="6"/>
  <c r="H114" i="6"/>
  <c r="A114" i="6"/>
  <c r="H115" i="6"/>
  <c r="A115" i="6"/>
  <c r="H116" i="6"/>
  <c r="A116" i="6"/>
  <c r="H117" i="6"/>
  <c r="A117" i="6"/>
  <c r="H118" i="6"/>
  <c r="A118" i="6"/>
  <c r="H119" i="6"/>
  <c r="A119" i="6"/>
  <c r="H120" i="6"/>
  <c r="A120" i="6"/>
  <c r="H121" i="6"/>
  <c r="A121" i="6"/>
  <c r="H122" i="6"/>
  <c r="A122" i="6"/>
  <c r="H123" i="6"/>
  <c r="A123" i="6"/>
  <c r="H124" i="6"/>
  <c r="A124" i="6"/>
  <c r="H125" i="6"/>
  <c r="A125" i="6"/>
  <c r="H126" i="6"/>
  <c r="A126" i="6"/>
  <c r="H127" i="6"/>
  <c r="A127" i="6"/>
  <c r="H128" i="6"/>
  <c r="A128" i="6"/>
  <c r="H129" i="6"/>
  <c r="A129" i="6"/>
  <c r="H130" i="6"/>
  <c r="A130" i="6"/>
  <c r="H131" i="6"/>
  <c r="A131" i="6"/>
  <c r="H132" i="6"/>
  <c r="A132" i="6"/>
  <c r="H133" i="6"/>
  <c r="A133" i="6"/>
  <c r="H134" i="6"/>
  <c r="A134" i="6"/>
  <c r="H135" i="6"/>
  <c r="A135" i="6"/>
  <c r="H136" i="6"/>
  <c r="A136" i="6"/>
  <c r="H137" i="6"/>
  <c r="A137" i="6"/>
  <c r="H138" i="6"/>
  <c r="A138" i="6"/>
  <c r="H139" i="6"/>
  <c r="A139" i="6"/>
  <c r="H140" i="6"/>
  <c r="A140" i="6"/>
  <c r="H141" i="6"/>
  <c r="A141" i="6"/>
  <c r="H142" i="6"/>
  <c r="A142" i="6"/>
  <c r="H143" i="6"/>
  <c r="A143" i="6"/>
  <c r="H144" i="6"/>
  <c r="A144" i="6"/>
  <c r="H145" i="6"/>
  <c r="A145" i="6"/>
  <c r="H146" i="6"/>
  <c r="A146" i="6"/>
  <c r="H147" i="6"/>
  <c r="A147" i="6"/>
  <c r="H148" i="6"/>
  <c r="A148" i="6"/>
  <c r="H149" i="6"/>
  <c r="A149" i="6"/>
  <c r="H150" i="6"/>
  <c r="A150" i="6"/>
  <c r="H151" i="6"/>
  <c r="A151" i="6"/>
  <c r="H152" i="6"/>
  <c r="A152" i="6"/>
  <c r="H153" i="6"/>
  <c r="A153" i="6"/>
  <c r="H154" i="6"/>
  <c r="A154" i="6"/>
  <c r="H155" i="6"/>
  <c r="A155" i="6"/>
  <c r="H156" i="6"/>
  <c r="A156" i="6"/>
  <c r="H157" i="6"/>
  <c r="A157" i="6"/>
  <c r="H158" i="6"/>
  <c r="A158" i="6"/>
  <c r="H159" i="6"/>
  <c r="A159" i="6"/>
  <c r="H160" i="6"/>
  <c r="A160" i="6"/>
  <c r="H161" i="6"/>
  <c r="A161" i="6"/>
  <c r="H162" i="6"/>
  <c r="A162" i="6"/>
  <c r="H163" i="6"/>
  <c r="A163" i="6"/>
  <c r="H164" i="6"/>
  <c r="A164" i="6"/>
  <c r="H165" i="6"/>
  <c r="A165" i="6"/>
  <c r="H166" i="6"/>
  <c r="A166" i="6"/>
  <c r="H167" i="6"/>
  <c r="A167" i="6"/>
  <c r="H168" i="6"/>
  <c r="A168" i="6"/>
  <c r="H169" i="6"/>
  <c r="A169" i="6"/>
  <c r="H170" i="6"/>
  <c r="A170" i="6"/>
  <c r="H171" i="6"/>
  <c r="A171" i="6"/>
  <c r="H172" i="6"/>
  <c r="A172" i="6"/>
  <c r="H173" i="6"/>
  <c r="A173" i="6"/>
  <c r="H174" i="6"/>
  <c r="A174" i="6"/>
  <c r="H175" i="6"/>
  <c r="A175" i="6"/>
  <c r="H176" i="6"/>
  <c r="A176" i="6"/>
  <c r="H177" i="6"/>
  <c r="A177" i="6"/>
  <c r="H178" i="6"/>
  <c r="A178" i="6"/>
  <c r="H179" i="6"/>
  <c r="A179" i="6"/>
  <c r="H180" i="6"/>
  <c r="A180" i="6"/>
  <c r="H181" i="6"/>
  <c r="A181" i="6"/>
  <c r="H182" i="6"/>
  <c r="A182" i="6"/>
  <c r="H183" i="6"/>
  <c r="A183" i="6"/>
  <c r="H184" i="6"/>
  <c r="A184" i="6"/>
  <c r="H185" i="6"/>
  <c r="A185" i="6"/>
  <c r="H186" i="6"/>
  <c r="A186" i="6"/>
  <c r="H187" i="6"/>
  <c r="A187" i="6"/>
  <c r="H188" i="6"/>
  <c r="A188" i="6"/>
  <c r="H189" i="6"/>
  <c r="A189" i="6"/>
  <c r="H190" i="6"/>
  <c r="A190" i="6"/>
  <c r="H191" i="6"/>
  <c r="A191" i="6"/>
  <c r="H192" i="6"/>
  <c r="A192" i="6"/>
  <c r="H193" i="6"/>
  <c r="A193" i="6"/>
  <c r="H194" i="6"/>
  <c r="A194" i="6"/>
  <c r="H195" i="6"/>
  <c r="A195" i="6"/>
  <c r="H196" i="6"/>
  <c r="A196" i="6"/>
  <c r="H197" i="6"/>
  <c r="A197" i="6"/>
  <c r="H198" i="6"/>
  <c r="A198" i="6"/>
  <c r="H199" i="6"/>
  <c r="A199" i="6"/>
  <c r="H200" i="6"/>
  <c r="A200" i="6"/>
  <c r="H201" i="6"/>
  <c r="A201" i="6"/>
  <c r="H202" i="6"/>
  <c r="A202" i="6"/>
  <c r="H203" i="6"/>
  <c r="A203" i="6"/>
  <c r="H204" i="6"/>
  <c r="A204" i="6"/>
  <c r="H205" i="6"/>
  <c r="A205" i="6"/>
  <c r="H206" i="6"/>
  <c r="A206" i="6"/>
  <c r="H207" i="6"/>
  <c r="A207" i="6"/>
  <c r="H208" i="6"/>
  <c r="A208" i="6"/>
  <c r="H209" i="6"/>
  <c r="A209" i="6"/>
  <c r="H210" i="6"/>
  <c r="A210" i="6"/>
  <c r="H211" i="6"/>
  <c r="A211" i="6"/>
  <c r="H212" i="6"/>
  <c r="A212" i="6"/>
  <c r="H213" i="6"/>
  <c r="A213" i="6"/>
  <c r="H214" i="6"/>
  <c r="A214" i="6"/>
  <c r="H215" i="6"/>
  <c r="A215" i="6"/>
  <c r="H216" i="6"/>
  <c r="A216" i="6"/>
  <c r="H217" i="6"/>
  <c r="A217" i="6"/>
  <c r="H218" i="6"/>
  <c r="A218" i="6"/>
  <c r="H219" i="6"/>
  <c r="A219" i="6"/>
  <c r="H220" i="6"/>
  <c r="A220" i="6"/>
  <c r="H221" i="6"/>
  <c r="A221" i="6"/>
  <c r="H222" i="6"/>
  <c r="A222" i="6"/>
  <c r="H223" i="6"/>
  <c r="A223" i="6"/>
  <c r="H224" i="6"/>
  <c r="A224" i="6"/>
  <c r="H225" i="6"/>
  <c r="A225" i="6"/>
  <c r="H226" i="6"/>
  <c r="A226" i="6"/>
  <c r="H227" i="6"/>
  <c r="A227" i="6"/>
  <c r="H228" i="6"/>
  <c r="A228" i="6"/>
  <c r="H229" i="6"/>
  <c r="A229" i="6"/>
  <c r="H230" i="6"/>
  <c r="A230" i="6"/>
  <c r="H231" i="6"/>
  <c r="A231" i="6"/>
  <c r="H232" i="6"/>
  <c r="A232" i="6"/>
  <c r="H233" i="6"/>
  <c r="A233" i="6"/>
  <c r="H234" i="6"/>
  <c r="A234" i="6"/>
  <c r="H235" i="6"/>
  <c r="A235" i="6"/>
  <c r="H236" i="6"/>
  <c r="A236" i="6"/>
  <c r="H237" i="6"/>
  <c r="A237" i="6"/>
  <c r="H238" i="6"/>
  <c r="A238" i="6"/>
  <c r="H239" i="6"/>
  <c r="A239" i="6"/>
  <c r="H240" i="6"/>
  <c r="A240" i="6"/>
  <c r="H241" i="6"/>
  <c r="A241" i="6"/>
  <c r="H242" i="6"/>
  <c r="A242" i="6"/>
  <c r="H243" i="6"/>
  <c r="A243" i="6"/>
  <c r="H244" i="6"/>
  <c r="A244" i="6"/>
  <c r="H245" i="6"/>
  <c r="A245" i="6"/>
  <c r="H246" i="6"/>
  <c r="A246" i="6"/>
  <c r="H247" i="6"/>
  <c r="A247" i="6"/>
  <c r="H248" i="6"/>
  <c r="A248" i="6"/>
  <c r="H249" i="6"/>
  <c r="A249" i="6"/>
  <c r="H250" i="6"/>
  <c r="A250" i="6"/>
  <c r="H251" i="6"/>
  <c r="A251" i="6"/>
  <c r="H252" i="6"/>
  <c r="A252" i="6"/>
  <c r="H253" i="6"/>
  <c r="A253" i="6"/>
  <c r="H254" i="6"/>
  <c r="A254" i="6"/>
  <c r="H255" i="6"/>
  <c r="A255" i="6"/>
  <c r="H256" i="6"/>
  <c r="A256" i="6"/>
  <c r="H257" i="6"/>
  <c r="A257" i="6"/>
  <c r="H258" i="6"/>
  <c r="A258" i="6"/>
  <c r="H259" i="6"/>
  <c r="A259" i="6"/>
  <c r="H260" i="6"/>
  <c r="A260" i="6"/>
  <c r="H261" i="6"/>
  <c r="A261" i="6"/>
  <c r="H262" i="6"/>
  <c r="A262" i="6"/>
  <c r="H263" i="6"/>
  <c r="A263" i="6"/>
  <c r="H264" i="6"/>
  <c r="A264" i="6"/>
  <c r="H265" i="6"/>
  <c r="A265" i="6"/>
  <c r="H266" i="6"/>
  <c r="A266" i="6"/>
  <c r="H267" i="6"/>
  <c r="A267" i="6"/>
  <c r="H268" i="6"/>
  <c r="A268" i="6"/>
  <c r="H269" i="6"/>
  <c r="A269" i="6"/>
  <c r="H270" i="6"/>
  <c r="A270" i="6"/>
  <c r="H271" i="6"/>
  <c r="A271" i="6"/>
  <c r="H272" i="6"/>
  <c r="A272" i="6"/>
  <c r="H273" i="6"/>
  <c r="A273" i="6"/>
  <c r="H274" i="6"/>
  <c r="A274" i="6"/>
  <c r="H275" i="6"/>
  <c r="A275" i="6"/>
  <c r="H276" i="6"/>
  <c r="A276" i="6"/>
  <c r="H277" i="6"/>
  <c r="A277" i="6"/>
  <c r="H278" i="6"/>
  <c r="A278" i="6"/>
  <c r="H279" i="6"/>
  <c r="A279" i="6"/>
  <c r="H280" i="6"/>
  <c r="A280" i="6"/>
  <c r="H281" i="6"/>
  <c r="A281" i="6"/>
  <c r="H282" i="6"/>
  <c r="A282" i="6"/>
  <c r="H283" i="6"/>
  <c r="A283" i="6"/>
  <c r="H284" i="6"/>
  <c r="A284" i="6"/>
  <c r="H285" i="6"/>
  <c r="A285" i="6"/>
  <c r="H286" i="6"/>
  <c r="A286" i="6"/>
  <c r="H287" i="6"/>
  <c r="A287" i="6"/>
  <c r="H288" i="6"/>
  <c r="A288" i="6"/>
  <c r="H289" i="6"/>
  <c r="A289" i="6"/>
  <c r="H290" i="6"/>
  <c r="A290" i="6"/>
  <c r="H291" i="6"/>
  <c r="A291" i="6"/>
  <c r="H292" i="6"/>
  <c r="A292" i="6"/>
  <c r="H293" i="6"/>
  <c r="A293" i="6"/>
  <c r="H294" i="6"/>
  <c r="A294" i="6"/>
  <c r="H295" i="6"/>
  <c r="A295" i="6"/>
  <c r="H296" i="6"/>
  <c r="A296" i="6"/>
  <c r="H297" i="6"/>
  <c r="A297" i="6"/>
  <c r="H298" i="6"/>
  <c r="A298" i="6"/>
  <c r="H299" i="6"/>
  <c r="A299" i="6"/>
  <c r="H300" i="6"/>
  <c r="A300" i="6"/>
  <c r="H301" i="6"/>
  <c r="A301" i="6"/>
  <c r="H302" i="6"/>
  <c r="A302" i="6"/>
  <c r="H303" i="6"/>
  <c r="A303" i="6"/>
  <c r="H304" i="6"/>
  <c r="A304" i="6"/>
  <c r="H305" i="6"/>
  <c r="A305" i="6"/>
  <c r="H306" i="6"/>
  <c r="A306" i="6"/>
  <c r="H307" i="6"/>
  <c r="A307" i="6"/>
  <c r="H308" i="6"/>
  <c r="A308" i="6"/>
  <c r="H309" i="6"/>
  <c r="A309" i="6"/>
  <c r="H310" i="6"/>
  <c r="A310" i="6"/>
  <c r="H311" i="6"/>
  <c r="A311" i="6"/>
  <c r="H312" i="6"/>
  <c r="A312" i="6"/>
  <c r="H313" i="6"/>
  <c r="A313" i="6"/>
  <c r="H314" i="6"/>
  <c r="A314" i="6"/>
  <c r="H315" i="6"/>
  <c r="A315" i="6"/>
  <c r="H316" i="6"/>
  <c r="A316" i="6"/>
  <c r="H317" i="6"/>
  <c r="A317" i="6"/>
  <c r="H318" i="6"/>
  <c r="A318" i="6"/>
  <c r="H319" i="6"/>
  <c r="A319" i="6"/>
  <c r="H320" i="6"/>
  <c r="A320" i="6"/>
  <c r="H321" i="6"/>
  <c r="A321" i="6"/>
  <c r="H322" i="6"/>
  <c r="A322" i="6"/>
  <c r="H323" i="6"/>
  <c r="A323" i="6"/>
  <c r="H324" i="6"/>
  <c r="A324" i="6"/>
  <c r="H325" i="6"/>
  <c r="A325" i="6"/>
  <c r="H326" i="6"/>
  <c r="A326" i="6"/>
  <c r="H327" i="6"/>
  <c r="A327" i="6"/>
  <c r="H328" i="6"/>
  <c r="A328" i="6"/>
  <c r="H329" i="6"/>
  <c r="A329" i="6"/>
  <c r="H330" i="6"/>
  <c r="A330" i="6"/>
  <c r="H331" i="6"/>
  <c r="A331" i="6"/>
  <c r="H332" i="6"/>
  <c r="A332" i="6"/>
  <c r="H333" i="6"/>
  <c r="A333" i="6"/>
  <c r="H334" i="6"/>
  <c r="A334" i="6"/>
  <c r="H335" i="6"/>
  <c r="A335" i="6"/>
  <c r="H336" i="6"/>
  <c r="A336" i="6"/>
  <c r="H337" i="6"/>
  <c r="A337" i="6"/>
  <c r="H338" i="6"/>
  <c r="A338" i="6"/>
  <c r="H339" i="6"/>
  <c r="A339" i="6"/>
  <c r="H340" i="6"/>
  <c r="A340" i="6"/>
  <c r="H341" i="6"/>
  <c r="A341" i="6"/>
  <c r="H342" i="6"/>
  <c r="A342" i="6"/>
  <c r="H343" i="6"/>
  <c r="A343" i="6"/>
  <c r="H344" i="6"/>
  <c r="A344" i="6"/>
  <c r="H345" i="6"/>
  <c r="A345" i="6"/>
  <c r="H346" i="6"/>
  <c r="A346" i="6"/>
  <c r="H347" i="6"/>
  <c r="A347" i="6"/>
  <c r="H348" i="6"/>
  <c r="A348" i="6"/>
  <c r="H349" i="6"/>
  <c r="A349" i="6"/>
  <c r="H350" i="6"/>
  <c r="A350" i="6"/>
  <c r="H351" i="6"/>
  <c r="A351" i="6"/>
  <c r="H352" i="6"/>
  <c r="A352" i="6"/>
  <c r="H353" i="6"/>
  <c r="A353" i="6"/>
  <c r="H354" i="6"/>
  <c r="A354" i="6"/>
  <c r="H355" i="6"/>
  <c r="A355" i="6"/>
  <c r="H356" i="6"/>
  <c r="A356" i="6"/>
  <c r="H357" i="6"/>
  <c r="A357" i="6"/>
  <c r="H358" i="6"/>
  <c r="A358" i="6"/>
  <c r="H359" i="6"/>
  <c r="A359" i="6"/>
  <c r="H360" i="6"/>
  <c r="A360" i="6"/>
  <c r="H361" i="6"/>
  <c r="A361" i="6"/>
  <c r="H362" i="6"/>
  <c r="A362" i="6"/>
  <c r="H363" i="6"/>
  <c r="A363" i="6"/>
  <c r="H364" i="6"/>
  <c r="A364" i="6"/>
  <c r="H365" i="6"/>
  <c r="A365" i="6"/>
  <c r="H366" i="6"/>
  <c r="A366" i="6"/>
  <c r="H367" i="6"/>
  <c r="A367" i="6"/>
  <c r="H368" i="6"/>
  <c r="A368" i="6"/>
  <c r="H369" i="6"/>
  <c r="A369" i="6"/>
  <c r="H370" i="6"/>
  <c r="A370" i="6"/>
  <c r="H371" i="6"/>
  <c r="A371" i="6"/>
  <c r="H372" i="6"/>
  <c r="A372" i="6"/>
  <c r="H373" i="6"/>
  <c r="A373" i="6"/>
  <c r="H374" i="6"/>
  <c r="A374" i="6"/>
  <c r="H375" i="6"/>
  <c r="A375" i="6"/>
  <c r="H376" i="6"/>
  <c r="A376" i="6"/>
  <c r="H377" i="6"/>
  <c r="A377" i="6"/>
  <c r="H378" i="6"/>
  <c r="A378" i="6"/>
  <c r="H379" i="6"/>
  <c r="A379" i="6"/>
  <c r="H380" i="6"/>
  <c r="A380" i="6"/>
  <c r="H381" i="6"/>
  <c r="A381" i="6"/>
  <c r="H382" i="6"/>
  <c r="A382" i="6"/>
  <c r="H383" i="6"/>
  <c r="A383" i="6"/>
  <c r="H384" i="6"/>
  <c r="A384" i="6"/>
  <c r="H385" i="6"/>
  <c r="A385" i="6"/>
  <c r="H386" i="6"/>
  <c r="A386" i="6"/>
  <c r="H387" i="6"/>
  <c r="A387" i="6"/>
  <c r="H388" i="6"/>
  <c r="A388" i="6"/>
  <c r="H389" i="6"/>
  <c r="A389" i="6"/>
  <c r="H390" i="6"/>
  <c r="A390" i="6"/>
  <c r="H391" i="6"/>
  <c r="A391" i="6"/>
  <c r="H392" i="6"/>
  <c r="A392" i="6"/>
  <c r="H393" i="6"/>
  <c r="A393" i="6"/>
  <c r="H394" i="6"/>
  <c r="A394" i="6"/>
  <c r="H395" i="6"/>
  <c r="A395" i="6"/>
  <c r="H396" i="6"/>
  <c r="A396" i="6"/>
  <c r="H397" i="6"/>
  <c r="A397" i="6"/>
  <c r="H398" i="6"/>
  <c r="A398" i="6"/>
  <c r="H399" i="6"/>
  <c r="A399" i="6"/>
  <c r="H400" i="6"/>
  <c r="A400" i="6"/>
  <c r="H401" i="6"/>
  <c r="A401" i="6"/>
  <c r="H402" i="6"/>
  <c r="A402" i="6"/>
  <c r="H403" i="6"/>
  <c r="A403" i="6"/>
  <c r="H404" i="6"/>
  <c r="A404" i="6"/>
  <c r="H405" i="6"/>
  <c r="A405" i="6"/>
  <c r="H406" i="6"/>
  <c r="A406" i="6"/>
  <c r="H407" i="6"/>
  <c r="A407" i="6"/>
  <c r="H408" i="6"/>
  <c r="A408" i="6"/>
  <c r="H409" i="6"/>
  <c r="A409" i="6"/>
  <c r="H410" i="6"/>
  <c r="A410" i="6"/>
  <c r="H411" i="6"/>
  <c r="A411" i="6"/>
  <c r="H412" i="6"/>
  <c r="A412" i="6"/>
  <c r="H413" i="6"/>
  <c r="A413" i="6"/>
  <c r="H414" i="6"/>
  <c r="A414" i="6"/>
  <c r="H415" i="6"/>
  <c r="A415" i="6"/>
  <c r="H416" i="6"/>
  <c r="A416" i="6"/>
  <c r="H417" i="6"/>
  <c r="A417" i="6"/>
  <c r="H418" i="6"/>
  <c r="A418" i="6"/>
  <c r="H419" i="6"/>
  <c r="A419" i="6"/>
  <c r="H420" i="6"/>
  <c r="A420" i="6"/>
  <c r="H421" i="6"/>
  <c r="A421" i="6"/>
  <c r="H422" i="6"/>
  <c r="A422" i="6"/>
  <c r="H423" i="6"/>
  <c r="A423" i="6"/>
  <c r="H424" i="6"/>
  <c r="A424" i="6"/>
  <c r="H425" i="6"/>
  <c r="A425" i="6"/>
  <c r="H426" i="6"/>
  <c r="A426" i="6"/>
  <c r="H427" i="6"/>
  <c r="A427" i="6"/>
  <c r="H428" i="6"/>
  <c r="A428" i="6"/>
  <c r="H429" i="6"/>
  <c r="A429" i="6"/>
  <c r="H430" i="6"/>
  <c r="A430" i="6"/>
  <c r="H431" i="6"/>
  <c r="A431" i="6"/>
  <c r="H432" i="6"/>
  <c r="A432" i="6"/>
  <c r="H433" i="6"/>
  <c r="A433" i="6"/>
  <c r="H434" i="6"/>
  <c r="A434" i="6"/>
  <c r="H435" i="6"/>
  <c r="A435" i="6"/>
  <c r="H436" i="6"/>
  <c r="A436" i="6"/>
  <c r="H437" i="6"/>
  <c r="A437" i="6"/>
  <c r="H438" i="6"/>
  <c r="A438" i="6"/>
  <c r="H439" i="6"/>
  <c r="A439" i="6"/>
  <c r="H440" i="6"/>
  <c r="A440" i="6"/>
  <c r="H441" i="6"/>
  <c r="A441" i="6"/>
  <c r="H442" i="6"/>
  <c r="A442" i="6"/>
  <c r="H443" i="6"/>
  <c r="A443" i="6"/>
  <c r="H444" i="6"/>
  <c r="A444" i="6"/>
  <c r="H445" i="6"/>
  <c r="A445" i="6"/>
  <c r="H446" i="6"/>
  <c r="A446" i="6"/>
  <c r="H447" i="6"/>
  <c r="A447" i="6"/>
  <c r="H448" i="6"/>
  <c r="A448" i="6"/>
  <c r="H449" i="6"/>
  <c r="A449" i="6"/>
  <c r="H450" i="6"/>
  <c r="A450" i="6"/>
  <c r="H451" i="6"/>
  <c r="A451" i="6"/>
  <c r="H452" i="6"/>
  <c r="A452" i="6"/>
  <c r="H453" i="6"/>
  <c r="A453" i="6"/>
  <c r="H454" i="6"/>
  <c r="A454" i="6"/>
  <c r="H455" i="6"/>
  <c r="A455" i="6"/>
  <c r="H456" i="6"/>
  <c r="A456" i="6"/>
  <c r="H457" i="6"/>
  <c r="A457" i="6"/>
  <c r="H458" i="6"/>
  <c r="A458" i="6"/>
  <c r="H459" i="6"/>
  <c r="A459" i="6"/>
  <c r="H460" i="6"/>
  <c r="A460" i="6"/>
  <c r="H461" i="6"/>
  <c r="A461" i="6"/>
  <c r="H462" i="6"/>
  <c r="A462" i="6"/>
  <c r="H463" i="6"/>
  <c r="A463" i="6"/>
  <c r="H464" i="6"/>
  <c r="A464" i="6"/>
  <c r="H465" i="6"/>
  <c r="A465" i="6"/>
  <c r="H466" i="6"/>
  <c r="A466" i="6"/>
  <c r="H467" i="6"/>
  <c r="A467" i="6"/>
  <c r="H468" i="6"/>
  <c r="A468" i="6"/>
  <c r="H469" i="6"/>
  <c r="A469" i="6"/>
  <c r="H470" i="6"/>
  <c r="A470" i="6"/>
  <c r="H471" i="6"/>
  <c r="A471" i="6"/>
  <c r="H472" i="6"/>
  <c r="A472" i="6"/>
  <c r="H473" i="6"/>
  <c r="A473" i="6"/>
  <c r="H474" i="6"/>
  <c r="A474" i="6"/>
  <c r="H475" i="6"/>
  <c r="A475" i="6"/>
  <c r="H476" i="6"/>
  <c r="A476" i="6"/>
  <c r="H477" i="6"/>
  <c r="A477" i="6"/>
  <c r="H478" i="6"/>
  <c r="A478" i="6"/>
  <c r="H479" i="6"/>
  <c r="A479" i="6"/>
  <c r="H480" i="6"/>
  <c r="A480" i="6"/>
  <c r="H481" i="6"/>
  <c r="A481" i="6"/>
  <c r="H482" i="6"/>
  <c r="A482" i="6"/>
  <c r="H483" i="6"/>
  <c r="A483" i="6"/>
  <c r="H484" i="6"/>
  <c r="A484" i="6"/>
  <c r="H485" i="6"/>
  <c r="A485" i="6"/>
  <c r="H486" i="6"/>
  <c r="A486" i="6"/>
  <c r="H487" i="6"/>
  <c r="A487" i="6"/>
  <c r="H488" i="6"/>
  <c r="A488" i="6"/>
  <c r="H489" i="6"/>
  <c r="A489" i="6"/>
  <c r="H490" i="6"/>
  <c r="A490" i="6"/>
  <c r="H491" i="6"/>
  <c r="A491" i="6"/>
  <c r="H492" i="6"/>
  <c r="A492" i="6"/>
  <c r="H493" i="6"/>
  <c r="A493" i="6"/>
  <c r="H494" i="6"/>
  <c r="A494" i="6"/>
  <c r="H495" i="6"/>
  <c r="A495" i="6"/>
  <c r="H496" i="6"/>
  <c r="A496" i="6"/>
  <c r="H497" i="6"/>
  <c r="A497" i="6"/>
  <c r="H498" i="6"/>
  <c r="A498" i="6"/>
  <c r="H499" i="6"/>
  <c r="A499" i="6"/>
  <c r="H500" i="6"/>
  <c r="A500" i="6"/>
  <c r="H501" i="6"/>
  <c r="A501" i="6"/>
  <c r="H502" i="6"/>
  <c r="A502" i="6"/>
  <c r="H503" i="6"/>
  <c r="A503" i="6"/>
  <c r="H504" i="6"/>
  <c r="A504" i="6"/>
  <c r="H505" i="6"/>
  <c r="A505" i="6"/>
  <c r="H506" i="6"/>
  <c r="A506" i="6"/>
  <c r="H507" i="6"/>
  <c r="A507" i="6"/>
  <c r="H508" i="6"/>
  <c r="A508" i="6"/>
  <c r="H509" i="6"/>
  <c r="A509" i="6"/>
  <c r="H510" i="6"/>
  <c r="A510" i="6"/>
  <c r="H511" i="6"/>
  <c r="A511" i="6"/>
  <c r="H512" i="6"/>
  <c r="A512" i="6"/>
  <c r="H513" i="6"/>
  <c r="A513" i="6"/>
  <c r="H514" i="6"/>
  <c r="A514" i="6"/>
  <c r="H515" i="6"/>
  <c r="A515" i="6"/>
  <c r="H516" i="6"/>
  <c r="A516" i="6"/>
  <c r="H517" i="6"/>
  <c r="A517" i="6"/>
  <c r="H518" i="6"/>
  <c r="A518" i="6"/>
  <c r="H519" i="6"/>
  <c r="A519" i="6"/>
  <c r="H520" i="6"/>
  <c r="A520" i="6"/>
  <c r="H521" i="6"/>
  <c r="A521" i="6"/>
  <c r="H522" i="6"/>
  <c r="A522" i="6"/>
  <c r="H523" i="6"/>
  <c r="A523" i="6"/>
  <c r="H524" i="6"/>
  <c r="A524" i="6"/>
  <c r="H525" i="6"/>
  <c r="A525" i="6"/>
  <c r="H526" i="6"/>
  <c r="A526" i="6"/>
  <c r="H527" i="6"/>
  <c r="A527" i="6"/>
  <c r="H528" i="6"/>
  <c r="A528" i="6"/>
  <c r="H529" i="6"/>
  <c r="A529" i="6"/>
  <c r="H530" i="6"/>
  <c r="A530" i="6"/>
  <c r="H531" i="6"/>
  <c r="A531" i="6"/>
  <c r="H532" i="6"/>
  <c r="A532" i="6"/>
  <c r="H533" i="6"/>
  <c r="A533" i="6"/>
  <c r="H534" i="6"/>
  <c r="A534" i="6"/>
  <c r="H535" i="6"/>
  <c r="A535" i="6"/>
  <c r="H536" i="6"/>
  <c r="A536" i="6"/>
  <c r="H537" i="6"/>
  <c r="A537" i="6"/>
  <c r="H538" i="6"/>
  <c r="A538" i="6"/>
  <c r="H539" i="6"/>
  <c r="A539" i="6"/>
  <c r="H540" i="6"/>
  <c r="A540" i="6"/>
  <c r="H541" i="6"/>
  <c r="A541" i="6"/>
  <c r="H542" i="6"/>
  <c r="A542" i="6"/>
  <c r="H543" i="6"/>
  <c r="A543" i="6"/>
  <c r="H544" i="6"/>
  <c r="A544" i="6"/>
  <c r="H545" i="6"/>
  <c r="A545" i="6"/>
  <c r="H546" i="6"/>
  <c r="A546" i="6"/>
  <c r="H547" i="6"/>
  <c r="A547" i="6"/>
  <c r="H548" i="6"/>
  <c r="A548" i="6"/>
  <c r="H549" i="6"/>
  <c r="A549" i="6"/>
  <c r="H550" i="6"/>
  <c r="A550" i="6"/>
  <c r="H551" i="6"/>
  <c r="A551" i="6"/>
  <c r="H552" i="6"/>
  <c r="A552" i="6"/>
  <c r="H553" i="6"/>
  <c r="A553" i="6"/>
  <c r="H554" i="6"/>
  <c r="A554" i="6"/>
  <c r="H555" i="6"/>
  <c r="A555" i="6"/>
  <c r="H556" i="6"/>
  <c r="A556" i="6"/>
  <c r="H557" i="6"/>
  <c r="A557" i="6"/>
  <c r="H558" i="6"/>
  <c r="A558" i="6"/>
  <c r="H559" i="6"/>
  <c r="A559" i="6"/>
  <c r="H560" i="6"/>
  <c r="A560" i="6"/>
  <c r="H561" i="6"/>
  <c r="A561" i="6"/>
  <c r="H562" i="6"/>
  <c r="A562" i="6"/>
  <c r="H563" i="6"/>
  <c r="A563" i="6"/>
  <c r="H564" i="6"/>
  <c r="A564" i="6"/>
  <c r="H565" i="6"/>
  <c r="A565" i="6"/>
  <c r="H566" i="6"/>
  <c r="A566" i="6"/>
  <c r="H567" i="6"/>
  <c r="A567" i="6"/>
  <c r="H568" i="6"/>
  <c r="A568" i="6"/>
  <c r="H569" i="6"/>
  <c r="A569" i="6"/>
  <c r="H570" i="6"/>
  <c r="A570" i="6"/>
  <c r="H571" i="6"/>
  <c r="A571" i="6"/>
  <c r="H572" i="6"/>
  <c r="A572" i="6"/>
  <c r="H573" i="6"/>
  <c r="A573" i="6"/>
  <c r="H574" i="6"/>
  <c r="A574" i="6"/>
  <c r="H575" i="6"/>
  <c r="A575" i="6"/>
  <c r="H576" i="6"/>
  <c r="A576" i="6"/>
  <c r="H577" i="6"/>
  <c r="A577" i="6"/>
  <c r="H578" i="6"/>
  <c r="A578" i="6"/>
  <c r="H579" i="6"/>
  <c r="A579" i="6"/>
  <c r="H580" i="6"/>
  <c r="A580" i="6"/>
  <c r="H581" i="6"/>
  <c r="A581" i="6"/>
  <c r="H582" i="6"/>
  <c r="A582" i="6"/>
  <c r="H583" i="6"/>
  <c r="A583" i="6"/>
  <c r="H584" i="6"/>
  <c r="A584" i="6"/>
  <c r="H585" i="6"/>
  <c r="A585" i="6"/>
  <c r="H586" i="6"/>
  <c r="A586" i="6"/>
  <c r="H587" i="6"/>
  <c r="A587" i="6"/>
  <c r="H588" i="6"/>
  <c r="A588" i="6"/>
  <c r="H589" i="6"/>
  <c r="A589" i="6"/>
  <c r="H590" i="6"/>
  <c r="A590" i="6"/>
  <c r="H591" i="6"/>
  <c r="A591" i="6"/>
  <c r="H592" i="6"/>
  <c r="A592" i="6"/>
  <c r="H593" i="6"/>
  <c r="A593" i="6"/>
  <c r="H594" i="6"/>
  <c r="A594" i="6"/>
  <c r="H595" i="6"/>
  <c r="A595" i="6"/>
  <c r="H596" i="6"/>
  <c r="A596" i="6"/>
  <c r="H597" i="6"/>
  <c r="A597" i="6"/>
  <c r="H598" i="6"/>
  <c r="A598" i="6"/>
  <c r="H599" i="6"/>
  <c r="A599" i="6"/>
  <c r="H600" i="6"/>
  <c r="A600" i="6"/>
  <c r="H601" i="6"/>
  <c r="A601" i="6"/>
  <c r="H602" i="6"/>
  <c r="A602" i="6"/>
  <c r="H603" i="6"/>
  <c r="A603" i="6"/>
  <c r="H604" i="6"/>
  <c r="A604" i="6"/>
  <c r="H605" i="6"/>
  <c r="A605" i="6"/>
  <c r="H606" i="6"/>
  <c r="A606" i="6"/>
  <c r="H607" i="6"/>
  <c r="A607" i="6"/>
  <c r="H608" i="6"/>
  <c r="A608" i="6"/>
  <c r="H609" i="6"/>
  <c r="A609" i="6"/>
  <c r="H610" i="6"/>
  <c r="A610" i="6"/>
  <c r="H611" i="6"/>
  <c r="A611" i="6"/>
  <c r="H612" i="6"/>
  <c r="A612" i="6"/>
  <c r="H613" i="6"/>
  <c r="A613" i="6"/>
  <c r="H614" i="6"/>
  <c r="A614" i="6"/>
  <c r="H615" i="6"/>
  <c r="A615" i="6"/>
  <c r="H616" i="6"/>
  <c r="A616" i="6"/>
  <c r="H617" i="6"/>
  <c r="A617" i="6"/>
  <c r="H618" i="6"/>
  <c r="A618" i="6"/>
  <c r="H619" i="6"/>
  <c r="A619" i="6"/>
  <c r="H620" i="6"/>
  <c r="A620" i="6"/>
  <c r="H621" i="6"/>
  <c r="A621" i="6"/>
  <c r="H622" i="6"/>
  <c r="A622" i="6"/>
  <c r="H623" i="6"/>
  <c r="A623" i="6"/>
  <c r="H624" i="6"/>
  <c r="A624" i="6"/>
  <c r="H625" i="6"/>
  <c r="A625" i="6"/>
  <c r="H626" i="6"/>
  <c r="A626" i="6"/>
  <c r="H627" i="6"/>
  <c r="A627" i="6"/>
  <c r="H628" i="6"/>
  <c r="A628" i="6"/>
  <c r="H629" i="6"/>
  <c r="A629" i="6"/>
  <c r="H630" i="6"/>
  <c r="A630" i="6"/>
  <c r="H631" i="6"/>
  <c r="A631" i="6"/>
  <c r="H632" i="6"/>
  <c r="A632" i="6"/>
  <c r="H633" i="6"/>
  <c r="A633" i="6"/>
  <c r="H634" i="6"/>
  <c r="A634" i="6"/>
  <c r="H635" i="6"/>
  <c r="A635" i="6"/>
  <c r="H636" i="6"/>
  <c r="A636" i="6"/>
  <c r="H637" i="6"/>
  <c r="A637" i="6"/>
  <c r="H638" i="6"/>
  <c r="A638" i="6"/>
  <c r="H639" i="6"/>
  <c r="A639" i="6"/>
  <c r="H640" i="6"/>
  <c r="A640" i="6"/>
  <c r="H641" i="6"/>
  <c r="A641" i="6"/>
  <c r="H642" i="6"/>
  <c r="A642" i="6"/>
  <c r="H643" i="6"/>
  <c r="A643" i="6"/>
  <c r="H644" i="6"/>
  <c r="A644" i="6"/>
  <c r="H645" i="6"/>
  <c r="A645" i="6"/>
  <c r="H646" i="6"/>
  <c r="A646" i="6"/>
  <c r="H647" i="6"/>
  <c r="A647" i="6"/>
  <c r="H648" i="6"/>
  <c r="A648" i="6"/>
  <c r="H649" i="6"/>
  <c r="A649" i="6"/>
  <c r="H650" i="6"/>
  <c r="A650" i="6"/>
  <c r="H651" i="6"/>
  <c r="A651" i="6"/>
  <c r="H652" i="6"/>
  <c r="A652" i="6"/>
  <c r="H653" i="6"/>
  <c r="A653" i="6"/>
  <c r="H654" i="6"/>
  <c r="A654" i="6"/>
  <c r="H655" i="6"/>
  <c r="A655" i="6"/>
  <c r="H656" i="6"/>
  <c r="A656" i="6"/>
  <c r="H657" i="6"/>
  <c r="A657" i="6"/>
  <c r="H658" i="6"/>
  <c r="A658" i="6"/>
  <c r="H659" i="6"/>
  <c r="A659" i="6"/>
  <c r="H660" i="6"/>
  <c r="A660" i="6"/>
  <c r="H661" i="6"/>
  <c r="A661" i="6"/>
  <c r="H662" i="6"/>
  <c r="A662" i="6"/>
  <c r="H663" i="6"/>
  <c r="A663" i="6"/>
  <c r="H664" i="6"/>
  <c r="A664" i="6"/>
  <c r="H665" i="6"/>
  <c r="A665" i="6"/>
  <c r="H666" i="6"/>
  <c r="A666" i="6"/>
  <c r="H667" i="6"/>
  <c r="A667" i="6"/>
  <c r="H668" i="6"/>
  <c r="A668" i="6"/>
  <c r="H669" i="6"/>
  <c r="A669" i="6"/>
  <c r="H670" i="6"/>
  <c r="A670" i="6"/>
  <c r="H671" i="6"/>
  <c r="A671" i="6"/>
  <c r="H672" i="6"/>
  <c r="A672" i="6"/>
  <c r="H673" i="6"/>
  <c r="A673" i="6"/>
  <c r="H674" i="6"/>
  <c r="A674" i="6"/>
  <c r="H675" i="6"/>
  <c r="A675" i="6"/>
  <c r="H676" i="6"/>
  <c r="A676" i="6"/>
  <c r="H677" i="6"/>
  <c r="A677" i="6"/>
  <c r="H678" i="6"/>
  <c r="A678" i="6"/>
  <c r="H679" i="6"/>
  <c r="A679" i="6"/>
  <c r="H680" i="6"/>
  <c r="A680" i="6"/>
  <c r="H681" i="6"/>
  <c r="A681" i="6"/>
  <c r="H682" i="6"/>
  <c r="A682" i="6"/>
  <c r="H683" i="6"/>
  <c r="A683" i="6"/>
  <c r="H684" i="6"/>
  <c r="A684" i="6"/>
  <c r="H685" i="6"/>
  <c r="A685" i="6"/>
  <c r="H686" i="6"/>
  <c r="A686" i="6"/>
  <c r="H687" i="6"/>
  <c r="A687" i="6"/>
  <c r="H688" i="6"/>
  <c r="A688" i="6"/>
  <c r="H689" i="6"/>
  <c r="A689" i="6"/>
  <c r="H690" i="6"/>
  <c r="A690" i="6"/>
  <c r="H691" i="6"/>
  <c r="A691" i="6"/>
  <c r="H692" i="6"/>
  <c r="A692" i="6"/>
  <c r="H693" i="6"/>
  <c r="A693" i="6"/>
  <c r="H694" i="6"/>
  <c r="A694" i="6"/>
  <c r="H695" i="6"/>
  <c r="A695" i="6"/>
  <c r="H696" i="6"/>
  <c r="A696" i="6"/>
  <c r="H697" i="6"/>
  <c r="A697" i="6"/>
  <c r="H698" i="6"/>
  <c r="A698" i="6"/>
  <c r="H699" i="6"/>
  <c r="A699" i="6"/>
  <c r="H700" i="6"/>
  <c r="A700" i="6"/>
  <c r="H701" i="6"/>
  <c r="A701" i="6"/>
  <c r="H702" i="6"/>
  <c r="A702" i="6"/>
  <c r="H703" i="6"/>
  <c r="A703" i="6"/>
  <c r="H704" i="6"/>
  <c r="A704" i="6"/>
  <c r="H705" i="6"/>
  <c r="A705" i="6"/>
  <c r="H706" i="6"/>
  <c r="A706" i="6"/>
  <c r="H707" i="6"/>
  <c r="A707" i="6"/>
  <c r="H708" i="6"/>
  <c r="A708" i="6"/>
  <c r="H709" i="6"/>
  <c r="A709" i="6"/>
  <c r="H710" i="6"/>
  <c r="A710" i="6"/>
  <c r="H711" i="6"/>
  <c r="A711" i="6"/>
  <c r="H712" i="6"/>
  <c r="A712" i="6"/>
  <c r="H713" i="6"/>
  <c r="A713" i="6"/>
  <c r="H714" i="6"/>
  <c r="A714" i="6"/>
  <c r="H715" i="6"/>
  <c r="A715" i="6"/>
  <c r="H716" i="6"/>
  <c r="A716" i="6"/>
  <c r="H717" i="6"/>
  <c r="A717" i="6"/>
  <c r="H718" i="6"/>
  <c r="A718" i="6"/>
  <c r="H719" i="6"/>
  <c r="A719" i="6"/>
  <c r="H720" i="6"/>
  <c r="A720" i="6"/>
  <c r="H721" i="6"/>
  <c r="A721" i="6"/>
  <c r="H722" i="6"/>
  <c r="A722" i="6"/>
  <c r="H723" i="6"/>
  <c r="A723" i="6"/>
  <c r="H724" i="6"/>
  <c r="A724" i="6"/>
  <c r="H725" i="6"/>
  <c r="A725" i="6"/>
  <c r="H726" i="6"/>
  <c r="A726" i="6"/>
  <c r="H727" i="6"/>
  <c r="A727" i="6"/>
  <c r="H728" i="6"/>
  <c r="A728" i="6"/>
  <c r="H729" i="6"/>
  <c r="A729" i="6"/>
  <c r="H730" i="6"/>
  <c r="A730" i="6"/>
  <c r="H731" i="6"/>
  <c r="A731" i="6"/>
  <c r="H732" i="6"/>
  <c r="A732" i="6"/>
  <c r="H733" i="6"/>
  <c r="A733" i="6"/>
  <c r="H734" i="6"/>
  <c r="A734" i="6"/>
  <c r="H735" i="6"/>
  <c r="A735" i="6"/>
  <c r="H736" i="6"/>
  <c r="A736" i="6"/>
  <c r="H737" i="6"/>
  <c r="A737" i="6"/>
  <c r="H738" i="6"/>
  <c r="A738" i="6"/>
  <c r="H739" i="6"/>
  <c r="A739" i="6"/>
  <c r="H740" i="6"/>
  <c r="A740" i="6"/>
  <c r="H741" i="6"/>
  <c r="A741" i="6"/>
  <c r="H742" i="6"/>
  <c r="A742" i="6"/>
  <c r="H743" i="6"/>
  <c r="A743" i="6"/>
  <c r="H744" i="6"/>
  <c r="A744" i="6"/>
  <c r="H745" i="6"/>
  <c r="A745" i="6"/>
  <c r="H746" i="6"/>
  <c r="A746" i="6"/>
  <c r="H747" i="6"/>
  <c r="A747" i="6"/>
  <c r="H748" i="6"/>
  <c r="A748" i="6"/>
  <c r="H749" i="6"/>
  <c r="A749" i="6"/>
  <c r="H750" i="6"/>
  <c r="A750" i="6"/>
  <c r="H751" i="6"/>
  <c r="A751" i="6"/>
  <c r="H752" i="6"/>
  <c r="A752" i="6"/>
  <c r="H753" i="6"/>
  <c r="A753" i="6"/>
  <c r="H754" i="6"/>
  <c r="A754" i="6"/>
  <c r="H755" i="6"/>
  <c r="A755" i="6"/>
  <c r="H756" i="6"/>
  <c r="A756" i="6"/>
  <c r="H757" i="6"/>
  <c r="A757" i="6"/>
  <c r="H758" i="6"/>
  <c r="A758" i="6"/>
  <c r="H759" i="6"/>
  <c r="A759" i="6"/>
  <c r="H760" i="6"/>
  <c r="A760" i="6"/>
  <c r="H761" i="6"/>
  <c r="A761" i="6"/>
  <c r="H762" i="6"/>
  <c r="A762" i="6"/>
  <c r="H763" i="6"/>
  <c r="A763" i="6"/>
  <c r="H764" i="6"/>
  <c r="A764" i="6"/>
  <c r="H765" i="6"/>
  <c r="A765" i="6"/>
  <c r="H766" i="6"/>
  <c r="A766" i="6"/>
  <c r="H767" i="6"/>
  <c r="A767" i="6"/>
  <c r="H768" i="6"/>
  <c r="A768" i="6"/>
  <c r="H769" i="6"/>
  <c r="A769" i="6"/>
  <c r="H770" i="6"/>
  <c r="A770" i="6"/>
  <c r="H771" i="6"/>
  <c r="A771" i="6"/>
  <c r="H772" i="6"/>
  <c r="A772" i="6"/>
  <c r="H773" i="6"/>
  <c r="A773" i="6"/>
  <c r="H774" i="6"/>
  <c r="A774" i="6"/>
  <c r="H775" i="6"/>
  <c r="A775" i="6"/>
  <c r="H776" i="6"/>
  <c r="A776" i="6"/>
  <c r="H777" i="6"/>
  <c r="A777" i="6"/>
  <c r="H778" i="6"/>
  <c r="A778" i="6"/>
  <c r="H779" i="6"/>
  <c r="A779" i="6"/>
  <c r="H780" i="6"/>
  <c r="A780" i="6"/>
  <c r="H781" i="6"/>
  <c r="A781" i="6"/>
  <c r="H782" i="6"/>
  <c r="A782" i="6"/>
  <c r="H783" i="6"/>
  <c r="A783" i="6"/>
  <c r="H784" i="6"/>
  <c r="A784" i="6"/>
  <c r="H785" i="6"/>
  <c r="A785" i="6"/>
  <c r="H786" i="6"/>
  <c r="A786" i="6"/>
  <c r="H787" i="6"/>
  <c r="A787" i="6"/>
  <c r="H788" i="6"/>
  <c r="A788" i="6"/>
  <c r="H789" i="6"/>
  <c r="A789" i="6"/>
  <c r="H790" i="6"/>
  <c r="A790" i="6"/>
  <c r="H791" i="6"/>
  <c r="A791" i="6"/>
  <c r="H792" i="6"/>
  <c r="A792" i="6"/>
  <c r="H793" i="6"/>
  <c r="A793" i="6"/>
  <c r="H794" i="6"/>
  <c r="A794" i="6"/>
  <c r="H795" i="6"/>
  <c r="A795" i="6"/>
  <c r="H796" i="6"/>
  <c r="A796" i="6"/>
  <c r="H797" i="6"/>
  <c r="A797" i="6"/>
  <c r="H798" i="6"/>
  <c r="A798" i="6"/>
  <c r="H799" i="6"/>
  <c r="A799" i="6"/>
  <c r="H800" i="6"/>
  <c r="A800" i="6"/>
  <c r="H801" i="6"/>
  <c r="A801" i="6"/>
  <c r="H802" i="6"/>
  <c r="A802" i="6"/>
  <c r="H803" i="6"/>
  <c r="A803" i="6"/>
  <c r="H804" i="6"/>
  <c r="A804" i="6"/>
  <c r="H805" i="6"/>
  <c r="A805" i="6"/>
  <c r="H806" i="6"/>
  <c r="A806" i="6"/>
  <c r="H807" i="6"/>
  <c r="A807" i="6"/>
  <c r="H808" i="6"/>
  <c r="A808" i="6"/>
  <c r="H809" i="6"/>
  <c r="A809" i="6"/>
  <c r="H810" i="6"/>
  <c r="A810" i="6"/>
  <c r="H811" i="6"/>
  <c r="A811" i="6"/>
  <c r="H812" i="6"/>
  <c r="A812" i="6"/>
  <c r="H813" i="6"/>
  <c r="A813" i="6"/>
  <c r="H814" i="6"/>
  <c r="A814" i="6"/>
  <c r="H815" i="6"/>
  <c r="A815" i="6"/>
  <c r="H816" i="6"/>
  <c r="A816" i="6"/>
  <c r="H817" i="6"/>
  <c r="A817" i="6"/>
  <c r="H818" i="6"/>
  <c r="A818" i="6"/>
  <c r="H819" i="6"/>
  <c r="A819" i="6"/>
  <c r="H820" i="6"/>
  <c r="A820" i="6"/>
  <c r="H821" i="6"/>
  <c r="A821" i="6"/>
  <c r="H822" i="6"/>
  <c r="A822" i="6"/>
  <c r="H823" i="6"/>
  <c r="A823" i="6"/>
  <c r="H824" i="6"/>
  <c r="A824" i="6"/>
  <c r="H825" i="6"/>
  <c r="A825" i="6"/>
  <c r="H826" i="6"/>
  <c r="A826" i="6"/>
  <c r="H827" i="6"/>
  <c r="A827" i="6"/>
  <c r="H828" i="6"/>
  <c r="A828" i="6"/>
  <c r="H829" i="6"/>
  <c r="A829" i="6"/>
  <c r="H830" i="6"/>
  <c r="A830" i="6"/>
  <c r="H831" i="6"/>
  <c r="A831" i="6"/>
  <c r="H832" i="6"/>
  <c r="A832" i="6"/>
  <c r="H833" i="6"/>
  <c r="A833" i="6"/>
  <c r="H834" i="6"/>
  <c r="A834" i="6"/>
  <c r="H835" i="6"/>
  <c r="A835" i="6"/>
  <c r="H836" i="6"/>
  <c r="A836" i="6"/>
  <c r="H837" i="6"/>
  <c r="A837" i="6"/>
  <c r="H838" i="6"/>
  <c r="A838" i="6"/>
  <c r="H839" i="6"/>
  <c r="A839" i="6"/>
  <c r="H840" i="6"/>
  <c r="A840" i="6"/>
  <c r="H841" i="6"/>
  <c r="A841" i="6"/>
  <c r="H842" i="6"/>
  <c r="A842" i="6"/>
  <c r="H843" i="6"/>
  <c r="A843" i="6"/>
  <c r="H844" i="6"/>
  <c r="A844" i="6"/>
  <c r="H845" i="6"/>
  <c r="A845" i="6"/>
  <c r="H846" i="6"/>
  <c r="A846" i="6"/>
  <c r="H847" i="6"/>
  <c r="A847" i="6"/>
  <c r="H848" i="6"/>
  <c r="A848" i="6"/>
  <c r="H849" i="6"/>
  <c r="A849" i="6"/>
  <c r="H850" i="6"/>
  <c r="A850" i="6"/>
  <c r="H851" i="6"/>
  <c r="A851" i="6"/>
  <c r="H852" i="6"/>
  <c r="A852" i="6"/>
  <c r="H853" i="6"/>
  <c r="A853" i="6"/>
  <c r="H854" i="6"/>
  <c r="A854" i="6"/>
  <c r="H855" i="6"/>
  <c r="A855" i="6"/>
  <c r="H856" i="6"/>
  <c r="A856" i="6"/>
  <c r="H857" i="6"/>
  <c r="A857" i="6"/>
  <c r="H858" i="6"/>
  <c r="A858" i="6"/>
  <c r="H859" i="6"/>
  <c r="A859" i="6"/>
  <c r="H860" i="6"/>
  <c r="A860" i="6"/>
  <c r="H861" i="6"/>
  <c r="A861" i="6"/>
  <c r="H862" i="6"/>
  <c r="A862" i="6"/>
  <c r="H863" i="6"/>
  <c r="A863" i="6"/>
  <c r="H864" i="6"/>
  <c r="A864" i="6"/>
  <c r="H865" i="6"/>
  <c r="A865" i="6"/>
  <c r="H866" i="6"/>
  <c r="A866" i="6"/>
  <c r="H867" i="6"/>
  <c r="A867" i="6"/>
  <c r="H868" i="6"/>
  <c r="A868" i="6"/>
  <c r="H869" i="6"/>
  <c r="A869" i="6"/>
  <c r="H870" i="6"/>
  <c r="A870" i="6"/>
  <c r="H871" i="6"/>
  <c r="A871" i="6"/>
  <c r="H872" i="6"/>
  <c r="A872" i="6"/>
  <c r="H873" i="6"/>
  <c r="A873" i="6"/>
  <c r="H874" i="6"/>
  <c r="A874" i="6"/>
  <c r="H875" i="6"/>
  <c r="A875" i="6"/>
  <c r="H876" i="6"/>
  <c r="A876" i="6"/>
  <c r="H877" i="6"/>
  <c r="A877" i="6"/>
  <c r="H878" i="6"/>
  <c r="A878" i="6"/>
  <c r="H879" i="6"/>
  <c r="A879" i="6"/>
  <c r="H880" i="6"/>
  <c r="A880" i="6"/>
  <c r="H881" i="6"/>
  <c r="A881" i="6"/>
  <c r="H882" i="6"/>
  <c r="A882" i="6"/>
  <c r="H883" i="6"/>
  <c r="A883" i="6"/>
  <c r="H884" i="6"/>
  <c r="A884" i="6"/>
  <c r="H885" i="6"/>
  <c r="A885" i="6"/>
  <c r="H886" i="6"/>
  <c r="A886" i="6"/>
  <c r="H887" i="6"/>
  <c r="A887" i="6"/>
  <c r="H888" i="6"/>
  <c r="A888" i="6"/>
  <c r="H889" i="6"/>
  <c r="A889" i="6"/>
  <c r="H890" i="6"/>
  <c r="A890" i="6"/>
  <c r="H891" i="6"/>
  <c r="A891" i="6"/>
  <c r="H892" i="6"/>
  <c r="A892" i="6"/>
  <c r="H893" i="6"/>
  <c r="A893" i="6"/>
  <c r="H894" i="6"/>
  <c r="A894" i="6"/>
  <c r="H895" i="6"/>
  <c r="A895" i="6"/>
  <c r="H896" i="6"/>
  <c r="A896" i="6"/>
  <c r="H897" i="6"/>
  <c r="A897" i="6"/>
  <c r="H898" i="6"/>
  <c r="A898" i="6"/>
  <c r="H899" i="6"/>
  <c r="A899" i="6"/>
  <c r="H900" i="6"/>
  <c r="A900" i="6"/>
  <c r="H901" i="6"/>
  <c r="A901" i="6"/>
  <c r="H902" i="6"/>
  <c r="A902" i="6"/>
  <c r="H903" i="6"/>
  <c r="A903" i="6"/>
  <c r="H904" i="6"/>
  <c r="A904" i="6"/>
  <c r="H905" i="6"/>
  <c r="A905" i="6"/>
  <c r="H906" i="6"/>
  <c r="A906" i="6"/>
  <c r="H907" i="6"/>
  <c r="A907" i="6"/>
  <c r="H908" i="6"/>
  <c r="A908" i="6"/>
  <c r="H909" i="6"/>
  <c r="A909" i="6"/>
  <c r="H910" i="6"/>
  <c r="A910" i="6"/>
  <c r="H911" i="6"/>
  <c r="A911" i="6"/>
  <c r="H912" i="6"/>
  <c r="A912" i="6"/>
  <c r="H913" i="6"/>
  <c r="A913" i="6"/>
  <c r="H914" i="6"/>
  <c r="A914" i="6"/>
  <c r="H915" i="6"/>
  <c r="A915" i="6"/>
  <c r="H916" i="6"/>
  <c r="A916" i="6"/>
  <c r="H917" i="6"/>
  <c r="A917" i="6"/>
  <c r="H918" i="6"/>
  <c r="A918" i="6"/>
  <c r="H919" i="6"/>
  <c r="A919" i="6"/>
  <c r="H920" i="6"/>
  <c r="A920" i="6"/>
  <c r="H921" i="6"/>
  <c r="A921" i="6"/>
  <c r="H922" i="6"/>
  <c r="A922" i="6"/>
  <c r="H923" i="6"/>
  <c r="A923" i="6"/>
  <c r="H924" i="6"/>
  <c r="A924" i="6"/>
  <c r="H925" i="6"/>
  <c r="A925" i="6"/>
  <c r="H926" i="6"/>
  <c r="A926" i="6"/>
  <c r="H927" i="6"/>
  <c r="A927" i="6"/>
  <c r="H928" i="6"/>
  <c r="A928" i="6"/>
  <c r="H929" i="6"/>
  <c r="A929" i="6"/>
  <c r="H930" i="6"/>
  <c r="A930" i="6"/>
  <c r="H931" i="6"/>
  <c r="A931" i="6"/>
  <c r="H932" i="6"/>
  <c r="A932" i="6"/>
  <c r="H933" i="6"/>
  <c r="A933" i="6"/>
  <c r="H934" i="6"/>
  <c r="A934" i="6"/>
  <c r="H935" i="6"/>
  <c r="A935" i="6"/>
  <c r="H936" i="6"/>
  <c r="A936" i="6"/>
  <c r="H937" i="6"/>
  <c r="A937" i="6"/>
  <c r="H938" i="6"/>
  <c r="A938" i="6"/>
  <c r="H939" i="6"/>
  <c r="A939" i="6"/>
  <c r="H940" i="6"/>
  <c r="A940" i="6"/>
  <c r="H941" i="6"/>
  <c r="A941" i="6"/>
  <c r="H942" i="6"/>
  <c r="A942" i="6"/>
  <c r="H943" i="6"/>
  <c r="A943" i="6"/>
  <c r="H944" i="6"/>
  <c r="A944" i="6"/>
  <c r="H945" i="6"/>
  <c r="A945" i="6"/>
  <c r="H946" i="6"/>
  <c r="A946" i="6"/>
  <c r="H947" i="6"/>
  <c r="A947" i="6"/>
  <c r="H948" i="6"/>
  <c r="A948" i="6"/>
  <c r="H949" i="6"/>
  <c r="A949" i="6"/>
  <c r="H950" i="6"/>
  <c r="A950" i="6"/>
  <c r="H951" i="6"/>
  <c r="A951" i="6"/>
  <c r="H952" i="6"/>
  <c r="A952" i="6"/>
  <c r="H953" i="6"/>
  <c r="A953" i="6"/>
  <c r="H954" i="6"/>
  <c r="A954" i="6"/>
  <c r="H955" i="6"/>
  <c r="A955" i="6"/>
  <c r="H956" i="6"/>
  <c r="A956" i="6"/>
  <c r="H957" i="6"/>
  <c r="A957" i="6"/>
  <c r="H958" i="6"/>
  <c r="A958" i="6"/>
  <c r="H959" i="6"/>
  <c r="A959" i="6"/>
  <c r="H960" i="6"/>
  <c r="A960" i="6"/>
  <c r="H961" i="6"/>
  <c r="A961" i="6"/>
  <c r="H962" i="6"/>
  <c r="A962" i="6"/>
  <c r="H963" i="6"/>
  <c r="A963" i="6"/>
  <c r="H964" i="6"/>
  <c r="A964" i="6"/>
  <c r="H965" i="6"/>
  <c r="A965" i="6"/>
  <c r="H966" i="6"/>
  <c r="A966" i="6"/>
  <c r="H967" i="6"/>
  <c r="A967" i="6"/>
  <c r="H968" i="6"/>
  <c r="A968" i="6"/>
  <c r="H969" i="6"/>
  <c r="A969" i="6"/>
  <c r="H970" i="6"/>
  <c r="A970" i="6"/>
  <c r="H971" i="6"/>
  <c r="A971" i="6"/>
  <c r="H972" i="6"/>
  <c r="A972" i="6"/>
  <c r="H973" i="6"/>
  <c r="A973" i="6"/>
  <c r="H974" i="6"/>
  <c r="A974" i="6"/>
  <c r="H975" i="6"/>
  <c r="A975" i="6"/>
  <c r="H976" i="6"/>
  <c r="A976" i="6"/>
  <c r="H977" i="6"/>
  <c r="A977" i="6"/>
  <c r="H978" i="6"/>
  <c r="A978" i="6"/>
  <c r="H979" i="6"/>
  <c r="A979" i="6"/>
  <c r="H980" i="6"/>
  <c r="A980" i="6"/>
  <c r="H981" i="6"/>
  <c r="A981" i="6"/>
  <c r="H982" i="6"/>
  <c r="A982" i="6"/>
  <c r="H983" i="6"/>
  <c r="A983" i="6"/>
  <c r="H984" i="6"/>
  <c r="A984" i="6"/>
  <c r="H985" i="6"/>
  <c r="A985" i="6"/>
  <c r="H986" i="6"/>
  <c r="A986" i="6"/>
  <c r="H987" i="6"/>
  <c r="A987" i="6"/>
  <c r="H988" i="6"/>
  <c r="A988" i="6"/>
  <c r="H989" i="6"/>
  <c r="A989" i="6"/>
  <c r="H990" i="6"/>
  <c r="A990" i="6"/>
  <c r="H991" i="6"/>
  <c r="A991" i="6"/>
  <c r="H992" i="6"/>
  <c r="A992" i="6"/>
  <c r="H993" i="6"/>
  <c r="A993" i="6"/>
  <c r="H994" i="6"/>
  <c r="A994" i="6"/>
  <c r="H995" i="6"/>
  <c r="A995" i="6"/>
  <c r="H996" i="6"/>
  <c r="A996" i="6"/>
  <c r="H997" i="6"/>
  <c r="A997" i="6"/>
  <c r="H998" i="6"/>
  <c r="A998" i="6"/>
  <c r="H999" i="6"/>
  <c r="A999" i="6"/>
  <c r="H1000" i="6"/>
  <c r="A1000" i="6"/>
  <c r="H1001" i="6"/>
  <c r="A1001" i="6"/>
  <c r="H1002" i="6"/>
  <c r="A1002" i="6"/>
  <c r="H1003" i="6"/>
  <c r="A1003" i="6"/>
  <c r="H1004" i="6"/>
  <c r="A1004" i="6"/>
  <c r="H1005" i="6"/>
  <c r="A1005" i="6"/>
  <c r="H1006" i="6"/>
  <c r="A1006" i="6"/>
  <c r="H1007" i="6"/>
  <c r="A1007" i="6"/>
  <c r="H1008" i="6"/>
  <c r="A1008" i="6"/>
  <c r="H1009" i="6"/>
  <c r="A1009" i="6"/>
  <c r="H1010" i="6"/>
  <c r="A1010" i="6"/>
  <c r="H1011" i="6"/>
  <c r="A1011" i="6"/>
  <c r="H1012" i="6"/>
  <c r="A1012" i="6"/>
  <c r="H1013" i="6"/>
  <c r="A1013" i="6"/>
  <c r="H1014" i="6"/>
  <c r="A1014" i="6"/>
  <c r="H1015" i="6"/>
  <c r="A1015" i="6"/>
  <c r="H1016" i="6"/>
  <c r="A1016" i="6"/>
  <c r="H1017" i="6"/>
  <c r="A1017" i="6"/>
  <c r="H1018" i="6"/>
  <c r="A1018" i="6"/>
  <c r="H1019" i="6"/>
  <c r="A1019" i="6"/>
  <c r="H1020" i="6"/>
  <c r="A1020" i="6"/>
  <c r="H1021" i="6"/>
  <c r="A1021" i="6"/>
  <c r="H1022" i="6"/>
  <c r="A1022" i="6"/>
  <c r="H1023" i="6"/>
  <c r="A1023" i="6"/>
  <c r="H1024" i="6"/>
  <c r="A1024" i="6"/>
  <c r="H1025" i="6"/>
  <c r="A1025" i="6"/>
  <c r="H1026" i="6"/>
  <c r="A1026" i="6"/>
  <c r="H1027" i="6"/>
  <c r="A1027" i="6"/>
  <c r="H1028" i="6"/>
  <c r="A1028" i="6"/>
  <c r="H1029" i="6"/>
  <c r="A1029" i="6"/>
  <c r="H1030" i="6"/>
  <c r="A1030" i="6"/>
  <c r="H1031" i="6"/>
  <c r="A1031" i="6"/>
  <c r="H1032" i="6"/>
  <c r="A1032" i="6"/>
  <c r="H1033" i="6"/>
  <c r="A1033" i="6"/>
  <c r="H1034" i="6"/>
  <c r="A1034" i="6"/>
  <c r="H1035" i="6"/>
  <c r="A1035" i="6"/>
  <c r="H1036" i="6"/>
  <c r="A1036" i="6"/>
  <c r="H1037" i="6"/>
  <c r="A1037" i="6"/>
  <c r="H1038" i="6"/>
  <c r="A1038" i="6"/>
  <c r="H1039" i="6"/>
  <c r="A1039" i="6"/>
  <c r="H1040" i="6"/>
  <c r="A1040" i="6"/>
  <c r="H1041" i="6"/>
  <c r="A1041" i="6"/>
  <c r="H1042" i="6"/>
  <c r="A1042" i="6"/>
  <c r="H1043" i="6"/>
  <c r="A1043" i="6"/>
  <c r="H1044" i="6"/>
  <c r="A1044" i="6"/>
  <c r="H1045" i="6"/>
  <c r="A1045" i="6"/>
  <c r="H1046" i="6"/>
  <c r="A1046" i="6"/>
  <c r="H1047" i="6"/>
  <c r="A1047" i="6"/>
  <c r="H1048" i="6"/>
  <c r="A1048" i="6"/>
  <c r="H1049" i="6"/>
  <c r="A1049" i="6"/>
  <c r="H1050" i="6"/>
  <c r="A1050" i="6"/>
  <c r="H1051" i="6"/>
  <c r="A1051" i="6"/>
  <c r="H1052" i="6"/>
  <c r="A1052" i="6"/>
  <c r="H1053" i="6"/>
  <c r="A1053" i="6"/>
  <c r="H1054" i="6"/>
  <c r="A1054" i="6"/>
  <c r="H1055" i="6"/>
  <c r="A1055" i="6"/>
  <c r="H1056" i="6"/>
  <c r="A1056" i="6"/>
  <c r="H1057" i="6"/>
  <c r="A1057" i="6"/>
  <c r="H1058" i="6"/>
  <c r="A1058" i="6"/>
  <c r="H1059" i="6"/>
  <c r="A1059" i="6"/>
  <c r="H1060" i="6"/>
  <c r="A1060" i="6"/>
  <c r="H1061" i="6"/>
  <c r="A1061" i="6"/>
  <c r="H1062" i="6"/>
  <c r="A1062" i="6"/>
  <c r="H1063" i="6"/>
  <c r="A1063" i="6"/>
  <c r="H1064" i="6"/>
  <c r="A1064" i="6"/>
  <c r="H1065" i="6"/>
  <c r="A1065" i="6"/>
  <c r="H1066" i="6"/>
  <c r="A1066" i="6"/>
  <c r="H1067" i="6"/>
  <c r="A1067" i="6"/>
  <c r="H1068" i="6"/>
  <c r="A1068" i="6"/>
  <c r="H1069" i="6"/>
  <c r="A1069" i="6"/>
  <c r="H1070" i="6"/>
  <c r="A1070" i="6"/>
  <c r="H1071" i="6"/>
  <c r="A1071" i="6"/>
  <c r="H1072" i="6"/>
  <c r="A1072" i="6"/>
  <c r="H1073" i="6"/>
  <c r="A1073" i="6"/>
  <c r="H1074" i="6"/>
  <c r="A1074" i="6"/>
  <c r="H1075" i="6"/>
  <c r="A1075" i="6"/>
  <c r="H1076" i="6"/>
  <c r="A1076" i="6"/>
  <c r="H1077" i="6"/>
  <c r="A1077" i="6"/>
  <c r="H1078" i="6"/>
  <c r="A1078" i="6"/>
  <c r="H1079" i="6"/>
  <c r="A1079" i="6"/>
  <c r="H1080" i="6"/>
  <c r="A1080" i="6"/>
  <c r="H1081" i="6"/>
  <c r="A1081" i="6"/>
  <c r="H1082" i="6"/>
  <c r="A1082" i="6"/>
  <c r="H1083" i="6"/>
  <c r="A1083" i="6"/>
  <c r="H1084" i="6"/>
  <c r="A1084" i="6"/>
  <c r="H1085" i="6"/>
  <c r="A1085" i="6"/>
  <c r="H1086" i="6"/>
  <c r="A1086" i="6"/>
  <c r="H1087" i="6"/>
  <c r="A1087" i="6"/>
  <c r="H1088" i="6"/>
  <c r="A1088" i="6"/>
  <c r="H1089" i="6"/>
  <c r="A1089" i="6"/>
  <c r="H1090" i="6"/>
  <c r="A1090" i="6"/>
  <c r="H1091" i="6"/>
  <c r="A1091" i="6"/>
  <c r="H1092" i="6"/>
  <c r="A1092" i="6"/>
  <c r="H1093" i="6"/>
  <c r="A1093" i="6"/>
  <c r="H1094" i="6"/>
  <c r="A1094" i="6"/>
  <c r="H1095" i="6"/>
  <c r="A1095" i="6"/>
  <c r="H1096" i="6"/>
  <c r="A1096" i="6"/>
  <c r="H1097" i="6"/>
  <c r="A1097" i="6"/>
  <c r="H1098" i="6"/>
  <c r="A1098" i="6"/>
  <c r="H1099" i="6"/>
  <c r="A1099" i="6"/>
  <c r="H1100" i="6"/>
  <c r="A1100" i="6"/>
  <c r="H1101" i="6"/>
  <c r="A1101" i="6"/>
  <c r="H1102" i="6"/>
  <c r="A1102" i="6"/>
  <c r="H1103" i="6"/>
  <c r="A1103" i="6"/>
  <c r="H1104" i="6"/>
  <c r="A1104" i="6"/>
  <c r="H1105" i="6"/>
  <c r="A1105" i="6"/>
  <c r="H1106" i="6"/>
  <c r="A1106" i="6"/>
  <c r="H1107" i="6"/>
  <c r="A1107" i="6"/>
  <c r="H1108" i="6"/>
  <c r="A1108" i="6"/>
  <c r="H1109" i="6"/>
  <c r="A1109" i="6"/>
  <c r="H1110" i="6"/>
  <c r="A1110" i="6"/>
  <c r="H1111" i="6"/>
  <c r="A1111" i="6"/>
  <c r="H1112" i="6"/>
  <c r="A1112" i="6"/>
  <c r="H1113" i="6"/>
  <c r="A1113" i="6"/>
  <c r="H1114" i="6"/>
  <c r="A1114" i="6"/>
  <c r="H1115" i="6"/>
  <c r="A1115" i="6"/>
  <c r="H1116" i="6"/>
  <c r="A1116" i="6"/>
  <c r="H1117" i="6"/>
  <c r="A1117" i="6"/>
  <c r="H1118" i="6"/>
  <c r="A1118" i="6"/>
  <c r="H1119" i="6"/>
  <c r="A1119" i="6"/>
  <c r="H1120" i="6"/>
  <c r="A1120" i="6"/>
  <c r="H1121" i="6"/>
  <c r="A1121" i="6"/>
  <c r="H1122" i="6"/>
  <c r="A1122" i="6"/>
  <c r="H1123" i="6"/>
  <c r="A1123" i="6"/>
  <c r="H1124" i="6"/>
  <c r="A1124" i="6"/>
  <c r="H1125" i="6"/>
  <c r="A1125" i="6"/>
  <c r="H1126" i="6"/>
  <c r="A1126" i="6"/>
  <c r="H1127" i="6"/>
  <c r="A1127" i="6"/>
  <c r="H1128" i="6"/>
  <c r="A1128" i="6"/>
  <c r="H1129" i="6"/>
  <c r="A1129" i="6"/>
  <c r="H1130" i="6"/>
  <c r="A1130" i="6"/>
  <c r="H1131" i="6"/>
  <c r="A1131" i="6"/>
  <c r="H1132" i="6"/>
  <c r="A1132" i="6"/>
  <c r="H1133" i="6"/>
  <c r="A1133" i="6"/>
  <c r="H1134" i="6"/>
  <c r="A1134" i="6"/>
  <c r="H1135" i="6"/>
  <c r="A1135" i="6"/>
  <c r="H1136" i="6"/>
  <c r="A1136" i="6"/>
  <c r="H1137" i="6"/>
  <c r="A1137" i="6"/>
  <c r="H1138" i="6"/>
  <c r="A1138" i="6"/>
  <c r="H1139" i="6"/>
  <c r="A1139" i="6"/>
  <c r="H1140" i="6"/>
  <c r="A1140" i="6"/>
  <c r="H1141" i="6"/>
  <c r="A1141" i="6"/>
  <c r="A1172" i="6"/>
  <c r="A1173" i="6"/>
  <c r="A1174" i="6"/>
  <c r="A1175" i="6"/>
  <c r="A1176" i="6"/>
  <c r="A1177" i="6"/>
  <c r="A1178" i="6"/>
  <c r="A1179" i="6"/>
  <c r="A1180" i="6"/>
  <c r="A1181" i="6"/>
  <c r="A1182" i="6"/>
  <c r="A1183" i="6"/>
  <c r="A1184" i="6"/>
  <c r="A1185" i="6"/>
  <c r="A1186" i="6"/>
  <c r="A1187" i="6"/>
  <c r="A1188" i="6"/>
  <c r="A1189" i="6"/>
  <c r="A1190" i="6"/>
  <c r="A1191" i="6"/>
  <c r="A1192" i="6"/>
  <c r="A1193" i="6"/>
  <c r="A1194" i="6"/>
  <c r="A1195" i="6"/>
  <c r="A1196" i="6"/>
  <c r="A1197" i="6"/>
  <c r="A1198" i="6"/>
  <c r="A1199" i="6"/>
  <c r="A1200" i="6"/>
  <c r="A1201" i="6"/>
  <c r="A1202" i="6"/>
  <c r="A1203" i="6"/>
  <c r="A1204" i="6"/>
  <c r="A1205" i="6"/>
  <c r="A1206" i="6"/>
  <c r="A1207" i="6"/>
  <c r="A1208" i="6"/>
  <c r="A1209" i="6"/>
  <c r="A1210" i="6"/>
  <c r="A1211" i="6"/>
  <c r="A1212" i="6"/>
  <c r="A1213" i="6"/>
  <c r="A1214" i="6"/>
  <c r="A1215" i="6"/>
  <c r="A1216" i="6"/>
  <c r="A1217" i="6"/>
  <c r="A1218" i="6"/>
  <c r="A1219" i="6"/>
  <c r="A1220" i="6"/>
  <c r="A1221" i="6"/>
  <c r="A1222" i="6"/>
  <c r="A1223" i="6"/>
  <c r="A1224" i="6"/>
  <c r="A1225" i="6"/>
  <c r="A1226" i="6"/>
  <c r="A1227" i="6"/>
  <c r="A1228" i="6"/>
  <c r="A1229" i="6"/>
  <c r="A1230" i="6"/>
  <c r="A1231" i="6"/>
  <c r="A1232" i="6"/>
  <c r="A1233" i="6"/>
  <c r="A1234" i="6"/>
  <c r="A1235" i="6"/>
  <c r="A1236" i="6"/>
  <c r="A1237" i="6"/>
  <c r="A1238" i="6"/>
  <c r="A1239" i="6"/>
  <c r="A1240" i="6"/>
  <c r="A1241" i="6"/>
  <c r="A1242" i="6"/>
  <c r="A1243" i="6"/>
  <c r="A1244" i="6"/>
  <c r="A1245" i="6"/>
  <c r="A1246" i="6"/>
  <c r="A1247" i="6"/>
  <c r="A1248" i="6"/>
  <c r="A1249" i="6"/>
  <c r="A1250" i="6"/>
  <c r="A1251" i="6"/>
  <c r="A1252" i="6"/>
  <c r="A1253" i="6"/>
  <c r="A1254" i="6"/>
  <c r="A1255" i="6"/>
  <c r="A1256" i="6"/>
  <c r="A1257" i="6"/>
  <c r="A1258" i="6"/>
  <c r="A1259" i="6"/>
  <c r="A1260" i="6"/>
  <c r="A1261" i="6"/>
  <c r="A1262" i="6"/>
  <c r="A1263" i="6"/>
  <c r="A1264" i="6"/>
  <c r="A1265" i="6"/>
  <c r="A1266" i="6"/>
  <c r="A1267" i="6"/>
  <c r="A1268" i="6"/>
  <c r="A1269" i="6"/>
  <c r="A1270" i="6"/>
  <c r="A1271" i="6"/>
  <c r="A1272" i="6"/>
  <c r="A1273" i="6"/>
  <c r="A1274" i="6"/>
  <c r="A1275" i="6"/>
  <c r="A1276" i="6"/>
  <c r="A1277" i="6"/>
  <c r="A1278" i="6"/>
  <c r="A1279" i="6"/>
  <c r="A1280" i="6"/>
  <c r="A1281" i="6"/>
  <c r="A1282" i="6"/>
  <c r="A1283" i="6"/>
  <c r="A1284" i="6"/>
  <c r="A1285" i="6"/>
  <c r="A1286" i="6"/>
  <c r="A1287" i="6"/>
  <c r="A1288" i="6"/>
  <c r="A1289" i="6"/>
  <c r="A1290" i="6"/>
  <c r="A1291" i="6"/>
  <c r="A1292" i="6"/>
  <c r="A1293" i="6"/>
  <c r="A1294" i="6"/>
  <c r="A1295" i="6"/>
  <c r="A1296" i="6"/>
  <c r="A1297" i="6"/>
  <c r="A1298" i="6"/>
  <c r="A1299" i="6"/>
  <c r="A1300" i="6"/>
  <c r="A1301" i="6"/>
  <c r="A1302" i="6"/>
  <c r="A1303" i="6"/>
  <c r="A1304" i="6"/>
  <c r="A1305" i="6"/>
  <c r="A1306" i="6"/>
  <c r="A1307" i="6"/>
  <c r="A1308" i="6"/>
  <c r="A1309" i="6"/>
  <c r="A1310" i="6"/>
  <c r="A1311" i="6"/>
  <c r="A1312" i="6"/>
  <c r="A1313" i="6"/>
  <c r="A1314" i="6"/>
  <c r="A1315" i="6"/>
  <c r="A1316" i="6"/>
  <c r="A1317" i="6"/>
  <c r="A1318" i="6"/>
  <c r="A1319" i="6"/>
  <c r="A1320" i="6"/>
  <c r="A1321" i="6"/>
  <c r="A1322" i="6"/>
  <c r="A1323" i="6"/>
  <c r="A1324" i="6"/>
  <c r="A1325" i="6"/>
  <c r="A1326" i="6"/>
  <c r="A1327" i="6"/>
  <c r="A1328" i="6"/>
  <c r="A1329" i="6"/>
  <c r="A1330" i="6"/>
  <c r="A1331" i="6"/>
  <c r="A1332" i="6"/>
  <c r="A1333" i="6"/>
  <c r="A1334" i="6"/>
  <c r="A1335" i="6"/>
  <c r="A1336" i="6"/>
  <c r="A1337" i="6"/>
  <c r="A1338" i="6"/>
  <c r="A1339" i="6"/>
  <c r="A1340" i="6"/>
  <c r="A1341" i="6"/>
  <c r="A1342" i="6"/>
  <c r="A1343" i="6"/>
  <c r="A1344" i="6"/>
  <c r="A1345" i="6"/>
  <c r="A1346" i="6"/>
  <c r="A1347" i="6"/>
  <c r="A1348" i="6"/>
  <c r="A1349" i="6"/>
  <c r="A1350" i="6"/>
  <c r="A1351" i="6"/>
  <c r="A1352" i="6"/>
  <c r="A1353" i="6"/>
  <c r="A1354" i="6"/>
  <c r="A1355" i="6"/>
  <c r="A1356" i="6"/>
  <c r="A1357" i="6"/>
  <c r="A1358" i="6"/>
  <c r="A1359" i="6"/>
  <c r="A1360" i="6"/>
  <c r="A1361" i="6"/>
  <c r="A1362" i="6"/>
  <c r="A1363" i="6"/>
  <c r="A1364" i="6"/>
  <c r="A1365" i="6"/>
  <c r="A1366" i="6"/>
  <c r="A1367" i="6"/>
  <c r="A1368" i="6"/>
  <c r="A1369" i="6"/>
  <c r="A1370" i="6"/>
  <c r="A1371" i="6"/>
  <c r="A1372" i="6"/>
  <c r="A1373" i="6"/>
  <c r="A1374" i="6"/>
  <c r="A1375" i="6"/>
  <c r="A1376" i="6"/>
  <c r="A1377" i="6"/>
  <c r="A1378" i="6"/>
  <c r="A1379" i="6"/>
  <c r="A1380" i="6"/>
  <c r="A1381" i="6"/>
  <c r="A1382" i="6"/>
  <c r="A1383" i="6"/>
  <c r="A1384" i="6"/>
  <c r="A1385" i="6"/>
  <c r="A1386" i="6"/>
  <c r="A1387" i="6"/>
  <c r="A1388" i="6"/>
  <c r="A1389" i="6"/>
  <c r="A1390" i="6"/>
  <c r="A1391" i="6"/>
  <c r="A1392" i="6"/>
  <c r="A1393" i="6"/>
  <c r="A118" i="5"/>
  <c r="B118" i="5"/>
  <c r="C118" i="5"/>
  <c r="D118" i="5"/>
  <c r="H118" i="5"/>
  <c r="K118" i="5"/>
  <c r="A120" i="5"/>
  <c r="B120" i="5"/>
  <c r="C120" i="5"/>
  <c r="D120" i="5"/>
  <c r="H120" i="5"/>
  <c r="K120" i="5"/>
  <c r="A123" i="5"/>
  <c r="B123" i="5"/>
  <c r="C123" i="5"/>
  <c r="D123" i="5"/>
  <c r="H123" i="5"/>
  <c r="K123" i="5"/>
  <c r="A126" i="5"/>
  <c r="B126" i="5"/>
  <c r="C126" i="5"/>
  <c r="D126" i="5"/>
  <c r="H126" i="5"/>
  <c r="K126" i="5"/>
  <c r="A129" i="5"/>
  <c r="B129" i="5"/>
  <c r="C129" i="5"/>
  <c r="D129" i="5"/>
  <c r="H129" i="5"/>
  <c r="K129" i="5"/>
  <c r="A131" i="5"/>
  <c r="B131" i="5"/>
  <c r="C131" i="5"/>
  <c r="D131" i="5"/>
  <c r="H131" i="5"/>
  <c r="K131" i="5"/>
  <c r="A134" i="5"/>
  <c r="B134" i="5"/>
  <c r="C134" i="5"/>
  <c r="D134" i="5"/>
  <c r="K134" i="5"/>
  <c r="A137" i="5"/>
  <c r="B137" i="5"/>
  <c r="C137" i="5"/>
  <c r="D137" i="5"/>
  <c r="K137" i="5"/>
  <c r="A139" i="5"/>
  <c r="B139" i="5"/>
  <c r="C139" i="5"/>
  <c r="D139" i="5"/>
  <c r="K139" i="5"/>
  <c r="H90" i="12"/>
  <c r="I13" i="12"/>
  <c r="I14" i="12"/>
  <c r="I15" i="12"/>
  <c r="I16" i="12"/>
  <c r="I17" i="12"/>
  <c r="I18" i="12"/>
  <c r="I19" i="12"/>
  <c r="I20" i="12"/>
  <c r="I21" i="12"/>
  <c r="I22" i="12"/>
  <c r="I23" i="12"/>
  <c r="I24" i="12"/>
  <c r="I25" i="12"/>
  <c r="I26" i="12"/>
  <c r="H89" i="12"/>
  <c r="H91" i="12"/>
  <c r="Q1114" i="6"/>
  <c r="Q1115" i="6"/>
  <c r="Q1116" i="6"/>
  <c r="Q1117" i="6"/>
  <c r="Q1118" i="6"/>
  <c r="Q1119" i="6"/>
  <c r="Q1120" i="6"/>
  <c r="Q1121" i="6"/>
  <c r="Q1122" i="6"/>
  <c r="Q1123" i="6"/>
  <c r="Q1124" i="6"/>
  <c r="Q1125" i="6"/>
  <c r="Q1126" i="6"/>
  <c r="Q1127" i="6"/>
  <c r="Q1128" i="6"/>
  <c r="Q1129" i="6"/>
  <c r="Q1130" i="6"/>
  <c r="Q1131" i="6"/>
  <c r="Q1132" i="6"/>
  <c r="Q1133" i="6"/>
  <c r="Q1134" i="6"/>
  <c r="Q1135" i="6"/>
  <c r="Q1136" i="6"/>
  <c r="Q1137" i="6"/>
  <c r="Q1138" i="6"/>
  <c r="Q1139" i="6"/>
  <c r="Q1140" i="6"/>
  <c r="Q1141" i="6"/>
  <c r="Q1108" i="6"/>
  <c r="Q1109" i="6"/>
  <c r="Q1110" i="6"/>
  <c r="Q1111" i="6"/>
  <c r="Q1112" i="6"/>
  <c r="Q1113" i="6"/>
  <c r="H1172" i="6"/>
  <c r="H1173" i="6"/>
  <c r="H1174" i="6"/>
  <c r="F11" i="1"/>
  <c r="F12" i="1"/>
  <c r="F13" i="1"/>
  <c r="F14" i="1"/>
  <c r="F15" i="1"/>
  <c r="F16" i="1"/>
  <c r="F17" i="1"/>
  <c r="F18" i="1"/>
  <c r="F19" i="1"/>
  <c r="F20" i="1"/>
  <c r="F21" i="1"/>
  <c r="O2" i="6"/>
  <c r="P2" i="6"/>
  <c r="Q2" i="6"/>
  <c r="O3" i="6"/>
  <c r="P3" i="6"/>
  <c r="Q3" i="6"/>
  <c r="O4" i="6"/>
  <c r="P4" i="6"/>
  <c r="Q4" i="6"/>
  <c r="O5" i="6"/>
  <c r="P5" i="6"/>
  <c r="Q5" i="6"/>
  <c r="O6" i="6"/>
  <c r="P6" i="6"/>
  <c r="Q6" i="6"/>
  <c r="O7" i="6"/>
  <c r="P7" i="6"/>
  <c r="Q7" i="6"/>
  <c r="O8" i="6"/>
  <c r="P8" i="6"/>
  <c r="Q8" i="6"/>
  <c r="O9" i="6"/>
  <c r="P9" i="6"/>
  <c r="Q9" i="6"/>
  <c r="O10" i="6"/>
  <c r="P10" i="6"/>
  <c r="Q10" i="6"/>
  <c r="O11" i="6"/>
  <c r="P11" i="6"/>
  <c r="Q11" i="6"/>
  <c r="O12" i="6"/>
  <c r="P12" i="6"/>
  <c r="Q12" i="6"/>
  <c r="O13" i="6"/>
  <c r="P13" i="6"/>
  <c r="Q13" i="6"/>
  <c r="O14" i="6"/>
  <c r="P14" i="6"/>
  <c r="Q14" i="6"/>
  <c r="O15" i="6"/>
  <c r="P15" i="6"/>
  <c r="Q15" i="6"/>
  <c r="O16" i="6"/>
  <c r="P16" i="6"/>
  <c r="Q16" i="6"/>
  <c r="O17" i="6"/>
  <c r="P17" i="6"/>
  <c r="Q17" i="6"/>
  <c r="O18" i="6"/>
  <c r="P18" i="6"/>
  <c r="Q18" i="6"/>
  <c r="O19" i="6"/>
  <c r="P19" i="6"/>
  <c r="Q19" i="6"/>
  <c r="O20" i="6"/>
  <c r="P20" i="6"/>
  <c r="Q20" i="6"/>
  <c r="O21" i="6"/>
  <c r="P21" i="6"/>
  <c r="Q21" i="6"/>
  <c r="O22" i="6"/>
  <c r="P22" i="6"/>
  <c r="Q22" i="6"/>
  <c r="O23" i="6"/>
  <c r="P23" i="6"/>
  <c r="Q23" i="6"/>
  <c r="O24" i="6"/>
  <c r="P24" i="6"/>
  <c r="Q24" i="6"/>
  <c r="O25" i="6"/>
  <c r="P25" i="6"/>
  <c r="Q25" i="6"/>
  <c r="O26" i="6"/>
  <c r="P26" i="6"/>
  <c r="Q26" i="6"/>
  <c r="O27" i="6"/>
  <c r="P27" i="6"/>
  <c r="Q27" i="6"/>
  <c r="O28" i="6"/>
  <c r="P28" i="6"/>
  <c r="Q28" i="6"/>
  <c r="O29" i="6"/>
  <c r="P29" i="6"/>
  <c r="Q29" i="6"/>
  <c r="O30" i="6"/>
  <c r="P30" i="6"/>
  <c r="Q30" i="6"/>
  <c r="O31" i="6"/>
  <c r="P31" i="6"/>
  <c r="Q31" i="6"/>
  <c r="O32" i="6"/>
  <c r="P32" i="6"/>
  <c r="Q32" i="6"/>
  <c r="O33" i="6"/>
  <c r="P33" i="6"/>
  <c r="Q33" i="6"/>
  <c r="O34" i="6"/>
  <c r="P34" i="6"/>
  <c r="Q34" i="6"/>
  <c r="O35" i="6"/>
  <c r="P35" i="6"/>
  <c r="Q35" i="6"/>
  <c r="O36" i="6"/>
  <c r="P36" i="6"/>
  <c r="Q36" i="6"/>
  <c r="O37" i="6"/>
  <c r="P37" i="6"/>
  <c r="Q37" i="6"/>
  <c r="O38" i="6"/>
  <c r="P38" i="6"/>
  <c r="Q38" i="6"/>
  <c r="O39" i="6"/>
  <c r="P39" i="6"/>
  <c r="Q39" i="6"/>
  <c r="O40" i="6"/>
  <c r="P40" i="6"/>
  <c r="Q40" i="6"/>
  <c r="O41" i="6"/>
  <c r="P41" i="6"/>
  <c r="Q41" i="6"/>
  <c r="O42" i="6"/>
  <c r="P42" i="6"/>
  <c r="Q42" i="6"/>
  <c r="O43" i="6"/>
  <c r="P43" i="6"/>
  <c r="Q43" i="6"/>
  <c r="O44" i="6"/>
  <c r="P44" i="6"/>
  <c r="Q44" i="6"/>
  <c r="O45" i="6"/>
  <c r="P45" i="6"/>
  <c r="Q45" i="6"/>
  <c r="O46" i="6"/>
  <c r="P46" i="6"/>
  <c r="Q46" i="6"/>
  <c r="O47" i="6"/>
  <c r="P47" i="6"/>
  <c r="Q47" i="6"/>
  <c r="O48" i="6"/>
  <c r="P48" i="6"/>
  <c r="Q48" i="6"/>
  <c r="O49" i="6"/>
  <c r="P49" i="6"/>
  <c r="Q49" i="6"/>
  <c r="O50" i="6"/>
  <c r="P50" i="6"/>
  <c r="Q50" i="6"/>
  <c r="O51" i="6"/>
  <c r="P51" i="6"/>
  <c r="Q51" i="6"/>
  <c r="O52" i="6"/>
  <c r="P52" i="6"/>
  <c r="Q52" i="6"/>
  <c r="O53" i="6"/>
  <c r="P53" i="6"/>
  <c r="Q53" i="6"/>
  <c r="O54" i="6"/>
  <c r="P54" i="6"/>
  <c r="Q54" i="6"/>
  <c r="O55" i="6"/>
  <c r="P55" i="6"/>
  <c r="Q55" i="6"/>
  <c r="O56" i="6"/>
  <c r="P56" i="6"/>
  <c r="Q56" i="6"/>
  <c r="O57" i="6"/>
  <c r="P57" i="6"/>
  <c r="Q57" i="6"/>
  <c r="O58" i="6"/>
  <c r="P58" i="6"/>
  <c r="Q58" i="6"/>
  <c r="O59" i="6"/>
  <c r="P59" i="6"/>
  <c r="Q59" i="6"/>
  <c r="O60" i="6"/>
  <c r="P60" i="6"/>
  <c r="Q60" i="6"/>
  <c r="O61" i="6"/>
  <c r="P61" i="6"/>
  <c r="Q61" i="6"/>
  <c r="O62" i="6"/>
  <c r="P62" i="6"/>
  <c r="Q62" i="6"/>
  <c r="O63" i="6"/>
  <c r="P63" i="6"/>
  <c r="Q63" i="6"/>
  <c r="O64" i="6"/>
  <c r="P64" i="6"/>
  <c r="Q64" i="6"/>
  <c r="O65" i="6"/>
  <c r="P65" i="6"/>
  <c r="Q65" i="6"/>
  <c r="O66" i="6"/>
  <c r="P66" i="6"/>
  <c r="Q66" i="6"/>
  <c r="O67" i="6"/>
  <c r="P67" i="6"/>
  <c r="Q67" i="6"/>
  <c r="O68" i="6"/>
  <c r="P68" i="6"/>
  <c r="Q68" i="6"/>
  <c r="O69" i="6"/>
  <c r="P69" i="6"/>
  <c r="Q69" i="6"/>
  <c r="O70" i="6"/>
  <c r="P70" i="6"/>
  <c r="Q70" i="6"/>
  <c r="O71" i="6"/>
  <c r="P71" i="6"/>
  <c r="Q71" i="6"/>
  <c r="O72" i="6"/>
  <c r="P72" i="6"/>
  <c r="Q72" i="6"/>
  <c r="O73" i="6"/>
  <c r="P73" i="6"/>
  <c r="Q73" i="6"/>
  <c r="O74" i="6"/>
  <c r="P74" i="6"/>
  <c r="Q74" i="6"/>
  <c r="O75" i="6"/>
  <c r="P75" i="6"/>
  <c r="Q75" i="6"/>
  <c r="O76" i="6"/>
  <c r="P76" i="6"/>
  <c r="Q76" i="6"/>
  <c r="O77" i="6"/>
  <c r="P77" i="6"/>
  <c r="Q77" i="6"/>
  <c r="O78" i="6"/>
  <c r="P78" i="6"/>
  <c r="Q78" i="6"/>
  <c r="O79" i="6"/>
  <c r="P79" i="6"/>
  <c r="Q79" i="6"/>
  <c r="O80" i="6"/>
  <c r="P80" i="6"/>
  <c r="Q80" i="6"/>
  <c r="O81" i="6"/>
  <c r="P81" i="6"/>
  <c r="Q81" i="6"/>
  <c r="O82" i="6"/>
  <c r="P82" i="6"/>
  <c r="Q82" i="6"/>
  <c r="O83" i="6"/>
  <c r="P83" i="6"/>
  <c r="Q83" i="6"/>
  <c r="O84" i="6"/>
  <c r="P84" i="6"/>
  <c r="Q84" i="6"/>
  <c r="O85" i="6"/>
  <c r="P85" i="6"/>
  <c r="Q85" i="6"/>
  <c r="O86" i="6"/>
  <c r="P86" i="6"/>
  <c r="Q86" i="6"/>
  <c r="O87" i="6"/>
  <c r="P87" i="6"/>
  <c r="Q87" i="6"/>
  <c r="O88" i="6"/>
  <c r="P88" i="6"/>
  <c r="Q88" i="6"/>
  <c r="O89" i="6"/>
  <c r="P89" i="6"/>
  <c r="Q89" i="6"/>
  <c r="O90" i="6"/>
  <c r="P90" i="6"/>
  <c r="Q90" i="6"/>
  <c r="O91" i="6"/>
  <c r="P91" i="6"/>
  <c r="Q91" i="6"/>
  <c r="O92" i="6"/>
  <c r="P92" i="6"/>
  <c r="Q92" i="6"/>
  <c r="O93" i="6"/>
  <c r="P93" i="6"/>
  <c r="Q93" i="6"/>
  <c r="O94" i="6"/>
  <c r="P94" i="6"/>
  <c r="Q94" i="6"/>
  <c r="O95" i="6"/>
  <c r="P95" i="6"/>
  <c r="Q95" i="6"/>
  <c r="O96" i="6"/>
  <c r="P96" i="6"/>
  <c r="Q96" i="6"/>
  <c r="O97" i="6"/>
  <c r="P97" i="6"/>
  <c r="Q97" i="6"/>
  <c r="O98" i="6"/>
  <c r="P98" i="6"/>
  <c r="Q98" i="6"/>
  <c r="O99" i="6"/>
  <c r="P99" i="6"/>
  <c r="Q99" i="6"/>
  <c r="O100" i="6"/>
  <c r="P100" i="6"/>
  <c r="Q100" i="6"/>
  <c r="O101" i="6"/>
  <c r="P101" i="6"/>
  <c r="Q101" i="6"/>
  <c r="O102" i="6"/>
  <c r="P102" i="6"/>
  <c r="Q102" i="6"/>
  <c r="O103" i="6"/>
  <c r="P103" i="6"/>
  <c r="Q103" i="6"/>
  <c r="O104" i="6"/>
  <c r="P104" i="6"/>
  <c r="Q104" i="6"/>
  <c r="O105" i="6"/>
  <c r="P105" i="6"/>
  <c r="Q105" i="6"/>
  <c r="O106" i="6"/>
  <c r="P106" i="6"/>
  <c r="Q106" i="6"/>
  <c r="O107" i="6"/>
  <c r="P107" i="6"/>
  <c r="Q107" i="6"/>
  <c r="O108" i="6"/>
  <c r="P108" i="6"/>
  <c r="Q108" i="6"/>
  <c r="O109" i="6"/>
  <c r="P109" i="6"/>
  <c r="Q109" i="6"/>
  <c r="O110" i="6"/>
  <c r="P110" i="6"/>
  <c r="Q110" i="6"/>
  <c r="O111" i="6"/>
  <c r="P111" i="6"/>
  <c r="Q111" i="6"/>
  <c r="O112" i="6"/>
  <c r="P112" i="6"/>
  <c r="Q112" i="6"/>
  <c r="O113" i="6"/>
  <c r="P113" i="6"/>
  <c r="Q113" i="6"/>
  <c r="O114" i="6"/>
  <c r="P114" i="6"/>
  <c r="Q114" i="6"/>
  <c r="O115" i="6"/>
  <c r="P115" i="6"/>
  <c r="Q115" i="6"/>
  <c r="O116" i="6"/>
  <c r="P116" i="6"/>
  <c r="Q116" i="6"/>
  <c r="O117" i="6"/>
  <c r="P117" i="6"/>
  <c r="Q117" i="6"/>
  <c r="O118" i="6"/>
  <c r="P118" i="6"/>
  <c r="Q118" i="6"/>
  <c r="O119" i="6"/>
  <c r="P119" i="6"/>
  <c r="Q119" i="6"/>
  <c r="O120" i="6"/>
  <c r="P120" i="6"/>
  <c r="Q120" i="6"/>
  <c r="O121" i="6"/>
  <c r="P121" i="6"/>
  <c r="Q121" i="6"/>
  <c r="O122" i="6"/>
  <c r="P122" i="6"/>
  <c r="Q122" i="6"/>
  <c r="O123" i="6"/>
  <c r="P123" i="6"/>
  <c r="Q123" i="6"/>
  <c r="O124" i="6"/>
  <c r="P124" i="6"/>
  <c r="Q124" i="6"/>
  <c r="O125" i="6"/>
  <c r="P125" i="6"/>
  <c r="Q125" i="6"/>
  <c r="O126" i="6"/>
  <c r="P126" i="6"/>
  <c r="Q126" i="6"/>
  <c r="O127" i="6"/>
  <c r="P127" i="6"/>
  <c r="Q127" i="6"/>
  <c r="O128" i="6"/>
  <c r="P128" i="6"/>
  <c r="Q128" i="6"/>
  <c r="O129" i="6"/>
  <c r="P129" i="6"/>
  <c r="Q129" i="6"/>
  <c r="O130" i="6"/>
  <c r="P130" i="6"/>
  <c r="Q130" i="6"/>
  <c r="O131" i="6"/>
  <c r="P131" i="6"/>
  <c r="Q131" i="6"/>
  <c r="O132" i="6"/>
  <c r="P132" i="6"/>
  <c r="Q132" i="6"/>
  <c r="O133" i="6"/>
  <c r="P133" i="6"/>
  <c r="Q133" i="6"/>
  <c r="O134" i="6"/>
  <c r="P134" i="6"/>
  <c r="Q134" i="6"/>
  <c r="O135" i="6"/>
  <c r="P135" i="6"/>
  <c r="Q135" i="6"/>
  <c r="O136" i="6"/>
  <c r="P136" i="6"/>
  <c r="Q136" i="6"/>
  <c r="O137" i="6"/>
  <c r="P137" i="6"/>
  <c r="Q137" i="6"/>
  <c r="O138" i="6"/>
  <c r="P138" i="6"/>
  <c r="Q138" i="6"/>
  <c r="O139" i="6"/>
  <c r="P139" i="6"/>
  <c r="Q139" i="6"/>
  <c r="O140" i="6"/>
  <c r="P140" i="6"/>
  <c r="Q140" i="6"/>
  <c r="O141" i="6"/>
  <c r="P141" i="6"/>
  <c r="Q141" i="6"/>
  <c r="O142" i="6"/>
  <c r="P142" i="6"/>
  <c r="Q142" i="6"/>
  <c r="O143" i="6"/>
  <c r="P143" i="6"/>
  <c r="Q143" i="6"/>
  <c r="O144" i="6"/>
  <c r="P144" i="6"/>
  <c r="Q144" i="6"/>
  <c r="O145" i="6"/>
  <c r="P145" i="6"/>
  <c r="Q145" i="6"/>
  <c r="O146" i="6"/>
  <c r="P146" i="6"/>
  <c r="Q146" i="6"/>
  <c r="O147" i="6"/>
  <c r="P147" i="6"/>
  <c r="Q147" i="6"/>
  <c r="O148" i="6"/>
  <c r="P148" i="6"/>
  <c r="Q148" i="6"/>
  <c r="O149" i="6"/>
  <c r="P149" i="6"/>
  <c r="Q149" i="6"/>
  <c r="O150" i="6"/>
  <c r="P150" i="6"/>
  <c r="Q150" i="6"/>
  <c r="O151" i="6"/>
  <c r="P151" i="6"/>
  <c r="Q151" i="6"/>
  <c r="O152" i="6"/>
  <c r="P152" i="6"/>
  <c r="Q152" i="6"/>
  <c r="O153" i="6"/>
  <c r="P153" i="6"/>
  <c r="Q153" i="6"/>
  <c r="O154" i="6"/>
  <c r="P154" i="6"/>
  <c r="Q154" i="6"/>
  <c r="O155" i="6"/>
  <c r="P155" i="6"/>
  <c r="Q155" i="6"/>
  <c r="O156" i="6"/>
  <c r="P156" i="6"/>
  <c r="Q156" i="6"/>
  <c r="O157" i="6"/>
  <c r="P157" i="6"/>
  <c r="Q157" i="6"/>
  <c r="O158" i="6"/>
  <c r="P158" i="6"/>
  <c r="Q158" i="6"/>
  <c r="O159" i="6"/>
  <c r="P159" i="6"/>
  <c r="Q159" i="6"/>
  <c r="O160" i="6"/>
  <c r="P160" i="6"/>
  <c r="Q160" i="6"/>
  <c r="O161" i="6"/>
  <c r="P161" i="6"/>
  <c r="Q161" i="6"/>
  <c r="O162" i="6"/>
  <c r="P162" i="6"/>
  <c r="Q162" i="6"/>
  <c r="O163" i="6"/>
  <c r="P163" i="6"/>
  <c r="Q163" i="6"/>
  <c r="O164" i="6"/>
  <c r="P164" i="6"/>
  <c r="Q164" i="6"/>
  <c r="O165" i="6"/>
  <c r="P165" i="6"/>
  <c r="Q165" i="6"/>
  <c r="O166" i="6"/>
  <c r="P166" i="6"/>
  <c r="Q166" i="6"/>
  <c r="O167" i="6"/>
  <c r="P167" i="6"/>
  <c r="Q167" i="6"/>
  <c r="O168" i="6"/>
  <c r="P168" i="6"/>
  <c r="Q168" i="6"/>
  <c r="O169" i="6"/>
  <c r="P169" i="6"/>
  <c r="Q169" i="6"/>
  <c r="O170" i="6"/>
  <c r="P170" i="6"/>
  <c r="Q170" i="6"/>
  <c r="O171" i="6"/>
  <c r="P171" i="6"/>
  <c r="Q171" i="6"/>
  <c r="O172" i="6"/>
  <c r="P172" i="6"/>
  <c r="Q172" i="6"/>
  <c r="O173" i="6"/>
  <c r="P173" i="6"/>
  <c r="Q173" i="6"/>
  <c r="O174" i="6"/>
  <c r="P174" i="6"/>
  <c r="Q174" i="6"/>
  <c r="O175" i="6"/>
  <c r="P175" i="6"/>
  <c r="Q175" i="6"/>
  <c r="O176" i="6"/>
  <c r="P176" i="6"/>
  <c r="Q176" i="6"/>
  <c r="O177" i="6"/>
  <c r="P177" i="6"/>
  <c r="Q177" i="6"/>
  <c r="O178" i="6"/>
  <c r="P178" i="6"/>
  <c r="Q178" i="6"/>
  <c r="O179" i="6"/>
  <c r="P179" i="6"/>
  <c r="Q179" i="6"/>
  <c r="O180" i="6"/>
  <c r="P180" i="6"/>
  <c r="Q180" i="6"/>
  <c r="O181" i="6"/>
  <c r="P181" i="6"/>
  <c r="Q181" i="6"/>
  <c r="O182" i="6"/>
  <c r="P182" i="6"/>
  <c r="Q182" i="6"/>
  <c r="O183" i="6"/>
  <c r="P183" i="6"/>
  <c r="Q183" i="6"/>
  <c r="O184" i="6"/>
  <c r="P184" i="6"/>
  <c r="Q184" i="6"/>
  <c r="O185" i="6"/>
  <c r="P185" i="6"/>
  <c r="Q185" i="6"/>
  <c r="O186" i="6"/>
  <c r="P186" i="6"/>
  <c r="Q186" i="6"/>
  <c r="O187" i="6"/>
  <c r="P187" i="6"/>
  <c r="Q187" i="6"/>
  <c r="O188" i="6"/>
  <c r="P188" i="6"/>
  <c r="Q188" i="6"/>
  <c r="O189" i="6"/>
  <c r="P189" i="6"/>
  <c r="Q189" i="6"/>
  <c r="O190" i="6"/>
  <c r="P190" i="6"/>
  <c r="Q190" i="6"/>
  <c r="O191" i="6"/>
  <c r="P191" i="6"/>
  <c r="Q191" i="6"/>
  <c r="O192" i="6"/>
  <c r="P192" i="6"/>
  <c r="Q192" i="6"/>
  <c r="O193" i="6"/>
  <c r="P193" i="6"/>
  <c r="Q193" i="6"/>
  <c r="O194" i="6"/>
  <c r="P194" i="6"/>
  <c r="Q194" i="6"/>
  <c r="O195" i="6"/>
  <c r="P195" i="6"/>
  <c r="Q195" i="6"/>
  <c r="O196" i="6"/>
  <c r="P196" i="6"/>
  <c r="Q196" i="6"/>
  <c r="O197" i="6"/>
  <c r="P197" i="6"/>
  <c r="Q197" i="6"/>
  <c r="O198" i="6"/>
  <c r="P198" i="6"/>
  <c r="Q198" i="6"/>
  <c r="O199" i="6"/>
  <c r="P199" i="6"/>
  <c r="Q199" i="6"/>
  <c r="O200" i="6"/>
  <c r="P200" i="6"/>
  <c r="Q200" i="6"/>
  <c r="O201" i="6"/>
  <c r="P201" i="6"/>
  <c r="Q201" i="6"/>
  <c r="O202" i="6"/>
  <c r="P202" i="6"/>
  <c r="Q202" i="6"/>
  <c r="O203" i="6"/>
  <c r="P203" i="6"/>
  <c r="Q203" i="6"/>
  <c r="O204" i="6"/>
  <c r="P204" i="6"/>
  <c r="Q204" i="6"/>
  <c r="O205" i="6"/>
  <c r="P205" i="6"/>
  <c r="Q205" i="6"/>
  <c r="O206" i="6"/>
  <c r="P206" i="6"/>
  <c r="Q206" i="6"/>
  <c r="O207" i="6"/>
  <c r="P207" i="6"/>
  <c r="Q207" i="6"/>
  <c r="O208" i="6"/>
  <c r="P208" i="6"/>
  <c r="Q208" i="6"/>
  <c r="O209" i="6"/>
  <c r="P209" i="6"/>
  <c r="Q209" i="6"/>
  <c r="O210" i="6"/>
  <c r="P210" i="6"/>
  <c r="Q210" i="6"/>
  <c r="O211" i="6"/>
  <c r="P211" i="6"/>
  <c r="Q211" i="6"/>
  <c r="O212" i="6"/>
  <c r="P212" i="6"/>
  <c r="Q212" i="6"/>
  <c r="O213" i="6"/>
  <c r="P213" i="6"/>
  <c r="Q213" i="6"/>
  <c r="O214" i="6"/>
  <c r="P214" i="6"/>
  <c r="Q214" i="6"/>
  <c r="O215" i="6"/>
  <c r="P215" i="6"/>
  <c r="Q215" i="6"/>
  <c r="O216" i="6"/>
  <c r="P216" i="6"/>
  <c r="Q216" i="6"/>
  <c r="O217" i="6"/>
  <c r="P217" i="6"/>
  <c r="Q217" i="6"/>
  <c r="O218" i="6"/>
  <c r="P218" i="6"/>
  <c r="Q218" i="6"/>
  <c r="O219" i="6"/>
  <c r="P219" i="6"/>
  <c r="Q219" i="6"/>
  <c r="O220" i="6"/>
  <c r="P220" i="6"/>
  <c r="Q220" i="6"/>
  <c r="O221" i="6"/>
  <c r="P221" i="6"/>
  <c r="Q221" i="6"/>
  <c r="O222" i="6"/>
  <c r="P222" i="6"/>
  <c r="Q222" i="6"/>
  <c r="O223" i="6"/>
  <c r="P223" i="6"/>
  <c r="Q223" i="6"/>
  <c r="O224" i="6"/>
  <c r="P224" i="6"/>
  <c r="Q224" i="6"/>
  <c r="O225" i="6"/>
  <c r="P225" i="6"/>
  <c r="Q225" i="6"/>
  <c r="O226" i="6"/>
  <c r="P226" i="6"/>
  <c r="Q226" i="6"/>
  <c r="O227" i="6"/>
  <c r="P227" i="6"/>
  <c r="Q227" i="6"/>
  <c r="O228" i="6"/>
  <c r="P228" i="6"/>
  <c r="Q228" i="6"/>
  <c r="O229" i="6"/>
  <c r="P229" i="6"/>
  <c r="Q229" i="6"/>
  <c r="O230" i="6"/>
  <c r="P230" i="6"/>
  <c r="Q230" i="6"/>
  <c r="O231" i="6"/>
  <c r="P231" i="6"/>
  <c r="Q231" i="6"/>
  <c r="O232" i="6"/>
  <c r="P232" i="6"/>
  <c r="Q232" i="6"/>
  <c r="O233" i="6"/>
  <c r="P233" i="6"/>
  <c r="Q233" i="6"/>
  <c r="O234" i="6"/>
  <c r="P234" i="6"/>
  <c r="Q234" i="6"/>
  <c r="O235" i="6"/>
  <c r="P235" i="6"/>
  <c r="Q235" i="6"/>
  <c r="O236" i="6"/>
  <c r="P236" i="6"/>
  <c r="Q236" i="6"/>
  <c r="O237" i="6"/>
  <c r="P237" i="6"/>
  <c r="Q237" i="6"/>
  <c r="O238" i="6"/>
  <c r="P238" i="6"/>
  <c r="Q238" i="6"/>
  <c r="O239" i="6"/>
  <c r="P239" i="6"/>
  <c r="Q239" i="6"/>
  <c r="O240" i="6"/>
  <c r="P240" i="6"/>
  <c r="Q240" i="6"/>
  <c r="O241" i="6"/>
  <c r="P241" i="6"/>
  <c r="Q241" i="6"/>
  <c r="O242" i="6"/>
  <c r="P242" i="6"/>
  <c r="Q242" i="6"/>
  <c r="O243" i="6"/>
  <c r="P243" i="6"/>
  <c r="Q243" i="6"/>
  <c r="O244" i="6"/>
  <c r="P244" i="6"/>
  <c r="Q244" i="6"/>
  <c r="O245" i="6"/>
  <c r="P245" i="6"/>
  <c r="Q245" i="6"/>
  <c r="O246" i="6"/>
  <c r="P246" i="6"/>
  <c r="Q246" i="6"/>
  <c r="O247" i="6"/>
  <c r="P247" i="6"/>
  <c r="Q247" i="6"/>
  <c r="O248" i="6"/>
  <c r="P248" i="6"/>
  <c r="Q248" i="6"/>
  <c r="O249" i="6"/>
  <c r="P249" i="6"/>
  <c r="Q249" i="6"/>
  <c r="O250" i="6"/>
  <c r="P250" i="6"/>
  <c r="Q250" i="6"/>
  <c r="O251" i="6"/>
  <c r="P251" i="6"/>
  <c r="Q251" i="6"/>
  <c r="O252" i="6"/>
  <c r="P252" i="6"/>
  <c r="Q252" i="6"/>
  <c r="O253" i="6"/>
  <c r="P253" i="6"/>
  <c r="Q253" i="6"/>
  <c r="O254" i="6"/>
  <c r="P254" i="6"/>
  <c r="Q254" i="6"/>
  <c r="O255" i="6"/>
  <c r="P255" i="6"/>
  <c r="Q255" i="6"/>
  <c r="O256" i="6"/>
  <c r="P256" i="6"/>
  <c r="Q256" i="6"/>
  <c r="O257" i="6"/>
  <c r="P257" i="6"/>
  <c r="Q257" i="6"/>
  <c r="O258" i="6"/>
  <c r="P258" i="6"/>
  <c r="Q258" i="6"/>
  <c r="O259" i="6"/>
  <c r="P259" i="6"/>
  <c r="Q259" i="6"/>
  <c r="O260" i="6"/>
  <c r="P260" i="6"/>
  <c r="Q260" i="6"/>
  <c r="O261" i="6"/>
  <c r="P261" i="6"/>
  <c r="Q261" i="6"/>
  <c r="O262" i="6"/>
  <c r="P262" i="6"/>
  <c r="Q262" i="6"/>
  <c r="O263" i="6"/>
  <c r="P263" i="6"/>
  <c r="Q263" i="6"/>
  <c r="O264" i="6"/>
  <c r="P264" i="6"/>
  <c r="Q264" i="6"/>
  <c r="O265" i="6"/>
  <c r="P265" i="6"/>
  <c r="Q265" i="6"/>
  <c r="O266" i="6"/>
  <c r="P266" i="6"/>
  <c r="Q266" i="6"/>
  <c r="O267" i="6"/>
  <c r="P267" i="6"/>
  <c r="Q267" i="6"/>
  <c r="O268" i="6"/>
  <c r="P268" i="6"/>
  <c r="Q268" i="6"/>
  <c r="O269" i="6"/>
  <c r="P269" i="6"/>
  <c r="Q269" i="6"/>
  <c r="O270" i="6"/>
  <c r="P270" i="6"/>
  <c r="Q270" i="6"/>
  <c r="O271" i="6"/>
  <c r="P271" i="6"/>
  <c r="Q271" i="6"/>
  <c r="O272" i="6"/>
  <c r="P272" i="6"/>
  <c r="Q272" i="6"/>
  <c r="O273" i="6"/>
  <c r="P273" i="6"/>
  <c r="Q273" i="6"/>
  <c r="O274" i="6"/>
  <c r="P274" i="6"/>
  <c r="Q274" i="6"/>
  <c r="O275" i="6"/>
  <c r="P275" i="6"/>
  <c r="Q275" i="6"/>
  <c r="O276" i="6"/>
  <c r="P276" i="6"/>
  <c r="Q276" i="6"/>
  <c r="O277" i="6"/>
  <c r="P277" i="6"/>
  <c r="Q277" i="6"/>
  <c r="O278" i="6"/>
  <c r="P278" i="6"/>
  <c r="Q278" i="6"/>
  <c r="O279" i="6"/>
  <c r="P279" i="6"/>
  <c r="Q279" i="6"/>
  <c r="O280" i="6"/>
  <c r="P280" i="6"/>
  <c r="Q280" i="6"/>
  <c r="O281" i="6"/>
  <c r="P281" i="6"/>
  <c r="Q281" i="6"/>
  <c r="O282" i="6"/>
  <c r="P282" i="6"/>
  <c r="Q282" i="6"/>
  <c r="O283" i="6"/>
  <c r="P283" i="6"/>
  <c r="Q283" i="6"/>
  <c r="O284" i="6"/>
  <c r="P284" i="6"/>
  <c r="Q284" i="6"/>
  <c r="O285" i="6"/>
  <c r="P285" i="6"/>
  <c r="Q285" i="6"/>
  <c r="O286" i="6"/>
  <c r="P286" i="6"/>
  <c r="Q286" i="6"/>
  <c r="O287" i="6"/>
  <c r="P287" i="6"/>
  <c r="Q287" i="6"/>
  <c r="O288" i="6"/>
  <c r="P288" i="6"/>
  <c r="Q288" i="6"/>
  <c r="O289" i="6"/>
  <c r="P289" i="6"/>
  <c r="Q289" i="6"/>
  <c r="O290" i="6"/>
  <c r="P290" i="6"/>
  <c r="Q290" i="6"/>
  <c r="O291" i="6"/>
  <c r="P291" i="6"/>
  <c r="Q291" i="6"/>
  <c r="O292" i="6"/>
  <c r="P292" i="6"/>
  <c r="Q292" i="6"/>
  <c r="O293" i="6"/>
  <c r="P293" i="6"/>
  <c r="Q293" i="6"/>
  <c r="O294" i="6"/>
  <c r="P294" i="6"/>
  <c r="Q294" i="6"/>
  <c r="O295" i="6"/>
  <c r="P295" i="6"/>
  <c r="Q295" i="6"/>
  <c r="O296" i="6"/>
  <c r="P296" i="6"/>
  <c r="Q296" i="6"/>
  <c r="O297" i="6"/>
  <c r="P297" i="6"/>
  <c r="Q297" i="6"/>
  <c r="O298" i="6"/>
  <c r="P298" i="6"/>
  <c r="Q298" i="6"/>
  <c r="O299" i="6"/>
  <c r="P299" i="6"/>
  <c r="Q299" i="6"/>
  <c r="O300" i="6"/>
  <c r="P300" i="6"/>
  <c r="Q300" i="6"/>
  <c r="O301" i="6"/>
  <c r="P301" i="6"/>
  <c r="Q301" i="6"/>
  <c r="O302" i="6"/>
  <c r="P302" i="6"/>
  <c r="Q302" i="6"/>
  <c r="O303" i="6"/>
  <c r="P303" i="6"/>
  <c r="Q303" i="6"/>
  <c r="O304" i="6"/>
  <c r="P304" i="6"/>
  <c r="Q304" i="6"/>
  <c r="O305" i="6"/>
  <c r="P305" i="6"/>
  <c r="Q305" i="6"/>
  <c r="O306" i="6"/>
  <c r="P306" i="6"/>
  <c r="Q306" i="6"/>
  <c r="O307" i="6"/>
  <c r="P307" i="6"/>
  <c r="Q307" i="6"/>
  <c r="O308" i="6"/>
  <c r="P308" i="6"/>
  <c r="Q308" i="6"/>
  <c r="O309" i="6"/>
  <c r="P309" i="6"/>
  <c r="Q309" i="6"/>
  <c r="O310" i="6"/>
  <c r="P310" i="6"/>
  <c r="Q310" i="6"/>
  <c r="O311" i="6"/>
  <c r="P311" i="6"/>
  <c r="Q311" i="6"/>
  <c r="O312" i="6"/>
  <c r="P312" i="6"/>
  <c r="Q312" i="6"/>
  <c r="O313" i="6"/>
  <c r="P313" i="6"/>
  <c r="Q313" i="6"/>
  <c r="O314" i="6"/>
  <c r="P314" i="6"/>
  <c r="Q314" i="6"/>
  <c r="O315" i="6"/>
  <c r="P315" i="6"/>
  <c r="Q315" i="6"/>
  <c r="O316" i="6"/>
  <c r="P316" i="6"/>
  <c r="Q316" i="6"/>
  <c r="O317" i="6"/>
  <c r="P317" i="6"/>
  <c r="Q317" i="6"/>
  <c r="O318" i="6"/>
  <c r="P318" i="6"/>
  <c r="Q318" i="6"/>
  <c r="O319" i="6"/>
  <c r="P319" i="6"/>
  <c r="Q319" i="6"/>
  <c r="O320" i="6"/>
  <c r="P320" i="6"/>
  <c r="Q320" i="6"/>
  <c r="O321" i="6"/>
  <c r="P321" i="6"/>
  <c r="Q321" i="6"/>
  <c r="O322" i="6"/>
  <c r="P322" i="6"/>
  <c r="Q322" i="6"/>
  <c r="O323" i="6"/>
  <c r="P323" i="6"/>
  <c r="Q323" i="6"/>
  <c r="O324" i="6"/>
  <c r="P324" i="6"/>
  <c r="Q324" i="6"/>
  <c r="O325" i="6"/>
  <c r="P325" i="6"/>
  <c r="Q325" i="6"/>
  <c r="O326" i="6"/>
  <c r="P326" i="6"/>
  <c r="Q326" i="6"/>
  <c r="O327" i="6"/>
  <c r="P327" i="6"/>
  <c r="Q327" i="6"/>
  <c r="O328" i="6"/>
  <c r="P328" i="6"/>
  <c r="Q328" i="6"/>
  <c r="O329" i="6"/>
  <c r="P329" i="6"/>
  <c r="Q329" i="6"/>
  <c r="O330" i="6"/>
  <c r="P330" i="6"/>
  <c r="Q330" i="6"/>
  <c r="O331" i="6"/>
  <c r="P331" i="6"/>
  <c r="Q331" i="6"/>
  <c r="O332" i="6"/>
  <c r="P332" i="6"/>
  <c r="Q332" i="6"/>
  <c r="O333" i="6"/>
  <c r="P333" i="6"/>
  <c r="Q333" i="6"/>
  <c r="O334" i="6"/>
  <c r="P334" i="6"/>
  <c r="Q334" i="6"/>
  <c r="O335" i="6"/>
  <c r="P335" i="6"/>
  <c r="Q335" i="6"/>
  <c r="O336" i="6"/>
  <c r="P336" i="6"/>
  <c r="Q336" i="6"/>
  <c r="O337" i="6"/>
  <c r="P337" i="6"/>
  <c r="Q337" i="6"/>
  <c r="O338" i="6"/>
  <c r="P338" i="6"/>
  <c r="Q338" i="6"/>
  <c r="O339" i="6"/>
  <c r="P339" i="6"/>
  <c r="Q339" i="6"/>
  <c r="O340" i="6"/>
  <c r="P340" i="6"/>
  <c r="Q340" i="6"/>
  <c r="O341" i="6"/>
  <c r="P341" i="6"/>
  <c r="Q341" i="6"/>
  <c r="O342" i="6"/>
  <c r="P342" i="6"/>
  <c r="Q342" i="6"/>
  <c r="O343" i="6"/>
  <c r="P343" i="6"/>
  <c r="Q343" i="6"/>
  <c r="O344" i="6"/>
  <c r="P344" i="6"/>
  <c r="Q344" i="6"/>
  <c r="O345" i="6"/>
  <c r="P345" i="6"/>
  <c r="Q345" i="6"/>
  <c r="O346" i="6"/>
  <c r="P346" i="6"/>
  <c r="Q346" i="6"/>
  <c r="O347" i="6"/>
  <c r="P347" i="6"/>
  <c r="Q347" i="6"/>
  <c r="O348" i="6"/>
  <c r="P348" i="6"/>
  <c r="Q348" i="6"/>
  <c r="O349" i="6"/>
  <c r="P349" i="6"/>
  <c r="Q349" i="6"/>
  <c r="O350" i="6"/>
  <c r="P350" i="6"/>
  <c r="Q350" i="6"/>
  <c r="O351" i="6"/>
  <c r="P351" i="6"/>
  <c r="Q351" i="6"/>
  <c r="O352" i="6"/>
  <c r="P352" i="6"/>
  <c r="Q352" i="6"/>
  <c r="O353" i="6"/>
  <c r="P353" i="6"/>
  <c r="Q353" i="6"/>
  <c r="O354" i="6"/>
  <c r="P354" i="6"/>
  <c r="Q354" i="6"/>
  <c r="O355" i="6"/>
  <c r="P355" i="6"/>
  <c r="Q355" i="6"/>
  <c r="O356" i="6"/>
  <c r="P356" i="6"/>
  <c r="Q356" i="6"/>
  <c r="O357" i="6"/>
  <c r="P357" i="6"/>
  <c r="Q357" i="6"/>
  <c r="O358" i="6"/>
  <c r="P358" i="6"/>
  <c r="Q358" i="6"/>
  <c r="O359" i="6"/>
  <c r="P359" i="6"/>
  <c r="Q359" i="6"/>
  <c r="O360" i="6"/>
  <c r="P360" i="6"/>
  <c r="Q360" i="6"/>
  <c r="O361" i="6"/>
  <c r="P361" i="6"/>
  <c r="Q361" i="6"/>
  <c r="O362" i="6"/>
  <c r="P362" i="6"/>
  <c r="Q362" i="6"/>
  <c r="O363" i="6"/>
  <c r="P363" i="6"/>
  <c r="Q363" i="6"/>
  <c r="O364" i="6"/>
  <c r="P364" i="6"/>
  <c r="Q364" i="6"/>
  <c r="O365" i="6"/>
  <c r="P365" i="6"/>
  <c r="Q365" i="6"/>
  <c r="O366" i="6"/>
  <c r="P366" i="6"/>
  <c r="Q366" i="6"/>
  <c r="O367" i="6"/>
  <c r="P367" i="6"/>
  <c r="Q367" i="6"/>
  <c r="O368" i="6"/>
  <c r="P368" i="6"/>
  <c r="Q368" i="6"/>
  <c r="O369" i="6"/>
  <c r="P369" i="6"/>
  <c r="Q369" i="6"/>
  <c r="O370" i="6"/>
  <c r="P370" i="6"/>
  <c r="Q370" i="6"/>
  <c r="O371" i="6"/>
  <c r="P371" i="6"/>
  <c r="Q371" i="6"/>
  <c r="O372" i="6"/>
  <c r="P372" i="6"/>
  <c r="Q372" i="6"/>
  <c r="O373" i="6"/>
  <c r="P373" i="6"/>
  <c r="Q373" i="6"/>
  <c r="O374" i="6"/>
  <c r="P374" i="6"/>
  <c r="Q374" i="6"/>
  <c r="O375" i="6"/>
  <c r="P375" i="6"/>
  <c r="Q375" i="6"/>
  <c r="O376" i="6"/>
  <c r="P376" i="6"/>
  <c r="Q376" i="6"/>
  <c r="O377" i="6"/>
  <c r="P377" i="6"/>
  <c r="Q377" i="6"/>
  <c r="O378" i="6"/>
  <c r="P378" i="6"/>
  <c r="Q378" i="6"/>
  <c r="O379" i="6"/>
  <c r="P379" i="6"/>
  <c r="Q379" i="6"/>
  <c r="O380" i="6"/>
  <c r="P380" i="6"/>
  <c r="Q380" i="6"/>
  <c r="O381" i="6"/>
  <c r="P381" i="6"/>
  <c r="Q381" i="6"/>
  <c r="O382" i="6"/>
  <c r="P382" i="6"/>
  <c r="Q382" i="6"/>
  <c r="O383" i="6"/>
  <c r="P383" i="6"/>
  <c r="Q383" i="6"/>
  <c r="O384" i="6"/>
  <c r="P384" i="6"/>
  <c r="Q384" i="6"/>
  <c r="O385" i="6"/>
  <c r="P385" i="6"/>
  <c r="Q385" i="6"/>
  <c r="O386" i="6"/>
  <c r="P386" i="6"/>
  <c r="Q386" i="6"/>
  <c r="O387" i="6"/>
  <c r="P387" i="6"/>
  <c r="Q387" i="6"/>
  <c r="O388" i="6"/>
  <c r="P388" i="6"/>
  <c r="Q388" i="6"/>
  <c r="O389" i="6"/>
  <c r="P389" i="6"/>
  <c r="Q389" i="6"/>
  <c r="O390" i="6"/>
  <c r="P390" i="6"/>
  <c r="Q390" i="6"/>
  <c r="O391" i="6"/>
  <c r="P391" i="6"/>
  <c r="Q391" i="6"/>
  <c r="O392" i="6"/>
  <c r="P392" i="6"/>
  <c r="Q392" i="6"/>
  <c r="O393" i="6"/>
  <c r="P393" i="6"/>
  <c r="Q393" i="6"/>
  <c r="O394" i="6"/>
  <c r="P394" i="6"/>
  <c r="Q394" i="6"/>
  <c r="O395" i="6"/>
  <c r="P395" i="6"/>
  <c r="Q395" i="6"/>
  <c r="O396" i="6"/>
  <c r="P396" i="6"/>
  <c r="Q396" i="6"/>
  <c r="O397" i="6"/>
  <c r="P397" i="6"/>
  <c r="Q397" i="6"/>
  <c r="O398" i="6"/>
  <c r="P398" i="6"/>
  <c r="Q398" i="6"/>
  <c r="O399" i="6"/>
  <c r="P399" i="6"/>
  <c r="Q399" i="6"/>
  <c r="O400" i="6"/>
  <c r="P400" i="6"/>
  <c r="Q400" i="6"/>
  <c r="O401" i="6"/>
  <c r="P401" i="6"/>
  <c r="Q401" i="6"/>
  <c r="O402" i="6"/>
  <c r="P402" i="6"/>
  <c r="Q402" i="6"/>
  <c r="O403" i="6"/>
  <c r="P403" i="6"/>
  <c r="Q403" i="6"/>
  <c r="O404" i="6"/>
  <c r="P404" i="6"/>
  <c r="Q404" i="6"/>
  <c r="O405" i="6"/>
  <c r="P405" i="6"/>
  <c r="Q405" i="6"/>
  <c r="O406" i="6"/>
  <c r="P406" i="6"/>
  <c r="Q406" i="6"/>
  <c r="O407" i="6"/>
  <c r="P407" i="6"/>
  <c r="Q407" i="6"/>
  <c r="O408" i="6"/>
  <c r="P408" i="6"/>
  <c r="Q408" i="6"/>
  <c r="O409" i="6"/>
  <c r="P409" i="6"/>
  <c r="Q409" i="6"/>
  <c r="O410" i="6"/>
  <c r="P410" i="6"/>
  <c r="Q410" i="6"/>
  <c r="O411" i="6"/>
  <c r="P411" i="6"/>
  <c r="Q411" i="6"/>
  <c r="O412" i="6"/>
  <c r="P412" i="6"/>
  <c r="Q412" i="6"/>
  <c r="O413" i="6"/>
  <c r="P413" i="6"/>
  <c r="Q413" i="6"/>
  <c r="O414" i="6"/>
  <c r="P414" i="6"/>
  <c r="Q414" i="6"/>
  <c r="O415" i="6"/>
  <c r="P415" i="6"/>
  <c r="Q415" i="6"/>
  <c r="O416" i="6"/>
  <c r="P416" i="6"/>
  <c r="Q416" i="6"/>
  <c r="O417" i="6"/>
  <c r="P417" i="6"/>
  <c r="Q417" i="6"/>
  <c r="O418" i="6"/>
  <c r="P418" i="6"/>
  <c r="Q418" i="6"/>
  <c r="O419" i="6"/>
  <c r="P419" i="6"/>
  <c r="Q419" i="6"/>
  <c r="O420" i="6"/>
  <c r="P420" i="6"/>
  <c r="Q420" i="6"/>
  <c r="O421" i="6"/>
  <c r="P421" i="6"/>
  <c r="Q421" i="6"/>
  <c r="O422" i="6"/>
  <c r="P422" i="6"/>
  <c r="Q422" i="6"/>
  <c r="O423" i="6"/>
  <c r="P423" i="6"/>
  <c r="Q423" i="6"/>
  <c r="O424" i="6"/>
  <c r="P424" i="6"/>
  <c r="Q424" i="6"/>
  <c r="O425" i="6"/>
  <c r="P425" i="6"/>
  <c r="Q425" i="6"/>
  <c r="O426" i="6"/>
  <c r="P426" i="6"/>
  <c r="Q426" i="6"/>
  <c r="O427" i="6"/>
  <c r="P427" i="6"/>
  <c r="Q427" i="6"/>
  <c r="O428" i="6"/>
  <c r="P428" i="6"/>
  <c r="Q428" i="6"/>
  <c r="O429" i="6"/>
  <c r="P429" i="6"/>
  <c r="Q429" i="6"/>
  <c r="O430" i="6"/>
  <c r="P430" i="6"/>
  <c r="Q430" i="6"/>
  <c r="O431" i="6"/>
  <c r="P431" i="6"/>
  <c r="Q431" i="6"/>
  <c r="O432" i="6"/>
  <c r="P432" i="6"/>
  <c r="Q432" i="6"/>
  <c r="Q433" i="6"/>
  <c r="Q434" i="6"/>
  <c r="Q435" i="6"/>
  <c r="O436" i="6"/>
  <c r="P436" i="6"/>
  <c r="Q436" i="6"/>
  <c r="O437" i="6"/>
  <c r="P437" i="6"/>
  <c r="Q437" i="6"/>
  <c r="O438" i="6"/>
  <c r="P438" i="6"/>
  <c r="Q438" i="6"/>
  <c r="O439" i="6"/>
  <c r="P439" i="6"/>
  <c r="Q439" i="6"/>
  <c r="Q440" i="6"/>
  <c r="O441" i="6"/>
  <c r="P441" i="6"/>
  <c r="Q441" i="6"/>
  <c r="O442" i="6"/>
  <c r="P442" i="6"/>
  <c r="Q442" i="6"/>
  <c r="O443" i="6"/>
  <c r="P443" i="6"/>
  <c r="Q443" i="6"/>
  <c r="O444" i="6"/>
  <c r="P444" i="6"/>
  <c r="Q444" i="6"/>
  <c r="O445" i="6"/>
  <c r="P445" i="6"/>
  <c r="Q445" i="6"/>
  <c r="O446" i="6"/>
  <c r="P446" i="6"/>
  <c r="Q446" i="6"/>
  <c r="O447" i="6"/>
  <c r="P447" i="6"/>
  <c r="Q447" i="6"/>
  <c r="O448" i="6"/>
  <c r="P448" i="6"/>
  <c r="Q448" i="6"/>
  <c r="O449" i="6"/>
  <c r="P449" i="6"/>
  <c r="Q449" i="6"/>
  <c r="O450" i="6"/>
  <c r="P450" i="6"/>
  <c r="Q450" i="6"/>
  <c r="O451" i="6"/>
  <c r="P451" i="6"/>
  <c r="Q451" i="6"/>
  <c r="O452" i="6"/>
  <c r="P452" i="6"/>
  <c r="Q452" i="6"/>
  <c r="O453" i="6"/>
  <c r="P453" i="6"/>
  <c r="Q453" i="6"/>
  <c r="O454" i="6"/>
  <c r="P454" i="6"/>
  <c r="Q454" i="6"/>
  <c r="O455" i="6"/>
  <c r="P455" i="6"/>
  <c r="Q455" i="6"/>
  <c r="O456" i="6"/>
  <c r="P456" i="6"/>
  <c r="Q456" i="6"/>
  <c r="O457" i="6"/>
  <c r="P457" i="6"/>
  <c r="Q457" i="6"/>
  <c r="O458" i="6"/>
  <c r="P458" i="6"/>
  <c r="Q458" i="6"/>
  <c r="O459" i="6"/>
  <c r="P459" i="6"/>
  <c r="Q459" i="6"/>
  <c r="O460" i="6"/>
  <c r="P460" i="6"/>
  <c r="Q460" i="6"/>
  <c r="O461" i="6"/>
  <c r="P461" i="6"/>
  <c r="Q461" i="6"/>
  <c r="O462" i="6"/>
  <c r="P462" i="6"/>
  <c r="Q462" i="6"/>
  <c r="O463" i="6"/>
  <c r="P463" i="6"/>
  <c r="Q463" i="6"/>
  <c r="O464" i="6"/>
  <c r="P464" i="6"/>
  <c r="Q464" i="6"/>
  <c r="O465" i="6"/>
  <c r="P465" i="6"/>
  <c r="Q465" i="6"/>
  <c r="O466" i="6"/>
  <c r="P466" i="6"/>
  <c r="Q466" i="6"/>
  <c r="O467" i="6"/>
  <c r="P467" i="6"/>
  <c r="Q467" i="6"/>
  <c r="O468" i="6"/>
  <c r="P468" i="6"/>
  <c r="Q468" i="6"/>
  <c r="O469" i="6"/>
  <c r="P469" i="6"/>
  <c r="Q469" i="6"/>
  <c r="O470" i="6"/>
  <c r="P470" i="6"/>
  <c r="Q470" i="6"/>
  <c r="O471" i="6"/>
  <c r="P471" i="6"/>
  <c r="Q471" i="6"/>
  <c r="O472" i="6"/>
  <c r="P472" i="6"/>
  <c r="Q472" i="6"/>
  <c r="O473" i="6"/>
  <c r="P473" i="6"/>
  <c r="Q473" i="6"/>
  <c r="O474" i="6"/>
  <c r="P474" i="6"/>
  <c r="Q474" i="6"/>
  <c r="O475" i="6"/>
  <c r="P475" i="6"/>
  <c r="Q475" i="6"/>
  <c r="O476" i="6"/>
  <c r="P476" i="6"/>
  <c r="Q476" i="6"/>
  <c r="O477" i="6"/>
  <c r="P477" i="6"/>
  <c r="Q477" i="6"/>
  <c r="O478" i="6"/>
  <c r="P478" i="6"/>
  <c r="Q478" i="6"/>
  <c r="O479" i="6"/>
  <c r="P479" i="6"/>
  <c r="Q479" i="6"/>
  <c r="O480" i="6"/>
  <c r="P480" i="6"/>
  <c r="Q480" i="6"/>
  <c r="O481" i="6"/>
  <c r="P481" i="6"/>
  <c r="Q481" i="6"/>
  <c r="O482" i="6"/>
  <c r="P482" i="6"/>
  <c r="Q482" i="6"/>
  <c r="O483" i="6"/>
  <c r="P483" i="6"/>
  <c r="Q483" i="6"/>
  <c r="O484" i="6"/>
  <c r="P484" i="6"/>
  <c r="Q484" i="6"/>
  <c r="O485" i="6"/>
  <c r="P485" i="6"/>
  <c r="Q485" i="6"/>
  <c r="O486" i="6"/>
  <c r="P486" i="6"/>
  <c r="Q486" i="6"/>
  <c r="Q487" i="6"/>
  <c r="Q488" i="6"/>
  <c r="Q489" i="6"/>
  <c r="O490" i="6"/>
  <c r="P490" i="6"/>
  <c r="Q490" i="6"/>
  <c r="O491" i="6"/>
  <c r="P491" i="6"/>
  <c r="Q491" i="6"/>
  <c r="O492" i="6"/>
  <c r="P492" i="6"/>
  <c r="Q492" i="6"/>
  <c r="O493" i="6"/>
  <c r="P493" i="6"/>
  <c r="Q493" i="6"/>
  <c r="O494" i="6"/>
  <c r="P494" i="6"/>
  <c r="Q494" i="6"/>
  <c r="O495" i="6"/>
  <c r="P495" i="6"/>
  <c r="Q495" i="6"/>
  <c r="O496" i="6"/>
  <c r="P496" i="6"/>
  <c r="Q496" i="6"/>
  <c r="O497" i="6"/>
  <c r="P497" i="6"/>
  <c r="Q497" i="6"/>
  <c r="O498" i="6"/>
  <c r="P498" i="6"/>
  <c r="Q498" i="6"/>
  <c r="O499" i="6"/>
  <c r="P499" i="6"/>
  <c r="Q499" i="6"/>
  <c r="O500" i="6"/>
  <c r="P500" i="6"/>
  <c r="Q500" i="6"/>
  <c r="O501" i="6"/>
  <c r="P501" i="6"/>
  <c r="Q501" i="6"/>
  <c r="O502" i="6"/>
  <c r="P502" i="6"/>
  <c r="Q502" i="6"/>
  <c r="O503" i="6"/>
  <c r="P503" i="6"/>
  <c r="Q503" i="6"/>
  <c r="O504" i="6"/>
  <c r="P504" i="6"/>
  <c r="Q504" i="6"/>
  <c r="O505" i="6"/>
  <c r="P505" i="6"/>
  <c r="Q505" i="6"/>
  <c r="O506" i="6"/>
  <c r="P506" i="6"/>
  <c r="Q506" i="6"/>
  <c r="O507" i="6"/>
  <c r="P507" i="6"/>
  <c r="Q507" i="6"/>
  <c r="O508" i="6"/>
  <c r="P508" i="6"/>
  <c r="Q508" i="6"/>
  <c r="O509" i="6"/>
  <c r="P509" i="6"/>
  <c r="Q509" i="6"/>
  <c r="O510" i="6"/>
  <c r="P510" i="6"/>
  <c r="Q510" i="6"/>
  <c r="O511" i="6"/>
  <c r="P511" i="6"/>
  <c r="Q511" i="6"/>
  <c r="O512" i="6"/>
  <c r="P512" i="6"/>
  <c r="Q512" i="6"/>
  <c r="O513" i="6"/>
  <c r="P513" i="6"/>
  <c r="Q513" i="6"/>
  <c r="O514" i="6"/>
  <c r="P514" i="6"/>
  <c r="Q514" i="6"/>
  <c r="O515" i="6"/>
  <c r="P515" i="6"/>
  <c r="Q515" i="6"/>
  <c r="O516" i="6"/>
  <c r="P516" i="6"/>
  <c r="Q516" i="6"/>
  <c r="O517" i="6"/>
  <c r="P517" i="6"/>
  <c r="Q517" i="6"/>
  <c r="O518" i="6"/>
  <c r="P518" i="6"/>
  <c r="Q518" i="6"/>
  <c r="O519" i="6"/>
  <c r="P519" i="6"/>
  <c r="Q519" i="6"/>
  <c r="O520" i="6"/>
  <c r="P520" i="6"/>
  <c r="Q520" i="6"/>
  <c r="O521" i="6"/>
  <c r="P521" i="6"/>
  <c r="Q521" i="6"/>
  <c r="O522" i="6"/>
  <c r="P522" i="6"/>
  <c r="Q522" i="6"/>
  <c r="O523" i="6"/>
  <c r="P523" i="6"/>
  <c r="Q523" i="6"/>
  <c r="O524" i="6"/>
  <c r="P524" i="6"/>
  <c r="Q524" i="6"/>
  <c r="O525" i="6"/>
  <c r="P525" i="6"/>
  <c r="Q525" i="6"/>
  <c r="O526" i="6"/>
  <c r="P526" i="6"/>
  <c r="Q526" i="6"/>
  <c r="O527" i="6"/>
  <c r="P527" i="6"/>
  <c r="Q527" i="6"/>
  <c r="O528" i="6"/>
  <c r="P528" i="6"/>
  <c r="Q528" i="6"/>
  <c r="O529" i="6"/>
  <c r="P529" i="6"/>
  <c r="Q529" i="6"/>
  <c r="O530" i="6"/>
  <c r="P530" i="6"/>
  <c r="Q530" i="6"/>
  <c r="O531" i="6"/>
  <c r="P531" i="6"/>
  <c r="Q531" i="6"/>
  <c r="O532" i="6"/>
  <c r="P532" i="6"/>
  <c r="Q532" i="6"/>
  <c r="O533" i="6"/>
  <c r="P533" i="6"/>
  <c r="Q533" i="6"/>
  <c r="O534" i="6"/>
  <c r="P534" i="6"/>
  <c r="Q534" i="6"/>
  <c r="O535" i="6"/>
  <c r="P535" i="6"/>
  <c r="Q535" i="6"/>
  <c r="O536" i="6"/>
  <c r="P536" i="6"/>
  <c r="Q536" i="6"/>
  <c r="O537" i="6"/>
  <c r="P537" i="6"/>
  <c r="Q537" i="6"/>
  <c r="O538" i="6"/>
  <c r="P538" i="6"/>
  <c r="Q538" i="6"/>
  <c r="O539" i="6"/>
  <c r="P539" i="6"/>
  <c r="Q539" i="6"/>
  <c r="O540" i="6"/>
  <c r="P540" i="6"/>
  <c r="Q540" i="6"/>
  <c r="O541" i="6"/>
  <c r="P541" i="6"/>
  <c r="Q541" i="6"/>
  <c r="O542" i="6"/>
  <c r="P542" i="6"/>
  <c r="Q542" i="6"/>
  <c r="O543" i="6"/>
  <c r="P543" i="6"/>
  <c r="Q543" i="6"/>
  <c r="O544" i="6"/>
  <c r="P544" i="6"/>
  <c r="Q544" i="6"/>
  <c r="O545" i="6"/>
  <c r="P545" i="6"/>
  <c r="Q545" i="6"/>
  <c r="O546" i="6"/>
  <c r="P546" i="6"/>
  <c r="Q546" i="6"/>
  <c r="O547" i="6"/>
  <c r="P547" i="6"/>
  <c r="Q547" i="6"/>
  <c r="O548" i="6"/>
  <c r="P548" i="6"/>
  <c r="Q548" i="6"/>
  <c r="O549" i="6"/>
  <c r="P549" i="6"/>
  <c r="Q549" i="6"/>
  <c r="O550" i="6"/>
  <c r="P550" i="6"/>
  <c r="Q550" i="6"/>
  <c r="O551" i="6"/>
  <c r="P551" i="6"/>
  <c r="Q551" i="6"/>
  <c r="O552" i="6"/>
  <c r="P552" i="6"/>
  <c r="Q552" i="6"/>
  <c r="O553" i="6"/>
  <c r="P553" i="6"/>
  <c r="Q553" i="6"/>
  <c r="O554" i="6"/>
  <c r="P554" i="6"/>
  <c r="Q554" i="6"/>
  <c r="O555" i="6"/>
  <c r="P555" i="6"/>
  <c r="Q555" i="6"/>
  <c r="O556" i="6"/>
  <c r="P556" i="6"/>
  <c r="Q556" i="6"/>
  <c r="O557" i="6"/>
  <c r="P557" i="6"/>
  <c r="Q557" i="6"/>
  <c r="O558" i="6"/>
  <c r="P558" i="6"/>
  <c r="Q558" i="6"/>
  <c r="O559" i="6"/>
  <c r="P559" i="6"/>
  <c r="Q559" i="6"/>
  <c r="O560" i="6"/>
  <c r="P560" i="6"/>
  <c r="Q560" i="6"/>
  <c r="O561" i="6"/>
  <c r="P561" i="6"/>
  <c r="Q561" i="6"/>
  <c r="O562" i="6"/>
  <c r="P562" i="6"/>
  <c r="Q562" i="6"/>
  <c r="O563" i="6"/>
  <c r="P563" i="6"/>
  <c r="Q563" i="6"/>
  <c r="O564" i="6"/>
  <c r="P564" i="6"/>
  <c r="Q564" i="6"/>
  <c r="O565" i="6"/>
  <c r="P565" i="6"/>
  <c r="Q565" i="6"/>
  <c r="O566" i="6"/>
  <c r="P566" i="6"/>
  <c r="Q566" i="6"/>
  <c r="O567" i="6"/>
  <c r="P567" i="6"/>
  <c r="Q567" i="6"/>
  <c r="O568" i="6"/>
  <c r="P568" i="6"/>
  <c r="Q568" i="6"/>
  <c r="O569" i="6"/>
  <c r="P569" i="6"/>
  <c r="Q569" i="6"/>
  <c r="O570" i="6"/>
  <c r="P570" i="6"/>
  <c r="Q570" i="6"/>
  <c r="O571" i="6"/>
  <c r="P571" i="6"/>
  <c r="Q571" i="6"/>
  <c r="O572" i="6"/>
  <c r="P572" i="6"/>
  <c r="Q572" i="6"/>
  <c r="O573" i="6"/>
  <c r="P573" i="6"/>
  <c r="Q573" i="6"/>
  <c r="O574" i="6"/>
  <c r="P574" i="6"/>
  <c r="Q574" i="6"/>
  <c r="O575" i="6"/>
  <c r="P575" i="6"/>
  <c r="Q575" i="6"/>
  <c r="O576" i="6"/>
  <c r="P576" i="6"/>
  <c r="Q576" i="6"/>
  <c r="O577" i="6"/>
  <c r="P577" i="6"/>
  <c r="Q577" i="6"/>
  <c r="O578" i="6"/>
  <c r="P578" i="6"/>
  <c r="Q578" i="6"/>
  <c r="O579" i="6"/>
  <c r="P579" i="6"/>
  <c r="Q579" i="6"/>
  <c r="O580" i="6"/>
  <c r="P580" i="6"/>
  <c r="Q580" i="6"/>
  <c r="O581" i="6"/>
  <c r="P581" i="6"/>
  <c r="Q581" i="6"/>
  <c r="O582" i="6"/>
  <c r="P582" i="6"/>
  <c r="Q582" i="6"/>
  <c r="O583" i="6"/>
  <c r="P583" i="6"/>
  <c r="Q583" i="6"/>
  <c r="O584" i="6"/>
  <c r="P584" i="6"/>
  <c r="Q584" i="6"/>
  <c r="O585" i="6"/>
  <c r="P585" i="6"/>
  <c r="Q585" i="6"/>
  <c r="O586" i="6"/>
  <c r="P586" i="6"/>
  <c r="Q586" i="6"/>
  <c r="O587" i="6"/>
  <c r="P587" i="6"/>
  <c r="Q587" i="6"/>
  <c r="O588" i="6"/>
  <c r="P588" i="6"/>
  <c r="Q588" i="6"/>
  <c r="O589" i="6"/>
  <c r="P589" i="6"/>
  <c r="Q589" i="6"/>
  <c r="O590" i="6"/>
  <c r="P590" i="6"/>
  <c r="Q590" i="6"/>
  <c r="O591" i="6"/>
  <c r="P591" i="6"/>
  <c r="Q591" i="6"/>
  <c r="O592" i="6"/>
  <c r="P592" i="6"/>
  <c r="Q592" i="6"/>
  <c r="O593" i="6"/>
  <c r="P593" i="6"/>
  <c r="Q593" i="6"/>
  <c r="O594" i="6"/>
  <c r="P594" i="6"/>
  <c r="Q594" i="6"/>
  <c r="O595" i="6"/>
  <c r="P595" i="6"/>
  <c r="Q595" i="6"/>
  <c r="O596" i="6"/>
  <c r="P596" i="6"/>
  <c r="Q596" i="6"/>
  <c r="O597" i="6"/>
  <c r="P597" i="6"/>
  <c r="Q597" i="6"/>
  <c r="O598" i="6"/>
  <c r="P598" i="6"/>
  <c r="Q598" i="6"/>
  <c r="Q599" i="6"/>
  <c r="Q600" i="6"/>
  <c r="Q601" i="6"/>
  <c r="Q602" i="6"/>
  <c r="Q603" i="6"/>
  <c r="Q604" i="6"/>
  <c r="Q605" i="6"/>
  <c r="Q606" i="6"/>
  <c r="Q607" i="6"/>
  <c r="Q608" i="6"/>
  <c r="Q609" i="6"/>
  <c r="Q610" i="6"/>
  <c r="Q611" i="6"/>
  <c r="Q612" i="6"/>
  <c r="Q613" i="6"/>
  <c r="Q614" i="6"/>
  <c r="Q615" i="6"/>
  <c r="Q616" i="6"/>
  <c r="Q617" i="6"/>
  <c r="Q618" i="6"/>
  <c r="Q619" i="6"/>
  <c r="Q620" i="6"/>
  <c r="Q621" i="6"/>
  <c r="Q622" i="6"/>
  <c r="Q623" i="6"/>
  <c r="Q624" i="6"/>
  <c r="Q625" i="6"/>
  <c r="Q626" i="6"/>
  <c r="Q627" i="6"/>
  <c r="Q628" i="6"/>
  <c r="Q629" i="6"/>
  <c r="Q630" i="6"/>
  <c r="Q631" i="6"/>
  <c r="Q632" i="6"/>
  <c r="Q633" i="6"/>
  <c r="Q634" i="6"/>
  <c r="Q635" i="6"/>
  <c r="Q636" i="6"/>
  <c r="Q637" i="6"/>
  <c r="Q638" i="6"/>
  <c r="Q639" i="6"/>
  <c r="Q640" i="6"/>
  <c r="O641" i="6"/>
  <c r="P641" i="6"/>
  <c r="Q641" i="6"/>
  <c r="O642" i="6"/>
  <c r="P642" i="6"/>
  <c r="Q642" i="6"/>
  <c r="O643" i="6"/>
  <c r="P643" i="6"/>
  <c r="Q643" i="6"/>
  <c r="O644" i="6"/>
  <c r="P644" i="6"/>
  <c r="Q644" i="6"/>
  <c r="O645" i="6"/>
  <c r="P645" i="6"/>
  <c r="Q645" i="6"/>
  <c r="O646" i="6"/>
  <c r="P646" i="6"/>
  <c r="Q646" i="6"/>
  <c r="O647" i="6"/>
  <c r="P647" i="6"/>
  <c r="Q647" i="6"/>
  <c r="Q648" i="6"/>
  <c r="O649" i="6"/>
  <c r="P649" i="6"/>
  <c r="Q649" i="6"/>
  <c r="O650" i="6"/>
  <c r="P650" i="6"/>
  <c r="Q650" i="6"/>
  <c r="O651" i="6"/>
  <c r="P651" i="6"/>
  <c r="Q651" i="6"/>
  <c r="O652" i="6"/>
  <c r="P652" i="6"/>
  <c r="Q652" i="6"/>
  <c r="O653" i="6"/>
  <c r="P653" i="6"/>
  <c r="Q653" i="6"/>
  <c r="O654" i="6"/>
  <c r="P654" i="6"/>
  <c r="Q654" i="6"/>
  <c r="O655" i="6"/>
  <c r="P655" i="6"/>
  <c r="Q655" i="6"/>
  <c r="O656" i="6"/>
  <c r="P656" i="6"/>
  <c r="Q656" i="6"/>
  <c r="O657" i="6"/>
  <c r="P657" i="6"/>
  <c r="Q657" i="6"/>
  <c r="O658" i="6"/>
  <c r="P658" i="6"/>
  <c r="Q658" i="6"/>
  <c r="O659" i="6"/>
  <c r="P659" i="6"/>
  <c r="Q659" i="6"/>
  <c r="Q660" i="6"/>
  <c r="Q661" i="6"/>
  <c r="Q662" i="6"/>
  <c r="Q663" i="6"/>
  <c r="Q664" i="6"/>
  <c r="Q665" i="6"/>
  <c r="Q666" i="6"/>
  <c r="Q667" i="6"/>
  <c r="Q668" i="6"/>
  <c r="Q669" i="6"/>
  <c r="Q670" i="6"/>
  <c r="Q671" i="6"/>
  <c r="Q672" i="6"/>
  <c r="Q673" i="6"/>
  <c r="Q674" i="6"/>
  <c r="Q675" i="6"/>
  <c r="Q676" i="6"/>
  <c r="Q677" i="6"/>
  <c r="Q678" i="6"/>
  <c r="Q679" i="6"/>
  <c r="Q680" i="6"/>
  <c r="Q681" i="6"/>
  <c r="Q682" i="6"/>
  <c r="Q683" i="6"/>
  <c r="Q684" i="6"/>
  <c r="Q685" i="6"/>
  <c r="O686" i="6"/>
  <c r="P686" i="6"/>
  <c r="Q686" i="6"/>
  <c r="O687" i="6"/>
  <c r="P687" i="6"/>
  <c r="Q687" i="6"/>
  <c r="O688" i="6"/>
  <c r="P688" i="6"/>
  <c r="Q688" i="6"/>
  <c r="O689" i="6"/>
  <c r="P689" i="6"/>
  <c r="Q689" i="6"/>
  <c r="Q690" i="6"/>
  <c r="Q691" i="6"/>
  <c r="Q692" i="6"/>
  <c r="Q693" i="6"/>
  <c r="Q694" i="6"/>
  <c r="Q695" i="6"/>
  <c r="Q696" i="6"/>
  <c r="Q697" i="6"/>
  <c r="O698" i="6"/>
  <c r="P698" i="6"/>
  <c r="Q698" i="6"/>
  <c r="O699" i="6"/>
  <c r="P699" i="6"/>
  <c r="Q699" i="6"/>
  <c r="O700" i="6"/>
  <c r="P700" i="6"/>
  <c r="Q700" i="6"/>
  <c r="O701" i="6"/>
  <c r="P701" i="6"/>
  <c r="Q701" i="6"/>
  <c r="O702" i="6"/>
  <c r="P702" i="6"/>
  <c r="Q702" i="6"/>
  <c r="Q703" i="6"/>
  <c r="Q704" i="6"/>
  <c r="Q705" i="6"/>
  <c r="Q706" i="6"/>
  <c r="Q707" i="6"/>
  <c r="Q708" i="6"/>
  <c r="Q709" i="6"/>
  <c r="Q710" i="6"/>
  <c r="Q711" i="6"/>
  <c r="Q712" i="6"/>
  <c r="Q713" i="6"/>
  <c r="Q714" i="6"/>
  <c r="Q715" i="6"/>
  <c r="Q716" i="6"/>
  <c r="Q717" i="6"/>
  <c r="Q718" i="6"/>
  <c r="Q719" i="6"/>
  <c r="Q720" i="6"/>
  <c r="Q721" i="6"/>
  <c r="Q722" i="6"/>
  <c r="Q723" i="6"/>
  <c r="Q724" i="6"/>
  <c r="Q725" i="6"/>
  <c r="O726" i="6"/>
  <c r="P726" i="6"/>
  <c r="Q726" i="6"/>
  <c r="O727" i="6"/>
  <c r="P727" i="6"/>
  <c r="Q727" i="6"/>
  <c r="O728" i="6"/>
  <c r="P728" i="6"/>
  <c r="Q728" i="6"/>
  <c r="O729" i="6"/>
  <c r="P729" i="6"/>
  <c r="Q729" i="6"/>
  <c r="O730" i="6"/>
  <c r="P730" i="6"/>
  <c r="Q730" i="6"/>
  <c r="O731" i="6"/>
  <c r="P731" i="6"/>
  <c r="Q731" i="6"/>
  <c r="O732" i="6"/>
  <c r="P732" i="6"/>
  <c r="Q732" i="6"/>
  <c r="O733" i="6"/>
  <c r="P733" i="6"/>
  <c r="Q733" i="6"/>
  <c r="O734" i="6"/>
  <c r="P734" i="6"/>
  <c r="Q734" i="6"/>
  <c r="O735" i="6"/>
  <c r="P735" i="6"/>
  <c r="Q735" i="6"/>
  <c r="O736" i="6"/>
  <c r="P736" i="6"/>
  <c r="Q736" i="6"/>
  <c r="O737" i="6"/>
  <c r="P737" i="6"/>
  <c r="Q737" i="6"/>
  <c r="O738" i="6"/>
  <c r="P738" i="6"/>
  <c r="Q738" i="6"/>
  <c r="O739" i="6"/>
  <c r="P739" i="6"/>
  <c r="Q739" i="6"/>
  <c r="O740" i="6"/>
  <c r="P740" i="6"/>
  <c r="Q740" i="6"/>
  <c r="O741" i="6"/>
  <c r="P741" i="6"/>
  <c r="Q741" i="6"/>
  <c r="O742" i="6"/>
  <c r="P742" i="6"/>
  <c r="Q742" i="6"/>
  <c r="O743" i="6"/>
  <c r="P743" i="6"/>
  <c r="Q743" i="6"/>
  <c r="O744" i="6"/>
  <c r="P744" i="6"/>
  <c r="Q744" i="6"/>
  <c r="O745" i="6"/>
  <c r="P745" i="6"/>
  <c r="Q745" i="6"/>
  <c r="O746" i="6"/>
  <c r="P746" i="6"/>
  <c r="Q746" i="6"/>
  <c r="O747" i="6"/>
  <c r="P747" i="6"/>
  <c r="Q747" i="6"/>
  <c r="O748" i="6"/>
  <c r="P748" i="6"/>
  <c r="Q748" i="6"/>
  <c r="O749" i="6"/>
  <c r="P749" i="6"/>
  <c r="Q749" i="6"/>
  <c r="O750" i="6"/>
  <c r="P750" i="6"/>
  <c r="Q750" i="6"/>
  <c r="O751" i="6"/>
  <c r="P751" i="6"/>
  <c r="Q751" i="6"/>
  <c r="O752" i="6"/>
  <c r="P752" i="6"/>
  <c r="Q752" i="6"/>
  <c r="O753" i="6"/>
  <c r="P753" i="6"/>
  <c r="Q753" i="6"/>
  <c r="O754" i="6"/>
  <c r="P754" i="6"/>
  <c r="Q754" i="6"/>
  <c r="O755" i="6"/>
  <c r="P755" i="6"/>
  <c r="Q755" i="6"/>
  <c r="O756" i="6"/>
  <c r="P756" i="6"/>
  <c r="Q756" i="6"/>
  <c r="O757" i="6"/>
  <c r="P757" i="6"/>
  <c r="Q757" i="6"/>
  <c r="O758" i="6"/>
  <c r="P758" i="6"/>
  <c r="Q758" i="6"/>
  <c r="O759" i="6"/>
  <c r="P759" i="6"/>
  <c r="Q759" i="6"/>
  <c r="Q760" i="6"/>
  <c r="Q761" i="6"/>
  <c r="Q762" i="6"/>
  <c r="Q763" i="6"/>
  <c r="Q764" i="6"/>
  <c r="Q765" i="6"/>
  <c r="Q766" i="6"/>
  <c r="Q767" i="6"/>
  <c r="Q768" i="6"/>
  <c r="Q769" i="6"/>
  <c r="Q770" i="6"/>
  <c r="Q771" i="6"/>
  <c r="Q772" i="6"/>
  <c r="Q773" i="6"/>
  <c r="Q774" i="6"/>
  <c r="Q775" i="6"/>
  <c r="Q776" i="6"/>
  <c r="Q777" i="6"/>
  <c r="Q778" i="6"/>
  <c r="Q779" i="6"/>
  <c r="Q780" i="6"/>
  <c r="Q781" i="6"/>
  <c r="Q782" i="6"/>
  <c r="Q783" i="6"/>
  <c r="Q784" i="6"/>
  <c r="Q785" i="6"/>
  <c r="Q786" i="6"/>
  <c r="Q787" i="6"/>
  <c r="Q788" i="6"/>
  <c r="Q789" i="6"/>
  <c r="Q790" i="6"/>
  <c r="Q791" i="6"/>
  <c r="Q792" i="6"/>
  <c r="Q793" i="6"/>
  <c r="Q794" i="6"/>
  <c r="Q795" i="6"/>
  <c r="Q796" i="6"/>
  <c r="Q797" i="6"/>
  <c r="Q798" i="6"/>
  <c r="Q799" i="6"/>
  <c r="Q800" i="6"/>
  <c r="Q801" i="6"/>
  <c r="Q802" i="6"/>
  <c r="Q803" i="6"/>
  <c r="Q804" i="6"/>
  <c r="Q805" i="6"/>
  <c r="Q806" i="6"/>
  <c r="Q807" i="6"/>
  <c r="Q808" i="6"/>
  <c r="Q809" i="6"/>
  <c r="Q810" i="6"/>
  <c r="Q811" i="6"/>
  <c r="Q812" i="6"/>
  <c r="Q813" i="6"/>
  <c r="Q814" i="6"/>
  <c r="Q815" i="6"/>
  <c r="Q816" i="6"/>
  <c r="Q817" i="6"/>
  <c r="Q818" i="6"/>
  <c r="Q819" i="6"/>
  <c r="Q820" i="6"/>
  <c r="Q821" i="6"/>
  <c r="Q822" i="6"/>
  <c r="Q823" i="6"/>
  <c r="Q824" i="6"/>
  <c r="Q825" i="6"/>
  <c r="Q826" i="6"/>
  <c r="Q827" i="6"/>
  <c r="Q828" i="6"/>
  <c r="Q829" i="6"/>
  <c r="Q830" i="6"/>
  <c r="Q831" i="6"/>
  <c r="Q832" i="6"/>
  <c r="Q833" i="6"/>
  <c r="Q834" i="6"/>
  <c r="Q835" i="6"/>
  <c r="Q836" i="6"/>
  <c r="Q837" i="6"/>
  <c r="Q838" i="6"/>
  <c r="Q839" i="6"/>
  <c r="Q840" i="6"/>
  <c r="Q841" i="6"/>
  <c r="Q842" i="6"/>
  <c r="Q843" i="6"/>
  <c r="Q844" i="6"/>
  <c r="Q845" i="6"/>
  <c r="Q846" i="6"/>
  <c r="Q847" i="6"/>
  <c r="Q848" i="6"/>
  <c r="Q849" i="6"/>
  <c r="Q850" i="6"/>
  <c r="Q851" i="6"/>
  <c r="Q852" i="6"/>
  <c r="Q853" i="6"/>
  <c r="Q854" i="6"/>
  <c r="Q855" i="6"/>
  <c r="Q856" i="6"/>
  <c r="Q857" i="6"/>
  <c r="Q858" i="6"/>
  <c r="Q859" i="6"/>
  <c r="Q860" i="6"/>
  <c r="Q861" i="6"/>
  <c r="Q862" i="6"/>
  <c r="Q863" i="6"/>
  <c r="Q864" i="6"/>
  <c r="Q865" i="6"/>
  <c r="Q866" i="6"/>
  <c r="Q867" i="6"/>
  <c r="Q868" i="6"/>
  <c r="Q869" i="6"/>
  <c r="Q870" i="6"/>
  <c r="Q871" i="6"/>
  <c r="Q872" i="6"/>
  <c r="Q873" i="6"/>
  <c r="Q874" i="6"/>
  <c r="Q875" i="6"/>
  <c r="Q876" i="6"/>
  <c r="Q877" i="6"/>
  <c r="Q878" i="6"/>
  <c r="Q879" i="6"/>
  <c r="Q880" i="6"/>
  <c r="Q881" i="6"/>
  <c r="Q882" i="6"/>
  <c r="Q883" i="6"/>
  <c r="Q884" i="6"/>
  <c r="Q885" i="6"/>
  <c r="Q886" i="6"/>
  <c r="Q887" i="6"/>
  <c r="Q888" i="6"/>
  <c r="Q889" i="6"/>
  <c r="Q890" i="6"/>
  <c r="Q891" i="6"/>
  <c r="Q892" i="6"/>
  <c r="Q893" i="6"/>
  <c r="Q894" i="6"/>
  <c r="Q895" i="6"/>
  <c r="Q896" i="6"/>
  <c r="Q897" i="6"/>
  <c r="Q898" i="6"/>
  <c r="Q899" i="6"/>
  <c r="Q900" i="6"/>
  <c r="Q901" i="6"/>
  <c r="Q902" i="6"/>
  <c r="Q903" i="6"/>
  <c r="Q904" i="6"/>
  <c r="Q905" i="6"/>
  <c r="Q906" i="6"/>
  <c r="Q907" i="6"/>
  <c r="Q908" i="6"/>
  <c r="Q909" i="6"/>
  <c r="Q910" i="6"/>
  <c r="Q911" i="6"/>
  <c r="Q912" i="6"/>
  <c r="Q913" i="6"/>
  <c r="Q914" i="6"/>
  <c r="Q915" i="6"/>
  <c r="Q916" i="6"/>
  <c r="Q917" i="6"/>
  <c r="Q918" i="6"/>
  <c r="Q919" i="6"/>
  <c r="Q920" i="6"/>
  <c r="Q921" i="6"/>
  <c r="Q922" i="6"/>
  <c r="Q923" i="6"/>
  <c r="Q924" i="6"/>
  <c r="Q925" i="6"/>
  <c r="Q926" i="6"/>
  <c r="Q927" i="6"/>
  <c r="Q928" i="6"/>
  <c r="Q929" i="6"/>
  <c r="Q930" i="6"/>
  <c r="Q931" i="6"/>
  <c r="Q932" i="6"/>
  <c r="Q933" i="6"/>
  <c r="Q934" i="6"/>
  <c r="Q935" i="6"/>
  <c r="Q936" i="6"/>
  <c r="Q937" i="6"/>
  <c r="Q938" i="6"/>
  <c r="Q939" i="6"/>
  <c r="Q940" i="6"/>
  <c r="Q941" i="6"/>
  <c r="Q942" i="6"/>
  <c r="Q943" i="6"/>
  <c r="Q944" i="6"/>
  <c r="Q945" i="6"/>
  <c r="Q946" i="6"/>
  <c r="Q947" i="6"/>
  <c r="Q948" i="6"/>
  <c r="Q949" i="6"/>
  <c r="Q950" i="6"/>
  <c r="Q951" i="6"/>
  <c r="Q952" i="6"/>
  <c r="Q953" i="6"/>
  <c r="Q954" i="6"/>
  <c r="Q955" i="6"/>
  <c r="Q956" i="6"/>
  <c r="Q957" i="6"/>
  <c r="Q958" i="6"/>
  <c r="Q959" i="6"/>
  <c r="Q960" i="6"/>
  <c r="Q961" i="6"/>
  <c r="Q962" i="6"/>
  <c r="Q963" i="6"/>
  <c r="Q964" i="6"/>
  <c r="Q965" i="6"/>
  <c r="Q966" i="6"/>
  <c r="Q967" i="6"/>
  <c r="Q968" i="6"/>
  <c r="Q969" i="6"/>
  <c r="Q970" i="6"/>
  <c r="Q971" i="6"/>
  <c r="Q972" i="6"/>
  <c r="Q973" i="6"/>
  <c r="Q974" i="6"/>
  <c r="Q975" i="6"/>
  <c r="Q976" i="6"/>
  <c r="Q977" i="6"/>
  <c r="Q978" i="6"/>
  <c r="Q979" i="6"/>
  <c r="Q980" i="6"/>
  <c r="Q981" i="6"/>
  <c r="Q982" i="6"/>
  <c r="Q983" i="6"/>
  <c r="Q984" i="6"/>
  <c r="Q985" i="6"/>
  <c r="Q986" i="6"/>
  <c r="Q987" i="6"/>
  <c r="Q988" i="6"/>
  <c r="Q989" i="6"/>
  <c r="Q990" i="6"/>
  <c r="Q991" i="6"/>
  <c r="Q992" i="6"/>
  <c r="Q993" i="6"/>
  <c r="Q994" i="6"/>
  <c r="Q995" i="6"/>
  <c r="Q996" i="6"/>
  <c r="Q997" i="6"/>
  <c r="Q998" i="6"/>
  <c r="Q999" i="6"/>
  <c r="Q1000" i="6"/>
  <c r="Q1001" i="6"/>
  <c r="Q1002" i="6"/>
  <c r="Q1003" i="6"/>
  <c r="Q1004" i="6"/>
  <c r="Q1005" i="6"/>
  <c r="Q1006" i="6"/>
  <c r="Q1007" i="6"/>
  <c r="Q1008" i="6"/>
  <c r="Q1009" i="6"/>
  <c r="Q1010" i="6"/>
  <c r="Q1011" i="6"/>
  <c r="Q1012" i="6"/>
  <c r="Q1013" i="6"/>
  <c r="Q1014" i="6"/>
  <c r="Q1015" i="6"/>
  <c r="Q1016" i="6"/>
  <c r="Q1017" i="6"/>
  <c r="Q1018" i="6"/>
  <c r="Q1019" i="6"/>
  <c r="Q1020" i="6"/>
  <c r="Q1021" i="6"/>
  <c r="Q1022" i="6"/>
  <c r="Q1023" i="6"/>
  <c r="Q1024" i="6"/>
  <c r="Q1025" i="6"/>
  <c r="Q1026" i="6"/>
  <c r="Q1027" i="6"/>
  <c r="Q1028" i="6"/>
  <c r="Q1029" i="6"/>
  <c r="Q1030" i="6"/>
  <c r="Q1031" i="6"/>
  <c r="Q1032" i="6"/>
  <c r="Q1033" i="6"/>
  <c r="Q1034" i="6"/>
  <c r="Q1035" i="6"/>
  <c r="Q1036" i="6"/>
  <c r="Q1037" i="6"/>
  <c r="Q1038" i="6"/>
  <c r="Q1039" i="6"/>
  <c r="Q1040" i="6"/>
  <c r="Q1041" i="6"/>
  <c r="Q1042" i="6"/>
  <c r="Q1043" i="6"/>
  <c r="Q1044" i="6"/>
  <c r="Q1045" i="6"/>
  <c r="Q1046" i="6"/>
  <c r="Q1047" i="6"/>
  <c r="Q1048" i="6"/>
  <c r="Q1049" i="6"/>
  <c r="Q1050" i="6"/>
  <c r="Q1051" i="6"/>
  <c r="Q1052" i="6"/>
  <c r="Q1053" i="6"/>
  <c r="Q1054" i="6"/>
  <c r="Q1055" i="6"/>
  <c r="Q1056" i="6"/>
  <c r="Q1057" i="6"/>
  <c r="Q1058" i="6"/>
  <c r="Q1059" i="6"/>
  <c r="Q1060" i="6"/>
  <c r="Q1061" i="6"/>
  <c r="Q1062" i="6"/>
  <c r="Q1063" i="6"/>
  <c r="Q1064" i="6"/>
  <c r="Q1065" i="6"/>
  <c r="Q1066" i="6"/>
  <c r="Q1067" i="6"/>
  <c r="Q1068" i="6"/>
  <c r="Q1069" i="6"/>
  <c r="Q1070" i="6"/>
  <c r="Q1071" i="6"/>
  <c r="Q1072" i="6"/>
  <c r="Q1073" i="6"/>
  <c r="Q1074" i="6"/>
  <c r="Q1075" i="6"/>
  <c r="Q1076" i="6"/>
  <c r="Q1077" i="6"/>
  <c r="Q1078" i="6"/>
  <c r="Q1079" i="6"/>
  <c r="Q1080" i="6"/>
  <c r="Q1081" i="6"/>
  <c r="Q1082" i="6"/>
  <c r="Q1083" i="6"/>
  <c r="Q1084" i="6"/>
  <c r="Q1085" i="6"/>
  <c r="Q1086" i="6"/>
  <c r="Q1087" i="6"/>
  <c r="Q1088" i="6"/>
  <c r="Q1089" i="6"/>
  <c r="O1090" i="6"/>
  <c r="P1090" i="6"/>
  <c r="Q1090" i="6"/>
  <c r="O1091" i="6"/>
  <c r="P1091" i="6"/>
  <c r="Q1091" i="6"/>
  <c r="O1092" i="6"/>
  <c r="P1092" i="6"/>
  <c r="Q1092" i="6"/>
  <c r="O1093" i="6"/>
  <c r="P1093" i="6"/>
  <c r="Q1093" i="6"/>
  <c r="O1094" i="6"/>
  <c r="P1094" i="6"/>
  <c r="Q1094" i="6"/>
  <c r="O1095" i="6"/>
  <c r="P1095" i="6"/>
  <c r="Q1095" i="6"/>
  <c r="O1096" i="6"/>
  <c r="P1096" i="6"/>
  <c r="Q1096" i="6"/>
  <c r="O1097" i="6"/>
  <c r="P1097" i="6"/>
  <c r="Q1097" i="6"/>
  <c r="O1098" i="6"/>
  <c r="P1098" i="6"/>
  <c r="Q1098" i="6"/>
  <c r="O1099" i="6"/>
  <c r="P1099" i="6"/>
  <c r="Q1099" i="6"/>
  <c r="O1100" i="6"/>
  <c r="P1100" i="6"/>
  <c r="Q1100" i="6"/>
  <c r="O1101" i="6"/>
  <c r="P1101" i="6"/>
  <c r="Q1101" i="6"/>
  <c r="O1102" i="6"/>
  <c r="P1102" i="6"/>
  <c r="Q1102" i="6"/>
  <c r="O1103" i="6"/>
  <c r="P1103" i="6"/>
  <c r="Q1103" i="6"/>
  <c r="O1104" i="6"/>
  <c r="P1104" i="6"/>
  <c r="Q1104" i="6"/>
  <c r="O1105" i="6"/>
  <c r="P1105" i="6"/>
  <c r="Q1105" i="6"/>
  <c r="O1106" i="6"/>
  <c r="P1106" i="6"/>
  <c r="Q1106" i="6"/>
  <c r="O1107" i="6"/>
  <c r="P1107" i="6"/>
  <c r="Q1107" i="6"/>
  <c r="F22" i="1"/>
  <c r="F23" i="1"/>
  <c r="F24" i="1"/>
  <c r="F25" i="1"/>
  <c r="F26" i="1"/>
  <c r="F5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5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5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5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5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5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5" i="1"/>
  <c r="M5" i="1"/>
  <c r="A2" i="5"/>
  <c r="B2" i="5"/>
  <c r="A3" i="5"/>
  <c r="B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1394" i="6"/>
  <c r="A1395" i="6"/>
  <c r="A1396" i="6"/>
  <c r="A1397" i="6"/>
  <c r="A1398" i="6"/>
  <c r="A1399" i="6"/>
  <c r="A1400" i="6"/>
  <c r="A1401" i="6"/>
  <c r="A1402" i="6"/>
  <c r="A1403" i="6"/>
  <c r="A1404" i="6"/>
  <c r="A1405" i="6"/>
  <c r="A1406" i="6"/>
  <c r="A1407" i="6"/>
  <c r="A1408" i="6"/>
  <c r="A1409" i="6"/>
  <c r="A1410" i="6"/>
  <c r="A1411" i="6"/>
  <c r="A1412" i="6"/>
  <c r="A1413" i="6"/>
  <c r="A1414" i="6"/>
  <c r="A1415" i="6"/>
  <c r="A1416" i="6"/>
  <c r="A1417" i="6"/>
  <c r="A1418" i="6"/>
  <c r="A1419" i="6"/>
  <c r="A1420" i="6"/>
  <c r="A1421" i="6"/>
  <c r="A1422" i="6"/>
  <c r="A1423" i="6"/>
  <c r="A1424" i="6"/>
  <c r="A1425" i="6"/>
  <c r="A1426" i="6"/>
  <c r="A1427" i="6"/>
  <c r="A1428" i="6"/>
  <c r="A1429" i="6"/>
  <c r="A1430" i="6"/>
  <c r="A1431" i="6"/>
  <c r="A1432" i="6"/>
  <c r="A1433" i="6"/>
  <c r="A1434" i="6"/>
  <c r="A1435" i="6"/>
  <c r="A1436" i="6"/>
  <c r="A1437" i="6"/>
  <c r="A1438" i="6"/>
  <c r="A1439" i="6"/>
  <c r="A1440" i="6"/>
  <c r="A1441" i="6"/>
  <c r="A1442" i="6"/>
  <c r="A1443" i="6"/>
  <c r="A1444" i="6"/>
  <c r="A1445" i="6"/>
  <c r="A1446" i="6"/>
  <c r="A1447" i="6"/>
  <c r="A1448" i="6"/>
  <c r="A1449" i="6"/>
  <c r="A1450" i="6"/>
  <c r="A1451" i="6"/>
  <c r="A1452" i="6"/>
  <c r="A1453" i="6"/>
  <c r="A1454" i="6"/>
  <c r="A1455" i="6"/>
  <c r="A1456" i="6"/>
  <c r="A1457" i="6"/>
  <c r="A1458" i="6"/>
  <c r="A1459" i="6"/>
  <c r="A1460" i="6"/>
  <c r="A1461" i="6"/>
  <c r="A1462" i="6"/>
  <c r="A1463" i="6"/>
  <c r="A1464" i="6"/>
  <c r="A1465" i="6"/>
  <c r="A1466" i="6"/>
  <c r="A1467" i="6"/>
  <c r="A1468" i="6"/>
  <c r="A1469" i="6"/>
  <c r="A1470" i="6"/>
  <c r="A1471" i="6"/>
  <c r="A1472" i="6"/>
  <c r="A1473" i="6"/>
  <c r="A1474" i="6"/>
  <c r="A1475" i="6"/>
  <c r="A1476" i="6"/>
  <c r="A1477" i="6"/>
  <c r="A1478" i="6"/>
  <c r="A1479" i="6"/>
  <c r="A1480" i="6"/>
  <c r="A1481" i="6"/>
  <c r="A1482" i="6"/>
  <c r="A1483" i="6"/>
  <c r="A1484" i="6"/>
  <c r="A1485" i="6"/>
  <c r="A1486" i="6"/>
  <c r="A1487" i="6"/>
  <c r="A1488" i="6"/>
  <c r="A1489" i="6"/>
  <c r="A1490" i="6"/>
  <c r="A1491" i="6"/>
  <c r="A1492" i="6"/>
  <c r="A1493" i="6"/>
  <c r="A1494" i="6"/>
  <c r="A1495" i="6"/>
  <c r="A1496" i="6"/>
  <c r="A1497" i="6"/>
  <c r="A1498" i="6"/>
  <c r="A1499" i="6"/>
  <c r="A1500" i="6"/>
  <c r="A1501" i="6"/>
  <c r="A1502" i="6"/>
  <c r="A1503" i="6"/>
  <c r="A1504" i="6"/>
  <c r="A1505" i="6"/>
  <c r="A1506" i="6"/>
  <c r="A1507" i="6"/>
  <c r="A1508" i="6"/>
  <c r="A1509" i="6"/>
  <c r="A1510" i="6"/>
  <c r="A1511" i="6"/>
  <c r="A1512" i="6"/>
  <c r="A1513" i="6"/>
  <c r="A1514" i="6"/>
  <c r="A1515" i="6"/>
  <c r="A1516" i="6"/>
  <c r="A1517" i="6"/>
  <c r="A1518" i="6"/>
  <c r="A1519" i="6"/>
  <c r="A1520" i="6"/>
  <c r="A1521" i="6"/>
  <c r="A1522" i="6"/>
  <c r="A1523" i="6"/>
  <c r="A1524" i="6"/>
  <c r="A1525" i="6"/>
  <c r="A1526" i="6"/>
  <c r="A1527" i="6"/>
  <c r="A1528" i="6"/>
  <c r="A1529" i="6"/>
  <c r="A1530" i="6"/>
  <c r="A1531" i="6"/>
  <c r="A1532" i="6"/>
  <c r="A1533" i="6"/>
  <c r="A1534" i="6"/>
  <c r="A1535" i="6"/>
  <c r="A1536" i="6"/>
  <c r="A1537" i="6"/>
  <c r="A1538" i="6"/>
  <c r="A1539" i="6"/>
  <c r="A1540" i="6"/>
  <c r="A1541" i="6"/>
  <c r="A1542" i="6"/>
  <c r="A1543" i="6"/>
  <c r="A1544" i="6"/>
  <c r="A1545" i="6"/>
  <c r="A1546" i="6"/>
  <c r="A1547" i="6"/>
  <c r="A1548" i="6"/>
  <c r="A1549" i="6"/>
  <c r="A1550" i="6"/>
  <c r="A1551" i="6"/>
  <c r="A1552" i="6"/>
  <c r="A1553" i="6"/>
  <c r="A1554" i="6"/>
  <c r="A1555" i="6"/>
  <c r="A1556" i="6"/>
  <c r="A1557" i="6"/>
  <c r="A1558" i="6"/>
  <c r="A1559" i="6"/>
  <c r="A1560" i="6"/>
  <c r="A1561" i="6"/>
  <c r="A1562" i="6"/>
  <c r="A1563" i="6"/>
  <c r="A1564" i="6"/>
  <c r="A1565" i="6"/>
  <c r="A1566" i="6"/>
  <c r="A1567" i="6"/>
  <c r="A1568" i="6"/>
  <c r="A1569" i="6"/>
  <c r="A1570" i="6"/>
  <c r="A1571" i="6"/>
  <c r="A1572" i="6"/>
  <c r="A1573" i="6"/>
  <c r="A1574" i="6"/>
  <c r="A1575" i="6"/>
  <c r="A1576" i="6"/>
  <c r="A1577" i="6"/>
  <c r="A1578" i="6"/>
  <c r="A1579" i="6"/>
  <c r="A1580" i="6"/>
  <c r="A1581" i="6"/>
  <c r="A1582" i="6"/>
  <c r="A1583" i="6"/>
  <c r="A1584" i="6"/>
  <c r="A1585" i="6"/>
  <c r="A1586" i="6"/>
  <c r="A1587" i="6"/>
  <c r="A1588" i="6"/>
  <c r="A1589" i="6"/>
  <c r="A1590" i="6"/>
  <c r="A1591" i="6"/>
  <c r="A1592" i="6"/>
  <c r="A1593" i="6"/>
  <c r="A1594" i="6"/>
  <c r="A1595" i="6"/>
  <c r="A1596" i="6"/>
  <c r="A1597" i="6"/>
  <c r="A1598" i="6"/>
  <c r="A1599" i="6"/>
  <c r="A1600" i="6"/>
  <c r="A1601" i="6"/>
  <c r="A1602" i="6"/>
  <c r="A1603" i="6"/>
  <c r="A1604" i="6"/>
  <c r="A1605" i="6"/>
  <c r="A1606" i="6"/>
  <c r="A1607" i="6"/>
  <c r="A1608" i="6"/>
  <c r="A1609" i="6"/>
  <c r="A1610" i="6"/>
  <c r="A1611" i="6"/>
  <c r="A1612" i="6"/>
  <c r="A1613" i="6"/>
  <c r="A1614" i="6"/>
  <c r="A1615" i="6"/>
  <c r="A1616" i="6"/>
  <c r="A1617" i="6"/>
  <c r="A1618" i="6"/>
  <c r="A1619" i="6"/>
  <c r="A1620" i="6"/>
  <c r="A1621" i="6"/>
  <c r="A1622" i="6"/>
  <c r="A1623" i="6"/>
  <c r="A1624" i="6"/>
  <c r="A1625" i="6"/>
  <c r="A1626" i="6"/>
  <c r="A1627" i="6"/>
  <c r="A1628" i="6"/>
  <c r="A1629" i="6"/>
  <c r="A1630" i="6"/>
  <c r="A1631" i="6"/>
  <c r="A1632" i="6"/>
  <c r="A1633" i="6"/>
  <c r="A1634" i="6"/>
  <c r="A1635" i="6"/>
  <c r="A1636" i="6"/>
  <c r="A1637" i="6"/>
  <c r="A1638" i="6"/>
  <c r="A1639" i="6"/>
  <c r="A1640" i="6"/>
  <c r="A1641" i="6"/>
  <c r="A1642" i="6"/>
  <c r="A1643" i="6"/>
  <c r="A1644" i="6"/>
  <c r="A1645" i="6"/>
  <c r="A1646" i="6"/>
  <c r="A1647" i="6"/>
  <c r="A1648" i="6"/>
  <c r="A1649" i="6"/>
  <c r="A1650" i="6"/>
  <c r="A1651" i="6"/>
  <c r="A1652" i="6"/>
  <c r="A1653" i="6"/>
  <c r="A1654" i="6"/>
  <c r="A1655" i="6"/>
  <c r="A1656" i="6"/>
  <c r="A1657" i="6"/>
  <c r="A1658" i="6"/>
  <c r="A1659" i="6"/>
  <c r="A1660" i="6"/>
  <c r="A1661" i="6"/>
  <c r="A1662" i="6"/>
  <c r="A1663" i="6"/>
  <c r="A1664" i="6"/>
  <c r="A1665" i="6"/>
  <c r="A1666" i="6"/>
  <c r="A1667" i="6"/>
  <c r="A1668" i="6"/>
  <c r="A1669" i="6"/>
  <c r="A1670" i="6"/>
  <c r="A1671" i="6"/>
  <c r="A1672" i="6"/>
  <c r="A1673" i="6"/>
  <c r="A1674" i="6"/>
  <c r="A1675" i="6"/>
  <c r="A1676" i="6"/>
  <c r="A1677" i="6"/>
  <c r="A1678" i="6"/>
  <c r="A1679" i="6"/>
  <c r="A1680" i="6"/>
  <c r="A1681" i="6"/>
  <c r="A1682" i="6"/>
  <c r="A1683" i="6"/>
  <c r="A1684" i="6"/>
  <c r="A1685" i="6"/>
  <c r="A1686" i="6"/>
  <c r="A1687" i="6"/>
  <c r="A1688" i="6"/>
  <c r="A1689" i="6"/>
  <c r="A1690" i="6"/>
  <c r="A1691" i="6"/>
  <c r="A1692" i="6"/>
  <c r="A1693" i="6"/>
  <c r="A1694" i="6"/>
  <c r="A1695" i="6"/>
  <c r="A1696" i="6"/>
  <c r="A1697" i="6"/>
  <c r="A1698" i="6"/>
  <c r="A1699" i="6"/>
  <c r="A1700" i="6"/>
  <c r="A1701" i="6"/>
  <c r="A1702" i="6"/>
  <c r="A1703" i="6"/>
  <c r="A1704" i="6"/>
  <c r="A1705" i="6"/>
  <c r="A1706" i="6"/>
  <c r="A1707" i="6"/>
  <c r="A1708" i="6"/>
  <c r="A1709" i="6"/>
  <c r="A1710" i="6"/>
  <c r="A1711" i="6"/>
  <c r="A1712" i="6"/>
  <c r="A1713" i="6"/>
  <c r="A1714" i="6"/>
  <c r="A1715" i="6"/>
  <c r="A1716" i="6"/>
  <c r="A1717" i="6"/>
  <c r="A1718" i="6"/>
  <c r="A1719" i="6"/>
  <c r="A1720" i="6"/>
  <c r="A1721" i="6"/>
  <c r="A1722" i="6"/>
  <c r="A1723" i="6"/>
  <c r="A1724" i="6"/>
  <c r="A1725" i="6"/>
  <c r="A1726" i="6"/>
  <c r="A1727" i="6"/>
  <c r="A1728" i="6"/>
  <c r="A1729" i="6"/>
  <c r="A1730" i="6"/>
  <c r="A1731" i="6"/>
  <c r="A1732" i="6"/>
  <c r="A1733" i="6"/>
  <c r="A1734" i="6"/>
  <c r="A1735" i="6"/>
  <c r="A1736" i="6"/>
  <c r="A1737" i="6"/>
  <c r="A1738" i="6"/>
  <c r="A1739" i="6"/>
  <c r="A1740" i="6"/>
  <c r="A1741" i="6"/>
  <c r="A1742" i="6"/>
  <c r="A1743" i="6"/>
  <c r="A1744" i="6"/>
  <c r="A1745" i="6"/>
  <c r="A1746" i="6"/>
  <c r="A1747" i="6"/>
  <c r="A1748" i="6"/>
  <c r="A1749" i="6"/>
  <c r="A1750" i="6"/>
  <c r="A1751" i="6"/>
  <c r="A1752" i="6"/>
  <c r="A1753" i="6"/>
  <c r="A1754" i="6"/>
  <c r="A1755" i="6"/>
  <c r="A1756" i="6"/>
  <c r="A1757" i="6"/>
  <c r="A1758" i="6"/>
  <c r="A1759" i="6"/>
  <c r="A1760" i="6"/>
  <c r="A1761" i="6"/>
  <c r="A1762" i="6"/>
  <c r="A1763" i="6"/>
  <c r="A1764" i="6"/>
  <c r="A1765" i="6"/>
  <c r="A1766" i="6"/>
  <c r="A1767" i="6"/>
  <c r="A1768" i="6"/>
  <c r="A1769" i="6"/>
  <c r="A1770" i="6"/>
  <c r="A1771" i="6"/>
  <c r="A1772" i="6"/>
  <c r="A1773" i="6"/>
  <c r="A1774" i="6"/>
  <c r="A1775" i="6"/>
  <c r="A1776" i="6"/>
  <c r="A1777" i="6"/>
  <c r="A1778" i="6"/>
  <c r="A1779" i="6"/>
  <c r="A1780" i="6"/>
  <c r="A1781" i="6"/>
  <c r="A1782" i="6"/>
  <c r="A1783" i="6"/>
  <c r="A1784" i="6"/>
  <c r="A1785" i="6"/>
  <c r="A1786" i="6"/>
  <c r="A1787" i="6"/>
  <c r="A1788" i="6"/>
  <c r="A1789" i="6"/>
  <c r="A1790" i="6"/>
  <c r="A1791" i="6"/>
  <c r="A1792" i="6"/>
  <c r="A1793" i="6"/>
  <c r="A1794" i="6"/>
  <c r="A1795" i="6"/>
  <c r="A1796" i="6"/>
  <c r="A1797" i="6"/>
  <c r="A1798" i="6"/>
  <c r="A1799" i="6"/>
  <c r="A1800" i="6"/>
  <c r="A1801" i="6"/>
  <c r="A1802" i="6"/>
  <c r="A1803" i="6"/>
  <c r="A1804" i="6"/>
  <c r="A1805" i="6"/>
  <c r="A1806" i="6"/>
  <c r="A1807" i="6"/>
  <c r="A1808" i="6"/>
  <c r="A1809" i="6"/>
  <c r="A1810" i="6"/>
  <c r="A1811" i="6"/>
  <c r="A1812" i="6"/>
  <c r="A1813" i="6"/>
  <c r="A1814" i="6"/>
  <c r="A1815" i="6"/>
  <c r="A1816" i="6"/>
  <c r="A1817" i="6"/>
  <c r="A1818" i="6"/>
  <c r="A1819" i="6"/>
  <c r="A1820" i="6"/>
  <c r="A1821" i="6"/>
  <c r="A1822" i="6"/>
  <c r="A1823" i="6"/>
  <c r="A1824" i="6"/>
  <c r="A1825" i="6"/>
  <c r="A1826" i="6"/>
  <c r="A1827" i="6"/>
  <c r="A1828" i="6"/>
  <c r="A1829" i="6"/>
  <c r="A1830" i="6"/>
  <c r="A1831" i="6"/>
  <c r="A1832" i="6"/>
  <c r="A1833" i="6"/>
  <c r="A1834" i="6"/>
  <c r="A1835" i="6"/>
  <c r="A1836" i="6"/>
  <c r="A1837" i="6"/>
  <c r="A1838" i="6"/>
  <c r="A1839" i="6"/>
  <c r="A1840" i="6"/>
  <c r="A1841" i="6"/>
  <c r="A1842" i="6"/>
  <c r="A1843" i="6"/>
  <c r="A1844" i="6"/>
  <c r="A1845" i="6"/>
  <c r="A1846" i="6"/>
  <c r="A1847" i="6"/>
  <c r="A1848" i="6"/>
  <c r="A1849" i="6"/>
  <c r="A1850" i="6"/>
  <c r="A1851" i="6"/>
  <c r="A1852" i="6"/>
  <c r="A1853" i="6"/>
  <c r="A1854" i="6"/>
  <c r="A1855" i="6"/>
  <c r="A1856" i="6"/>
  <c r="A1857" i="6"/>
  <c r="A1858" i="6"/>
  <c r="A1859" i="6"/>
  <c r="A1860" i="6"/>
  <c r="A1861" i="6"/>
  <c r="A1862" i="6"/>
  <c r="A1863" i="6"/>
  <c r="A1864" i="6"/>
  <c r="A1865" i="6"/>
  <c r="A1866" i="6"/>
  <c r="A1867" i="6"/>
  <c r="A1868" i="6"/>
  <c r="A1869" i="6"/>
  <c r="A1870" i="6"/>
  <c r="A1871" i="6"/>
  <c r="A1872" i="6"/>
  <c r="A1873" i="6"/>
  <c r="A1874" i="6"/>
  <c r="A1875" i="6"/>
  <c r="A1876" i="6"/>
  <c r="A1877" i="6"/>
  <c r="A1878" i="6"/>
  <c r="A1879" i="6"/>
  <c r="A1880" i="6"/>
  <c r="A1881" i="6"/>
  <c r="A1882" i="6"/>
  <c r="A1883" i="6"/>
  <c r="A1884" i="6"/>
  <c r="A1885" i="6"/>
  <c r="A1886" i="6"/>
  <c r="A1887" i="6"/>
  <c r="A1888" i="6"/>
  <c r="A1889" i="6"/>
  <c r="A1890" i="6"/>
  <c r="A1891" i="6"/>
  <c r="A1892" i="6"/>
  <c r="A1893" i="6"/>
  <c r="A1894" i="6"/>
  <c r="A1895" i="6"/>
  <c r="A1896" i="6"/>
  <c r="A1897" i="6"/>
  <c r="A1898" i="6"/>
  <c r="A1899" i="6"/>
  <c r="A1900" i="6"/>
  <c r="A1901" i="6"/>
  <c r="A1902" i="6"/>
  <c r="A1903" i="6"/>
  <c r="A1904" i="6"/>
  <c r="A1905" i="6"/>
  <c r="A1906" i="6"/>
  <c r="A1907" i="6"/>
  <c r="A1908" i="6"/>
  <c r="A1909" i="6"/>
  <c r="A1910" i="6"/>
  <c r="A1911" i="6"/>
  <c r="A1912" i="6"/>
  <c r="A1913" i="6"/>
  <c r="A1914" i="6"/>
  <c r="A1915" i="6"/>
  <c r="A1916" i="6"/>
  <c r="A1917" i="6"/>
  <c r="A1918" i="6"/>
  <c r="A1919" i="6"/>
  <c r="A1920" i="6"/>
  <c r="A1921" i="6"/>
  <c r="A1922" i="6"/>
  <c r="A1923" i="6"/>
  <c r="A1924" i="6"/>
  <c r="A1925" i="6"/>
  <c r="A1926" i="6"/>
  <c r="A1927" i="6"/>
  <c r="A1928" i="6"/>
  <c r="A1929" i="6"/>
  <c r="A1930" i="6"/>
  <c r="A1931" i="6"/>
  <c r="A1932" i="6"/>
  <c r="A1933" i="6"/>
  <c r="A1934" i="6"/>
  <c r="A1935" i="6"/>
  <c r="A1936" i="6"/>
  <c r="A1937" i="6"/>
  <c r="A1938" i="6"/>
  <c r="A1939" i="6"/>
  <c r="A1940" i="6"/>
  <c r="A1941" i="6"/>
  <c r="A1942" i="6"/>
  <c r="A1943" i="6"/>
  <c r="A1944" i="6"/>
  <c r="A1945" i="6"/>
  <c r="A1946" i="6"/>
  <c r="A1947" i="6"/>
  <c r="A1948" i="6"/>
  <c r="A1949" i="6"/>
  <c r="A1950" i="6"/>
  <c r="A1951" i="6"/>
  <c r="A1952" i="6"/>
  <c r="A1953" i="6"/>
  <c r="A1954" i="6"/>
  <c r="A1955" i="6"/>
  <c r="A1956" i="6"/>
  <c r="A1957" i="6"/>
  <c r="A1958" i="6"/>
  <c r="A1959" i="6"/>
  <c r="A1960" i="6"/>
  <c r="A1961" i="6"/>
  <c r="A1962" i="6"/>
  <c r="A1963" i="6"/>
  <c r="A1964" i="6"/>
  <c r="A1965" i="6"/>
  <c r="A1966" i="6"/>
  <c r="A1967" i="6"/>
  <c r="A1968" i="6"/>
  <c r="A1969" i="6"/>
  <c r="A1970" i="6"/>
  <c r="A1971" i="6"/>
  <c r="A1972" i="6"/>
  <c r="A1973" i="6"/>
  <c r="A1974" i="6"/>
  <c r="A1975" i="6"/>
  <c r="A1976" i="6"/>
  <c r="A1977" i="6"/>
  <c r="A1978" i="6"/>
  <c r="A1979" i="6"/>
  <c r="A1980" i="6"/>
  <c r="A1981" i="6"/>
  <c r="A1982" i="6"/>
  <c r="A1983" i="6"/>
  <c r="A1984" i="6"/>
  <c r="A1985" i="6"/>
  <c r="A1986" i="6"/>
  <c r="A1987" i="6"/>
  <c r="A1988" i="6"/>
  <c r="A1989" i="6"/>
  <c r="A1990" i="6"/>
  <c r="A1991" i="6"/>
  <c r="A1992" i="6"/>
  <c r="A1993" i="6"/>
  <c r="A1994" i="6"/>
  <c r="A1995" i="6"/>
  <c r="A1996" i="6"/>
  <c r="A1997" i="6"/>
  <c r="A1998" i="6"/>
  <c r="A1999" i="6"/>
  <c r="A2000" i="6"/>
  <c r="A2001" i="6"/>
  <c r="A2002" i="6"/>
  <c r="A2003" i="6"/>
  <c r="A2004" i="6"/>
  <c r="A2005" i="6"/>
  <c r="A2006" i="6"/>
  <c r="A2007" i="6"/>
  <c r="A2008" i="6"/>
  <c r="A2009" i="6"/>
  <c r="A2010" i="6"/>
  <c r="A2011" i="6"/>
  <c r="A2012" i="6"/>
  <c r="A2013" i="6"/>
  <c r="A2014" i="6"/>
  <c r="A2015" i="6"/>
  <c r="A2016" i="6"/>
  <c r="A2017" i="6"/>
  <c r="A2018" i="6"/>
  <c r="A2019" i="6"/>
  <c r="A2020" i="6"/>
  <c r="A2021" i="6"/>
  <c r="A2022" i="6"/>
  <c r="A2023" i="6"/>
  <c r="A2024" i="6"/>
  <c r="A2025" i="6"/>
  <c r="A2026" i="6"/>
  <c r="A2027" i="6"/>
  <c r="A2028" i="6"/>
  <c r="A2029" i="6"/>
  <c r="A2030" i="6"/>
  <c r="A2031" i="6"/>
  <c r="A2032" i="6"/>
  <c r="A2033" i="6"/>
  <c r="A2034" i="6"/>
  <c r="A2035" i="6"/>
  <c r="A2036" i="6"/>
  <c r="A2037" i="6"/>
  <c r="A2038" i="6"/>
  <c r="A2039" i="6"/>
  <c r="A2040" i="6"/>
  <c r="A2041" i="6"/>
  <c r="A2042" i="6"/>
  <c r="A2043" i="6"/>
  <c r="A2044" i="6"/>
  <c r="A2045" i="6"/>
  <c r="A2046" i="6"/>
  <c r="A2047" i="6"/>
  <c r="A2048" i="6"/>
  <c r="A2049" i="6"/>
  <c r="A2050" i="6"/>
  <c r="A2051" i="6"/>
  <c r="A2052" i="6"/>
  <c r="A2053" i="6"/>
  <c r="A2054" i="6"/>
  <c r="A2055" i="6"/>
  <c r="A2056" i="6"/>
  <c r="A2057" i="6"/>
  <c r="A2058" i="6"/>
  <c r="A2059" i="6"/>
  <c r="A2060" i="6"/>
  <c r="A2061" i="6"/>
  <c r="A2062" i="6"/>
  <c r="A2063" i="6"/>
  <c r="A2064" i="6"/>
  <c r="A2065" i="6"/>
  <c r="A2066" i="6"/>
  <c r="A2067" i="6"/>
  <c r="A2068" i="6"/>
  <c r="A2069" i="6"/>
  <c r="A2070" i="6"/>
  <c r="A2071" i="6"/>
  <c r="A2072" i="6"/>
  <c r="A2073" i="6"/>
  <c r="A2074" i="6"/>
  <c r="A2075" i="6"/>
  <c r="A2076" i="6"/>
  <c r="A2077" i="6"/>
  <c r="A2078" i="6"/>
  <c r="A2079" i="6"/>
  <c r="A2080" i="6"/>
  <c r="A2081" i="6"/>
  <c r="A2082" i="6"/>
  <c r="A2083" i="6"/>
  <c r="A2084" i="6"/>
  <c r="A2085" i="6"/>
  <c r="A2086" i="6"/>
  <c r="A2087" i="6"/>
  <c r="A2088" i="6"/>
  <c r="A2089" i="6"/>
  <c r="A2090" i="6"/>
  <c r="A2091" i="6"/>
  <c r="A2092" i="6"/>
  <c r="A2093" i="6"/>
  <c r="A2094" i="6"/>
  <c r="A2095" i="6"/>
  <c r="A2096" i="6"/>
  <c r="A2097" i="6"/>
  <c r="A2098" i="6"/>
  <c r="A2099" i="6"/>
  <c r="A2100" i="6"/>
  <c r="A2101" i="6"/>
  <c r="A2102" i="6"/>
  <c r="A2103" i="6"/>
  <c r="A2104" i="6"/>
  <c r="A2105" i="6"/>
  <c r="A2106" i="6"/>
  <c r="A2107" i="6"/>
  <c r="A2108" i="6"/>
  <c r="A2109" i="6"/>
  <c r="A2110" i="6"/>
  <c r="A2111" i="6"/>
  <c r="A2112" i="6"/>
  <c r="A2113" i="6"/>
  <c r="A2114" i="6"/>
  <c r="A2115" i="6"/>
  <c r="A2116" i="6"/>
  <c r="A2117" i="6"/>
  <c r="A2118" i="6"/>
  <c r="A2119" i="6"/>
  <c r="A2120" i="6"/>
  <c r="A2121" i="6"/>
  <c r="A2122" i="6"/>
  <c r="A2123" i="6"/>
  <c r="A2124" i="6"/>
  <c r="A2125" i="6"/>
  <c r="A2126" i="6"/>
  <c r="A2127" i="6"/>
  <c r="A2128" i="6"/>
  <c r="A2129" i="6"/>
  <c r="A2130" i="6"/>
  <c r="A2131" i="6"/>
  <c r="A2132" i="6"/>
  <c r="A2133" i="6"/>
  <c r="A2134" i="6"/>
  <c r="A2135" i="6"/>
  <c r="A2136" i="6"/>
  <c r="A2137" i="6"/>
  <c r="A2138" i="6"/>
  <c r="A2139" i="6"/>
  <c r="A2140" i="6"/>
  <c r="A2141" i="6"/>
  <c r="A2142" i="6"/>
  <c r="A2143" i="6"/>
  <c r="A2144" i="6"/>
  <c r="A2145" i="6"/>
  <c r="A2146" i="6"/>
  <c r="A2147" i="6"/>
  <c r="A2148" i="6"/>
  <c r="A2149" i="6"/>
  <c r="A2150" i="6"/>
  <c r="A2151" i="6"/>
  <c r="A2152" i="6"/>
  <c r="A2153" i="6"/>
  <c r="A2154" i="6"/>
  <c r="A2155" i="6"/>
  <c r="A2156" i="6"/>
  <c r="A2157" i="6"/>
  <c r="A2158" i="6"/>
  <c r="A2159" i="6"/>
  <c r="A2160" i="6"/>
  <c r="A2161" i="6"/>
  <c r="A2162" i="6"/>
  <c r="A2163" i="6"/>
  <c r="A2164" i="6"/>
  <c r="A2165" i="6"/>
  <c r="A2166" i="6"/>
  <c r="A2167" i="6"/>
  <c r="A2168" i="6"/>
  <c r="A2169" i="6"/>
  <c r="A2170" i="6"/>
  <c r="A2171" i="6"/>
  <c r="A2172" i="6"/>
  <c r="A2173" i="6"/>
  <c r="A2174" i="6"/>
  <c r="A2175" i="6"/>
  <c r="A2176" i="6"/>
  <c r="A2177" i="6"/>
  <c r="A2178" i="6"/>
  <c r="A2179" i="6"/>
  <c r="A2180" i="6"/>
  <c r="A2181" i="6"/>
  <c r="A2182" i="6"/>
  <c r="A2183" i="6"/>
  <c r="A2184" i="6"/>
  <c r="A2185" i="6"/>
  <c r="A2186" i="6"/>
  <c r="A2187" i="6"/>
  <c r="A2188" i="6"/>
  <c r="A2189" i="6"/>
  <c r="A2190" i="6"/>
  <c r="A2191" i="6"/>
  <c r="A2192" i="6"/>
  <c r="A2193" i="6"/>
  <c r="A2194" i="6"/>
  <c r="A2195" i="6"/>
  <c r="A2196" i="6"/>
  <c r="A2197" i="6"/>
  <c r="A2198" i="6"/>
  <c r="A2199" i="6"/>
  <c r="A2200" i="6"/>
  <c r="A2201" i="6"/>
  <c r="A2202" i="6"/>
  <c r="A2203" i="6"/>
  <c r="A2204" i="6"/>
  <c r="A2205" i="6"/>
  <c r="A2206" i="6"/>
  <c r="A2207" i="6"/>
  <c r="A2208" i="6"/>
  <c r="A2209" i="6"/>
  <c r="A2210" i="6"/>
  <c r="A2211" i="6"/>
  <c r="A2212" i="6"/>
  <c r="A2213" i="6"/>
  <c r="A2214" i="6"/>
  <c r="A2215" i="6"/>
  <c r="A2216" i="6"/>
  <c r="A2217" i="6"/>
  <c r="A2218" i="6"/>
  <c r="A2219" i="6"/>
  <c r="A2220" i="6"/>
  <c r="A2221" i="6"/>
  <c r="A2222" i="6"/>
  <c r="A2223" i="6"/>
  <c r="A2224" i="6"/>
  <c r="A2225" i="6"/>
  <c r="A2226" i="6"/>
  <c r="A2227" i="6"/>
  <c r="A2228" i="6"/>
  <c r="A2229" i="6"/>
  <c r="A2230" i="6"/>
  <c r="A2231" i="6"/>
  <c r="A2232" i="6"/>
  <c r="A2233" i="6"/>
  <c r="A2234" i="6"/>
  <c r="A2235" i="6"/>
  <c r="A2236" i="6"/>
  <c r="A2237" i="6"/>
  <c r="A2238" i="6"/>
  <c r="A2239" i="6"/>
  <c r="A2240" i="6"/>
  <c r="A2241" i="6"/>
  <c r="A2242" i="6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9" i="5"/>
  <c r="A121" i="5"/>
  <c r="A122" i="5"/>
  <c r="A124" i="5"/>
  <c r="A125" i="5"/>
  <c r="A127" i="5"/>
  <c r="A128" i="5"/>
  <c r="A130" i="5"/>
  <c r="A132" i="5"/>
  <c r="A133" i="5"/>
  <c r="A135" i="5"/>
  <c r="A136" i="5"/>
  <c r="A138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B4" i="5"/>
  <c r="B5" i="5"/>
  <c r="B6" i="5"/>
  <c r="B7" i="5"/>
  <c r="B8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87" i="5"/>
  <c r="B88" i="5"/>
  <c r="B89" i="5"/>
  <c r="B90" i="5"/>
  <c r="B91" i="5"/>
  <c r="B92" i="5"/>
  <c r="B93" i="5"/>
  <c r="B94" i="5"/>
  <c r="B95" i="5"/>
  <c r="B96" i="5"/>
  <c r="B97" i="5"/>
  <c r="B98" i="5"/>
  <c r="B99" i="5"/>
  <c r="B100" i="5"/>
  <c r="B101" i="5"/>
  <c r="B102" i="5"/>
  <c r="B103" i="5"/>
  <c r="B104" i="5"/>
  <c r="B105" i="5"/>
  <c r="B106" i="5"/>
  <c r="B107" i="5"/>
  <c r="B108" i="5"/>
  <c r="B109" i="5"/>
  <c r="B110" i="5"/>
  <c r="B111" i="5"/>
  <c r="B112" i="5"/>
  <c r="B113" i="5"/>
  <c r="B114" i="5"/>
  <c r="B115" i="5"/>
  <c r="B116" i="5"/>
  <c r="B117" i="5"/>
  <c r="B119" i="5"/>
  <c r="B121" i="5"/>
  <c r="B122" i="5"/>
  <c r="B124" i="5"/>
  <c r="B125" i="5"/>
  <c r="B127" i="5"/>
  <c r="B128" i="5"/>
  <c r="B130" i="5"/>
  <c r="B132" i="5"/>
  <c r="B133" i="5"/>
  <c r="B135" i="5"/>
  <c r="B136" i="5"/>
  <c r="B138" i="5"/>
  <c r="B140" i="5"/>
  <c r="B141" i="5"/>
  <c r="B142" i="5"/>
  <c r="B143" i="5"/>
  <c r="B144" i="5"/>
  <c r="B145" i="5"/>
  <c r="B146" i="5"/>
  <c r="B147" i="5"/>
  <c r="B148" i="5"/>
  <c r="B149" i="5"/>
  <c r="B150" i="5"/>
  <c r="B151" i="5"/>
  <c r="B152" i="5"/>
  <c r="B153" i="5"/>
  <c r="B154" i="5"/>
  <c r="B155" i="5"/>
  <c r="B156" i="5"/>
  <c r="B157" i="5"/>
  <c r="B158" i="5"/>
  <c r="B159" i="5"/>
  <c r="B160" i="5"/>
  <c r="B161" i="5"/>
  <c r="B162" i="5"/>
  <c r="B163" i="5"/>
  <c r="B164" i="5"/>
  <c r="B165" i="5"/>
  <c r="B166" i="5"/>
  <c r="B167" i="5"/>
  <c r="B168" i="5"/>
  <c r="B169" i="5"/>
  <c r="B170" i="5"/>
  <c r="B171" i="5"/>
  <c r="B172" i="5"/>
  <c r="B173" i="5"/>
  <c r="B174" i="5"/>
  <c r="B175" i="5"/>
  <c r="B176" i="5"/>
  <c r="B177" i="5"/>
  <c r="B178" i="5"/>
  <c r="B179" i="5"/>
  <c r="B180" i="5"/>
  <c r="B181" i="5"/>
  <c r="B182" i="5"/>
  <c r="B183" i="5"/>
  <c r="B184" i="5"/>
  <c r="B185" i="5"/>
  <c r="B186" i="5"/>
  <c r="B187" i="5"/>
  <c r="B188" i="5"/>
  <c r="B189" i="5"/>
  <c r="B190" i="5"/>
  <c r="B191" i="5"/>
  <c r="B192" i="5"/>
  <c r="B193" i="5"/>
  <c r="B194" i="5"/>
  <c r="B195" i="5"/>
  <c r="B196" i="5"/>
  <c r="B197" i="5"/>
  <c r="B198" i="5"/>
  <c r="B199" i="5"/>
  <c r="B200" i="5"/>
  <c r="B201" i="5"/>
  <c r="B202" i="5"/>
  <c r="B203" i="5"/>
  <c r="B204" i="5"/>
  <c r="B205" i="5"/>
  <c r="B206" i="5"/>
  <c r="B207" i="5"/>
  <c r="B208" i="5"/>
  <c r="B209" i="5"/>
  <c r="B210" i="5"/>
  <c r="B211" i="5"/>
  <c r="B212" i="5"/>
  <c r="B213" i="5"/>
  <c r="B214" i="5"/>
  <c r="B215" i="5"/>
  <c r="B216" i="5"/>
  <c r="B217" i="5"/>
  <c r="B218" i="5"/>
  <c r="B219" i="5"/>
  <c r="B220" i="5"/>
  <c r="B221" i="5"/>
  <c r="B222" i="5"/>
  <c r="B223" i="5"/>
  <c r="B224" i="5"/>
  <c r="B225" i="5"/>
  <c r="B226" i="5"/>
  <c r="B227" i="5"/>
  <c r="B228" i="5"/>
  <c r="B229" i="5"/>
  <c r="B230" i="5"/>
  <c r="B231" i="5"/>
  <c r="B232" i="5"/>
  <c r="B233" i="5"/>
  <c r="B234" i="5"/>
  <c r="B235" i="5"/>
  <c r="B236" i="5"/>
  <c r="B237" i="5"/>
  <c r="B238" i="5"/>
  <c r="B239" i="5"/>
  <c r="B240" i="5"/>
  <c r="B241" i="5"/>
  <c r="B242" i="5"/>
  <c r="B243" i="5"/>
  <c r="B244" i="5"/>
  <c r="B245" i="5"/>
  <c r="B246" i="5"/>
  <c r="B247" i="5"/>
  <c r="B248" i="5"/>
  <c r="B249" i="5"/>
  <c r="B250" i="5"/>
  <c r="B251" i="5"/>
  <c r="B252" i="5"/>
  <c r="B253" i="5"/>
  <c r="B254" i="5"/>
  <c r="B255" i="5"/>
  <c r="B256" i="5"/>
  <c r="B257" i="5"/>
  <c r="B258" i="5"/>
  <c r="B259" i="5"/>
  <c r="B260" i="5"/>
  <c r="B261" i="5"/>
  <c r="B262" i="5"/>
  <c r="B263" i="5"/>
  <c r="B264" i="5"/>
  <c r="B265" i="5"/>
  <c r="B266" i="5"/>
  <c r="B267" i="5"/>
  <c r="B268" i="5"/>
  <c r="B269" i="5"/>
  <c r="B270" i="5"/>
  <c r="B271" i="5"/>
  <c r="B272" i="5"/>
  <c r="B273" i="5"/>
  <c r="B274" i="5"/>
  <c r="B275" i="5"/>
  <c r="B276" i="5"/>
  <c r="B277" i="5"/>
  <c r="B278" i="5"/>
  <c r="B279" i="5"/>
  <c r="B280" i="5"/>
  <c r="B281" i="5"/>
  <c r="B282" i="5"/>
  <c r="B283" i="5"/>
  <c r="B284" i="5"/>
  <c r="B285" i="5"/>
  <c r="B286" i="5"/>
  <c r="B287" i="5"/>
  <c r="B288" i="5"/>
  <c r="B289" i="5"/>
  <c r="B290" i="5"/>
  <c r="B291" i="5"/>
  <c r="B292" i="5"/>
  <c r="B293" i="5"/>
  <c r="B294" i="5"/>
  <c r="B295" i="5"/>
  <c r="B296" i="5"/>
  <c r="B297" i="5"/>
  <c r="B298" i="5"/>
  <c r="B299" i="5"/>
  <c r="B300" i="5"/>
  <c r="B301" i="5"/>
  <c r="B302" i="5"/>
  <c r="B303" i="5"/>
  <c r="B304" i="5"/>
  <c r="B305" i="5"/>
  <c r="B306" i="5"/>
  <c r="B307" i="5"/>
  <c r="B308" i="5"/>
  <c r="B309" i="5"/>
  <c r="B310" i="5"/>
  <c r="B311" i="5"/>
  <c r="B312" i="5"/>
  <c r="B313" i="5"/>
  <c r="B314" i="5"/>
  <c r="B315" i="5"/>
  <c r="B316" i="5"/>
  <c r="B317" i="5"/>
  <c r="B318" i="5"/>
  <c r="B319" i="5"/>
  <c r="B320" i="5"/>
  <c r="B321" i="5"/>
  <c r="B322" i="5"/>
  <c r="B323" i="5"/>
  <c r="B324" i="5"/>
  <c r="B325" i="5"/>
  <c r="B326" i="5"/>
  <c r="B327" i="5"/>
  <c r="B328" i="5"/>
  <c r="B329" i="5"/>
  <c r="B330" i="5"/>
  <c r="B331" i="5"/>
  <c r="B332" i="5"/>
  <c r="B333" i="5"/>
  <c r="B334" i="5"/>
  <c r="B335" i="5"/>
  <c r="B336" i="5"/>
  <c r="B337" i="5"/>
  <c r="B338" i="5"/>
  <c r="B339" i="5"/>
  <c r="B340" i="5"/>
  <c r="B341" i="5"/>
  <c r="B342" i="5"/>
  <c r="B343" i="5"/>
  <c r="B344" i="5"/>
  <c r="B345" i="5"/>
  <c r="B346" i="5"/>
  <c r="B347" i="5"/>
  <c r="B348" i="5"/>
  <c r="B349" i="5"/>
  <c r="B350" i="5"/>
  <c r="B351" i="5"/>
  <c r="B352" i="5"/>
  <c r="B353" i="5"/>
  <c r="B354" i="5"/>
  <c r="B355" i="5"/>
  <c r="B356" i="5"/>
  <c r="B357" i="5"/>
  <c r="B358" i="5"/>
  <c r="B359" i="5"/>
  <c r="B360" i="5"/>
  <c r="B361" i="5"/>
  <c r="B362" i="5"/>
  <c r="B363" i="5"/>
  <c r="B364" i="5"/>
  <c r="B365" i="5"/>
  <c r="B366" i="5"/>
  <c r="B367" i="5"/>
  <c r="B368" i="5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" i="1"/>
  <c r="M4" i="1"/>
  <c r="S3" i="6"/>
  <c r="T3" i="6"/>
  <c r="S4" i="6"/>
  <c r="T4" i="6"/>
  <c r="S5" i="6"/>
  <c r="T5" i="6"/>
  <c r="S6" i="6"/>
  <c r="T6" i="6"/>
  <c r="S7" i="6"/>
  <c r="T7" i="6"/>
  <c r="S8" i="6"/>
  <c r="T8" i="6"/>
  <c r="S9" i="6"/>
  <c r="T9" i="6"/>
  <c r="S10" i="6"/>
  <c r="T10" i="6"/>
  <c r="S11" i="6"/>
  <c r="T11" i="6"/>
  <c r="S12" i="6"/>
  <c r="T12" i="6"/>
  <c r="S13" i="6"/>
  <c r="T13" i="6"/>
  <c r="S14" i="6"/>
  <c r="T14" i="6"/>
  <c r="S15" i="6"/>
  <c r="T15" i="6"/>
  <c r="S16" i="6"/>
  <c r="T16" i="6"/>
  <c r="S17" i="6"/>
  <c r="T17" i="6"/>
  <c r="S18" i="6"/>
  <c r="T18" i="6"/>
  <c r="S19" i="6"/>
  <c r="T19" i="6"/>
  <c r="S20" i="6"/>
  <c r="T20" i="6"/>
  <c r="S21" i="6"/>
  <c r="T21" i="6"/>
  <c r="S22" i="6"/>
  <c r="T22" i="6"/>
  <c r="S23" i="6"/>
  <c r="T23" i="6"/>
  <c r="S24" i="6"/>
  <c r="T24" i="6"/>
  <c r="S25" i="6"/>
  <c r="T25" i="6"/>
  <c r="S26" i="6"/>
  <c r="T26" i="6"/>
  <c r="S27" i="6"/>
  <c r="T27" i="6"/>
  <c r="S28" i="6"/>
  <c r="T28" i="6"/>
  <c r="S29" i="6"/>
  <c r="T29" i="6"/>
  <c r="S30" i="6"/>
  <c r="T30" i="6"/>
  <c r="S31" i="6"/>
  <c r="T31" i="6"/>
  <c r="S32" i="6"/>
  <c r="T32" i="6"/>
  <c r="S33" i="6"/>
  <c r="T33" i="6"/>
  <c r="S34" i="6"/>
  <c r="T34" i="6"/>
  <c r="S35" i="6"/>
  <c r="T35" i="6"/>
  <c r="S36" i="6"/>
  <c r="T36" i="6"/>
  <c r="S37" i="6"/>
  <c r="T37" i="6"/>
  <c r="S38" i="6"/>
  <c r="T38" i="6"/>
  <c r="S39" i="6"/>
  <c r="T39" i="6"/>
  <c r="S40" i="6"/>
  <c r="T40" i="6"/>
  <c r="S41" i="6"/>
  <c r="T41" i="6"/>
  <c r="S42" i="6"/>
  <c r="T42" i="6"/>
  <c r="S43" i="6"/>
  <c r="T43" i="6"/>
  <c r="S44" i="6"/>
  <c r="T44" i="6"/>
  <c r="S45" i="6"/>
  <c r="T45" i="6"/>
  <c r="S46" i="6"/>
  <c r="T46" i="6"/>
  <c r="S47" i="6"/>
  <c r="T47" i="6"/>
  <c r="S48" i="6"/>
  <c r="T48" i="6"/>
  <c r="S49" i="6"/>
  <c r="T49" i="6"/>
  <c r="S50" i="6"/>
  <c r="T50" i="6"/>
  <c r="S51" i="6"/>
  <c r="T51" i="6"/>
  <c r="S52" i="6"/>
  <c r="T52" i="6"/>
  <c r="S53" i="6"/>
  <c r="T53" i="6"/>
  <c r="S54" i="6"/>
  <c r="T54" i="6"/>
  <c r="S55" i="6"/>
  <c r="T55" i="6"/>
  <c r="S56" i="6"/>
  <c r="T56" i="6"/>
  <c r="S57" i="6"/>
  <c r="T57" i="6"/>
  <c r="S58" i="6"/>
  <c r="T58" i="6"/>
  <c r="S59" i="6"/>
  <c r="T59" i="6"/>
  <c r="S60" i="6"/>
  <c r="T60" i="6"/>
  <c r="S61" i="6"/>
  <c r="T61" i="6"/>
  <c r="S62" i="6"/>
  <c r="T62" i="6"/>
  <c r="S63" i="6"/>
  <c r="T63" i="6"/>
  <c r="S64" i="6"/>
  <c r="T64" i="6"/>
  <c r="S65" i="6"/>
  <c r="T65" i="6"/>
  <c r="S66" i="6"/>
  <c r="T66" i="6"/>
  <c r="S67" i="6"/>
  <c r="T67" i="6"/>
  <c r="S68" i="6"/>
  <c r="T68" i="6"/>
  <c r="S69" i="6"/>
  <c r="T69" i="6"/>
  <c r="S70" i="6"/>
  <c r="T70" i="6"/>
  <c r="S71" i="6"/>
  <c r="T71" i="6"/>
  <c r="S72" i="6"/>
  <c r="T72" i="6"/>
  <c r="S73" i="6"/>
  <c r="T73" i="6"/>
  <c r="S74" i="6"/>
  <c r="T74" i="6"/>
  <c r="S75" i="6"/>
  <c r="T75" i="6"/>
  <c r="S76" i="6"/>
  <c r="T76" i="6"/>
  <c r="S77" i="6"/>
  <c r="T77" i="6"/>
  <c r="S78" i="6"/>
  <c r="T78" i="6"/>
  <c r="S79" i="6"/>
  <c r="T79" i="6"/>
  <c r="S80" i="6"/>
  <c r="T80" i="6"/>
  <c r="S81" i="6"/>
  <c r="T81" i="6"/>
  <c r="S82" i="6"/>
  <c r="T82" i="6"/>
  <c r="S83" i="6"/>
  <c r="T83" i="6"/>
  <c r="S84" i="6"/>
  <c r="T84" i="6"/>
  <c r="S85" i="6"/>
  <c r="T85" i="6"/>
  <c r="S86" i="6"/>
  <c r="T86" i="6"/>
  <c r="S87" i="6"/>
  <c r="T87" i="6"/>
  <c r="S88" i="6"/>
  <c r="T88" i="6"/>
  <c r="S89" i="6"/>
  <c r="T89" i="6"/>
  <c r="S90" i="6"/>
  <c r="T90" i="6"/>
  <c r="S91" i="6"/>
  <c r="T91" i="6"/>
  <c r="S92" i="6"/>
  <c r="T92" i="6"/>
  <c r="S93" i="6"/>
  <c r="T93" i="6"/>
  <c r="S94" i="6"/>
  <c r="T94" i="6"/>
  <c r="S95" i="6"/>
  <c r="T95" i="6"/>
  <c r="S96" i="6"/>
  <c r="T96" i="6"/>
  <c r="S97" i="6"/>
  <c r="T97" i="6"/>
  <c r="S98" i="6"/>
  <c r="T98" i="6"/>
  <c r="S99" i="6"/>
  <c r="T99" i="6"/>
  <c r="S100" i="6"/>
  <c r="T100" i="6"/>
  <c r="S101" i="6"/>
  <c r="T101" i="6"/>
  <c r="S102" i="6"/>
  <c r="T102" i="6"/>
  <c r="S103" i="6"/>
  <c r="T103" i="6"/>
  <c r="S104" i="6"/>
  <c r="T104" i="6"/>
  <c r="S105" i="6"/>
  <c r="T105" i="6"/>
  <c r="S106" i="6"/>
  <c r="T106" i="6"/>
  <c r="S107" i="6"/>
  <c r="T107" i="6"/>
  <c r="S108" i="6"/>
  <c r="T108" i="6"/>
  <c r="S109" i="6"/>
  <c r="T109" i="6"/>
  <c r="S110" i="6"/>
  <c r="T110" i="6"/>
  <c r="S111" i="6"/>
  <c r="T111" i="6"/>
  <c r="S112" i="6"/>
  <c r="T112" i="6"/>
  <c r="S113" i="6"/>
  <c r="T113" i="6"/>
  <c r="S114" i="6"/>
  <c r="T114" i="6"/>
  <c r="S115" i="6"/>
  <c r="T115" i="6"/>
  <c r="S116" i="6"/>
  <c r="T116" i="6"/>
  <c r="S117" i="6"/>
  <c r="T117" i="6"/>
  <c r="S118" i="6"/>
  <c r="T118" i="6"/>
  <c r="S119" i="6"/>
  <c r="T119" i="6"/>
  <c r="S120" i="6"/>
  <c r="T120" i="6"/>
  <c r="S121" i="6"/>
  <c r="T121" i="6"/>
  <c r="S122" i="6"/>
  <c r="T122" i="6"/>
  <c r="S123" i="6"/>
  <c r="T123" i="6"/>
  <c r="S124" i="6"/>
  <c r="T124" i="6"/>
  <c r="S125" i="6"/>
  <c r="T125" i="6"/>
  <c r="S126" i="6"/>
  <c r="T126" i="6"/>
  <c r="S127" i="6"/>
  <c r="T127" i="6"/>
  <c r="S128" i="6"/>
  <c r="T128" i="6"/>
  <c r="S129" i="6"/>
  <c r="T129" i="6"/>
  <c r="S130" i="6"/>
  <c r="T130" i="6"/>
  <c r="S131" i="6"/>
  <c r="T131" i="6"/>
  <c r="S132" i="6"/>
  <c r="T132" i="6"/>
  <c r="S133" i="6"/>
  <c r="T133" i="6"/>
  <c r="S134" i="6"/>
  <c r="T134" i="6"/>
  <c r="S135" i="6"/>
  <c r="T135" i="6"/>
  <c r="S136" i="6"/>
  <c r="T136" i="6"/>
  <c r="S137" i="6"/>
  <c r="T137" i="6"/>
  <c r="S138" i="6"/>
  <c r="T138" i="6"/>
  <c r="S139" i="6"/>
  <c r="T139" i="6"/>
  <c r="S140" i="6"/>
  <c r="T140" i="6"/>
  <c r="S141" i="6"/>
  <c r="T141" i="6"/>
  <c r="S142" i="6"/>
  <c r="T142" i="6"/>
  <c r="S143" i="6"/>
  <c r="T143" i="6"/>
  <c r="S144" i="6"/>
  <c r="T144" i="6"/>
  <c r="S145" i="6"/>
  <c r="T145" i="6"/>
  <c r="S146" i="6"/>
  <c r="T146" i="6"/>
  <c r="S147" i="6"/>
  <c r="T147" i="6"/>
  <c r="S148" i="6"/>
  <c r="T148" i="6"/>
  <c r="S149" i="6"/>
  <c r="T149" i="6"/>
  <c r="S150" i="6"/>
  <c r="T150" i="6"/>
  <c r="S151" i="6"/>
  <c r="T151" i="6"/>
  <c r="S152" i="6"/>
  <c r="T152" i="6"/>
  <c r="S153" i="6"/>
  <c r="T153" i="6"/>
  <c r="S154" i="6"/>
  <c r="T154" i="6"/>
  <c r="S155" i="6"/>
  <c r="T155" i="6"/>
  <c r="S156" i="6"/>
  <c r="T156" i="6"/>
  <c r="S157" i="6"/>
  <c r="T157" i="6"/>
  <c r="S158" i="6"/>
  <c r="T158" i="6"/>
  <c r="S159" i="6"/>
  <c r="T159" i="6"/>
  <c r="S160" i="6"/>
  <c r="T160" i="6"/>
  <c r="S161" i="6"/>
  <c r="T161" i="6"/>
  <c r="S162" i="6"/>
  <c r="T162" i="6"/>
  <c r="S163" i="6"/>
  <c r="T163" i="6"/>
  <c r="S164" i="6"/>
  <c r="T164" i="6"/>
  <c r="S165" i="6"/>
  <c r="T165" i="6"/>
  <c r="S166" i="6"/>
  <c r="T166" i="6"/>
  <c r="S167" i="6"/>
  <c r="T167" i="6"/>
  <c r="S168" i="6"/>
  <c r="T168" i="6"/>
  <c r="S169" i="6"/>
  <c r="T169" i="6"/>
  <c r="S170" i="6"/>
  <c r="T170" i="6"/>
  <c r="S171" i="6"/>
  <c r="T171" i="6"/>
  <c r="S172" i="6"/>
  <c r="T172" i="6"/>
  <c r="S173" i="6"/>
  <c r="T173" i="6"/>
  <c r="S174" i="6"/>
  <c r="T174" i="6"/>
  <c r="S175" i="6"/>
  <c r="T175" i="6"/>
  <c r="S176" i="6"/>
  <c r="T176" i="6"/>
  <c r="S177" i="6"/>
  <c r="T177" i="6"/>
  <c r="S178" i="6"/>
  <c r="T178" i="6"/>
  <c r="S179" i="6"/>
  <c r="T179" i="6"/>
  <c r="S180" i="6"/>
  <c r="T180" i="6"/>
  <c r="S181" i="6"/>
  <c r="T181" i="6"/>
  <c r="S182" i="6"/>
  <c r="T182" i="6"/>
  <c r="S183" i="6"/>
  <c r="T183" i="6"/>
  <c r="S184" i="6"/>
  <c r="T184" i="6"/>
  <c r="S185" i="6"/>
  <c r="T185" i="6"/>
  <c r="S186" i="6"/>
  <c r="T186" i="6"/>
  <c r="S187" i="6"/>
  <c r="T187" i="6"/>
  <c r="S188" i="6"/>
  <c r="T188" i="6"/>
  <c r="S189" i="6"/>
  <c r="T189" i="6"/>
  <c r="S190" i="6"/>
  <c r="T190" i="6"/>
  <c r="S191" i="6"/>
  <c r="T191" i="6"/>
  <c r="S192" i="6"/>
  <c r="T192" i="6"/>
  <c r="S193" i="6"/>
  <c r="T193" i="6"/>
  <c r="S194" i="6"/>
  <c r="T194" i="6"/>
  <c r="S195" i="6"/>
  <c r="T195" i="6"/>
  <c r="S196" i="6"/>
  <c r="T196" i="6"/>
  <c r="S197" i="6"/>
  <c r="T197" i="6"/>
  <c r="S198" i="6"/>
  <c r="T198" i="6"/>
  <c r="S199" i="6"/>
  <c r="T199" i="6"/>
  <c r="S200" i="6"/>
  <c r="T200" i="6"/>
  <c r="S201" i="6"/>
  <c r="T201" i="6"/>
  <c r="S202" i="6"/>
  <c r="T202" i="6"/>
  <c r="S203" i="6"/>
  <c r="T203" i="6"/>
  <c r="S204" i="6"/>
  <c r="T204" i="6"/>
  <c r="S205" i="6"/>
  <c r="T205" i="6"/>
  <c r="S206" i="6"/>
  <c r="T206" i="6"/>
  <c r="S207" i="6"/>
  <c r="T207" i="6"/>
  <c r="S208" i="6"/>
  <c r="T208" i="6"/>
  <c r="S209" i="6"/>
  <c r="T209" i="6"/>
  <c r="S210" i="6"/>
  <c r="T210" i="6"/>
  <c r="S211" i="6"/>
  <c r="T211" i="6"/>
  <c r="S212" i="6"/>
  <c r="T212" i="6"/>
  <c r="S213" i="6"/>
  <c r="T213" i="6"/>
  <c r="S214" i="6"/>
  <c r="T214" i="6"/>
  <c r="S215" i="6"/>
  <c r="T215" i="6"/>
  <c r="S216" i="6"/>
  <c r="T216" i="6"/>
  <c r="S217" i="6"/>
  <c r="T217" i="6"/>
  <c r="S218" i="6"/>
  <c r="T218" i="6"/>
  <c r="S219" i="6"/>
  <c r="T219" i="6"/>
  <c r="S220" i="6"/>
  <c r="T220" i="6"/>
  <c r="S221" i="6"/>
  <c r="T221" i="6"/>
  <c r="S222" i="6"/>
  <c r="T222" i="6"/>
  <c r="S223" i="6"/>
  <c r="T223" i="6"/>
  <c r="S224" i="6"/>
  <c r="T224" i="6"/>
  <c r="S225" i="6"/>
  <c r="T225" i="6"/>
  <c r="S226" i="6"/>
  <c r="T226" i="6"/>
  <c r="S227" i="6"/>
  <c r="T227" i="6"/>
  <c r="S228" i="6"/>
  <c r="T228" i="6"/>
  <c r="S229" i="6"/>
  <c r="T229" i="6"/>
  <c r="S230" i="6"/>
  <c r="T230" i="6"/>
  <c r="S231" i="6"/>
  <c r="T231" i="6"/>
  <c r="S232" i="6"/>
  <c r="T232" i="6"/>
  <c r="S233" i="6"/>
  <c r="T233" i="6"/>
  <c r="S234" i="6"/>
  <c r="T234" i="6"/>
  <c r="S235" i="6"/>
  <c r="T235" i="6"/>
  <c r="S236" i="6"/>
  <c r="T236" i="6"/>
  <c r="S237" i="6"/>
  <c r="T237" i="6"/>
  <c r="S238" i="6"/>
  <c r="T238" i="6"/>
  <c r="S239" i="6"/>
  <c r="T239" i="6"/>
  <c r="S240" i="6"/>
  <c r="T240" i="6"/>
  <c r="S241" i="6"/>
  <c r="T241" i="6"/>
  <c r="S242" i="6"/>
  <c r="T242" i="6"/>
  <c r="S243" i="6"/>
  <c r="T243" i="6"/>
  <c r="S244" i="6"/>
  <c r="T244" i="6"/>
  <c r="S245" i="6"/>
  <c r="T245" i="6"/>
  <c r="S246" i="6"/>
  <c r="T246" i="6"/>
  <c r="S247" i="6"/>
  <c r="T247" i="6"/>
  <c r="S248" i="6"/>
  <c r="T248" i="6"/>
  <c r="S249" i="6"/>
  <c r="T249" i="6"/>
  <c r="S250" i="6"/>
  <c r="T250" i="6"/>
  <c r="S251" i="6"/>
  <c r="T251" i="6"/>
  <c r="S252" i="6"/>
  <c r="T252" i="6"/>
  <c r="S253" i="6"/>
  <c r="T253" i="6"/>
  <c r="S254" i="6"/>
  <c r="T254" i="6"/>
  <c r="S255" i="6"/>
  <c r="T255" i="6"/>
  <c r="S256" i="6"/>
  <c r="T256" i="6"/>
  <c r="S257" i="6"/>
  <c r="T257" i="6"/>
  <c r="S258" i="6"/>
  <c r="T258" i="6"/>
  <c r="S259" i="6"/>
  <c r="T259" i="6"/>
  <c r="S260" i="6"/>
  <c r="T260" i="6"/>
  <c r="S261" i="6"/>
  <c r="T261" i="6"/>
  <c r="S262" i="6"/>
  <c r="T262" i="6"/>
  <c r="S263" i="6"/>
  <c r="T263" i="6"/>
  <c r="S264" i="6"/>
  <c r="T264" i="6"/>
  <c r="S265" i="6"/>
  <c r="T265" i="6"/>
  <c r="S266" i="6"/>
  <c r="T266" i="6"/>
  <c r="S267" i="6"/>
  <c r="T267" i="6"/>
  <c r="S268" i="6"/>
  <c r="T268" i="6"/>
  <c r="S269" i="6"/>
  <c r="T269" i="6"/>
  <c r="S270" i="6"/>
  <c r="T270" i="6"/>
  <c r="S271" i="6"/>
  <c r="T271" i="6"/>
  <c r="S272" i="6"/>
  <c r="T272" i="6"/>
  <c r="S273" i="6"/>
  <c r="T273" i="6"/>
  <c r="S274" i="6"/>
  <c r="T274" i="6"/>
  <c r="S275" i="6"/>
  <c r="T275" i="6"/>
  <c r="S276" i="6"/>
  <c r="T276" i="6"/>
  <c r="S277" i="6"/>
  <c r="T277" i="6"/>
  <c r="S278" i="6"/>
  <c r="T278" i="6"/>
  <c r="S279" i="6"/>
  <c r="T279" i="6"/>
  <c r="S280" i="6"/>
  <c r="T280" i="6"/>
  <c r="S281" i="6"/>
  <c r="T281" i="6"/>
  <c r="S282" i="6"/>
  <c r="T282" i="6"/>
  <c r="S283" i="6"/>
  <c r="T283" i="6"/>
  <c r="S284" i="6"/>
  <c r="T284" i="6"/>
  <c r="S285" i="6"/>
  <c r="T285" i="6"/>
  <c r="S286" i="6"/>
  <c r="T286" i="6"/>
  <c r="S287" i="6"/>
  <c r="T287" i="6"/>
  <c r="S288" i="6"/>
  <c r="T288" i="6"/>
  <c r="S289" i="6"/>
  <c r="T289" i="6"/>
  <c r="S290" i="6"/>
  <c r="T290" i="6"/>
  <c r="S291" i="6"/>
  <c r="T291" i="6"/>
  <c r="S292" i="6"/>
  <c r="T292" i="6"/>
  <c r="S293" i="6"/>
  <c r="T293" i="6"/>
  <c r="S294" i="6"/>
  <c r="T294" i="6"/>
  <c r="S295" i="6"/>
  <c r="T295" i="6"/>
  <c r="S296" i="6"/>
  <c r="T296" i="6"/>
  <c r="S297" i="6"/>
  <c r="T297" i="6"/>
  <c r="S298" i="6"/>
  <c r="T298" i="6"/>
  <c r="S299" i="6"/>
  <c r="T299" i="6"/>
  <c r="S300" i="6"/>
  <c r="T300" i="6"/>
  <c r="S301" i="6"/>
  <c r="T301" i="6"/>
  <c r="S302" i="6"/>
  <c r="T302" i="6"/>
  <c r="S303" i="6"/>
  <c r="T303" i="6"/>
  <c r="S304" i="6"/>
  <c r="T304" i="6"/>
  <c r="S305" i="6"/>
  <c r="T305" i="6"/>
  <c r="S306" i="6"/>
  <c r="T306" i="6"/>
  <c r="S307" i="6"/>
  <c r="T307" i="6"/>
  <c r="S308" i="6"/>
  <c r="T308" i="6"/>
  <c r="S309" i="6"/>
  <c r="T309" i="6"/>
  <c r="S310" i="6"/>
  <c r="T310" i="6"/>
  <c r="S311" i="6"/>
  <c r="T311" i="6"/>
  <c r="S312" i="6"/>
  <c r="T312" i="6"/>
  <c r="S313" i="6"/>
  <c r="T313" i="6"/>
  <c r="S314" i="6"/>
  <c r="T314" i="6"/>
  <c r="S315" i="6"/>
  <c r="T315" i="6"/>
  <c r="S316" i="6"/>
  <c r="T316" i="6"/>
  <c r="S317" i="6"/>
  <c r="T317" i="6"/>
  <c r="S318" i="6"/>
  <c r="T318" i="6"/>
  <c r="S319" i="6"/>
  <c r="T319" i="6"/>
  <c r="S320" i="6"/>
  <c r="T320" i="6"/>
  <c r="S321" i="6"/>
  <c r="T321" i="6"/>
  <c r="S322" i="6"/>
  <c r="T322" i="6"/>
  <c r="S323" i="6"/>
  <c r="T323" i="6"/>
  <c r="S324" i="6"/>
  <c r="T324" i="6"/>
  <c r="S325" i="6"/>
  <c r="T325" i="6"/>
  <c r="S326" i="6"/>
  <c r="T326" i="6"/>
  <c r="S327" i="6"/>
  <c r="T327" i="6"/>
  <c r="S328" i="6"/>
  <c r="T328" i="6"/>
  <c r="S329" i="6"/>
  <c r="T329" i="6"/>
  <c r="S330" i="6"/>
  <c r="T330" i="6"/>
  <c r="S331" i="6"/>
  <c r="T331" i="6"/>
  <c r="S332" i="6"/>
  <c r="T332" i="6"/>
  <c r="S333" i="6"/>
  <c r="T333" i="6"/>
  <c r="S334" i="6"/>
  <c r="T334" i="6"/>
  <c r="S335" i="6"/>
  <c r="T335" i="6"/>
  <c r="S336" i="6"/>
  <c r="T336" i="6"/>
  <c r="S337" i="6"/>
  <c r="T337" i="6"/>
  <c r="S338" i="6"/>
  <c r="T338" i="6"/>
  <c r="S339" i="6"/>
  <c r="T339" i="6"/>
  <c r="S340" i="6"/>
  <c r="T340" i="6"/>
  <c r="S341" i="6"/>
  <c r="T341" i="6"/>
  <c r="S342" i="6"/>
  <c r="T342" i="6"/>
  <c r="S343" i="6"/>
  <c r="T343" i="6"/>
  <c r="S344" i="6"/>
  <c r="T344" i="6"/>
  <c r="S345" i="6"/>
  <c r="T345" i="6"/>
  <c r="S346" i="6"/>
  <c r="T346" i="6"/>
  <c r="S347" i="6"/>
  <c r="T347" i="6"/>
  <c r="S348" i="6"/>
  <c r="T348" i="6"/>
  <c r="S349" i="6"/>
  <c r="T349" i="6"/>
  <c r="S350" i="6"/>
  <c r="T350" i="6"/>
  <c r="S351" i="6"/>
  <c r="T351" i="6"/>
  <c r="S352" i="6"/>
  <c r="T352" i="6"/>
  <c r="S353" i="6"/>
  <c r="T353" i="6"/>
  <c r="S354" i="6"/>
  <c r="T354" i="6"/>
  <c r="S355" i="6"/>
  <c r="T355" i="6"/>
  <c r="S356" i="6"/>
  <c r="T356" i="6"/>
  <c r="S357" i="6"/>
  <c r="T357" i="6"/>
  <c r="S358" i="6"/>
  <c r="T358" i="6"/>
  <c r="S359" i="6"/>
  <c r="T359" i="6"/>
  <c r="S360" i="6"/>
  <c r="T360" i="6"/>
  <c r="S361" i="6"/>
  <c r="T361" i="6"/>
  <c r="S362" i="6"/>
  <c r="T362" i="6"/>
  <c r="S363" i="6"/>
  <c r="T363" i="6"/>
  <c r="S364" i="6"/>
  <c r="T364" i="6"/>
  <c r="S365" i="6"/>
  <c r="T365" i="6"/>
  <c r="S366" i="6"/>
  <c r="T366" i="6"/>
  <c r="S367" i="6"/>
  <c r="T367" i="6"/>
  <c r="S368" i="6"/>
  <c r="T368" i="6"/>
  <c r="S369" i="6"/>
  <c r="T369" i="6"/>
  <c r="S370" i="6"/>
  <c r="T370" i="6"/>
  <c r="S371" i="6"/>
  <c r="T371" i="6"/>
  <c r="S372" i="6"/>
  <c r="T372" i="6"/>
  <c r="S373" i="6"/>
  <c r="T373" i="6"/>
  <c r="S374" i="6"/>
  <c r="T374" i="6"/>
  <c r="S375" i="6"/>
  <c r="T375" i="6"/>
  <c r="S376" i="6"/>
  <c r="T376" i="6"/>
  <c r="S377" i="6"/>
  <c r="T377" i="6"/>
  <c r="S378" i="6"/>
  <c r="T378" i="6"/>
  <c r="S379" i="6"/>
  <c r="T379" i="6"/>
  <c r="S380" i="6"/>
  <c r="T380" i="6"/>
  <c r="S381" i="6"/>
  <c r="T381" i="6"/>
  <c r="S382" i="6"/>
  <c r="T382" i="6"/>
  <c r="S383" i="6"/>
  <c r="T383" i="6"/>
  <c r="S384" i="6"/>
  <c r="T384" i="6"/>
  <c r="S385" i="6"/>
  <c r="T385" i="6"/>
  <c r="S386" i="6"/>
  <c r="T386" i="6"/>
  <c r="S387" i="6"/>
  <c r="T387" i="6"/>
  <c r="S388" i="6"/>
  <c r="T388" i="6"/>
  <c r="S389" i="6"/>
  <c r="T389" i="6"/>
  <c r="S390" i="6"/>
  <c r="T390" i="6"/>
  <c r="S391" i="6"/>
  <c r="T391" i="6"/>
  <c r="S392" i="6"/>
  <c r="T392" i="6"/>
  <c r="S393" i="6"/>
  <c r="T393" i="6"/>
  <c r="S394" i="6"/>
  <c r="T394" i="6"/>
  <c r="S395" i="6"/>
  <c r="T395" i="6"/>
  <c r="S396" i="6"/>
  <c r="T396" i="6"/>
  <c r="S397" i="6"/>
  <c r="T397" i="6"/>
  <c r="S398" i="6"/>
  <c r="T398" i="6"/>
  <c r="S399" i="6"/>
  <c r="T399" i="6"/>
  <c r="S400" i="6"/>
  <c r="T400" i="6"/>
  <c r="S401" i="6"/>
  <c r="T401" i="6"/>
  <c r="S402" i="6"/>
  <c r="T402" i="6"/>
  <c r="S403" i="6"/>
  <c r="T403" i="6"/>
  <c r="S404" i="6"/>
  <c r="T404" i="6"/>
  <c r="S405" i="6"/>
  <c r="T405" i="6"/>
  <c r="S406" i="6"/>
  <c r="T406" i="6"/>
  <c r="S407" i="6"/>
  <c r="T407" i="6"/>
  <c r="S408" i="6"/>
  <c r="T408" i="6"/>
  <c r="S409" i="6"/>
  <c r="T409" i="6"/>
  <c r="S410" i="6"/>
  <c r="T410" i="6"/>
  <c r="S411" i="6"/>
  <c r="T411" i="6"/>
  <c r="S412" i="6"/>
  <c r="T412" i="6"/>
  <c r="S413" i="6"/>
  <c r="T413" i="6"/>
  <c r="S414" i="6"/>
  <c r="T414" i="6"/>
  <c r="S415" i="6"/>
  <c r="T415" i="6"/>
  <c r="S416" i="6"/>
  <c r="T416" i="6"/>
  <c r="S417" i="6"/>
  <c r="T417" i="6"/>
  <c r="S418" i="6"/>
  <c r="T418" i="6"/>
  <c r="S419" i="6"/>
  <c r="T419" i="6"/>
  <c r="S420" i="6"/>
  <c r="T420" i="6"/>
  <c r="S421" i="6"/>
  <c r="T421" i="6"/>
  <c r="S422" i="6"/>
  <c r="T422" i="6"/>
  <c r="S423" i="6"/>
  <c r="T423" i="6"/>
  <c r="S424" i="6"/>
  <c r="T424" i="6"/>
  <c r="S425" i="6"/>
  <c r="T425" i="6"/>
  <c r="S426" i="6"/>
  <c r="T426" i="6"/>
  <c r="S427" i="6"/>
  <c r="T427" i="6"/>
  <c r="S428" i="6"/>
  <c r="T428" i="6"/>
  <c r="S429" i="6"/>
  <c r="T429" i="6"/>
  <c r="S430" i="6"/>
  <c r="T430" i="6"/>
  <c r="S431" i="6"/>
  <c r="T431" i="6"/>
  <c r="S432" i="6"/>
  <c r="T432" i="6"/>
  <c r="S433" i="6"/>
  <c r="T433" i="6"/>
  <c r="S434" i="6"/>
  <c r="T434" i="6"/>
  <c r="S435" i="6"/>
  <c r="T435" i="6"/>
  <c r="S436" i="6"/>
  <c r="T436" i="6"/>
  <c r="S437" i="6"/>
  <c r="T437" i="6"/>
  <c r="S438" i="6"/>
  <c r="T438" i="6"/>
  <c r="S439" i="6"/>
  <c r="T439" i="6"/>
  <c r="S440" i="6"/>
  <c r="T440" i="6"/>
  <c r="S441" i="6"/>
  <c r="T441" i="6"/>
  <c r="S442" i="6"/>
  <c r="T442" i="6"/>
  <c r="S443" i="6"/>
  <c r="T443" i="6"/>
  <c r="S444" i="6"/>
  <c r="T444" i="6"/>
  <c r="S445" i="6"/>
  <c r="T445" i="6"/>
  <c r="S446" i="6"/>
  <c r="T446" i="6"/>
  <c r="S447" i="6"/>
  <c r="T447" i="6"/>
  <c r="S448" i="6"/>
  <c r="T448" i="6"/>
  <c r="S449" i="6"/>
  <c r="T449" i="6"/>
  <c r="S450" i="6"/>
  <c r="T450" i="6"/>
  <c r="S451" i="6"/>
  <c r="T451" i="6"/>
  <c r="S452" i="6"/>
  <c r="T452" i="6"/>
  <c r="S453" i="6"/>
  <c r="T453" i="6"/>
  <c r="S454" i="6"/>
  <c r="T454" i="6"/>
  <c r="S455" i="6"/>
  <c r="T455" i="6"/>
  <c r="S456" i="6"/>
  <c r="T456" i="6"/>
  <c r="S457" i="6"/>
  <c r="T457" i="6"/>
  <c r="S458" i="6"/>
  <c r="T458" i="6"/>
  <c r="S459" i="6"/>
  <c r="T459" i="6"/>
  <c r="S460" i="6"/>
  <c r="T460" i="6"/>
  <c r="S461" i="6"/>
  <c r="T461" i="6"/>
  <c r="S462" i="6"/>
  <c r="T462" i="6"/>
  <c r="S463" i="6"/>
  <c r="T463" i="6"/>
  <c r="S464" i="6"/>
  <c r="T464" i="6"/>
  <c r="S465" i="6"/>
  <c r="T465" i="6"/>
  <c r="S466" i="6"/>
  <c r="T466" i="6"/>
  <c r="S467" i="6"/>
  <c r="T467" i="6"/>
  <c r="S468" i="6"/>
  <c r="T468" i="6"/>
  <c r="S469" i="6"/>
  <c r="T469" i="6"/>
  <c r="S470" i="6"/>
  <c r="T470" i="6"/>
  <c r="S471" i="6"/>
  <c r="T471" i="6"/>
  <c r="S472" i="6"/>
  <c r="T472" i="6"/>
  <c r="S473" i="6"/>
  <c r="T473" i="6"/>
  <c r="S474" i="6"/>
  <c r="T474" i="6"/>
  <c r="S475" i="6"/>
  <c r="T475" i="6"/>
  <c r="S476" i="6"/>
  <c r="T476" i="6"/>
  <c r="S477" i="6"/>
  <c r="T477" i="6"/>
  <c r="S478" i="6"/>
  <c r="T478" i="6"/>
  <c r="S479" i="6"/>
  <c r="T479" i="6"/>
  <c r="S480" i="6"/>
  <c r="T480" i="6"/>
  <c r="S481" i="6"/>
  <c r="T481" i="6"/>
  <c r="S482" i="6"/>
  <c r="T482" i="6"/>
  <c r="S483" i="6"/>
  <c r="T483" i="6"/>
  <c r="S484" i="6"/>
  <c r="T484" i="6"/>
  <c r="S485" i="6"/>
  <c r="T485" i="6"/>
  <c r="S486" i="6"/>
  <c r="T486" i="6"/>
  <c r="S487" i="6"/>
  <c r="T487" i="6"/>
  <c r="S488" i="6"/>
  <c r="T488" i="6"/>
  <c r="S489" i="6"/>
  <c r="T489" i="6"/>
  <c r="S490" i="6"/>
  <c r="T490" i="6"/>
  <c r="S491" i="6"/>
  <c r="T491" i="6"/>
  <c r="S492" i="6"/>
  <c r="T492" i="6"/>
  <c r="S493" i="6"/>
  <c r="T493" i="6"/>
  <c r="S494" i="6"/>
  <c r="T494" i="6"/>
  <c r="S495" i="6"/>
  <c r="T495" i="6"/>
  <c r="S496" i="6"/>
  <c r="T496" i="6"/>
  <c r="S497" i="6"/>
  <c r="T497" i="6"/>
  <c r="S498" i="6"/>
  <c r="T498" i="6"/>
  <c r="S499" i="6"/>
  <c r="T499" i="6"/>
  <c r="S500" i="6"/>
  <c r="T500" i="6"/>
  <c r="S501" i="6"/>
  <c r="T501" i="6"/>
  <c r="S502" i="6"/>
  <c r="T502" i="6"/>
  <c r="S503" i="6"/>
  <c r="T503" i="6"/>
  <c r="S504" i="6"/>
  <c r="T504" i="6"/>
  <c r="S505" i="6"/>
  <c r="T505" i="6"/>
  <c r="S506" i="6"/>
  <c r="T506" i="6"/>
  <c r="S507" i="6"/>
  <c r="T507" i="6"/>
  <c r="S508" i="6"/>
  <c r="T508" i="6"/>
  <c r="S509" i="6"/>
  <c r="T509" i="6"/>
  <c r="S510" i="6"/>
  <c r="T510" i="6"/>
  <c r="S511" i="6"/>
  <c r="T511" i="6"/>
  <c r="S512" i="6"/>
  <c r="T512" i="6"/>
  <c r="S513" i="6"/>
  <c r="T513" i="6"/>
  <c r="S514" i="6"/>
  <c r="T514" i="6"/>
  <c r="S515" i="6"/>
  <c r="T515" i="6"/>
  <c r="S516" i="6"/>
  <c r="T516" i="6"/>
  <c r="S517" i="6"/>
  <c r="T517" i="6"/>
  <c r="S518" i="6"/>
  <c r="T518" i="6"/>
  <c r="S519" i="6"/>
  <c r="T519" i="6"/>
  <c r="S520" i="6"/>
  <c r="T520" i="6"/>
  <c r="S521" i="6"/>
  <c r="T521" i="6"/>
  <c r="S522" i="6"/>
  <c r="T522" i="6"/>
  <c r="S523" i="6"/>
  <c r="T523" i="6"/>
  <c r="S524" i="6"/>
  <c r="T524" i="6"/>
  <c r="S525" i="6"/>
  <c r="T525" i="6"/>
  <c r="S526" i="6"/>
  <c r="T526" i="6"/>
  <c r="S527" i="6"/>
  <c r="T527" i="6"/>
  <c r="S528" i="6"/>
  <c r="T528" i="6"/>
  <c r="S529" i="6"/>
  <c r="T529" i="6"/>
  <c r="S530" i="6"/>
  <c r="T530" i="6"/>
  <c r="S531" i="6"/>
  <c r="T531" i="6"/>
  <c r="S532" i="6"/>
  <c r="T532" i="6"/>
  <c r="S533" i="6"/>
  <c r="T533" i="6"/>
  <c r="S534" i="6"/>
  <c r="T534" i="6"/>
  <c r="S535" i="6"/>
  <c r="T535" i="6"/>
  <c r="S536" i="6"/>
  <c r="T536" i="6"/>
  <c r="S537" i="6"/>
  <c r="T537" i="6"/>
  <c r="S538" i="6"/>
  <c r="T538" i="6"/>
  <c r="S539" i="6"/>
  <c r="T539" i="6"/>
  <c r="S540" i="6"/>
  <c r="T540" i="6"/>
  <c r="S541" i="6"/>
  <c r="T541" i="6"/>
  <c r="S542" i="6"/>
  <c r="T542" i="6"/>
  <c r="S543" i="6"/>
  <c r="T543" i="6"/>
  <c r="S544" i="6"/>
  <c r="T544" i="6"/>
  <c r="S545" i="6"/>
  <c r="T545" i="6"/>
  <c r="S546" i="6"/>
  <c r="T546" i="6"/>
  <c r="S547" i="6"/>
  <c r="T547" i="6"/>
  <c r="S548" i="6"/>
  <c r="T548" i="6"/>
  <c r="S549" i="6"/>
  <c r="T549" i="6"/>
  <c r="S550" i="6"/>
  <c r="T550" i="6"/>
  <c r="S551" i="6"/>
  <c r="T551" i="6"/>
  <c r="S552" i="6"/>
  <c r="T552" i="6"/>
  <c r="S553" i="6"/>
  <c r="T553" i="6"/>
  <c r="S554" i="6"/>
  <c r="T554" i="6"/>
  <c r="S555" i="6"/>
  <c r="T555" i="6"/>
  <c r="S556" i="6"/>
  <c r="T556" i="6"/>
  <c r="S557" i="6"/>
  <c r="T557" i="6"/>
  <c r="S558" i="6"/>
  <c r="T558" i="6"/>
  <c r="S559" i="6"/>
  <c r="T559" i="6"/>
  <c r="S560" i="6"/>
  <c r="T560" i="6"/>
  <c r="S561" i="6"/>
  <c r="T561" i="6"/>
  <c r="S562" i="6"/>
  <c r="T562" i="6"/>
  <c r="S563" i="6"/>
  <c r="T563" i="6"/>
  <c r="S564" i="6"/>
  <c r="T564" i="6"/>
  <c r="S565" i="6"/>
  <c r="T565" i="6"/>
  <c r="S566" i="6"/>
  <c r="T566" i="6"/>
  <c r="S567" i="6"/>
  <c r="T567" i="6"/>
  <c r="S568" i="6"/>
  <c r="T568" i="6"/>
  <c r="S569" i="6"/>
  <c r="T569" i="6"/>
  <c r="S570" i="6"/>
  <c r="T570" i="6"/>
  <c r="S571" i="6"/>
  <c r="T571" i="6"/>
  <c r="S572" i="6"/>
  <c r="T572" i="6"/>
  <c r="S573" i="6"/>
  <c r="T573" i="6"/>
  <c r="S574" i="6"/>
  <c r="T574" i="6"/>
  <c r="S575" i="6"/>
  <c r="T575" i="6"/>
  <c r="S576" i="6"/>
  <c r="T576" i="6"/>
  <c r="S577" i="6"/>
  <c r="T577" i="6"/>
  <c r="S578" i="6"/>
  <c r="T578" i="6"/>
  <c r="S579" i="6"/>
  <c r="T579" i="6"/>
  <c r="S580" i="6"/>
  <c r="T580" i="6"/>
  <c r="S581" i="6"/>
  <c r="T581" i="6"/>
  <c r="S582" i="6"/>
  <c r="T582" i="6"/>
  <c r="S583" i="6"/>
  <c r="T583" i="6"/>
  <c r="S584" i="6"/>
  <c r="T584" i="6"/>
  <c r="S585" i="6"/>
  <c r="T585" i="6"/>
  <c r="S586" i="6"/>
  <c r="T586" i="6"/>
  <c r="S587" i="6"/>
  <c r="T587" i="6"/>
  <c r="S588" i="6"/>
  <c r="T588" i="6"/>
  <c r="S589" i="6"/>
  <c r="T589" i="6"/>
  <c r="S590" i="6"/>
  <c r="T590" i="6"/>
  <c r="S591" i="6"/>
  <c r="T591" i="6"/>
  <c r="S592" i="6"/>
  <c r="T592" i="6"/>
  <c r="S593" i="6"/>
  <c r="T593" i="6"/>
  <c r="S594" i="6"/>
  <c r="T594" i="6"/>
  <c r="S595" i="6"/>
  <c r="T595" i="6"/>
  <c r="S596" i="6"/>
  <c r="T596" i="6"/>
  <c r="S597" i="6"/>
  <c r="T597" i="6"/>
  <c r="S598" i="6"/>
  <c r="T598" i="6"/>
  <c r="S599" i="6"/>
  <c r="T599" i="6"/>
  <c r="S600" i="6"/>
  <c r="T600" i="6"/>
  <c r="S601" i="6"/>
  <c r="T601" i="6"/>
  <c r="S602" i="6"/>
  <c r="T602" i="6"/>
  <c r="S603" i="6"/>
  <c r="T603" i="6"/>
  <c r="S604" i="6"/>
  <c r="T604" i="6"/>
  <c r="S605" i="6"/>
  <c r="T605" i="6"/>
  <c r="S606" i="6"/>
  <c r="T606" i="6"/>
  <c r="S607" i="6"/>
  <c r="T607" i="6"/>
  <c r="S608" i="6"/>
  <c r="T608" i="6"/>
  <c r="S609" i="6"/>
  <c r="T609" i="6"/>
  <c r="S610" i="6"/>
  <c r="T610" i="6"/>
  <c r="S611" i="6"/>
  <c r="T611" i="6"/>
  <c r="S612" i="6"/>
  <c r="T612" i="6"/>
  <c r="S613" i="6"/>
  <c r="T613" i="6"/>
  <c r="S614" i="6"/>
  <c r="T614" i="6"/>
  <c r="S615" i="6"/>
  <c r="T615" i="6"/>
  <c r="S616" i="6"/>
  <c r="T616" i="6"/>
  <c r="S617" i="6"/>
  <c r="T617" i="6"/>
  <c r="S618" i="6"/>
  <c r="T618" i="6"/>
  <c r="S619" i="6"/>
  <c r="T619" i="6"/>
  <c r="S620" i="6"/>
  <c r="T620" i="6"/>
  <c r="S621" i="6"/>
  <c r="T621" i="6"/>
  <c r="S622" i="6"/>
  <c r="T622" i="6"/>
  <c r="S623" i="6"/>
  <c r="T623" i="6"/>
  <c r="S624" i="6"/>
  <c r="T624" i="6"/>
  <c r="S625" i="6"/>
  <c r="T625" i="6"/>
  <c r="S626" i="6"/>
  <c r="T626" i="6"/>
  <c r="S627" i="6"/>
  <c r="T627" i="6"/>
  <c r="S628" i="6"/>
  <c r="T628" i="6"/>
  <c r="S629" i="6"/>
  <c r="T629" i="6"/>
  <c r="S630" i="6"/>
  <c r="T630" i="6"/>
  <c r="S631" i="6"/>
  <c r="T631" i="6"/>
  <c r="S632" i="6"/>
  <c r="T632" i="6"/>
  <c r="S633" i="6"/>
  <c r="T633" i="6"/>
  <c r="S634" i="6"/>
  <c r="T634" i="6"/>
  <c r="S635" i="6"/>
  <c r="T635" i="6"/>
  <c r="S636" i="6"/>
  <c r="T636" i="6"/>
  <c r="S637" i="6"/>
  <c r="T637" i="6"/>
  <c r="S638" i="6"/>
  <c r="T638" i="6"/>
  <c r="S639" i="6"/>
  <c r="T639" i="6"/>
  <c r="S640" i="6"/>
  <c r="T640" i="6"/>
  <c r="S641" i="6"/>
  <c r="T641" i="6"/>
  <c r="S642" i="6"/>
  <c r="T642" i="6"/>
  <c r="S643" i="6"/>
  <c r="T643" i="6"/>
  <c r="S644" i="6"/>
  <c r="T644" i="6"/>
  <c r="S645" i="6"/>
  <c r="T645" i="6"/>
  <c r="S646" i="6"/>
  <c r="T646" i="6"/>
  <c r="S647" i="6"/>
  <c r="T647" i="6"/>
  <c r="S648" i="6"/>
  <c r="T648" i="6"/>
  <c r="S649" i="6"/>
  <c r="T649" i="6"/>
  <c r="S650" i="6"/>
  <c r="T650" i="6"/>
  <c r="S651" i="6"/>
  <c r="T651" i="6"/>
  <c r="S652" i="6"/>
  <c r="T652" i="6"/>
  <c r="S653" i="6"/>
  <c r="T653" i="6"/>
  <c r="S654" i="6"/>
  <c r="T654" i="6"/>
  <c r="S655" i="6"/>
  <c r="T655" i="6"/>
  <c r="S656" i="6"/>
  <c r="T656" i="6"/>
  <c r="S657" i="6"/>
  <c r="T657" i="6"/>
  <c r="S658" i="6"/>
  <c r="T658" i="6"/>
  <c r="S659" i="6"/>
  <c r="T659" i="6"/>
  <c r="S660" i="6"/>
  <c r="T660" i="6"/>
  <c r="S661" i="6"/>
  <c r="T661" i="6"/>
  <c r="S662" i="6"/>
  <c r="T662" i="6"/>
  <c r="S663" i="6"/>
  <c r="T663" i="6"/>
  <c r="S664" i="6"/>
  <c r="T664" i="6"/>
  <c r="S665" i="6"/>
  <c r="T665" i="6"/>
  <c r="S666" i="6"/>
  <c r="T666" i="6"/>
  <c r="S667" i="6"/>
  <c r="T667" i="6"/>
  <c r="S668" i="6"/>
  <c r="T668" i="6"/>
  <c r="S669" i="6"/>
  <c r="T669" i="6"/>
  <c r="S670" i="6"/>
  <c r="T670" i="6"/>
  <c r="S671" i="6"/>
  <c r="T671" i="6"/>
  <c r="S672" i="6"/>
  <c r="T672" i="6"/>
  <c r="S673" i="6"/>
  <c r="T673" i="6"/>
  <c r="S674" i="6"/>
  <c r="T674" i="6"/>
  <c r="S675" i="6"/>
  <c r="T675" i="6"/>
  <c r="S676" i="6"/>
  <c r="T676" i="6"/>
  <c r="S677" i="6"/>
  <c r="T677" i="6"/>
  <c r="S678" i="6"/>
  <c r="T678" i="6"/>
  <c r="S679" i="6"/>
  <c r="T679" i="6"/>
  <c r="S680" i="6"/>
  <c r="T680" i="6"/>
  <c r="S681" i="6"/>
  <c r="T681" i="6"/>
  <c r="S682" i="6"/>
  <c r="T682" i="6"/>
  <c r="S683" i="6"/>
  <c r="T683" i="6"/>
  <c r="S684" i="6"/>
  <c r="T684" i="6"/>
  <c r="S685" i="6"/>
  <c r="T685" i="6"/>
  <c r="S686" i="6"/>
  <c r="T686" i="6"/>
  <c r="S687" i="6"/>
  <c r="T687" i="6"/>
  <c r="S688" i="6"/>
  <c r="T688" i="6"/>
  <c r="S689" i="6"/>
  <c r="T689" i="6"/>
  <c r="S690" i="6"/>
  <c r="T690" i="6"/>
  <c r="S691" i="6"/>
  <c r="T691" i="6"/>
  <c r="S692" i="6"/>
  <c r="T692" i="6"/>
  <c r="S693" i="6"/>
  <c r="T693" i="6"/>
  <c r="S694" i="6"/>
  <c r="T694" i="6"/>
  <c r="S695" i="6"/>
  <c r="T695" i="6"/>
  <c r="S696" i="6"/>
  <c r="T696" i="6"/>
  <c r="S697" i="6"/>
  <c r="T697" i="6"/>
  <c r="S698" i="6"/>
  <c r="T698" i="6"/>
  <c r="S699" i="6"/>
  <c r="T699" i="6"/>
  <c r="S700" i="6"/>
  <c r="T700" i="6"/>
  <c r="S701" i="6"/>
  <c r="T701" i="6"/>
  <c r="S702" i="6"/>
  <c r="T702" i="6"/>
  <c r="S703" i="6"/>
  <c r="T703" i="6"/>
  <c r="S704" i="6"/>
  <c r="T704" i="6"/>
  <c r="S705" i="6"/>
  <c r="T705" i="6"/>
  <c r="S706" i="6"/>
  <c r="T706" i="6"/>
  <c r="S707" i="6"/>
  <c r="T707" i="6"/>
  <c r="S708" i="6"/>
  <c r="T708" i="6"/>
  <c r="S709" i="6"/>
  <c r="T709" i="6"/>
  <c r="S710" i="6"/>
  <c r="T710" i="6"/>
  <c r="S711" i="6"/>
  <c r="T711" i="6"/>
  <c r="S712" i="6"/>
  <c r="T712" i="6"/>
  <c r="S713" i="6"/>
  <c r="T713" i="6"/>
  <c r="S714" i="6"/>
  <c r="T714" i="6"/>
  <c r="S715" i="6"/>
  <c r="T715" i="6"/>
  <c r="S716" i="6"/>
  <c r="T716" i="6"/>
  <c r="S717" i="6"/>
  <c r="T717" i="6"/>
  <c r="S718" i="6"/>
  <c r="T718" i="6"/>
  <c r="S719" i="6"/>
  <c r="T719" i="6"/>
  <c r="S720" i="6"/>
  <c r="T720" i="6"/>
  <c r="S721" i="6"/>
  <c r="T721" i="6"/>
  <c r="S722" i="6"/>
  <c r="T722" i="6"/>
  <c r="S723" i="6"/>
  <c r="T723" i="6"/>
  <c r="S724" i="6"/>
  <c r="T724" i="6"/>
  <c r="S725" i="6"/>
  <c r="T725" i="6"/>
  <c r="S726" i="6"/>
  <c r="T726" i="6"/>
  <c r="S727" i="6"/>
  <c r="T727" i="6"/>
  <c r="S728" i="6"/>
  <c r="T728" i="6"/>
  <c r="S729" i="6"/>
  <c r="T729" i="6"/>
  <c r="S730" i="6"/>
  <c r="T730" i="6"/>
  <c r="S731" i="6"/>
  <c r="T731" i="6"/>
  <c r="S732" i="6"/>
  <c r="T732" i="6"/>
  <c r="S733" i="6"/>
  <c r="T733" i="6"/>
  <c r="S734" i="6"/>
  <c r="T734" i="6"/>
  <c r="S735" i="6"/>
  <c r="T735" i="6"/>
  <c r="S736" i="6"/>
  <c r="T736" i="6"/>
  <c r="S737" i="6"/>
  <c r="T737" i="6"/>
  <c r="S738" i="6"/>
  <c r="T738" i="6"/>
  <c r="S739" i="6"/>
  <c r="T739" i="6"/>
  <c r="S740" i="6"/>
  <c r="T740" i="6"/>
  <c r="S741" i="6"/>
  <c r="T741" i="6"/>
  <c r="S742" i="6"/>
  <c r="T742" i="6"/>
  <c r="S743" i="6"/>
  <c r="T743" i="6"/>
  <c r="S744" i="6"/>
  <c r="T744" i="6"/>
  <c r="S745" i="6"/>
  <c r="T745" i="6"/>
  <c r="S746" i="6"/>
  <c r="T746" i="6"/>
  <c r="S747" i="6"/>
  <c r="T747" i="6"/>
  <c r="S748" i="6"/>
  <c r="T748" i="6"/>
  <c r="S749" i="6"/>
  <c r="T749" i="6"/>
  <c r="S750" i="6"/>
  <c r="T750" i="6"/>
  <c r="S751" i="6"/>
  <c r="T751" i="6"/>
  <c r="S752" i="6"/>
  <c r="T752" i="6"/>
  <c r="S753" i="6"/>
  <c r="T753" i="6"/>
  <c r="S754" i="6"/>
  <c r="T754" i="6"/>
  <c r="S755" i="6"/>
  <c r="T755" i="6"/>
  <c r="S756" i="6"/>
  <c r="T756" i="6"/>
  <c r="S757" i="6"/>
  <c r="T757" i="6"/>
  <c r="S758" i="6"/>
  <c r="T758" i="6"/>
  <c r="S759" i="6"/>
  <c r="T759" i="6"/>
  <c r="S760" i="6"/>
  <c r="T760" i="6"/>
  <c r="S761" i="6"/>
  <c r="T761" i="6"/>
  <c r="S762" i="6"/>
  <c r="T762" i="6"/>
  <c r="S763" i="6"/>
  <c r="T763" i="6"/>
  <c r="S764" i="6"/>
  <c r="T764" i="6"/>
  <c r="S765" i="6"/>
  <c r="T765" i="6"/>
  <c r="S766" i="6"/>
  <c r="T766" i="6"/>
  <c r="S767" i="6"/>
  <c r="T767" i="6"/>
  <c r="S768" i="6"/>
  <c r="T768" i="6"/>
  <c r="S769" i="6"/>
  <c r="T769" i="6"/>
  <c r="S770" i="6"/>
  <c r="T770" i="6"/>
  <c r="S771" i="6"/>
  <c r="T771" i="6"/>
  <c r="S772" i="6"/>
  <c r="T772" i="6"/>
  <c r="S773" i="6"/>
  <c r="T773" i="6"/>
  <c r="S774" i="6"/>
  <c r="T774" i="6"/>
  <c r="S775" i="6"/>
  <c r="T775" i="6"/>
  <c r="S776" i="6"/>
  <c r="T776" i="6"/>
  <c r="S777" i="6"/>
  <c r="T777" i="6"/>
  <c r="S778" i="6"/>
  <c r="T778" i="6"/>
  <c r="S779" i="6"/>
  <c r="T779" i="6"/>
  <c r="S780" i="6"/>
  <c r="T780" i="6"/>
  <c r="S781" i="6"/>
  <c r="T781" i="6"/>
  <c r="S782" i="6"/>
  <c r="T782" i="6"/>
  <c r="S783" i="6"/>
  <c r="T783" i="6"/>
  <c r="S784" i="6"/>
  <c r="T784" i="6"/>
  <c r="S785" i="6"/>
  <c r="T785" i="6"/>
  <c r="S786" i="6"/>
  <c r="T786" i="6"/>
  <c r="S787" i="6"/>
  <c r="T787" i="6"/>
  <c r="S788" i="6"/>
  <c r="T788" i="6"/>
  <c r="S789" i="6"/>
  <c r="T789" i="6"/>
  <c r="S790" i="6"/>
  <c r="T790" i="6"/>
  <c r="S791" i="6"/>
  <c r="T791" i="6"/>
  <c r="S792" i="6"/>
  <c r="T792" i="6"/>
  <c r="S793" i="6"/>
  <c r="T793" i="6"/>
  <c r="S794" i="6"/>
  <c r="T794" i="6"/>
  <c r="S795" i="6"/>
  <c r="T795" i="6"/>
  <c r="S796" i="6"/>
  <c r="T796" i="6"/>
  <c r="S797" i="6"/>
  <c r="T797" i="6"/>
  <c r="S798" i="6"/>
  <c r="T798" i="6"/>
  <c r="S799" i="6"/>
  <c r="T799" i="6"/>
  <c r="S800" i="6"/>
  <c r="T800" i="6"/>
  <c r="S801" i="6"/>
  <c r="T801" i="6"/>
  <c r="S802" i="6"/>
  <c r="T802" i="6"/>
  <c r="S803" i="6"/>
  <c r="T803" i="6"/>
  <c r="S804" i="6"/>
  <c r="T804" i="6"/>
  <c r="S805" i="6"/>
  <c r="T805" i="6"/>
  <c r="S806" i="6"/>
  <c r="T806" i="6"/>
  <c r="S807" i="6"/>
  <c r="T807" i="6"/>
  <c r="S808" i="6"/>
  <c r="T808" i="6"/>
  <c r="S809" i="6"/>
  <c r="T809" i="6"/>
  <c r="S810" i="6"/>
  <c r="T810" i="6"/>
  <c r="S811" i="6"/>
  <c r="T811" i="6"/>
  <c r="S812" i="6"/>
  <c r="T812" i="6"/>
  <c r="S813" i="6"/>
  <c r="T813" i="6"/>
  <c r="S814" i="6"/>
  <c r="T814" i="6"/>
  <c r="S815" i="6"/>
  <c r="T815" i="6"/>
  <c r="S816" i="6"/>
  <c r="T816" i="6"/>
  <c r="S817" i="6"/>
  <c r="T817" i="6"/>
  <c r="S818" i="6"/>
  <c r="T818" i="6"/>
  <c r="S819" i="6"/>
  <c r="T819" i="6"/>
  <c r="S820" i="6"/>
  <c r="T820" i="6"/>
  <c r="S821" i="6"/>
  <c r="T821" i="6"/>
  <c r="S822" i="6"/>
  <c r="T822" i="6"/>
  <c r="S823" i="6"/>
  <c r="T823" i="6"/>
  <c r="S824" i="6"/>
  <c r="T824" i="6"/>
  <c r="S825" i="6"/>
  <c r="T825" i="6"/>
  <c r="S826" i="6"/>
  <c r="T826" i="6"/>
  <c r="S827" i="6"/>
  <c r="T827" i="6"/>
  <c r="S828" i="6"/>
  <c r="T828" i="6"/>
  <c r="S829" i="6"/>
  <c r="T829" i="6"/>
  <c r="S830" i="6"/>
  <c r="T830" i="6"/>
  <c r="S831" i="6"/>
  <c r="T831" i="6"/>
  <c r="S832" i="6"/>
  <c r="T832" i="6"/>
  <c r="S833" i="6"/>
  <c r="T833" i="6"/>
  <c r="S834" i="6"/>
  <c r="T834" i="6"/>
  <c r="S835" i="6"/>
  <c r="T835" i="6"/>
  <c r="S836" i="6"/>
  <c r="T836" i="6"/>
  <c r="S837" i="6"/>
  <c r="T837" i="6"/>
  <c r="S838" i="6"/>
  <c r="T838" i="6"/>
  <c r="S839" i="6"/>
  <c r="T839" i="6"/>
  <c r="S840" i="6"/>
  <c r="T840" i="6"/>
  <c r="S841" i="6"/>
  <c r="T841" i="6"/>
  <c r="S842" i="6"/>
  <c r="T842" i="6"/>
  <c r="S843" i="6"/>
  <c r="T843" i="6"/>
  <c r="S844" i="6"/>
  <c r="T844" i="6"/>
  <c r="S845" i="6"/>
  <c r="T845" i="6"/>
  <c r="S846" i="6"/>
  <c r="T846" i="6"/>
  <c r="S847" i="6"/>
  <c r="T847" i="6"/>
  <c r="S848" i="6"/>
  <c r="T848" i="6"/>
  <c r="S849" i="6"/>
  <c r="T849" i="6"/>
  <c r="S850" i="6"/>
  <c r="T850" i="6"/>
  <c r="S851" i="6"/>
  <c r="T851" i="6"/>
  <c r="S852" i="6"/>
  <c r="T852" i="6"/>
  <c r="S853" i="6"/>
  <c r="T853" i="6"/>
  <c r="S854" i="6"/>
  <c r="T854" i="6"/>
  <c r="S855" i="6"/>
  <c r="T855" i="6"/>
  <c r="S856" i="6"/>
  <c r="T856" i="6"/>
  <c r="S857" i="6"/>
  <c r="T857" i="6"/>
  <c r="S858" i="6"/>
  <c r="T858" i="6"/>
  <c r="S859" i="6"/>
  <c r="T859" i="6"/>
  <c r="S860" i="6"/>
  <c r="T860" i="6"/>
  <c r="S861" i="6"/>
  <c r="T861" i="6"/>
  <c r="S862" i="6"/>
  <c r="T862" i="6"/>
  <c r="S863" i="6"/>
  <c r="T863" i="6"/>
  <c r="S864" i="6"/>
  <c r="T864" i="6"/>
  <c r="S865" i="6"/>
  <c r="T865" i="6"/>
  <c r="S866" i="6"/>
  <c r="T866" i="6"/>
  <c r="S867" i="6"/>
  <c r="T867" i="6"/>
  <c r="S868" i="6"/>
  <c r="T868" i="6"/>
  <c r="S869" i="6"/>
  <c r="T869" i="6"/>
  <c r="S870" i="6"/>
  <c r="T870" i="6"/>
  <c r="S871" i="6"/>
  <c r="T871" i="6"/>
  <c r="S872" i="6"/>
  <c r="T872" i="6"/>
  <c r="S873" i="6"/>
  <c r="T873" i="6"/>
  <c r="S874" i="6"/>
  <c r="T874" i="6"/>
  <c r="S875" i="6"/>
  <c r="T875" i="6"/>
  <c r="S876" i="6"/>
  <c r="T876" i="6"/>
  <c r="S877" i="6"/>
  <c r="T877" i="6"/>
  <c r="S878" i="6"/>
  <c r="T878" i="6"/>
  <c r="S879" i="6"/>
  <c r="T879" i="6"/>
  <c r="S880" i="6"/>
  <c r="T880" i="6"/>
  <c r="S881" i="6"/>
  <c r="T881" i="6"/>
  <c r="S882" i="6"/>
  <c r="T882" i="6"/>
  <c r="S883" i="6"/>
  <c r="T883" i="6"/>
  <c r="S884" i="6"/>
  <c r="T884" i="6"/>
  <c r="S885" i="6"/>
  <c r="T885" i="6"/>
  <c r="S886" i="6"/>
  <c r="T886" i="6"/>
  <c r="S887" i="6"/>
  <c r="T887" i="6"/>
  <c r="S888" i="6"/>
  <c r="T888" i="6"/>
  <c r="S889" i="6"/>
  <c r="T889" i="6"/>
  <c r="S890" i="6"/>
  <c r="T890" i="6"/>
  <c r="S891" i="6"/>
  <c r="T891" i="6"/>
  <c r="S892" i="6"/>
  <c r="T892" i="6"/>
  <c r="S893" i="6"/>
  <c r="T893" i="6"/>
  <c r="S894" i="6"/>
  <c r="T894" i="6"/>
  <c r="S895" i="6"/>
  <c r="T895" i="6"/>
  <c r="S896" i="6"/>
  <c r="T896" i="6"/>
  <c r="S897" i="6"/>
  <c r="T897" i="6"/>
  <c r="S898" i="6"/>
  <c r="T898" i="6"/>
  <c r="S899" i="6"/>
  <c r="T899" i="6"/>
  <c r="S900" i="6"/>
  <c r="T900" i="6"/>
  <c r="S901" i="6"/>
  <c r="T901" i="6"/>
  <c r="S902" i="6"/>
  <c r="T902" i="6"/>
  <c r="S903" i="6"/>
  <c r="T903" i="6"/>
  <c r="S904" i="6"/>
  <c r="T904" i="6"/>
  <c r="S905" i="6"/>
  <c r="T905" i="6"/>
  <c r="S906" i="6"/>
  <c r="T906" i="6"/>
  <c r="S907" i="6"/>
  <c r="T907" i="6"/>
  <c r="S908" i="6"/>
  <c r="T908" i="6"/>
  <c r="S909" i="6"/>
  <c r="T909" i="6"/>
  <c r="S910" i="6"/>
  <c r="T910" i="6"/>
  <c r="S911" i="6"/>
  <c r="T911" i="6"/>
  <c r="S912" i="6"/>
  <c r="T912" i="6"/>
  <c r="S913" i="6"/>
  <c r="T913" i="6"/>
  <c r="S914" i="6"/>
  <c r="T914" i="6"/>
  <c r="S915" i="6"/>
  <c r="T915" i="6"/>
  <c r="S916" i="6"/>
  <c r="T916" i="6"/>
  <c r="S917" i="6"/>
  <c r="T917" i="6"/>
  <c r="S918" i="6"/>
  <c r="T918" i="6"/>
  <c r="S919" i="6"/>
  <c r="T919" i="6"/>
  <c r="S920" i="6"/>
  <c r="T920" i="6"/>
  <c r="S921" i="6"/>
  <c r="T921" i="6"/>
  <c r="S922" i="6"/>
  <c r="T922" i="6"/>
  <c r="S923" i="6"/>
  <c r="T923" i="6"/>
  <c r="S924" i="6"/>
  <c r="T924" i="6"/>
  <c r="S925" i="6"/>
  <c r="T925" i="6"/>
  <c r="S926" i="6"/>
  <c r="T926" i="6"/>
  <c r="S927" i="6"/>
  <c r="T927" i="6"/>
  <c r="S928" i="6"/>
  <c r="T928" i="6"/>
  <c r="S929" i="6"/>
  <c r="T929" i="6"/>
  <c r="S930" i="6"/>
  <c r="T930" i="6"/>
  <c r="S931" i="6"/>
  <c r="T931" i="6"/>
  <c r="S932" i="6"/>
  <c r="T932" i="6"/>
  <c r="S933" i="6"/>
  <c r="T933" i="6"/>
  <c r="S934" i="6"/>
  <c r="T934" i="6"/>
  <c r="S935" i="6"/>
  <c r="T935" i="6"/>
  <c r="S936" i="6"/>
  <c r="T936" i="6"/>
  <c r="S937" i="6"/>
  <c r="T937" i="6"/>
  <c r="S938" i="6"/>
  <c r="T938" i="6"/>
  <c r="S939" i="6"/>
  <c r="T939" i="6"/>
  <c r="S940" i="6"/>
  <c r="T940" i="6"/>
  <c r="S941" i="6"/>
  <c r="T941" i="6"/>
  <c r="S942" i="6"/>
  <c r="T942" i="6"/>
  <c r="S943" i="6"/>
  <c r="T943" i="6"/>
  <c r="S944" i="6"/>
  <c r="T944" i="6"/>
  <c r="S945" i="6"/>
  <c r="T945" i="6"/>
  <c r="S946" i="6"/>
  <c r="T946" i="6"/>
  <c r="S947" i="6"/>
  <c r="T947" i="6"/>
  <c r="S948" i="6"/>
  <c r="T948" i="6"/>
  <c r="S949" i="6"/>
  <c r="T949" i="6"/>
  <c r="S950" i="6"/>
  <c r="T950" i="6"/>
  <c r="S951" i="6"/>
  <c r="T951" i="6"/>
  <c r="S952" i="6"/>
  <c r="T952" i="6"/>
  <c r="S953" i="6"/>
  <c r="T953" i="6"/>
  <c r="S954" i="6"/>
  <c r="T954" i="6"/>
  <c r="S955" i="6"/>
  <c r="T955" i="6"/>
  <c r="S956" i="6"/>
  <c r="T956" i="6"/>
  <c r="S957" i="6"/>
  <c r="T957" i="6"/>
  <c r="S958" i="6"/>
  <c r="T958" i="6"/>
  <c r="S959" i="6"/>
  <c r="T959" i="6"/>
  <c r="S960" i="6"/>
  <c r="T960" i="6"/>
  <c r="S961" i="6"/>
  <c r="T961" i="6"/>
  <c r="S962" i="6"/>
  <c r="T962" i="6"/>
  <c r="S963" i="6"/>
  <c r="T963" i="6"/>
  <c r="S964" i="6"/>
  <c r="T964" i="6"/>
  <c r="S965" i="6"/>
  <c r="T965" i="6"/>
  <c r="S966" i="6"/>
  <c r="T966" i="6"/>
  <c r="S967" i="6"/>
  <c r="T967" i="6"/>
  <c r="S968" i="6"/>
  <c r="T968" i="6"/>
  <c r="S969" i="6"/>
  <c r="T969" i="6"/>
  <c r="S970" i="6"/>
  <c r="T970" i="6"/>
  <c r="S971" i="6"/>
  <c r="T971" i="6"/>
  <c r="S972" i="6"/>
  <c r="T972" i="6"/>
  <c r="S973" i="6"/>
  <c r="T973" i="6"/>
  <c r="S974" i="6"/>
  <c r="T974" i="6"/>
  <c r="S975" i="6"/>
  <c r="T975" i="6"/>
  <c r="S976" i="6"/>
  <c r="T976" i="6"/>
  <c r="S977" i="6"/>
  <c r="T977" i="6"/>
  <c r="S978" i="6"/>
  <c r="T978" i="6"/>
  <c r="S979" i="6"/>
  <c r="T979" i="6"/>
  <c r="S980" i="6"/>
  <c r="T980" i="6"/>
  <c r="S981" i="6"/>
  <c r="T981" i="6"/>
  <c r="S982" i="6"/>
  <c r="T982" i="6"/>
  <c r="S983" i="6"/>
  <c r="T983" i="6"/>
  <c r="S984" i="6"/>
  <c r="T984" i="6"/>
  <c r="S985" i="6"/>
  <c r="T985" i="6"/>
  <c r="S986" i="6"/>
  <c r="T986" i="6"/>
  <c r="S987" i="6"/>
  <c r="T987" i="6"/>
  <c r="S988" i="6"/>
  <c r="T988" i="6"/>
  <c r="S989" i="6"/>
  <c r="T989" i="6"/>
  <c r="S990" i="6"/>
  <c r="T990" i="6"/>
  <c r="S991" i="6"/>
  <c r="T991" i="6"/>
  <c r="S992" i="6"/>
  <c r="T992" i="6"/>
  <c r="S993" i="6"/>
  <c r="T993" i="6"/>
  <c r="S994" i="6"/>
  <c r="T994" i="6"/>
  <c r="S995" i="6"/>
  <c r="T995" i="6"/>
  <c r="S996" i="6"/>
  <c r="T996" i="6"/>
  <c r="S997" i="6"/>
  <c r="T997" i="6"/>
  <c r="S998" i="6"/>
  <c r="T998" i="6"/>
  <c r="S999" i="6"/>
  <c r="T999" i="6"/>
  <c r="S1000" i="6"/>
  <c r="T1000" i="6"/>
  <c r="S1001" i="6"/>
  <c r="T1001" i="6"/>
  <c r="S1002" i="6"/>
  <c r="T1002" i="6"/>
  <c r="S1003" i="6"/>
  <c r="T1003" i="6"/>
  <c r="S1004" i="6"/>
  <c r="T1004" i="6"/>
  <c r="S1005" i="6"/>
  <c r="T1005" i="6"/>
  <c r="S1006" i="6"/>
  <c r="T1006" i="6"/>
  <c r="S1007" i="6"/>
  <c r="T1007" i="6"/>
  <c r="S1008" i="6"/>
  <c r="T1008" i="6"/>
  <c r="S1009" i="6"/>
  <c r="T1009" i="6"/>
  <c r="S1010" i="6"/>
  <c r="T1010" i="6"/>
  <c r="S1011" i="6"/>
  <c r="T1011" i="6"/>
  <c r="S1012" i="6"/>
  <c r="T1012" i="6"/>
  <c r="S1013" i="6"/>
  <c r="T1013" i="6"/>
  <c r="S1014" i="6"/>
  <c r="T1014" i="6"/>
  <c r="S1015" i="6"/>
  <c r="T1015" i="6"/>
  <c r="S1016" i="6"/>
  <c r="T1016" i="6"/>
  <c r="S1017" i="6"/>
  <c r="T1017" i="6"/>
  <c r="S1018" i="6"/>
  <c r="T1018" i="6"/>
  <c r="S1019" i="6"/>
  <c r="T1019" i="6"/>
  <c r="S1020" i="6"/>
  <c r="T1020" i="6"/>
  <c r="S1021" i="6"/>
  <c r="T1021" i="6"/>
  <c r="S1022" i="6"/>
  <c r="T1022" i="6"/>
  <c r="S1023" i="6"/>
  <c r="T1023" i="6"/>
  <c r="S1024" i="6"/>
  <c r="T1024" i="6"/>
  <c r="S1025" i="6"/>
  <c r="T1025" i="6"/>
  <c r="S1026" i="6"/>
  <c r="T1026" i="6"/>
  <c r="S1027" i="6"/>
  <c r="T1027" i="6"/>
  <c r="S1028" i="6"/>
  <c r="T1028" i="6"/>
  <c r="S1029" i="6"/>
  <c r="T1029" i="6"/>
  <c r="S1030" i="6"/>
  <c r="T1030" i="6"/>
  <c r="S1031" i="6"/>
  <c r="T1031" i="6"/>
  <c r="S1032" i="6"/>
  <c r="T1032" i="6"/>
  <c r="S1033" i="6"/>
  <c r="T1033" i="6"/>
  <c r="S1034" i="6"/>
  <c r="T1034" i="6"/>
  <c r="S1035" i="6"/>
  <c r="T1035" i="6"/>
  <c r="S1036" i="6"/>
  <c r="T1036" i="6"/>
  <c r="S1037" i="6"/>
  <c r="T1037" i="6"/>
  <c r="S1038" i="6"/>
  <c r="T1038" i="6"/>
  <c r="S1039" i="6"/>
  <c r="T1039" i="6"/>
  <c r="S1040" i="6"/>
  <c r="T1040" i="6"/>
  <c r="S1041" i="6"/>
  <c r="T1041" i="6"/>
  <c r="S1042" i="6"/>
  <c r="T1042" i="6"/>
  <c r="S1043" i="6"/>
  <c r="T1043" i="6"/>
  <c r="S1044" i="6"/>
  <c r="T1044" i="6"/>
  <c r="S1045" i="6"/>
  <c r="T1045" i="6"/>
  <c r="S1046" i="6"/>
  <c r="T1046" i="6"/>
  <c r="S1047" i="6"/>
  <c r="T1047" i="6"/>
  <c r="S1048" i="6"/>
  <c r="T1048" i="6"/>
  <c r="S1049" i="6"/>
  <c r="T1049" i="6"/>
  <c r="S1050" i="6"/>
  <c r="T1050" i="6"/>
  <c r="S1051" i="6"/>
  <c r="T1051" i="6"/>
  <c r="S1052" i="6"/>
  <c r="T1052" i="6"/>
  <c r="S1053" i="6"/>
  <c r="T1053" i="6"/>
  <c r="S1054" i="6"/>
  <c r="T1054" i="6"/>
  <c r="S1055" i="6"/>
  <c r="T1055" i="6"/>
  <c r="S1056" i="6"/>
  <c r="T1056" i="6"/>
  <c r="S1057" i="6"/>
  <c r="T1057" i="6"/>
  <c r="S1058" i="6"/>
  <c r="T1058" i="6"/>
  <c r="S1059" i="6"/>
  <c r="T1059" i="6"/>
  <c r="S1060" i="6"/>
  <c r="T1060" i="6"/>
  <c r="S1061" i="6"/>
  <c r="T1061" i="6"/>
  <c r="S1062" i="6"/>
  <c r="T1062" i="6"/>
  <c r="S1063" i="6"/>
  <c r="T1063" i="6"/>
  <c r="S1064" i="6"/>
  <c r="T1064" i="6"/>
  <c r="S1065" i="6"/>
  <c r="T1065" i="6"/>
  <c r="S1066" i="6"/>
  <c r="T1066" i="6"/>
  <c r="S1067" i="6"/>
  <c r="T1067" i="6"/>
  <c r="S1068" i="6"/>
  <c r="T1068" i="6"/>
  <c r="S1069" i="6"/>
  <c r="T1069" i="6"/>
  <c r="S1070" i="6"/>
  <c r="T1070" i="6"/>
  <c r="S1071" i="6"/>
  <c r="T1071" i="6"/>
  <c r="S1072" i="6"/>
  <c r="T1072" i="6"/>
  <c r="S1073" i="6"/>
  <c r="T1073" i="6"/>
  <c r="S1074" i="6"/>
  <c r="T1074" i="6"/>
  <c r="S1075" i="6"/>
  <c r="T1075" i="6"/>
  <c r="S1076" i="6"/>
  <c r="T1076" i="6"/>
  <c r="S1077" i="6"/>
  <c r="T1077" i="6"/>
  <c r="S1078" i="6"/>
  <c r="T1078" i="6"/>
  <c r="S1079" i="6"/>
  <c r="T1079" i="6"/>
  <c r="S1080" i="6"/>
  <c r="T1080" i="6"/>
  <c r="S1081" i="6"/>
  <c r="T1081" i="6"/>
  <c r="S1082" i="6"/>
  <c r="T1082" i="6"/>
  <c r="S1083" i="6"/>
  <c r="T1083" i="6"/>
  <c r="S1084" i="6"/>
  <c r="T1084" i="6"/>
  <c r="S1085" i="6"/>
  <c r="T1085" i="6"/>
  <c r="S1086" i="6"/>
  <c r="T1086" i="6"/>
  <c r="S1087" i="6"/>
  <c r="T1087" i="6"/>
  <c r="S1088" i="6"/>
  <c r="T1088" i="6"/>
  <c r="S1089" i="6"/>
  <c r="T1089" i="6"/>
  <c r="S1090" i="6"/>
  <c r="T1090" i="6"/>
  <c r="S1091" i="6"/>
  <c r="T1091" i="6"/>
  <c r="S1092" i="6"/>
  <c r="T1092" i="6"/>
  <c r="S1093" i="6"/>
  <c r="T1093" i="6"/>
  <c r="S1094" i="6"/>
  <c r="T1094" i="6"/>
  <c r="S1095" i="6"/>
  <c r="T1095" i="6"/>
  <c r="S1096" i="6"/>
  <c r="T1096" i="6"/>
  <c r="S1097" i="6"/>
  <c r="T1097" i="6"/>
  <c r="S1098" i="6"/>
  <c r="T1098" i="6"/>
  <c r="S1099" i="6"/>
  <c r="T1099" i="6"/>
  <c r="S1100" i="6"/>
  <c r="T1100" i="6"/>
  <c r="S1101" i="6"/>
  <c r="T1101" i="6"/>
  <c r="S1102" i="6"/>
  <c r="T1102" i="6"/>
  <c r="S1103" i="6"/>
  <c r="T1103" i="6"/>
  <c r="S1104" i="6"/>
  <c r="T1104" i="6"/>
  <c r="S1105" i="6"/>
  <c r="T1105" i="6"/>
  <c r="S1106" i="6"/>
  <c r="T1106" i="6"/>
  <c r="S1107" i="6"/>
  <c r="T1107" i="6"/>
  <c r="S1108" i="6"/>
  <c r="T1108" i="6"/>
  <c r="S1109" i="6"/>
  <c r="T1109" i="6"/>
  <c r="S1110" i="6"/>
  <c r="T1110" i="6"/>
  <c r="S1111" i="6"/>
  <c r="T1111" i="6"/>
  <c r="S1112" i="6"/>
  <c r="T1112" i="6"/>
  <c r="S1113" i="6"/>
  <c r="T1113" i="6"/>
  <c r="S1114" i="6"/>
  <c r="T1114" i="6"/>
  <c r="S1115" i="6"/>
  <c r="T1115" i="6"/>
  <c r="S1116" i="6"/>
  <c r="T1116" i="6"/>
  <c r="S1117" i="6"/>
  <c r="T1117" i="6"/>
  <c r="S1118" i="6"/>
  <c r="T1118" i="6"/>
  <c r="S1119" i="6"/>
  <c r="T1119" i="6"/>
  <c r="S1120" i="6"/>
  <c r="T1120" i="6"/>
  <c r="S1121" i="6"/>
  <c r="T1121" i="6"/>
  <c r="S1122" i="6"/>
  <c r="T1122" i="6"/>
  <c r="S1123" i="6"/>
  <c r="T1123" i="6"/>
  <c r="S1124" i="6"/>
  <c r="T1124" i="6"/>
  <c r="S1125" i="6"/>
  <c r="T1125" i="6"/>
  <c r="S1126" i="6"/>
  <c r="T1126" i="6"/>
  <c r="S1127" i="6"/>
  <c r="T1127" i="6"/>
  <c r="S1128" i="6"/>
  <c r="T1128" i="6"/>
  <c r="S1129" i="6"/>
  <c r="T1129" i="6"/>
  <c r="S1130" i="6"/>
  <c r="T1130" i="6"/>
  <c r="S1131" i="6"/>
  <c r="T1131" i="6"/>
  <c r="S1132" i="6"/>
  <c r="T1132" i="6"/>
  <c r="S1133" i="6"/>
  <c r="T1133" i="6"/>
  <c r="S1134" i="6"/>
  <c r="T1134" i="6"/>
  <c r="S1135" i="6"/>
  <c r="T1135" i="6"/>
  <c r="S1136" i="6"/>
  <c r="T1136" i="6"/>
  <c r="S1137" i="6"/>
  <c r="T1137" i="6"/>
  <c r="S1138" i="6"/>
  <c r="T1138" i="6"/>
  <c r="S1139" i="6"/>
  <c r="T1139" i="6"/>
  <c r="S1140" i="6"/>
  <c r="T1140" i="6"/>
  <c r="S1141" i="6"/>
  <c r="T1141" i="6"/>
  <c r="S2" i="6"/>
  <c r="T2" i="6"/>
  <c r="S1172" i="6"/>
  <c r="S1173" i="6"/>
  <c r="S1174" i="6"/>
  <c r="S1175" i="6"/>
  <c r="S1176" i="6"/>
  <c r="S1177" i="6"/>
  <c r="S1178" i="6"/>
  <c r="S1179" i="6"/>
  <c r="S1180" i="6"/>
  <c r="S1181" i="6"/>
  <c r="S1182" i="6"/>
  <c r="S1183" i="6"/>
  <c r="S1184" i="6"/>
  <c r="S1185" i="6"/>
  <c r="S1186" i="6"/>
  <c r="S1187" i="6"/>
  <c r="S1188" i="6"/>
  <c r="S1189" i="6"/>
  <c r="S1190" i="6"/>
  <c r="S1191" i="6"/>
  <c r="S1192" i="6"/>
  <c r="S1193" i="6"/>
  <c r="S1194" i="6"/>
  <c r="S1195" i="6"/>
  <c r="G3" i="1"/>
  <c r="H3" i="1"/>
  <c r="I3" i="1"/>
  <c r="J3" i="1"/>
  <c r="K3" i="1"/>
  <c r="L3" i="1"/>
  <c r="F3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C2" i="5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63" i="5"/>
  <c r="C64" i="5"/>
  <c r="C65" i="5"/>
  <c r="C66" i="5"/>
  <c r="C67" i="5"/>
  <c r="C68" i="5"/>
  <c r="C69" i="5"/>
  <c r="C70" i="5"/>
  <c r="C71" i="5"/>
  <c r="C72" i="5"/>
  <c r="C73" i="5"/>
  <c r="C74" i="5"/>
  <c r="C75" i="5"/>
  <c r="C76" i="5"/>
  <c r="C77" i="5"/>
  <c r="C78" i="5"/>
  <c r="C79" i="5"/>
  <c r="C80" i="5"/>
  <c r="C81" i="5"/>
  <c r="C82" i="5"/>
  <c r="C83" i="5"/>
  <c r="C84" i="5"/>
  <c r="C85" i="5"/>
  <c r="C86" i="5"/>
  <c r="C87" i="5"/>
  <c r="C88" i="5"/>
  <c r="C89" i="5"/>
  <c r="C90" i="5"/>
  <c r="C91" i="5"/>
  <c r="C92" i="5"/>
  <c r="C93" i="5"/>
  <c r="C94" i="5"/>
  <c r="C95" i="5"/>
  <c r="C96" i="5"/>
  <c r="C97" i="5"/>
  <c r="C98" i="5"/>
  <c r="C99" i="5"/>
  <c r="C100" i="5"/>
  <c r="C101" i="5"/>
  <c r="C102" i="5"/>
  <c r="C103" i="5"/>
  <c r="C104" i="5"/>
  <c r="C105" i="5"/>
  <c r="C106" i="5"/>
  <c r="C107" i="5"/>
  <c r="C108" i="5"/>
  <c r="C109" i="5"/>
  <c r="C110" i="5"/>
  <c r="C111" i="5"/>
  <c r="C112" i="5"/>
  <c r="C113" i="5"/>
  <c r="C114" i="5"/>
  <c r="C115" i="5"/>
  <c r="C116" i="5"/>
  <c r="C117" i="5"/>
  <c r="C119" i="5"/>
  <c r="C121" i="5"/>
  <c r="C122" i="5"/>
  <c r="C124" i="5"/>
  <c r="C125" i="5"/>
  <c r="C127" i="5"/>
  <c r="C128" i="5"/>
  <c r="C130" i="5"/>
  <c r="C132" i="5"/>
  <c r="C133" i="5"/>
  <c r="C135" i="5"/>
  <c r="C136" i="5"/>
  <c r="C138" i="5"/>
  <c r="C140" i="5"/>
  <c r="C141" i="5"/>
  <c r="C142" i="5"/>
  <c r="C143" i="5"/>
  <c r="C144" i="5"/>
  <c r="C145" i="5"/>
  <c r="C146" i="5"/>
  <c r="C147" i="5"/>
  <c r="C148" i="5"/>
  <c r="C149" i="5"/>
  <c r="C150" i="5"/>
  <c r="C151" i="5"/>
  <c r="C152" i="5"/>
  <c r="C153" i="5"/>
  <c r="C154" i="5"/>
  <c r="C155" i="5"/>
  <c r="C156" i="5"/>
  <c r="C157" i="5"/>
  <c r="C158" i="5"/>
  <c r="C159" i="5"/>
  <c r="C160" i="5"/>
  <c r="C161" i="5"/>
  <c r="C162" i="5"/>
  <c r="C163" i="5"/>
  <c r="C164" i="5"/>
  <c r="C165" i="5"/>
  <c r="C166" i="5"/>
  <c r="C167" i="5"/>
  <c r="C168" i="5"/>
  <c r="C169" i="5"/>
  <c r="C170" i="5"/>
  <c r="C171" i="5"/>
  <c r="C172" i="5"/>
  <c r="C173" i="5"/>
  <c r="C174" i="5"/>
  <c r="C175" i="5"/>
  <c r="C176" i="5"/>
  <c r="C177" i="5"/>
  <c r="C178" i="5"/>
  <c r="C179" i="5"/>
  <c r="C180" i="5"/>
  <c r="C181" i="5"/>
  <c r="C182" i="5"/>
  <c r="C183" i="5"/>
  <c r="C184" i="5"/>
  <c r="C185" i="5"/>
  <c r="C186" i="5"/>
  <c r="C187" i="5"/>
  <c r="C188" i="5"/>
  <c r="C189" i="5"/>
  <c r="C190" i="5"/>
  <c r="C191" i="5"/>
  <c r="C192" i="5"/>
  <c r="C193" i="5"/>
  <c r="C194" i="5"/>
  <c r="C195" i="5"/>
  <c r="C196" i="5"/>
  <c r="C197" i="5"/>
  <c r="C198" i="5"/>
  <c r="C199" i="5"/>
  <c r="C200" i="5"/>
  <c r="C201" i="5"/>
  <c r="C202" i="5"/>
  <c r="C203" i="5"/>
  <c r="C204" i="5"/>
  <c r="C205" i="5"/>
  <c r="C206" i="5"/>
  <c r="C207" i="5"/>
  <c r="C208" i="5"/>
  <c r="C209" i="5"/>
  <c r="C210" i="5"/>
  <c r="C211" i="5"/>
  <c r="C212" i="5"/>
  <c r="C213" i="5"/>
  <c r="C214" i="5"/>
  <c r="C215" i="5"/>
  <c r="C216" i="5"/>
  <c r="C217" i="5"/>
  <c r="C218" i="5"/>
  <c r="C219" i="5"/>
  <c r="C220" i="5"/>
  <c r="C221" i="5"/>
  <c r="C222" i="5"/>
  <c r="C223" i="5"/>
  <c r="C224" i="5"/>
  <c r="C225" i="5"/>
  <c r="C226" i="5"/>
  <c r="C227" i="5"/>
  <c r="C228" i="5"/>
  <c r="C229" i="5"/>
  <c r="C230" i="5"/>
  <c r="C231" i="5"/>
  <c r="C232" i="5"/>
  <c r="C233" i="5"/>
  <c r="C234" i="5"/>
  <c r="C235" i="5"/>
  <c r="C236" i="5"/>
  <c r="C237" i="5"/>
  <c r="C238" i="5"/>
  <c r="C239" i="5"/>
  <c r="C240" i="5"/>
  <c r="C241" i="5"/>
  <c r="C242" i="5"/>
  <c r="C243" i="5"/>
  <c r="C244" i="5"/>
  <c r="C245" i="5"/>
  <c r="C246" i="5"/>
  <c r="C247" i="5"/>
  <c r="C248" i="5"/>
  <c r="C249" i="5"/>
  <c r="C250" i="5"/>
  <c r="C251" i="5"/>
  <c r="C252" i="5"/>
  <c r="C253" i="5"/>
  <c r="C254" i="5"/>
  <c r="C255" i="5"/>
  <c r="C256" i="5"/>
  <c r="C257" i="5"/>
  <c r="C258" i="5"/>
  <c r="C259" i="5"/>
  <c r="C260" i="5"/>
  <c r="C261" i="5"/>
  <c r="C262" i="5"/>
  <c r="C263" i="5"/>
  <c r="C264" i="5"/>
  <c r="C265" i="5"/>
  <c r="C266" i="5"/>
  <c r="C267" i="5"/>
  <c r="C268" i="5"/>
  <c r="C269" i="5"/>
  <c r="C270" i="5"/>
  <c r="C271" i="5"/>
  <c r="C272" i="5"/>
  <c r="C273" i="5"/>
  <c r="C274" i="5"/>
  <c r="C275" i="5"/>
  <c r="C276" i="5"/>
  <c r="C277" i="5"/>
  <c r="C278" i="5"/>
  <c r="C279" i="5"/>
  <c r="C280" i="5"/>
  <c r="C281" i="5"/>
  <c r="C282" i="5"/>
  <c r="C283" i="5"/>
  <c r="C284" i="5"/>
  <c r="C285" i="5"/>
  <c r="C286" i="5"/>
  <c r="C287" i="5"/>
  <c r="C288" i="5"/>
  <c r="C289" i="5"/>
  <c r="C290" i="5"/>
  <c r="C291" i="5"/>
  <c r="C292" i="5"/>
  <c r="C293" i="5"/>
  <c r="C294" i="5"/>
  <c r="C295" i="5"/>
  <c r="C296" i="5"/>
  <c r="C297" i="5"/>
  <c r="C298" i="5"/>
  <c r="C299" i="5"/>
  <c r="C300" i="5"/>
  <c r="C301" i="5"/>
  <c r="C302" i="5"/>
  <c r="C303" i="5"/>
  <c r="C304" i="5"/>
  <c r="C305" i="5"/>
  <c r="C306" i="5"/>
  <c r="C307" i="5"/>
  <c r="C308" i="5"/>
  <c r="C309" i="5"/>
  <c r="C310" i="5"/>
  <c r="C311" i="5"/>
  <c r="C312" i="5"/>
  <c r="C313" i="5"/>
  <c r="C314" i="5"/>
  <c r="C315" i="5"/>
  <c r="C316" i="5"/>
  <c r="C317" i="5"/>
  <c r="C318" i="5"/>
  <c r="C319" i="5"/>
  <c r="C320" i="5"/>
  <c r="C321" i="5"/>
  <c r="C322" i="5"/>
  <c r="C323" i="5"/>
  <c r="C324" i="5"/>
  <c r="C325" i="5"/>
  <c r="C326" i="5"/>
  <c r="C327" i="5"/>
  <c r="C328" i="5"/>
  <c r="C329" i="5"/>
  <c r="C330" i="5"/>
  <c r="C331" i="5"/>
  <c r="C332" i="5"/>
  <c r="C333" i="5"/>
  <c r="C334" i="5"/>
  <c r="C335" i="5"/>
  <c r="C336" i="5"/>
  <c r="C337" i="5"/>
  <c r="C338" i="5"/>
  <c r="C339" i="5"/>
  <c r="C340" i="5"/>
  <c r="C341" i="5"/>
  <c r="C342" i="5"/>
  <c r="C343" i="5"/>
  <c r="C344" i="5"/>
  <c r="C345" i="5"/>
  <c r="C346" i="5"/>
  <c r="C347" i="5"/>
  <c r="C348" i="5"/>
  <c r="C349" i="5"/>
  <c r="C350" i="5"/>
  <c r="C351" i="5"/>
  <c r="C352" i="5"/>
  <c r="C353" i="5"/>
  <c r="C354" i="5"/>
  <c r="C355" i="5"/>
  <c r="C356" i="5"/>
  <c r="C357" i="5"/>
  <c r="C358" i="5"/>
  <c r="C359" i="5"/>
  <c r="C360" i="5"/>
  <c r="C361" i="5"/>
  <c r="C362" i="5"/>
  <c r="C363" i="5"/>
  <c r="C364" i="5"/>
  <c r="C365" i="5"/>
  <c r="C366" i="5"/>
  <c r="C367" i="5"/>
  <c r="C368" i="5"/>
  <c r="D9" i="5"/>
  <c r="D10" i="5"/>
  <c r="D11" i="5"/>
  <c r="D12" i="5"/>
  <c r="D2" i="5"/>
  <c r="D3" i="5"/>
  <c r="D4" i="5"/>
  <c r="D5" i="5"/>
  <c r="D6" i="5"/>
  <c r="D7" i="5"/>
  <c r="D8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9" i="5"/>
  <c r="D121" i="5"/>
  <c r="D122" i="5"/>
  <c r="D124" i="5"/>
  <c r="D125" i="5"/>
  <c r="D127" i="5"/>
  <c r="D128" i="5"/>
  <c r="D130" i="5"/>
  <c r="D132" i="5"/>
  <c r="D133" i="5"/>
  <c r="D135" i="5"/>
  <c r="D136" i="5"/>
  <c r="D138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D207" i="5"/>
  <c r="D208" i="5"/>
  <c r="D209" i="5"/>
  <c r="D210" i="5"/>
  <c r="D211" i="5"/>
  <c r="D212" i="5"/>
  <c r="D213" i="5"/>
  <c r="D214" i="5"/>
  <c r="D215" i="5"/>
  <c r="D216" i="5"/>
  <c r="D217" i="5"/>
  <c r="D218" i="5"/>
  <c r="D219" i="5"/>
  <c r="D220" i="5"/>
  <c r="D221" i="5"/>
  <c r="D222" i="5"/>
  <c r="D223" i="5"/>
  <c r="D224" i="5"/>
  <c r="D225" i="5"/>
  <c r="D226" i="5"/>
  <c r="D227" i="5"/>
  <c r="D228" i="5"/>
  <c r="D229" i="5"/>
  <c r="D230" i="5"/>
  <c r="D231" i="5"/>
  <c r="D232" i="5"/>
  <c r="D233" i="5"/>
  <c r="D234" i="5"/>
  <c r="D235" i="5"/>
  <c r="D236" i="5"/>
  <c r="D237" i="5"/>
  <c r="D238" i="5"/>
  <c r="D239" i="5"/>
  <c r="D240" i="5"/>
  <c r="D241" i="5"/>
  <c r="D242" i="5"/>
  <c r="D243" i="5"/>
  <c r="D244" i="5"/>
  <c r="D245" i="5"/>
  <c r="D246" i="5"/>
  <c r="D247" i="5"/>
  <c r="D248" i="5"/>
  <c r="D249" i="5"/>
  <c r="D250" i="5"/>
  <c r="D251" i="5"/>
  <c r="D252" i="5"/>
  <c r="D253" i="5"/>
  <c r="D254" i="5"/>
  <c r="D255" i="5"/>
  <c r="D256" i="5"/>
  <c r="D257" i="5"/>
  <c r="D258" i="5"/>
  <c r="D259" i="5"/>
  <c r="D260" i="5"/>
  <c r="D261" i="5"/>
  <c r="D262" i="5"/>
  <c r="D263" i="5"/>
  <c r="D264" i="5"/>
  <c r="D265" i="5"/>
  <c r="D266" i="5"/>
  <c r="D267" i="5"/>
  <c r="D268" i="5"/>
  <c r="D269" i="5"/>
  <c r="D270" i="5"/>
  <c r="D271" i="5"/>
  <c r="D272" i="5"/>
  <c r="D273" i="5"/>
  <c r="D274" i="5"/>
  <c r="D275" i="5"/>
  <c r="D276" i="5"/>
  <c r="D277" i="5"/>
  <c r="D278" i="5"/>
  <c r="D279" i="5"/>
  <c r="D280" i="5"/>
  <c r="D281" i="5"/>
  <c r="D282" i="5"/>
  <c r="D283" i="5"/>
  <c r="D284" i="5"/>
  <c r="D285" i="5"/>
  <c r="D286" i="5"/>
  <c r="D287" i="5"/>
  <c r="D288" i="5"/>
  <c r="D289" i="5"/>
  <c r="D290" i="5"/>
  <c r="D291" i="5"/>
  <c r="D292" i="5"/>
  <c r="D293" i="5"/>
  <c r="D294" i="5"/>
  <c r="D295" i="5"/>
  <c r="D296" i="5"/>
  <c r="D297" i="5"/>
  <c r="D298" i="5"/>
  <c r="D299" i="5"/>
  <c r="D300" i="5"/>
  <c r="D301" i="5"/>
  <c r="D302" i="5"/>
  <c r="D303" i="5"/>
  <c r="D304" i="5"/>
  <c r="D305" i="5"/>
  <c r="D306" i="5"/>
  <c r="D307" i="5"/>
  <c r="D308" i="5"/>
  <c r="D309" i="5"/>
  <c r="D310" i="5"/>
  <c r="D311" i="5"/>
  <c r="D312" i="5"/>
  <c r="D313" i="5"/>
  <c r="D314" i="5"/>
  <c r="D315" i="5"/>
  <c r="D316" i="5"/>
  <c r="D317" i="5"/>
  <c r="D318" i="5"/>
  <c r="D319" i="5"/>
  <c r="D320" i="5"/>
  <c r="D321" i="5"/>
  <c r="D322" i="5"/>
  <c r="D323" i="5"/>
  <c r="D324" i="5"/>
  <c r="D325" i="5"/>
  <c r="D326" i="5"/>
  <c r="D327" i="5"/>
  <c r="D328" i="5"/>
  <c r="D329" i="5"/>
  <c r="D330" i="5"/>
  <c r="D331" i="5"/>
  <c r="D332" i="5"/>
  <c r="D333" i="5"/>
  <c r="D334" i="5"/>
  <c r="D335" i="5"/>
  <c r="D336" i="5"/>
  <c r="D337" i="5"/>
  <c r="D338" i="5"/>
  <c r="D339" i="5"/>
  <c r="D340" i="5"/>
  <c r="D341" i="5"/>
  <c r="D342" i="5"/>
  <c r="D343" i="5"/>
  <c r="D344" i="5"/>
  <c r="D345" i="5"/>
  <c r="D346" i="5"/>
  <c r="D347" i="5"/>
  <c r="D348" i="5"/>
  <c r="D349" i="5"/>
  <c r="D350" i="5"/>
  <c r="D351" i="5"/>
  <c r="D352" i="5"/>
  <c r="D353" i="5"/>
  <c r="D354" i="5"/>
  <c r="D355" i="5"/>
  <c r="D356" i="5"/>
  <c r="D357" i="5"/>
  <c r="D358" i="5"/>
  <c r="D359" i="5"/>
  <c r="D360" i="5"/>
  <c r="D361" i="5"/>
  <c r="D362" i="5"/>
  <c r="D363" i="5"/>
  <c r="D364" i="5"/>
  <c r="D365" i="5"/>
  <c r="D366" i="5"/>
  <c r="D367" i="5"/>
  <c r="D368" i="5"/>
  <c r="H171" i="5"/>
  <c r="H1175" i="6"/>
  <c r="H1176" i="6"/>
  <c r="H1177" i="6"/>
  <c r="H1178" i="6"/>
  <c r="H1179" i="6"/>
  <c r="H1180" i="6"/>
  <c r="H1181" i="6"/>
  <c r="H1182" i="6"/>
  <c r="H1183" i="6"/>
  <c r="H1184" i="6"/>
  <c r="H1185" i="6"/>
  <c r="H1186" i="6"/>
  <c r="H1187" i="6"/>
  <c r="H1188" i="6"/>
  <c r="H1189" i="6"/>
  <c r="H1190" i="6"/>
  <c r="H1191" i="6"/>
  <c r="H1192" i="6"/>
  <c r="H1193" i="6"/>
  <c r="H1194" i="6"/>
  <c r="H1195" i="6"/>
  <c r="H1196" i="6"/>
  <c r="H1197" i="6"/>
  <c r="H1198" i="6"/>
  <c r="H1199" i="6"/>
  <c r="H1200" i="6"/>
  <c r="H1201" i="6"/>
  <c r="H1202" i="6"/>
  <c r="H1203" i="6"/>
  <c r="H1204" i="6"/>
  <c r="H1205" i="6"/>
  <c r="H1206" i="6"/>
  <c r="H1207" i="6"/>
  <c r="H1208" i="6"/>
  <c r="H1209" i="6"/>
  <c r="H1210" i="6"/>
  <c r="H1211" i="6"/>
  <c r="H1212" i="6"/>
  <c r="H1213" i="6"/>
  <c r="H1214" i="6"/>
  <c r="H1215" i="6"/>
  <c r="H1216" i="6"/>
  <c r="H1217" i="6"/>
  <c r="H1218" i="6"/>
  <c r="H1219" i="6"/>
  <c r="H1220" i="6"/>
  <c r="H1221" i="6"/>
  <c r="H1222" i="6"/>
  <c r="H1223" i="6"/>
  <c r="H1224" i="6"/>
  <c r="H1225" i="6"/>
  <c r="H1226" i="6"/>
  <c r="H1227" i="6"/>
  <c r="H1228" i="6"/>
  <c r="H1229" i="6"/>
  <c r="H1230" i="6"/>
  <c r="H1231" i="6"/>
  <c r="H1232" i="6"/>
  <c r="H1233" i="6"/>
  <c r="H1234" i="6"/>
  <c r="H1235" i="6"/>
  <c r="H1236" i="6"/>
  <c r="H1237" i="6"/>
  <c r="H1238" i="6"/>
  <c r="H1239" i="6"/>
  <c r="H1240" i="6"/>
  <c r="H1241" i="6"/>
  <c r="H1242" i="6"/>
  <c r="H1243" i="6"/>
  <c r="H1244" i="6"/>
  <c r="H1245" i="6"/>
  <c r="H1246" i="6"/>
  <c r="H1247" i="6"/>
  <c r="H1248" i="6"/>
  <c r="H1249" i="6"/>
  <c r="H1250" i="6"/>
  <c r="H1251" i="6"/>
  <c r="H1252" i="6"/>
  <c r="H1253" i="6"/>
  <c r="H1254" i="6"/>
  <c r="H1255" i="6"/>
  <c r="H1256" i="6"/>
  <c r="H1257" i="6"/>
  <c r="H1258" i="6"/>
  <c r="H1259" i="6"/>
  <c r="H1260" i="6"/>
  <c r="H1261" i="6"/>
  <c r="H1262" i="6"/>
  <c r="H1263" i="6"/>
  <c r="H1264" i="6"/>
  <c r="H1265" i="6"/>
  <c r="H1266" i="6"/>
  <c r="H1267" i="6"/>
  <c r="H1268" i="6"/>
  <c r="H1269" i="6"/>
  <c r="H1270" i="6"/>
  <c r="H1271" i="6"/>
  <c r="H1272" i="6"/>
  <c r="H1273" i="6"/>
  <c r="H1274" i="6"/>
  <c r="H1275" i="6"/>
  <c r="H1276" i="6"/>
  <c r="H1277" i="6"/>
  <c r="H1278" i="6"/>
  <c r="H1279" i="6"/>
  <c r="H1280" i="6"/>
  <c r="H1281" i="6"/>
  <c r="H1282" i="6"/>
  <c r="H1283" i="6"/>
  <c r="H1284" i="6"/>
  <c r="H1285" i="6"/>
  <c r="H1286" i="6"/>
  <c r="H1287" i="6"/>
  <c r="H1288" i="6"/>
  <c r="H1289" i="6"/>
  <c r="H1290" i="6"/>
  <c r="H1291" i="6"/>
  <c r="H1292" i="6"/>
  <c r="H1293" i="6"/>
  <c r="H1294" i="6"/>
  <c r="H1295" i="6"/>
  <c r="H1296" i="6"/>
  <c r="H1297" i="6"/>
  <c r="H1298" i="6"/>
  <c r="H1299" i="6"/>
  <c r="H1300" i="6"/>
  <c r="H1301" i="6"/>
  <c r="H1302" i="6"/>
  <c r="H1303" i="6"/>
  <c r="H1304" i="6"/>
  <c r="H1305" i="6"/>
  <c r="H1306" i="6"/>
  <c r="H1307" i="6"/>
  <c r="H1308" i="6"/>
  <c r="H1309" i="6"/>
  <c r="H1310" i="6"/>
  <c r="H1311" i="6"/>
  <c r="H1312" i="6"/>
  <c r="H1313" i="6"/>
  <c r="H1314" i="6"/>
  <c r="H1315" i="6"/>
  <c r="H1316" i="6"/>
  <c r="H1317" i="6"/>
  <c r="H1318" i="6"/>
  <c r="H1319" i="6"/>
  <c r="H1320" i="6"/>
  <c r="H1321" i="6"/>
  <c r="H1322" i="6"/>
  <c r="H1323" i="6"/>
  <c r="H1324" i="6"/>
  <c r="H1325" i="6"/>
  <c r="H1326" i="6"/>
  <c r="H1327" i="6"/>
  <c r="H1328" i="6"/>
  <c r="H1329" i="6"/>
  <c r="H1330" i="6"/>
  <c r="H1331" i="6"/>
  <c r="H1332" i="6"/>
  <c r="H1333" i="6"/>
  <c r="H1334" i="6"/>
  <c r="H1335" i="6"/>
  <c r="H1336" i="6"/>
  <c r="H1337" i="6"/>
  <c r="H1338" i="6"/>
  <c r="H1339" i="6"/>
  <c r="H1340" i="6"/>
  <c r="H1341" i="6"/>
  <c r="H1342" i="6"/>
  <c r="H1343" i="6"/>
  <c r="H1344" i="6"/>
  <c r="H1345" i="6"/>
  <c r="H1346" i="6"/>
  <c r="H1347" i="6"/>
  <c r="H1348" i="6"/>
  <c r="H1349" i="6"/>
  <c r="H1350" i="6"/>
  <c r="H1351" i="6"/>
  <c r="H1352" i="6"/>
  <c r="H1353" i="6"/>
  <c r="H1354" i="6"/>
  <c r="H1355" i="6"/>
  <c r="H1356" i="6"/>
  <c r="H1357" i="6"/>
  <c r="H1358" i="6"/>
  <c r="H1359" i="6"/>
  <c r="H1360" i="6"/>
  <c r="H1361" i="6"/>
  <c r="H1362" i="6"/>
  <c r="H1363" i="6"/>
  <c r="H1364" i="6"/>
  <c r="H1365" i="6"/>
  <c r="H1366" i="6"/>
  <c r="H1367" i="6"/>
  <c r="H1368" i="6"/>
  <c r="H1369" i="6"/>
  <c r="H1370" i="6"/>
  <c r="H1371" i="6"/>
  <c r="H1372" i="6"/>
  <c r="H1373" i="6"/>
  <c r="H1374" i="6"/>
  <c r="H1375" i="6"/>
  <c r="H1376" i="6"/>
  <c r="H1377" i="6"/>
  <c r="H1378" i="6"/>
  <c r="H1379" i="6"/>
  <c r="H1380" i="6"/>
  <c r="H1381" i="6"/>
  <c r="H1382" i="6"/>
  <c r="H1383" i="6"/>
  <c r="H1384" i="6"/>
  <c r="H1385" i="6"/>
  <c r="H1386" i="6"/>
  <c r="H1387" i="6"/>
  <c r="H1388" i="6"/>
  <c r="H1389" i="6"/>
  <c r="H1390" i="6"/>
  <c r="H1391" i="6"/>
  <c r="H1392" i="6"/>
  <c r="H1393" i="6"/>
  <c r="K146" i="5"/>
  <c r="K147" i="5"/>
  <c r="K148" i="5"/>
  <c r="K149" i="5"/>
  <c r="K144" i="5"/>
  <c r="K145" i="5"/>
  <c r="K281" i="5"/>
  <c r="K282" i="5"/>
  <c r="K283" i="5"/>
  <c r="K284" i="5"/>
  <c r="K285" i="5"/>
  <c r="K286" i="5"/>
  <c r="K287" i="5"/>
  <c r="K288" i="5"/>
  <c r="K289" i="5"/>
  <c r="K290" i="5"/>
  <c r="K291" i="5"/>
  <c r="K270" i="5"/>
  <c r="K271" i="5"/>
  <c r="K272" i="5"/>
  <c r="K273" i="5"/>
  <c r="K274" i="5"/>
  <c r="K275" i="5"/>
  <c r="K276" i="5"/>
  <c r="K292" i="5"/>
  <c r="K293" i="5"/>
  <c r="K294" i="5"/>
  <c r="K295" i="5"/>
  <c r="K296" i="5"/>
  <c r="K297" i="5"/>
  <c r="K298" i="5"/>
  <c r="K299" i="5"/>
  <c r="K93" i="5"/>
  <c r="K94" i="5"/>
  <c r="K95" i="5"/>
  <c r="K96" i="5"/>
  <c r="K97" i="5"/>
  <c r="K98" i="5"/>
  <c r="K99" i="5"/>
  <c r="K100" i="5"/>
  <c r="K101" i="5"/>
  <c r="K102" i="5"/>
  <c r="K103" i="5"/>
  <c r="K104" i="5"/>
  <c r="K105" i="5"/>
  <c r="K67" i="5"/>
  <c r="K68" i="5"/>
  <c r="K69" i="5"/>
  <c r="K70" i="5"/>
  <c r="K71" i="5"/>
  <c r="K72" i="5"/>
  <c r="K73" i="5"/>
  <c r="K74" i="5"/>
  <c r="K75" i="5"/>
  <c r="K76" i="5"/>
  <c r="K106" i="5"/>
  <c r="K107" i="5"/>
  <c r="K108" i="5"/>
  <c r="K109" i="5"/>
  <c r="K110" i="5"/>
  <c r="K111" i="5"/>
  <c r="K112" i="5"/>
  <c r="K113" i="5"/>
  <c r="K114" i="5"/>
  <c r="K115" i="5"/>
  <c r="K116" i="5"/>
  <c r="K117" i="5"/>
  <c r="K119" i="5"/>
  <c r="K121" i="5"/>
  <c r="K122" i="5"/>
  <c r="K124" i="5"/>
  <c r="K125" i="5"/>
  <c r="K127" i="5"/>
  <c r="K128" i="5"/>
  <c r="K130" i="5"/>
  <c r="K132" i="5"/>
  <c r="K133" i="5"/>
  <c r="K135" i="5"/>
  <c r="K136" i="5"/>
  <c r="K138" i="5"/>
  <c r="K140" i="5"/>
  <c r="K141" i="5"/>
  <c r="K318" i="5"/>
  <c r="K319" i="5"/>
  <c r="K320" i="5"/>
  <c r="K321" i="5"/>
  <c r="K322" i="5"/>
  <c r="K323" i="5"/>
  <c r="K324" i="5"/>
  <c r="K325" i="5"/>
  <c r="K326" i="5"/>
  <c r="K327" i="5"/>
  <c r="K328" i="5"/>
  <c r="K329" i="5"/>
  <c r="K330" i="5"/>
  <c r="K331" i="5"/>
  <c r="K332" i="5"/>
  <c r="K333" i="5"/>
  <c r="K334" i="5"/>
  <c r="K335" i="5"/>
  <c r="K336" i="5"/>
  <c r="K337" i="5"/>
  <c r="K338" i="5"/>
  <c r="K339" i="5"/>
  <c r="K340" i="5"/>
  <c r="K341" i="5"/>
  <c r="K342" i="5"/>
  <c r="K343" i="5"/>
  <c r="K344" i="5"/>
  <c r="K345" i="5"/>
  <c r="K346" i="5"/>
  <c r="K347" i="5"/>
  <c r="K348" i="5"/>
  <c r="K349" i="5"/>
  <c r="K350" i="5"/>
  <c r="K351" i="5"/>
  <c r="K352" i="5"/>
  <c r="K353" i="5"/>
  <c r="K354" i="5"/>
  <c r="K355" i="5"/>
  <c r="K356" i="5"/>
  <c r="K357" i="5"/>
  <c r="K358" i="5"/>
  <c r="K359" i="5"/>
  <c r="K360" i="5"/>
  <c r="K361" i="5"/>
  <c r="K362" i="5"/>
  <c r="K363" i="5"/>
  <c r="K364" i="5"/>
  <c r="K365" i="5"/>
  <c r="K366" i="5"/>
  <c r="K367" i="5"/>
  <c r="K368" i="5"/>
  <c r="K300" i="5"/>
  <c r="K301" i="5"/>
  <c r="K302" i="5"/>
  <c r="K303" i="5"/>
  <c r="K304" i="5"/>
  <c r="K305" i="5"/>
  <c r="K306" i="5"/>
  <c r="K307" i="5"/>
  <c r="K308" i="5"/>
  <c r="K309" i="5"/>
  <c r="K310" i="5"/>
  <c r="K311" i="5"/>
  <c r="K312" i="5"/>
  <c r="K313" i="5"/>
  <c r="K314" i="5"/>
  <c r="K315" i="5"/>
  <c r="K316" i="5"/>
  <c r="K317" i="5"/>
  <c r="K280" i="5"/>
  <c r="K92" i="5"/>
  <c r="K91" i="5"/>
  <c r="K90" i="5"/>
  <c r="K89" i="5"/>
  <c r="K88" i="5"/>
  <c r="K87" i="5"/>
  <c r="K86" i="5"/>
  <c r="K85" i="5"/>
  <c r="K84" i="5"/>
  <c r="K83" i="5"/>
  <c r="K82" i="5"/>
  <c r="K81" i="5"/>
  <c r="H185" i="5"/>
  <c r="H169" i="5"/>
  <c r="H161" i="5"/>
  <c r="H206" i="5"/>
  <c r="H157" i="5"/>
  <c r="D20" i="8"/>
  <c r="D21" i="8"/>
  <c r="D22" i="8"/>
  <c r="D23" i="8"/>
  <c r="D24" i="8"/>
  <c r="D25" i="8"/>
  <c r="D26" i="8"/>
  <c r="D27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1" i="8"/>
  <c r="D62" i="8"/>
  <c r="D63" i="8"/>
  <c r="D64" i="8"/>
  <c r="D65" i="8"/>
  <c r="D66" i="8"/>
  <c r="D67" i="8"/>
  <c r="D68" i="8"/>
  <c r="D69" i="8"/>
  <c r="D70" i="8"/>
  <c r="D71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8" i="8"/>
  <c r="D89" i="8"/>
  <c r="D90" i="8"/>
  <c r="D91" i="8"/>
  <c r="D92" i="8"/>
  <c r="D93" i="8"/>
  <c r="D94" i="8"/>
  <c r="D95" i="8"/>
  <c r="D96" i="8"/>
  <c r="D97" i="8"/>
  <c r="D98" i="8"/>
  <c r="D99" i="8"/>
  <c r="D100" i="8"/>
  <c r="D101" i="8"/>
  <c r="D102" i="8"/>
  <c r="D103" i="8"/>
  <c r="D104" i="8"/>
  <c r="D105" i="8"/>
  <c r="D106" i="8"/>
  <c r="D107" i="8"/>
  <c r="D108" i="8"/>
  <c r="D109" i="8"/>
  <c r="D110" i="8"/>
  <c r="D111" i="8"/>
  <c r="D112" i="8"/>
  <c r="D113" i="8"/>
  <c r="D114" i="8"/>
  <c r="D115" i="8"/>
  <c r="D116" i="8"/>
  <c r="D117" i="8"/>
  <c r="D118" i="8"/>
  <c r="D119" i="8"/>
  <c r="D120" i="8"/>
  <c r="D121" i="8"/>
  <c r="D122" i="8"/>
  <c r="D123" i="8"/>
  <c r="D124" i="8"/>
  <c r="D125" i="8"/>
  <c r="D126" i="8"/>
  <c r="D127" i="8"/>
  <c r="D128" i="8"/>
  <c r="D129" i="8"/>
  <c r="D130" i="8"/>
  <c r="D131" i="8"/>
  <c r="D132" i="8"/>
  <c r="D133" i="8"/>
  <c r="D134" i="8"/>
  <c r="D135" i="8"/>
  <c r="D136" i="8"/>
  <c r="D137" i="8"/>
  <c r="D138" i="8"/>
  <c r="D139" i="8"/>
  <c r="D140" i="8"/>
  <c r="D141" i="8"/>
  <c r="D142" i="8"/>
  <c r="D143" i="8"/>
  <c r="D144" i="8"/>
  <c r="D145" i="8"/>
  <c r="D146" i="8"/>
  <c r="D147" i="8"/>
  <c r="D148" i="8"/>
  <c r="D149" i="8"/>
  <c r="D150" i="8"/>
  <c r="D151" i="8"/>
  <c r="D152" i="8"/>
  <c r="D153" i="8"/>
  <c r="D154" i="8"/>
  <c r="D155" i="8"/>
  <c r="D156" i="8"/>
  <c r="D157" i="8"/>
  <c r="D158" i="8"/>
  <c r="D159" i="8"/>
  <c r="D160" i="8"/>
  <c r="D161" i="8"/>
  <c r="D162" i="8"/>
  <c r="D163" i="8"/>
  <c r="D164" i="8"/>
  <c r="D165" i="8"/>
  <c r="D166" i="8"/>
  <c r="D167" i="8"/>
  <c r="D168" i="8"/>
  <c r="D169" i="8"/>
  <c r="D170" i="8"/>
  <c r="D171" i="8"/>
  <c r="D172" i="8"/>
  <c r="D173" i="8"/>
  <c r="D174" i="8"/>
  <c r="D175" i="8"/>
  <c r="D176" i="8"/>
  <c r="D177" i="8"/>
  <c r="D178" i="8"/>
  <c r="D179" i="8"/>
  <c r="D180" i="8"/>
  <c r="D181" i="8"/>
  <c r="D182" i="8"/>
  <c r="D183" i="8"/>
  <c r="D184" i="8"/>
  <c r="D185" i="8"/>
  <c r="D186" i="8"/>
  <c r="D187" i="8"/>
  <c r="D188" i="8"/>
  <c r="D189" i="8"/>
  <c r="D190" i="8"/>
  <c r="D191" i="8"/>
  <c r="D192" i="8"/>
  <c r="D193" i="8"/>
  <c r="D194" i="8"/>
  <c r="D195" i="8"/>
  <c r="D196" i="8"/>
  <c r="D197" i="8"/>
  <c r="D198" i="8"/>
  <c r="D199" i="8"/>
  <c r="D200" i="8"/>
  <c r="D201" i="8"/>
  <c r="D202" i="8"/>
  <c r="D203" i="8"/>
  <c r="D204" i="8"/>
  <c r="D205" i="8"/>
  <c r="D206" i="8"/>
  <c r="D207" i="8"/>
  <c r="D208" i="8"/>
  <c r="D209" i="8"/>
  <c r="D210" i="8"/>
  <c r="D211" i="8"/>
  <c r="D212" i="8"/>
  <c r="D213" i="8"/>
  <c r="D214" i="8"/>
  <c r="D215" i="8"/>
  <c r="D216" i="8"/>
  <c r="D217" i="8"/>
  <c r="D218" i="8"/>
  <c r="D219" i="8"/>
  <c r="D220" i="8"/>
  <c r="D221" i="8"/>
  <c r="D222" i="8"/>
  <c r="D223" i="8"/>
  <c r="D224" i="8"/>
  <c r="D225" i="8"/>
  <c r="D226" i="8"/>
  <c r="D227" i="8"/>
  <c r="D228" i="8"/>
  <c r="D229" i="8"/>
  <c r="D230" i="8"/>
  <c r="D231" i="8"/>
  <c r="D232" i="8"/>
  <c r="D233" i="8"/>
  <c r="D234" i="8"/>
  <c r="D235" i="8"/>
  <c r="D236" i="8"/>
  <c r="D237" i="8"/>
  <c r="D238" i="8"/>
  <c r="D239" i="8"/>
  <c r="D240" i="8"/>
  <c r="D241" i="8"/>
  <c r="D242" i="8"/>
  <c r="D243" i="8"/>
  <c r="D244" i="8"/>
  <c r="D245" i="8"/>
  <c r="D246" i="8"/>
  <c r="D247" i="8"/>
  <c r="D248" i="8"/>
  <c r="D249" i="8"/>
  <c r="D3" i="8"/>
  <c r="D4" i="8"/>
  <c r="D5" i="8"/>
  <c r="D6" i="8"/>
  <c r="D7" i="8"/>
  <c r="D8" i="8"/>
  <c r="D9" i="8"/>
  <c r="D10" i="8"/>
  <c r="D11" i="8"/>
  <c r="D12" i="8"/>
  <c r="D13" i="8"/>
  <c r="D14" i="8"/>
  <c r="D15" i="8"/>
  <c r="D16" i="8"/>
  <c r="D17" i="8"/>
  <c r="D18" i="8"/>
  <c r="D19" i="8"/>
  <c r="D2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108" i="8"/>
  <c r="C109" i="8"/>
  <c r="C110" i="8"/>
  <c r="C111" i="8"/>
  <c r="C112" i="8"/>
  <c r="C113" i="8"/>
  <c r="C114" i="8"/>
  <c r="C115" i="8"/>
  <c r="C116" i="8"/>
  <c r="C117" i="8"/>
  <c r="C118" i="8"/>
  <c r="C119" i="8"/>
  <c r="C120" i="8"/>
  <c r="C121" i="8"/>
  <c r="C122" i="8"/>
  <c r="C123" i="8"/>
  <c r="C124" i="8"/>
  <c r="C125" i="8"/>
  <c r="C126" i="8"/>
  <c r="C127" i="8"/>
  <c r="C128" i="8"/>
  <c r="C129" i="8"/>
  <c r="C130" i="8"/>
  <c r="C131" i="8"/>
  <c r="C132" i="8"/>
  <c r="C133" i="8"/>
  <c r="C134" i="8"/>
  <c r="C135" i="8"/>
  <c r="C136" i="8"/>
  <c r="C137" i="8"/>
  <c r="C138" i="8"/>
  <c r="C139" i="8"/>
  <c r="C140" i="8"/>
  <c r="C141" i="8"/>
  <c r="C142" i="8"/>
  <c r="C143" i="8"/>
  <c r="C144" i="8"/>
  <c r="C145" i="8"/>
  <c r="C146" i="8"/>
  <c r="C147" i="8"/>
  <c r="C148" i="8"/>
  <c r="C149" i="8"/>
  <c r="C150" i="8"/>
  <c r="C151" i="8"/>
  <c r="C152" i="8"/>
  <c r="C153" i="8"/>
  <c r="C154" i="8"/>
  <c r="C155" i="8"/>
  <c r="C156" i="8"/>
  <c r="C157" i="8"/>
  <c r="C158" i="8"/>
  <c r="C159" i="8"/>
  <c r="C160" i="8"/>
  <c r="C161" i="8"/>
  <c r="C162" i="8"/>
  <c r="C163" i="8"/>
  <c r="C164" i="8"/>
  <c r="C165" i="8"/>
  <c r="C166" i="8"/>
  <c r="C167" i="8"/>
  <c r="C168" i="8"/>
  <c r="C169" i="8"/>
  <c r="C170" i="8"/>
  <c r="C171" i="8"/>
  <c r="C172" i="8"/>
  <c r="C173" i="8"/>
  <c r="C174" i="8"/>
  <c r="C175" i="8"/>
  <c r="C176" i="8"/>
  <c r="C177" i="8"/>
  <c r="C178" i="8"/>
  <c r="C179" i="8"/>
  <c r="C180" i="8"/>
  <c r="C181" i="8"/>
  <c r="C182" i="8"/>
  <c r="C183" i="8"/>
  <c r="C184" i="8"/>
  <c r="C185" i="8"/>
  <c r="C186" i="8"/>
  <c r="C187" i="8"/>
  <c r="C188" i="8"/>
  <c r="C189" i="8"/>
  <c r="C190" i="8"/>
  <c r="C191" i="8"/>
  <c r="C192" i="8"/>
  <c r="C193" i="8"/>
  <c r="C194" i="8"/>
  <c r="C195" i="8"/>
  <c r="C196" i="8"/>
  <c r="C197" i="8"/>
  <c r="C198" i="8"/>
  <c r="C199" i="8"/>
  <c r="C200" i="8"/>
  <c r="C201" i="8"/>
  <c r="C202" i="8"/>
  <c r="C203" i="8"/>
  <c r="C204" i="8"/>
  <c r="C205" i="8"/>
  <c r="C206" i="8"/>
  <c r="C207" i="8"/>
  <c r="C208" i="8"/>
  <c r="C209" i="8"/>
  <c r="C210" i="8"/>
  <c r="C211" i="8"/>
  <c r="C212" i="8"/>
  <c r="C213" i="8"/>
  <c r="C214" i="8"/>
  <c r="C215" i="8"/>
  <c r="C216" i="8"/>
  <c r="C217" i="8"/>
  <c r="C218" i="8"/>
  <c r="C219" i="8"/>
  <c r="C220" i="8"/>
  <c r="C221" i="8"/>
  <c r="C222" i="8"/>
  <c r="C223" i="8"/>
  <c r="C224" i="8"/>
  <c r="C225" i="8"/>
  <c r="C226" i="8"/>
  <c r="C227" i="8"/>
  <c r="C228" i="8"/>
  <c r="C229" i="8"/>
  <c r="C230" i="8"/>
  <c r="C231" i="8"/>
  <c r="C232" i="8"/>
  <c r="C233" i="8"/>
  <c r="C234" i="8"/>
  <c r="C235" i="8"/>
  <c r="C236" i="8"/>
  <c r="C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" i="8"/>
  <c r="P433" i="6"/>
  <c r="P434" i="6"/>
  <c r="P435" i="6"/>
  <c r="P440" i="6"/>
  <c r="P487" i="6"/>
  <c r="P488" i="6"/>
  <c r="P489" i="6"/>
  <c r="P599" i="6"/>
  <c r="P600" i="6"/>
  <c r="P601" i="6"/>
  <c r="P602" i="6"/>
  <c r="P603" i="6"/>
  <c r="P604" i="6"/>
  <c r="P605" i="6"/>
  <c r="P606" i="6"/>
  <c r="P607" i="6"/>
  <c r="P608" i="6"/>
  <c r="P609" i="6"/>
  <c r="P610" i="6"/>
  <c r="P611" i="6"/>
  <c r="P612" i="6"/>
  <c r="P613" i="6"/>
  <c r="P614" i="6"/>
  <c r="P615" i="6"/>
  <c r="P616" i="6"/>
  <c r="P617" i="6"/>
  <c r="P618" i="6"/>
  <c r="P619" i="6"/>
  <c r="P620" i="6"/>
  <c r="P621" i="6"/>
  <c r="P622" i="6"/>
  <c r="P623" i="6"/>
  <c r="P624" i="6"/>
  <c r="P625" i="6"/>
  <c r="P626" i="6"/>
  <c r="P627" i="6"/>
  <c r="P628" i="6"/>
  <c r="P629" i="6"/>
  <c r="P630" i="6"/>
  <c r="P631" i="6"/>
  <c r="P632" i="6"/>
  <c r="P633" i="6"/>
  <c r="P634" i="6"/>
  <c r="P635" i="6"/>
  <c r="P636" i="6"/>
  <c r="P637" i="6"/>
  <c r="P638" i="6"/>
  <c r="P639" i="6"/>
  <c r="P640" i="6"/>
  <c r="P648" i="6"/>
  <c r="P660" i="6"/>
  <c r="P661" i="6"/>
  <c r="P662" i="6"/>
  <c r="P663" i="6"/>
  <c r="P664" i="6"/>
  <c r="P665" i="6"/>
  <c r="P666" i="6"/>
  <c r="P667" i="6"/>
  <c r="P668" i="6"/>
  <c r="P669" i="6"/>
  <c r="P670" i="6"/>
  <c r="P671" i="6"/>
  <c r="P672" i="6"/>
  <c r="P673" i="6"/>
  <c r="P674" i="6"/>
  <c r="P675" i="6"/>
  <c r="P676" i="6"/>
  <c r="P677" i="6"/>
  <c r="P678" i="6"/>
  <c r="P679" i="6"/>
  <c r="P680" i="6"/>
  <c r="P681" i="6"/>
  <c r="P682" i="6"/>
  <c r="P683" i="6"/>
  <c r="P684" i="6"/>
  <c r="P685" i="6"/>
  <c r="P690" i="6"/>
  <c r="P691" i="6"/>
  <c r="P692" i="6"/>
  <c r="P693" i="6"/>
  <c r="P694" i="6"/>
  <c r="P695" i="6"/>
  <c r="P696" i="6"/>
  <c r="P697" i="6"/>
  <c r="P703" i="6"/>
  <c r="P704" i="6"/>
  <c r="P705" i="6"/>
  <c r="P706" i="6"/>
  <c r="P707" i="6"/>
  <c r="P708" i="6"/>
  <c r="P709" i="6"/>
  <c r="P710" i="6"/>
  <c r="P711" i="6"/>
  <c r="P712" i="6"/>
  <c r="P713" i="6"/>
  <c r="P714" i="6"/>
  <c r="P715" i="6"/>
  <c r="P716" i="6"/>
  <c r="P717" i="6"/>
  <c r="P718" i="6"/>
  <c r="P719" i="6"/>
  <c r="P720" i="6"/>
  <c r="P721" i="6"/>
  <c r="P722" i="6"/>
  <c r="P723" i="6"/>
  <c r="P724" i="6"/>
  <c r="P725" i="6"/>
  <c r="P760" i="6"/>
  <c r="P761" i="6"/>
  <c r="P762" i="6"/>
  <c r="P763" i="6"/>
  <c r="P764" i="6"/>
  <c r="P765" i="6"/>
  <c r="P766" i="6"/>
  <c r="P767" i="6"/>
  <c r="P768" i="6"/>
  <c r="P769" i="6"/>
  <c r="P770" i="6"/>
  <c r="P771" i="6"/>
  <c r="P772" i="6"/>
  <c r="P773" i="6"/>
  <c r="P774" i="6"/>
  <c r="P775" i="6"/>
  <c r="P776" i="6"/>
  <c r="P777" i="6"/>
  <c r="P778" i="6"/>
  <c r="P779" i="6"/>
  <c r="P780" i="6"/>
  <c r="P781" i="6"/>
  <c r="P782" i="6"/>
  <c r="P783" i="6"/>
  <c r="P784" i="6"/>
  <c r="P785" i="6"/>
  <c r="P786" i="6"/>
  <c r="P787" i="6"/>
  <c r="P788" i="6"/>
  <c r="P789" i="6"/>
  <c r="P790" i="6"/>
  <c r="P791" i="6"/>
  <c r="P792" i="6"/>
  <c r="P793" i="6"/>
  <c r="P794" i="6"/>
  <c r="P795" i="6"/>
  <c r="P796" i="6"/>
  <c r="P797" i="6"/>
  <c r="P798" i="6"/>
  <c r="P799" i="6"/>
  <c r="P800" i="6"/>
  <c r="P801" i="6"/>
  <c r="P802" i="6"/>
  <c r="P803" i="6"/>
  <c r="P804" i="6"/>
  <c r="P805" i="6"/>
  <c r="P806" i="6"/>
  <c r="P807" i="6"/>
  <c r="P808" i="6"/>
  <c r="P809" i="6"/>
  <c r="P810" i="6"/>
  <c r="P811" i="6"/>
  <c r="P812" i="6"/>
  <c r="P813" i="6"/>
  <c r="P814" i="6"/>
  <c r="P815" i="6"/>
  <c r="P816" i="6"/>
  <c r="P817" i="6"/>
  <c r="P818" i="6"/>
  <c r="P819" i="6"/>
  <c r="P820" i="6"/>
  <c r="P821" i="6"/>
  <c r="P822" i="6"/>
  <c r="P823" i="6"/>
  <c r="P824" i="6"/>
  <c r="P825" i="6"/>
  <c r="P826" i="6"/>
  <c r="P827" i="6"/>
  <c r="P828" i="6"/>
  <c r="P829" i="6"/>
  <c r="P830" i="6"/>
  <c r="P831" i="6"/>
  <c r="P832" i="6"/>
  <c r="P833" i="6"/>
  <c r="P834" i="6"/>
  <c r="P835" i="6"/>
  <c r="P836" i="6"/>
  <c r="P837" i="6"/>
  <c r="P838" i="6"/>
  <c r="P839" i="6"/>
  <c r="P840" i="6"/>
  <c r="P841" i="6"/>
  <c r="P842" i="6"/>
  <c r="P843" i="6"/>
  <c r="P844" i="6"/>
  <c r="P845" i="6"/>
  <c r="P846" i="6"/>
  <c r="P847" i="6"/>
  <c r="P848" i="6"/>
  <c r="P849" i="6"/>
  <c r="P850" i="6"/>
  <c r="P851" i="6"/>
  <c r="P852" i="6"/>
  <c r="P853" i="6"/>
  <c r="P854" i="6"/>
  <c r="P855" i="6"/>
  <c r="P856" i="6"/>
  <c r="P857" i="6"/>
  <c r="P858" i="6"/>
  <c r="P859" i="6"/>
  <c r="P860" i="6"/>
  <c r="P861" i="6"/>
  <c r="P862" i="6"/>
  <c r="P863" i="6"/>
  <c r="P864" i="6"/>
  <c r="P865" i="6"/>
  <c r="P866" i="6"/>
  <c r="P867" i="6"/>
  <c r="P868" i="6"/>
  <c r="P869" i="6"/>
  <c r="P870" i="6"/>
  <c r="P871" i="6"/>
  <c r="P872" i="6"/>
  <c r="P873" i="6"/>
  <c r="P874" i="6"/>
  <c r="P875" i="6"/>
  <c r="P876" i="6"/>
  <c r="P877" i="6"/>
  <c r="P878" i="6"/>
  <c r="P879" i="6"/>
  <c r="P880" i="6"/>
  <c r="P881" i="6"/>
  <c r="P882" i="6"/>
  <c r="P883" i="6"/>
  <c r="P884" i="6"/>
  <c r="P885" i="6"/>
  <c r="P886" i="6"/>
  <c r="P887" i="6"/>
  <c r="P888" i="6"/>
  <c r="P889" i="6"/>
  <c r="P890" i="6"/>
  <c r="P891" i="6"/>
  <c r="P892" i="6"/>
  <c r="P893" i="6"/>
  <c r="P894" i="6"/>
  <c r="P895" i="6"/>
  <c r="P896" i="6"/>
  <c r="P897" i="6"/>
  <c r="P898" i="6"/>
  <c r="P899" i="6"/>
  <c r="P900" i="6"/>
  <c r="P901" i="6"/>
  <c r="P902" i="6"/>
  <c r="P903" i="6"/>
  <c r="P904" i="6"/>
  <c r="P905" i="6"/>
  <c r="P906" i="6"/>
  <c r="P907" i="6"/>
  <c r="P908" i="6"/>
  <c r="P909" i="6"/>
  <c r="P910" i="6"/>
  <c r="P911" i="6"/>
  <c r="P912" i="6"/>
  <c r="P913" i="6"/>
  <c r="P914" i="6"/>
  <c r="P915" i="6"/>
  <c r="P916" i="6"/>
  <c r="P917" i="6"/>
  <c r="P918" i="6"/>
  <c r="P919" i="6"/>
  <c r="P920" i="6"/>
  <c r="P921" i="6"/>
  <c r="P922" i="6"/>
  <c r="P923" i="6"/>
  <c r="P924" i="6"/>
  <c r="P925" i="6"/>
  <c r="P926" i="6"/>
  <c r="P927" i="6"/>
  <c r="P928" i="6"/>
  <c r="P929" i="6"/>
  <c r="P930" i="6"/>
  <c r="P931" i="6"/>
  <c r="P932" i="6"/>
  <c r="P933" i="6"/>
  <c r="P934" i="6"/>
  <c r="P935" i="6"/>
  <c r="P936" i="6"/>
  <c r="P937" i="6"/>
  <c r="P938" i="6"/>
  <c r="P939" i="6"/>
  <c r="P940" i="6"/>
  <c r="P941" i="6"/>
  <c r="P942" i="6"/>
  <c r="P943" i="6"/>
  <c r="P944" i="6"/>
  <c r="P945" i="6"/>
  <c r="P946" i="6"/>
  <c r="P947" i="6"/>
  <c r="P948" i="6"/>
  <c r="P949" i="6"/>
  <c r="P950" i="6"/>
  <c r="P951" i="6"/>
  <c r="P952" i="6"/>
  <c r="P953" i="6"/>
  <c r="P954" i="6"/>
  <c r="P955" i="6"/>
  <c r="P956" i="6"/>
  <c r="P957" i="6"/>
  <c r="P958" i="6"/>
  <c r="P959" i="6"/>
  <c r="P960" i="6"/>
  <c r="P961" i="6"/>
  <c r="P962" i="6"/>
  <c r="P963" i="6"/>
  <c r="P964" i="6"/>
  <c r="P965" i="6"/>
  <c r="P966" i="6"/>
  <c r="P967" i="6"/>
  <c r="P968" i="6"/>
  <c r="P969" i="6"/>
  <c r="P970" i="6"/>
  <c r="P971" i="6"/>
  <c r="P972" i="6"/>
  <c r="P973" i="6"/>
  <c r="P974" i="6"/>
  <c r="P975" i="6"/>
  <c r="P976" i="6"/>
  <c r="P977" i="6"/>
  <c r="P978" i="6"/>
  <c r="P979" i="6"/>
  <c r="P980" i="6"/>
  <c r="P981" i="6"/>
  <c r="P982" i="6"/>
  <c r="P983" i="6"/>
  <c r="P984" i="6"/>
  <c r="P985" i="6"/>
  <c r="P986" i="6"/>
  <c r="P987" i="6"/>
  <c r="P988" i="6"/>
  <c r="P989" i="6"/>
  <c r="P990" i="6"/>
  <c r="P991" i="6"/>
  <c r="P992" i="6"/>
  <c r="P993" i="6"/>
  <c r="P994" i="6"/>
  <c r="P995" i="6"/>
  <c r="P996" i="6"/>
  <c r="P997" i="6"/>
  <c r="P998" i="6"/>
  <c r="P999" i="6"/>
  <c r="P1000" i="6"/>
  <c r="P1001" i="6"/>
  <c r="P1002" i="6"/>
  <c r="P1003" i="6"/>
  <c r="P1004" i="6"/>
  <c r="P1005" i="6"/>
  <c r="P1006" i="6"/>
  <c r="P1007" i="6"/>
  <c r="P1008" i="6"/>
  <c r="P1009" i="6"/>
  <c r="P1010" i="6"/>
  <c r="P1011" i="6"/>
  <c r="P1012" i="6"/>
  <c r="P1013" i="6"/>
  <c r="P1014" i="6"/>
  <c r="P1015" i="6"/>
  <c r="P1016" i="6"/>
  <c r="P1017" i="6"/>
  <c r="P1018" i="6"/>
  <c r="P1019" i="6"/>
  <c r="P1020" i="6"/>
  <c r="P1021" i="6"/>
  <c r="P1022" i="6"/>
  <c r="P1023" i="6"/>
  <c r="P1024" i="6"/>
  <c r="P1025" i="6"/>
  <c r="P1026" i="6"/>
  <c r="P1027" i="6"/>
  <c r="P1028" i="6"/>
  <c r="P1029" i="6"/>
  <c r="P1030" i="6"/>
  <c r="P1031" i="6"/>
  <c r="P1032" i="6"/>
  <c r="P1033" i="6"/>
  <c r="P1034" i="6"/>
  <c r="P1035" i="6"/>
  <c r="P1036" i="6"/>
  <c r="P1037" i="6"/>
  <c r="P1038" i="6"/>
  <c r="P1039" i="6"/>
  <c r="P1040" i="6"/>
  <c r="P1041" i="6"/>
  <c r="P1042" i="6"/>
  <c r="P1043" i="6"/>
  <c r="P1044" i="6"/>
  <c r="P1045" i="6"/>
  <c r="P1046" i="6"/>
  <c r="P1047" i="6"/>
  <c r="P1048" i="6"/>
  <c r="P1049" i="6"/>
  <c r="P1050" i="6"/>
  <c r="P1051" i="6"/>
  <c r="P1052" i="6"/>
  <c r="P1053" i="6"/>
  <c r="P1054" i="6"/>
  <c r="P1055" i="6"/>
  <c r="P1056" i="6"/>
  <c r="P1057" i="6"/>
  <c r="P1058" i="6"/>
  <c r="P1059" i="6"/>
  <c r="P1060" i="6"/>
  <c r="P1061" i="6"/>
  <c r="P1062" i="6"/>
  <c r="P1063" i="6"/>
  <c r="P1064" i="6"/>
  <c r="P1065" i="6"/>
  <c r="P1066" i="6"/>
  <c r="P1067" i="6"/>
  <c r="P1068" i="6"/>
  <c r="P1069" i="6"/>
  <c r="P1070" i="6"/>
  <c r="P1071" i="6"/>
  <c r="P1072" i="6"/>
  <c r="P1073" i="6"/>
  <c r="P1074" i="6"/>
  <c r="P1075" i="6"/>
  <c r="P1076" i="6"/>
  <c r="P1077" i="6"/>
  <c r="P1078" i="6"/>
  <c r="P1079" i="6"/>
  <c r="P1080" i="6"/>
  <c r="P1081" i="6"/>
  <c r="P1082" i="6"/>
  <c r="P1083" i="6"/>
  <c r="P1084" i="6"/>
  <c r="P1085" i="6"/>
  <c r="P1086" i="6"/>
  <c r="P1087" i="6"/>
  <c r="P1088" i="6"/>
  <c r="P1089" i="6"/>
  <c r="P1108" i="6"/>
  <c r="P1109" i="6"/>
  <c r="P1110" i="6"/>
  <c r="P1111" i="6"/>
  <c r="P1112" i="6"/>
  <c r="P1113" i="6"/>
  <c r="P1114" i="6"/>
  <c r="P1115" i="6"/>
  <c r="P1116" i="6"/>
  <c r="P1117" i="6"/>
  <c r="P1118" i="6"/>
  <c r="P1119" i="6"/>
  <c r="P1120" i="6"/>
  <c r="P1121" i="6"/>
  <c r="P1122" i="6"/>
  <c r="P1123" i="6"/>
  <c r="P1124" i="6"/>
  <c r="P1125" i="6"/>
  <c r="P1126" i="6"/>
  <c r="P1127" i="6"/>
  <c r="P1128" i="6"/>
  <c r="P1129" i="6"/>
  <c r="P1130" i="6"/>
  <c r="P1131" i="6"/>
  <c r="P1132" i="6"/>
  <c r="P1133" i="6"/>
  <c r="P1134" i="6"/>
  <c r="P1135" i="6"/>
  <c r="P1136" i="6"/>
  <c r="P1137" i="6"/>
  <c r="P1138" i="6"/>
  <c r="P1139" i="6"/>
  <c r="P1140" i="6"/>
  <c r="P1141" i="6"/>
  <c r="O433" i="6"/>
  <c r="O434" i="6"/>
  <c r="O435" i="6"/>
  <c r="O440" i="6"/>
  <c r="O487" i="6"/>
  <c r="O488" i="6"/>
  <c r="O489" i="6"/>
  <c r="O599" i="6"/>
  <c r="O600" i="6"/>
  <c r="O601" i="6"/>
  <c r="O602" i="6"/>
  <c r="O603" i="6"/>
  <c r="O604" i="6"/>
  <c r="O605" i="6"/>
  <c r="O606" i="6"/>
  <c r="O607" i="6"/>
  <c r="O608" i="6"/>
  <c r="O609" i="6"/>
  <c r="O610" i="6"/>
  <c r="O611" i="6"/>
  <c r="O612" i="6"/>
  <c r="O613" i="6"/>
  <c r="O614" i="6"/>
  <c r="O615" i="6"/>
  <c r="O616" i="6"/>
  <c r="O617" i="6"/>
  <c r="O618" i="6"/>
  <c r="O619" i="6"/>
  <c r="O620" i="6"/>
  <c r="O621" i="6"/>
  <c r="O622" i="6"/>
  <c r="O623" i="6"/>
  <c r="O624" i="6"/>
  <c r="O625" i="6"/>
  <c r="O626" i="6"/>
  <c r="O627" i="6"/>
  <c r="O628" i="6"/>
  <c r="O629" i="6"/>
  <c r="O630" i="6"/>
  <c r="O631" i="6"/>
  <c r="O632" i="6"/>
  <c r="O633" i="6"/>
  <c r="O634" i="6"/>
  <c r="O635" i="6"/>
  <c r="O636" i="6"/>
  <c r="O637" i="6"/>
  <c r="O638" i="6"/>
  <c r="O639" i="6"/>
  <c r="O640" i="6"/>
  <c r="O648" i="6"/>
  <c r="O660" i="6"/>
  <c r="O661" i="6"/>
  <c r="O662" i="6"/>
  <c r="O663" i="6"/>
  <c r="O664" i="6"/>
  <c r="O665" i="6"/>
  <c r="O666" i="6"/>
  <c r="O667" i="6"/>
  <c r="O668" i="6"/>
  <c r="O669" i="6"/>
  <c r="O670" i="6"/>
  <c r="O671" i="6"/>
  <c r="O672" i="6"/>
  <c r="O673" i="6"/>
  <c r="O674" i="6"/>
  <c r="O675" i="6"/>
  <c r="O676" i="6"/>
  <c r="O677" i="6"/>
  <c r="O678" i="6"/>
  <c r="O679" i="6"/>
  <c r="O680" i="6"/>
  <c r="O681" i="6"/>
  <c r="O682" i="6"/>
  <c r="O683" i="6"/>
  <c r="O684" i="6"/>
  <c r="O685" i="6"/>
  <c r="O690" i="6"/>
  <c r="O691" i="6"/>
  <c r="O692" i="6"/>
  <c r="O693" i="6"/>
  <c r="O694" i="6"/>
  <c r="O695" i="6"/>
  <c r="O696" i="6"/>
  <c r="O697" i="6"/>
  <c r="O703" i="6"/>
  <c r="O704" i="6"/>
  <c r="O705" i="6"/>
  <c r="O706" i="6"/>
  <c r="O707" i="6"/>
  <c r="O708" i="6"/>
  <c r="O709" i="6"/>
  <c r="O710" i="6"/>
  <c r="O711" i="6"/>
  <c r="O712" i="6"/>
  <c r="O713" i="6"/>
  <c r="O714" i="6"/>
  <c r="O715" i="6"/>
  <c r="O716" i="6"/>
  <c r="O717" i="6"/>
  <c r="O718" i="6"/>
  <c r="O719" i="6"/>
  <c r="O720" i="6"/>
  <c r="O721" i="6"/>
  <c r="O722" i="6"/>
  <c r="O723" i="6"/>
  <c r="O724" i="6"/>
  <c r="O725" i="6"/>
  <c r="O760" i="6"/>
  <c r="O761" i="6"/>
  <c r="O762" i="6"/>
  <c r="O763" i="6"/>
  <c r="O764" i="6"/>
  <c r="O765" i="6"/>
  <c r="O766" i="6"/>
  <c r="O767" i="6"/>
  <c r="O768" i="6"/>
  <c r="O769" i="6"/>
  <c r="O770" i="6"/>
  <c r="O771" i="6"/>
  <c r="O772" i="6"/>
  <c r="O773" i="6"/>
  <c r="O774" i="6"/>
  <c r="O775" i="6"/>
  <c r="O776" i="6"/>
  <c r="O777" i="6"/>
  <c r="O778" i="6"/>
  <c r="O779" i="6"/>
  <c r="O780" i="6"/>
  <c r="O781" i="6"/>
  <c r="O782" i="6"/>
  <c r="O783" i="6"/>
  <c r="O784" i="6"/>
  <c r="O785" i="6"/>
  <c r="O786" i="6"/>
  <c r="O787" i="6"/>
  <c r="O788" i="6"/>
  <c r="O789" i="6"/>
  <c r="O790" i="6"/>
  <c r="O791" i="6"/>
  <c r="O792" i="6"/>
  <c r="O793" i="6"/>
  <c r="O794" i="6"/>
  <c r="O795" i="6"/>
  <c r="O796" i="6"/>
  <c r="O797" i="6"/>
  <c r="O798" i="6"/>
  <c r="O799" i="6"/>
  <c r="O800" i="6"/>
  <c r="O801" i="6"/>
  <c r="O802" i="6"/>
  <c r="O803" i="6"/>
  <c r="O804" i="6"/>
  <c r="O805" i="6"/>
  <c r="O806" i="6"/>
  <c r="O807" i="6"/>
  <c r="O808" i="6"/>
  <c r="O809" i="6"/>
  <c r="O810" i="6"/>
  <c r="O811" i="6"/>
  <c r="O812" i="6"/>
  <c r="O813" i="6"/>
  <c r="O814" i="6"/>
  <c r="O815" i="6"/>
  <c r="O816" i="6"/>
  <c r="O817" i="6"/>
  <c r="O818" i="6"/>
  <c r="O819" i="6"/>
  <c r="O820" i="6"/>
  <c r="O821" i="6"/>
  <c r="O822" i="6"/>
  <c r="O823" i="6"/>
  <c r="O824" i="6"/>
  <c r="O825" i="6"/>
  <c r="O826" i="6"/>
  <c r="O827" i="6"/>
  <c r="O828" i="6"/>
  <c r="O829" i="6"/>
  <c r="O830" i="6"/>
  <c r="O831" i="6"/>
  <c r="O832" i="6"/>
  <c r="O833" i="6"/>
  <c r="O834" i="6"/>
  <c r="O835" i="6"/>
  <c r="O836" i="6"/>
  <c r="O837" i="6"/>
  <c r="O838" i="6"/>
  <c r="O839" i="6"/>
  <c r="O840" i="6"/>
  <c r="O841" i="6"/>
  <c r="O842" i="6"/>
  <c r="O843" i="6"/>
  <c r="O844" i="6"/>
  <c r="O845" i="6"/>
  <c r="O846" i="6"/>
  <c r="O847" i="6"/>
  <c r="O848" i="6"/>
  <c r="O849" i="6"/>
  <c r="O850" i="6"/>
  <c r="O851" i="6"/>
  <c r="O852" i="6"/>
  <c r="O853" i="6"/>
  <c r="O854" i="6"/>
  <c r="O855" i="6"/>
  <c r="O856" i="6"/>
  <c r="O857" i="6"/>
  <c r="O858" i="6"/>
  <c r="O859" i="6"/>
  <c r="O860" i="6"/>
  <c r="O861" i="6"/>
  <c r="O862" i="6"/>
  <c r="O863" i="6"/>
  <c r="O864" i="6"/>
  <c r="O865" i="6"/>
  <c r="O866" i="6"/>
  <c r="O867" i="6"/>
  <c r="O868" i="6"/>
  <c r="O869" i="6"/>
  <c r="O870" i="6"/>
  <c r="O871" i="6"/>
  <c r="O872" i="6"/>
  <c r="O873" i="6"/>
  <c r="O874" i="6"/>
  <c r="O875" i="6"/>
  <c r="O876" i="6"/>
  <c r="O877" i="6"/>
  <c r="O878" i="6"/>
  <c r="O879" i="6"/>
  <c r="O880" i="6"/>
  <c r="O881" i="6"/>
  <c r="O882" i="6"/>
  <c r="O883" i="6"/>
  <c r="O884" i="6"/>
  <c r="O885" i="6"/>
  <c r="O886" i="6"/>
  <c r="O887" i="6"/>
  <c r="O888" i="6"/>
  <c r="O889" i="6"/>
  <c r="O890" i="6"/>
  <c r="O891" i="6"/>
  <c r="O892" i="6"/>
  <c r="O893" i="6"/>
  <c r="O894" i="6"/>
  <c r="O895" i="6"/>
  <c r="O896" i="6"/>
  <c r="O897" i="6"/>
  <c r="O898" i="6"/>
  <c r="O899" i="6"/>
  <c r="O900" i="6"/>
  <c r="O901" i="6"/>
  <c r="O902" i="6"/>
  <c r="O903" i="6"/>
  <c r="O904" i="6"/>
  <c r="O905" i="6"/>
  <c r="O906" i="6"/>
  <c r="O907" i="6"/>
  <c r="O908" i="6"/>
  <c r="O909" i="6"/>
  <c r="O910" i="6"/>
  <c r="O911" i="6"/>
  <c r="O912" i="6"/>
  <c r="O913" i="6"/>
  <c r="O914" i="6"/>
  <c r="O915" i="6"/>
  <c r="O916" i="6"/>
  <c r="O917" i="6"/>
  <c r="O918" i="6"/>
  <c r="O919" i="6"/>
  <c r="O920" i="6"/>
  <c r="O921" i="6"/>
  <c r="O922" i="6"/>
  <c r="O923" i="6"/>
  <c r="O924" i="6"/>
  <c r="O925" i="6"/>
  <c r="O926" i="6"/>
  <c r="O927" i="6"/>
  <c r="O928" i="6"/>
  <c r="O929" i="6"/>
  <c r="O930" i="6"/>
  <c r="O931" i="6"/>
  <c r="O932" i="6"/>
  <c r="O933" i="6"/>
  <c r="O934" i="6"/>
  <c r="O935" i="6"/>
  <c r="O936" i="6"/>
  <c r="O937" i="6"/>
  <c r="O938" i="6"/>
  <c r="O939" i="6"/>
  <c r="O940" i="6"/>
  <c r="O941" i="6"/>
  <c r="O942" i="6"/>
  <c r="O943" i="6"/>
  <c r="O944" i="6"/>
  <c r="O945" i="6"/>
  <c r="O946" i="6"/>
  <c r="O947" i="6"/>
  <c r="O948" i="6"/>
  <c r="O949" i="6"/>
  <c r="O950" i="6"/>
  <c r="O951" i="6"/>
  <c r="O952" i="6"/>
  <c r="O953" i="6"/>
  <c r="O954" i="6"/>
  <c r="O955" i="6"/>
  <c r="O956" i="6"/>
  <c r="O957" i="6"/>
  <c r="O958" i="6"/>
  <c r="O959" i="6"/>
  <c r="O960" i="6"/>
  <c r="O961" i="6"/>
  <c r="O962" i="6"/>
  <c r="O963" i="6"/>
  <c r="O964" i="6"/>
  <c r="O965" i="6"/>
  <c r="O966" i="6"/>
  <c r="O967" i="6"/>
  <c r="O968" i="6"/>
  <c r="O969" i="6"/>
  <c r="O970" i="6"/>
  <c r="O971" i="6"/>
  <c r="O972" i="6"/>
  <c r="O973" i="6"/>
  <c r="O974" i="6"/>
  <c r="O975" i="6"/>
  <c r="O976" i="6"/>
  <c r="O977" i="6"/>
  <c r="O978" i="6"/>
  <c r="O979" i="6"/>
  <c r="O980" i="6"/>
  <c r="O981" i="6"/>
  <c r="O982" i="6"/>
  <c r="O983" i="6"/>
  <c r="O984" i="6"/>
  <c r="O985" i="6"/>
  <c r="O986" i="6"/>
  <c r="O987" i="6"/>
  <c r="O988" i="6"/>
  <c r="O989" i="6"/>
  <c r="O990" i="6"/>
  <c r="O991" i="6"/>
  <c r="O992" i="6"/>
  <c r="O993" i="6"/>
  <c r="O994" i="6"/>
  <c r="O995" i="6"/>
  <c r="O996" i="6"/>
  <c r="O997" i="6"/>
  <c r="O998" i="6"/>
  <c r="O999" i="6"/>
  <c r="O1000" i="6"/>
  <c r="O1001" i="6"/>
  <c r="O1002" i="6"/>
  <c r="O1003" i="6"/>
  <c r="O1004" i="6"/>
  <c r="O1005" i="6"/>
  <c r="O1006" i="6"/>
  <c r="O1007" i="6"/>
  <c r="O1008" i="6"/>
  <c r="O1009" i="6"/>
  <c r="O1010" i="6"/>
  <c r="O1011" i="6"/>
  <c r="O1012" i="6"/>
  <c r="O1013" i="6"/>
  <c r="O1014" i="6"/>
  <c r="O1015" i="6"/>
  <c r="O1016" i="6"/>
  <c r="O1017" i="6"/>
  <c r="O1018" i="6"/>
  <c r="O1019" i="6"/>
  <c r="O1020" i="6"/>
  <c r="O1021" i="6"/>
  <c r="O1022" i="6"/>
  <c r="O1023" i="6"/>
  <c r="O1024" i="6"/>
  <c r="O1025" i="6"/>
  <c r="O1026" i="6"/>
  <c r="O1027" i="6"/>
  <c r="O1028" i="6"/>
  <c r="O1029" i="6"/>
  <c r="O1030" i="6"/>
  <c r="O1031" i="6"/>
  <c r="O1032" i="6"/>
  <c r="O1033" i="6"/>
  <c r="O1034" i="6"/>
  <c r="O1035" i="6"/>
  <c r="O1036" i="6"/>
  <c r="O1037" i="6"/>
  <c r="O1038" i="6"/>
  <c r="O1039" i="6"/>
  <c r="O1040" i="6"/>
  <c r="O1041" i="6"/>
  <c r="O1042" i="6"/>
  <c r="O1043" i="6"/>
  <c r="O1044" i="6"/>
  <c r="O1045" i="6"/>
  <c r="O1046" i="6"/>
  <c r="O1047" i="6"/>
  <c r="O1048" i="6"/>
  <c r="O1049" i="6"/>
  <c r="O1050" i="6"/>
  <c r="O1051" i="6"/>
  <c r="O1052" i="6"/>
  <c r="O1053" i="6"/>
  <c r="O1054" i="6"/>
  <c r="O1055" i="6"/>
  <c r="O1056" i="6"/>
  <c r="O1057" i="6"/>
  <c r="O1058" i="6"/>
  <c r="O1059" i="6"/>
  <c r="O1060" i="6"/>
  <c r="O1061" i="6"/>
  <c r="O1062" i="6"/>
  <c r="O1063" i="6"/>
  <c r="O1064" i="6"/>
  <c r="O1065" i="6"/>
  <c r="O1066" i="6"/>
  <c r="O1067" i="6"/>
  <c r="O1068" i="6"/>
  <c r="O1069" i="6"/>
  <c r="O1070" i="6"/>
  <c r="O1071" i="6"/>
  <c r="O1072" i="6"/>
  <c r="O1073" i="6"/>
  <c r="O1074" i="6"/>
  <c r="O1075" i="6"/>
  <c r="O1076" i="6"/>
  <c r="O1077" i="6"/>
  <c r="O1078" i="6"/>
  <c r="O1079" i="6"/>
  <c r="O1080" i="6"/>
  <c r="O1081" i="6"/>
  <c r="O1082" i="6"/>
  <c r="O1083" i="6"/>
  <c r="O1084" i="6"/>
  <c r="O1085" i="6"/>
  <c r="O1086" i="6"/>
  <c r="O1087" i="6"/>
  <c r="O1088" i="6"/>
  <c r="O1089" i="6"/>
  <c r="O1108" i="6"/>
  <c r="O1109" i="6"/>
  <c r="O1110" i="6"/>
  <c r="O1111" i="6"/>
  <c r="O1112" i="6"/>
  <c r="O1113" i="6"/>
  <c r="O1114" i="6"/>
  <c r="O1115" i="6"/>
  <c r="O1116" i="6"/>
  <c r="O1117" i="6"/>
  <c r="O1118" i="6"/>
  <c r="O1119" i="6"/>
  <c r="O1120" i="6"/>
  <c r="O1121" i="6"/>
  <c r="O1122" i="6"/>
  <c r="O1123" i="6"/>
  <c r="O1124" i="6"/>
  <c r="O1125" i="6"/>
  <c r="O1126" i="6"/>
  <c r="O1127" i="6"/>
  <c r="O1128" i="6"/>
  <c r="O1129" i="6"/>
  <c r="O1130" i="6"/>
  <c r="O1131" i="6"/>
  <c r="O1132" i="6"/>
  <c r="O1133" i="6"/>
  <c r="O1134" i="6"/>
  <c r="O1135" i="6"/>
  <c r="O1136" i="6"/>
  <c r="O1137" i="6"/>
  <c r="O1138" i="6"/>
  <c r="O1139" i="6"/>
  <c r="O1140" i="6"/>
  <c r="O1141" i="6"/>
  <c r="H150" i="5"/>
  <c r="H151" i="5"/>
  <c r="H152" i="5"/>
  <c r="H153" i="5"/>
  <c r="H154" i="5"/>
  <c r="H155" i="5"/>
  <c r="H201" i="5"/>
  <c r="H156" i="5"/>
  <c r="H202" i="5"/>
  <c r="H203" i="5"/>
  <c r="H204" i="5"/>
  <c r="H158" i="5"/>
  <c r="H159" i="5"/>
  <c r="H160" i="5"/>
  <c r="H205" i="5"/>
  <c r="H207" i="5"/>
  <c r="H208" i="5"/>
  <c r="H209" i="5"/>
  <c r="H210" i="5"/>
  <c r="H162" i="5"/>
  <c r="H163" i="5"/>
  <c r="H164" i="5"/>
  <c r="H211" i="5"/>
  <c r="H212" i="5"/>
  <c r="H165" i="5"/>
  <c r="H213" i="5"/>
  <c r="H214" i="5"/>
  <c r="H166" i="5"/>
  <c r="H167" i="5"/>
  <c r="H168" i="5"/>
  <c r="H170" i="5"/>
  <c r="H172" i="5"/>
  <c r="H173" i="5"/>
  <c r="H174" i="5"/>
  <c r="H175" i="5"/>
  <c r="H176" i="5"/>
  <c r="H177" i="5"/>
  <c r="H178" i="5"/>
  <c r="H179" i="5"/>
  <c r="H180" i="5"/>
  <c r="H181" i="5"/>
  <c r="H182" i="5"/>
  <c r="H183" i="5"/>
  <c r="H184" i="5"/>
  <c r="H186" i="5"/>
  <c r="H187" i="5"/>
  <c r="H188" i="5"/>
  <c r="H189" i="5"/>
  <c r="H190" i="5"/>
  <c r="H191" i="5"/>
  <c r="H192" i="5"/>
  <c r="H193" i="5"/>
  <c r="H194" i="5"/>
  <c r="H195" i="5"/>
  <c r="H196" i="5"/>
  <c r="H197" i="5"/>
  <c r="H198" i="5"/>
  <c r="H199" i="5"/>
  <c r="H200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54" i="5"/>
  <c r="H40" i="5"/>
  <c r="H41" i="5"/>
  <c r="H42" i="5"/>
  <c r="H55" i="5"/>
  <c r="H43" i="5"/>
  <c r="H44" i="5"/>
  <c r="H45" i="5"/>
  <c r="H46" i="5"/>
  <c r="H56" i="5"/>
  <c r="H47" i="5"/>
  <c r="H48" i="5"/>
  <c r="H49" i="5"/>
  <c r="H50" i="5"/>
  <c r="H51" i="5"/>
  <c r="H52" i="5"/>
  <c r="H53" i="5"/>
  <c r="H215" i="5"/>
  <c r="H216" i="5"/>
  <c r="H217" i="5"/>
  <c r="H218" i="5"/>
  <c r="H219" i="5"/>
  <c r="H220" i="5"/>
  <c r="H221" i="5"/>
  <c r="H222" i="5"/>
  <c r="H223" i="5"/>
  <c r="H224" i="5"/>
  <c r="H277" i="5"/>
  <c r="H225" i="5"/>
  <c r="H226" i="5"/>
  <c r="H227" i="5"/>
  <c r="H57" i="5"/>
  <c r="H58" i="5"/>
  <c r="H59" i="5"/>
  <c r="H60" i="5"/>
  <c r="H61" i="5"/>
  <c r="H62" i="5"/>
  <c r="H63" i="5"/>
  <c r="H64" i="5"/>
  <c r="H65" i="5"/>
  <c r="H66" i="5"/>
  <c r="H81" i="5"/>
  <c r="H82" i="5"/>
  <c r="H83" i="5"/>
  <c r="H84" i="5"/>
  <c r="H85" i="5"/>
  <c r="H86" i="5"/>
  <c r="H87" i="5"/>
  <c r="H88" i="5"/>
  <c r="H89" i="5"/>
  <c r="H90" i="5"/>
  <c r="H91" i="5"/>
  <c r="H92" i="5"/>
  <c r="H228" i="5"/>
  <c r="H229" i="5"/>
  <c r="H230" i="5"/>
  <c r="H231" i="5"/>
  <c r="H232" i="5"/>
  <c r="H233" i="5"/>
  <c r="H234" i="5"/>
  <c r="H235" i="5"/>
  <c r="H236" i="5"/>
  <c r="H237" i="5"/>
  <c r="H238" i="5"/>
  <c r="H239" i="5"/>
  <c r="H278" i="5"/>
  <c r="H240" i="5"/>
  <c r="H241" i="5"/>
  <c r="H242" i="5"/>
  <c r="H243" i="5"/>
  <c r="H244" i="5"/>
  <c r="H245" i="5"/>
  <c r="H246" i="5"/>
  <c r="H247" i="5"/>
  <c r="H248" i="5"/>
  <c r="H249" i="5"/>
  <c r="H250" i="5"/>
  <c r="H251" i="5"/>
  <c r="H252" i="5"/>
  <c r="H253" i="5"/>
  <c r="H254" i="5"/>
  <c r="H255" i="5"/>
  <c r="H256" i="5"/>
  <c r="H257" i="5"/>
  <c r="H258" i="5"/>
  <c r="H279" i="5"/>
  <c r="H259" i="5"/>
  <c r="H260" i="5"/>
  <c r="H261" i="5"/>
  <c r="H262" i="5"/>
  <c r="H263" i="5"/>
  <c r="H264" i="5"/>
  <c r="H265" i="5"/>
  <c r="H266" i="5"/>
  <c r="H267" i="5"/>
  <c r="H268" i="5"/>
  <c r="H269" i="5"/>
  <c r="H280" i="5"/>
  <c r="H281" i="5"/>
  <c r="H282" i="5"/>
  <c r="H283" i="5"/>
  <c r="H284" i="5"/>
  <c r="H285" i="5"/>
  <c r="H286" i="5"/>
  <c r="H287" i="5"/>
  <c r="H288" i="5"/>
  <c r="H289" i="5"/>
  <c r="H290" i="5"/>
  <c r="H291" i="5"/>
  <c r="H270" i="5"/>
  <c r="H271" i="5"/>
  <c r="H272" i="5"/>
  <c r="H273" i="5"/>
  <c r="H274" i="5"/>
  <c r="H275" i="5"/>
  <c r="H276" i="5"/>
  <c r="H292" i="5"/>
  <c r="H293" i="5"/>
  <c r="H294" i="5"/>
  <c r="H295" i="5"/>
  <c r="H296" i="5"/>
  <c r="H297" i="5"/>
  <c r="H298" i="5"/>
  <c r="H299" i="5"/>
  <c r="H93" i="5"/>
  <c r="H94" i="5"/>
  <c r="H95" i="5"/>
  <c r="H96" i="5"/>
  <c r="H97" i="5"/>
  <c r="H98" i="5"/>
  <c r="H99" i="5"/>
  <c r="H100" i="5"/>
  <c r="H101" i="5"/>
  <c r="H102" i="5"/>
  <c r="H103" i="5"/>
  <c r="H104" i="5"/>
  <c r="H105" i="5"/>
  <c r="H67" i="5"/>
  <c r="H68" i="5"/>
  <c r="H69" i="5"/>
  <c r="H70" i="5"/>
  <c r="H71" i="5"/>
  <c r="H72" i="5"/>
  <c r="H73" i="5"/>
  <c r="H74" i="5"/>
  <c r="H75" i="5"/>
  <c r="H76" i="5"/>
  <c r="H106" i="5"/>
  <c r="H107" i="5"/>
  <c r="H108" i="5"/>
  <c r="H109" i="5"/>
  <c r="H110" i="5"/>
  <c r="H111" i="5"/>
  <c r="H112" i="5"/>
  <c r="H113" i="5"/>
  <c r="H114" i="5"/>
  <c r="H115" i="5"/>
  <c r="H116" i="5"/>
  <c r="H117" i="5"/>
  <c r="H119" i="5"/>
  <c r="H121" i="5"/>
  <c r="H122" i="5"/>
  <c r="H124" i="5"/>
  <c r="H125" i="5"/>
  <c r="H127" i="5"/>
  <c r="H128" i="5"/>
  <c r="H130" i="5"/>
  <c r="H132" i="5"/>
  <c r="H4" i="5"/>
  <c r="H2" i="5"/>
  <c r="H5" i="5"/>
  <c r="H6" i="5"/>
  <c r="H7" i="5"/>
  <c r="H8" i="5"/>
  <c r="H3" i="5"/>
  <c r="R2" i="6"/>
  <c r="R3" i="6"/>
  <c r="R4" i="6"/>
  <c r="N5" i="6"/>
  <c r="R5" i="6"/>
  <c r="N6" i="6"/>
  <c r="R6" i="6"/>
  <c r="N7" i="6"/>
  <c r="R7" i="6"/>
  <c r="N8" i="6"/>
  <c r="R8" i="6"/>
  <c r="N9" i="6"/>
  <c r="R9" i="6"/>
  <c r="N10" i="6"/>
  <c r="R10" i="6"/>
  <c r="N11" i="6"/>
  <c r="R11" i="6"/>
  <c r="N12" i="6"/>
  <c r="R12" i="6"/>
  <c r="N13" i="6"/>
  <c r="R13" i="6"/>
  <c r="N14" i="6"/>
  <c r="R14" i="6"/>
  <c r="N15" i="6"/>
  <c r="R15" i="6"/>
  <c r="N16" i="6"/>
  <c r="R16" i="6"/>
  <c r="N17" i="6"/>
  <c r="R17" i="6"/>
  <c r="N18" i="6"/>
  <c r="R18" i="6"/>
  <c r="N19" i="6"/>
  <c r="R19" i="6"/>
  <c r="N20" i="6"/>
  <c r="R20" i="6"/>
  <c r="N21" i="6"/>
  <c r="R21" i="6"/>
  <c r="N22" i="6"/>
  <c r="R22" i="6"/>
  <c r="N23" i="6"/>
  <c r="R23" i="6"/>
  <c r="N24" i="6"/>
  <c r="R24" i="6"/>
  <c r="N25" i="6"/>
  <c r="R25" i="6"/>
  <c r="N26" i="6"/>
  <c r="R26" i="6"/>
  <c r="N27" i="6"/>
  <c r="R27" i="6"/>
  <c r="N28" i="6"/>
  <c r="R28" i="6"/>
  <c r="N29" i="6"/>
  <c r="R29" i="6"/>
  <c r="N30" i="6"/>
  <c r="R30" i="6"/>
  <c r="N31" i="6"/>
  <c r="R31" i="6"/>
  <c r="N32" i="6"/>
  <c r="R32" i="6"/>
  <c r="N33" i="6"/>
  <c r="R33" i="6"/>
  <c r="N34" i="6"/>
  <c r="R34" i="6"/>
  <c r="N35" i="6"/>
  <c r="R35" i="6"/>
  <c r="N36" i="6"/>
  <c r="R36" i="6"/>
  <c r="N37" i="6"/>
  <c r="R37" i="6"/>
  <c r="N38" i="6"/>
  <c r="R38" i="6"/>
  <c r="N39" i="6"/>
  <c r="R39" i="6"/>
  <c r="N40" i="6"/>
  <c r="R40" i="6"/>
  <c r="N41" i="6"/>
  <c r="R41" i="6"/>
  <c r="N42" i="6"/>
  <c r="R42" i="6"/>
  <c r="N43" i="6"/>
  <c r="R43" i="6"/>
  <c r="N44" i="6"/>
  <c r="R44" i="6"/>
  <c r="N45" i="6"/>
  <c r="R45" i="6"/>
  <c r="N46" i="6"/>
  <c r="R46" i="6"/>
  <c r="N47" i="6"/>
  <c r="R47" i="6"/>
  <c r="N48" i="6"/>
  <c r="R48" i="6"/>
  <c r="N49" i="6"/>
  <c r="R49" i="6"/>
  <c r="N50" i="6"/>
  <c r="R50" i="6"/>
  <c r="N51" i="6"/>
  <c r="R51" i="6"/>
  <c r="N52" i="6"/>
  <c r="R52" i="6"/>
  <c r="N53" i="6"/>
  <c r="R53" i="6"/>
  <c r="N54" i="6"/>
  <c r="R54" i="6"/>
  <c r="N55" i="6"/>
  <c r="R55" i="6"/>
  <c r="N56" i="6"/>
  <c r="R56" i="6"/>
  <c r="N57" i="6"/>
  <c r="R57" i="6"/>
  <c r="N58" i="6"/>
  <c r="R58" i="6"/>
  <c r="N59" i="6"/>
  <c r="R59" i="6"/>
  <c r="N60" i="6"/>
  <c r="R60" i="6"/>
  <c r="N61" i="6"/>
  <c r="R61" i="6"/>
  <c r="N62" i="6"/>
  <c r="R62" i="6"/>
  <c r="N63" i="6"/>
  <c r="R63" i="6"/>
  <c r="N64" i="6"/>
  <c r="R64" i="6"/>
  <c r="N65" i="6"/>
  <c r="R65" i="6"/>
  <c r="N66" i="6"/>
  <c r="R66" i="6"/>
  <c r="N67" i="6"/>
  <c r="R67" i="6"/>
  <c r="N68" i="6"/>
  <c r="R68" i="6"/>
  <c r="N69" i="6"/>
  <c r="R69" i="6"/>
  <c r="N70" i="6"/>
  <c r="R70" i="6"/>
  <c r="N71" i="6"/>
  <c r="R71" i="6"/>
  <c r="N72" i="6"/>
  <c r="R72" i="6"/>
  <c r="N73" i="6"/>
  <c r="R73" i="6"/>
  <c r="N74" i="6"/>
  <c r="R74" i="6"/>
  <c r="N75" i="6"/>
  <c r="R75" i="6"/>
  <c r="N76" i="6"/>
  <c r="R76" i="6"/>
  <c r="N77" i="6"/>
  <c r="R77" i="6"/>
  <c r="N78" i="6"/>
  <c r="R78" i="6"/>
  <c r="N79" i="6"/>
  <c r="R79" i="6"/>
  <c r="N80" i="6"/>
  <c r="R80" i="6"/>
  <c r="N81" i="6"/>
  <c r="R81" i="6"/>
  <c r="N82" i="6"/>
  <c r="R82" i="6"/>
  <c r="N83" i="6"/>
  <c r="R83" i="6"/>
  <c r="N84" i="6"/>
  <c r="R84" i="6"/>
  <c r="N85" i="6"/>
  <c r="R85" i="6"/>
  <c r="N86" i="6"/>
  <c r="R86" i="6"/>
  <c r="N87" i="6"/>
  <c r="R87" i="6"/>
  <c r="N88" i="6"/>
  <c r="R88" i="6"/>
  <c r="N89" i="6"/>
  <c r="R89" i="6"/>
  <c r="N90" i="6"/>
  <c r="R90" i="6"/>
  <c r="N91" i="6"/>
  <c r="R91" i="6"/>
  <c r="N92" i="6"/>
  <c r="R92" i="6"/>
  <c r="N93" i="6"/>
  <c r="R93" i="6"/>
  <c r="N94" i="6"/>
  <c r="R94" i="6"/>
  <c r="N95" i="6"/>
  <c r="R95" i="6"/>
  <c r="N96" i="6"/>
  <c r="R96" i="6"/>
  <c r="N97" i="6"/>
  <c r="R97" i="6"/>
  <c r="N98" i="6"/>
  <c r="R98" i="6"/>
  <c r="N99" i="6"/>
  <c r="R99" i="6"/>
  <c r="N100" i="6"/>
  <c r="R100" i="6"/>
  <c r="N101" i="6"/>
  <c r="R101" i="6"/>
  <c r="N102" i="6"/>
  <c r="R102" i="6"/>
  <c r="N103" i="6"/>
  <c r="R103" i="6"/>
  <c r="N104" i="6"/>
  <c r="R104" i="6"/>
  <c r="N105" i="6"/>
  <c r="R105" i="6"/>
  <c r="N106" i="6"/>
  <c r="R106" i="6"/>
  <c r="N107" i="6"/>
  <c r="R107" i="6"/>
  <c r="N108" i="6"/>
  <c r="R108" i="6"/>
  <c r="N109" i="6"/>
  <c r="R109" i="6"/>
  <c r="N110" i="6"/>
  <c r="R110" i="6"/>
  <c r="N111" i="6"/>
  <c r="R111" i="6"/>
  <c r="N112" i="6"/>
  <c r="R112" i="6"/>
  <c r="N113" i="6"/>
  <c r="R113" i="6"/>
  <c r="N114" i="6"/>
  <c r="R114" i="6"/>
  <c r="N115" i="6"/>
  <c r="R115" i="6"/>
  <c r="N116" i="6"/>
  <c r="R116" i="6"/>
  <c r="N117" i="6"/>
  <c r="R117" i="6"/>
  <c r="N118" i="6"/>
  <c r="R118" i="6"/>
  <c r="N119" i="6"/>
  <c r="R119" i="6"/>
  <c r="N120" i="6"/>
  <c r="R120" i="6"/>
  <c r="N121" i="6"/>
  <c r="R121" i="6"/>
  <c r="N122" i="6"/>
  <c r="R122" i="6"/>
  <c r="N123" i="6"/>
  <c r="R123" i="6"/>
  <c r="N124" i="6"/>
  <c r="R124" i="6"/>
  <c r="N125" i="6"/>
  <c r="R125" i="6"/>
  <c r="N126" i="6"/>
  <c r="R126" i="6"/>
  <c r="N127" i="6"/>
  <c r="R127" i="6"/>
  <c r="N128" i="6"/>
  <c r="R128" i="6"/>
  <c r="N129" i="6"/>
  <c r="R129" i="6"/>
  <c r="N130" i="6"/>
  <c r="R130" i="6"/>
  <c r="N131" i="6"/>
  <c r="R131" i="6"/>
  <c r="N132" i="6"/>
  <c r="R132" i="6"/>
  <c r="N133" i="6"/>
  <c r="R133" i="6"/>
  <c r="N134" i="6"/>
  <c r="R134" i="6"/>
  <c r="N135" i="6"/>
  <c r="R135" i="6"/>
  <c r="N136" i="6"/>
  <c r="R136" i="6"/>
  <c r="N137" i="6"/>
  <c r="R137" i="6"/>
  <c r="N138" i="6"/>
  <c r="R138" i="6"/>
  <c r="N139" i="6"/>
  <c r="R139" i="6"/>
  <c r="N140" i="6"/>
  <c r="R140" i="6"/>
  <c r="N141" i="6"/>
  <c r="R141" i="6"/>
  <c r="N142" i="6"/>
  <c r="R142" i="6"/>
  <c r="N143" i="6"/>
  <c r="R143" i="6"/>
  <c r="N144" i="6"/>
  <c r="R144" i="6"/>
  <c r="N145" i="6"/>
  <c r="R145" i="6"/>
  <c r="N146" i="6"/>
  <c r="R146" i="6"/>
  <c r="N147" i="6"/>
  <c r="R147" i="6"/>
  <c r="N148" i="6"/>
  <c r="R148" i="6"/>
  <c r="N149" i="6"/>
  <c r="R149" i="6"/>
  <c r="N150" i="6"/>
  <c r="R150" i="6"/>
  <c r="N151" i="6"/>
  <c r="R151" i="6"/>
  <c r="N152" i="6"/>
  <c r="R152" i="6"/>
  <c r="N153" i="6"/>
  <c r="R153" i="6"/>
  <c r="N154" i="6"/>
  <c r="R154" i="6"/>
  <c r="N155" i="6"/>
  <c r="R155" i="6"/>
  <c r="N156" i="6"/>
  <c r="R156" i="6"/>
  <c r="N157" i="6"/>
  <c r="R157" i="6"/>
  <c r="N158" i="6"/>
  <c r="R158" i="6"/>
  <c r="N159" i="6"/>
  <c r="R159" i="6"/>
  <c r="N160" i="6"/>
  <c r="R160" i="6"/>
  <c r="N161" i="6"/>
  <c r="R161" i="6"/>
  <c r="N162" i="6"/>
  <c r="R162" i="6"/>
  <c r="N163" i="6"/>
  <c r="R163" i="6"/>
  <c r="N164" i="6"/>
  <c r="R164" i="6"/>
  <c r="N165" i="6"/>
  <c r="R165" i="6"/>
  <c r="N166" i="6"/>
  <c r="R166" i="6"/>
  <c r="N167" i="6"/>
  <c r="R167" i="6"/>
  <c r="N168" i="6"/>
  <c r="R168" i="6"/>
  <c r="N169" i="6"/>
  <c r="R169" i="6"/>
  <c r="N170" i="6"/>
  <c r="R170" i="6"/>
  <c r="N171" i="6"/>
  <c r="R171" i="6"/>
  <c r="N172" i="6"/>
  <c r="R172" i="6"/>
  <c r="N173" i="6"/>
  <c r="R173" i="6"/>
  <c r="N174" i="6"/>
  <c r="R174" i="6"/>
  <c r="N175" i="6"/>
  <c r="R175" i="6"/>
  <c r="N176" i="6"/>
  <c r="R176" i="6"/>
  <c r="N177" i="6"/>
  <c r="R177" i="6"/>
  <c r="N178" i="6"/>
  <c r="R178" i="6"/>
  <c r="N179" i="6"/>
  <c r="R179" i="6"/>
  <c r="N180" i="6"/>
  <c r="R180" i="6"/>
  <c r="N181" i="6"/>
  <c r="R181" i="6"/>
  <c r="N182" i="6"/>
  <c r="R182" i="6"/>
  <c r="N183" i="6"/>
  <c r="R183" i="6"/>
  <c r="N184" i="6"/>
  <c r="R184" i="6"/>
  <c r="N185" i="6"/>
  <c r="R185" i="6"/>
  <c r="N186" i="6"/>
  <c r="R186" i="6"/>
  <c r="N187" i="6"/>
  <c r="R187" i="6"/>
  <c r="N188" i="6"/>
  <c r="R188" i="6"/>
  <c r="N189" i="6"/>
  <c r="R189" i="6"/>
  <c r="N190" i="6"/>
  <c r="R190" i="6"/>
  <c r="N191" i="6"/>
  <c r="R191" i="6"/>
  <c r="N192" i="6"/>
  <c r="R192" i="6"/>
  <c r="N193" i="6"/>
  <c r="R193" i="6"/>
  <c r="N194" i="6"/>
  <c r="R194" i="6"/>
  <c r="N195" i="6"/>
  <c r="R195" i="6"/>
  <c r="N196" i="6"/>
  <c r="R196" i="6"/>
  <c r="N197" i="6"/>
  <c r="R197" i="6"/>
  <c r="N198" i="6"/>
  <c r="R198" i="6"/>
  <c r="N199" i="6"/>
  <c r="R199" i="6"/>
  <c r="N200" i="6"/>
  <c r="R200" i="6"/>
  <c r="N201" i="6"/>
  <c r="R201" i="6"/>
  <c r="N202" i="6"/>
  <c r="R202" i="6"/>
  <c r="N203" i="6"/>
  <c r="R203" i="6"/>
  <c r="N204" i="6"/>
  <c r="R204" i="6"/>
  <c r="N205" i="6"/>
  <c r="R205" i="6"/>
  <c r="N206" i="6"/>
  <c r="R206" i="6"/>
  <c r="N207" i="6"/>
  <c r="R207" i="6"/>
  <c r="N208" i="6"/>
  <c r="R208" i="6"/>
  <c r="N209" i="6"/>
  <c r="R209" i="6"/>
  <c r="N210" i="6"/>
  <c r="R210" i="6"/>
  <c r="N211" i="6"/>
  <c r="R211" i="6"/>
  <c r="N212" i="6"/>
  <c r="R212" i="6"/>
  <c r="N213" i="6"/>
  <c r="R213" i="6"/>
  <c r="N214" i="6"/>
  <c r="R214" i="6"/>
  <c r="N215" i="6"/>
  <c r="R215" i="6"/>
  <c r="N216" i="6"/>
  <c r="R216" i="6"/>
  <c r="N217" i="6"/>
  <c r="R217" i="6"/>
  <c r="N218" i="6"/>
  <c r="R218" i="6"/>
  <c r="N219" i="6"/>
  <c r="R219" i="6"/>
  <c r="N220" i="6"/>
  <c r="R220" i="6"/>
  <c r="N221" i="6"/>
  <c r="R221" i="6"/>
  <c r="N222" i="6"/>
  <c r="R222" i="6"/>
  <c r="N223" i="6"/>
  <c r="R223" i="6"/>
  <c r="N224" i="6"/>
  <c r="R224" i="6"/>
  <c r="N225" i="6"/>
  <c r="R225" i="6"/>
  <c r="N226" i="6"/>
  <c r="R226" i="6"/>
  <c r="N227" i="6"/>
  <c r="R227" i="6"/>
  <c r="N228" i="6"/>
  <c r="R228" i="6"/>
  <c r="N229" i="6"/>
  <c r="R229" i="6"/>
  <c r="N230" i="6"/>
  <c r="R230" i="6"/>
  <c r="N231" i="6"/>
  <c r="R231" i="6"/>
  <c r="N232" i="6"/>
  <c r="R232" i="6"/>
  <c r="N233" i="6"/>
  <c r="R233" i="6"/>
  <c r="N234" i="6"/>
  <c r="R234" i="6"/>
  <c r="N235" i="6"/>
  <c r="R235" i="6"/>
  <c r="N236" i="6"/>
  <c r="R236" i="6"/>
  <c r="N237" i="6"/>
  <c r="R237" i="6"/>
  <c r="N238" i="6"/>
  <c r="R238" i="6"/>
  <c r="N239" i="6"/>
  <c r="R239" i="6"/>
  <c r="N240" i="6"/>
  <c r="R240" i="6"/>
  <c r="N241" i="6"/>
  <c r="R241" i="6"/>
  <c r="N242" i="6"/>
  <c r="R242" i="6"/>
  <c r="N243" i="6"/>
  <c r="R243" i="6"/>
  <c r="N244" i="6"/>
  <c r="R244" i="6"/>
  <c r="N245" i="6"/>
  <c r="R245" i="6"/>
  <c r="N246" i="6"/>
  <c r="R246" i="6"/>
  <c r="N247" i="6"/>
  <c r="R247" i="6"/>
  <c r="N248" i="6"/>
  <c r="R248" i="6"/>
  <c r="N249" i="6"/>
  <c r="R249" i="6"/>
  <c r="N250" i="6"/>
  <c r="R250" i="6"/>
  <c r="N251" i="6"/>
  <c r="R251" i="6"/>
  <c r="N252" i="6"/>
  <c r="R252" i="6"/>
  <c r="N253" i="6"/>
  <c r="R253" i="6"/>
  <c r="N254" i="6"/>
  <c r="R254" i="6"/>
  <c r="N255" i="6"/>
  <c r="R255" i="6"/>
  <c r="N256" i="6"/>
  <c r="R256" i="6"/>
  <c r="N257" i="6"/>
  <c r="R257" i="6"/>
  <c r="N258" i="6"/>
  <c r="R258" i="6"/>
  <c r="N259" i="6"/>
  <c r="R259" i="6"/>
  <c r="N260" i="6"/>
  <c r="R260" i="6"/>
  <c r="N261" i="6"/>
  <c r="R261" i="6"/>
  <c r="N262" i="6"/>
  <c r="R262" i="6"/>
  <c r="N263" i="6"/>
  <c r="R263" i="6"/>
  <c r="N264" i="6"/>
  <c r="R264" i="6"/>
  <c r="N265" i="6"/>
  <c r="R265" i="6"/>
  <c r="N266" i="6"/>
  <c r="R266" i="6"/>
  <c r="N267" i="6"/>
  <c r="R267" i="6"/>
  <c r="N268" i="6"/>
  <c r="R268" i="6"/>
  <c r="N269" i="6"/>
  <c r="R269" i="6"/>
  <c r="N270" i="6"/>
  <c r="R270" i="6"/>
  <c r="N271" i="6"/>
  <c r="R271" i="6"/>
  <c r="N272" i="6"/>
  <c r="R272" i="6"/>
  <c r="N273" i="6"/>
  <c r="R273" i="6"/>
  <c r="N274" i="6"/>
  <c r="R274" i="6"/>
  <c r="N275" i="6"/>
  <c r="R275" i="6"/>
  <c r="N276" i="6"/>
  <c r="R276" i="6"/>
  <c r="N277" i="6"/>
  <c r="R277" i="6"/>
  <c r="N278" i="6"/>
  <c r="R278" i="6"/>
  <c r="N279" i="6"/>
  <c r="R279" i="6"/>
  <c r="N280" i="6"/>
  <c r="R280" i="6"/>
  <c r="N281" i="6"/>
  <c r="R281" i="6"/>
  <c r="N282" i="6"/>
  <c r="R282" i="6"/>
  <c r="N283" i="6"/>
  <c r="R283" i="6"/>
  <c r="N284" i="6"/>
  <c r="R284" i="6"/>
  <c r="N285" i="6"/>
  <c r="R285" i="6"/>
  <c r="N286" i="6"/>
  <c r="R286" i="6"/>
  <c r="N287" i="6"/>
  <c r="R287" i="6"/>
  <c r="N288" i="6"/>
  <c r="R288" i="6"/>
  <c r="N289" i="6"/>
  <c r="R289" i="6"/>
  <c r="N290" i="6"/>
  <c r="R290" i="6"/>
  <c r="N291" i="6"/>
  <c r="R291" i="6"/>
  <c r="N292" i="6"/>
  <c r="R292" i="6"/>
  <c r="N293" i="6"/>
  <c r="R293" i="6"/>
  <c r="N294" i="6"/>
  <c r="R294" i="6"/>
  <c r="N295" i="6"/>
  <c r="R295" i="6"/>
  <c r="N296" i="6"/>
  <c r="R296" i="6"/>
  <c r="N297" i="6"/>
  <c r="R297" i="6"/>
  <c r="N298" i="6"/>
  <c r="R298" i="6"/>
  <c r="N299" i="6"/>
  <c r="R299" i="6"/>
  <c r="N300" i="6"/>
  <c r="R300" i="6"/>
  <c r="N301" i="6"/>
  <c r="R301" i="6"/>
  <c r="N302" i="6"/>
  <c r="R302" i="6"/>
  <c r="N303" i="6"/>
  <c r="R303" i="6"/>
  <c r="N304" i="6"/>
  <c r="R304" i="6"/>
  <c r="N305" i="6"/>
  <c r="R305" i="6"/>
  <c r="N306" i="6"/>
  <c r="R306" i="6"/>
  <c r="N307" i="6"/>
  <c r="R307" i="6"/>
  <c r="N308" i="6"/>
  <c r="R308" i="6"/>
  <c r="N309" i="6"/>
  <c r="R309" i="6"/>
  <c r="N310" i="6"/>
  <c r="R310" i="6"/>
  <c r="N311" i="6"/>
  <c r="R311" i="6"/>
  <c r="N312" i="6"/>
  <c r="R312" i="6"/>
  <c r="N313" i="6"/>
  <c r="R313" i="6"/>
  <c r="N314" i="6"/>
  <c r="R314" i="6"/>
  <c r="N315" i="6"/>
  <c r="R315" i="6"/>
  <c r="N316" i="6"/>
  <c r="R316" i="6"/>
  <c r="N317" i="6"/>
  <c r="R317" i="6"/>
  <c r="N318" i="6"/>
  <c r="R318" i="6"/>
  <c r="N319" i="6"/>
  <c r="R319" i="6"/>
  <c r="N320" i="6"/>
  <c r="R320" i="6"/>
  <c r="N321" i="6"/>
  <c r="R321" i="6"/>
  <c r="N322" i="6"/>
  <c r="R322" i="6"/>
  <c r="N323" i="6"/>
  <c r="R323" i="6"/>
  <c r="N324" i="6"/>
  <c r="R324" i="6"/>
  <c r="N325" i="6"/>
  <c r="R325" i="6"/>
  <c r="N326" i="6"/>
  <c r="R326" i="6"/>
  <c r="N327" i="6"/>
  <c r="R327" i="6"/>
  <c r="N328" i="6"/>
  <c r="R328" i="6"/>
  <c r="N329" i="6"/>
  <c r="R329" i="6"/>
  <c r="N330" i="6"/>
  <c r="R330" i="6"/>
  <c r="N331" i="6"/>
  <c r="R331" i="6"/>
  <c r="N332" i="6"/>
  <c r="R332" i="6"/>
  <c r="N333" i="6"/>
  <c r="R333" i="6"/>
  <c r="N334" i="6"/>
  <c r="R334" i="6"/>
  <c r="N335" i="6"/>
  <c r="R335" i="6"/>
  <c r="N336" i="6"/>
  <c r="R336" i="6"/>
  <c r="N337" i="6"/>
  <c r="R337" i="6"/>
  <c r="N338" i="6"/>
  <c r="R338" i="6"/>
  <c r="N339" i="6"/>
  <c r="R339" i="6"/>
  <c r="N340" i="6"/>
  <c r="R340" i="6"/>
  <c r="N341" i="6"/>
  <c r="R341" i="6"/>
  <c r="N342" i="6"/>
  <c r="R342" i="6"/>
  <c r="N343" i="6"/>
  <c r="R343" i="6"/>
  <c r="N344" i="6"/>
  <c r="R344" i="6"/>
  <c r="N345" i="6"/>
  <c r="R345" i="6"/>
  <c r="N346" i="6"/>
  <c r="R346" i="6"/>
  <c r="N347" i="6"/>
  <c r="R347" i="6"/>
  <c r="N348" i="6"/>
  <c r="R348" i="6"/>
  <c r="N349" i="6"/>
  <c r="R349" i="6"/>
  <c r="N350" i="6"/>
  <c r="R350" i="6"/>
  <c r="N351" i="6"/>
  <c r="R351" i="6"/>
  <c r="N352" i="6"/>
  <c r="R352" i="6"/>
  <c r="N353" i="6"/>
  <c r="R353" i="6"/>
  <c r="N354" i="6"/>
  <c r="R354" i="6"/>
  <c r="N355" i="6"/>
  <c r="R355" i="6"/>
  <c r="N356" i="6"/>
  <c r="R356" i="6"/>
  <c r="N357" i="6"/>
  <c r="R357" i="6"/>
  <c r="N358" i="6"/>
  <c r="R358" i="6"/>
  <c r="N359" i="6"/>
  <c r="R359" i="6"/>
  <c r="N360" i="6"/>
  <c r="R360" i="6"/>
  <c r="N361" i="6"/>
  <c r="R361" i="6"/>
  <c r="N362" i="6"/>
  <c r="R362" i="6"/>
  <c r="N363" i="6"/>
  <c r="R363" i="6"/>
  <c r="N364" i="6"/>
  <c r="R364" i="6"/>
  <c r="N365" i="6"/>
  <c r="R365" i="6"/>
  <c r="N366" i="6"/>
  <c r="R366" i="6"/>
  <c r="N367" i="6"/>
  <c r="R367" i="6"/>
  <c r="N368" i="6"/>
  <c r="R368" i="6"/>
  <c r="N369" i="6"/>
  <c r="R369" i="6"/>
  <c r="N370" i="6"/>
  <c r="R370" i="6"/>
  <c r="N371" i="6"/>
  <c r="R371" i="6"/>
  <c r="N372" i="6"/>
  <c r="R372" i="6"/>
  <c r="N373" i="6"/>
  <c r="R373" i="6"/>
  <c r="N374" i="6"/>
  <c r="R374" i="6"/>
  <c r="N375" i="6"/>
  <c r="R375" i="6"/>
  <c r="N376" i="6"/>
  <c r="R376" i="6"/>
  <c r="N377" i="6"/>
  <c r="R377" i="6"/>
  <c r="N378" i="6"/>
  <c r="R378" i="6"/>
  <c r="N379" i="6"/>
  <c r="R379" i="6"/>
  <c r="N380" i="6"/>
  <c r="R380" i="6"/>
  <c r="N381" i="6"/>
  <c r="R381" i="6"/>
  <c r="N382" i="6"/>
  <c r="R382" i="6"/>
  <c r="N383" i="6"/>
  <c r="R383" i="6"/>
  <c r="N384" i="6"/>
  <c r="R384" i="6"/>
  <c r="N385" i="6"/>
  <c r="R385" i="6"/>
  <c r="N386" i="6"/>
  <c r="R386" i="6"/>
  <c r="N387" i="6"/>
  <c r="R387" i="6"/>
  <c r="N388" i="6"/>
  <c r="R388" i="6"/>
  <c r="N389" i="6"/>
  <c r="R389" i="6"/>
  <c r="N390" i="6"/>
  <c r="R390" i="6"/>
  <c r="N391" i="6"/>
  <c r="R391" i="6"/>
  <c r="N392" i="6"/>
  <c r="R392" i="6"/>
  <c r="N393" i="6"/>
  <c r="R393" i="6"/>
  <c r="N394" i="6"/>
  <c r="R394" i="6"/>
  <c r="N395" i="6"/>
  <c r="R395" i="6"/>
  <c r="N396" i="6"/>
  <c r="R396" i="6"/>
  <c r="N397" i="6"/>
  <c r="R397" i="6"/>
  <c r="N398" i="6"/>
  <c r="R398" i="6"/>
  <c r="N399" i="6"/>
  <c r="R399" i="6"/>
  <c r="N400" i="6"/>
  <c r="R400" i="6"/>
  <c r="N401" i="6"/>
  <c r="R401" i="6"/>
  <c r="N402" i="6"/>
  <c r="R402" i="6"/>
  <c r="N403" i="6"/>
  <c r="R403" i="6"/>
  <c r="N404" i="6"/>
  <c r="R404" i="6"/>
  <c r="N405" i="6"/>
  <c r="R405" i="6"/>
  <c r="N406" i="6"/>
  <c r="R406" i="6"/>
  <c r="N407" i="6"/>
  <c r="R407" i="6"/>
  <c r="N408" i="6"/>
  <c r="R408" i="6"/>
  <c r="N409" i="6"/>
  <c r="R409" i="6"/>
  <c r="N410" i="6"/>
  <c r="R410" i="6"/>
  <c r="N411" i="6"/>
  <c r="R411" i="6"/>
  <c r="N412" i="6"/>
  <c r="R412" i="6"/>
  <c r="N413" i="6"/>
  <c r="R413" i="6"/>
  <c r="N414" i="6"/>
  <c r="R414" i="6"/>
  <c r="N415" i="6"/>
  <c r="R415" i="6"/>
  <c r="N416" i="6"/>
  <c r="R416" i="6"/>
  <c r="N417" i="6"/>
  <c r="R417" i="6"/>
  <c r="N418" i="6"/>
  <c r="R418" i="6"/>
  <c r="N419" i="6"/>
  <c r="R419" i="6"/>
  <c r="N420" i="6"/>
  <c r="R420" i="6"/>
  <c r="N421" i="6"/>
  <c r="R421" i="6"/>
  <c r="N422" i="6"/>
  <c r="R422" i="6"/>
  <c r="N423" i="6"/>
  <c r="R423" i="6"/>
  <c r="N424" i="6"/>
  <c r="R424" i="6"/>
  <c r="N425" i="6"/>
  <c r="R425" i="6"/>
  <c r="N426" i="6"/>
  <c r="R426" i="6"/>
  <c r="N427" i="6"/>
  <c r="R427" i="6"/>
  <c r="N428" i="6"/>
  <c r="R428" i="6"/>
  <c r="N429" i="6"/>
  <c r="R429" i="6"/>
  <c r="N430" i="6"/>
  <c r="R430" i="6"/>
  <c r="N431" i="6"/>
  <c r="R431" i="6"/>
  <c r="N432" i="6"/>
  <c r="R432" i="6"/>
  <c r="N433" i="6"/>
  <c r="R433" i="6"/>
  <c r="N434" i="6"/>
  <c r="R434" i="6"/>
  <c r="N435" i="6"/>
  <c r="R435" i="6"/>
  <c r="N436" i="6"/>
  <c r="R436" i="6"/>
  <c r="N437" i="6"/>
  <c r="R437" i="6"/>
  <c r="N438" i="6"/>
  <c r="R438" i="6"/>
  <c r="N439" i="6"/>
  <c r="R439" i="6"/>
  <c r="N440" i="6"/>
  <c r="R440" i="6"/>
  <c r="N441" i="6"/>
  <c r="R441" i="6"/>
  <c r="N442" i="6"/>
  <c r="R442" i="6"/>
  <c r="N443" i="6"/>
  <c r="R443" i="6"/>
  <c r="N444" i="6"/>
  <c r="R444" i="6"/>
  <c r="N445" i="6"/>
  <c r="R445" i="6"/>
  <c r="N446" i="6"/>
  <c r="R446" i="6"/>
  <c r="N447" i="6"/>
  <c r="R447" i="6"/>
  <c r="N448" i="6"/>
  <c r="R448" i="6"/>
  <c r="N449" i="6"/>
  <c r="R449" i="6"/>
  <c r="N450" i="6"/>
  <c r="R450" i="6"/>
  <c r="N451" i="6"/>
  <c r="R451" i="6"/>
  <c r="N452" i="6"/>
  <c r="R452" i="6"/>
  <c r="N453" i="6"/>
  <c r="R453" i="6"/>
  <c r="N454" i="6"/>
  <c r="R454" i="6"/>
  <c r="N455" i="6"/>
  <c r="R455" i="6"/>
  <c r="N456" i="6"/>
  <c r="R456" i="6"/>
  <c r="N457" i="6"/>
  <c r="R457" i="6"/>
  <c r="N458" i="6"/>
  <c r="R458" i="6"/>
  <c r="N459" i="6"/>
  <c r="R459" i="6"/>
  <c r="N460" i="6"/>
  <c r="R460" i="6"/>
  <c r="N461" i="6"/>
  <c r="R461" i="6"/>
  <c r="N462" i="6"/>
  <c r="R462" i="6"/>
  <c r="N463" i="6"/>
  <c r="R463" i="6"/>
  <c r="N464" i="6"/>
  <c r="R464" i="6"/>
  <c r="N465" i="6"/>
  <c r="R465" i="6"/>
  <c r="N466" i="6"/>
  <c r="R466" i="6"/>
  <c r="N467" i="6"/>
  <c r="R467" i="6"/>
  <c r="N468" i="6"/>
  <c r="R468" i="6"/>
  <c r="N469" i="6"/>
  <c r="R469" i="6"/>
  <c r="N470" i="6"/>
  <c r="R470" i="6"/>
  <c r="N471" i="6"/>
  <c r="R471" i="6"/>
  <c r="N472" i="6"/>
  <c r="R472" i="6"/>
  <c r="N473" i="6"/>
  <c r="R473" i="6"/>
  <c r="N474" i="6"/>
  <c r="R474" i="6"/>
  <c r="N475" i="6"/>
  <c r="R475" i="6"/>
  <c r="N476" i="6"/>
  <c r="R476" i="6"/>
  <c r="N477" i="6"/>
  <c r="R477" i="6"/>
  <c r="N478" i="6"/>
  <c r="R478" i="6"/>
  <c r="N479" i="6"/>
  <c r="R479" i="6"/>
  <c r="N480" i="6"/>
  <c r="R480" i="6"/>
  <c r="N481" i="6"/>
  <c r="R481" i="6"/>
  <c r="N482" i="6"/>
  <c r="R482" i="6"/>
  <c r="N483" i="6"/>
  <c r="R483" i="6"/>
  <c r="N484" i="6"/>
  <c r="R484" i="6"/>
  <c r="N485" i="6"/>
  <c r="R485" i="6"/>
  <c r="N486" i="6"/>
  <c r="R486" i="6"/>
  <c r="N487" i="6"/>
  <c r="R487" i="6"/>
  <c r="N488" i="6"/>
  <c r="R488" i="6"/>
  <c r="N489" i="6"/>
  <c r="R489" i="6"/>
  <c r="N490" i="6"/>
  <c r="R490" i="6"/>
  <c r="N491" i="6"/>
  <c r="R491" i="6"/>
  <c r="N492" i="6"/>
  <c r="R492" i="6"/>
  <c r="N493" i="6"/>
  <c r="R493" i="6"/>
  <c r="N494" i="6"/>
  <c r="R494" i="6"/>
  <c r="N495" i="6"/>
  <c r="R495" i="6"/>
  <c r="N496" i="6"/>
  <c r="R496" i="6"/>
  <c r="N497" i="6"/>
  <c r="R497" i="6"/>
  <c r="N498" i="6"/>
  <c r="R498" i="6"/>
  <c r="N499" i="6"/>
  <c r="R499" i="6"/>
  <c r="N500" i="6"/>
  <c r="R500" i="6"/>
  <c r="N501" i="6"/>
  <c r="R501" i="6"/>
  <c r="N502" i="6"/>
  <c r="R502" i="6"/>
  <c r="N503" i="6"/>
  <c r="R503" i="6"/>
  <c r="N504" i="6"/>
  <c r="R504" i="6"/>
  <c r="N505" i="6"/>
  <c r="R505" i="6"/>
  <c r="N506" i="6"/>
  <c r="R506" i="6"/>
  <c r="N507" i="6"/>
  <c r="R507" i="6"/>
  <c r="N508" i="6"/>
  <c r="R508" i="6"/>
  <c r="N509" i="6"/>
  <c r="R509" i="6"/>
  <c r="N510" i="6"/>
  <c r="R510" i="6"/>
  <c r="N511" i="6"/>
  <c r="R511" i="6"/>
  <c r="N512" i="6"/>
  <c r="R512" i="6"/>
  <c r="N513" i="6"/>
  <c r="R513" i="6"/>
  <c r="N514" i="6"/>
  <c r="R514" i="6"/>
  <c r="N515" i="6"/>
  <c r="R515" i="6"/>
  <c r="N516" i="6"/>
  <c r="R516" i="6"/>
  <c r="N517" i="6"/>
  <c r="R517" i="6"/>
  <c r="N518" i="6"/>
  <c r="R518" i="6"/>
  <c r="N519" i="6"/>
  <c r="R519" i="6"/>
  <c r="N520" i="6"/>
  <c r="R520" i="6"/>
  <c r="N521" i="6"/>
  <c r="R521" i="6"/>
  <c r="N522" i="6"/>
  <c r="R522" i="6"/>
  <c r="N523" i="6"/>
  <c r="R523" i="6"/>
  <c r="N524" i="6"/>
  <c r="R524" i="6"/>
  <c r="N525" i="6"/>
  <c r="R525" i="6"/>
  <c r="N526" i="6"/>
  <c r="R526" i="6"/>
  <c r="N527" i="6"/>
  <c r="R527" i="6"/>
  <c r="N528" i="6"/>
  <c r="R528" i="6"/>
  <c r="N529" i="6"/>
  <c r="R529" i="6"/>
  <c r="N530" i="6"/>
  <c r="R530" i="6"/>
  <c r="N531" i="6"/>
  <c r="R531" i="6"/>
  <c r="N532" i="6"/>
  <c r="R532" i="6"/>
  <c r="N533" i="6"/>
  <c r="R533" i="6"/>
  <c r="N534" i="6"/>
  <c r="R534" i="6"/>
  <c r="N535" i="6"/>
  <c r="R535" i="6"/>
  <c r="N536" i="6"/>
  <c r="R536" i="6"/>
  <c r="N537" i="6"/>
  <c r="R537" i="6"/>
  <c r="N538" i="6"/>
  <c r="R538" i="6"/>
  <c r="N539" i="6"/>
  <c r="R539" i="6"/>
  <c r="N540" i="6"/>
  <c r="R540" i="6"/>
  <c r="N541" i="6"/>
  <c r="R541" i="6"/>
  <c r="N542" i="6"/>
  <c r="R542" i="6"/>
  <c r="N543" i="6"/>
  <c r="R543" i="6"/>
  <c r="N544" i="6"/>
  <c r="R544" i="6"/>
  <c r="N545" i="6"/>
  <c r="R545" i="6"/>
  <c r="N546" i="6"/>
  <c r="R546" i="6"/>
  <c r="N547" i="6"/>
  <c r="R547" i="6"/>
  <c r="N548" i="6"/>
  <c r="R548" i="6"/>
  <c r="N549" i="6"/>
  <c r="R549" i="6"/>
  <c r="N550" i="6"/>
  <c r="R550" i="6"/>
  <c r="N551" i="6"/>
  <c r="R551" i="6"/>
  <c r="N552" i="6"/>
  <c r="R552" i="6"/>
  <c r="N553" i="6"/>
  <c r="R553" i="6"/>
  <c r="N554" i="6"/>
  <c r="R554" i="6"/>
  <c r="N555" i="6"/>
  <c r="R555" i="6"/>
  <c r="N556" i="6"/>
  <c r="R556" i="6"/>
  <c r="N557" i="6"/>
  <c r="R557" i="6"/>
  <c r="N558" i="6"/>
  <c r="R558" i="6"/>
  <c r="N559" i="6"/>
  <c r="R559" i="6"/>
  <c r="N560" i="6"/>
  <c r="R560" i="6"/>
  <c r="N561" i="6"/>
  <c r="R561" i="6"/>
  <c r="N562" i="6"/>
  <c r="R562" i="6"/>
  <c r="N563" i="6"/>
  <c r="R563" i="6"/>
  <c r="N564" i="6"/>
  <c r="R564" i="6"/>
  <c r="N565" i="6"/>
  <c r="R565" i="6"/>
  <c r="N566" i="6"/>
  <c r="R566" i="6"/>
  <c r="N567" i="6"/>
  <c r="R567" i="6"/>
  <c r="N568" i="6"/>
  <c r="R568" i="6"/>
  <c r="N569" i="6"/>
  <c r="R569" i="6"/>
  <c r="N570" i="6"/>
  <c r="R570" i="6"/>
  <c r="N571" i="6"/>
  <c r="R571" i="6"/>
  <c r="N572" i="6"/>
  <c r="R572" i="6"/>
  <c r="N573" i="6"/>
  <c r="R573" i="6"/>
  <c r="N574" i="6"/>
  <c r="R574" i="6"/>
  <c r="N575" i="6"/>
  <c r="R575" i="6"/>
  <c r="N576" i="6"/>
  <c r="R576" i="6"/>
  <c r="N577" i="6"/>
  <c r="R577" i="6"/>
  <c r="N578" i="6"/>
  <c r="R578" i="6"/>
  <c r="N579" i="6"/>
  <c r="R579" i="6"/>
  <c r="N580" i="6"/>
  <c r="R580" i="6"/>
  <c r="N581" i="6"/>
  <c r="R581" i="6"/>
  <c r="N582" i="6"/>
  <c r="R582" i="6"/>
  <c r="N583" i="6"/>
  <c r="R583" i="6"/>
  <c r="N584" i="6"/>
  <c r="R584" i="6"/>
  <c r="N585" i="6"/>
  <c r="R585" i="6"/>
  <c r="N586" i="6"/>
  <c r="R586" i="6"/>
  <c r="N587" i="6"/>
  <c r="R587" i="6"/>
  <c r="N588" i="6"/>
  <c r="R588" i="6"/>
  <c r="N589" i="6"/>
  <c r="R589" i="6"/>
  <c r="N590" i="6"/>
  <c r="R590" i="6"/>
  <c r="N591" i="6"/>
  <c r="R591" i="6"/>
  <c r="N592" i="6"/>
  <c r="R592" i="6"/>
  <c r="N593" i="6"/>
  <c r="R593" i="6"/>
  <c r="N594" i="6"/>
  <c r="R594" i="6"/>
  <c r="N595" i="6"/>
  <c r="R595" i="6"/>
  <c r="N596" i="6"/>
  <c r="R596" i="6"/>
  <c r="N597" i="6"/>
  <c r="R597" i="6"/>
  <c r="N598" i="6"/>
  <c r="R598" i="6"/>
  <c r="N599" i="6"/>
  <c r="R599" i="6"/>
  <c r="N600" i="6"/>
  <c r="R600" i="6"/>
  <c r="N601" i="6"/>
  <c r="R601" i="6"/>
  <c r="N602" i="6"/>
  <c r="R602" i="6"/>
  <c r="N603" i="6"/>
  <c r="R603" i="6"/>
  <c r="N604" i="6"/>
  <c r="R604" i="6"/>
  <c r="N605" i="6"/>
  <c r="R605" i="6"/>
  <c r="N606" i="6"/>
  <c r="R606" i="6"/>
  <c r="N607" i="6"/>
  <c r="R607" i="6"/>
  <c r="N608" i="6"/>
  <c r="R608" i="6"/>
  <c r="N609" i="6"/>
  <c r="R609" i="6"/>
  <c r="N610" i="6"/>
  <c r="R610" i="6"/>
  <c r="N611" i="6"/>
  <c r="R611" i="6"/>
  <c r="N612" i="6"/>
  <c r="R612" i="6"/>
  <c r="N613" i="6"/>
  <c r="R613" i="6"/>
  <c r="N614" i="6"/>
  <c r="R614" i="6"/>
  <c r="N615" i="6"/>
  <c r="R615" i="6"/>
  <c r="N616" i="6"/>
  <c r="R616" i="6"/>
  <c r="N617" i="6"/>
  <c r="R617" i="6"/>
  <c r="N618" i="6"/>
  <c r="R618" i="6"/>
  <c r="N619" i="6"/>
  <c r="R619" i="6"/>
  <c r="N620" i="6"/>
  <c r="R620" i="6"/>
  <c r="N621" i="6"/>
  <c r="R621" i="6"/>
  <c r="N622" i="6"/>
  <c r="R622" i="6"/>
  <c r="N623" i="6"/>
  <c r="R623" i="6"/>
  <c r="N624" i="6"/>
  <c r="R624" i="6"/>
  <c r="N625" i="6"/>
  <c r="R625" i="6"/>
  <c r="N626" i="6"/>
  <c r="R626" i="6"/>
  <c r="N627" i="6"/>
  <c r="R627" i="6"/>
  <c r="N628" i="6"/>
  <c r="R628" i="6"/>
  <c r="N629" i="6"/>
  <c r="R629" i="6"/>
  <c r="N630" i="6"/>
  <c r="R630" i="6"/>
  <c r="N631" i="6"/>
  <c r="R631" i="6"/>
  <c r="N632" i="6"/>
  <c r="R632" i="6"/>
  <c r="N633" i="6"/>
  <c r="R633" i="6"/>
  <c r="N634" i="6"/>
  <c r="R634" i="6"/>
  <c r="N635" i="6"/>
  <c r="R635" i="6"/>
  <c r="N636" i="6"/>
  <c r="R636" i="6"/>
  <c r="N637" i="6"/>
  <c r="R637" i="6"/>
  <c r="N638" i="6"/>
  <c r="R638" i="6"/>
  <c r="N639" i="6"/>
  <c r="R639" i="6"/>
  <c r="N640" i="6"/>
  <c r="R640" i="6"/>
  <c r="N641" i="6"/>
  <c r="R641" i="6"/>
  <c r="N642" i="6"/>
  <c r="R642" i="6"/>
  <c r="N643" i="6"/>
  <c r="R643" i="6"/>
  <c r="N644" i="6"/>
  <c r="R644" i="6"/>
  <c r="N645" i="6"/>
  <c r="R645" i="6"/>
  <c r="N646" i="6"/>
  <c r="R646" i="6"/>
  <c r="N647" i="6"/>
  <c r="R647" i="6"/>
  <c r="N648" i="6"/>
  <c r="R648" i="6"/>
  <c r="N649" i="6"/>
  <c r="R649" i="6"/>
  <c r="N650" i="6"/>
  <c r="R650" i="6"/>
  <c r="N651" i="6"/>
  <c r="R651" i="6"/>
  <c r="N652" i="6"/>
  <c r="R652" i="6"/>
  <c r="N653" i="6"/>
  <c r="R653" i="6"/>
  <c r="N654" i="6"/>
  <c r="R654" i="6"/>
  <c r="N655" i="6"/>
  <c r="R655" i="6"/>
  <c r="N656" i="6"/>
  <c r="R656" i="6"/>
  <c r="N657" i="6"/>
  <c r="R657" i="6"/>
  <c r="N658" i="6"/>
  <c r="R658" i="6"/>
  <c r="N659" i="6"/>
  <c r="R659" i="6"/>
  <c r="N660" i="6"/>
  <c r="R660" i="6"/>
  <c r="N661" i="6"/>
  <c r="R661" i="6"/>
  <c r="N662" i="6"/>
  <c r="R662" i="6"/>
  <c r="N663" i="6"/>
  <c r="R663" i="6"/>
  <c r="N664" i="6"/>
  <c r="R664" i="6"/>
  <c r="N665" i="6"/>
  <c r="R665" i="6"/>
  <c r="N666" i="6"/>
  <c r="R666" i="6"/>
  <c r="N667" i="6"/>
  <c r="R667" i="6"/>
  <c r="N668" i="6"/>
  <c r="R668" i="6"/>
  <c r="N669" i="6"/>
  <c r="R669" i="6"/>
  <c r="N670" i="6"/>
  <c r="R670" i="6"/>
  <c r="N671" i="6"/>
  <c r="R671" i="6"/>
  <c r="N672" i="6"/>
  <c r="R672" i="6"/>
  <c r="N673" i="6"/>
  <c r="R673" i="6"/>
  <c r="N674" i="6"/>
  <c r="R674" i="6"/>
  <c r="N675" i="6"/>
  <c r="R675" i="6"/>
  <c r="N676" i="6"/>
  <c r="R676" i="6"/>
  <c r="N677" i="6"/>
  <c r="R677" i="6"/>
  <c r="N678" i="6"/>
  <c r="R678" i="6"/>
  <c r="N679" i="6"/>
  <c r="R679" i="6"/>
  <c r="N680" i="6"/>
  <c r="R680" i="6"/>
  <c r="N681" i="6"/>
  <c r="R681" i="6"/>
  <c r="N682" i="6"/>
  <c r="R682" i="6"/>
  <c r="N683" i="6"/>
  <c r="R683" i="6"/>
  <c r="N684" i="6"/>
  <c r="R684" i="6"/>
  <c r="N685" i="6"/>
  <c r="R685" i="6"/>
  <c r="N686" i="6"/>
  <c r="R686" i="6"/>
  <c r="N687" i="6"/>
  <c r="R687" i="6"/>
  <c r="N688" i="6"/>
  <c r="R688" i="6"/>
  <c r="N689" i="6"/>
  <c r="R689" i="6"/>
  <c r="N690" i="6"/>
  <c r="R690" i="6"/>
  <c r="N691" i="6"/>
  <c r="R691" i="6"/>
  <c r="N692" i="6"/>
  <c r="R692" i="6"/>
  <c r="N693" i="6"/>
  <c r="R693" i="6"/>
  <c r="N694" i="6"/>
  <c r="R694" i="6"/>
  <c r="N695" i="6"/>
  <c r="R695" i="6"/>
  <c r="N696" i="6"/>
  <c r="R696" i="6"/>
  <c r="N697" i="6"/>
  <c r="R697" i="6"/>
  <c r="N698" i="6"/>
  <c r="R698" i="6"/>
  <c r="N699" i="6"/>
  <c r="R699" i="6"/>
  <c r="N700" i="6"/>
  <c r="R700" i="6"/>
  <c r="N701" i="6"/>
  <c r="R701" i="6"/>
  <c r="N702" i="6"/>
  <c r="R702" i="6"/>
  <c r="N703" i="6"/>
  <c r="R703" i="6"/>
  <c r="N704" i="6"/>
  <c r="R704" i="6"/>
  <c r="N705" i="6"/>
  <c r="R705" i="6"/>
  <c r="N706" i="6"/>
  <c r="R706" i="6"/>
  <c r="N707" i="6"/>
  <c r="R707" i="6"/>
  <c r="N708" i="6"/>
  <c r="R708" i="6"/>
  <c r="N709" i="6"/>
  <c r="R709" i="6"/>
  <c r="N710" i="6"/>
  <c r="R710" i="6"/>
  <c r="N711" i="6"/>
  <c r="R711" i="6"/>
  <c r="N712" i="6"/>
  <c r="R712" i="6"/>
  <c r="N713" i="6"/>
  <c r="R713" i="6"/>
  <c r="N714" i="6"/>
  <c r="R714" i="6"/>
  <c r="N715" i="6"/>
  <c r="R715" i="6"/>
  <c r="N716" i="6"/>
  <c r="R716" i="6"/>
  <c r="N717" i="6"/>
  <c r="R717" i="6"/>
  <c r="N718" i="6"/>
  <c r="R718" i="6"/>
  <c r="N719" i="6"/>
  <c r="R719" i="6"/>
  <c r="N720" i="6"/>
  <c r="R720" i="6"/>
  <c r="N721" i="6"/>
  <c r="R721" i="6"/>
  <c r="N722" i="6"/>
  <c r="R722" i="6"/>
  <c r="N723" i="6"/>
  <c r="R723" i="6"/>
  <c r="N724" i="6"/>
  <c r="R724" i="6"/>
  <c r="N725" i="6"/>
  <c r="R725" i="6"/>
  <c r="N726" i="6"/>
  <c r="R726" i="6"/>
  <c r="N727" i="6"/>
  <c r="R727" i="6"/>
  <c r="N728" i="6"/>
  <c r="R728" i="6"/>
  <c r="N729" i="6"/>
  <c r="R729" i="6"/>
  <c r="N730" i="6"/>
  <c r="R730" i="6"/>
  <c r="N731" i="6"/>
  <c r="R731" i="6"/>
  <c r="N732" i="6"/>
  <c r="R732" i="6"/>
  <c r="N733" i="6"/>
  <c r="R733" i="6"/>
  <c r="N734" i="6"/>
  <c r="R734" i="6"/>
  <c r="N735" i="6"/>
  <c r="R735" i="6"/>
  <c r="N736" i="6"/>
  <c r="R736" i="6"/>
  <c r="N737" i="6"/>
  <c r="R737" i="6"/>
  <c r="N738" i="6"/>
  <c r="R738" i="6"/>
  <c r="N739" i="6"/>
  <c r="R739" i="6"/>
  <c r="N740" i="6"/>
  <c r="R740" i="6"/>
  <c r="N741" i="6"/>
  <c r="R741" i="6"/>
  <c r="N742" i="6"/>
  <c r="R742" i="6"/>
  <c r="N743" i="6"/>
  <c r="R743" i="6"/>
  <c r="N744" i="6"/>
  <c r="R744" i="6"/>
  <c r="N745" i="6"/>
  <c r="R745" i="6"/>
  <c r="N746" i="6"/>
  <c r="R746" i="6"/>
  <c r="N747" i="6"/>
  <c r="R747" i="6"/>
  <c r="N748" i="6"/>
  <c r="R748" i="6"/>
  <c r="N749" i="6"/>
  <c r="R749" i="6"/>
  <c r="N750" i="6"/>
  <c r="R750" i="6"/>
  <c r="N751" i="6"/>
  <c r="R751" i="6"/>
  <c r="N752" i="6"/>
  <c r="R752" i="6"/>
  <c r="N753" i="6"/>
  <c r="R753" i="6"/>
  <c r="N754" i="6"/>
  <c r="R754" i="6"/>
  <c r="N755" i="6"/>
  <c r="R755" i="6"/>
  <c r="N756" i="6"/>
  <c r="R756" i="6"/>
  <c r="N757" i="6"/>
  <c r="R757" i="6"/>
  <c r="N758" i="6"/>
  <c r="R758" i="6"/>
  <c r="N759" i="6"/>
  <c r="R759" i="6"/>
  <c r="N760" i="6"/>
  <c r="R760" i="6"/>
  <c r="N761" i="6"/>
  <c r="R761" i="6"/>
  <c r="N762" i="6"/>
  <c r="R762" i="6"/>
  <c r="N763" i="6"/>
  <c r="R763" i="6"/>
  <c r="N764" i="6"/>
  <c r="R764" i="6"/>
  <c r="N765" i="6"/>
  <c r="R765" i="6"/>
  <c r="N766" i="6"/>
  <c r="R766" i="6"/>
  <c r="N767" i="6"/>
  <c r="R767" i="6"/>
  <c r="N768" i="6"/>
  <c r="R768" i="6"/>
  <c r="N769" i="6"/>
  <c r="R769" i="6"/>
  <c r="N770" i="6"/>
  <c r="R770" i="6"/>
  <c r="N771" i="6"/>
  <c r="R771" i="6"/>
  <c r="N772" i="6"/>
  <c r="R772" i="6"/>
  <c r="N773" i="6"/>
  <c r="R773" i="6"/>
  <c r="N774" i="6"/>
  <c r="R774" i="6"/>
  <c r="N775" i="6"/>
  <c r="R775" i="6"/>
  <c r="N776" i="6"/>
  <c r="R776" i="6"/>
  <c r="N777" i="6"/>
  <c r="R777" i="6"/>
  <c r="N778" i="6"/>
  <c r="R778" i="6"/>
  <c r="N779" i="6"/>
  <c r="R779" i="6"/>
  <c r="N780" i="6"/>
  <c r="R780" i="6"/>
  <c r="N781" i="6"/>
  <c r="R781" i="6"/>
  <c r="N782" i="6"/>
  <c r="R782" i="6"/>
  <c r="N783" i="6"/>
  <c r="R783" i="6"/>
  <c r="N784" i="6"/>
  <c r="R784" i="6"/>
  <c r="N785" i="6"/>
  <c r="R785" i="6"/>
  <c r="N786" i="6"/>
  <c r="R786" i="6"/>
  <c r="N787" i="6"/>
  <c r="R787" i="6"/>
  <c r="N788" i="6"/>
  <c r="R788" i="6"/>
  <c r="N789" i="6"/>
  <c r="R789" i="6"/>
  <c r="N790" i="6"/>
  <c r="R790" i="6"/>
  <c r="N791" i="6"/>
  <c r="R791" i="6"/>
  <c r="N792" i="6"/>
  <c r="R792" i="6"/>
  <c r="N793" i="6"/>
  <c r="R793" i="6"/>
  <c r="N794" i="6"/>
  <c r="R794" i="6"/>
  <c r="N795" i="6"/>
  <c r="R795" i="6"/>
  <c r="N796" i="6"/>
  <c r="R796" i="6"/>
  <c r="N797" i="6"/>
  <c r="R797" i="6"/>
  <c r="N798" i="6"/>
  <c r="R798" i="6"/>
  <c r="N799" i="6"/>
  <c r="R799" i="6"/>
  <c r="N800" i="6"/>
  <c r="R800" i="6"/>
  <c r="N801" i="6"/>
  <c r="R801" i="6"/>
  <c r="N802" i="6"/>
  <c r="R802" i="6"/>
  <c r="N803" i="6"/>
  <c r="R803" i="6"/>
  <c r="N804" i="6"/>
  <c r="R804" i="6"/>
  <c r="N805" i="6"/>
  <c r="R805" i="6"/>
  <c r="N806" i="6"/>
  <c r="R806" i="6"/>
  <c r="N807" i="6"/>
  <c r="R807" i="6"/>
  <c r="N808" i="6"/>
  <c r="R808" i="6"/>
  <c r="N809" i="6"/>
  <c r="R809" i="6"/>
  <c r="N810" i="6"/>
  <c r="R810" i="6"/>
  <c r="N811" i="6"/>
  <c r="R811" i="6"/>
  <c r="N812" i="6"/>
  <c r="R812" i="6"/>
  <c r="N813" i="6"/>
  <c r="R813" i="6"/>
  <c r="N814" i="6"/>
  <c r="R814" i="6"/>
  <c r="N815" i="6"/>
  <c r="R815" i="6"/>
  <c r="N816" i="6"/>
  <c r="R816" i="6"/>
  <c r="N817" i="6"/>
  <c r="R817" i="6"/>
  <c r="N818" i="6"/>
  <c r="R818" i="6"/>
  <c r="N819" i="6"/>
  <c r="R819" i="6"/>
  <c r="N820" i="6"/>
  <c r="R820" i="6"/>
  <c r="N821" i="6"/>
  <c r="R821" i="6"/>
  <c r="N822" i="6"/>
  <c r="R822" i="6"/>
  <c r="N823" i="6"/>
  <c r="R823" i="6"/>
  <c r="N824" i="6"/>
  <c r="R824" i="6"/>
  <c r="N825" i="6"/>
  <c r="R825" i="6"/>
  <c r="N826" i="6"/>
  <c r="R826" i="6"/>
  <c r="N827" i="6"/>
  <c r="R827" i="6"/>
  <c r="N828" i="6"/>
  <c r="R828" i="6"/>
  <c r="N829" i="6"/>
  <c r="R829" i="6"/>
  <c r="N830" i="6"/>
  <c r="R830" i="6"/>
  <c r="N831" i="6"/>
  <c r="R831" i="6"/>
  <c r="N832" i="6"/>
  <c r="R832" i="6"/>
  <c r="N833" i="6"/>
  <c r="R833" i="6"/>
  <c r="N834" i="6"/>
  <c r="R834" i="6"/>
  <c r="N835" i="6"/>
  <c r="R835" i="6"/>
  <c r="N836" i="6"/>
  <c r="R836" i="6"/>
  <c r="N837" i="6"/>
  <c r="R837" i="6"/>
  <c r="N838" i="6"/>
  <c r="R838" i="6"/>
  <c r="N839" i="6"/>
  <c r="R839" i="6"/>
  <c r="N840" i="6"/>
  <c r="R840" i="6"/>
  <c r="N841" i="6"/>
  <c r="R841" i="6"/>
  <c r="N842" i="6"/>
  <c r="R842" i="6"/>
  <c r="N843" i="6"/>
  <c r="R843" i="6"/>
  <c r="N844" i="6"/>
  <c r="R844" i="6"/>
  <c r="N845" i="6"/>
  <c r="R845" i="6"/>
  <c r="N846" i="6"/>
  <c r="R846" i="6"/>
  <c r="N847" i="6"/>
  <c r="R847" i="6"/>
  <c r="N848" i="6"/>
  <c r="R848" i="6"/>
  <c r="N849" i="6"/>
  <c r="R849" i="6"/>
  <c r="N850" i="6"/>
  <c r="R850" i="6"/>
  <c r="N851" i="6"/>
  <c r="R851" i="6"/>
  <c r="N852" i="6"/>
  <c r="R852" i="6"/>
  <c r="N853" i="6"/>
  <c r="R853" i="6"/>
  <c r="N854" i="6"/>
  <c r="R854" i="6"/>
  <c r="N855" i="6"/>
  <c r="R855" i="6"/>
  <c r="N856" i="6"/>
  <c r="R856" i="6"/>
  <c r="N857" i="6"/>
  <c r="R857" i="6"/>
  <c r="N858" i="6"/>
  <c r="R858" i="6"/>
  <c r="N859" i="6"/>
  <c r="R859" i="6"/>
  <c r="N860" i="6"/>
  <c r="R860" i="6"/>
  <c r="N861" i="6"/>
  <c r="R861" i="6"/>
  <c r="N862" i="6"/>
  <c r="R862" i="6"/>
  <c r="N863" i="6"/>
  <c r="R863" i="6"/>
  <c r="N864" i="6"/>
  <c r="R864" i="6"/>
  <c r="N865" i="6"/>
  <c r="R865" i="6"/>
  <c r="N866" i="6"/>
  <c r="R866" i="6"/>
  <c r="N867" i="6"/>
  <c r="R867" i="6"/>
  <c r="N868" i="6"/>
  <c r="R868" i="6"/>
  <c r="N869" i="6"/>
  <c r="R869" i="6"/>
  <c r="N870" i="6"/>
  <c r="R870" i="6"/>
  <c r="N871" i="6"/>
  <c r="R871" i="6"/>
  <c r="N872" i="6"/>
  <c r="R872" i="6"/>
  <c r="N873" i="6"/>
  <c r="R873" i="6"/>
  <c r="N874" i="6"/>
  <c r="R874" i="6"/>
  <c r="N875" i="6"/>
  <c r="R875" i="6"/>
  <c r="N876" i="6"/>
  <c r="R876" i="6"/>
  <c r="N877" i="6"/>
  <c r="R877" i="6"/>
  <c r="N878" i="6"/>
  <c r="R878" i="6"/>
  <c r="N879" i="6"/>
  <c r="R879" i="6"/>
  <c r="N880" i="6"/>
  <c r="R880" i="6"/>
  <c r="N881" i="6"/>
  <c r="R881" i="6"/>
  <c r="N882" i="6"/>
  <c r="R882" i="6"/>
  <c r="N883" i="6"/>
  <c r="R883" i="6"/>
  <c r="N884" i="6"/>
  <c r="R884" i="6"/>
  <c r="N885" i="6"/>
  <c r="R885" i="6"/>
  <c r="N886" i="6"/>
  <c r="R886" i="6"/>
  <c r="N887" i="6"/>
  <c r="R887" i="6"/>
  <c r="N888" i="6"/>
  <c r="R888" i="6"/>
  <c r="N889" i="6"/>
  <c r="R889" i="6"/>
  <c r="N890" i="6"/>
  <c r="R890" i="6"/>
  <c r="N891" i="6"/>
  <c r="R891" i="6"/>
  <c r="N892" i="6"/>
  <c r="R892" i="6"/>
  <c r="N893" i="6"/>
  <c r="R893" i="6"/>
  <c r="N894" i="6"/>
  <c r="R894" i="6"/>
  <c r="N895" i="6"/>
  <c r="R895" i="6"/>
  <c r="N896" i="6"/>
  <c r="R896" i="6"/>
  <c r="N897" i="6"/>
  <c r="R897" i="6"/>
  <c r="N898" i="6"/>
  <c r="R898" i="6"/>
  <c r="N899" i="6"/>
  <c r="R899" i="6"/>
  <c r="N900" i="6"/>
  <c r="R900" i="6"/>
  <c r="N901" i="6"/>
  <c r="R901" i="6"/>
  <c r="N902" i="6"/>
  <c r="R902" i="6"/>
  <c r="N903" i="6"/>
  <c r="R903" i="6"/>
  <c r="N904" i="6"/>
  <c r="R904" i="6"/>
  <c r="N905" i="6"/>
  <c r="R905" i="6"/>
  <c r="N906" i="6"/>
  <c r="R906" i="6"/>
  <c r="N907" i="6"/>
  <c r="R907" i="6"/>
  <c r="N908" i="6"/>
  <c r="R908" i="6"/>
  <c r="N909" i="6"/>
  <c r="R909" i="6"/>
  <c r="N910" i="6"/>
  <c r="R910" i="6"/>
  <c r="N911" i="6"/>
  <c r="R911" i="6"/>
  <c r="N912" i="6"/>
  <c r="R912" i="6"/>
  <c r="N913" i="6"/>
  <c r="R913" i="6"/>
  <c r="N914" i="6"/>
  <c r="R914" i="6"/>
  <c r="N915" i="6"/>
  <c r="R915" i="6"/>
  <c r="N916" i="6"/>
  <c r="R916" i="6"/>
  <c r="N917" i="6"/>
  <c r="R917" i="6"/>
  <c r="N918" i="6"/>
  <c r="R918" i="6"/>
  <c r="N919" i="6"/>
  <c r="R919" i="6"/>
  <c r="N920" i="6"/>
  <c r="R920" i="6"/>
  <c r="N921" i="6"/>
  <c r="R921" i="6"/>
  <c r="N922" i="6"/>
  <c r="R922" i="6"/>
  <c r="N923" i="6"/>
  <c r="R923" i="6"/>
  <c r="N924" i="6"/>
  <c r="R924" i="6"/>
  <c r="N925" i="6"/>
  <c r="R925" i="6"/>
  <c r="N926" i="6"/>
  <c r="R926" i="6"/>
  <c r="N927" i="6"/>
  <c r="R927" i="6"/>
  <c r="N928" i="6"/>
  <c r="R928" i="6"/>
  <c r="N929" i="6"/>
  <c r="R929" i="6"/>
  <c r="N930" i="6"/>
  <c r="R930" i="6"/>
  <c r="N931" i="6"/>
  <c r="R931" i="6"/>
  <c r="N932" i="6"/>
  <c r="R932" i="6"/>
  <c r="N933" i="6"/>
  <c r="R933" i="6"/>
  <c r="N934" i="6"/>
  <c r="R934" i="6"/>
  <c r="N935" i="6"/>
  <c r="R935" i="6"/>
  <c r="N936" i="6"/>
  <c r="R936" i="6"/>
  <c r="N937" i="6"/>
  <c r="R937" i="6"/>
  <c r="N938" i="6"/>
  <c r="R938" i="6"/>
  <c r="N939" i="6"/>
  <c r="R939" i="6"/>
  <c r="N940" i="6"/>
  <c r="R940" i="6"/>
  <c r="N941" i="6"/>
  <c r="R941" i="6"/>
  <c r="N942" i="6"/>
  <c r="R942" i="6"/>
  <c r="N943" i="6"/>
  <c r="R943" i="6"/>
  <c r="N944" i="6"/>
  <c r="R944" i="6"/>
  <c r="N945" i="6"/>
  <c r="R945" i="6"/>
  <c r="N946" i="6"/>
  <c r="R946" i="6"/>
  <c r="N947" i="6"/>
  <c r="R947" i="6"/>
  <c r="N948" i="6"/>
  <c r="R948" i="6"/>
  <c r="N949" i="6"/>
  <c r="R949" i="6"/>
  <c r="N950" i="6"/>
  <c r="R950" i="6"/>
  <c r="N951" i="6"/>
  <c r="R951" i="6"/>
  <c r="N952" i="6"/>
  <c r="R952" i="6"/>
  <c r="N953" i="6"/>
  <c r="R953" i="6"/>
  <c r="N954" i="6"/>
  <c r="R954" i="6"/>
  <c r="N955" i="6"/>
  <c r="R955" i="6"/>
  <c r="N956" i="6"/>
  <c r="R956" i="6"/>
  <c r="N957" i="6"/>
  <c r="R957" i="6"/>
  <c r="N958" i="6"/>
  <c r="R958" i="6"/>
  <c r="N959" i="6"/>
  <c r="R959" i="6"/>
  <c r="N960" i="6"/>
  <c r="R960" i="6"/>
  <c r="N961" i="6"/>
  <c r="R961" i="6"/>
  <c r="N962" i="6"/>
  <c r="R962" i="6"/>
  <c r="N963" i="6"/>
  <c r="R963" i="6"/>
  <c r="N964" i="6"/>
  <c r="R964" i="6"/>
  <c r="N965" i="6"/>
  <c r="R965" i="6"/>
  <c r="N966" i="6"/>
  <c r="R966" i="6"/>
  <c r="N967" i="6"/>
  <c r="R967" i="6"/>
  <c r="N968" i="6"/>
  <c r="R968" i="6"/>
  <c r="N969" i="6"/>
  <c r="R969" i="6"/>
  <c r="N970" i="6"/>
  <c r="R970" i="6"/>
  <c r="N971" i="6"/>
  <c r="R971" i="6"/>
  <c r="N972" i="6"/>
  <c r="R972" i="6"/>
  <c r="N973" i="6"/>
  <c r="R973" i="6"/>
  <c r="N974" i="6"/>
  <c r="R974" i="6"/>
  <c r="N975" i="6"/>
  <c r="R975" i="6"/>
  <c r="N976" i="6"/>
  <c r="R976" i="6"/>
  <c r="N977" i="6"/>
  <c r="R977" i="6"/>
  <c r="N978" i="6"/>
  <c r="R978" i="6"/>
  <c r="N979" i="6"/>
  <c r="R979" i="6"/>
  <c r="N980" i="6"/>
  <c r="R980" i="6"/>
  <c r="N981" i="6"/>
  <c r="R981" i="6"/>
  <c r="N982" i="6"/>
  <c r="R982" i="6"/>
  <c r="N983" i="6"/>
  <c r="R983" i="6"/>
  <c r="N984" i="6"/>
  <c r="R984" i="6"/>
  <c r="N985" i="6"/>
  <c r="R985" i="6"/>
  <c r="N986" i="6"/>
  <c r="R986" i="6"/>
  <c r="N987" i="6"/>
  <c r="R987" i="6"/>
  <c r="N988" i="6"/>
  <c r="R988" i="6"/>
  <c r="N989" i="6"/>
  <c r="R989" i="6"/>
  <c r="N990" i="6"/>
  <c r="R990" i="6"/>
  <c r="N991" i="6"/>
  <c r="R991" i="6"/>
  <c r="N992" i="6"/>
  <c r="R992" i="6"/>
  <c r="N993" i="6"/>
  <c r="R993" i="6"/>
  <c r="N994" i="6"/>
  <c r="R994" i="6"/>
  <c r="N995" i="6"/>
  <c r="R995" i="6"/>
  <c r="N996" i="6"/>
  <c r="R996" i="6"/>
  <c r="N997" i="6"/>
  <c r="R997" i="6"/>
  <c r="N998" i="6"/>
  <c r="R998" i="6"/>
  <c r="N999" i="6"/>
  <c r="R999" i="6"/>
  <c r="N1000" i="6"/>
  <c r="R1000" i="6"/>
  <c r="N1001" i="6"/>
  <c r="R1001" i="6"/>
  <c r="N1002" i="6"/>
  <c r="R1002" i="6"/>
  <c r="N1003" i="6"/>
  <c r="R1003" i="6"/>
  <c r="N1004" i="6"/>
  <c r="R1004" i="6"/>
  <c r="N1005" i="6"/>
  <c r="R1005" i="6"/>
  <c r="N1006" i="6"/>
  <c r="R1006" i="6"/>
  <c r="N1007" i="6"/>
  <c r="R1007" i="6"/>
  <c r="N1008" i="6"/>
  <c r="R1008" i="6"/>
  <c r="N1009" i="6"/>
  <c r="R1009" i="6"/>
  <c r="N1010" i="6"/>
  <c r="R1010" i="6"/>
  <c r="N1011" i="6"/>
  <c r="R1011" i="6"/>
  <c r="N1012" i="6"/>
  <c r="R1012" i="6"/>
  <c r="N1013" i="6"/>
  <c r="R1013" i="6"/>
  <c r="N1014" i="6"/>
  <c r="R1014" i="6"/>
  <c r="N1015" i="6"/>
  <c r="R1015" i="6"/>
  <c r="N1016" i="6"/>
  <c r="R1016" i="6"/>
  <c r="N1017" i="6"/>
  <c r="R1017" i="6"/>
  <c r="N1018" i="6"/>
  <c r="R1018" i="6"/>
  <c r="N1019" i="6"/>
  <c r="R1019" i="6"/>
  <c r="N1020" i="6"/>
  <c r="R1020" i="6"/>
  <c r="N1021" i="6"/>
  <c r="R1021" i="6"/>
  <c r="N1022" i="6"/>
  <c r="R1022" i="6"/>
  <c r="N1023" i="6"/>
  <c r="R1023" i="6"/>
  <c r="N1024" i="6"/>
  <c r="R1024" i="6"/>
  <c r="N1025" i="6"/>
  <c r="R1025" i="6"/>
  <c r="N1026" i="6"/>
  <c r="R1026" i="6"/>
  <c r="N1027" i="6"/>
  <c r="R1027" i="6"/>
  <c r="N1028" i="6"/>
  <c r="R1028" i="6"/>
  <c r="N1029" i="6"/>
  <c r="R1029" i="6"/>
  <c r="N1030" i="6"/>
  <c r="R1030" i="6"/>
  <c r="N1031" i="6"/>
  <c r="R1031" i="6"/>
  <c r="N1032" i="6"/>
  <c r="R1032" i="6"/>
  <c r="N1033" i="6"/>
  <c r="R1033" i="6"/>
  <c r="N1034" i="6"/>
  <c r="R1034" i="6"/>
  <c r="N1035" i="6"/>
  <c r="R1035" i="6"/>
  <c r="N1036" i="6"/>
  <c r="R1036" i="6"/>
  <c r="N1037" i="6"/>
  <c r="R1037" i="6"/>
  <c r="N1038" i="6"/>
  <c r="R1038" i="6"/>
  <c r="N1039" i="6"/>
  <c r="R1039" i="6"/>
  <c r="N1040" i="6"/>
  <c r="R1040" i="6"/>
  <c r="N1041" i="6"/>
  <c r="R1041" i="6"/>
  <c r="N1042" i="6"/>
  <c r="R1042" i="6"/>
  <c r="N1043" i="6"/>
  <c r="R1043" i="6"/>
  <c r="N1044" i="6"/>
  <c r="R1044" i="6"/>
  <c r="N1045" i="6"/>
  <c r="R1045" i="6"/>
  <c r="N1046" i="6"/>
  <c r="R1046" i="6"/>
  <c r="N1047" i="6"/>
  <c r="R1047" i="6"/>
  <c r="N1048" i="6"/>
  <c r="R1048" i="6"/>
  <c r="N1049" i="6"/>
  <c r="R1049" i="6"/>
  <c r="N1050" i="6"/>
  <c r="R1050" i="6"/>
  <c r="N1051" i="6"/>
  <c r="R1051" i="6"/>
  <c r="N1052" i="6"/>
  <c r="R1052" i="6"/>
  <c r="N1053" i="6"/>
  <c r="R1053" i="6"/>
  <c r="N1054" i="6"/>
  <c r="R1054" i="6"/>
  <c r="N1055" i="6"/>
  <c r="R1055" i="6"/>
  <c r="N1056" i="6"/>
  <c r="R1056" i="6"/>
  <c r="N1057" i="6"/>
  <c r="R1057" i="6"/>
  <c r="N1058" i="6"/>
  <c r="R1058" i="6"/>
  <c r="N1059" i="6"/>
  <c r="R1059" i="6"/>
  <c r="N1060" i="6"/>
  <c r="R1060" i="6"/>
  <c r="N1061" i="6"/>
  <c r="R1061" i="6"/>
  <c r="N1062" i="6"/>
  <c r="R1062" i="6"/>
  <c r="N1063" i="6"/>
  <c r="R1063" i="6"/>
  <c r="N1064" i="6"/>
  <c r="R1064" i="6"/>
  <c r="N1065" i="6"/>
  <c r="R1065" i="6"/>
  <c r="N1066" i="6"/>
  <c r="R1066" i="6"/>
  <c r="N1067" i="6"/>
  <c r="R1067" i="6"/>
  <c r="N1068" i="6"/>
  <c r="R1068" i="6"/>
  <c r="N1069" i="6"/>
  <c r="R1069" i="6"/>
  <c r="N1070" i="6"/>
  <c r="R1070" i="6"/>
  <c r="N1071" i="6"/>
  <c r="R1071" i="6"/>
  <c r="N1072" i="6"/>
  <c r="R1072" i="6"/>
  <c r="N1073" i="6"/>
  <c r="R1073" i="6"/>
  <c r="N1074" i="6"/>
  <c r="R1074" i="6"/>
  <c r="N1075" i="6"/>
  <c r="R1075" i="6"/>
  <c r="N1076" i="6"/>
  <c r="R1076" i="6"/>
  <c r="N1077" i="6"/>
  <c r="R1077" i="6"/>
  <c r="N1078" i="6"/>
  <c r="R1078" i="6"/>
  <c r="N1079" i="6"/>
  <c r="R1079" i="6"/>
  <c r="N1080" i="6"/>
  <c r="R1080" i="6"/>
  <c r="N1081" i="6"/>
  <c r="R1081" i="6"/>
  <c r="N1082" i="6"/>
  <c r="R1082" i="6"/>
  <c r="N1083" i="6"/>
  <c r="R1083" i="6"/>
  <c r="N1084" i="6"/>
  <c r="R1084" i="6"/>
  <c r="N1085" i="6"/>
  <c r="R1085" i="6"/>
  <c r="N1086" i="6"/>
  <c r="R1086" i="6"/>
  <c r="N1087" i="6"/>
  <c r="R1087" i="6"/>
  <c r="N1088" i="6"/>
  <c r="R1088" i="6"/>
  <c r="N1089" i="6"/>
  <c r="R1089" i="6"/>
  <c r="N1090" i="6"/>
  <c r="R1090" i="6"/>
  <c r="N1091" i="6"/>
  <c r="R1091" i="6"/>
  <c r="N1092" i="6"/>
  <c r="R1092" i="6"/>
  <c r="N1093" i="6"/>
  <c r="R1093" i="6"/>
  <c r="N1094" i="6"/>
  <c r="R1094" i="6"/>
  <c r="N1095" i="6"/>
  <c r="R1095" i="6"/>
  <c r="N1096" i="6"/>
  <c r="R1096" i="6"/>
  <c r="N1097" i="6"/>
  <c r="R1097" i="6"/>
  <c r="N1098" i="6"/>
  <c r="R1098" i="6"/>
  <c r="N1099" i="6"/>
  <c r="R1099" i="6"/>
  <c r="N1100" i="6"/>
  <c r="R1100" i="6"/>
  <c r="N1101" i="6"/>
  <c r="R1101" i="6"/>
  <c r="N1102" i="6"/>
  <c r="R1102" i="6"/>
  <c r="N1103" i="6"/>
  <c r="R1103" i="6"/>
  <c r="N1104" i="6"/>
  <c r="R1104" i="6"/>
  <c r="N1105" i="6"/>
  <c r="R1105" i="6"/>
  <c r="N1106" i="6"/>
  <c r="R1106" i="6"/>
  <c r="N1107" i="6"/>
  <c r="R1107" i="6"/>
  <c r="N1108" i="6"/>
  <c r="R1108" i="6"/>
  <c r="N1109" i="6"/>
  <c r="R1109" i="6"/>
  <c r="N1110" i="6"/>
  <c r="R1110" i="6"/>
  <c r="N1111" i="6"/>
  <c r="R1111" i="6"/>
  <c r="N1112" i="6"/>
  <c r="R1112" i="6"/>
  <c r="N1113" i="6"/>
  <c r="R1113" i="6"/>
  <c r="N1114" i="6"/>
  <c r="R1114" i="6"/>
  <c r="N1115" i="6"/>
  <c r="R1115" i="6"/>
  <c r="N1116" i="6"/>
  <c r="R1116" i="6"/>
  <c r="N1117" i="6"/>
  <c r="R1117" i="6"/>
  <c r="N1118" i="6"/>
  <c r="R1118" i="6"/>
  <c r="N1119" i="6"/>
  <c r="R1119" i="6"/>
  <c r="N1120" i="6"/>
  <c r="R1120" i="6"/>
  <c r="N1121" i="6"/>
  <c r="R1121" i="6"/>
  <c r="N1122" i="6"/>
  <c r="R1122" i="6"/>
  <c r="N1123" i="6"/>
  <c r="R1123" i="6"/>
  <c r="N1124" i="6"/>
  <c r="R1124" i="6"/>
  <c r="N1125" i="6"/>
  <c r="R1125" i="6"/>
  <c r="N1126" i="6"/>
  <c r="R1126" i="6"/>
  <c r="N1127" i="6"/>
  <c r="R1127" i="6"/>
  <c r="N1128" i="6"/>
  <c r="R1128" i="6"/>
  <c r="N1129" i="6"/>
  <c r="R1129" i="6"/>
  <c r="N1130" i="6"/>
  <c r="R1130" i="6"/>
  <c r="N1131" i="6"/>
  <c r="R1131" i="6"/>
  <c r="N1132" i="6"/>
  <c r="R1132" i="6"/>
  <c r="N1133" i="6"/>
  <c r="R1133" i="6"/>
  <c r="N1134" i="6"/>
  <c r="R1134" i="6"/>
  <c r="N1135" i="6"/>
  <c r="R1135" i="6"/>
  <c r="N1136" i="6"/>
  <c r="R1136" i="6"/>
  <c r="N1137" i="6"/>
  <c r="R1137" i="6"/>
  <c r="N1138" i="6"/>
  <c r="R1138" i="6"/>
  <c r="N1139" i="6"/>
  <c r="R1139" i="6"/>
  <c r="N1140" i="6"/>
  <c r="R1140" i="6"/>
  <c r="N1141" i="6"/>
  <c r="R1141" i="6"/>
  <c r="R1172" i="6"/>
  <c r="R1173" i="6"/>
  <c r="R1174" i="6"/>
  <c r="R1175" i="6"/>
  <c r="R1176" i="6"/>
  <c r="R1177" i="6"/>
  <c r="R1178" i="6"/>
  <c r="R1179" i="6"/>
  <c r="R1180" i="6"/>
  <c r="R1181" i="6"/>
  <c r="R1182" i="6"/>
  <c r="R1183" i="6"/>
  <c r="R1184" i="6"/>
  <c r="R1185" i="6"/>
  <c r="R1186" i="6"/>
  <c r="R1187" i="6"/>
  <c r="R1188" i="6"/>
  <c r="R1189" i="6"/>
  <c r="R1190" i="6"/>
  <c r="R1191" i="6"/>
  <c r="R1192" i="6"/>
  <c r="R1193" i="6"/>
  <c r="R1194" i="6"/>
  <c r="R1195" i="6"/>
  <c r="R1196" i="6"/>
  <c r="R1197" i="6"/>
  <c r="R1198" i="6"/>
  <c r="R1199" i="6"/>
  <c r="R1200" i="6"/>
  <c r="F2" i="1"/>
  <c r="L2" i="1"/>
  <c r="K2" i="1"/>
  <c r="J2" i="1"/>
  <c r="I2" i="1"/>
  <c r="H2" i="1"/>
  <c r="G2" i="1"/>
</calcChain>
</file>

<file path=xl/sharedStrings.xml><?xml version="1.0" encoding="utf-8"?>
<sst xmlns="http://schemas.openxmlformats.org/spreadsheetml/2006/main" count="10706" uniqueCount="1416">
  <si>
    <t>Marque</t>
  </si>
  <si>
    <t>Nom</t>
  </si>
  <si>
    <t>Prénom</t>
  </si>
  <si>
    <t>Adresse mail</t>
  </si>
  <si>
    <t>Téléphone</t>
  </si>
  <si>
    <t>Pays</t>
  </si>
  <si>
    <t>Ref</t>
  </si>
  <si>
    <t>Code article</t>
  </si>
  <si>
    <t>Taille</t>
  </si>
  <si>
    <t>Livraison prévue</t>
  </si>
  <si>
    <t>Nouvelle marque</t>
  </si>
  <si>
    <t>Saison</t>
  </si>
  <si>
    <t>P.U HT</t>
  </si>
  <si>
    <t>TOTAL H.T</t>
  </si>
  <si>
    <t>Total H.T</t>
  </si>
  <si>
    <t>TVA</t>
  </si>
  <si>
    <t>Total TTC</t>
  </si>
  <si>
    <t>Code couleur</t>
  </si>
  <si>
    <t>MVT entrées</t>
  </si>
  <si>
    <t>MVT sorties</t>
  </si>
  <si>
    <t>Stock final</t>
  </si>
  <si>
    <t>Catégorie</t>
  </si>
  <si>
    <t>Designation</t>
  </si>
  <si>
    <t>Ref fournisseur</t>
  </si>
  <si>
    <t>Ref LHB</t>
  </si>
  <si>
    <t>Shooting</t>
  </si>
  <si>
    <t>Date de livraison</t>
  </si>
  <si>
    <t>MEL</t>
  </si>
  <si>
    <t>MEV</t>
  </si>
  <si>
    <t>PV TTC</t>
  </si>
  <si>
    <t>PV VP</t>
  </si>
  <si>
    <t>Escompte</t>
  </si>
  <si>
    <t>Date</t>
  </si>
  <si>
    <t>Type de MVT</t>
  </si>
  <si>
    <t>Entrée</t>
  </si>
  <si>
    <t>Sortie</t>
  </si>
  <si>
    <t>Mise en vente</t>
  </si>
  <si>
    <t>Vendu VP</t>
  </si>
  <si>
    <t>Vendu Prix Retail</t>
  </si>
  <si>
    <t>Défectueux</t>
  </si>
  <si>
    <t>Vol</t>
  </si>
  <si>
    <t>Réassort</t>
  </si>
  <si>
    <t>Retour</t>
  </si>
  <si>
    <t>Commande Perso</t>
  </si>
  <si>
    <t>Rachat par client (50% retail)</t>
  </si>
  <si>
    <t>Type de taille</t>
  </si>
  <si>
    <t>MENU</t>
  </si>
  <si>
    <t>Marques</t>
  </si>
  <si>
    <t>Budget</t>
  </si>
  <si>
    <t>Bon de commande</t>
  </si>
  <si>
    <t>Etat des stocks</t>
  </si>
  <si>
    <t>Mouvement stock</t>
  </si>
  <si>
    <t>Base de données</t>
  </si>
  <si>
    <t>Calendrier des paiements</t>
  </si>
  <si>
    <t>Thesaurus</t>
  </si>
  <si>
    <t>FR</t>
  </si>
  <si>
    <t>US</t>
  </si>
  <si>
    <t>IT</t>
  </si>
  <si>
    <t>UK</t>
  </si>
  <si>
    <t>France</t>
  </si>
  <si>
    <t>Kenzo</t>
  </si>
  <si>
    <t>Barbaro</t>
  </si>
  <si>
    <t>Jessica</t>
  </si>
  <si>
    <t>jbarbaro@kenzo.com</t>
  </si>
  <si>
    <t>01 73 04 20 57</t>
  </si>
  <si>
    <t>Athé Vanessa Bruno</t>
  </si>
  <si>
    <t>Toutain</t>
  </si>
  <si>
    <t>Yvan</t>
  </si>
  <si>
    <t>yvan.toutain@vanessabruno.fr</t>
  </si>
  <si>
    <t>01 40 26 70 65</t>
  </si>
  <si>
    <t>Carven</t>
  </si>
  <si>
    <t>Bur</t>
  </si>
  <si>
    <t>Aurélie</t>
  </si>
  <si>
    <t>aurelie-bur@carven.fr</t>
  </si>
  <si>
    <t>06 42 58 70 65</t>
  </si>
  <si>
    <t>T By Alexander Wang</t>
  </si>
  <si>
    <t>Djomo</t>
  </si>
  <si>
    <t>Bianca</t>
  </si>
  <si>
    <t>bianca.djomo@eu.alexanderwang.com</t>
  </si>
  <si>
    <t>01 42 86 57 50</t>
  </si>
  <si>
    <t>Etats-Unis</t>
  </si>
  <si>
    <t>Red Valentino</t>
  </si>
  <si>
    <t>Fontes</t>
  </si>
  <si>
    <t>jessica.fontes@valentino.com</t>
  </si>
  <si>
    <t>01 55 35 16 06</t>
  </si>
  <si>
    <t>Italie</t>
  </si>
  <si>
    <t>Cacharel</t>
  </si>
  <si>
    <t>Pleau</t>
  </si>
  <si>
    <t>Virginie</t>
  </si>
  <si>
    <t>vpleau@cacharel.fr</t>
  </si>
  <si>
    <t>01 42 68 41 70</t>
  </si>
  <si>
    <t>Sonia By Sonia Rykiel</t>
  </si>
  <si>
    <t>Turbet-Delof</t>
  </si>
  <si>
    <t>Anne-Sophie</t>
  </si>
  <si>
    <t>turbet-Delof.as@soniarykiel.fr</t>
  </si>
  <si>
    <t>01 49 54 61 41</t>
  </si>
  <si>
    <t>Manoush</t>
  </si>
  <si>
    <t>Adam</t>
  </si>
  <si>
    <t>Cyndie</t>
  </si>
  <si>
    <t>cyndie@manoush.com</t>
  </si>
  <si>
    <t>01 44 88 97 99</t>
  </si>
  <si>
    <t>Paul and Joe</t>
  </si>
  <si>
    <t>Aoudia</t>
  </si>
  <si>
    <t>Raficka</t>
  </si>
  <si>
    <t>raficka.aoudia@paulandjoe.net</t>
  </si>
  <si>
    <t>01 42 74 24 68</t>
  </si>
  <si>
    <t>Tara Jarmon</t>
  </si>
  <si>
    <t>Spengler</t>
  </si>
  <si>
    <t>Veronika</t>
  </si>
  <si>
    <t>veronika.spengler@tarajarmon.fr</t>
  </si>
  <si>
    <t>01 53 38 48 13</t>
  </si>
  <si>
    <t>Sunday Life</t>
  </si>
  <si>
    <t>Chen</t>
  </si>
  <si>
    <t>Pei</t>
  </si>
  <si>
    <t>pei.chen@sunday-life.com</t>
  </si>
  <si>
    <t>Katso Paris</t>
  </si>
  <si>
    <t>Belhchemi</t>
  </si>
  <si>
    <t>Katia</t>
  </si>
  <si>
    <t>contact@katso-paris.com</t>
  </si>
  <si>
    <t>06 47 54 44 92</t>
  </si>
  <si>
    <t>Boudoir des Lubies</t>
  </si>
  <si>
    <t>De Pontcharra</t>
  </si>
  <si>
    <t>Camille</t>
  </si>
  <si>
    <t>camille@ambassadorsconsulting.com</t>
  </si>
  <si>
    <t>06 67 00 59 41</t>
  </si>
  <si>
    <t>Iris Cantabri</t>
  </si>
  <si>
    <t>Darris</t>
  </si>
  <si>
    <t>Pauline</t>
  </si>
  <si>
    <t>pauline.darris@iriscantabri.com</t>
  </si>
  <si>
    <t>06 71 71 68 43</t>
  </si>
  <si>
    <t>15H</t>
  </si>
  <si>
    <t>16PE</t>
  </si>
  <si>
    <t>16E</t>
  </si>
  <si>
    <t>16PH</t>
  </si>
  <si>
    <t>16H</t>
  </si>
  <si>
    <t>17PE</t>
  </si>
  <si>
    <t>17E</t>
  </si>
  <si>
    <t>17PH</t>
  </si>
  <si>
    <t>17H</t>
  </si>
  <si>
    <t>402204F15</t>
  </si>
  <si>
    <t>402317F15</t>
  </si>
  <si>
    <t>402410F15</t>
  </si>
  <si>
    <t>402603F15</t>
  </si>
  <si>
    <t>403415F15</t>
  </si>
  <si>
    <t>403716F15</t>
  </si>
  <si>
    <t>001</t>
  </si>
  <si>
    <t>410</t>
  </si>
  <si>
    <t>N° catégorie</t>
  </si>
  <si>
    <t>Top</t>
  </si>
  <si>
    <t>01</t>
  </si>
  <si>
    <t>Chemise (et blouse)</t>
  </si>
  <si>
    <t>02</t>
  </si>
  <si>
    <t>T-shirt</t>
  </si>
  <si>
    <t>03</t>
  </si>
  <si>
    <t>Pantalon</t>
  </si>
  <si>
    <t>04</t>
  </si>
  <si>
    <t>Jupe</t>
  </si>
  <si>
    <t>05</t>
  </si>
  <si>
    <t>Short</t>
  </si>
  <si>
    <t>06</t>
  </si>
  <si>
    <t>Combinaison</t>
  </si>
  <si>
    <t>07</t>
  </si>
  <si>
    <t>Robe</t>
  </si>
  <si>
    <t>08</t>
  </si>
  <si>
    <t>Pull</t>
  </si>
  <si>
    <t>09</t>
  </si>
  <si>
    <t>Sweat</t>
  </si>
  <si>
    <t>10</t>
  </si>
  <si>
    <t>Cardigan</t>
  </si>
  <si>
    <t>11</t>
  </si>
  <si>
    <t>Veste</t>
  </si>
  <si>
    <t>12</t>
  </si>
  <si>
    <t>Manteau</t>
  </si>
  <si>
    <t>13</t>
  </si>
  <si>
    <t>Sacs</t>
  </si>
  <si>
    <t>14</t>
  </si>
  <si>
    <t>Bijoux</t>
  </si>
  <si>
    <t>15</t>
  </si>
  <si>
    <t>Bomber</t>
  </si>
  <si>
    <t>16</t>
  </si>
  <si>
    <t>S</t>
  </si>
  <si>
    <t>M</t>
  </si>
  <si>
    <t>4</t>
  </si>
  <si>
    <t>2</t>
  </si>
  <si>
    <t>15/08/2015-15/09/2015</t>
  </si>
  <si>
    <t>Paiements type</t>
  </si>
  <si>
    <t>NET30</t>
  </si>
  <si>
    <t>Plan de paiement en 3 fois à livraison</t>
  </si>
  <si>
    <t>Plan de paiement (30%commande + 3 fois livraison)</t>
  </si>
  <si>
    <t>Code paiement</t>
  </si>
  <si>
    <t>Oui</t>
  </si>
  <si>
    <t>Non</t>
  </si>
  <si>
    <t>Code marque</t>
  </si>
  <si>
    <t>ICA</t>
  </si>
  <si>
    <t>BDL</t>
  </si>
  <si>
    <t>KAT</t>
  </si>
  <si>
    <t>SLI</t>
  </si>
  <si>
    <t>TJA</t>
  </si>
  <si>
    <t>PAJ</t>
  </si>
  <si>
    <t>MAN</t>
  </si>
  <si>
    <t>SBS</t>
  </si>
  <si>
    <t>CAC</t>
  </si>
  <si>
    <t>RVA</t>
  </si>
  <si>
    <t>TBA</t>
  </si>
  <si>
    <t>CAR</t>
  </si>
  <si>
    <t>VBR</t>
  </si>
  <si>
    <t>KEN</t>
  </si>
  <si>
    <t>Code Marque</t>
  </si>
  <si>
    <t>Couleur</t>
  </si>
  <si>
    <t>N° couleur</t>
  </si>
  <si>
    <t>Ecru</t>
  </si>
  <si>
    <t>010</t>
  </si>
  <si>
    <t>Crème</t>
  </si>
  <si>
    <t>030</t>
  </si>
  <si>
    <t>Beige</t>
  </si>
  <si>
    <t>080</t>
  </si>
  <si>
    <t>Nude</t>
  </si>
  <si>
    <t>Rose poudré</t>
  </si>
  <si>
    <t>Rose blush</t>
  </si>
  <si>
    <t>Framboise</t>
  </si>
  <si>
    <t>Rose fuschia</t>
  </si>
  <si>
    <t>Rouge cerise</t>
  </si>
  <si>
    <t>300</t>
  </si>
  <si>
    <t>Corail</t>
  </si>
  <si>
    <t>340</t>
  </si>
  <si>
    <t>Orange</t>
  </si>
  <si>
    <t>Prune</t>
  </si>
  <si>
    <t>Bordeaux</t>
  </si>
  <si>
    <t>Bleu</t>
  </si>
  <si>
    <t>500</t>
  </si>
  <si>
    <t>Bleu ciel</t>
  </si>
  <si>
    <t>Bleu klein</t>
  </si>
  <si>
    <t>Bleu denim clair</t>
  </si>
  <si>
    <t>Bleu roi</t>
  </si>
  <si>
    <t>Bleu brut</t>
  </si>
  <si>
    <t>Marine</t>
  </si>
  <si>
    <t>590</t>
  </si>
  <si>
    <t>Vert</t>
  </si>
  <si>
    <t>Vert emeraude</t>
  </si>
  <si>
    <t>Kaki</t>
  </si>
  <si>
    <t>680</t>
  </si>
  <si>
    <t>Vert sapin</t>
  </si>
  <si>
    <t>Jaune poussin</t>
  </si>
  <si>
    <t>700</t>
  </si>
  <si>
    <t>Jaune mimosa</t>
  </si>
  <si>
    <t>Doré</t>
  </si>
  <si>
    <t>Jaune moutarde</t>
  </si>
  <si>
    <t>Camel</t>
  </si>
  <si>
    <t>Caramel</t>
  </si>
  <si>
    <t>Gris</t>
  </si>
  <si>
    <t>900</t>
  </si>
  <si>
    <t>Argent</t>
  </si>
  <si>
    <t>Gris chiné</t>
  </si>
  <si>
    <t>970</t>
  </si>
  <si>
    <t>Gris anthracite</t>
  </si>
  <si>
    <t>Noir</t>
  </si>
  <si>
    <t>Imprimé</t>
  </si>
  <si>
    <t>IMP</t>
  </si>
  <si>
    <t>Multi</t>
  </si>
  <si>
    <t>MUL</t>
  </si>
  <si>
    <t>Couleur filtre</t>
  </si>
  <si>
    <t>Blanc</t>
  </si>
  <si>
    <t>Rose</t>
  </si>
  <si>
    <t>Rouge</t>
  </si>
  <si>
    <t>Jaune</t>
  </si>
  <si>
    <t>Mesure 1</t>
  </si>
  <si>
    <t>Mesure 2</t>
  </si>
  <si>
    <t>Mesure 3</t>
  </si>
  <si>
    <t>Type de mesure</t>
  </si>
  <si>
    <t>Code</t>
  </si>
  <si>
    <t>A</t>
  </si>
  <si>
    <t>Epaule à la base</t>
  </si>
  <si>
    <t>Longueur totale</t>
  </si>
  <si>
    <t>Epaules</t>
  </si>
  <si>
    <t>Poitrine</t>
  </si>
  <si>
    <t>Hanches</t>
  </si>
  <si>
    <t>Entrejambe</t>
  </si>
  <si>
    <t>Longueur des manches</t>
  </si>
  <si>
    <t>B</t>
  </si>
  <si>
    <t>C</t>
  </si>
  <si>
    <t>D</t>
  </si>
  <si>
    <t>E</t>
  </si>
  <si>
    <t>F</t>
  </si>
  <si>
    <t>G</t>
  </si>
  <si>
    <t>H</t>
  </si>
  <si>
    <t>Hauteur</t>
  </si>
  <si>
    <t>Largeur</t>
  </si>
  <si>
    <t>I</t>
  </si>
  <si>
    <t>J</t>
  </si>
  <si>
    <t>Profondeur</t>
  </si>
  <si>
    <t>K</t>
  </si>
  <si>
    <t>KR3CA0I624N</t>
  </si>
  <si>
    <t>0NA</t>
  </si>
  <si>
    <t>KR3VA1X0242</t>
  </si>
  <si>
    <t>0NO</t>
  </si>
  <si>
    <t>KR3VB06324N</t>
  </si>
  <si>
    <t>KR3VB09525F</t>
  </si>
  <si>
    <t>KR3MJ02M265</t>
  </si>
  <si>
    <t>KR3VA1X524G</t>
  </si>
  <si>
    <t>KR3CA0K00F0</t>
  </si>
  <si>
    <t>159</t>
  </si>
  <si>
    <t>KR3KD08427J</t>
  </si>
  <si>
    <t>KR3MJ02I26C</t>
  </si>
  <si>
    <t>KR3VA1V50F1</t>
  </si>
  <si>
    <t>401119R16</t>
  </si>
  <si>
    <t>401227R16</t>
  </si>
  <si>
    <t>401901R16</t>
  </si>
  <si>
    <t>403504R16</t>
  </si>
  <si>
    <t>404</t>
  </si>
  <si>
    <t>403706R16</t>
  </si>
  <si>
    <t>400406R16</t>
  </si>
  <si>
    <t>403409R16</t>
  </si>
  <si>
    <t>468</t>
  </si>
  <si>
    <t>403412R16</t>
  </si>
  <si>
    <t>20S0126</t>
  </si>
  <si>
    <t>421</t>
  </si>
  <si>
    <t>20R0267</t>
  </si>
  <si>
    <t>20R0204</t>
  </si>
  <si>
    <t>6EAA04-A08002</t>
  </si>
  <si>
    <t>892</t>
  </si>
  <si>
    <t>6EAA06-A08033</t>
  </si>
  <si>
    <t>002</t>
  </si>
  <si>
    <t>999</t>
  </si>
  <si>
    <t>6EAA06-A05006</t>
  </si>
  <si>
    <t>6EAA12-A02401</t>
  </si>
  <si>
    <t>341</t>
  </si>
  <si>
    <t>6EAA14-A08012</t>
  </si>
  <si>
    <t>019</t>
  </si>
  <si>
    <t>6EAA14-A09008</t>
  </si>
  <si>
    <t>6EAA23-A08032</t>
  </si>
  <si>
    <t>6EAA30-A08013</t>
  </si>
  <si>
    <t>6EAA43-A01004</t>
  </si>
  <si>
    <t>003</t>
  </si>
  <si>
    <t>6EAA21-A08001</t>
  </si>
  <si>
    <t>890</t>
  </si>
  <si>
    <t>6EAB02-A08034</t>
  </si>
  <si>
    <t>110M18</t>
  </si>
  <si>
    <t>305</t>
  </si>
  <si>
    <t>120J24</t>
  </si>
  <si>
    <t>5540</t>
  </si>
  <si>
    <t>120J25</t>
  </si>
  <si>
    <t>5541</t>
  </si>
  <si>
    <t>120J26</t>
  </si>
  <si>
    <t>5542</t>
  </si>
  <si>
    <t>120R60</t>
  </si>
  <si>
    <t>9953</t>
  </si>
  <si>
    <t>280H28</t>
  </si>
  <si>
    <t>9900</t>
  </si>
  <si>
    <t>280R96</t>
  </si>
  <si>
    <t>300H08</t>
  </si>
  <si>
    <t>0099</t>
  </si>
  <si>
    <t>320J28</t>
  </si>
  <si>
    <t>320R92</t>
  </si>
  <si>
    <t>400J26</t>
  </si>
  <si>
    <t>732TS20</t>
  </si>
  <si>
    <t>800RO01</t>
  </si>
  <si>
    <t>802RO06</t>
  </si>
  <si>
    <t>F652BL040527</t>
  </si>
  <si>
    <t>99</t>
  </si>
  <si>
    <t>F652RO01551B</t>
  </si>
  <si>
    <t>F652RO0155AC</t>
  </si>
  <si>
    <t>F652MA1225AQ</t>
  </si>
  <si>
    <t>F652RO0165AF</t>
  </si>
  <si>
    <t>77</t>
  </si>
  <si>
    <t>F652RO01651J</t>
  </si>
  <si>
    <t>F652CH10852H</t>
  </si>
  <si>
    <t>98</t>
  </si>
  <si>
    <t>F652RO008522</t>
  </si>
  <si>
    <t>F652PA0905AQ</t>
  </si>
  <si>
    <t>F652RO02153B</t>
  </si>
  <si>
    <t>F652RO0285AF</t>
  </si>
  <si>
    <t>F652TO17353B</t>
  </si>
  <si>
    <t>F652TS7934YM</t>
  </si>
  <si>
    <t>93</t>
  </si>
  <si>
    <t>F652SW7054XC</t>
  </si>
  <si>
    <t>16EFP606404</t>
  </si>
  <si>
    <t>16EFP437412</t>
  </si>
  <si>
    <t>16EFP409416</t>
  </si>
  <si>
    <t>16EFP430417</t>
  </si>
  <si>
    <t>750</t>
  </si>
  <si>
    <t>560</t>
  </si>
  <si>
    <t>16EFP410417</t>
  </si>
  <si>
    <t>16EFP226417</t>
  </si>
  <si>
    <t>125R53</t>
  </si>
  <si>
    <t>135J01</t>
  </si>
  <si>
    <t>245R09</t>
  </si>
  <si>
    <t>255H03</t>
  </si>
  <si>
    <t>295C17</t>
  </si>
  <si>
    <t>453</t>
  </si>
  <si>
    <t>295R15</t>
  </si>
  <si>
    <t>753R011</t>
  </si>
  <si>
    <t>753R012</t>
  </si>
  <si>
    <t>295H37</t>
  </si>
  <si>
    <t>F651CH113512</t>
  </si>
  <si>
    <t>71</t>
  </si>
  <si>
    <t>F651RO0485C6</t>
  </si>
  <si>
    <t>F651RO058512</t>
  </si>
  <si>
    <t>F651RO0625HC</t>
  </si>
  <si>
    <t>F651RO594827</t>
  </si>
  <si>
    <t>F651RO737901</t>
  </si>
  <si>
    <t>85251901-HA</t>
  </si>
  <si>
    <t>85251907-ID</t>
  </si>
  <si>
    <t>482</t>
  </si>
  <si>
    <t>85133218-3</t>
  </si>
  <si>
    <t>85133217-3</t>
  </si>
  <si>
    <t>85289489-38</t>
  </si>
  <si>
    <t>85431221-10</t>
  </si>
  <si>
    <t>85431427-10</t>
  </si>
  <si>
    <t>85431447-10</t>
  </si>
  <si>
    <t>753</t>
  </si>
  <si>
    <t>85432420-8</t>
  </si>
  <si>
    <t>85435358-7C</t>
  </si>
  <si>
    <t>85435443-7C</t>
  </si>
  <si>
    <t>85267078-25</t>
  </si>
  <si>
    <t>104</t>
  </si>
  <si>
    <t>470</t>
  </si>
  <si>
    <t>401404S16</t>
  </si>
  <si>
    <t>419</t>
  </si>
  <si>
    <t>402405S16</t>
  </si>
  <si>
    <t>409</t>
  </si>
  <si>
    <t>402409S16</t>
  </si>
  <si>
    <t>402431S16</t>
  </si>
  <si>
    <t>352</t>
  </si>
  <si>
    <t>403415S16</t>
  </si>
  <si>
    <t>311</t>
  </si>
  <si>
    <t>403510S16</t>
  </si>
  <si>
    <t>LR3CG0001Y1</t>
  </si>
  <si>
    <t>LR3CH00G2</t>
  </si>
  <si>
    <t>LR3CH0701</t>
  </si>
  <si>
    <t>236</t>
  </si>
  <si>
    <t>LR3MJ03NH7</t>
  </si>
  <si>
    <t>AR0</t>
  </si>
  <si>
    <t>LR3MJ03Q2H7</t>
  </si>
  <si>
    <t>LR3VA03I2</t>
  </si>
  <si>
    <t>LR3VA03S2EG</t>
  </si>
  <si>
    <t>LR3VA03U2</t>
  </si>
  <si>
    <t>377</t>
  </si>
  <si>
    <t>LR3VA2S52GA</t>
  </si>
  <si>
    <t>CX7</t>
  </si>
  <si>
    <t>LR3VA2V02GG</t>
  </si>
  <si>
    <t>LR3VA2W00F1</t>
  </si>
  <si>
    <t>477</t>
  </si>
  <si>
    <t>Sandra</t>
  </si>
  <si>
    <t>Agathe</t>
  </si>
  <si>
    <t>Diane</t>
  </si>
  <si>
    <t>Alexandra</t>
  </si>
  <si>
    <t>Anaelle</t>
  </si>
  <si>
    <t>Assia</t>
  </si>
  <si>
    <t>Empire</t>
  </si>
  <si>
    <t>First</t>
  </si>
  <si>
    <t>Kim</t>
  </si>
  <si>
    <t>Sophia</t>
  </si>
  <si>
    <t>Varenne Mini</t>
  </si>
  <si>
    <t>Rose/rabat rose</t>
  </si>
  <si>
    <t>Noir/rabat noir</t>
  </si>
  <si>
    <t>Babylone</t>
  </si>
  <si>
    <t>Noir/pate d'autruche</t>
  </si>
  <si>
    <t>Croco émeraude/rabat pate d'autruche</t>
  </si>
  <si>
    <t>Noir/rabat croco blanco</t>
  </si>
  <si>
    <t>Mini Jacob</t>
  </si>
  <si>
    <t>Black</t>
  </si>
  <si>
    <t>Lacca</t>
  </si>
  <si>
    <t>Blureal</t>
  </si>
  <si>
    <t>Mini Jacob croco</t>
  </si>
  <si>
    <t>Orchidea</t>
  </si>
  <si>
    <t>Clutch départ</t>
  </si>
  <si>
    <t>Croco nude</t>
  </si>
  <si>
    <t>6HAA03-A08004</t>
  </si>
  <si>
    <t>320</t>
  </si>
  <si>
    <t>6HAA03-A08023</t>
  </si>
  <si>
    <t>6HAA06-A08003</t>
  </si>
  <si>
    <t>6HAA10-A09022</t>
  </si>
  <si>
    <t>6HAA20-A03004</t>
  </si>
  <si>
    <t>6HAA34-A08006</t>
  </si>
  <si>
    <t>6HAA46-A08017</t>
  </si>
  <si>
    <t>6HAA51-A07002</t>
  </si>
  <si>
    <t>329</t>
  </si>
  <si>
    <t>6HAA51-A08002</t>
  </si>
  <si>
    <t>6HAA51-A09003</t>
  </si>
  <si>
    <t>Efarniente</t>
  </si>
  <si>
    <t>Efenice</t>
  </si>
  <si>
    <t>Ebelcanto</t>
  </si>
  <si>
    <t>Epompadour</t>
  </si>
  <si>
    <t>Eartaban</t>
  </si>
  <si>
    <t>31</t>
  </si>
  <si>
    <t>Eseringa</t>
  </si>
  <si>
    <t>Enapoli</t>
  </si>
  <si>
    <t>Eriviere</t>
  </si>
  <si>
    <t>1008M20</t>
  </si>
  <si>
    <t>006</t>
  </si>
  <si>
    <t>2001J30</t>
  </si>
  <si>
    <t>8068</t>
  </si>
  <si>
    <t>2001R70</t>
  </si>
  <si>
    <t>2003H32</t>
  </si>
  <si>
    <t>803</t>
  </si>
  <si>
    <t>2003R06</t>
  </si>
  <si>
    <t>2006P16</t>
  </si>
  <si>
    <t>2006V10</t>
  </si>
  <si>
    <t>3002H04</t>
  </si>
  <si>
    <t>3002R08</t>
  </si>
  <si>
    <t>3010H36</t>
  </si>
  <si>
    <t>3010R32</t>
  </si>
  <si>
    <t>3011H10</t>
  </si>
  <si>
    <t>629</t>
  </si>
  <si>
    <t>3011R48</t>
  </si>
  <si>
    <t>PH6BPRO</t>
  </si>
  <si>
    <t>PH6GARD</t>
  </si>
  <si>
    <t>PH6SHRC</t>
  </si>
  <si>
    <t>PH6GARR</t>
  </si>
  <si>
    <t>PH6SCTO</t>
  </si>
  <si>
    <t>PH6RAPL</t>
  </si>
  <si>
    <t>Ecru/noir</t>
  </si>
  <si>
    <t>86351469-GM</t>
  </si>
  <si>
    <t>028</t>
  </si>
  <si>
    <t>86351899-GM</t>
  </si>
  <si>
    <t>86126409-21</t>
  </si>
  <si>
    <t>86126413-21A</t>
  </si>
  <si>
    <t>86240224-47</t>
  </si>
  <si>
    <t>507</t>
  </si>
  <si>
    <t>86240509-47</t>
  </si>
  <si>
    <t>86446023-37</t>
  </si>
  <si>
    <t>155</t>
  </si>
  <si>
    <t>86627106-45</t>
  </si>
  <si>
    <t>86830105-41</t>
  </si>
  <si>
    <t>720</t>
  </si>
  <si>
    <t>86830308-41</t>
  </si>
  <si>
    <t>86937500-17A</t>
  </si>
  <si>
    <t>86266076-79</t>
  </si>
  <si>
    <t>403208P16</t>
  </si>
  <si>
    <t>270</t>
  </si>
  <si>
    <t>403404P16</t>
  </si>
  <si>
    <t>400405P16</t>
  </si>
  <si>
    <t>403421P16</t>
  </si>
  <si>
    <t>057</t>
  </si>
  <si>
    <t>403504P16</t>
  </si>
  <si>
    <t>109864P16</t>
  </si>
  <si>
    <t>20S0066</t>
  </si>
  <si>
    <t>20S0218</t>
  </si>
  <si>
    <t>503</t>
  </si>
  <si>
    <t>20S0224</t>
  </si>
  <si>
    <t>912</t>
  </si>
  <si>
    <t>20R0387</t>
  </si>
  <si>
    <t>336</t>
  </si>
  <si>
    <t>20R0228</t>
  </si>
  <si>
    <t>1015J45</t>
  </si>
  <si>
    <t>1015R03</t>
  </si>
  <si>
    <t>2038V23E</t>
  </si>
  <si>
    <t>3013J21</t>
  </si>
  <si>
    <t>535</t>
  </si>
  <si>
    <t>3015R09</t>
  </si>
  <si>
    <t>3017C01</t>
  </si>
  <si>
    <t>4002R43</t>
  </si>
  <si>
    <t>4014R45</t>
  </si>
  <si>
    <t>807</t>
  </si>
  <si>
    <t>8046PU036</t>
  </si>
  <si>
    <t>545</t>
  </si>
  <si>
    <t>Emilly</t>
  </si>
  <si>
    <t>Ebruyère</t>
  </si>
  <si>
    <t>Emericourt</t>
  </si>
  <si>
    <t>Eportofino</t>
  </si>
  <si>
    <t>15809-N2161</t>
  </si>
  <si>
    <t xml:space="preserve">15809-N2162 </t>
  </si>
  <si>
    <t xml:space="preserve">15389-R3545 </t>
  </si>
  <si>
    <t xml:space="preserve">15316-P0862 </t>
  </si>
  <si>
    <t xml:space="preserve">15440-J1414 </t>
  </si>
  <si>
    <t xml:space="preserve">15371-R3510 </t>
  </si>
  <si>
    <t xml:space="preserve">15451-T1859 </t>
  </si>
  <si>
    <t xml:space="preserve">15395-T1861 </t>
  </si>
  <si>
    <t xml:space="preserve">15369-T1832 </t>
  </si>
  <si>
    <t xml:space="preserve">15328-R3550 </t>
  </si>
  <si>
    <t>400408F16</t>
  </si>
  <si>
    <t>403116F16</t>
  </si>
  <si>
    <t>614</t>
  </si>
  <si>
    <t>403304F16</t>
  </si>
  <si>
    <t>403412F16</t>
  </si>
  <si>
    <t>403506F16</t>
  </si>
  <si>
    <t>995</t>
  </si>
  <si>
    <t>402416F16</t>
  </si>
  <si>
    <t>613</t>
  </si>
  <si>
    <t>403402F16</t>
  </si>
  <si>
    <t>20R0357</t>
  </si>
  <si>
    <t>616</t>
  </si>
  <si>
    <t>20R0409</t>
  </si>
  <si>
    <t>16HFP206443</t>
  </si>
  <si>
    <t>16HFP205436</t>
  </si>
  <si>
    <t>16HFP101418</t>
  </si>
  <si>
    <t>690</t>
  </si>
  <si>
    <t>16HFP611407</t>
  </si>
  <si>
    <t>16HFP410433</t>
  </si>
  <si>
    <t>200</t>
  </si>
  <si>
    <t>580</t>
  </si>
  <si>
    <t>16HFP604410</t>
  </si>
  <si>
    <t>16HFP300416</t>
  </si>
  <si>
    <t>16HFP206444</t>
  </si>
  <si>
    <t>16HFP601402</t>
  </si>
  <si>
    <t>16HFP402437</t>
  </si>
  <si>
    <t>16HFP301418</t>
  </si>
  <si>
    <t>650</t>
  </si>
  <si>
    <t>16HFP508406</t>
  </si>
  <si>
    <t>PE7ASJ</t>
  </si>
  <si>
    <t>Coquelicot</t>
  </si>
  <si>
    <t>PE7BASP</t>
  </si>
  <si>
    <t>PE7COPU</t>
  </si>
  <si>
    <t>PE7DEPA</t>
  </si>
  <si>
    <t>Brut</t>
  </si>
  <si>
    <t>PE7FNRB</t>
  </si>
  <si>
    <t>PE7GPTS</t>
  </si>
  <si>
    <t>PE7INRO</t>
  </si>
  <si>
    <t>PE7ROTL</t>
  </si>
  <si>
    <t>2020P05</t>
  </si>
  <si>
    <t>357</t>
  </si>
  <si>
    <t>2020V11</t>
  </si>
  <si>
    <t>2054C12</t>
  </si>
  <si>
    <t>2054P05</t>
  </si>
  <si>
    <t>2054R36</t>
  </si>
  <si>
    <t>3012C06</t>
  </si>
  <si>
    <t>3012H30</t>
  </si>
  <si>
    <t>504</t>
  </si>
  <si>
    <t>3053R34</t>
  </si>
  <si>
    <t>3060C02</t>
  </si>
  <si>
    <t>3020</t>
  </si>
  <si>
    <t>3060R78</t>
  </si>
  <si>
    <t>4019H02</t>
  </si>
  <si>
    <t>4019H54</t>
  </si>
  <si>
    <t>505</t>
  </si>
  <si>
    <t>4019J32</t>
  </si>
  <si>
    <t>4019R84</t>
  </si>
  <si>
    <t>7014DE008</t>
  </si>
  <si>
    <t>7014R0408</t>
  </si>
  <si>
    <t>8151PU012</t>
  </si>
  <si>
    <t>8163PU021</t>
  </si>
  <si>
    <t>FNEMOURS</t>
  </si>
  <si>
    <t>FF130U</t>
  </si>
  <si>
    <t>FFIGEAC</t>
  </si>
  <si>
    <t>FNF108U</t>
  </si>
  <si>
    <t>FNIKI</t>
  </si>
  <si>
    <t>FF128F</t>
  </si>
  <si>
    <t>FPOLETTE</t>
  </si>
  <si>
    <t>FF308F</t>
  </si>
  <si>
    <t>FAUCERISIER</t>
  </si>
  <si>
    <t>FF204F</t>
  </si>
  <si>
    <t>FVICTOIRE</t>
  </si>
  <si>
    <t>FZIRIA</t>
  </si>
  <si>
    <t>FF304U</t>
  </si>
  <si>
    <t>FBOVENT</t>
  </si>
  <si>
    <t>FCOCOBLUE</t>
  </si>
  <si>
    <t>FNF111F</t>
  </si>
  <si>
    <t>FLOQUACE</t>
  </si>
  <si>
    <t>FF601U</t>
  </si>
  <si>
    <t>FILLUMINE</t>
  </si>
  <si>
    <t>400417R17</t>
  </si>
  <si>
    <t>403209R17</t>
  </si>
  <si>
    <t>101</t>
  </si>
  <si>
    <t>400411R17</t>
  </si>
  <si>
    <t>403500R17</t>
  </si>
  <si>
    <t>403707R17</t>
  </si>
  <si>
    <t>402411R17</t>
  </si>
  <si>
    <t>400321R17</t>
  </si>
  <si>
    <t>401120R17</t>
  </si>
  <si>
    <t>100</t>
  </si>
  <si>
    <t>401403R17</t>
  </si>
  <si>
    <t>109981R17</t>
  </si>
  <si>
    <t>047</t>
  </si>
  <si>
    <t>16316-R3697</t>
  </si>
  <si>
    <t>16316-V1049</t>
  </si>
  <si>
    <t>16337-P0394</t>
  </si>
  <si>
    <t>16337-P0897</t>
  </si>
  <si>
    <t>180</t>
  </si>
  <si>
    <t>16337-R3744</t>
  </si>
  <si>
    <t>16337-T1967</t>
  </si>
  <si>
    <t>16368-M0971</t>
  </si>
  <si>
    <t>16370-T1932</t>
  </si>
  <si>
    <t>170</t>
  </si>
  <si>
    <t>575</t>
  </si>
  <si>
    <t>16374-R3704</t>
  </si>
  <si>
    <t>16374-R3705</t>
  </si>
  <si>
    <t>16443-J1469</t>
  </si>
  <si>
    <t>16443-R3764</t>
  </si>
  <si>
    <t>16443-T1948</t>
  </si>
  <si>
    <t>16444-J1470</t>
  </si>
  <si>
    <t>16444-T1947</t>
  </si>
  <si>
    <t>16451-J1499</t>
  </si>
  <si>
    <t>SWE1101-SWEJAC</t>
  </si>
  <si>
    <t>Navy blue/black/grey</t>
  </si>
  <si>
    <t>TOP2003-VIS36BAS</t>
  </si>
  <si>
    <t>Navy Blue</t>
  </si>
  <si>
    <t>SKI1003-PL38JAC</t>
  </si>
  <si>
    <t>DRE3001-SWEJAC</t>
  </si>
  <si>
    <t>DRE2102-POPJAC</t>
  </si>
  <si>
    <t>White/bordeaux</t>
  </si>
  <si>
    <t>DRE3002-PL38JAC</t>
  </si>
  <si>
    <t>CMARA1</t>
  </si>
  <si>
    <t>CMARA5</t>
  </si>
  <si>
    <t>SMARA2</t>
  </si>
  <si>
    <t>EMARA1</t>
  </si>
  <si>
    <t>EMARA4</t>
  </si>
  <si>
    <t>EMARA6/R3</t>
  </si>
  <si>
    <t>T by Alexander Wang</t>
  </si>
  <si>
    <t>katso Paris</t>
  </si>
  <si>
    <t>Paul &amp; Joe</t>
  </si>
  <si>
    <t>Melissa Kandiyoti</t>
  </si>
  <si>
    <t>Créateur</t>
  </si>
  <si>
    <t>CATEGORIE</t>
  </si>
  <si>
    <t>DESIGNATION</t>
  </si>
  <si>
    <t>Top cropped à découpes</t>
  </si>
  <si>
    <t>Pull cachemire col V</t>
  </si>
  <si>
    <t>Robe dos nu à découpes</t>
  </si>
  <si>
    <t xml:space="preserve">Jupe en maille </t>
  </si>
  <si>
    <t>Robe velours à zips</t>
  </si>
  <si>
    <t>Legging velours à zips</t>
  </si>
  <si>
    <t>Manteaux bi-colore effet festonné</t>
  </si>
  <si>
    <t>Robe imprimée cerises</t>
  </si>
  <si>
    <t>Robe noire col claudine  à effet festonné blanc</t>
  </si>
  <si>
    <t xml:space="preserve">Robe arc-en-ciel </t>
  </si>
  <si>
    <t>Robe tee-shirt effet tutu</t>
  </si>
  <si>
    <t>Robe manches courtes col cerise</t>
  </si>
  <si>
    <t>Manteau rose poudré</t>
  </si>
  <si>
    <t>Robe col polo manches en transparence</t>
  </si>
  <si>
    <t>Robe sweat effet tutu</t>
  </si>
  <si>
    <t>Robe baby doll rose poudré</t>
  </si>
  <si>
    <t>Débardeur noir à trous circulaires</t>
  </si>
  <si>
    <t>Tee-shirt manches courtes à trous circulaire</t>
  </si>
  <si>
    <t>Jupes midi  à trous circulaires</t>
  </si>
  <si>
    <t>Blazer satiné</t>
  </si>
  <si>
    <t>Pantalon costume satiné</t>
  </si>
  <si>
    <t>Robe débardeur à découpes côtés</t>
  </si>
  <si>
    <t>Robe sans manches denim effilochée</t>
  </si>
  <si>
    <t>Robe chemise denim effilochée</t>
  </si>
  <si>
    <t>Sac Mini Rockie</t>
  </si>
  <si>
    <t>Sac Small Diego</t>
  </si>
  <si>
    <t>Sac Seau Alpha</t>
  </si>
  <si>
    <t>Robe bustier 2 en 1</t>
  </si>
  <si>
    <t>Robe manches courtes à volants</t>
  </si>
  <si>
    <t xml:space="preserve">Combinaison sans manches </t>
  </si>
  <si>
    <t>Veste sans manches kimono</t>
  </si>
  <si>
    <t>Robe à imprimé floral</t>
  </si>
  <si>
    <t>Blouse à imprimé floral</t>
  </si>
  <si>
    <t xml:space="preserve">Robe ajourée </t>
  </si>
  <si>
    <t>Robe sans manches broderies à volants</t>
  </si>
  <si>
    <t>Veste écrue</t>
  </si>
  <si>
    <t>Robe manches longues festonnée</t>
  </si>
  <si>
    <t xml:space="preserve">Robe 2 en 1 molletonnée </t>
  </si>
  <si>
    <t>Manteau gabardine</t>
  </si>
  <si>
    <t>Jupe asymétrique festonnée</t>
  </si>
  <si>
    <t>Robe asymétrique festonnée</t>
  </si>
  <si>
    <t>Top à carreaux</t>
  </si>
  <si>
    <t>Robe à carreaux</t>
  </si>
  <si>
    <t>Top à imprimé trèfles</t>
  </si>
  <si>
    <t>Jupe coton ajourée</t>
  </si>
  <si>
    <t>Robe courte coton ajourée</t>
  </si>
  <si>
    <t>Jupe à imprimé trèfle</t>
  </si>
  <si>
    <t>Tee shirt maille manches courtes</t>
  </si>
  <si>
    <t>Robe sans manches boutonnée</t>
  </si>
  <si>
    <t xml:space="preserve">Robe chemise avec pull  2 en 1 </t>
  </si>
  <si>
    <t>Bomber imprimé</t>
  </si>
  <si>
    <t>Robe sans manches à surpiqures</t>
  </si>
  <si>
    <t>Robe sans manches imprimée</t>
  </si>
  <si>
    <t>Trench coat desert</t>
  </si>
  <si>
    <t>Robe sans manches 60's</t>
  </si>
  <si>
    <t>Robe sans manches 60's imprimée</t>
  </si>
  <si>
    <t>Chemise imprimée mouchetée</t>
  </si>
  <si>
    <t xml:space="preserve">Robe longue doubles bretelles </t>
  </si>
  <si>
    <t>Pantalon 7/8 en toile beige</t>
  </si>
  <si>
    <t>Robe sans manches fluide</t>
  </si>
  <si>
    <t>Robe safari taille élastiquée</t>
  </si>
  <si>
    <t>Top sans manches fluide</t>
  </si>
  <si>
    <t>Tee-shirt Tiger</t>
  </si>
  <si>
    <t>Sweat Tiger</t>
  </si>
  <si>
    <t>Trench en coton enduit</t>
  </si>
  <si>
    <t>Robe longue</t>
  </si>
  <si>
    <t>Robe en popeline de coton</t>
  </si>
  <si>
    <t>Robe avec plastron plissé</t>
  </si>
  <si>
    <t>Robe chemise en crêpe</t>
  </si>
  <si>
    <t>Top col noué</t>
  </si>
  <si>
    <t>Robe courte en crêpe</t>
  </si>
  <si>
    <t>Jupe à découpes</t>
  </si>
  <si>
    <t>Robe satinée</t>
  </si>
  <si>
    <t>Tee Shirt Kid Shark</t>
  </si>
  <si>
    <t>Chemise fluide imprimée</t>
  </si>
  <si>
    <t>Robe légère imprimée</t>
  </si>
  <si>
    <t>Robe à œillets</t>
  </si>
  <si>
    <t>Robe découpe laser</t>
  </si>
  <si>
    <t>Tee Shirt print floral</t>
  </si>
  <si>
    <t>Chemisier manches ouvertes</t>
  </si>
  <si>
    <t>Robe structurée</t>
  </si>
  <si>
    <t>Robe à bretelles harnais</t>
  </si>
  <si>
    <t>Robe évasée tricolore</t>
  </si>
  <si>
    <t>Robe en maille imprimée</t>
  </si>
  <si>
    <t>Robe courte</t>
  </si>
  <si>
    <t>Top lurex</t>
  </si>
  <si>
    <t>Pull rainbow</t>
  </si>
  <si>
    <t>Jupe courte denim</t>
  </si>
  <si>
    <t>Manteau en denim</t>
  </si>
  <si>
    <t>Robe t-shirt rainbow</t>
  </si>
  <si>
    <t>Jupe longue avec dentelle</t>
  </si>
  <si>
    <t>Robe manches en dentelle</t>
  </si>
  <si>
    <t>Robe avec dentelle</t>
  </si>
  <si>
    <t>Robe portefeuille</t>
  </si>
  <si>
    <t>Pantalon fluide</t>
  </si>
  <si>
    <t>Robe manches longues</t>
  </si>
  <si>
    <t>T-Shirt cœur</t>
  </si>
  <si>
    <t>Robe marinière</t>
  </si>
  <si>
    <t>Robe dos croisé</t>
  </si>
  <si>
    <t>Robe manches courtes jersey</t>
  </si>
  <si>
    <t>Robe pull marinière</t>
  </si>
  <si>
    <t>Robe militaire</t>
  </si>
  <si>
    <t>Veste militaire</t>
  </si>
  <si>
    <t>Cape boutonnée</t>
  </si>
  <si>
    <t>Trench brodé</t>
  </si>
  <si>
    <t>Manteau avec ceinture</t>
  </si>
  <si>
    <t>Robe en jersey</t>
  </si>
  <si>
    <t>Robe sans manches brodée</t>
  </si>
  <si>
    <t>Robe longue tulle et broderies</t>
  </si>
  <si>
    <t>Robe georgette soie</t>
  </si>
  <si>
    <t>Robe en macramé</t>
  </si>
  <si>
    <t>Robe avec tulle</t>
  </si>
  <si>
    <t>Robe matelassée</t>
  </si>
  <si>
    <t>Robe avec plissé avant</t>
  </si>
  <si>
    <t>Robe en laine</t>
  </si>
  <si>
    <t>Manteau sans manches</t>
  </si>
  <si>
    <t>Manteau croisé</t>
  </si>
  <si>
    <t>Short à poches</t>
  </si>
  <si>
    <t>Blouse col lavalière</t>
  </si>
  <si>
    <t>Robe jacquard</t>
  </si>
  <si>
    <t>Perfecto cuir d'agneau</t>
  </si>
  <si>
    <t>Jupe en cuir</t>
  </si>
  <si>
    <t>Manteau oversize</t>
  </si>
  <si>
    <t>Mini Varenne</t>
  </si>
  <si>
    <t>Clutch</t>
  </si>
  <si>
    <t>Robe à encolure gaufrée</t>
  </si>
  <si>
    <t>Robe manches longues ceinturée</t>
  </si>
  <si>
    <t>Robe à superpositions</t>
  </si>
  <si>
    <t>Chemise voile de coton</t>
  </si>
  <si>
    <t>Doudoune avec fausse fourrure</t>
  </si>
  <si>
    <t>Robe en crêpe</t>
  </si>
  <si>
    <t>Robe sans manches</t>
  </si>
  <si>
    <t>Jupe simili cuir</t>
  </si>
  <si>
    <t>Robe en simili cuir</t>
  </si>
  <si>
    <t>Top en simili cuir</t>
  </si>
  <si>
    <t>Manteau en laine</t>
  </si>
  <si>
    <t>Veste jacquard</t>
  </si>
  <si>
    <t>Pantalon jacquard</t>
  </si>
  <si>
    <t>Blouse plissée</t>
  </si>
  <si>
    <t>Chemise imprimée</t>
  </si>
  <si>
    <t>Robe imprimé effet brillant</t>
  </si>
  <si>
    <t>Robe longue ajustée</t>
  </si>
  <si>
    <t>Robe bustier</t>
  </si>
  <si>
    <t>Manteau en tweed</t>
  </si>
  <si>
    <t>Jupe courte</t>
  </si>
  <si>
    <t>Top en flanelle</t>
  </si>
  <si>
    <t>Robe ceinturée</t>
  </si>
  <si>
    <t>Pantalon fitté</t>
  </si>
  <si>
    <t>Veste fittée</t>
  </si>
  <si>
    <t>Top fluide plissé</t>
  </si>
  <si>
    <t>Robe fluide plissée</t>
  </si>
  <si>
    <t>Top drapé sur le devant</t>
  </si>
  <si>
    <t>Robe courte drapée sur le devant</t>
  </si>
  <si>
    <t>Top à volants</t>
  </si>
  <si>
    <t>Robe à volants</t>
  </si>
  <si>
    <t>Robe manches à sequins</t>
  </si>
  <si>
    <t>Robe garden</t>
  </si>
  <si>
    <t>Robe courte shiny</t>
  </si>
  <si>
    <t>Robe fleurie</t>
  </si>
  <si>
    <t>Top peplum</t>
  </si>
  <si>
    <t>Robe longue brodée</t>
  </si>
  <si>
    <t>Robe en sequins</t>
  </si>
  <si>
    <t>Top en sequins</t>
  </si>
  <si>
    <t>Robe en dentelle assortie</t>
  </si>
  <si>
    <t>Robe tout dentelle</t>
  </si>
  <si>
    <t>Jupe en tweed</t>
  </si>
  <si>
    <t>Cape en tweed</t>
  </si>
  <si>
    <t>Doudoune</t>
  </si>
  <si>
    <t>Veste velvet</t>
  </si>
  <si>
    <t>Pantalon velvet</t>
  </si>
  <si>
    <t>Trench gabardine</t>
  </si>
  <si>
    <t>Sweat avec dentelle</t>
  </si>
  <si>
    <t>Top ouvertures épaules</t>
  </si>
  <si>
    <t>Robe midi ouverture épaules</t>
  </si>
  <si>
    <t>Robe en jersey ajouré</t>
  </si>
  <si>
    <t>Robe trapèze en soie</t>
  </si>
  <si>
    <t>Top crop barcode</t>
  </si>
  <si>
    <t>Sac Mini Rockie kangouroo</t>
  </si>
  <si>
    <t>Sac Mini Prisma</t>
  </si>
  <si>
    <t>Jupe avec lacet</t>
  </si>
  <si>
    <t>Robe dos ouvert</t>
  </si>
  <si>
    <t>Bomber Crystal</t>
  </si>
  <si>
    <t>Jupe lurex</t>
  </si>
  <si>
    <t>Robe cintrée</t>
  </si>
  <si>
    <t>Chemise avec zip</t>
  </si>
  <si>
    <t>Robe à fleurs plaquées</t>
  </si>
  <si>
    <t>Robe drapée à sequins</t>
  </si>
  <si>
    <t>Pull en lurex brillant</t>
  </si>
  <si>
    <t>Veste courte jacquard</t>
  </si>
  <si>
    <t>Robe boutonnée à volants</t>
  </si>
  <si>
    <t>Veste courte à boutons</t>
  </si>
  <si>
    <t>Robe feuilles dorées</t>
  </si>
  <si>
    <t>Pull avec zip au dos</t>
  </si>
  <si>
    <t>Pull sans manches</t>
  </si>
  <si>
    <t>Robe boutonnée</t>
  </si>
  <si>
    <t>Pantalon à pinces</t>
  </si>
  <si>
    <t>Jupe plissée métalisée</t>
  </si>
  <si>
    <t>Top tout dentelle</t>
  </si>
  <si>
    <t>Blouse à ornements</t>
  </si>
  <si>
    <t>Top fluide noué</t>
  </si>
  <si>
    <t>Robe à découpes</t>
  </si>
  <si>
    <t>Chemise sans manches nouée</t>
  </si>
  <si>
    <t>Chemise manches longues nouée</t>
  </si>
  <si>
    <t>Robe fluide en soie</t>
  </si>
  <si>
    <t>Manteau à franges</t>
  </si>
  <si>
    <t>Robe évasée</t>
  </si>
  <si>
    <t>Robe longue dos ouvert</t>
  </si>
  <si>
    <t>Mini Lia avec studs</t>
  </si>
  <si>
    <t>Top imprimé automnal</t>
  </si>
  <si>
    <t>Top détail poignets</t>
  </si>
  <si>
    <t>Jupe portefeuille</t>
  </si>
  <si>
    <t>Manteau bi-colore ceinturé</t>
  </si>
  <si>
    <t>Robe drapée</t>
  </si>
  <si>
    <t>Manteau droit chiné</t>
  </si>
  <si>
    <t>Pantalon ceinture frangée</t>
  </si>
  <si>
    <t>Top floral brodé</t>
  </si>
  <si>
    <t>Manteau long ceinturé</t>
  </si>
  <si>
    <t>Robe sans manches ceinturée</t>
  </si>
  <si>
    <t>Pantalon fendu</t>
  </si>
  <si>
    <t>Gilet en fourrure</t>
  </si>
  <si>
    <t>Jupe plissée</t>
  </si>
  <si>
    <t>Pantalon coquelicot</t>
  </si>
  <si>
    <t>Pull à côtes</t>
  </si>
  <si>
    <t>Pantalon denim</t>
  </si>
  <si>
    <t>Blouse flower</t>
  </si>
  <si>
    <t>T-shirt col à ornement</t>
  </si>
  <si>
    <t>Robe bohème</t>
  </si>
  <si>
    <t>Blouse à broderies</t>
  </si>
  <si>
    <t>Pantalon boyfriend</t>
  </si>
  <si>
    <t>Veste oversize</t>
  </si>
  <si>
    <t>Chemise en crêpe</t>
  </si>
  <si>
    <t>Chemise en popeline royal</t>
  </si>
  <si>
    <t>Blouse sans manches</t>
  </si>
  <si>
    <t>Robe drapée dentelle</t>
  </si>
  <si>
    <t>Chemise manches courtes</t>
  </si>
  <si>
    <t>Robe asymétrique</t>
  </si>
  <si>
    <t>Top en dentelle</t>
  </si>
  <si>
    <t>Chemise dentelle</t>
  </si>
  <si>
    <t>Jupe crayon dentelle</t>
  </si>
  <si>
    <t>Robe plissée en dentelle</t>
  </si>
  <si>
    <t>Top jersey et dentelle</t>
  </si>
  <si>
    <t>Pull en maille ajourée</t>
  </si>
  <si>
    <t>Pull manches longues ajusté</t>
  </si>
  <si>
    <t>Top off shoulder</t>
  </si>
  <si>
    <t>Veste oversize en denim</t>
  </si>
  <si>
    <t>Top asymétrique</t>
  </si>
  <si>
    <t>Robe avec volume</t>
  </si>
  <si>
    <t>Chemise en soie imprimée</t>
  </si>
  <si>
    <t>Pantalon en soie imprimé</t>
  </si>
  <si>
    <t>Veste ajustée</t>
  </si>
  <si>
    <t>Pantalon 7/8</t>
  </si>
  <si>
    <t>Caraco dentelle</t>
  </si>
  <si>
    <t>Short fluide</t>
  </si>
  <si>
    <t>Robe en soie imprimée</t>
  </si>
  <si>
    <t>Body à lacet</t>
  </si>
  <si>
    <t>Robe ajourée manches longues</t>
  </si>
  <si>
    <t>Top en soie off shoulder</t>
  </si>
  <si>
    <t>Blazer col cravate</t>
  </si>
  <si>
    <t>Pantalon taille élastique</t>
  </si>
  <si>
    <t>Robe épaules dénudées</t>
  </si>
  <si>
    <t>Chemise satinée</t>
  </si>
  <si>
    <t>Robe peplum</t>
  </si>
  <si>
    <t>Top barcode leopard</t>
  </si>
  <si>
    <t>Robe droite</t>
  </si>
  <si>
    <t>Veste officier</t>
  </si>
  <si>
    <t>Pantalon flare</t>
  </si>
  <si>
    <t>Robe fluide croisée</t>
  </si>
  <si>
    <t>Top épaules ouvertes</t>
  </si>
  <si>
    <t>Manteau fluide</t>
  </si>
  <si>
    <t>Robe à volume</t>
  </si>
  <si>
    <t>Robe mini à volume</t>
  </si>
  <si>
    <t>Jupe bi-matière</t>
  </si>
  <si>
    <t>Robe en dentelle</t>
  </si>
  <si>
    <t>Top bi-matière</t>
  </si>
  <si>
    <t>Jupe dentelle</t>
  </si>
  <si>
    <t>Top crop dentelle</t>
  </si>
  <si>
    <t>Jupe ballerine</t>
  </si>
  <si>
    <t>Sweat avec volume aux manches</t>
  </si>
  <si>
    <t>Top col montant manches longues</t>
  </si>
  <si>
    <t>Mini jupe en jacquard</t>
  </si>
  <si>
    <t>Robe trapèze</t>
  </si>
  <si>
    <t>Robe chemise avec jacquard</t>
  </si>
  <si>
    <t>Robe avec ceinture</t>
  </si>
  <si>
    <t>Collier avec pierres</t>
  </si>
  <si>
    <t>Parure perles</t>
  </si>
  <si>
    <t>Sautoir perles</t>
  </si>
  <si>
    <t>Boucle d'oreille mini</t>
  </si>
  <si>
    <t>Boucles d'oreille maxi</t>
  </si>
  <si>
    <t>Boucles d'oreille pendant</t>
  </si>
  <si>
    <t>40</t>
  </si>
  <si>
    <t>42</t>
  </si>
  <si>
    <t>44</t>
  </si>
  <si>
    <t>L</t>
  </si>
  <si>
    <t>XS</t>
  </si>
  <si>
    <t>0</t>
  </si>
  <si>
    <t>6</t>
  </si>
  <si>
    <t>TU</t>
  </si>
  <si>
    <t>36</t>
  </si>
  <si>
    <t>38</t>
  </si>
  <si>
    <t>34</t>
  </si>
  <si>
    <t>1</t>
  </si>
  <si>
    <t>3</t>
  </si>
  <si>
    <t>Quantité commandé</t>
  </si>
  <si>
    <t>Quantité livrée</t>
  </si>
  <si>
    <t>N° article</t>
  </si>
  <si>
    <t>Qté</t>
  </si>
  <si>
    <t>Cde Color</t>
  </si>
  <si>
    <t>Designation LHB</t>
  </si>
  <si>
    <t>Cde Color LHB</t>
  </si>
  <si>
    <t>Mesure 4</t>
  </si>
  <si>
    <t>NC</t>
  </si>
  <si>
    <t>MKA</t>
  </si>
  <si>
    <t>01/01/2017-01/03/2017</t>
  </si>
  <si>
    <t>15/10/2016-15/11/2016</t>
  </si>
  <si>
    <t>09/01/2017-11/03/2017</t>
  </si>
  <si>
    <t>5</t>
  </si>
  <si>
    <t>7</t>
  </si>
  <si>
    <t>8</t>
  </si>
  <si>
    <t>15HTBA011.590</t>
  </si>
  <si>
    <t>15HTBA091.390</t>
  </si>
  <si>
    <t>15HTBA081.999</t>
  </si>
  <si>
    <t>15HTBA051.590</t>
  </si>
  <si>
    <t>15HTBA082.999</t>
  </si>
  <si>
    <t>15HTBA082.590</t>
  </si>
  <si>
    <t>15HTBA041.999</t>
  </si>
  <si>
    <t>16PERVA131.MUL</t>
  </si>
  <si>
    <t>16PERVA081.IMP</t>
  </si>
  <si>
    <t>16PERVA082.MUL</t>
  </si>
  <si>
    <t>16PERVA083.MUL</t>
  </si>
  <si>
    <t>16PERVA084.MUL</t>
  </si>
  <si>
    <t>16PERVA085.999</t>
  </si>
  <si>
    <t>16PERVA132.210</t>
  </si>
  <si>
    <t>16PERVA086.999</t>
  </si>
  <si>
    <t>16PERVA087.999</t>
  </si>
  <si>
    <t>16PERVA088.210</t>
  </si>
  <si>
    <t>16PETBA011.999</t>
  </si>
  <si>
    <t>16PETBA031.999</t>
  </si>
  <si>
    <t>16PETBA051.999</t>
  </si>
  <si>
    <t>16PETBA121.590</t>
  </si>
  <si>
    <t>16PETBA041.590</t>
  </si>
  <si>
    <t>16PETBA081.999</t>
  </si>
  <si>
    <t>16PETBA082.510</t>
  </si>
  <si>
    <t>16PETBA083.510</t>
  </si>
  <si>
    <t>16PETBA141.550</t>
  </si>
  <si>
    <t>16PETBA142.550</t>
  </si>
  <si>
    <t>16PETBA143.999</t>
  </si>
  <si>
    <t>16PEVBR081.590</t>
  </si>
  <si>
    <t>16PEVBR082.001</t>
  </si>
  <si>
    <t>16PEVBR082.999</t>
  </si>
  <si>
    <t>16PEVBR071.999</t>
  </si>
  <si>
    <t>16PEVBR121.300</t>
  </si>
  <si>
    <t>16PEVBR083.IMP</t>
  </si>
  <si>
    <t>16PEVBR021.IMP</t>
  </si>
  <si>
    <t>16PEVBR084.340</t>
  </si>
  <si>
    <t>16PEVBR085.001</t>
  </si>
  <si>
    <t>16PEVBR122.010</t>
  </si>
  <si>
    <t>16PEVBR086.590</t>
  </si>
  <si>
    <t>16PEVBR087.970</t>
  </si>
  <si>
    <t>16PECAR131.340</t>
  </si>
  <si>
    <t>16PECAR131.590</t>
  </si>
  <si>
    <t>16PECAR051.590</t>
  </si>
  <si>
    <t>16PECAR081.999</t>
  </si>
  <si>
    <t>16PECAR081.590</t>
  </si>
  <si>
    <t>16PECAR011.IMP</t>
  </si>
  <si>
    <t>16PECAR082.IMP</t>
  </si>
  <si>
    <t>16PECAR012.IMP</t>
  </si>
  <si>
    <t>16PECAR052.999</t>
  </si>
  <si>
    <t>16PECAR083.001</t>
  </si>
  <si>
    <t>16PECAR083.999</t>
  </si>
  <si>
    <t>16PECAR053.IMP</t>
  </si>
  <si>
    <t>16PECAR031.001</t>
  </si>
  <si>
    <t>16PECAR031.590</t>
  </si>
  <si>
    <t>16PECAR084.340</t>
  </si>
  <si>
    <t>16PECAR085.590</t>
  </si>
  <si>
    <t>16PEKEN161.IMP</t>
  </si>
  <si>
    <t>16PEKEN081.999</t>
  </si>
  <si>
    <t>16PEKEN082.IMP</t>
  </si>
  <si>
    <t>16PEKEN121.080</t>
  </si>
  <si>
    <t>16PEKEN083.590</t>
  </si>
  <si>
    <t>16PEKEN084.IMP</t>
  </si>
  <si>
    <t>16PEKEN021.MUL</t>
  </si>
  <si>
    <t>16PEKEN085.MUL</t>
  </si>
  <si>
    <t>16PEKEN041.080</t>
  </si>
  <si>
    <t>16PEKEN086.MUL</t>
  </si>
  <si>
    <t>16PEKEN087.080</t>
  </si>
  <si>
    <t>16PEKEN011.MUL</t>
  </si>
  <si>
    <t>16PEKEN031.970</t>
  </si>
  <si>
    <t>16PEKEN031.999</t>
  </si>
  <si>
    <t>16PEKEN101.970</t>
  </si>
  <si>
    <t>16PEKEN101.999</t>
  </si>
  <si>
    <t>16ECAC121.590</t>
  </si>
  <si>
    <t>16ECAC081.590</t>
  </si>
  <si>
    <t>16ECAC082.590</t>
  </si>
  <si>
    <t>16ECAC083.680</t>
  </si>
  <si>
    <t>16ECAC083.700</t>
  </si>
  <si>
    <t>16ECAC083.540</t>
  </si>
  <si>
    <t>16ECAC084.001</t>
  </si>
  <si>
    <t>16ECAC084.680</t>
  </si>
  <si>
    <t>16ECAC011.680</t>
  </si>
  <si>
    <t>16ECAR081.999</t>
  </si>
  <si>
    <t>16ECAR081.590</t>
  </si>
  <si>
    <t>16ECAR051.999</t>
  </si>
  <si>
    <t>16ECAR051.590</t>
  </si>
  <si>
    <t>16ECAR082.999</t>
  </si>
  <si>
    <t>16ECAR031.001</t>
  </si>
  <si>
    <t>16ECAR021.IMP</t>
  </si>
  <si>
    <t>16ECAR083.IMP</t>
  </si>
  <si>
    <t>16ECAR084.999</t>
  </si>
  <si>
    <t>16ECAR085.999</t>
  </si>
  <si>
    <t>16ECAR032.IMP</t>
  </si>
  <si>
    <t>16EKEN021.540</t>
  </si>
  <si>
    <t>16EKEN081.IMP</t>
  </si>
  <si>
    <t>16EKEN082.540</t>
  </si>
  <si>
    <t>16EKEN083.MUL</t>
  </si>
  <si>
    <t>16EKEN084.IMP</t>
  </si>
  <si>
    <t>16EKEN085.001</t>
  </si>
  <si>
    <t>16ESBS011.IMP</t>
  </si>
  <si>
    <t>16ESBS091.999</t>
  </si>
  <si>
    <t>16ESBS091.970</t>
  </si>
  <si>
    <t>16ESBS051.550</t>
  </si>
  <si>
    <t>16ESBS131.550</t>
  </si>
  <si>
    <t>16ESBS081.999</t>
  </si>
  <si>
    <t>16ESBS052.999</t>
  </si>
  <si>
    <t>16ESBS082.999</t>
  </si>
  <si>
    <t>16ESBS083.999</t>
  </si>
  <si>
    <t>16ESBS083.340</t>
  </si>
  <si>
    <t>16ESBS084.IMP</t>
  </si>
  <si>
    <t>16ESBS045.999</t>
  </si>
  <si>
    <t>16ESBS086.999</t>
  </si>
  <si>
    <t>16ESBS086.340</t>
  </si>
  <si>
    <t>16ESBS031.001</t>
  </si>
  <si>
    <t>16ESBS031.970</t>
  </si>
  <si>
    <t>16ETBA081.IMP</t>
  </si>
  <si>
    <t>16ETBA082.680</t>
  </si>
  <si>
    <t>16ETBA083.680</t>
  </si>
  <si>
    <t>16ETBA084.IMP</t>
  </si>
  <si>
    <t>16ETBA085.680</t>
  </si>
  <si>
    <t>16ETBA121.680</t>
  </si>
  <si>
    <t>16PHRVA121.999</t>
  </si>
  <si>
    <t>16PHRVA122.999</t>
  </si>
  <si>
    <t>16PHRVA131.710</t>
  </si>
  <si>
    <t>16PHRVA081.390</t>
  </si>
  <si>
    <t>16PHRVA082.999</t>
  </si>
  <si>
    <t>16PHRVA082.390</t>
  </si>
  <si>
    <t>16PHRVA083.390</t>
  </si>
  <si>
    <t>16PHRVA084.MUL</t>
  </si>
  <si>
    <t>16PHRVA085.100</t>
  </si>
  <si>
    <t>16PHRVA086.710</t>
  </si>
  <si>
    <t>16PHRVA086.210</t>
  </si>
  <si>
    <t>16PHRVA087.999</t>
  </si>
  <si>
    <t>16PHRVA088.710</t>
  </si>
  <si>
    <t>16PHRVA088.230</t>
  </si>
  <si>
    <t>16HSLI081.590</t>
  </si>
  <si>
    <t>16HSLI131.350</t>
  </si>
  <si>
    <t>16HSLI082.990</t>
  </si>
  <si>
    <t>16HSLI132.590</t>
  </si>
  <si>
    <t>16HSLI061.990</t>
  </si>
  <si>
    <t>16HKAT021.780</t>
  </si>
  <si>
    <t>16HKAT081.MUL</t>
  </si>
  <si>
    <t>16HKAT121.999</t>
  </si>
  <si>
    <t>16HKAT051.999</t>
  </si>
  <si>
    <t>16HKAT131.540</t>
  </si>
  <si>
    <t>16HBDL141.210</t>
  </si>
  <si>
    <t>16HBDL141.999</t>
  </si>
  <si>
    <t>16HBDL142.999</t>
  </si>
  <si>
    <t>16HBDL142.620</t>
  </si>
  <si>
    <t>16HBDL142.MUL</t>
  </si>
  <si>
    <t>16HBDL143.999</t>
  </si>
  <si>
    <t>16HBDL143.300</t>
  </si>
  <si>
    <t>16HBDL143.550</t>
  </si>
  <si>
    <t>16HBDL143.100</t>
  </si>
  <si>
    <t>16HBDL144.280</t>
  </si>
  <si>
    <t>16HBDL145.300</t>
  </si>
  <si>
    <t>16HBDL146.100</t>
  </si>
  <si>
    <t>16PHVBR081.300</t>
  </si>
  <si>
    <t>16PHVBR081.999</t>
  </si>
  <si>
    <t>16PHVBR082.300</t>
  </si>
  <si>
    <t>16PHVBR083.999</t>
  </si>
  <si>
    <t>16PHVBR021.001</t>
  </si>
  <si>
    <t>16PHVBR161.999</t>
  </si>
  <si>
    <t>16PHVBR084.999</t>
  </si>
  <si>
    <t>16PHVBR085.999</t>
  </si>
  <si>
    <t>16PHVBR051.390</t>
  </si>
  <si>
    <t>16PHVBR086.999</t>
  </si>
  <si>
    <t>16PHVBR011.390</t>
  </si>
  <si>
    <t>16PHVBR011.999</t>
  </si>
  <si>
    <t>16PHPAJ131.590</t>
  </si>
  <si>
    <t>16PHPAJ121.999</t>
  </si>
  <si>
    <t>16PHPAJ041.999</t>
  </si>
  <si>
    <t>16PHPAJ021.010</t>
  </si>
  <si>
    <t>16PHPAJ022.IMP</t>
  </si>
  <si>
    <t>16PHPAJ081.001</t>
  </si>
  <si>
    <t>16PHPAJ081.999</t>
  </si>
  <si>
    <t>16PHPAJ082.590</t>
  </si>
  <si>
    <t>16PHPAJ083.999</t>
  </si>
  <si>
    <t>16PHCAR131.970</t>
  </si>
  <si>
    <t>16PHCAR051.900</t>
  </si>
  <si>
    <t>16PHCAR081.900</t>
  </si>
  <si>
    <t>16PHCAR011.990</t>
  </si>
  <si>
    <t>16PHCAR082.990</t>
  </si>
  <si>
    <t>16PHCAR041.999</t>
  </si>
  <si>
    <t>16PHCAR121.999</t>
  </si>
  <si>
    <t>16PHCAR012.999</t>
  </si>
  <si>
    <t>16PHCAR083.999</t>
  </si>
  <si>
    <t>16PHCAR013.560</t>
  </si>
  <si>
    <t>16PHCAR013.999</t>
  </si>
  <si>
    <t>16PHCAR084.550</t>
  </si>
  <si>
    <t>16PHCAR084.999</t>
  </si>
  <si>
    <t>16PHCAR014.690</t>
  </si>
  <si>
    <t>16PHCAR014.999</t>
  </si>
  <si>
    <t>16PHCAR085.690</t>
  </si>
  <si>
    <t>16PHCAR085.999</t>
  </si>
  <si>
    <t>16PHMAN081.999</t>
  </si>
  <si>
    <t>16PHMAN082.IMP</t>
  </si>
  <si>
    <t>16PHMAN083.999</t>
  </si>
  <si>
    <t>16PHMAN084.IMP</t>
  </si>
  <si>
    <t>16PHMAN011.999</t>
  </si>
  <si>
    <t>16PHMAN085.999</t>
  </si>
  <si>
    <t>16PHSBS081.999</t>
  </si>
  <si>
    <t>16PHSBS011.999</t>
  </si>
  <si>
    <t>16PHSBS082.999</t>
  </si>
  <si>
    <t>16PHSBS083.999</t>
  </si>
  <si>
    <t>16PHSBS051.680</t>
  </si>
  <si>
    <t>16PHSBS121.680</t>
  </si>
  <si>
    <t>16PHSBS021.010</t>
  </si>
  <si>
    <t>16PHSBS161.999</t>
  </si>
  <si>
    <t>16PHSBS122.390</t>
  </si>
  <si>
    <t>16PHSBS041.390</t>
  </si>
  <si>
    <t>16PHSBS123.080</t>
  </si>
  <si>
    <t>16PHSBS101.999</t>
  </si>
  <si>
    <t>16PHTBA011.999</t>
  </si>
  <si>
    <t>16PHTBA011.100</t>
  </si>
  <si>
    <t>16PHTBA081.999</t>
  </si>
  <si>
    <t>16PHTBA081.100</t>
  </si>
  <si>
    <t>16PHTBA082.999</t>
  </si>
  <si>
    <t>16PHTBA083.999</t>
  </si>
  <si>
    <t>16PHTBA083.080</t>
  </si>
  <si>
    <t>16PHTBA121.999</t>
  </si>
  <si>
    <t>16PHTBA012.999</t>
  </si>
  <si>
    <t>16PHTBA141.999</t>
  </si>
  <si>
    <t>16PHTBA141.390</t>
  </si>
  <si>
    <t>16PHTBA142.IMP</t>
  </si>
  <si>
    <t>16PHTBA143.680</t>
  </si>
  <si>
    <t>16PHTBA143.999</t>
  </si>
  <si>
    <t>16HCAR051.999</t>
  </si>
  <si>
    <t>16HCAR081.999</t>
  </si>
  <si>
    <t>16HCAR161.590</t>
  </si>
  <si>
    <t>16HCAR052.540</t>
  </si>
  <si>
    <t>16HCAR021.999</t>
  </si>
  <si>
    <t>16HCAR082.999</t>
  </si>
  <si>
    <t>16HCAR083.905</t>
  </si>
  <si>
    <t>16HCAR091.540</t>
  </si>
  <si>
    <t>16HPAJ121.MUL</t>
  </si>
  <si>
    <t>16HPAJ081.999</t>
  </si>
  <si>
    <t>16HPAJ122.999</t>
  </si>
  <si>
    <t>16HPAJ082.999</t>
  </si>
  <si>
    <t>16HTJA091.680</t>
  </si>
  <si>
    <t>16HTJA092.001</t>
  </si>
  <si>
    <t>16HTJA081.590</t>
  </si>
  <si>
    <t>16HTJA041.080</t>
  </si>
  <si>
    <t>16HTJA051.210</t>
  </si>
  <si>
    <t>16HTJA082.380</t>
  </si>
  <si>
    <t>16HTJA011.999</t>
  </si>
  <si>
    <t>16HTJA021.590</t>
  </si>
  <si>
    <t>16HTJA012.590</t>
  </si>
  <si>
    <t>16HTJA083.999</t>
  </si>
  <si>
    <t>16HTBA081.999</t>
  </si>
  <si>
    <t>16HTBA081.390</t>
  </si>
  <si>
    <t>16HTBA021.300</t>
  </si>
  <si>
    <t>16HTBA022.300</t>
  </si>
  <si>
    <t>16HTBA082.999</t>
  </si>
  <si>
    <t>16HTBA131.990</t>
  </si>
  <si>
    <t>16HTBA083.999</t>
  </si>
  <si>
    <t>16HTBA083.390</t>
  </si>
  <si>
    <t>16HTBA084.999</t>
  </si>
  <si>
    <t>16HTBA141.390</t>
  </si>
  <si>
    <t>16HTBA141.999</t>
  </si>
  <si>
    <t>16HCAC011.IMP</t>
  </si>
  <si>
    <t>16HCAC012.IMP</t>
  </si>
  <si>
    <t>16HCAC051.680</t>
  </si>
  <si>
    <t>16HCAC131.680</t>
  </si>
  <si>
    <t>16HCAC081.080</t>
  </si>
  <si>
    <t>16HCAC081.590</t>
  </si>
  <si>
    <t>16HCAC132.590</t>
  </si>
  <si>
    <t>16HCAC041.590</t>
  </si>
  <si>
    <t>16HCAC013.001</t>
  </si>
  <si>
    <t>16HCAC013.999</t>
  </si>
  <si>
    <t>16HCAC133.590</t>
  </si>
  <si>
    <t>16HCAC082.999</t>
  </si>
  <si>
    <t>16HCAC042.680</t>
  </si>
  <si>
    <t>16HCAC083.680</t>
  </si>
  <si>
    <t>16HCAC121.680</t>
  </si>
  <si>
    <t>17PEMAN051.300</t>
  </si>
  <si>
    <t>17PEMAN041.300</t>
  </si>
  <si>
    <t>17PEMAN091.999</t>
  </si>
  <si>
    <t>17PEMAN042.580</t>
  </si>
  <si>
    <t>17PEMAN042.550</t>
  </si>
  <si>
    <t>17PEMAN021.IMP</t>
  </si>
  <si>
    <t>17PEMAN031.590</t>
  </si>
  <si>
    <t>17PEMAN081.IMP</t>
  </si>
  <si>
    <t>17PEMAN022.999</t>
  </si>
  <si>
    <t>17PECAR041.100</t>
  </si>
  <si>
    <t>17PECAR121.100</t>
  </si>
  <si>
    <t>17PECAR021.100</t>
  </si>
  <si>
    <t>17PECAR042.100</t>
  </si>
  <si>
    <t>17PECAR081.999</t>
  </si>
  <si>
    <t>17PECAR022.001</t>
  </si>
  <si>
    <t>17PECAR023.510</t>
  </si>
  <si>
    <t>17PECAR082.100</t>
  </si>
  <si>
    <t>17PECAR024.IMP</t>
  </si>
  <si>
    <t>17PECAR083.IMP</t>
  </si>
  <si>
    <t>17PECAR011.999</t>
  </si>
  <si>
    <t>17PECAR025.510</t>
  </si>
  <si>
    <t>17PECAR051.710</t>
  </si>
  <si>
    <t>17PECAR084.999</t>
  </si>
  <si>
    <t>17PECAR012.001</t>
  </si>
  <si>
    <t>17PECAR085.999</t>
  </si>
  <si>
    <t>17PECAR091.999</t>
  </si>
  <si>
    <t>17PECAR092.999</t>
  </si>
  <si>
    <t>17PEPAJ011.550</t>
  </si>
  <si>
    <t>17PEPAJ121.580</t>
  </si>
  <si>
    <t>17PEPAJ012.550</t>
  </si>
  <si>
    <t>17PEPAJ081.590</t>
  </si>
  <si>
    <t>17PEPAJ021.IMP</t>
  </si>
  <si>
    <t>17PEPAJ041.IMP</t>
  </si>
  <si>
    <t>17PEPAJ122.260</t>
  </si>
  <si>
    <t>17PEPAJ042.260</t>
  </si>
  <si>
    <t>17PEPAJ031.999</t>
  </si>
  <si>
    <t>17PEPAJ061.999</t>
  </si>
  <si>
    <t>17PEPAJ082.IMP</t>
  </si>
  <si>
    <t>17PETBA011.999</t>
  </si>
  <si>
    <t>17PETBA081.999</t>
  </si>
  <si>
    <t>17PETBA012.999</t>
  </si>
  <si>
    <t>17PETBA012.001</t>
  </si>
  <si>
    <t>17PETBA082.999</t>
  </si>
  <si>
    <t>17PETBA121.001</t>
  </si>
  <si>
    <t>17PETBA041.001</t>
  </si>
  <si>
    <t>17PETBA083.999</t>
  </si>
  <si>
    <t>17PETBA021.999</t>
  </si>
  <si>
    <t>17PETBA013.001</t>
  </si>
  <si>
    <t>17PETBA013.IMP</t>
  </si>
  <si>
    <t>17PETBA084.001</t>
  </si>
  <si>
    <t>17PETBA031.999</t>
  </si>
  <si>
    <t>17ETJA081.590</t>
  </si>
  <si>
    <t>17ETJA121.590</t>
  </si>
  <si>
    <t>17ETJA041.590</t>
  </si>
  <si>
    <t>17ETJA042.030</t>
  </si>
  <si>
    <t>17ETJA082.030</t>
  </si>
  <si>
    <t>17ETJA011.030</t>
  </si>
  <si>
    <t>17ETJA131.590</t>
  </si>
  <si>
    <t>17ETJA012.800</t>
  </si>
  <si>
    <t>17ETJA012.680</t>
  </si>
  <si>
    <t>17ETJA012.590</t>
  </si>
  <si>
    <t>17ETJA083.001</t>
  </si>
  <si>
    <t>17ETJA084.999</t>
  </si>
  <si>
    <t>17ETJA051.030</t>
  </si>
  <si>
    <t>17ETJA085.590</t>
  </si>
  <si>
    <t>17ETJA013.030</t>
  </si>
  <si>
    <t>17ETJA082.590</t>
  </si>
  <si>
    <t>17ETJA014.590</t>
  </si>
  <si>
    <t>17ETJA053.230</t>
  </si>
  <si>
    <t>16HICA101.590</t>
  </si>
  <si>
    <t>16HICA011.590</t>
  </si>
  <si>
    <t>16HICA051.590</t>
  </si>
  <si>
    <t>16HICA081.590</t>
  </si>
  <si>
    <t>16HICA082.001</t>
  </si>
  <si>
    <t>16HICA083.390</t>
  </si>
  <si>
    <t>16HMKA151.MUL</t>
  </si>
  <si>
    <t>16HMKA152.MUL</t>
  </si>
  <si>
    <t>16HMKA153.MUL</t>
  </si>
  <si>
    <t>16HMKA154.MUL</t>
  </si>
  <si>
    <t>16HMKA155.MUL</t>
  </si>
  <si>
    <t>16HMKA156.MUL</t>
  </si>
  <si>
    <t>Livraison OK</t>
  </si>
  <si>
    <t>Mise de côté shoot</t>
  </si>
  <si>
    <t>Pack ok</t>
  </si>
  <si>
    <t>ƒ</t>
  </si>
  <si>
    <t>MTT HT</t>
  </si>
  <si>
    <t>Maison Père</t>
  </si>
  <si>
    <t>Omerin</t>
  </si>
  <si>
    <t>c.omerin@maisonpere.com</t>
  </si>
  <si>
    <t>06 30 66 09 82</t>
  </si>
  <si>
    <t>MPE</t>
  </si>
  <si>
    <t>Nb de pièces</t>
  </si>
  <si>
    <t>Total</t>
  </si>
  <si>
    <t>Nb de ref</t>
  </si>
  <si>
    <t>Qtité Moy. par ref</t>
  </si>
  <si>
    <t>Prix Moy. par pièce HT</t>
  </si>
  <si>
    <t>RECAP</t>
  </si>
  <si>
    <t>AH16JE06</t>
  </si>
  <si>
    <t>AH16JU01</t>
  </si>
  <si>
    <t>050</t>
  </si>
  <si>
    <t>AH16MA02</t>
  </si>
  <si>
    <t>035</t>
  </si>
  <si>
    <t>AH16MA09</t>
  </si>
  <si>
    <t>027</t>
  </si>
  <si>
    <t>AH16MT01F</t>
  </si>
  <si>
    <t>090</t>
  </si>
  <si>
    <t>AH16MT18</t>
  </si>
  <si>
    <t>AH16RO09</t>
  </si>
  <si>
    <t>041</t>
  </si>
  <si>
    <t>AH16TO17</t>
  </si>
  <si>
    <t>Robe dentelle</t>
  </si>
  <si>
    <t>Pull col roulé avec plumes</t>
  </si>
  <si>
    <t>Rouge foncé</t>
  </si>
  <si>
    <t>Pull marin à boutons</t>
  </si>
  <si>
    <t>Ocre</t>
  </si>
  <si>
    <t>Manteau avec fourrure amovible</t>
  </si>
  <si>
    <t>Manteau boutonné</t>
  </si>
  <si>
    <t>Robe chemisier</t>
  </si>
  <si>
    <t>Top avec plumes amovibles</t>
  </si>
  <si>
    <t>Sauvegardé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</si>
</sst>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 * #,##0.00_)\ &quot;€&quot;_ ;_ * \(#,##0.00\)\ &quot;€&quot;_ ;_ * &quot;-&quot;??_)\ &quot;€&quot;_ ;_ @_ "/>
    <numFmt numFmtId="165" formatCode="_([$$-409]* #,##0.00_);_([$$-409]* \(#,##0.00\);_([$$-409]* &quot;-&quot;??_);_(@_)"/>
    <numFmt numFmtId="166" formatCode="[$-40C]mmm\-yy;@"/>
    <numFmt numFmtId="167" formatCode=";;;"/>
  </numFmts>
  <fonts count="1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</font>
    <font>
      <sz val="8"/>
      <name val="Calibri"/>
      <family val="2"/>
      <scheme val="minor"/>
    </font>
    <font>
      <sz val="12"/>
      <color rgb="FF000000"/>
      <name val="Calibri"/>
    </font>
    <font>
      <u/>
      <sz val="12"/>
      <color theme="10"/>
      <name val="Calibri"/>
      <family val="2"/>
      <scheme val="minor"/>
    </font>
    <font>
      <sz val="12"/>
      <color rgb="FF000000"/>
      <name val="Helvetica"/>
    </font>
    <font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</font>
  </fonts>
  <fills count="1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D966"/>
        <bgColor rgb="FF00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7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135">
    <xf numFmtId="0" fontId="0" fillId="0" borderId="0" xfId="0"/>
    <xf numFmtId="0" fontId="0" fillId="0" borderId="1" xfId="0" applyBorder="1"/>
    <xf numFmtId="0" fontId="4" fillId="0" borderId="1" xfId="0" applyFont="1" applyFill="1" applyBorder="1"/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2" fillId="0" borderId="1" xfId="0" applyFont="1" applyBorder="1"/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49" fontId="0" fillId="0" borderId="1" xfId="0" applyNumberFormat="1" applyBorder="1"/>
    <xf numFmtId="0" fontId="0" fillId="0" borderId="1" xfId="0" applyBorder="1" applyAlignment="1">
      <alignment horizontal="right"/>
    </xf>
    <xf numFmtId="0" fontId="2" fillId="0" borderId="0" xfId="0" applyFont="1"/>
    <xf numFmtId="0" fontId="2" fillId="0" borderId="3" xfId="0" applyFont="1" applyBorder="1"/>
    <xf numFmtId="0" fontId="2" fillId="0" borderId="4" xfId="0" applyFont="1" applyBorder="1"/>
    <xf numFmtId="0" fontId="0" fillId="0" borderId="5" xfId="0" applyBorder="1"/>
    <xf numFmtId="49" fontId="0" fillId="0" borderId="6" xfId="0" applyNumberFormat="1" applyBorder="1"/>
    <xf numFmtId="0" fontId="0" fillId="0" borderId="7" xfId="0" applyBorder="1"/>
    <xf numFmtId="49" fontId="0" fillId="0" borderId="8" xfId="0" applyNumberFormat="1" applyBorder="1"/>
    <xf numFmtId="0" fontId="0" fillId="0" borderId="0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165" fontId="0" fillId="0" borderId="1" xfId="0" applyNumberFormat="1" applyBorder="1"/>
    <xf numFmtId="0" fontId="2" fillId="0" borderId="3" xfId="0" applyFont="1" applyFill="1" applyBorder="1"/>
    <xf numFmtId="0" fontId="2" fillId="0" borderId="4" xfId="0" applyFont="1" applyFill="1" applyBorder="1"/>
    <xf numFmtId="0" fontId="0" fillId="0" borderId="5" xfId="0" applyFill="1" applyBorder="1"/>
    <xf numFmtId="0" fontId="0" fillId="0" borderId="6" xfId="0" applyBorder="1"/>
    <xf numFmtId="0" fontId="0" fillId="0" borderId="7" xfId="0" applyFill="1" applyBorder="1"/>
    <xf numFmtId="0" fontId="0" fillId="0" borderId="8" xfId="0" applyBorder="1"/>
    <xf numFmtId="0" fontId="4" fillId="0" borderId="5" xfId="0" applyFont="1" applyFill="1" applyBorder="1"/>
    <xf numFmtId="0" fontId="2" fillId="0" borderId="9" xfId="0" applyFont="1" applyFill="1" applyBorder="1"/>
    <xf numFmtId="49" fontId="0" fillId="0" borderId="0" xfId="0" applyNumberFormat="1" applyBorder="1"/>
    <xf numFmtId="0" fontId="2" fillId="0" borderId="9" xfId="0" applyFont="1" applyBorder="1"/>
    <xf numFmtId="49" fontId="0" fillId="0" borderId="10" xfId="0" applyNumberFormat="1" applyBorder="1"/>
    <xf numFmtId="0" fontId="0" fillId="0" borderId="0" xfId="0" applyFill="1" applyBorder="1"/>
    <xf numFmtId="0" fontId="0" fillId="0" borderId="10" xfId="0" applyFill="1" applyBorder="1"/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0" fontId="0" fillId="0" borderId="2" xfId="0" applyBorder="1"/>
    <xf numFmtId="14" fontId="0" fillId="0" borderId="0" xfId="0" applyNumberFormat="1" applyBorder="1" applyAlignment="1"/>
    <xf numFmtId="0" fontId="4" fillId="0" borderId="6" xfId="0" applyFont="1" applyFill="1" applyBorder="1"/>
    <xf numFmtId="0" fontId="4" fillId="0" borderId="8" xfId="0" applyFont="1" applyFill="1" applyBorder="1"/>
    <xf numFmtId="49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9" fontId="2" fillId="5" borderId="1" xfId="0" applyNumberFormat="1" applyFont="1" applyFill="1" applyBorder="1" applyAlignment="1" applyProtection="1">
      <alignment horizontal="left" vertical="center" wrapText="1"/>
      <protection locked="0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NumberFormat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Font="1" applyBorder="1" applyProtection="1">
      <protection locked="0"/>
    </xf>
    <xf numFmtId="0" fontId="0" fillId="0" borderId="1" xfId="0" applyNumberFormat="1" applyBorder="1" applyProtection="1">
      <protection locked="0"/>
    </xf>
    <xf numFmtId="49" fontId="0" fillId="0" borderId="1" xfId="0" applyNumberFormat="1" applyBorder="1" applyProtection="1">
      <protection locked="0"/>
    </xf>
    <xf numFmtId="0" fontId="0" fillId="0" borderId="1" xfId="0" applyBorder="1" applyAlignment="1" applyProtection="1">
      <alignment horizontal="left"/>
      <protection locked="0"/>
    </xf>
    <xf numFmtId="49" fontId="0" fillId="0" borderId="1" xfId="0" applyNumberFormat="1" applyBorder="1" applyAlignment="1" applyProtection="1">
      <alignment horizontal="left"/>
      <protection locked="0"/>
    </xf>
    <xf numFmtId="0" fontId="0" fillId="0" borderId="1" xfId="0" applyNumberFormat="1" applyBorder="1" applyAlignment="1" applyProtection="1">
      <alignment horizontal="right"/>
      <protection locked="0"/>
    </xf>
    <xf numFmtId="49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" xfId="0" applyFont="1" applyFill="1" applyBorder="1" applyProtection="1">
      <protection locked="0"/>
    </xf>
    <xf numFmtId="0" fontId="0" fillId="0" borderId="1" xfId="0" applyNumberFormat="1" applyFill="1" applyBorder="1" applyProtection="1">
      <protection locked="0"/>
    </xf>
    <xf numFmtId="49" fontId="2" fillId="5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2" fillId="4" borderId="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14" fontId="0" fillId="0" borderId="1" xfId="0" applyNumberFormat="1" applyBorder="1" applyProtection="1">
      <protection locked="0"/>
    </xf>
    <xf numFmtId="0" fontId="0" fillId="0" borderId="1" xfId="0" applyFill="1" applyBorder="1" applyProtection="1">
      <protection locked="0"/>
    </xf>
    <xf numFmtId="0" fontId="2" fillId="2" borderId="1" xfId="0" applyFont="1" applyFill="1" applyBorder="1" applyAlignment="1" applyProtection="1">
      <alignment horizontal="center" vertical="center"/>
    </xf>
    <xf numFmtId="0" fontId="0" fillId="0" borderId="0" xfId="0" applyProtection="1"/>
    <xf numFmtId="0" fontId="2" fillId="7" borderId="0" xfId="0" applyFont="1" applyFill="1" applyAlignment="1" applyProtection="1">
      <alignment horizontal="center" vertical="center"/>
    </xf>
    <xf numFmtId="164" fontId="2" fillId="6" borderId="1" xfId="2" applyFont="1" applyFill="1" applyBorder="1" applyAlignment="1" applyProtection="1">
      <alignment horizontal="center" vertical="center" wrapText="1"/>
      <protection locked="0"/>
    </xf>
    <xf numFmtId="9" fontId="2" fillId="6" borderId="1" xfId="3" applyFont="1" applyFill="1" applyBorder="1" applyAlignment="1" applyProtection="1">
      <alignment horizontal="center" vertical="center" wrapText="1"/>
      <protection locked="0"/>
    </xf>
    <xf numFmtId="14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164" fontId="0" fillId="0" borderId="1" xfId="2" applyFont="1" applyBorder="1" applyProtection="1">
      <protection locked="0"/>
    </xf>
    <xf numFmtId="9" fontId="0" fillId="0" borderId="1" xfId="3" applyFont="1" applyBorder="1" applyProtection="1">
      <protection locked="0"/>
    </xf>
    <xf numFmtId="0" fontId="0" fillId="0" borderId="0" xfId="0" applyBorder="1" applyProtection="1">
      <protection locked="0"/>
    </xf>
    <xf numFmtId="164" fontId="0" fillId="0" borderId="0" xfId="2" applyFont="1" applyProtection="1">
      <protection locked="0"/>
    </xf>
    <xf numFmtId="9" fontId="0" fillId="0" borderId="0" xfId="3" applyFont="1" applyProtection="1">
      <protection locked="0"/>
    </xf>
    <xf numFmtId="14" fontId="0" fillId="0" borderId="0" xfId="0" applyNumberFormat="1" applyProtection="1">
      <protection locked="0"/>
    </xf>
    <xf numFmtId="0" fontId="2" fillId="5" borderId="1" xfId="0" applyFont="1" applyFill="1" applyBorder="1" applyAlignment="1" applyProtection="1">
      <alignment horizontal="center" vertical="center" wrapText="1"/>
    </xf>
    <xf numFmtId="166" fontId="2" fillId="4" borderId="1" xfId="0" applyNumberFormat="1" applyFont="1" applyFill="1" applyBorder="1" applyAlignment="1" applyProtection="1">
      <alignment horizontal="center" vertical="center" wrapText="1"/>
      <protection locked="0"/>
    </xf>
    <xf numFmtId="166" fontId="0" fillId="0" borderId="1" xfId="0" applyNumberFormat="1" applyBorder="1" applyProtection="1">
      <protection locked="0"/>
    </xf>
    <xf numFmtId="166" fontId="0" fillId="0" borderId="0" xfId="0" applyNumberFormat="1" applyProtection="1">
      <protection locked="0"/>
    </xf>
    <xf numFmtId="0" fontId="0" fillId="0" borderId="0" xfId="0" applyFill="1" applyBorder="1" applyProtection="1">
      <protection locked="0"/>
    </xf>
    <xf numFmtId="0" fontId="0" fillId="8" borderId="0" xfId="0" applyFill="1" applyProtection="1">
      <protection locked="0"/>
    </xf>
    <xf numFmtId="0" fontId="0" fillId="9" borderId="0" xfId="0" applyFill="1" applyProtection="1">
      <protection locked="0"/>
    </xf>
    <xf numFmtId="0" fontId="0" fillId="9" borderId="0" xfId="0" applyFill="1" applyBorder="1" applyProtection="1">
      <protection locked="0"/>
    </xf>
    <xf numFmtId="0" fontId="0" fillId="10" borderId="0" xfId="0" applyFill="1" applyProtection="1">
      <protection locked="0"/>
    </xf>
    <xf numFmtId="0" fontId="0" fillId="4" borderId="0" xfId="0" applyFill="1" applyProtection="1">
      <protection locked="0"/>
    </xf>
    <xf numFmtId="14" fontId="0" fillId="11" borderId="1" xfId="0" applyNumberFormat="1" applyFill="1" applyBorder="1" applyProtection="1">
      <protection locked="0"/>
    </xf>
    <xf numFmtId="0" fontId="0" fillId="4" borderId="0" xfId="0" applyFill="1" applyBorder="1" applyProtection="1">
      <protection locked="0"/>
    </xf>
    <xf numFmtId="0" fontId="0" fillId="12" borderId="0" xfId="0" applyFill="1" applyProtection="1">
      <protection locked="0"/>
    </xf>
    <xf numFmtId="0" fontId="0" fillId="8" borderId="0" xfId="0" applyFill="1" applyBorder="1" applyProtection="1">
      <protection locked="0"/>
    </xf>
    <xf numFmtId="164" fontId="0" fillId="0" borderId="1" xfId="2" applyFont="1" applyBorder="1"/>
    <xf numFmtId="0" fontId="2" fillId="13" borderId="1" xfId="0" applyFont="1" applyFill="1" applyBorder="1" applyAlignment="1">
      <alignment horizontal="center"/>
    </xf>
    <xf numFmtId="0" fontId="0" fillId="0" borderId="6" xfId="0" applyFill="1" applyBorder="1"/>
    <xf numFmtId="165" fontId="0" fillId="0" borderId="1" xfId="2" applyNumberFormat="1" applyFont="1" applyBorder="1"/>
    <xf numFmtId="164" fontId="0" fillId="0" borderId="0" xfId="0" applyNumberFormat="1"/>
    <xf numFmtId="0" fontId="0" fillId="0" borderId="1" xfId="0" applyBorder="1" applyAlignment="1">
      <alignment horizontal="center"/>
    </xf>
    <xf numFmtId="0" fontId="14" fillId="8" borderId="1" xfId="0" applyFont="1" applyFill="1" applyBorder="1"/>
    <xf numFmtId="0" fontId="2" fillId="8" borderId="1" xfId="0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0" fillId="0" borderId="0" xfId="0" applyNumberFormat="1"/>
    <xf numFmtId="2" fontId="0" fillId="0" borderId="1" xfId="0" applyNumberFormat="1" applyBorder="1"/>
    <xf numFmtId="49" fontId="0" fillId="0" borderId="0" xfId="0" applyNumberFormat="1" applyFill="1" applyBorder="1"/>
    <xf numFmtId="0" fontId="0" fillId="0" borderId="11" xfId="0" applyBorder="1" applyProtection="1"/>
    <xf numFmtId="0" fontId="0" fillId="0" borderId="11" xfId="0" applyBorder="1" applyProtection="1">
      <protection locked="0"/>
    </xf>
    <xf numFmtId="164" fontId="0" fillId="0" borderId="11" xfId="2" applyFont="1" applyBorder="1" applyProtection="1">
      <protection locked="0"/>
    </xf>
    <xf numFmtId="9" fontId="0" fillId="0" borderId="11" xfId="3" applyFont="1" applyBorder="1" applyProtection="1">
      <protection locked="0"/>
    </xf>
    <xf numFmtId="14" fontId="0" fillId="0" borderId="11" xfId="0" applyNumberFormat="1" applyBorder="1" applyProtection="1">
      <protection locked="0"/>
    </xf>
    <xf numFmtId="166" fontId="0" fillId="0" borderId="11" xfId="0" applyNumberFormat="1" applyBorder="1" applyProtection="1"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4" fontId="12" fillId="0" borderId="1" xfId="0" applyNumberFormat="1" applyFont="1" applyBorder="1" applyAlignment="1" applyProtection="1">
      <alignment horizontal="center" vertical="center" wrapText="1"/>
      <protection locked="0"/>
    </xf>
    <xf numFmtId="167" fontId="0" fillId="0" borderId="0" xfId="0" applyNumberFormat="1"/>
    <xf numFmtId="0" fontId="0" fillId="0" borderId="1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7" fillId="0" borderId="1" xfId="1" applyBorder="1" applyAlignment="1">
      <alignment horizontal="center"/>
    </xf>
    <xf numFmtId="0" fontId="0" fillId="0" borderId="0" xfId="0" applyBorder="1" applyProtection="1"/>
    <xf numFmtId="166" fontId="0" fillId="0" borderId="0" xfId="0" applyNumberFormat="1" applyBorder="1" applyProtection="1">
      <protection locked="0"/>
    </xf>
    <xf numFmtId="0" fontId="0" fillId="8" borderId="1" xfId="0" applyFill="1" applyBorder="1" applyProtection="1"/>
  </cellXfs>
  <cellStyles count="6">
    <cellStyle name="Lien hypertexte" xfId="1" builtinId="8"/>
    <cellStyle name="Lien hypertexte visité" xfId="4" builtinId="9" hidden="1"/>
    <cellStyle name="Lien hypertexte visité" xfId="5" builtinId="9" hidden="1"/>
    <cellStyle name="Monétaire" xfId="2" builtinId="4"/>
    <cellStyle name="Normal" xfId="0" builtinId="0"/>
    <cellStyle name="Pourcentage" xfId="3" builtinId="5"/>
  </cellStyles>
  <dxfs count="24">
    <dxf>
      <font>
        <color rgb="FF9C6500"/>
      </font>
      <fill>
        <patternFill>
          <bgColor rgb="FFFFEB9C"/>
        </patternFill>
      </fill>
    </dxf>
    <dxf>
      <font>
        <color rgb="FFFF0000"/>
      </font>
    </dxf>
    <dxf>
      <font>
        <color rgb="FF9C0006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FF0000"/>
      </font>
    </dxf>
    <dxf>
      <font>
        <color rgb="FF9C0006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0" tint="-0.1499679555650502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1038225</xdr:colOff>
          <xdr:row>9</xdr:row>
          <xdr:rowOff>123825</xdr:rowOff>
        </xdr:from>
        <xdr:to>
          <xdr:col>2</xdr:col>
          <xdr:colOff>9525</xdr:colOff>
          <xdr:row>11</xdr:row>
          <xdr:rowOff>123825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Créer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3</xdr:row>
      <xdr:rowOff>0</xdr:rowOff>
    </xdr:from>
    <xdr:to>
      <xdr:col>5</xdr:col>
      <xdr:colOff>1038225</xdr:colOff>
      <xdr:row>4</xdr:row>
      <xdr:rowOff>76199</xdr:rowOff>
    </xdr:to>
    <xdr:sp macro="[0]!Sauvegarder" textlink="">
      <xdr:nvSpPr>
        <xdr:cNvPr id="2" name="ZoneTexte 1"/>
        <xdr:cNvSpPr txBox="1"/>
      </xdr:nvSpPr>
      <xdr:spPr>
        <a:xfrm>
          <a:off x="2924175" y="6000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Sauvegarder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0</xdr:colOff>
          <xdr:row>0</xdr:row>
          <xdr:rowOff>0</xdr:rowOff>
        </xdr:from>
        <xdr:to>
          <xdr:col>18</xdr:col>
          <xdr:colOff>371475</xdr:colOff>
          <xdr:row>1</xdr:row>
          <xdr:rowOff>38100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Extraction BDD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/>
  <dimension ref="A1:M44"/>
  <sheetViews>
    <sheetView workbookViewId="0">
      <selection sqref="A1:C1"/>
    </sheetView>
  </sheetViews>
  <sheetFormatPr baseColWidth="10" defaultRowHeight="15.75" x14ac:dyDescent="0.25"/>
  <cols>
    <col min="1" max="1" width="23.125" customWidth="1"/>
    <col min="3" max="3" width="17.5" customWidth="1"/>
    <col min="5" max="5" width="21.375" customWidth="1"/>
  </cols>
  <sheetData>
    <row r="1" spans="1:13" ht="26.1" customHeight="1" x14ac:dyDescent="0.25">
      <c r="A1" s="130" t="s">
        <v>10</v>
      </c>
      <c r="B1" s="130"/>
      <c r="C1" s="130"/>
      <c r="E1" s="109" t="s">
        <v>1392</v>
      </c>
      <c r="F1" s="109" t="s">
        <v>130</v>
      </c>
      <c r="G1" s="109" t="s">
        <v>131</v>
      </c>
      <c r="H1" s="109" t="s">
        <v>132</v>
      </c>
      <c r="I1" s="109" t="s">
        <v>133</v>
      </c>
      <c r="J1" s="109" t="s">
        <v>134</v>
      </c>
      <c r="K1" s="109" t="s">
        <v>135</v>
      </c>
      <c r="L1" s="109" t="s">
        <v>136</v>
      </c>
      <c r="M1" s="110" t="s">
        <v>1388</v>
      </c>
    </row>
    <row r="2" spans="1:13" x14ac:dyDescent="0.25">
      <c r="A2" s="6" t="s">
        <v>0</v>
      </c>
      <c r="B2" s="129"/>
      <c r="C2" s="129"/>
      <c r="E2" s="8" t="s">
        <v>1391</v>
      </c>
      <c r="F2" s="99">
        <f>SUMPRODUCT(('Etat des stocks'!$B$2:$B$1113=F$1)*('Etat des stocks'!$L$2:$L$1113*'Etat des stocks'!$S$2:$S$1113))/SUMIF('Etat des stocks'!$B$2:$B$1113,F$1,'Etat des stocks'!$L$2:$L$1113)</f>
        <v>170</v>
      </c>
      <c r="G2" s="99">
        <f>SUMPRODUCT(('Etat des stocks'!$B$2:$B$1113=G$1)*('Etat des stocks'!$L$2:$L$1113*'Etat des stocks'!$S$2:$S$1113))/SUMIF('Etat des stocks'!$B$2:$B$1113,G$1,'Etat des stocks'!$L$2:$L$1113)</f>
        <v>133.98214285714286</v>
      </c>
      <c r="H2" s="99">
        <f>SUMPRODUCT(('Etat des stocks'!$B$2:$B$1113=H$1)*('Etat des stocks'!$L$2:$L$1113*'Etat des stocks'!$S$2:$S$1113))/SUMIF('Etat des stocks'!$B$2:$B$1113,H$1,'Etat des stocks'!$L$2:$L$1113)</f>
        <v>136.80769230769232</v>
      </c>
      <c r="I2" s="99">
        <f>SUMPRODUCT(('Etat des stocks'!$B$2:$B$1113=I$1)*('Etat des stocks'!$L$2:$L$1113*'Etat des stocks'!$S$2:$S$1113))/SUMIF('Etat des stocks'!$B$2:$B$1113,I$1,'Etat des stocks'!$L$2:$L$1113)</f>
        <v>154.62671232876713</v>
      </c>
      <c r="J2" s="99">
        <f>SUMPRODUCT(('Etat des stocks'!$B$2:$B$1113=J$1)*('Etat des stocks'!$L$2:$L$1113*'Etat des stocks'!$S$2:$S$1113))/SUMIF('Etat des stocks'!$B$2:$B$1113,J$1,'Etat des stocks'!$L$2:$L$1113)</f>
        <v>136.67049689440995</v>
      </c>
      <c r="K2" s="99">
        <f>SUMPRODUCT(('Etat des stocks'!$B$2:$B$1113=K$1)*('Etat des stocks'!$L$2:$L$1113*'Etat des stocks'!$S$2:$S$1113))/SUMIF('Etat des stocks'!$B$2:$B$1113,K$1,'Etat des stocks'!$L$2:$L$1113)</f>
        <v>121.42380952380952</v>
      </c>
      <c r="L2" s="99">
        <f>SUMPRODUCT(('Etat des stocks'!$B$2:$B$1113=L$1)*('Etat des stocks'!$L$2:$L$1113*'Etat des stocks'!$S$2:$S$1113))/SUMIF('Etat des stocks'!$B$2:$B$1113,L$1,'Etat des stocks'!$L$2:$L$1113)</f>
        <v>89.610526315789471</v>
      </c>
      <c r="M2" s="107"/>
    </row>
    <row r="3" spans="1:13" x14ac:dyDescent="0.25">
      <c r="A3" s="6" t="s">
        <v>1</v>
      </c>
      <c r="B3" s="129"/>
      <c r="C3" s="129"/>
      <c r="E3" s="8" t="s">
        <v>1390</v>
      </c>
      <c r="F3" s="112">
        <f t="shared" ref="F3:L3" si="0">F26/F44</f>
        <v>1.5714285714285714</v>
      </c>
      <c r="G3" s="112">
        <f t="shared" si="0"/>
        <v>3.8</v>
      </c>
      <c r="H3" s="112">
        <f t="shared" si="0"/>
        <v>3.75</v>
      </c>
      <c r="I3" s="112">
        <f t="shared" si="0"/>
        <v>3.2236842105263159</v>
      </c>
      <c r="J3" s="112">
        <f t="shared" si="0"/>
        <v>3.1686746987951806</v>
      </c>
      <c r="K3" s="112">
        <f t="shared" si="0"/>
        <v>3.95</v>
      </c>
      <c r="L3" s="112">
        <f t="shared" si="0"/>
        <v>5.2777777777777777</v>
      </c>
      <c r="M3" s="107"/>
    </row>
    <row r="4" spans="1:13" x14ac:dyDescent="0.25">
      <c r="A4" s="6" t="s">
        <v>2</v>
      </c>
      <c r="B4" s="129"/>
      <c r="C4" s="129"/>
      <c r="E4" s="8" t="s">
        <v>1389</v>
      </c>
      <c r="F4" s="1">
        <f t="shared" ref="F4:L4" si="1">F44</f>
        <v>7</v>
      </c>
      <c r="G4" s="1">
        <f t="shared" si="1"/>
        <v>65</v>
      </c>
      <c r="H4" s="1">
        <f t="shared" si="1"/>
        <v>48</v>
      </c>
      <c r="I4" s="1">
        <f t="shared" si="1"/>
        <v>76</v>
      </c>
      <c r="J4" s="1">
        <f t="shared" si="1"/>
        <v>83</v>
      </c>
      <c r="K4" s="1">
        <f t="shared" si="1"/>
        <v>40</v>
      </c>
      <c r="L4" s="1">
        <f t="shared" si="1"/>
        <v>18</v>
      </c>
      <c r="M4" s="107">
        <f>SUM(F4:L4)</f>
        <v>337</v>
      </c>
    </row>
    <row r="5" spans="1:13" x14ac:dyDescent="0.25">
      <c r="A5" s="6" t="s">
        <v>3</v>
      </c>
      <c r="B5" s="131"/>
      <c r="C5" s="129"/>
      <c r="E5" s="8" t="s">
        <v>1387</v>
      </c>
      <c r="F5" s="1">
        <f t="shared" ref="F5:L5" si="2">F26</f>
        <v>11</v>
      </c>
      <c r="G5" s="1">
        <f t="shared" si="2"/>
        <v>247</v>
      </c>
      <c r="H5" s="1">
        <f t="shared" si="2"/>
        <v>180</v>
      </c>
      <c r="I5" s="1">
        <f t="shared" si="2"/>
        <v>245</v>
      </c>
      <c r="J5" s="1">
        <f t="shared" si="2"/>
        <v>263</v>
      </c>
      <c r="K5" s="1">
        <f t="shared" si="2"/>
        <v>158</v>
      </c>
      <c r="L5" s="1">
        <f t="shared" si="2"/>
        <v>95</v>
      </c>
      <c r="M5" s="107">
        <f>SUM(F5:L5)</f>
        <v>1199</v>
      </c>
    </row>
    <row r="6" spans="1:13" x14ac:dyDescent="0.25">
      <c r="A6" s="6" t="s">
        <v>4</v>
      </c>
      <c r="B6" s="129"/>
      <c r="C6" s="129"/>
    </row>
    <row r="7" spans="1:13" x14ac:dyDescent="0.25">
      <c r="A7" s="6" t="s">
        <v>45</v>
      </c>
      <c r="B7" s="129"/>
      <c r="C7" s="129"/>
    </row>
    <row r="8" spans="1:13" x14ac:dyDescent="0.25">
      <c r="A8" s="6" t="s">
        <v>5</v>
      </c>
      <c r="B8" s="129"/>
      <c r="C8" s="129"/>
    </row>
    <row r="9" spans="1:13" x14ac:dyDescent="0.25">
      <c r="A9" s="6" t="s">
        <v>207</v>
      </c>
      <c r="B9" s="129"/>
      <c r="C9" s="129"/>
    </row>
    <row r="10" spans="1:13" x14ac:dyDescent="0.25">
      <c r="E10" s="108" t="s">
        <v>1387</v>
      </c>
      <c r="F10" s="109" t="s">
        <v>130</v>
      </c>
      <c r="G10" s="109" t="s">
        <v>131</v>
      </c>
      <c r="H10" s="109" t="s">
        <v>132</v>
      </c>
      <c r="I10" s="109" t="s">
        <v>133</v>
      </c>
      <c r="J10" s="109" t="s">
        <v>134</v>
      </c>
      <c r="K10" s="109" t="s">
        <v>135</v>
      </c>
      <c r="L10" s="109" t="s">
        <v>136</v>
      </c>
      <c r="M10" s="110" t="s">
        <v>1388</v>
      </c>
    </row>
    <row r="11" spans="1:13" x14ac:dyDescent="0.25">
      <c r="E11" s="2" t="s">
        <v>1382</v>
      </c>
      <c r="F11" s="104">
        <f>IF(SUMIFS('Etat des stocks'!$Q:$Q,'Etat des stocks'!$C:$C,$E11,'Etat des stocks'!$B:$B,F$10)=0,SUMIFS('Etat des stocks'!$L:$L,'Etat des stocks'!$C:$C,$E11,'Etat des stocks'!$B:$B,F$10),SUMIFS('Etat des stocks'!$Q:$Q,'Etat des stocks'!$C:$C,$E11,'Etat des stocks'!$B:$B,F$10))</f>
        <v>0</v>
      </c>
      <c r="G11" s="104">
        <f>IF(SUMIFS('Etat des stocks'!$Q:$Q,'Etat des stocks'!$C:$C,$E11,'Etat des stocks'!$B:$B,G$10)=0,SUMIFS('Etat des stocks'!$L:$L,'Etat des stocks'!$C:$C,$E11,'Etat des stocks'!$B:$B,G$10),SUMIFS('Etat des stocks'!$Q:$Q,'Etat des stocks'!$C:$C,$E11,'Etat des stocks'!$B:$B,G$10))</f>
        <v>0</v>
      </c>
      <c r="H11" s="104">
        <f>IF(SUMIFS('Etat des stocks'!$Q:$Q,'Etat des stocks'!$C:$C,$E11,'Etat des stocks'!$B:$B,H$10)=0,SUMIFS('Etat des stocks'!$L:$L,'Etat des stocks'!$C:$C,$E11,'Etat des stocks'!$B:$B,H$10),SUMIFS('Etat des stocks'!$Q:$Q,'Etat des stocks'!$C:$C,$E11,'Etat des stocks'!$B:$B,H$10))</f>
        <v>0</v>
      </c>
      <c r="I11" s="104">
        <f>IF(SUMIFS('Etat des stocks'!$Q:$Q,'Etat des stocks'!$C:$C,$E11,'Etat des stocks'!$B:$B,I$10)=0,SUMIFS('Etat des stocks'!$L:$L,'Etat des stocks'!$C:$C,$E11,'Etat des stocks'!$B:$B,I$10),SUMIFS('Etat des stocks'!$Q:$Q,'Etat des stocks'!$C:$C,$E11,'Etat des stocks'!$B:$B,I$10))</f>
        <v>0</v>
      </c>
      <c r="J11" s="104">
        <f>IF(SUMIFS('Etat des stocks'!$Q:$Q,'Etat des stocks'!$C:$C,$E11,'Etat des stocks'!$B:$B,J$10)=0,SUMIFS('Etat des stocks'!$L:$L,'Etat des stocks'!$C:$C,$E11,'Etat des stocks'!$B:$B,J$10),SUMIFS('Etat des stocks'!$Q:$Q,'Etat des stocks'!$C:$C,$E11,'Etat des stocks'!$B:$B,J$10))</f>
        <v>33</v>
      </c>
      <c r="K11" s="104">
        <f>IF(SUMIFS('Etat des stocks'!$Q:$Q,'Etat des stocks'!$C:$C,$E11,'Etat des stocks'!$B:$B,K$10)=0,SUMIFS('Etat des stocks'!$L:$L,'Etat des stocks'!$C:$C,$E11,'Etat des stocks'!$B:$B,K$10),SUMIFS('Etat des stocks'!$Q:$Q,'Etat des stocks'!$C:$C,$E11,'Etat des stocks'!$B:$B,K$10))</f>
        <v>0</v>
      </c>
      <c r="L11" s="104">
        <f>IF(SUMIFS('Etat des stocks'!$Q:$Q,'Etat des stocks'!$C:$C,$E11,'Etat des stocks'!$B:$B,L$10)=0,SUMIFS('Etat des stocks'!$L:$L,'Etat des stocks'!$C:$C,$E11,'Etat des stocks'!$B:$B,L$10),SUMIFS('Etat des stocks'!$Q:$Q,'Etat des stocks'!$C:$C,$E11,'Etat des stocks'!$B:$B,L$10))</f>
        <v>0</v>
      </c>
      <c r="M11" s="107">
        <f>SUM(F11:L11)</f>
        <v>33</v>
      </c>
    </row>
    <row r="12" spans="1:13" x14ac:dyDescent="0.25">
      <c r="E12" s="2" t="s">
        <v>125</v>
      </c>
      <c r="F12" s="104">
        <f>IF(SUMIFS('Etat des stocks'!$Q:$Q,'Etat des stocks'!$C:$C,$E12,'Etat des stocks'!$B:$B,F$10)=0,SUMIFS('Etat des stocks'!$L:$L,'Etat des stocks'!$C:$C,$E12,'Etat des stocks'!$B:$B,F$10),SUMIFS('Etat des stocks'!$Q:$Q,'Etat des stocks'!$C:$C,$E12,'Etat des stocks'!$B:$B,F$10))</f>
        <v>0</v>
      </c>
      <c r="G12" s="104">
        <f>IF(SUMIFS('Etat des stocks'!$Q:$Q,'Etat des stocks'!$C:$C,$E12,'Etat des stocks'!$B:$B,G$10)=0,SUMIFS('Etat des stocks'!$L:$L,'Etat des stocks'!$C:$C,$E12,'Etat des stocks'!$B:$B,G$10),SUMIFS('Etat des stocks'!$Q:$Q,'Etat des stocks'!$C:$C,$E12,'Etat des stocks'!$B:$B,G$10))</f>
        <v>0</v>
      </c>
      <c r="H12" s="104">
        <f>IF(SUMIFS('Etat des stocks'!$Q:$Q,'Etat des stocks'!$C:$C,$E12,'Etat des stocks'!$B:$B,H$10)=0,SUMIFS('Etat des stocks'!$L:$L,'Etat des stocks'!$C:$C,$E12,'Etat des stocks'!$B:$B,H$10),SUMIFS('Etat des stocks'!$Q:$Q,'Etat des stocks'!$C:$C,$E12,'Etat des stocks'!$B:$B,H$10))</f>
        <v>0</v>
      </c>
      <c r="I12" s="104">
        <f>IF(SUMIFS('Etat des stocks'!$Q:$Q,'Etat des stocks'!$C:$C,$E12,'Etat des stocks'!$B:$B,I$10)=0,SUMIFS('Etat des stocks'!$L:$L,'Etat des stocks'!$C:$C,$E12,'Etat des stocks'!$B:$B,I$10),SUMIFS('Etat des stocks'!$Q:$Q,'Etat des stocks'!$C:$C,$E12,'Etat des stocks'!$B:$B,I$10))</f>
        <v>0</v>
      </c>
      <c r="J12" s="104">
        <f>IF(SUMIFS('Etat des stocks'!$Q:$Q,'Etat des stocks'!$C:$C,$E12,'Etat des stocks'!$B:$B,J$10)=0,SUMIFS('Etat des stocks'!$L:$L,'Etat des stocks'!$C:$C,$E12,'Etat des stocks'!$B:$B,J$10),SUMIFS('Etat des stocks'!$Q:$Q,'Etat des stocks'!$C:$C,$E12,'Etat des stocks'!$B:$B,J$10))</f>
        <v>30</v>
      </c>
      <c r="K12" s="104">
        <f>IF(SUMIFS('Etat des stocks'!$Q:$Q,'Etat des stocks'!$C:$C,$E12,'Etat des stocks'!$B:$B,K$10)=0,SUMIFS('Etat des stocks'!$L:$L,'Etat des stocks'!$C:$C,$E12,'Etat des stocks'!$B:$B,K$10),SUMIFS('Etat des stocks'!$Q:$Q,'Etat des stocks'!$C:$C,$E12,'Etat des stocks'!$B:$B,K$10))</f>
        <v>0</v>
      </c>
      <c r="L12" s="104">
        <f>IF(SUMIFS('Etat des stocks'!$Q:$Q,'Etat des stocks'!$C:$C,$E12,'Etat des stocks'!$B:$B,L$10)=0,SUMIFS('Etat des stocks'!$L:$L,'Etat des stocks'!$C:$C,$E12,'Etat des stocks'!$B:$B,L$10),SUMIFS('Etat des stocks'!$Q:$Q,'Etat des stocks'!$C:$C,$E12,'Etat des stocks'!$B:$B,L$10))</f>
        <v>0</v>
      </c>
      <c r="M12" s="107">
        <f t="shared" ref="M12:M25" si="3">SUM(F12:L12)</f>
        <v>30</v>
      </c>
    </row>
    <row r="13" spans="1:13" x14ac:dyDescent="0.25">
      <c r="E13" s="2" t="s">
        <v>120</v>
      </c>
      <c r="F13" s="104">
        <f>IF(SUMIFS('Etat des stocks'!$Q:$Q,'Etat des stocks'!$C:$C,$E13,'Etat des stocks'!$B:$B,F$10)=0,SUMIFS('Etat des stocks'!$L:$L,'Etat des stocks'!$C:$C,$E13,'Etat des stocks'!$B:$B,F$10),SUMIFS('Etat des stocks'!$Q:$Q,'Etat des stocks'!$C:$C,$E13,'Etat des stocks'!$B:$B,F$10))</f>
        <v>0</v>
      </c>
      <c r="G13" s="104">
        <f>IF(SUMIFS('Etat des stocks'!$Q:$Q,'Etat des stocks'!$C:$C,$E13,'Etat des stocks'!$B:$B,G$10)=0,SUMIFS('Etat des stocks'!$L:$L,'Etat des stocks'!$C:$C,$E13,'Etat des stocks'!$B:$B,G$10),SUMIFS('Etat des stocks'!$Q:$Q,'Etat des stocks'!$C:$C,$E13,'Etat des stocks'!$B:$B,G$10))</f>
        <v>0</v>
      </c>
      <c r="H13" s="104">
        <f>IF(SUMIFS('Etat des stocks'!$Q:$Q,'Etat des stocks'!$C:$C,$E13,'Etat des stocks'!$B:$B,H$10)=0,SUMIFS('Etat des stocks'!$L:$L,'Etat des stocks'!$C:$C,$E13,'Etat des stocks'!$B:$B,H$10),SUMIFS('Etat des stocks'!$Q:$Q,'Etat des stocks'!$C:$C,$E13,'Etat des stocks'!$B:$B,H$10))</f>
        <v>0</v>
      </c>
      <c r="I13" s="104">
        <f>IF(SUMIFS('Etat des stocks'!$Q:$Q,'Etat des stocks'!$C:$C,$E13,'Etat des stocks'!$B:$B,I$10)=0,SUMIFS('Etat des stocks'!$L:$L,'Etat des stocks'!$C:$C,$E13,'Etat des stocks'!$B:$B,I$10),SUMIFS('Etat des stocks'!$Q:$Q,'Etat des stocks'!$C:$C,$E13,'Etat des stocks'!$B:$B,I$10))</f>
        <v>0</v>
      </c>
      <c r="J13" s="104">
        <f>IF(SUMIFS('Etat des stocks'!$Q:$Q,'Etat des stocks'!$C:$C,$E13,'Etat des stocks'!$B:$B,J$10)=0,SUMIFS('Etat des stocks'!$L:$L,'Etat des stocks'!$C:$C,$E13,'Etat des stocks'!$B:$B,J$10),SUMIFS('Etat des stocks'!$Q:$Q,'Etat des stocks'!$C:$C,$E13,'Etat des stocks'!$B:$B,J$10))</f>
        <v>10</v>
      </c>
      <c r="K13" s="104">
        <f>IF(SUMIFS('Etat des stocks'!$Q:$Q,'Etat des stocks'!$C:$C,$E13,'Etat des stocks'!$B:$B,K$10)=0,SUMIFS('Etat des stocks'!$L:$L,'Etat des stocks'!$C:$C,$E13,'Etat des stocks'!$B:$B,K$10),SUMIFS('Etat des stocks'!$Q:$Q,'Etat des stocks'!$C:$C,$E13,'Etat des stocks'!$B:$B,K$10))</f>
        <v>0</v>
      </c>
      <c r="L13" s="104">
        <f>IF(SUMIFS('Etat des stocks'!$Q:$Q,'Etat des stocks'!$C:$C,$E13,'Etat des stocks'!$B:$B,L$10)=0,SUMIFS('Etat des stocks'!$L:$L,'Etat des stocks'!$C:$C,$E13,'Etat des stocks'!$B:$B,L$10),SUMIFS('Etat des stocks'!$Q:$Q,'Etat des stocks'!$C:$C,$E13,'Etat des stocks'!$B:$B,L$10))</f>
        <v>0</v>
      </c>
      <c r="M13" s="107">
        <f t="shared" si="3"/>
        <v>10</v>
      </c>
    </row>
    <row r="14" spans="1:13" ht="30" customHeight="1" x14ac:dyDescent="0.25">
      <c r="A14" s="130" t="s">
        <v>46</v>
      </c>
      <c r="B14" s="130"/>
      <c r="C14" s="130"/>
      <c r="E14" s="2" t="s">
        <v>115</v>
      </c>
      <c r="F14" s="104">
        <f>IF(SUMIFS('Etat des stocks'!$Q:$Q,'Etat des stocks'!$C:$C,$E14,'Etat des stocks'!$B:$B,F$10)=0,SUMIFS('Etat des stocks'!$L:$L,'Etat des stocks'!$C:$C,$E14,'Etat des stocks'!$B:$B,F$10),SUMIFS('Etat des stocks'!$Q:$Q,'Etat des stocks'!$C:$C,$E14,'Etat des stocks'!$B:$B,F$10))</f>
        <v>0</v>
      </c>
      <c r="G14" s="104">
        <f>IF(SUMIFS('Etat des stocks'!$Q:$Q,'Etat des stocks'!$C:$C,$E14,'Etat des stocks'!$B:$B,G$10)=0,SUMIFS('Etat des stocks'!$L:$L,'Etat des stocks'!$C:$C,$E14,'Etat des stocks'!$B:$B,G$10),SUMIFS('Etat des stocks'!$Q:$Q,'Etat des stocks'!$C:$C,$E14,'Etat des stocks'!$B:$B,G$10))</f>
        <v>0</v>
      </c>
      <c r="H14" s="104">
        <f>IF(SUMIFS('Etat des stocks'!$Q:$Q,'Etat des stocks'!$C:$C,$E14,'Etat des stocks'!$B:$B,H$10)=0,SUMIFS('Etat des stocks'!$L:$L,'Etat des stocks'!$C:$C,$E14,'Etat des stocks'!$B:$B,H$10),SUMIFS('Etat des stocks'!$Q:$Q,'Etat des stocks'!$C:$C,$E14,'Etat des stocks'!$B:$B,H$10))</f>
        <v>0</v>
      </c>
      <c r="I14" s="104">
        <f>IF(SUMIFS('Etat des stocks'!$Q:$Q,'Etat des stocks'!$C:$C,$E14,'Etat des stocks'!$B:$B,I$10)=0,SUMIFS('Etat des stocks'!$L:$L,'Etat des stocks'!$C:$C,$E14,'Etat des stocks'!$B:$B,I$10),SUMIFS('Etat des stocks'!$Q:$Q,'Etat des stocks'!$C:$C,$E14,'Etat des stocks'!$B:$B,I$10))</f>
        <v>0</v>
      </c>
      <c r="J14" s="104">
        <f>IF(SUMIFS('Etat des stocks'!$Q:$Q,'Etat des stocks'!$C:$C,$E14,'Etat des stocks'!$B:$B,J$10)=0,SUMIFS('Etat des stocks'!$L:$L,'Etat des stocks'!$C:$C,$E14,'Etat des stocks'!$B:$B,J$10),SUMIFS('Etat des stocks'!$Q:$Q,'Etat des stocks'!$C:$C,$E14,'Etat des stocks'!$B:$B,J$10))</f>
        <v>15</v>
      </c>
      <c r="K14" s="104">
        <f>IF(SUMIFS('Etat des stocks'!$Q:$Q,'Etat des stocks'!$C:$C,$E14,'Etat des stocks'!$B:$B,K$10)=0,SUMIFS('Etat des stocks'!$L:$L,'Etat des stocks'!$C:$C,$E14,'Etat des stocks'!$B:$B,K$10),SUMIFS('Etat des stocks'!$Q:$Q,'Etat des stocks'!$C:$C,$E14,'Etat des stocks'!$B:$B,K$10))</f>
        <v>0</v>
      </c>
      <c r="L14" s="104">
        <f>IF(SUMIFS('Etat des stocks'!$Q:$Q,'Etat des stocks'!$C:$C,$E14,'Etat des stocks'!$B:$B,L$10)=0,SUMIFS('Etat des stocks'!$L:$L,'Etat des stocks'!$C:$C,$E14,'Etat des stocks'!$B:$B,L$10),SUMIFS('Etat des stocks'!$Q:$Q,'Etat des stocks'!$C:$C,$E14,'Etat des stocks'!$B:$B,L$10))</f>
        <v>0</v>
      </c>
      <c r="M14" s="107">
        <f t="shared" si="3"/>
        <v>15</v>
      </c>
    </row>
    <row r="15" spans="1:13" x14ac:dyDescent="0.25">
      <c r="A15" s="131" t="s">
        <v>47</v>
      </c>
      <c r="B15" s="131"/>
      <c r="C15" s="131"/>
      <c r="E15" s="2" t="s">
        <v>111</v>
      </c>
      <c r="F15" s="104">
        <f>IF(SUMIFS('Etat des stocks'!$Q:$Q,'Etat des stocks'!$C:$C,$E15,'Etat des stocks'!$B:$B,F$10)=0,SUMIFS('Etat des stocks'!$L:$L,'Etat des stocks'!$C:$C,$E15,'Etat des stocks'!$B:$B,F$10),SUMIFS('Etat des stocks'!$Q:$Q,'Etat des stocks'!$C:$C,$E15,'Etat des stocks'!$B:$B,F$10))</f>
        <v>0</v>
      </c>
      <c r="G15" s="104">
        <f>IF(SUMIFS('Etat des stocks'!$Q:$Q,'Etat des stocks'!$C:$C,$E15,'Etat des stocks'!$B:$B,G$10)=0,SUMIFS('Etat des stocks'!$L:$L,'Etat des stocks'!$C:$C,$E15,'Etat des stocks'!$B:$B,G$10),SUMIFS('Etat des stocks'!$Q:$Q,'Etat des stocks'!$C:$C,$E15,'Etat des stocks'!$B:$B,G$10))</f>
        <v>0</v>
      </c>
      <c r="H15" s="104">
        <f>IF(SUMIFS('Etat des stocks'!$Q:$Q,'Etat des stocks'!$C:$C,$E15,'Etat des stocks'!$B:$B,H$10)=0,SUMIFS('Etat des stocks'!$L:$L,'Etat des stocks'!$C:$C,$E15,'Etat des stocks'!$B:$B,H$10),SUMIFS('Etat des stocks'!$Q:$Q,'Etat des stocks'!$C:$C,$E15,'Etat des stocks'!$B:$B,H$10))</f>
        <v>0</v>
      </c>
      <c r="I15" s="104">
        <f>IF(SUMIFS('Etat des stocks'!$Q:$Q,'Etat des stocks'!$C:$C,$E15,'Etat des stocks'!$B:$B,I$10)=0,SUMIFS('Etat des stocks'!$L:$L,'Etat des stocks'!$C:$C,$E15,'Etat des stocks'!$B:$B,I$10),SUMIFS('Etat des stocks'!$Q:$Q,'Etat des stocks'!$C:$C,$E15,'Etat des stocks'!$B:$B,I$10))</f>
        <v>0</v>
      </c>
      <c r="J15" s="104">
        <f>IF(SUMIFS('Etat des stocks'!$Q:$Q,'Etat des stocks'!$C:$C,$E15,'Etat des stocks'!$B:$B,J$10)=0,SUMIFS('Etat des stocks'!$L:$L,'Etat des stocks'!$C:$C,$E15,'Etat des stocks'!$B:$B,J$10),SUMIFS('Etat des stocks'!$Q:$Q,'Etat des stocks'!$C:$C,$E15,'Etat des stocks'!$B:$B,J$10))</f>
        <v>27</v>
      </c>
      <c r="K15" s="104">
        <f>IF(SUMIFS('Etat des stocks'!$Q:$Q,'Etat des stocks'!$C:$C,$E15,'Etat des stocks'!$B:$B,K$10)=0,SUMIFS('Etat des stocks'!$L:$L,'Etat des stocks'!$C:$C,$E15,'Etat des stocks'!$B:$B,K$10),SUMIFS('Etat des stocks'!$Q:$Q,'Etat des stocks'!$C:$C,$E15,'Etat des stocks'!$B:$B,K$10))</f>
        <v>0</v>
      </c>
      <c r="L15" s="104">
        <f>IF(SUMIFS('Etat des stocks'!$Q:$Q,'Etat des stocks'!$C:$C,$E15,'Etat des stocks'!$B:$B,L$10)=0,SUMIFS('Etat des stocks'!$L:$L,'Etat des stocks'!$C:$C,$E15,'Etat des stocks'!$B:$B,L$10),SUMIFS('Etat des stocks'!$Q:$Q,'Etat des stocks'!$C:$C,$E15,'Etat des stocks'!$B:$B,L$10))</f>
        <v>0</v>
      </c>
      <c r="M15" s="107">
        <f t="shared" si="3"/>
        <v>27</v>
      </c>
    </row>
    <row r="16" spans="1:13" x14ac:dyDescent="0.25">
      <c r="A16" s="131" t="s">
        <v>48</v>
      </c>
      <c r="B16" s="131"/>
      <c r="C16" s="131"/>
      <c r="E16" s="2" t="s">
        <v>106</v>
      </c>
      <c r="F16" s="104">
        <f>IF(SUMIFS('Etat des stocks'!$Q:$Q,'Etat des stocks'!$C:$C,$E16,'Etat des stocks'!$B:$B,F$10)=0,SUMIFS('Etat des stocks'!$L:$L,'Etat des stocks'!$C:$C,$E16,'Etat des stocks'!$B:$B,F$10),SUMIFS('Etat des stocks'!$Q:$Q,'Etat des stocks'!$C:$C,$E16,'Etat des stocks'!$B:$B,F$10))</f>
        <v>0</v>
      </c>
      <c r="G16" s="104">
        <f>IF(SUMIFS('Etat des stocks'!$Q:$Q,'Etat des stocks'!$C:$C,$E16,'Etat des stocks'!$B:$B,G$10)=0,SUMIFS('Etat des stocks'!$L:$L,'Etat des stocks'!$C:$C,$E16,'Etat des stocks'!$B:$B,G$10),SUMIFS('Etat des stocks'!$Q:$Q,'Etat des stocks'!$C:$C,$E16,'Etat des stocks'!$B:$B,G$10))</f>
        <v>0</v>
      </c>
      <c r="H16" s="104">
        <f>IF(SUMIFS('Etat des stocks'!$Q:$Q,'Etat des stocks'!$C:$C,$E16,'Etat des stocks'!$B:$B,H$10)=0,SUMIFS('Etat des stocks'!$L:$L,'Etat des stocks'!$C:$C,$E16,'Etat des stocks'!$B:$B,H$10),SUMIFS('Etat des stocks'!$Q:$Q,'Etat des stocks'!$C:$C,$E16,'Etat des stocks'!$B:$B,H$10))</f>
        <v>0</v>
      </c>
      <c r="I16" s="104">
        <f>IF(SUMIFS('Etat des stocks'!$Q:$Q,'Etat des stocks'!$C:$C,$E16,'Etat des stocks'!$B:$B,I$10)=0,SUMIFS('Etat des stocks'!$L:$L,'Etat des stocks'!$C:$C,$E16,'Etat des stocks'!$B:$B,I$10),SUMIFS('Etat des stocks'!$Q:$Q,'Etat des stocks'!$C:$C,$E16,'Etat des stocks'!$B:$B,I$10))</f>
        <v>0</v>
      </c>
      <c r="J16" s="104">
        <f>IF(SUMIFS('Etat des stocks'!$Q:$Q,'Etat des stocks'!$C:$C,$E16,'Etat des stocks'!$B:$B,J$10)=0,SUMIFS('Etat des stocks'!$L:$L,'Etat des stocks'!$C:$C,$E16,'Etat des stocks'!$B:$B,J$10),SUMIFS('Etat des stocks'!$Q:$Q,'Etat des stocks'!$C:$C,$E16,'Etat des stocks'!$B:$B,J$10))</f>
        <v>35</v>
      </c>
      <c r="K16" s="104">
        <f>IF(SUMIFS('Etat des stocks'!$Q:$Q,'Etat des stocks'!$C:$C,$E16,'Etat des stocks'!$B:$B,K$10)=0,SUMIFS('Etat des stocks'!$L:$L,'Etat des stocks'!$C:$C,$E16,'Etat des stocks'!$B:$B,K$10),SUMIFS('Etat des stocks'!$Q:$Q,'Etat des stocks'!$C:$C,$E16,'Etat des stocks'!$B:$B,K$10))</f>
        <v>0</v>
      </c>
      <c r="L16" s="104">
        <f>IF(SUMIFS('Etat des stocks'!$Q:$Q,'Etat des stocks'!$C:$C,$E16,'Etat des stocks'!$B:$B,L$10)=0,SUMIFS('Etat des stocks'!$L:$L,'Etat des stocks'!$C:$C,$E16,'Etat des stocks'!$B:$B,L$10),SUMIFS('Etat des stocks'!$Q:$Q,'Etat des stocks'!$C:$C,$E16,'Etat des stocks'!$B:$B,L$10))</f>
        <v>95</v>
      </c>
      <c r="M16" s="107">
        <f t="shared" si="3"/>
        <v>130</v>
      </c>
    </row>
    <row r="17" spans="1:13" x14ac:dyDescent="0.25">
      <c r="A17" s="131" t="s">
        <v>49</v>
      </c>
      <c r="B17" s="131"/>
      <c r="C17" s="131"/>
      <c r="E17" s="2" t="s">
        <v>101</v>
      </c>
      <c r="F17" s="104">
        <f>IF(SUMIFS('Etat des stocks'!$Q:$Q,'Etat des stocks'!$C:$C,$E17,'Etat des stocks'!$B:$B,F$10)=0,SUMIFS('Etat des stocks'!$L:$L,'Etat des stocks'!$C:$C,$E17,'Etat des stocks'!$B:$B,F$10),SUMIFS('Etat des stocks'!$Q:$Q,'Etat des stocks'!$C:$C,$E17,'Etat des stocks'!$B:$B,F$10))</f>
        <v>0</v>
      </c>
      <c r="G17" s="104">
        <f>IF(SUMIFS('Etat des stocks'!$Q:$Q,'Etat des stocks'!$C:$C,$E17,'Etat des stocks'!$B:$B,G$10)=0,SUMIFS('Etat des stocks'!$L:$L,'Etat des stocks'!$C:$C,$E17,'Etat des stocks'!$B:$B,G$10),SUMIFS('Etat des stocks'!$Q:$Q,'Etat des stocks'!$C:$C,$E17,'Etat des stocks'!$B:$B,G$10))</f>
        <v>0</v>
      </c>
      <c r="H17" s="104">
        <f>IF(SUMIFS('Etat des stocks'!$Q:$Q,'Etat des stocks'!$C:$C,$E17,'Etat des stocks'!$B:$B,H$10)=0,SUMIFS('Etat des stocks'!$L:$L,'Etat des stocks'!$C:$C,$E17,'Etat des stocks'!$B:$B,H$10),SUMIFS('Etat des stocks'!$Q:$Q,'Etat des stocks'!$C:$C,$E17,'Etat des stocks'!$B:$B,H$10))</f>
        <v>0</v>
      </c>
      <c r="I17" s="104">
        <f>IF(SUMIFS('Etat des stocks'!$Q:$Q,'Etat des stocks'!$C:$C,$E17,'Etat des stocks'!$B:$B,I$10)=0,SUMIFS('Etat des stocks'!$L:$L,'Etat des stocks'!$C:$C,$E17,'Etat des stocks'!$B:$B,I$10),SUMIFS('Etat des stocks'!$Q:$Q,'Etat des stocks'!$C:$C,$E17,'Etat des stocks'!$B:$B,I$10))</f>
        <v>0</v>
      </c>
      <c r="J17" s="104">
        <f>IF(SUMIFS('Etat des stocks'!$Q:$Q,'Etat des stocks'!$C:$C,$E17,'Etat des stocks'!$B:$B,J$10)=0,SUMIFS('Etat des stocks'!$L:$L,'Etat des stocks'!$C:$C,$E17,'Etat des stocks'!$B:$B,J$10),SUMIFS('Etat des stocks'!$Q:$Q,'Etat des stocks'!$C:$C,$E17,'Etat des stocks'!$B:$B,J$10))</f>
        <v>0</v>
      </c>
      <c r="K17" s="104">
        <f>IF(SUMIFS('Etat des stocks'!$Q:$Q,'Etat des stocks'!$C:$C,$E17,'Etat des stocks'!$B:$B,K$10)=0,SUMIFS('Etat des stocks'!$L:$L,'Etat des stocks'!$C:$C,$E17,'Etat des stocks'!$B:$B,K$10),SUMIFS('Etat des stocks'!$Q:$Q,'Etat des stocks'!$C:$C,$E17,'Etat des stocks'!$B:$B,K$10))</f>
        <v>0</v>
      </c>
      <c r="L17" s="104">
        <f>IF(SUMIFS('Etat des stocks'!$Q:$Q,'Etat des stocks'!$C:$C,$E17,'Etat des stocks'!$B:$B,L$10)=0,SUMIFS('Etat des stocks'!$L:$L,'Etat des stocks'!$C:$C,$E17,'Etat des stocks'!$B:$B,L$10),SUMIFS('Etat des stocks'!$Q:$Q,'Etat des stocks'!$C:$C,$E17,'Etat des stocks'!$B:$B,L$10))</f>
        <v>0</v>
      </c>
      <c r="M17" s="107">
        <f t="shared" si="3"/>
        <v>0</v>
      </c>
    </row>
    <row r="18" spans="1:13" x14ac:dyDescent="0.25">
      <c r="A18" s="131" t="s">
        <v>50</v>
      </c>
      <c r="B18" s="131"/>
      <c r="C18" s="131"/>
      <c r="E18" s="2" t="s">
        <v>96</v>
      </c>
      <c r="F18" s="104">
        <f>IF(SUMIFS('Etat des stocks'!$Q:$Q,'Etat des stocks'!$C:$C,$E18,'Etat des stocks'!$B:$B,F$10)=0,SUMIFS('Etat des stocks'!$L:$L,'Etat des stocks'!$C:$C,$E18,'Etat des stocks'!$B:$B,F$10),SUMIFS('Etat des stocks'!$Q:$Q,'Etat des stocks'!$C:$C,$E18,'Etat des stocks'!$B:$B,F$10))</f>
        <v>0</v>
      </c>
      <c r="G18" s="104">
        <f>IF(SUMIFS('Etat des stocks'!$Q:$Q,'Etat des stocks'!$C:$C,$E18,'Etat des stocks'!$B:$B,G$10)=0,SUMIFS('Etat des stocks'!$L:$L,'Etat des stocks'!$C:$C,$E18,'Etat des stocks'!$B:$B,G$10),SUMIFS('Etat des stocks'!$Q:$Q,'Etat des stocks'!$C:$C,$E18,'Etat des stocks'!$B:$B,G$10))</f>
        <v>0</v>
      </c>
      <c r="H18" s="104">
        <f>IF(SUMIFS('Etat des stocks'!$Q:$Q,'Etat des stocks'!$C:$C,$E18,'Etat des stocks'!$B:$B,H$10)=0,SUMIFS('Etat des stocks'!$L:$L,'Etat des stocks'!$C:$C,$E18,'Etat des stocks'!$B:$B,H$10),SUMIFS('Etat des stocks'!$Q:$Q,'Etat des stocks'!$C:$C,$E18,'Etat des stocks'!$B:$B,H$10))</f>
        <v>0</v>
      </c>
      <c r="I18" s="104">
        <f>IF(SUMIFS('Etat des stocks'!$Q:$Q,'Etat des stocks'!$C:$C,$E18,'Etat des stocks'!$B:$B,I$10)=0,SUMIFS('Etat des stocks'!$L:$L,'Etat des stocks'!$C:$C,$E18,'Etat des stocks'!$B:$B,I$10),SUMIFS('Etat des stocks'!$Q:$Q,'Etat des stocks'!$C:$C,$E18,'Etat des stocks'!$B:$B,I$10))</f>
        <v>24</v>
      </c>
      <c r="J18" s="104">
        <f>IF(SUMIFS('Etat des stocks'!$Q:$Q,'Etat des stocks'!$C:$C,$E18,'Etat des stocks'!$B:$B,J$10)=0,SUMIFS('Etat des stocks'!$L:$L,'Etat des stocks'!$C:$C,$E18,'Etat des stocks'!$B:$B,J$10),SUMIFS('Etat des stocks'!$Q:$Q,'Etat des stocks'!$C:$C,$E18,'Etat des stocks'!$B:$B,J$10))</f>
        <v>0</v>
      </c>
      <c r="K18" s="104">
        <f>IF(SUMIFS('Etat des stocks'!$Q:$Q,'Etat des stocks'!$C:$C,$E18,'Etat des stocks'!$B:$B,K$10)=0,SUMIFS('Etat des stocks'!$L:$L,'Etat des stocks'!$C:$C,$E18,'Etat des stocks'!$B:$B,K$10),SUMIFS('Etat des stocks'!$Q:$Q,'Etat des stocks'!$C:$C,$E18,'Etat des stocks'!$B:$B,K$10))</f>
        <v>45</v>
      </c>
      <c r="L18" s="104">
        <f>IF(SUMIFS('Etat des stocks'!$Q:$Q,'Etat des stocks'!$C:$C,$E18,'Etat des stocks'!$B:$B,L$10)=0,SUMIFS('Etat des stocks'!$L:$L,'Etat des stocks'!$C:$C,$E18,'Etat des stocks'!$B:$B,L$10),SUMIFS('Etat des stocks'!$Q:$Q,'Etat des stocks'!$C:$C,$E18,'Etat des stocks'!$B:$B,L$10))</f>
        <v>0</v>
      </c>
      <c r="M18" s="107">
        <f t="shared" si="3"/>
        <v>69</v>
      </c>
    </row>
    <row r="19" spans="1:13" x14ac:dyDescent="0.25">
      <c r="A19" s="131" t="s">
        <v>51</v>
      </c>
      <c r="B19" s="131"/>
      <c r="C19" s="131"/>
      <c r="E19" s="2" t="s">
        <v>91</v>
      </c>
      <c r="F19" s="104">
        <f>IF(SUMIFS('Etat des stocks'!$Q:$Q,'Etat des stocks'!$C:$C,$E19,'Etat des stocks'!$B:$B,F$10)=0,SUMIFS('Etat des stocks'!$L:$L,'Etat des stocks'!$C:$C,$E19,'Etat des stocks'!$B:$B,F$10),SUMIFS('Etat des stocks'!$Q:$Q,'Etat des stocks'!$C:$C,$E19,'Etat des stocks'!$B:$B,F$10))</f>
        <v>0</v>
      </c>
      <c r="G19" s="104">
        <f>IF(SUMIFS('Etat des stocks'!$Q:$Q,'Etat des stocks'!$C:$C,$E19,'Etat des stocks'!$B:$B,G$10)=0,SUMIFS('Etat des stocks'!$L:$L,'Etat des stocks'!$C:$C,$E19,'Etat des stocks'!$B:$B,G$10),SUMIFS('Etat des stocks'!$Q:$Q,'Etat des stocks'!$C:$C,$E19,'Etat des stocks'!$B:$B,G$10))</f>
        <v>0</v>
      </c>
      <c r="H19" s="104">
        <f>IF(SUMIFS('Etat des stocks'!$Q:$Q,'Etat des stocks'!$C:$C,$E19,'Etat des stocks'!$B:$B,H$10)=0,SUMIFS('Etat des stocks'!$L:$L,'Etat des stocks'!$C:$C,$E19,'Etat des stocks'!$B:$B,H$10),SUMIFS('Etat des stocks'!$Q:$Q,'Etat des stocks'!$C:$C,$E19,'Etat des stocks'!$B:$B,H$10))</f>
        <v>67</v>
      </c>
      <c r="I19" s="104">
        <f>IF(SUMIFS('Etat des stocks'!$Q:$Q,'Etat des stocks'!$C:$C,$E19,'Etat des stocks'!$B:$B,I$10)=0,SUMIFS('Etat des stocks'!$L:$L,'Etat des stocks'!$C:$C,$E19,'Etat des stocks'!$B:$B,I$10),SUMIFS('Etat des stocks'!$Q:$Q,'Etat des stocks'!$C:$C,$E19,'Etat des stocks'!$B:$B,I$10))</f>
        <v>48</v>
      </c>
      <c r="J19" s="104">
        <f>IF(SUMIFS('Etat des stocks'!$Q:$Q,'Etat des stocks'!$C:$C,$E19,'Etat des stocks'!$B:$B,J$10)=0,SUMIFS('Etat des stocks'!$L:$L,'Etat des stocks'!$C:$C,$E19,'Etat des stocks'!$B:$B,J$10),SUMIFS('Etat des stocks'!$Q:$Q,'Etat des stocks'!$C:$C,$E19,'Etat des stocks'!$B:$B,J$10))</f>
        <v>0</v>
      </c>
      <c r="K19" s="104">
        <f>IF(SUMIFS('Etat des stocks'!$Q:$Q,'Etat des stocks'!$C:$C,$E19,'Etat des stocks'!$B:$B,K$10)=0,SUMIFS('Etat des stocks'!$L:$L,'Etat des stocks'!$C:$C,$E19,'Etat des stocks'!$B:$B,K$10),SUMIFS('Etat des stocks'!$Q:$Q,'Etat des stocks'!$C:$C,$E19,'Etat des stocks'!$B:$B,K$10))</f>
        <v>0</v>
      </c>
      <c r="L19" s="104">
        <f>IF(SUMIFS('Etat des stocks'!$Q:$Q,'Etat des stocks'!$C:$C,$E19,'Etat des stocks'!$B:$B,L$10)=0,SUMIFS('Etat des stocks'!$L:$L,'Etat des stocks'!$C:$C,$E19,'Etat des stocks'!$B:$B,L$10),SUMIFS('Etat des stocks'!$Q:$Q,'Etat des stocks'!$C:$C,$E19,'Etat des stocks'!$B:$B,L$10))</f>
        <v>0</v>
      </c>
      <c r="M19" s="107">
        <f t="shared" si="3"/>
        <v>115</v>
      </c>
    </row>
    <row r="20" spans="1:13" x14ac:dyDescent="0.25">
      <c r="A20" s="131" t="s">
        <v>52</v>
      </c>
      <c r="B20" s="131"/>
      <c r="C20" s="131"/>
      <c r="E20" s="2" t="s">
        <v>86</v>
      </c>
      <c r="F20" s="104">
        <f>IF(SUMIFS('Etat des stocks'!$Q:$Q,'Etat des stocks'!$C:$C,$E20,'Etat des stocks'!$B:$B,F$10)=0,SUMIFS('Etat des stocks'!$L:$L,'Etat des stocks'!$C:$C,$E20,'Etat des stocks'!$B:$B,F$10),SUMIFS('Etat des stocks'!$Q:$Q,'Etat des stocks'!$C:$C,$E20,'Etat des stocks'!$B:$B,F$10))</f>
        <v>0</v>
      </c>
      <c r="G20" s="104">
        <f>IF(SUMIFS('Etat des stocks'!$Q:$Q,'Etat des stocks'!$C:$C,$E20,'Etat des stocks'!$B:$B,G$10)=0,SUMIFS('Etat des stocks'!$L:$L,'Etat des stocks'!$C:$C,$E20,'Etat des stocks'!$B:$B,G$10),SUMIFS('Etat des stocks'!$Q:$Q,'Etat des stocks'!$C:$C,$E20,'Etat des stocks'!$B:$B,G$10))</f>
        <v>0</v>
      </c>
      <c r="H20" s="104">
        <f>IF(SUMIFS('Etat des stocks'!$Q:$Q,'Etat des stocks'!$C:$C,$E20,'Etat des stocks'!$B:$B,H$10)=0,SUMIFS('Etat des stocks'!$L:$L,'Etat des stocks'!$C:$C,$E20,'Etat des stocks'!$B:$B,H$10),SUMIFS('Etat des stocks'!$Q:$Q,'Etat des stocks'!$C:$C,$E20,'Etat des stocks'!$B:$B,H$10))</f>
        <v>28</v>
      </c>
      <c r="I20" s="104">
        <f>IF(SUMIFS('Etat des stocks'!$Q:$Q,'Etat des stocks'!$C:$C,$E20,'Etat des stocks'!$B:$B,I$10)=0,SUMIFS('Etat des stocks'!$L:$L,'Etat des stocks'!$C:$C,$E20,'Etat des stocks'!$B:$B,I$10),SUMIFS('Etat des stocks'!$Q:$Q,'Etat des stocks'!$C:$C,$E20,'Etat des stocks'!$B:$B,I$10))</f>
        <v>0</v>
      </c>
      <c r="J20" s="104">
        <f>IF(SUMIFS('Etat des stocks'!$Q:$Q,'Etat des stocks'!$C:$C,$E20,'Etat des stocks'!$B:$B,J$10)=0,SUMIFS('Etat des stocks'!$L:$L,'Etat des stocks'!$C:$C,$E20,'Etat des stocks'!$B:$B,J$10),SUMIFS('Etat des stocks'!$Q:$Q,'Etat des stocks'!$C:$C,$E20,'Etat des stocks'!$B:$B,J$10))</f>
        <v>76</v>
      </c>
      <c r="K20" s="104">
        <f>IF(SUMIFS('Etat des stocks'!$Q:$Q,'Etat des stocks'!$C:$C,$E20,'Etat des stocks'!$B:$B,K$10)=0,SUMIFS('Etat des stocks'!$L:$L,'Etat des stocks'!$C:$C,$E20,'Etat des stocks'!$B:$B,K$10),SUMIFS('Etat des stocks'!$Q:$Q,'Etat des stocks'!$C:$C,$E20,'Etat des stocks'!$B:$B,K$10))</f>
        <v>0</v>
      </c>
      <c r="L20" s="104">
        <f>IF(SUMIFS('Etat des stocks'!$Q:$Q,'Etat des stocks'!$C:$C,$E20,'Etat des stocks'!$B:$B,L$10)=0,SUMIFS('Etat des stocks'!$L:$L,'Etat des stocks'!$C:$C,$E20,'Etat des stocks'!$B:$B,L$10),SUMIFS('Etat des stocks'!$Q:$Q,'Etat des stocks'!$C:$C,$E20,'Etat des stocks'!$B:$B,L$10))</f>
        <v>0</v>
      </c>
      <c r="M20" s="107">
        <f t="shared" si="3"/>
        <v>104</v>
      </c>
    </row>
    <row r="21" spans="1:13" x14ac:dyDescent="0.25">
      <c r="A21" s="131" t="s">
        <v>53</v>
      </c>
      <c r="B21" s="131"/>
      <c r="C21" s="131"/>
      <c r="E21" s="2" t="s">
        <v>81</v>
      </c>
      <c r="F21" s="104">
        <f>IF(SUMIFS('Etat des stocks'!$Q:$Q,'Etat des stocks'!$C:$C,$E21,'Etat des stocks'!$B:$B,F$10)=0,SUMIFS('Etat des stocks'!$L:$L,'Etat des stocks'!$C:$C,$E21,'Etat des stocks'!$B:$B,F$10),SUMIFS('Etat des stocks'!$Q:$Q,'Etat des stocks'!$C:$C,$E21,'Etat des stocks'!$B:$B,F$10))</f>
        <v>0</v>
      </c>
      <c r="G21" s="104">
        <f>IF(SUMIFS('Etat des stocks'!$Q:$Q,'Etat des stocks'!$C:$C,$E21,'Etat des stocks'!$B:$B,G$10)=0,SUMIFS('Etat des stocks'!$L:$L,'Etat des stocks'!$C:$C,$E21,'Etat des stocks'!$B:$B,G$10),SUMIFS('Etat des stocks'!$Q:$Q,'Etat des stocks'!$C:$C,$E21,'Etat des stocks'!$B:$B,G$10))</f>
        <v>31</v>
      </c>
      <c r="H21" s="104">
        <f>IF(SUMIFS('Etat des stocks'!$Q:$Q,'Etat des stocks'!$C:$C,$E21,'Etat des stocks'!$B:$B,H$10)=0,SUMIFS('Etat des stocks'!$L:$L,'Etat des stocks'!$C:$C,$E21,'Etat des stocks'!$B:$B,H$10),SUMIFS('Etat des stocks'!$Q:$Q,'Etat des stocks'!$C:$C,$E21,'Etat des stocks'!$B:$B,H$10))</f>
        <v>0</v>
      </c>
      <c r="I21" s="104">
        <f>IF(SUMIFS('Etat des stocks'!$Q:$Q,'Etat des stocks'!$C:$C,$E21,'Etat des stocks'!$B:$B,I$10)=0,SUMIFS('Etat des stocks'!$L:$L,'Etat des stocks'!$C:$C,$E21,'Etat des stocks'!$B:$B,I$10),SUMIFS('Etat des stocks'!$Q:$Q,'Etat des stocks'!$C:$C,$E21,'Etat des stocks'!$B:$B,I$10))</f>
        <v>39</v>
      </c>
      <c r="J21" s="104">
        <f>IF(SUMIFS('Etat des stocks'!$Q:$Q,'Etat des stocks'!$C:$C,$E21,'Etat des stocks'!$B:$B,J$10)=0,SUMIFS('Etat des stocks'!$L:$L,'Etat des stocks'!$C:$C,$E21,'Etat des stocks'!$B:$B,J$10),SUMIFS('Etat des stocks'!$Q:$Q,'Etat des stocks'!$C:$C,$E21,'Etat des stocks'!$B:$B,J$10))</f>
        <v>0</v>
      </c>
      <c r="K21" s="104">
        <f>IF(SUMIFS('Etat des stocks'!$Q:$Q,'Etat des stocks'!$C:$C,$E21,'Etat des stocks'!$B:$B,K$10)=0,SUMIFS('Etat des stocks'!$L:$L,'Etat des stocks'!$C:$C,$E21,'Etat des stocks'!$B:$B,K$10),SUMIFS('Etat des stocks'!$Q:$Q,'Etat des stocks'!$C:$C,$E21,'Etat des stocks'!$B:$B,K$10))</f>
        <v>0</v>
      </c>
      <c r="L21" s="104">
        <f>IF(SUMIFS('Etat des stocks'!$Q:$Q,'Etat des stocks'!$C:$C,$E21,'Etat des stocks'!$B:$B,L$10)=0,SUMIFS('Etat des stocks'!$L:$L,'Etat des stocks'!$C:$C,$E21,'Etat des stocks'!$B:$B,L$10),SUMIFS('Etat des stocks'!$Q:$Q,'Etat des stocks'!$C:$C,$E21,'Etat des stocks'!$B:$B,L$10))</f>
        <v>0</v>
      </c>
      <c r="M21" s="107">
        <f t="shared" si="3"/>
        <v>70</v>
      </c>
    </row>
    <row r="22" spans="1:13" x14ac:dyDescent="0.25">
      <c r="A22" s="131" t="s">
        <v>54</v>
      </c>
      <c r="B22" s="131"/>
      <c r="C22" s="131"/>
      <c r="E22" s="2" t="s">
        <v>75</v>
      </c>
      <c r="F22" s="104">
        <f>IF(SUMIFS('Etat des stocks'!$Q:$Q,'Etat des stocks'!$C:$C,$E22,'Etat des stocks'!$B:$B,F$10)=0,SUMIFS('Etat des stocks'!$L:$L,'Etat des stocks'!$C:$C,$E22,'Etat des stocks'!$B:$B,F$10),SUMIFS('Etat des stocks'!$Q:$Q,'Etat des stocks'!$C:$C,$E22,'Etat des stocks'!$B:$B,F$10))</f>
        <v>11</v>
      </c>
      <c r="G22" s="104">
        <f>IF(SUMIFS('Etat des stocks'!$Q:$Q,'Etat des stocks'!$C:$C,$E22,'Etat des stocks'!$B:$B,G$10)=0,SUMIFS('Etat des stocks'!$L:$L,'Etat des stocks'!$C:$C,$E22,'Etat des stocks'!$B:$B,G$10),SUMIFS('Etat des stocks'!$Q:$Q,'Etat des stocks'!$C:$C,$E22,'Etat des stocks'!$B:$B,G$10))</f>
        <v>27</v>
      </c>
      <c r="H22" s="104">
        <f>IF(SUMIFS('Etat des stocks'!$Q:$Q,'Etat des stocks'!$C:$C,$E22,'Etat des stocks'!$B:$B,H$10)=0,SUMIFS('Etat des stocks'!$L:$L,'Etat des stocks'!$C:$C,$E22,'Etat des stocks'!$B:$B,H$10),SUMIFS('Etat des stocks'!$Q:$Q,'Etat des stocks'!$C:$C,$E22,'Etat des stocks'!$B:$B,H$10))</f>
        <v>21</v>
      </c>
      <c r="I22" s="104">
        <f>IF(SUMIFS('Etat des stocks'!$Q:$Q,'Etat des stocks'!$C:$C,$E22,'Etat des stocks'!$B:$B,I$10)=0,SUMIFS('Etat des stocks'!$L:$L,'Etat des stocks'!$C:$C,$E22,'Etat des stocks'!$B:$B,I$10),SUMIFS('Etat des stocks'!$Q:$Q,'Etat des stocks'!$C:$C,$E22,'Etat des stocks'!$B:$B,I$10))</f>
        <v>20</v>
      </c>
      <c r="J22" s="104">
        <f>IF(SUMIFS('Etat des stocks'!$Q:$Q,'Etat des stocks'!$C:$C,$E22,'Etat des stocks'!$B:$B,J$10)=0,SUMIFS('Etat des stocks'!$L:$L,'Etat des stocks'!$C:$C,$E22,'Etat des stocks'!$B:$B,J$10),SUMIFS('Etat des stocks'!$Q:$Q,'Etat des stocks'!$C:$C,$E22,'Etat des stocks'!$B:$B,J$10))</f>
        <v>28</v>
      </c>
      <c r="K22" s="104">
        <f>IF(SUMIFS('Etat des stocks'!$Q:$Q,'Etat des stocks'!$C:$C,$E22,'Etat des stocks'!$B:$B,K$10)=0,SUMIFS('Etat des stocks'!$L:$L,'Etat des stocks'!$C:$C,$E22,'Etat des stocks'!$B:$B,K$10),SUMIFS('Etat des stocks'!$Q:$Q,'Etat des stocks'!$C:$C,$E22,'Etat des stocks'!$B:$B,K$10))</f>
        <v>46</v>
      </c>
      <c r="L22" s="104">
        <f>IF(SUMIFS('Etat des stocks'!$Q:$Q,'Etat des stocks'!$C:$C,$E22,'Etat des stocks'!$B:$B,L$10)=0,SUMIFS('Etat des stocks'!$L:$L,'Etat des stocks'!$C:$C,$E22,'Etat des stocks'!$B:$B,L$10),SUMIFS('Etat des stocks'!$Q:$Q,'Etat des stocks'!$C:$C,$E22,'Etat des stocks'!$B:$B,L$10))</f>
        <v>0</v>
      </c>
      <c r="M22" s="107">
        <f t="shared" si="3"/>
        <v>153</v>
      </c>
    </row>
    <row r="23" spans="1:13" x14ac:dyDescent="0.25">
      <c r="E23" s="2" t="s">
        <v>70</v>
      </c>
      <c r="F23" s="104">
        <f>IF(SUMIFS('Etat des stocks'!$Q:$Q,'Etat des stocks'!$C:$C,$E23,'Etat des stocks'!$B:$B,F$10)=0,SUMIFS('Etat des stocks'!$L:$L,'Etat des stocks'!$C:$C,$E23,'Etat des stocks'!$B:$B,F$10),SUMIFS('Etat des stocks'!$Q:$Q,'Etat des stocks'!$C:$C,$E23,'Etat des stocks'!$B:$B,F$10))</f>
        <v>0</v>
      </c>
      <c r="G23" s="104">
        <f>IF(SUMIFS('Etat des stocks'!$Q:$Q,'Etat des stocks'!$C:$C,$E23,'Etat des stocks'!$B:$B,G$10)=0,SUMIFS('Etat des stocks'!$L:$L,'Etat des stocks'!$C:$C,$E23,'Etat des stocks'!$B:$B,G$10),SUMIFS('Etat des stocks'!$Q:$Q,'Etat des stocks'!$C:$C,$E23,'Etat des stocks'!$B:$B,G$10))</f>
        <v>77</v>
      </c>
      <c r="H23" s="104">
        <f>IF(SUMIFS('Etat des stocks'!$Q:$Q,'Etat des stocks'!$C:$C,$E23,'Etat des stocks'!$B:$B,H$10)=0,SUMIFS('Etat des stocks'!$L:$L,'Etat des stocks'!$C:$C,$E23,'Etat des stocks'!$B:$B,H$10),SUMIFS('Etat des stocks'!$Q:$Q,'Etat des stocks'!$C:$C,$E23,'Etat des stocks'!$B:$B,H$10))</f>
        <v>37</v>
      </c>
      <c r="I23" s="104">
        <f>IF(SUMIFS('Etat des stocks'!$Q:$Q,'Etat des stocks'!$C:$C,$E23,'Etat des stocks'!$B:$B,I$10)=0,SUMIFS('Etat des stocks'!$L:$L,'Etat des stocks'!$C:$C,$E23,'Etat des stocks'!$B:$B,I$10),SUMIFS('Etat des stocks'!$Q:$Q,'Etat des stocks'!$C:$C,$E23,'Etat des stocks'!$B:$B,I$10))</f>
        <v>64</v>
      </c>
      <c r="J23" s="104">
        <f>IF(SUMIFS('Etat des stocks'!$Q:$Q,'Etat des stocks'!$C:$C,$E23,'Etat des stocks'!$B:$B,J$10)=0,SUMIFS('Etat des stocks'!$L:$L,'Etat des stocks'!$C:$C,$E23,'Etat des stocks'!$B:$B,J$10),SUMIFS('Etat des stocks'!$Q:$Q,'Etat des stocks'!$C:$C,$E23,'Etat des stocks'!$B:$B,J$10))</f>
        <v>9</v>
      </c>
      <c r="K23" s="104">
        <f>IF(SUMIFS('Etat des stocks'!$Q:$Q,'Etat des stocks'!$C:$C,$E23,'Etat des stocks'!$B:$B,K$10)=0,SUMIFS('Etat des stocks'!$L:$L,'Etat des stocks'!$C:$C,$E23,'Etat des stocks'!$B:$B,K$10),SUMIFS('Etat des stocks'!$Q:$Q,'Etat des stocks'!$C:$C,$E23,'Etat des stocks'!$B:$B,K$10))</f>
        <v>67</v>
      </c>
      <c r="L23" s="104">
        <f>IF(SUMIFS('Etat des stocks'!$Q:$Q,'Etat des stocks'!$C:$C,$E23,'Etat des stocks'!$B:$B,L$10)=0,SUMIFS('Etat des stocks'!$L:$L,'Etat des stocks'!$C:$C,$E23,'Etat des stocks'!$B:$B,L$10),SUMIFS('Etat des stocks'!$Q:$Q,'Etat des stocks'!$C:$C,$E23,'Etat des stocks'!$B:$B,L$10))</f>
        <v>0</v>
      </c>
      <c r="M23" s="107">
        <f t="shared" si="3"/>
        <v>254</v>
      </c>
    </row>
    <row r="24" spans="1:13" x14ac:dyDescent="0.25">
      <c r="E24" s="2" t="s">
        <v>65</v>
      </c>
      <c r="F24" s="104">
        <f>IF(SUMIFS('Etat des stocks'!$Q:$Q,'Etat des stocks'!$C:$C,$E24,'Etat des stocks'!$B:$B,F$10)=0,SUMIFS('Etat des stocks'!$L:$L,'Etat des stocks'!$C:$C,$E24,'Etat des stocks'!$B:$B,F$10),SUMIFS('Etat des stocks'!$Q:$Q,'Etat des stocks'!$C:$C,$E24,'Etat des stocks'!$B:$B,F$10))</f>
        <v>0</v>
      </c>
      <c r="G24" s="104">
        <f>IF(SUMIFS('Etat des stocks'!$Q:$Q,'Etat des stocks'!$C:$C,$E24,'Etat des stocks'!$B:$B,G$10)=0,SUMIFS('Etat des stocks'!$L:$L,'Etat des stocks'!$C:$C,$E24,'Etat des stocks'!$B:$B,G$10),SUMIFS('Etat des stocks'!$Q:$Q,'Etat des stocks'!$C:$C,$E24,'Etat des stocks'!$B:$B,G$10))</f>
        <v>43</v>
      </c>
      <c r="H24" s="104">
        <f>IF(SUMIFS('Etat des stocks'!$Q:$Q,'Etat des stocks'!$C:$C,$E24,'Etat des stocks'!$B:$B,H$10)=0,SUMIFS('Etat des stocks'!$L:$L,'Etat des stocks'!$C:$C,$E24,'Etat des stocks'!$B:$B,H$10),SUMIFS('Etat des stocks'!$Q:$Q,'Etat des stocks'!$C:$C,$E24,'Etat des stocks'!$B:$B,H$10))</f>
        <v>0</v>
      </c>
      <c r="I24" s="104">
        <f>IF(SUMIFS('Etat des stocks'!$Q:$Q,'Etat des stocks'!$C:$C,$E24,'Etat des stocks'!$B:$B,I$10)=0,SUMIFS('Etat des stocks'!$L:$L,'Etat des stocks'!$C:$C,$E24,'Etat des stocks'!$B:$B,I$10),SUMIFS('Etat des stocks'!$Q:$Q,'Etat des stocks'!$C:$C,$E24,'Etat des stocks'!$B:$B,I$10))</f>
        <v>50</v>
      </c>
      <c r="J24" s="104">
        <f>IF(SUMIFS('Etat des stocks'!$Q:$Q,'Etat des stocks'!$C:$C,$E24,'Etat des stocks'!$B:$B,J$10)=0,SUMIFS('Etat des stocks'!$L:$L,'Etat des stocks'!$C:$C,$E24,'Etat des stocks'!$B:$B,J$10),SUMIFS('Etat des stocks'!$Q:$Q,'Etat des stocks'!$C:$C,$E24,'Etat des stocks'!$B:$B,J$10))</f>
        <v>0</v>
      </c>
      <c r="K24" s="104">
        <f>IF(SUMIFS('Etat des stocks'!$Q:$Q,'Etat des stocks'!$C:$C,$E24,'Etat des stocks'!$B:$B,K$10)=0,SUMIFS('Etat des stocks'!$L:$L,'Etat des stocks'!$C:$C,$E24,'Etat des stocks'!$B:$B,K$10),SUMIFS('Etat des stocks'!$Q:$Q,'Etat des stocks'!$C:$C,$E24,'Etat des stocks'!$B:$B,K$10))</f>
        <v>0</v>
      </c>
      <c r="L24" s="104">
        <f>IF(SUMIFS('Etat des stocks'!$Q:$Q,'Etat des stocks'!$C:$C,$E24,'Etat des stocks'!$B:$B,L$10)=0,SUMIFS('Etat des stocks'!$L:$L,'Etat des stocks'!$C:$C,$E24,'Etat des stocks'!$B:$B,L$10),SUMIFS('Etat des stocks'!$Q:$Q,'Etat des stocks'!$C:$C,$E24,'Etat des stocks'!$B:$B,L$10))</f>
        <v>0</v>
      </c>
      <c r="M24" s="107">
        <f t="shared" si="3"/>
        <v>93</v>
      </c>
    </row>
    <row r="25" spans="1:13" x14ac:dyDescent="0.25">
      <c r="E25" s="2" t="s">
        <v>60</v>
      </c>
      <c r="F25" s="104">
        <f>IF(SUMIFS('Etat des stocks'!$Q:$Q,'Etat des stocks'!$C:$C,$E25,'Etat des stocks'!$B:$B,F$10)=0,SUMIFS('Etat des stocks'!$L:$L,'Etat des stocks'!$C:$C,$E25,'Etat des stocks'!$B:$B,F$10),SUMIFS('Etat des stocks'!$Q:$Q,'Etat des stocks'!$C:$C,$E25,'Etat des stocks'!$B:$B,F$10))</f>
        <v>0</v>
      </c>
      <c r="G25" s="104">
        <f>IF(SUMIFS('Etat des stocks'!$Q:$Q,'Etat des stocks'!$C:$C,$E25,'Etat des stocks'!$B:$B,G$10)=0,SUMIFS('Etat des stocks'!$L:$L,'Etat des stocks'!$C:$C,$E25,'Etat des stocks'!$B:$B,G$10),SUMIFS('Etat des stocks'!$Q:$Q,'Etat des stocks'!$C:$C,$E25,'Etat des stocks'!$B:$B,G$10))</f>
        <v>69</v>
      </c>
      <c r="H25" s="104">
        <f>IF(SUMIFS('Etat des stocks'!$Q:$Q,'Etat des stocks'!$C:$C,$E25,'Etat des stocks'!$B:$B,H$10)=0,SUMIFS('Etat des stocks'!$L:$L,'Etat des stocks'!$C:$C,$E25,'Etat des stocks'!$B:$B,H$10),SUMIFS('Etat des stocks'!$Q:$Q,'Etat des stocks'!$C:$C,$E25,'Etat des stocks'!$B:$B,H$10))</f>
        <v>27</v>
      </c>
      <c r="I25" s="104">
        <f>IF(SUMIFS('Etat des stocks'!$Q:$Q,'Etat des stocks'!$C:$C,$E25,'Etat des stocks'!$B:$B,I$10)=0,SUMIFS('Etat des stocks'!$L:$L,'Etat des stocks'!$C:$C,$E25,'Etat des stocks'!$B:$B,I$10),SUMIFS('Etat des stocks'!$Q:$Q,'Etat des stocks'!$C:$C,$E25,'Etat des stocks'!$B:$B,I$10))</f>
        <v>0</v>
      </c>
      <c r="J25" s="104">
        <f>IF(SUMIFS('Etat des stocks'!$Q:$Q,'Etat des stocks'!$C:$C,$E25,'Etat des stocks'!$B:$B,J$10)=0,SUMIFS('Etat des stocks'!$L:$L,'Etat des stocks'!$C:$C,$E25,'Etat des stocks'!$B:$B,J$10),SUMIFS('Etat des stocks'!$Q:$Q,'Etat des stocks'!$C:$C,$E25,'Etat des stocks'!$B:$B,J$10))</f>
        <v>0</v>
      </c>
      <c r="K25" s="104">
        <f>IF(SUMIFS('Etat des stocks'!$Q:$Q,'Etat des stocks'!$C:$C,$E25,'Etat des stocks'!$B:$B,K$10)=0,SUMIFS('Etat des stocks'!$L:$L,'Etat des stocks'!$C:$C,$E25,'Etat des stocks'!$B:$B,K$10),SUMIFS('Etat des stocks'!$Q:$Q,'Etat des stocks'!$C:$C,$E25,'Etat des stocks'!$B:$B,K$10))</f>
        <v>0</v>
      </c>
      <c r="L25" s="104">
        <f>IF(SUMIFS('Etat des stocks'!$Q:$Q,'Etat des stocks'!$C:$C,$E25,'Etat des stocks'!$B:$B,L$10)=0,SUMIFS('Etat des stocks'!$L:$L,'Etat des stocks'!$C:$C,$E25,'Etat des stocks'!$B:$B,L$10),SUMIFS('Etat des stocks'!$Q:$Q,'Etat des stocks'!$C:$C,$E25,'Etat des stocks'!$B:$B,L$10))</f>
        <v>0</v>
      </c>
      <c r="M25" s="107">
        <f t="shared" si="3"/>
        <v>96</v>
      </c>
    </row>
    <row r="26" spans="1:13" x14ac:dyDescent="0.25">
      <c r="E26" s="105" t="s">
        <v>1388</v>
      </c>
      <c r="F26" s="106">
        <f t="shared" ref="F26:L26" si="4">SUM(F11:F25)</f>
        <v>11</v>
      </c>
      <c r="G26" s="106">
        <f t="shared" si="4"/>
        <v>247</v>
      </c>
      <c r="H26" s="106">
        <f t="shared" si="4"/>
        <v>180</v>
      </c>
      <c r="I26" s="106">
        <f t="shared" si="4"/>
        <v>245</v>
      </c>
      <c r="J26" s="106">
        <f t="shared" si="4"/>
        <v>263</v>
      </c>
      <c r="K26" s="106">
        <f t="shared" si="4"/>
        <v>158</v>
      </c>
      <c r="L26" s="106">
        <f t="shared" si="4"/>
        <v>95</v>
      </c>
      <c r="M26" s="106">
        <f>SUM(M11:M25)</f>
        <v>1199</v>
      </c>
    </row>
    <row r="27" spans="1:13" x14ac:dyDescent="0.25">
      <c r="C27" s="111"/>
    </row>
    <row r="28" spans="1:13" x14ac:dyDescent="0.25">
      <c r="E28" s="106" t="s">
        <v>1389</v>
      </c>
      <c r="F28" s="100" t="s">
        <v>130</v>
      </c>
      <c r="G28" s="100" t="s">
        <v>131</v>
      </c>
      <c r="H28" s="100" t="s">
        <v>132</v>
      </c>
      <c r="I28" s="100" t="s">
        <v>133</v>
      </c>
      <c r="J28" s="100" t="s">
        <v>134</v>
      </c>
      <c r="K28" s="100" t="s">
        <v>135</v>
      </c>
      <c r="L28" s="100" t="s">
        <v>136</v>
      </c>
      <c r="M28" s="107" t="s">
        <v>1388</v>
      </c>
    </row>
    <row r="29" spans="1:13" x14ac:dyDescent="0.25">
      <c r="E29" s="2" t="s">
        <v>1382</v>
      </c>
      <c r="F29" s="104">
        <f>IF(COUNTIFS(BDD!$A:$A,F$28,BDD!$B:$B,$E29)=0,0,COUNTIFS(BDD!$A:$A,F$28,BDD!$B:$B,$E29))</f>
        <v>0</v>
      </c>
      <c r="G29" s="104">
        <f>IF(COUNTIFS(BDD!$A:$A,G$28,BDD!$B:$B,$E29)=0,0,COUNTIFS(BDD!$A:$A,G$28,BDD!$B:$B,$E29))</f>
        <v>0</v>
      </c>
      <c r="H29" s="104">
        <f>IF(COUNTIFS(BDD!$A:$A,H$28,BDD!$B:$B,$E29)=0,0,COUNTIFS(BDD!$A:$A,H$28,BDD!$B:$B,$E29))</f>
        <v>0</v>
      </c>
      <c r="I29" s="104">
        <f>IF(COUNTIFS(BDD!$A:$A,I$28,BDD!$B:$B,$E29)=0,0,COUNTIFS(BDD!$A:$A,I$28,BDD!$B:$B,$E29))</f>
        <v>0</v>
      </c>
      <c r="J29" s="104">
        <f>IF(COUNTIFS(BDD!$A:$A,J$28,BDD!$B:$B,$E29)=0,0,COUNTIFS(BDD!$A:$A,J$28,BDD!$B:$B,$E29))</f>
        <v>0</v>
      </c>
      <c r="K29" s="104">
        <f>IF(COUNTIFS(BDD!$A:$A,K$28,BDD!$B:$B,$E29)=0,0,COUNTIFS(BDD!$A:$A,K$28,BDD!$B:$B,$E29))</f>
        <v>0</v>
      </c>
      <c r="L29" s="104">
        <f>IF(COUNTIFS(BDD!$A:$A,L$28,BDD!$B:$B,$E29)=0,0,COUNTIFS(BDD!$A:$A,L$28,BDD!$B:$B,$E29))</f>
        <v>0</v>
      </c>
      <c r="M29" s="107">
        <f>SUM(F29:L29)</f>
        <v>0</v>
      </c>
    </row>
    <row r="30" spans="1:13" x14ac:dyDescent="0.25">
      <c r="E30" s="2" t="s">
        <v>125</v>
      </c>
      <c r="F30" s="104">
        <f>IF(COUNTIFS(BDD!$A:$A,F$28,BDD!$B:$B,$E30)=0,0,COUNTIFS(BDD!$A:$A,F$28,BDD!$B:$B,$E30))</f>
        <v>0</v>
      </c>
      <c r="G30" s="104">
        <f>IF(COUNTIFS(BDD!$A:$A,G$28,BDD!$B:$B,$E30)=0,0,COUNTIFS(BDD!$A:$A,G$28,BDD!$B:$B,$E30))</f>
        <v>0</v>
      </c>
      <c r="H30" s="104">
        <f>IF(COUNTIFS(BDD!$A:$A,H$28,BDD!$B:$B,$E30)=0,0,COUNTIFS(BDD!$A:$A,H$28,BDD!$B:$B,$E30))</f>
        <v>0</v>
      </c>
      <c r="I30" s="104">
        <f>IF(COUNTIFS(BDD!$A:$A,I$28,BDD!$B:$B,$E30)=0,0,COUNTIFS(BDD!$A:$A,I$28,BDD!$B:$B,$E30))</f>
        <v>0</v>
      </c>
      <c r="J30" s="104">
        <f>IF(COUNTIFS(BDD!$A:$A,J$28,BDD!$B:$B,$E30)=0,0,COUNTIFS(BDD!$A:$A,J$28,BDD!$B:$B,$E30))</f>
        <v>6</v>
      </c>
      <c r="K30" s="104">
        <f>IF(COUNTIFS(BDD!$A:$A,K$28,BDD!$B:$B,$E30)=0,0,COUNTIFS(BDD!$A:$A,K$28,BDD!$B:$B,$E30))</f>
        <v>0</v>
      </c>
      <c r="L30" s="104">
        <f>IF(COUNTIFS(BDD!$A:$A,L$28,BDD!$B:$B,$E30)=0,0,COUNTIFS(BDD!$A:$A,L$28,BDD!$B:$B,$E30))</f>
        <v>0</v>
      </c>
      <c r="M30" s="107">
        <f t="shared" ref="M30:M43" si="5">SUM(F30:L30)</f>
        <v>6</v>
      </c>
    </row>
    <row r="31" spans="1:13" x14ac:dyDescent="0.25">
      <c r="E31" s="2" t="s">
        <v>120</v>
      </c>
      <c r="F31" s="104">
        <f>IF(COUNTIFS(BDD!$A:$A,F$28,BDD!$B:$B,$E31)=0,0,COUNTIFS(BDD!$A:$A,F$28,BDD!$B:$B,$E31))</f>
        <v>0</v>
      </c>
      <c r="G31" s="104">
        <f>IF(COUNTIFS(BDD!$A:$A,G$28,BDD!$B:$B,$E31)=0,0,COUNTIFS(BDD!$A:$A,G$28,BDD!$B:$B,$E31))</f>
        <v>0</v>
      </c>
      <c r="H31" s="104">
        <f>IF(COUNTIFS(BDD!$A:$A,H$28,BDD!$B:$B,$E31)=0,0,COUNTIFS(BDD!$A:$A,H$28,BDD!$B:$B,$E31))</f>
        <v>0</v>
      </c>
      <c r="I31" s="104">
        <f>IF(COUNTIFS(BDD!$A:$A,I$28,BDD!$B:$B,$E31)=0,0,COUNTIFS(BDD!$A:$A,I$28,BDD!$B:$B,$E31))</f>
        <v>0</v>
      </c>
      <c r="J31" s="104">
        <f>IF(COUNTIFS(BDD!$A:$A,J$28,BDD!$B:$B,$E31)=0,0,COUNTIFS(BDD!$A:$A,J$28,BDD!$B:$B,$E31))</f>
        <v>12</v>
      </c>
      <c r="K31" s="104">
        <f>IF(COUNTIFS(BDD!$A:$A,K$28,BDD!$B:$B,$E31)=0,0,COUNTIFS(BDD!$A:$A,K$28,BDD!$B:$B,$E31))</f>
        <v>0</v>
      </c>
      <c r="L31" s="104">
        <f>IF(COUNTIFS(BDD!$A:$A,L$28,BDD!$B:$B,$E31)=0,0,COUNTIFS(BDD!$A:$A,L$28,BDD!$B:$B,$E31))</f>
        <v>0</v>
      </c>
      <c r="M31" s="107">
        <f t="shared" si="5"/>
        <v>12</v>
      </c>
    </row>
    <row r="32" spans="1:13" x14ac:dyDescent="0.25">
      <c r="E32" s="2" t="s">
        <v>115</v>
      </c>
      <c r="F32" s="104">
        <f>IF(COUNTIFS(BDD!$A:$A,F$28,BDD!$B:$B,$E32)=0,0,COUNTIFS(BDD!$A:$A,F$28,BDD!$B:$B,$E32))</f>
        <v>0</v>
      </c>
      <c r="G32" s="104">
        <f>IF(COUNTIFS(BDD!$A:$A,G$28,BDD!$B:$B,$E32)=0,0,COUNTIFS(BDD!$A:$A,G$28,BDD!$B:$B,$E32))</f>
        <v>0</v>
      </c>
      <c r="H32" s="104">
        <f>IF(COUNTIFS(BDD!$A:$A,H$28,BDD!$B:$B,$E32)=0,0,COUNTIFS(BDD!$A:$A,H$28,BDD!$B:$B,$E32))</f>
        <v>0</v>
      </c>
      <c r="I32" s="104">
        <f>IF(COUNTIFS(BDD!$A:$A,I$28,BDD!$B:$B,$E32)=0,0,COUNTIFS(BDD!$A:$A,I$28,BDD!$B:$B,$E32))</f>
        <v>0</v>
      </c>
      <c r="J32" s="104">
        <f>IF(COUNTIFS(BDD!$A:$A,J$28,BDD!$B:$B,$E32)=0,0,COUNTIFS(BDD!$A:$A,J$28,BDD!$B:$B,$E32))</f>
        <v>5</v>
      </c>
      <c r="K32" s="104">
        <f>IF(COUNTIFS(BDD!$A:$A,K$28,BDD!$B:$B,$E32)=0,0,COUNTIFS(BDD!$A:$A,K$28,BDD!$B:$B,$E32))</f>
        <v>0</v>
      </c>
      <c r="L32" s="104">
        <f>IF(COUNTIFS(BDD!$A:$A,L$28,BDD!$B:$B,$E32)=0,0,COUNTIFS(BDD!$A:$A,L$28,BDD!$B:$B,$E32))</f>
        <v>0</v>
      </c>
      <c r="M32" s="107">
        <f t="shared" si="5"/>
        <v>5</v>
      </c>
    </row>
    <row r="33" spans="3:13" x14ac:dyDescent="0.25">
      <c r="E33" s="2" t="s">
        <v>111</v>
      </c>
      <c r="F33" s="104">
        <f>IF(COUNTIFS(BDD!$A:$A,F$28,BDD!$B:$B,$E33)=0,0,COUNTIFS(BDD!$A:$A,F$28,BDD!$B:$B,$E33))</f>
        <v>0</v>
      </c>
      <c r="G33" s="104">
        <f>IF(COUNTIFS(BDD!$A:$A,G$28,BDD!$B:$B,$E33)=0,0,COUNTIFS(BDD!$A:$A,G$28,BDD!$B:$B,$E33))</f>
        <v>0</v>
      </c>
      <c r="H33" s="104">
        <f>IF(COUNTIFS(BDD!$A:$A,H$28,BDD!$B:$B,$E33)=0,0,COUNTIFS(BDD!$A:$A,H$28,BDD!$B:$B,$E33))</f>
        <v>0</v>
      </c>
      <c r="I33" s="104">
        <f>IF(COUNTIFS(BDD!$A:$A,I$28,BDD!$B:$B,$E33)=0,0,COUNTIFS(BDD!$A:$A,I$28,BDD!$B:$B,$E33))</f>
        <v>0</v>
      </c>
      <c r="J33" s="104">
        <f>IF(COUNTIFS(BDD!$A:$A,J$28,BDD!$B:$B,$E33)=0,0,COUNTIFS(BDD!$A:$A,J$28,BDD!$B:$B,$E33))</f>
        <v>5</v>
      </c>
      <c r="K33" s="104">
        <f>IF(COUNTIFS(BDD!$A:$A,K$28,BDD!$B:$B,$E33)=0,0,COUNTIFS(BDD!$A:$A,K$28,BDD!$B:$B,$E33))</f>
        <v>0</v>
      </c>
      <c r="L33" s="104">
        <f>IF(COUNTIFS(BDD!$A:$A,L$28,BDD!$B:$B,$E33)=0,0,COUNTIFS(BDD!$A:$A,L$28,BDD!$B:$B,$E33))</f>
        <v>0</v>
      </c>
      <c r="M33" s="107">
        <f t="shared" si="5"/>
        <v>5</v>
      </c>
    </row>
    <row r="34" spans="3:13" x14ac:dyDescent="0.25">
      <c r="E34" s="2" t="s">
        <v>106</v>
      </c>
      <c r="F34" s="104">
        <f>IF(COUNTIFS(BDD!$A:$A,F$28,BDD!$B:$B,$E34)=0,0,COUNTIFS(BDD!$A:$A,F$28,BDD!$B:$B,$E34))</f>
        <v>0</v>
      </c>
      <c r="G34" s="104">
        <f>IF(COUNTIFS(BDD!$A:$A,G$28,BDD!$B:$B,$E34)=0,0,COUNTIFS(BDD!$A:$A,G$28,BDD!$B:$B,$E34))</f>
        <v>0</v>
      </c>
      <c r="H34" s="104">
        <f>IF(COUNTIFS(BDD!$A:$A,H$28,BDD!$B:$B,$E34)=0,0,COUNTIFS(BDD!$A:$A,H$28,BDD!$B:$B,$E34))</f>
        <v>0</v>
      </c>
      <c r="I34" s="104">
        <f>IF(COUNTIFS(BDD!$A:$A,I$28,BDD!$B:$B,$E34)=0,0,COUNTIFS(BDD!$A:$A,I$28,BDD!$B:$B,$E34))</f>
        <v>0</v>
      </c>
      <c r="J34" s="104">
        <f>IF(COUNTIFS(BDD!$A:$A,J$28,BDD!$B:$B,$E34)=0,0,COUNTIFS(BDD!$A:$A,J$28,BDD!$B:$B,$E34))</f>
        <v>10</v>
      </c>
      <c r="K34" s="104">
        <f>IF(COUNTIFS(BDD!$A:$A,K$28,BDD!$B:$B,$E34)=0,0,COUNTIFS(BDD!$A:$A,K$28,BDD!$B:$B,$E34))</f>
        <v>0</v>
      </c>
      <c r="L34" s="104">
        <f>IF(COUNTIFS(BDD!$A:$A,L$28,BDD!$B:$B,$E34)=0,0,COUNTIFS(BDD!$A:$A,L$28,BDD!$B:$B,$E34))</f>
        <v>18</v>
      </c>
      <c r="M34" s="107">
        <f t="shared" si="5"/>
        <v>28</v>
      </c>
    </row>
    <row r="35" spans="3:13" x14ac:dyDescent="0.25">
      <c r="E35" s="2" t="s">
        <v>101</v>
      </c>
      <c r="F35" s="104">
        <f>IF(COUNTIFS(BDD!$A:$A,F$28,BDD!$B:$B,$E35)=0,0,COUNTIFS(BDD!$A:$A,F$28,BDD!$B:$B,$E35))</f>
        <v>0</v>
      </c>
      <c r="G35" s="104">
        <f>IF(COUNTIFS(BDD!$A:$A,G$28,BDD!$B:$B,$E35)=0,0,COUNTIFS(BDD!$A:$A,G$28,BDD!$B:$B,$E35))</f>
        <v>0</v>
      </c>
      <c r="H35" s="104">
        <f>IF(COUNTIFS(BDD!$A:$A,H$28,BDD!$B:$B,$E35)=0,0,COUNTIFS(BDD!$A:$A,H$28,BDD!$B:$B,$E35))</f>
        <v>0</v>
      </c>
      <c r="I35" s="104">
        <f>IF(COUNTIFS(BDD!$A:$A,I$28,BDD!$B:$B,$E35)=0,0,COUNTIFS(BDD!$A:$A,I$28,BDD!$B:$B,$E35))</f>
        <v>0</v>
      </c>
      <c r="J35" s="104">
        <f>IF(COUNTIFS(BDD!$A:$A,J$28,BDD!$B:$B,$E35)=0,0,COUNTIFS(BDD!$A:$A,J$28,BDD!$B:$B,$E35))</f>
        <v>0</v>
      </c>
      <c r="K35" s="104">
        <f>IF(COUNTIFS(BDD!$A:$A,K$28,BDD!$B:$B,$E35)=0,0,COUNTIFS(BDD!$A:$A,K$28,BDD!$B:$B,$E35))</f>
        <v>0</v>
      </c>
      <c r="L35" s="104">
        <f>IF(COUNTIFS(BDD!$A:$A,L$28,BDD!$B:$B,$E35)=0,0,COUNTIFS(BDD!$A:$A,L$28,BDD!$B:$B,$E35))</f>
        <v>0</v>
      </c>
      <c r="M35" s="107">
        <f t="shared" si="5"/>
        <v>0</v>
      </c>
    </row>
    <row r="36" spans="3:13" x14ac:dyDescent="0.25">
      <c r="E36" s="2" t="s">
        <v>96</v>
      </c>
      <c r="F36" s="104">
        <f>IF(COUNTIFS(BDD!$A:$A,F$28,BDD!$B:$B,$E36)=0,0,COUNTIFS(BDD!$A:$A,F$28,BDD!$B:$B,$E36))</f>
        <v>0</v>
      </c>
      <c r="G36" s="104">
        <f>IF(COUNTIFS(BDD!$A:$A,G$28,BDD!$B:$B,$E36)=0,0,COUNTIFS(BDD!$A:$A,G$28,BDD!$B:$B,$E36))</f>
        <v>0</v>
      </c>
      <c r="H36" s="104">
        <f>IF(COUNTIFS(BDD!$A:$A,H$28,BDD!$B:$B,$E36)=0,0,COUNTIFS(BDD!$A:$A,H$28,BDD!$B:$B,$E36))</f>
        <v>0</v>
      </c>
      <c r="I36" s="104">
        <f>IF(COUNTIFS(BDD!$A:$A,I$28,BDD!$B:$B,$E36)=0,0,COUNTIFS(BDD!$A:$A,I$28,BDD!$B:$B,$E36))</f>
        <v>6</v>
      </c>
      <c r="J36" s="104">
        <f>IF(COUNTIFS(BDD!$A:$A,J$28,BDD!$B:$B,$E36)=0,0,COUNTIFS(BDD!$A:$A,J$28,BDD!$B:$B,$E36))</f>
        <v>0</v>
      </c>
      <c r="K36" s="104">
        <f>IF(COUNTIFS(BDD!$A:$A,K$28,BDD!$B:$B,$E36)=0,0,COUNTIFS(BDD!$A:$A,K$28,BDD!$B:$B,$E36))</f>
        <v>9</v>
      </c>
      <c r="L36" s="104">
        <f>IF(COUNTIFS(BDD!$A:$A,L$28,BDD!$B:$B,$E36)=0,0,COUNTIFS(BDD!$A:$A,L$28,BDD!$B:$B,$E36))</f>
        <v>0</v>
      </c>
      <c r="M36" s="107">
        <f t="shared" si="5"/>
        <v>15</v>
      </c>
    </row>
    <row r="37" spans="3:13" x14ac:dyDescent="0.25">
      <c r="E37" s="2" t="s">
        <v>91</v>
      </c>
      <c r="F37" s="104">
        <f>IF(COUNTIFS(BDD!$A:$A,F$28,BDD!$B:$B,$E37)=0,0,COUNTIFS(BDD!$A:$A,F$28,BDD!$B:$B,$E37))</f>
        <v>0</v>
      </c>
      <c r="G37" s="104">
        <f>IF(COUNTIFS(BDD!$A:$A,G$28,BDD!$B:$B,$E37)=0,0,COUNTIFS(BDD!$A:$A,G$28,BDD!$B:$B,$E37))</f>
        <v>0</v>
      </c>
      <c r="H37" s="104">
        <f>IF(COUNTIFS(BDD!$A:$A,H$28,BDD!$B:$B,$E37)=0,0,COUNTIFS(BDD!$A:$A,H$28,BDD!$B:$B,$E37))</f>
        <v>16</v>
      </c>
      <c r="I37" s="104">
        <f>IF(COUNTIFS(BDD!$A:$A,I$28,BDD!$B:$B,$E37)=0,0,COUNTIFS(BDD!$A:$A,I$28,BDD!$B:$B,$E37))</f>
        <v>12</v>
      </c>
      <c r="J37" s="104">
        <f>IF(COUNTIFS(BDD!$A:$A,J$28,BDD!$B:$B,$E37)=0,0,COUNTIFS(BDD!$A:$A,J$28,BDD!$B:$B,$E37))</f>
        <v>0</v>
      </c>
      <c r="K37" s="104">
        <f>IF(COUNTIFS(BDD!$A:$A,K$28,BDD!$B:$B,$E37)=0,0,COUNTIFS(BDD!$A:$A,K$28,BDD!$B:$B,$E37))</f>
        <v>0</v>
      </c>
      <c r="L37" s="104">
        <f>IF(COUNTIFS(BDD!$A:$A,L$28,BDD!$B:$B,$E37)=0,0,COUNTIFS(BDD!$A:$A,L$28,BDD!$B:$B,$E37))</f>
        <v>0</v>
      </c>
      <c r="M37" s="107">
        <f t="shared" si="5"/>
        <v>28</v>
      </c>
    </row>
    <row r="38" spans="3:13" x14ac:dyDescent="0.25">
      <c r="E38" s="2" t="s">
        <v>86</v>
      </c>
      <c r="F38" s="104">
        <f>IF(COUNTIFS(BDD!$A:$A,F$28,BDD!$B:$B,$E38)=0,0,COUNTIFS(BDD!$A:$A,F$28,BDD!$B:$B,$E38))</f>
        <v>0</v>
      </c>
      <c r="G38" s="104">
        <f>IF(COUNTIFS(BDD!$A:$A,G$28,BDD!$B:$B,$E38)=0,0,COUNTIFS(BDD!$A:$A,G$28,BDD!$B:$B,$E38))</f>
        <v>0</v>
      </c>
      <c r="H38" s="104">
        <f>IF(COUNTIFS(BDD!$A:$A,H$28,BDD!$B:$B,$E38)=0,0,COUNTIFS(BDD!$A:$A,H$28,BDD!$B:$B,$E38))</f>
        <v>9</v>
      </c>
      <c r="I38" s="104">
        <f>IF(COUNTIFS(BDD!$A:$A,I$28,BDD!$B:$B,$E38)=0,0,COUNTIFS(BDD!$A:$A,I$28,BDD!$B:$B,$E38))</f>
        <v>0</v>
      </c>
      <c r="J38" s="104">
        <f>IF(COUNTIFS(BDD!$A:$A,J$28,BDD!$B:$B,$E38)=0,0,COUNTIFS(BDD!$A:$A,J$28,BDD!$B:$B,$E38))</f>
        <v>25</v>
      </c>
      <c r="K38" s="104">
        <f>IF(COUNTIFS(BDD!$A:$A,K$28,BDD!$B:$B,$E38)=0,0,COUNTIFS(BDD!$A:$A,K$28,BDD!$B:$B,$E38))</f>
        <v>0</v>
      </c>
      <c r="L38" s="104">
        <f>IF(COUNTIFS(BDD!$A:$A,L$28,BDD!$B:$B,$E38)=0,0,COUNTIFS(BDD!$A:$A,L$28,BDD!$B:$B,$E38))</f>
        <v>0</v>
      </c>
      <c r="M38" s="107">
        <f t="shared" si="5"/>
        <v>34</v>
      </c>
    </row>
    <row r="39" spans="3:13" x14ac:dyDescent="0.25">
      <c r="E39" s="2" t="s">
        <v>81</v>
      </c>
      <c r="F39" s="104">
        <f>IF(COUNTIFS(BDD!$A:$A,F$28,BDD!$B:$B,$E39)=0,0,COUNTIFS(BDD!$A:$A,F$28,BDD!$B:$B,$E39))</f>
        <v>0</v>
      </c>
      <c r="G39" s="104">
        <f>IF(COUNTIFS(BDD!$A:$A,G$28,BDD!$B:$B,$E39)=0,0,COUNTIFS(BDD!$A:$A,G$28,BDD!$B:$B,$E39))</f>
        <v>10</v>
      </c>
      <c r="H39" s="104">
        <f>IF(COUNTIFS(BDD!$A:$A,H$28,BDD!$B:$B,$E39)=0,0,COUNTIFS(BDD!$A:$A,H$28,BDD!$B:$B,$E39))</f>
        <v>0</v>
      </c>
      <c r="I39" s="104">
        <f>IF(COUNTIFS(BDD!$A:$A,I$28,BDD!$B:$B,$E39)=0,0,COUNTIFS(BDD!$A:$A,I$28,BDD!$B:$B,$E39))</f>
        <v>14</v>
      </c>
      <c r="J39" s="104">
        <f>IF(COUNTIFS(BDD!$A:$A,J$28,BDD!$B:$B,$E39)=0,0,COUNTIFS(BDD!$A:$A,J$28,BDD!$B:$B,$E39))</f>
        <v>0</v>
      </c>
      <c r="K39" s="104">
        <f>IF(COUNTIFS(BDD!$A:$A,K$28,BDD!$B:$B,$E39)=0,0,COUNTIFS(BDD!$A:$A,K$28,BDD!$B:$B,$E39))</f>
        <v>0</v>
      </c>
      <c r="L39" s="104">
        <f>IF(COUNTIFS(BDD!$A:$A,L$28,BDD!$B:$B,$E39)=0,0,COUNTIFS(BDD!$A:$A,L$28,BDD!$B:$B,$E39))</f>
        <v>0</v>
      </c>
      <c r="M39" s="107">
        <f t="shared" si="5"/>
        <v>24</v>
      </c>
    </row>
    <row r="40" spans="3:13" x14ac:dyDescent="0.25">
      <c r="E40" s="2" t="s">
        <v>75</v>
      </c>
      <c r="F40" s="104">
        <f>IF(COUNTIFS(BDD!$A:$A,F$28,BDD!$B:$B,$E40)=0,0,COUNTIFS(BDD!$A:$A,F$28,BDD!$B:$B,$E40))</f>
        <v>7</v>
      </c>
      <c r="G40" s="104">
        <f>IF(COUNTIFS(BDD!$A:$A,G$28,BDD!$B:$B,$E40)=0,0,COUNTIFS(BDD!$A:$A,G$28,BDD!$B:$B,$E40))</f>
        <v>11</v>
      </c>
      <c r="H40" s="104">
        <f>IF(COUNTIFS(BDD!$A:$A,H$28,BDD!$B:$B,$E40)=0,0,COUNTIFS(BDD!$A:$A,H$28,BDD!$B:$B,$E40))</f>
        <v>6</v>
      </c>
      <c r="I40" s="104">
        <f>IF(COUNTIFS(BDD!$A:$A,I$28,BDD!$B:$B,$E40)=0,0,COUNTIFS(BDD!$A:$A,I$28,BDD!$B:$B,$E40))</f>
        <v>15</v>
      </c>
      <c r="J40" s="104">
        <f>IF(COUNTIFS(BDD!$A:$A,J$28,BDD!$B:$B,$E40)=0,0,COUNTIFS(BDD!$A:$A,J$28,BDD!$B:$B,$E40))</f>
        <v>11</v>
      </c>
      <c r="K40" s="104">
        <f>IF(COUNTIFS(BDD!$A:$A,K$28,BDD!$B:$B,$E40)=0,0,COUNTIFS(BDD!$A:$A,K$28,BDD!$B:$B,$E40))</f>
        <v>13</v>
      </c>
      <c r="L40" s="104">
        <f>IF(COUNTIFS(BDD!$A:$A,L$28,BDD!$B:$B,$E40)=0,0,COUNTIFS(BDD!$A:$A,L$28,BDD!$B:$B,$E40))</f>
        <v>0</v>
      </c>
      <c r="M40" s="107">
        <f t="shared" si="5"/>
        <v>63</v>
      </c>
    </row>
    <row r="41" spans="3:13" x14ac:dyDescent="0.25">
      <c r="E41" s="2" t="s">
        <v>70</v>
      </c>
      <c r="F41" s="104">
        <f>IF(COUNTIFS(BDD!$A:$A,F$28,BDD!$B:$B,$E41)=0,0,COUNTIFS(BDD!$A:$A,F$28,BDD!$B:$B,$E41))</f>
        <v>0</v>
      </c>
      <c r="G41" s="104">
        <f>IF(COUNTIFS(BDD!$A:$A,G$28,BDD!$B:$B,$E41)=0,0,COUNTIFS(BDD!$A:$A,G$28,BDD!$B:$B,$E41))</f>
        <v>16</v>
      </c>
      <c r="H41" s="104">
        <f>IF(COUNTIFS(BDD!$A:$A,H$28,BDD!$B:$B,$E41)=0,0,COUNTIFS(BDD!$A:$A,H$28,BDD!$B:$B,$E41))</f>
        <v>11</v>
      </c>
      <c r="I41" s="104">
        <f>IF(COUNTIFS(BDD!$A:$A,I$28,BDD!$B:$B,$E41)=0,0,COUNTIFS(BDD!$A:$A,I$28,BDD!$B:$B,$E41))</f>
        <v>17</v>
      </c>
      <c r="J41" s="104">
        <f>IF(COUNTIFS(BDD!$A:$A,J$28,BDD!$B:$B,$E41)=0,0,COUNTIFS(BDD!$A:$A,J$28,BDD!$B:$B,$E41))</f>
        <v>9</v>
      </c>
      <c r="K41" s="104">
        <f>IF(COUNTIFS(BDD!$A:$A,K$28,BDD!$B:$B,$E41)=0,0,COUNTIFS(BDD!$A:$A,K$28,BDD!$B:$B,$E41))</f>
        <v>18</v>
      </c>
      <c r="L41" s="104">
        <f>IF(COUNTIFS(BDD!$A:$A,L$28,BDD!$B:$B,$E41)=0,0,COUNTIFS(BDD!$A:$A,L$28,BDD!$B:$B,$E41))</f>
        <v>0</v>
      </c>
      <c r="M41" s="107">
        <f t="shared" si="5"/>
        <v>71</v>
      </c>
    </row>
    <row r="42" spans="3:13" x14ac:dyDescent="0.25">
      <c r="C42" s="111"/>
      <c r="E42" s="2" t="s">
        <v>65</v>
      </c>
      <c r="F42" s="104">
        <f>IF(COUNTIFS(BDD!$A:$A,F$28,BDD!$B:$B,$E42)=0,0,COUNTIFS(BDD!$A:$A,F$28,BDD!$B:$B,$E42))</f>
        <v>0</v>
      </c>
      <c r="G42" s="104">
        <f>IF(COUNTIFS(BDD!$A:$A,G$28,BDD!$B:$B,$E42)=0,0,COUNTIFS(BDD!$A:$A,G$28,BDD!$B:$B,$E42))</f>
        <v>12</v>
      </c>
      <c r="H42" s="104">
        <f>IF(COUNTIFS(BDD!$A:$A,H$28,BDD!$B:$B,$E42)=0,0,COUNTIFS(BDD!$A:$A,H$28,BDD!$B:$B,$E42))</f>
        <v>0</v>
      </c>
      <c r="I42" s="104">
        <f>IF(COUNTIFS(BDD!$A:$A,I$28,BDD!$B:$B,$E42)=0,0,COUNTIFS(BDD!$A:$A,I$28,BDD!$B:$B,$E42))</f>
        <v>12</v>
      </c>
      <c r="J42" s="104">
        <f>IF(COUNTIFS(BDD!$A:$A,J$28,BDD!$B:$B,$E42)=0,0,COUNTIFS(BDD!$A:$A,J$28,BDD!$B:$B,$E42))</f>
        <v>0</v>
      </c>
      <c r="K42" s="104">
        <f>IF(COUNTIFS(BDD!$A:$A,K$28,BDD!$B:$B,$E42)=0,0,COUNTIFS(BDD!$A:$A,K$28,BDD!$B:$B,$E42))</f>
        <v>0</v>
      </c>
      <c r="L42" s="104">
        <f>IF(COUNTIFS(BDD!$A:$A,L$28,BDD!$B:$B,$E42)=0,0,COUNTIFS(BDD!$A:$A,L$28,BDD!$B:$B,$E42))</f>
        <v>0</v>
      </c>
      <c r="M42" s="107">
        <f t="shared" si="5"/>
        <v>24</v>
      </c>
    </row>
    <row r="43" spans="3:13" x14ac:dyDescent="0.25">
      <c r="E43" s="2" t="s">
        <v>60</v>
      </c>
      <c r="F43" s="104">
        <f>IF(COUNTIFS(BDD!$A:$A,F$28,BDD!$B:$B,$E43)=0,0,COUNTIFS(BDD!$A:$A,F$28,BDD!$B:$B,$E43))</f>
        <v>0</v>
      </c>
      <c r="G43" s="104">
        <f>IF(COUNTIFS(BDD!$A:$A,G$28,BDD!$B:$B,$E43)=0,0,COUNTIFS(BDD!$A:$A,G$28,BDD!$B:$B,$E43))</f>
        <v>16</v>
      </c>
      <c r="H43" s="104">
        <f>IF(COUNTIFS(BDD!$A:$A,H$28,BDD!$B:$B,$E43)=0,0,COUNTIFS(BDD!$A:$A,H$28,BDD!$B:$B,$E43))</f>
        <v>6</v>
      </c>
      <c r="I43" s="104">
        <f>IF(COUNTIFS(BDD!$A:$A,I$28,BDD!$B:$B,$E43)=0,0,COUNTIFS(BDD!$A:$A,I$28,BDD!$B:$B,$E43))</f>
        <v>0</v>
      </c>
      <c r="J43" s="104">
        <f>IF(COUNTIFS(BDD!$A:$A,J$28,BDD!$B:$B,$E43)=0,0,COUNTIFS(BDD!$A:$A,J$28,BDD!$B:$B,$E43))</f>
        <v>0</v>
      </c>
      <c r="K43" s="104">
        <f>IF(COUNTIFS(BDD!$A:$A,K$28,BDD!$B:$B,$E43)=0,0,COUNTIFS(BDD!$A:$A,K$28,BDD!$B:$B,$E43))</f>
        <v>0</v>
      </c>
      <c r="L43" s="104">
        <f>IF(COUNTIFS(BDD!$A:$A,L$28,BDD!$B:$B,$E43)=0,0,COUNTIFS(BDD!$A:$A,L$28,BDD!$B:$B,$E43))</f>
        <v>0</v>
      </c>
      <c r="M43" s="107">
        <f t="shared" si="5"/>
        <v>22</v>
      </c>
    </row>
    <row r="44" spans="3:13" x14ac:dyDescent="0.25">
      <c r="E44" s="105" t="s">
        <v>1388</v>
      </c>
      <c r="F44" s="106">
        <f t="shared" ref="F44:L44" si="6">SUM(F29:F43)</f>
        <v>7</v>
      </c>
      <c r="G44" s="106">
        <f t="shared" si="6"/>
        <v>65</v>
      </c>
      <c r="H44" s="106">
        <f t="shared" si="6"/>
        <v>48</v>
      </c>
      <c r="I44" s="106">
        <f t="shared" si="6"/>
        <v>76</v>
      </c>
      <c r="J44" s="106">
        <f t="shared" si="6"/>
        <v>83</v>
      </c>
      <c r="K44" s="106">
        <f t="shared" si="6"/>
        <v>40</v>
      </c>
      <c r="L44" s="106">
        <f t="shared" si="6"/>
        <v>18</v>
      </c>
      <c r="M44" s="106">
        <f>SUM(M29:M43)</f>
        <v>337</v>
      </c>
    </row>
  </sheetData>
  <mergeCells count="18">
    <mergeCell ref="A19:C19"/>
    <mergeCell ref="A20:C20"/>
    <mergeCell ref="A21:C21"/>
    <mergeCell ref="A22:C22"/>
    <mergeCell ref="B9:C9"/>
    <mergeCell ref="A14:C14"/>
    <mergeCell ref="A15:C15"/>
    <mergeCell ref="A16:C16"/>
    <mergeCell ref="A17:C17"/>
    <mergeCell ref="A18:C18"/>
    <mergeCell ref="B7:C7"/>
    <mergeCell ref="B8:C8"/>
    <mergeCell ref="A1:C1"/>
    <mergeCell ref="B2:C2"/>
    <mergeCell ref="B3:C3"/>
    <mergeCell ref="B4:C4"/>
    <mergeCell ref="B5:C5"/>
    <mergeCell ref="B6:C6"/>
  </mergeCells>
  <conditionalFormatting sqref="F11:L25">
    <cfRule type="cellIs" dxfId="23" priority="5" operator="greaterThan">
      <formula>0</formula>
    </cfRule>
  </conditionalFormatting>
  <conditionalFormatting sqref="F29:L43">
    <cfRule type="cellIs" dxfId="22" priority="1" operator="greaterThan">
      <formula>0</formula>
    </cfRule>
  </conditionalFormatting>
  <dataValidations count="1">
    <dataValidation type="list" allowBlank="1" showInputMessage="1" showErrorMessage="1" sqref="B7:C7">
      <formula1>Typedetaille</formula1>
    </dataValidation>
  </dataValidations>
  <hyperlinks>
    <hyperlink ref="A15" location="Marques!A1" display="Marques"/>
    <hyperlink ref="B15" location="Marques!A1" display="Marques!A1"/>
    <hyperlink ref="C15" location="Marques!A1" display="Marques!A1"/>
    <hyperlink ref="A16" location="Budget!A1" display="Budget"/>
    <hyperlink ref="B16" location="Budget!A1" display="Budget!A1"/>
    <hyperlink ref="C16" location="Budget!A1" display="Budget!A1"/>
    <hyperlink ref="A17" location="'Bon de commande'!A1" display="Bon de commande"/>
    <hyperlink ref="B17" location="'Bon de commande'!A1" display="'Bon de commande'!A1"/>
    <hyperlink ref="C17" location="'Bon de commande'!A1" display="'Bon de commande'!A1"/>
    <hyperlink ref="A18" location="'Etat des stocks'!A1" display="Etat des stocks"/>
    <hyperlink ref="B18" location="'Etat des stocks'!A1" display="'Etat des stocks'!A1"/>
    <hyperlink ref="C18" location="'Etat des stocks'!A1" display="'Etat des stocks'!A1"/>
    <hyperlink ref="A19" location="'MVT stock'!A1" display="Mouvement stock"/>
    <hyperlink ref="B19" location="'MVT stock'!A1" display="'MVT stock'!A1"/>
    <hyperlink ref="C19" location="'MVT stock'!A1" display="'MVT stock'!A1"/>
    <hyperlink ref="A20" location="BDD!A1" display="Base de données"/>
    <hyperlink ref="B20" location="BDD!A1" display="BDD!A1"/>
    <hyperlink ref="C20" location="BDD!A1" display="BDD!A1"/>
    <hyperlink ref="A21" location="'Calendrier paiements'!A1" display="Calendrier des paiements"/>
    <hyperlink ref="B21" location="'Calendrier paiements'!A1" display="'Calendrier paiements'!A1"/>
    <hyperlink ref="C21" location="'Calendrier paiements'!A1" display="'Calendrier paiements'!A1"/>
    <hyperlink ref="A22" location="Thesaurus!A1" display="Thesaurus"/>
    <hyperlink ref="B22" location="Thesaurus!A1" display="Thesaurus!A1"/>
    <hyperlink ref="C22" location="Thesaurus!A1" display="Thesaurus!A1"/>
  </hyperlink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autoFill="0" autoPict="0" macro="[0]!newmarque">
                <anchor moveWithCells="1" sizeWithCells="1">
                  <from>
                    <xdr:col>0</xdr:col>
                    <xdr:colOff>1038225</xdr:colOff>
                    <xdr:row>9</xdr:row>
                    <xdr:rowOff>123825</xdr:rowOff>
                  </from>
                  <to>
                    <xdr:col>2</xdr:col>
                    <xdr:colOff>9525</xdr:colOff>
                    <xdr:row>11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/>
  <dimension ref="A1:G24"/>
  <sheetViews>
    <sheetView workbookViewId="0">
      <selection activeCell="A2" sqref="A2:XFD3"/>
    </sheetView>
  </sheetViews>
  <sheetFormatPr baseColWidth="10" defaultRowHeight="15.75" x14ac:dyDescent="0.25"/>
  <cols>
    <col min="1" max="1" width="22.625" customWidth="1"/>
    <col min="4" max="4" width="21.625" customWidth="1"/>
    <col min="5" max="5" width="16.625" customWidth="1"/>
    <col min="6" max="6" width="8.125" customWidth="1"/>
  </cols>
  <sheetData>
    <row r="1" spans="1:7" s="4" customFormat="1" ht="30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9" t="s">
        <v>45</v>
      </c>
      <c r="G1" s="3" t="s">
        <v>5</v>
      </c>
    </row>
    <row r="2" spans="1:7" x14ac:dyDescent="0.25">
      <c r="A2" s="2" t="s">
        <v>1382</v>
      </c>
      <c r="B2" s="2" t="s">
        <v>1383</v>
      </c>
      <c r="C2" s="2" t="s">
        <v>122</v>
      </c>
      <c r="D2" s="2" t="s">
        <v>1384</v>
      </c>
      <c r="E2" s="2" t="s">
        <v>1385</v>
      </c>
      <c r="F2" s="2" t="s">
        <v>55</v>
      </c>
      <c r="G2" s="2" t="s">
        <v>59</v>
      </c>
    </row>
    <row r="3" spans="1:7" x14ac:dyDescent="0.25">
      <c r="A3" s="2" t="s">
        <v>125</v>
      </c>
      <c r="B3" s="2" t="s">
        <v>126</v>
      </c>
      <c r="C3" s="2" t="s">
        <v>127</v>
      </c>
      <c r="D3" s="2" t="s">
        <v>128</v>
      </c>
      <c r="E3" s="2" t="s">
        <v>129</v>
      </c>
      <c r="F3" s="2" t="s">
        <v>55</v>
      </c>
      <c r="G3" s="2" t="s">
        <v>59</v>
      </c>
    </row>
    <row r="4" spans="1:7" x14ac:dyDescent="0.25">
      <c r="A4" s="2" t="s">
        <v>120</v>
      </c>
      <c r="B4" s="2" t="s">
        <v>121</v>
      </c>
      <c r="C4" s="2" t="s">
        <v>122</v>
      </c>
      <c r="D4" s="2" t="s">
        <v>123</v>
      </c>
      <c r="E4" s="2" t="s">
        <v>124</v>
      </c>
      <c r="F4" s="2" t="s">
        <v>55</v>
      </c>
      <c r="G4" s="2" t="s">
        <v>59</v>
      </c>
    </row>
    <row r="5" spans="1:7" x14ac:dyDescent="0.25">
      <c r="A5" s="2" t="s">
        <v>115</v>
      </c>
      <c r="B5" s="2" t="s">
        <v>116</v>
      </c>
      <c r="C5" s="2" t="s">
        <v>117</v>
      </c>
      <c r="D5" s="2" t="s">
        <v>118</v>
      </c>
      <c r="E5" s="2" t="s">
        <v>119</v>
      </c>
      <c r="F5" s="2" t="s">
        <v>55</v>
      </c>
      <c r="G5" s="2" t="s">
        <v>59</v>
      </c>
    </row>
    <row r="6" spans="1:7" x14ac:dyDescent="0.25">
      <c r="A6" s="2" t="s">
        <v>111</v>
      </c>
      <c r="B6" s="2" t="s">
        <v>112</v>
      </c>
      <c r="C6" s="2" t="s">
        <v>113</v>
      </c>
      <c r="D6" s="2" t="s">
        <v>114</v>
      </c>
      <c r="E6" s="2"/>
      <c r="F6" s="2" t="s">
        <v>55</v>
      </c>
      <c r="G6" s="2" t="s">
        <v>59</v>
      </c>
    </row>
    <row r="7" spans="1:7" x14ac:dyDescent="0.25">
      <c r="A7" s="2" t="s">
        <v>106</v>
      </c>
      <c r="B7" s="2" t="s">
        <v>107</v>
      </c>
      <c r="C7" s="2" t="s">
        <v>108</v>
      </c>
      <c r="D7" s="2" t="s">
        <v>109</v>
      </c>
      <c r="E7" s="2" t="s">
        <v>110</v>
      </c>
      <c r="F7" s="2" t="s">
        <v>55</v>
      </c>
      <c r="G7" s="2" t="s">
        <v>59</v>
      </c>
    </row>
    <row r="8" spans="1:7" x14ac:dyDescent="0.25">
      <c r="A8" s="2" t="s">
        <v>101</v>
      </c>
      <c r="B8" s="2" t="s">
        <v>102</v>
      </c>
      <c r="C8" s="2" t="s">
        <v>103</v>
      </c>
      <c r="D8" s="2" t="s">
        <v>104</v>
      </c>
      <c r="E8" s="2" t="s">
        <v>105</v>
      </c>
      <c r="F8" s="2" t="s">
        <v>55</v>
      </c>
      <c r="G8" s="2" t="s">
        <v>59</v>
      </c>
    </row>
    <row r="9" spans="1:7" x14ac:dyDescent="0.25">
      <c r="A9" s="2" t="s">
        <v>96</v>
      </c>
      <c r="B9" s="2" t="s">
        <v>97</v>
      </c>
      <c r="C9" s="2" t="s">
        <v>98</v>
      </c>
      <c r="D9" s="2" t="s">
        <v>99</v>
      </c>
      <c r="E9" s="2" t="s">
        <v>100</v>
      </c>
      <c r="F9" s="2" t="s">
        <v>55</v>
      </c>
      <c r="G9" s="2" t="s">
        <v>59</v>
      </c>
    </row>
    <row r="10" spans="1:7" x14ac:dyDescent="0.25">
      <c r="A10" s="2" t="s">
        <v>91</v>
      </c>
      <c r="B10" s="2" t="s">
        <v>92</v>
      </c>
      <c r="C10" s="2" t="s">
        <v>93</v>
      </c>
      <c r="D10" s="2" t="s">
        <v>94</v>
      </c>
      <c r="E10" s="2" t="s">
        <v>95</v>
      </c>
      <c r="F10" s="2" t="s">
        <v>55</v>
      </c>
      <c r="G10" s="2" t="s">
        <v>59</v>
      </c>
    </row>
    <row r="11" spans="1:7" x14ac:dyDescent="0.25">
      <c r="A11" s="2" t="s">
        <v>86</v>
      </c>
      <c r="B11" s="2" t="s">
        <v>87</v>
      </c>
      <c r="C11" s="2" t="s">
        <v>88</v>
      </c>
      <c r="D11" s="2" t="s">
        <v>89</v>
      </c>
      <c r="E11" s="2" t="s">
        <v>90</v>
      </c>
      <c r="F11" s="2" t="s">
        <v>55</v>
      </c>
      <c r="G11" s="2" t="s">
        <v>59</v>
      </c>
    </row>
    <row r="12" spans="1:7" x14ac:dyDescent="0.25">
      <c r="A12" s="2" t="s">
        <v>81</v>
      </c>
      <c r="B12" s="2" t="s">
        <v>82</v>
      </c>
      <c r="C12" s="2" t="s">
        <v>62</v>
      </c>
      <c r="D12" s="2" t="s">
        <v>83</v>
      </c>
      <c r="E12" s="2" t="s">
        <v>84</v>
      </c>
      <c r="F12" s="2" t="s">
        <v>57</v>
      </c>
      <c r="G12" s="2" t="s">
        <v>85</v>
      </c>
    </row>
    <row r="13" spans="1:7" x14ac:dyDescent="0.25">
      <c r="A13" s="2" t="s">
        <v>75</v>
      </c>
      <c r="B13" s="2" t="s">
        <v>76</v>
      </c>
      <c r="C13" s="2" t="s">
        <v>77</v>
      </c>
      <c r="D13" s="2" t="s">
        <v>78</v>
      </c>
      <c r="E13" s="2" t="s">
        <v>79</v>
      </c>
      <c r="F13" s="2" t="s">
        <v>56</v>
      </c>
      <c r="G13" s="2" t="s">
        <v>80</v>
      </c>
    </row>
    <row r="14" spans="1:7" x14ac:dyDescent="0.25">
      <c r="A14" s="2" t="s">
        <v>70</v>
      </c>
      <c r="B14" s="2" t="s">
        <v>71</v>
      </c>
      <c r="C14" s="2" t="s">
        <v>72</v>
      </c>
      <c r="D14" s="2" t="s">
        <v>73</v>
      </c>
      <c r="E14" s="2" t="s">
        <v>74</v>
      </c>
      <c r="F14" s="2" t="s">
        <v>55</v>
      </c>
      <c r="G14" s="2" t="s">
        <v>59</v>
      </c>
    </row>
    <row r="15" spans="1:7" x14ac:dyDescent="0.25">
      <c r="A15" s="2" t="s">
        <v>65</v>
      </c>
      <c r="B15" s="2" t="s">
        <v>66</v>
      </c>
      <c r="C15" s="2" t="s">
        <v>67</v>
      </c>
      <c r="D15" s="2" t="s">
        <v>68</v>
      </c>
      <c r="E15" s="2" t="s">
        <v>69</v>
      </c>
      <c r="F15" s="2" t="s">
        <v>55</v>
      </c>
      <c r="G15" s="2" t="s">
        <v>59</v>
      </c>
    </row>
    <row r="16" spans="1:7" x14ac:dyDescent="0.25">
      <c r="A16" s="2" t="s">
        <v>60</v>
      </c>
      <c r="B16" s="2" t="s">
        <v>61</v>
      </c>
      <c r="C16" s="2" t="s">
        <v>62</v>
      </c>
      <c r="D16" s="2" t="s">
        <v>63</v>
      </c>
      <c r="E16" s="2" t="s">
        <v>64</v>
      </c>
      <c r="F16" s="2" t="s">
        <v>55</v>
      </c>
      <c r="G16" s="2" t="s">
        <v>59</v>
      </c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s="5" customFormat="1" x14ac:dyDescent="0.25">
      <c r="A20" s="7"/>
      <c r="B20" s="7"/>
      <c r="C20" s="7"/>
      <c r="D20" s="7"/>
      <c r="E20" s="7"/>
      <c r="F20" s="7"/>
      <c r="G20" s="7"/>
    </row>
    <row r="21" spans="1:7" s="5" customFormat="1" x14ac:dyDescent="0.25">
      <c r="A21" s="7"/>
      <c r="B21" s="7"/>
      <c r="C21" s="7"/>
      <c r="D21" s="7"/>
      <c r="E21" s="7"/>
      <c r="F21" s="7"/>
      <c r="G21" s="7"/>
    </row>
    <row r="22" spans="1:7" s="5" customFormat="1" x14ac:dyDescent="0.25">
      <c r="A22" s="7"/>
      <c r="B22" s="7"/>
      <c r="C22" s="7"/>
      <c r="D22" s="7"/>
      <c r="E22" s="7"/>
      <c r="F22" s="7"/>
      <c r="G22" s="7"/>
    </row>
    <row r="23" spans="1:7" s="5" customFormat="1" x14ac:dyDescent="0.25">
      <c r="A23" s="7"/>
      <c r="B23" s="7"/>
      <c r="C23" s="7"/>
      <c r="D23" s="7"/>
      <c r="E23" s="7"/>
      <c r="F23" s="7"/>
      <c r="G23" s="7"/>
    </row>
    <row r="24" spans="1:7" s="5" customFormat="1" x14ac:dyDescent="0.25">
      <c r="A24" s="7"/>
      <c r="B24" s="7"/>
      <c r="C24" s="7"/>
      <c r="D24" s="7"/>
      <c r="E24" s="7"/>
      <c r="F24" s="7"/>
      <c r="G24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4"/>
  <dimension ref="A1:J16"/>
  <sheetViews>
    <sheetView workbookViewId="0">
      <selection activeCell="C18" sqref="C18"/>
    </sheetView>
  </sheetViews>
  <sheetFormatPr baseColWidth="10" defaultRowHeight="15.75" x14ac:dyDescent="0.25"/>
  <cols>
    <col min="1" max="1" width="18.375" bestFit="1" customWidth="1"/>
    <col min="2" max="6" width="11.125" bestFit="1" customWidth="1"/>
    <col min="7" max="7" width="12.125" bestFit="1" customWidth="1"/>
    <col min="10" max="10" width="11.125" bestFit="1" customWidth="1"/>
  </cols>
  <sheetData>
    <row r="1" spans="1:10" x14ac:dyDescent="0.25">
      <c r="A1" s="100" t="s">
        <v>1381</v>
      </c>
      <c r="B1" s="100" t="s">
        <v>130</v>
      </c>
      <c r="C1" s="100" t="s">
        <v>131</v>
      </c>
      <c r="D1" s="100" t="s">
        <v>132</v>
      </c>
      <c r="E1" s="100" t="s">
        <v>133</v>
      </c>
      <c r="F1" s="100" t="s">
        <v>134</v>
      </c>
      <c r="G1" s="100" t="s">
        <v>135</v>
      </c>
      <c r="H1" s="100" t="s">
        <v>136</v>
      </c>
    </row>
    <row r="2" spans="1:10" x14ac:dyDescent="0.25">
      <c r="A2" s="2" t="s">
        <v>125</v>
      </c>
      <c r="B2" s="99"/>
      <c r="C2" s="99"/>
      <c r="D2" s="99"/>
      <c r="E2" s="99"/>
      <c r="F2" s="99"/>
      <c r="G2" s="99"/>
      <c r="H2" s="99"/>
    </row>
    <row r="3" spans="1:10" x14ac:dyDescent="0.25">
      <c r="A3" s="2" t="s">
        <v>120</v>
      </c>
      <c r="B3" s="99"/>
      <c r="C3" s="99"/>
      <c r="D3" s="99"/>
      <c r="E3" s="99"/>
      <c r="F3" s="99"/>
      <c r="G3" s="99"/>
      <c r="H3" s="99"/>
    </row>
    <row r="4" spans="1:10" x14ac:dyDescent="0.25">
      <c r="A4" s="2" t="s">
        <v>115</v>
      </c>
      <c r="B4" s="99"/>
      <c r="C4" s="99"/>
      <c r="D4" s="99"/>
      <c r="E4" s="99"/>
      <c r="F4" s="99"/>
      <c r="G4" s="99"/>
      <c r="H4" s="99"/>
    </row>
    <row r="5" spans="1:10" x14ac:dyDescent="0.25">
      <c r="A5" s="2" t="s">
        <v>111</v>
      </c>
      <c r="B5" s="99"/>
      <c r="C5" s="99"/>
      <c r="D5" s="99"/>
      <c r="E5" s="99"/>
      <c r="F5" s="99"/>
      <c r="G5" s="99"/>
      <c r="H5" s="99"/>
    </row>
    <row r="6" spans="1:10" x14ac:dyDescent="0.25">
      <c r="A6" s="2" t="s">
        <v>106</v>
      </c>
      <c r="B6" s="99"/>
      <c r="C6" s="99"/>
      <c r="D6" s="99"/>
      <c r="E6" s="99"/>
      <c r="F6" s="99">
        <v>3254</v>
      </c>
      <c r="G6" s="99"/>
      <c r="H6" s="99"/>
    </row>
    <row r="7" spans="1:10" x14ac:dyDescent="0.25">
      <c r="A7" s="2" t="s">
        <v>101</v>
      </c>
      <c r="B7" s="99"/>
      <c r="C7" s="99"/>
      <c r="D7" s="99"/>
      <c r="E7" s="99">
        <v>5614</v>
      </c>
      <c r="F7" s="99">
        <v>3590</v>
      </c>
      <c r="G7" s="99">
        <v>5611</v>
      </c>
      <c r="H7" s="99"/>
      <c r="J7" s="103"/>
    </row>
    <row r="8" spans="1:10" x14ac:dyDescent="0.25">
      <c r="A8" s="2" t="s">
        <v>96</v>
      </c>
      <c r="B8" s="99"/>
      <c r="C8" s="99"/>
      <c r="D8" s="99"/>
      <c r="E8" s="99">
        <v>4963</v>
      </c>
      <c r="F8" s="99"/>
      <c r="G8" s="99">
        <v>4457</v>
      </c>
      <c r="H8" s="99"/>
    </row>
    <row r="9" spans="1:10" x14ac:dyDescent="0.25">
      <c r="A9" s="2" t="s">
        <v>91</v>
      </c>
      <c r="B9" s="99"/>
      <c r="C9" s="99"/>
      <c r="D9" s="99"/>
      <c r="E9" s="99"/>
      <c r="F9" s="99"/>
      <c r="G9" s="99"/>
      <c r="H9" s="99"/>
    </row>
    <row r="10" spans="1:10" x14ac:dyDescent="0.25">
      <c r="A10" s="2" t="s">
        <v>86</v>
      </c>
      <c r="B10" s="99"/>
      <c r="C10" s="99"/>
      <c r="D10" s="99">
        <v>3094</v>
      </c>
      <c r="E10" s="99"/>
      <c r="F10" s="99">
        <v>6856</v>
      </c>
      <c r="G10" s="99"/>
      <c r="H10" s="99"/>
    </row>
    <row r="11" spans="1:10" x14ac:dyDescent="0.25">
      <c r="A11" s="2" t="s">
        <v>81</v>
      </c>
      <c r="B11" s="99"/>
      <c r="C11" s="99"/>
      <c r="D11" s="99"/>
      <c r="E11" s="99"/>
      <c r="F11" s="99"/>
      <c r="G11" s="99"/>
      <c r="H11" s="99"/>
    </row>
    <row r="12" spans="1:10" x14ac:dyDescent="0.25">
      <c r="A12" s="2" t="s">
        <v>75</v>
      </c>
      <c r="B12" s="102">
        <v>2380</v>
      </c>
      <c r="C12" s="102">
        <v>4177</v>
      </c>
      <c r="D12" s="102">
        <v>5480</v>
      </c>
      <c r="E12" s="102">
        <v>6261</v>
      </c>
      <c r="F12" s="102">
        <v>5791</v>
      </c>
      <c r="G12" s="102">
        <v>6126</v>
      </c>
      <c r="H12" s="102"/>
    </row>
    <row r="13" spans="1:10" x14ac:dyDescent="0.25">
      <c r="A13" s="2" t="s">
        <v>70</v>
      </c>
      <c r="B13" s="99"/>
      <c r="C13" s="99"/>
      <c r="D13" s="99">
        <v>5226</v>
      </c>
      <c r="E13" s="99">
        <v>8378</v>
      </c>
      <c r="F13" s="99">
        <v>5796</v>
      </c>
      <c r="G13" s="99">
        <v>10085</v>
      </c>
      <c r="H13" s="99"/>
    </row>
    <row r="14" spans="1:10" x14ac:dyDescent="0.25">
      <c r="A14" s="2" t="s">
        <v>65</v>
      </c>
      <c r="B14" s="99"/>
      <c r="C14" s="99">
        <v>4469</v>
      </c>
      <c r="D14" s="99"/>
      <c r="E14" s="99">
        <v>4360.5</v>
      </c>
      <c r="F14" s="99"/>
      <c r="G14" s="99"/>
      <c r="H14" s="99"/>
    </row>
    <row r="15" spans="1:10" x14ac:dyDescent="0.25">
      <c r="A15" s="2" t="s">
        <v>60</v>
      </c>
      <c r="B15" s="99"/>
      <c r="C15" s="99">
        <v>8880</v>
      </c>
      <c r="D15" s="99">
        <v>4833</v>
      </c>
      <c r="E15" s="99"/>
      <c r="F15" s="99"/>
      <c r="G15" s="99"/>
      <c r="H15" s="99"/>
    </row>
    <row r="16" spans="1:10" x14ac:dyDescent="0.25">
      <c r="A16" s="2" t="s">
        <v>1382</v>
      </c>
      <c r="B16" s="99"/>
      <c r="C16" s="99"/>
      <c r="D16" s="99"/>
      <c r="E16" s="99"/>
      <c r="F16" s="99">
        <v>4216.3599999999997</v>
      </c>
      <c r="G16" s="99"/>
      <c r="H16" s="99"/>
    </row>
  </sheetData>
  <conditionalFormatting sqref="B2:H16">
    <cfRule type="containsBlanks" dxfId="21" priority="1">
      <formula>LEN(TRIM(B2))=0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/>
  <dimension ref="A1:I91"/>
  <sheetViews>
    <sheetView tabSelected="1" workbookViewId="0"/>
  </sheetViews>
  <sheetFormatPr baseColWidth="10" defaultRowHeight="15.75" x14ac:dyDescent="0.25"/>
  <cols>
    <col min="1" max="1" width="11.625" customWidth="1"/>
    <col min="2" max="2" width="5.625" customWidth="1"/>
    <col min="3" max="3" width="9" customWidth="1"/>
    <col min="4" max="4" width="7.375" style="10" customWidth="1"/>
    <col min="5" max="5" width="4" customWidth="1"/>
    <col min="6" max="6" width="28" customWidth="1"/>
    <col min="7" max="7" width="5.875" style="5" customWidth="1"/>
    <col min="8" max="8" width="10" style="5" customWidth="1"/>
    <col min="9" max="9" width="8.625" customWidth="1"/>
  </cols>
  <sheetData>
    <row r="1" spans="1:9" x14ac:dyDescent="0.25">
      <c r="D1" s="124"/>
      <c r="E1" s="5"/>
      <c r="F1" s="41"/>
      <c r="G1" s="41"/>
      <c r="H1" s="124">
        <v>42200</v>
      </c>
      <c r="I1" s="124"/>
    </row>
    <row r="2" spans="1:9" x14ac:dyDescent="0.25">
      <c r="D2" s="124"/>
      <c r="E2" s="41"/>
      <c r="F2" s="41"/>
      <c r="G2" s="41"/>
      <c r="H2" s="124"/>
    </row>
    <row r="3" spans="1:9" x14ac:dyDescent="0.25">
      <c r="A3" s="125" t="s">
        <v>75</v>
      </c>
      <c r="B3" s="125"/>
      <c r="C3" s="125"/>
      <c r="D3" s="20"/>
      <c r="E3" s="5"/>
      <c r="F3" s="5"/>
    </row>
    <row r="5" spans="1:9" x14ac:dyDescent="0.25">
      <c r="A5" s="122" t="s">
        <v>1415</v>
      </c>
    </row>
    <row r="6" spans="1:9" x14ac:dyDescent="0.25">
      <c r="H6" s="8" t="s">
        <v>11</v>
      </c>
      <c r="I6" s="8" t="s">
        <v>130</v>
      </c>
    </row>
    <row r="7" spans="1:9" x14ac:dyDescent="0.25">
      <c r="A7" s="125" t="s">
        <v>9</v>
      </c>
      <c r="B7" s="125"/>
      <c r="C7" s="123" t="s">
        <v>184</v>
      </c>
      <c r="D7" s="123"/>
      <c r="E7" s="123"/>
    </row>
    <row r="9" spans="1:9" x14ac:dyDescent="0.25">
      <c r="A9" s="125" t="s">
        <v>189</v>
      </c>
      <c r="B9" s="125"/>
      <c r="C9" s="1">
        <v>1</v>
      </c>
      <c r="D9" s="20"/>
      <c r="E9" s="5"/>
      <c r="F9" s="5"/>
    </row>
    <row r="10" spans="1:9" x14ac:dyDescent="0.25">
      <c r="A10" s="125" t="s">
        <v>15</v>
      </c>
      <c r="B10" s="125"/>
      <c r="C10" s="1" t="s">
        <v>191</v>
      </c>
      <c r="D10" s="20"/>
      <c r="E10" s="5"/>
      <c r="F10" s="5"/>
    </row>
    <row r="11" spans="1:9" x14ac:dyDescent="0.25">
      <c r="A11" s="5"/>
      <c r="B11" s="5"/>
      <c r="C11" s="5"/>
      <c r="D11" s="20"/>
      <c r="E11" s="5"/>
      <c r="F11" s="5"/>
    </row>
    <row r="12" spans="1:9" ht="36" customHeight="1" x14ac:dyDescent="0.25">
      <c r="A12" s="36" t="s">
        <v>6</v>
      </c>
      <c r="B12" s="37" t="s">
        <v>1010</v>
      </c>
      <c r="C12" s="38" t="s">
        <v>21</v>
      </c>
      <c r="D12" s="38" t="s">
        <v>8</v>
      </c>
      <c r="E12" s="39" t="s">
        <v>1009</v>
      </c>
      <c r="F12" s="38" t="s">
        <v>1011</v>
      </c>
      <c r="G12" s="37" t="s">
        <v>1012</v>
      </c>
      <c r="H12" s="38" t="s">
        <v>12</v>
      </c>
      <c r="I12" s="38" t="s">
        <v>13</v>
      </c>
    </row>
    <row r="13" spans="1:9" x14ac:dyDescent="0.25">
      <c r="A13" s="11" t="s">
        <v>139</v>
      </c>
      <c r="B13" s="12">
        <v>410</v>
      </c>
      <c r="C13" s="1" t="s">
        <v>148</v>
      </c>
      <c r="D13" s="21" t="s">
        <v>180</v>
      </c>
      <c r="E13" s="40">
        <v>1</v>
      </c>
      <c r="F13" s="1" t="s">
        <v>704</v>
      </c>
      <c r="G13" s="12" t="s">
        <v>236</v>
      </c>
      <c r="H13" s="22">
        <v>149</v>
      </c>
      <c r="I13" s="22">
        <f t="shared" ref="I13:I26" si="0">E13*H13</f>
        <v>149</v>
      </c>
    </row>
    <row r="14" spans="1:9" x14ac:dyDescent="0.25">
      <c r="A14" s="11" t="s">
        <v>139</v>
      </c>
      <c r="B14" s="12">
        <v>410</v>
      </c>
      <c r="C14" s="1" t="s">
        <v>148</v>
      </c>
      <c r="D14" s="21" t="s">
        <v>181</v>
      </c>
      <c r="E14" s="40">
        <v>1</v>
      </c>
      <c r="F14" s="1" t="s">
        <v>704</v>
      </c>
      <c r="G14" s="12" t="s">
        <v>236</v>
      </c>
      <c r="H14" s="22">
        <v>149</v>
      </c>
      <c r="I14" s="22">
        <f t="shared" si="0"/>
        <v>149</v>
      </c>
    </row>
    <row r="15" spans="1:9" x14ac:dyDescent="0.25">
      <c r="A15" s="11" t="s">
        <v>140</v>
      </c>
      <c r="B15" s="12">
        <v>496</v>
      </c>
      <c r="C15" s="1" t="s">
        <v>164</v>
      </c>
      <c r="D15" s="21" t="s">
        <v>180</v>
      </c>
      <c r="E15" s="40">
        <v>1</v>
      </c>
      <c r="F15" s="1" t="s">
        <v>705</v>
      </c>
      <c r="G15" s="12">
        <v>390</v>
      </c>
      <c r="H15" s="22">
        <v>151</v>
      </c>
      <c r="I15" s="22">
        <f t="shared" si="0"/>
        <v>151</v>
      </c>
    </row>
    <row r="16" spans="1:9" x14ac:dyDescent="0.25">
      <c r="A16" s="11" t="s">
        <v>140</v>
      </c>
      <c r="B16" s="12">
        <v>496</v>
      </c>
      <c r="C16" s="1" t="s">
        <v>164</v>
      </c>
      <c r="D16" s="21" t="s">
        <v>181</v>
      </c>
      <c r="E16" s="40">
        <v>1</v>
      </c>
      <c r="F16" s="1" t="s">
        <v>705</v>
      </c>
      <c r="G16" s="12">
        <v>390</v>
      </c>
      <c r="H16" s="22">
        <v>151</v>
      </c>
      <c r="I16" s="22">
        <f t="shared" si="0"/>
        <v>151</v>
      </c>
    </row>
    <row r="17" spans="1:9" x14ac:dyDescent="0.25">
      <c r="A17" s="11" t="s">
        <v>141</v>
      </c>
      <c r="B17" s="12" t="s">
        <v>145</v>
      </c>
      <c r="C17" s="1" t="s">
        <v>162</v>
      </c>
      <c r="D17" s="21" t="s">
        <v>180</v>
      </c>
      <c r="E17" s="40">
        <v>1</v>
      </c>
      <c r="F17" s="1" t="s">
        <v>706</v>
      </c>
      <c r="G17" s="12">
        <v>999</v>
      </c>
      <c r="H17" s="22">
        <v>198</v>
      </c>
      <c r="I17" s="22">
        <f t="shared" si="0"/>
        <v>198</v>
      </c>
    </row>
    <row r="18" spans="1:9" x14ac:dyDescent="0.25">
      <c r="A18" s="11" t="s">
        <v>141</v>
      </c>
      <c r="B18" s="12" t="s">
        <v>145</v>
      </c>
      <c r="C18" s="1" t="s">
        <v>162</v>
      </c>
      <c r="D18" s="21" t="s">
        <v>181</v>
      </c>
      <c r="E18" s="40">
        <v>1</v>
      </c>
      <c r="F18" s="1" t="s">
        <v>706</v>
      </c>
      <c r="G18" s="12">
        <v>999</v>
      </c>
      <c r="H18" s="22">
        <v>198</v>
      </c>
      <c r="I18" s="22">
        <f t="shared" si="0"/>
        <v>198</v>
      </c>
    </row>
    <row r="19" spans="1:9" x14ac:dyDescent="0.25">
      <c r="A19" s="11" t="s">
        <v>142</v>
      </c>
      <c r="B19" s="12" t="s">
        <v>146</v>
      </c>
      <c r="C19" s="1" t="s">
        <v>156</v>
      </c>
      <c r="D19" s="21" t="s">
        <v>180</v>
      </c>
      <c r="E19" s="40">
        <v>1</v>
      </c>
      <c r="F19" s="1" t="s">
        <v>707</v>
      </c>
      <c r="G19" s="12" t="s">
        <v>236</v>
      </c>
      <c r="H19" s="22">
        <v>109</v>
      </c>
      <c r="I19" s="22">
        <f t="shared" si="0"/>
        <v>109</v>
      </c>
    </row>
    <row r="20" spans="1:9" x14ac:dyDescent="0.25">
      <c r="A20" s="11" t="s">
        <v>142</v>
      </c>
      <c r="B20" s="12" t="s">
        <v>146</v>
      </c>
      <c r="C20" s="1" t="s">
        <v>156</v>
      </c>
      <c r="D20" s="21" t="s">
        <v>181</v>
      </c>
      <c r="E20" s="40">
        <v>1</v>
      </c>
      <c r="F20" s="1" t="s">
        <v>707</v>
      </c>
      <c r="G20" s="12" t="s">
        <v>236</v>
      </c>
      <c r="H20" s="22">
        <v>109</v>
      </c>
      <c r="I20" s="22">
        <f t="shared" si="0"/>
        <v>109</v>
      </c>
    </row>
    <row r="21" spans="1:9" x14ac:dyDescent="0.25">
      <c r="A21" s="11" t="s">
        <v>143</v>
      </c>
      <c r="B21" s="12" t="s">
        <v>145</v>
      </c>
      <c r="C21" s="1" t="s">
        <v>162</v>
      </c>
      <c r="D21" s="21">
        <v>2</v>
      </c>
      <c r="E21" s="40">
        <v>1</v>
      </c>
      <c r="F21" s="1" t="s">
        <v>708</v>
      </c>
      <c r="G21" s="12">
        <v>999</v>
      </c>
      <c r="H21" s="22">
        <v>210</v>
      </c>
      <c r="I21" s="22">
        <f t="shared" si="0"/>
        <v>210</v>
      </c>
    </row>
    <row r="22" spans="1:9" x14ac:dyDescent="0.25">
      <c r="A22" s="11" t="s">
        <v>143</v>
      </c>
      <c r="B22" s="12" t="s">
        <v>145</v>
      </c>
      <c r="C22" s="1" t="s">
        <v>162</v>
      </c>
      <c r="D22" s="21" t="s">
        <v>182</v>
      </c>
      <c r="E22" s="40">
        <v>1</v>
      </c>
      <c r="F22" s="1" t="s">
        <v>708</v>
      </c>
      <c r="G22" s="12">
        <v>999</v>
      </c>
      <c r="H22" s="22">
        <v>210</v>
      </c>
      <c r="I22" s="22">
        <f t="shared" si="0"/>
        <v>210</v>
      </c>
    </row>
    <row r="23" spans="1:9" x14ac:dyDescent="0.25">
      <c r="A23" s="11" t="s">
        <v>143</v>
      </c>
      <c r="B23" s="12" t="s">
        <v>146</v>
      </c>
      <c r="C23" s="1" t="s">
        <v>162</v>
      </c>
      <c r="D23" s="21" t="s">
        <v>183</v>
      </c>
      <c r="E23" s="40">
        <v>1</v>
      </c>
      <c r="F23" s="1" t="s">
        <v>708</v>
      </c>
      <c r="G23" s="12" t="s">
        <v>236</v>
      </c>
      <c r="H23" s="22">
        <v>210</v>
      </c>
      <c r="I23" s="22">
        <f t="shared" si="0"/>
        <v>210</v>
      </c>
    </row>
    <row r="24" spans="1:9" x14ac:dyDescent="0.25">
      <c r="A24" s="11" t="s">
        <v>143</v>
      </c>
      <c r="B24" s="12" t="s">
        <v>146</v>
      </c>
      <c r="C24" s="1" t="s">
        <v>162</v>
      </c>
      <c r="D24" s="21" t="s">
        <v>182</v>
      </c>
      <c r="E24" s="40">
        <v>1</v>
      </c>
      <c r="F24" s="1" t="s">
        <v>708</v>
      </c>
      <c r="G24" s="12" t="s">
        <v>236</v>
      </c>
      <c r="H24" s="22">
        <v>210</v>
      </c>
      <c r="I24" s="22">
        <f t="shared" si="0"/>
        <v>210</v>
      </c>
    </row>
    <row r="25" spans="1:9" x14ac:dyDescent="0.25">
      <c r="A25" s="11" t="s">
        <v>144</v>
      </c>
      <c r="B25" s="12" t="s">
        <v>145</v>
      </c>
      <c r="C25" s="1" t="s">
        <v>154</v>
      </c>
      <c r="D25" s="21" t="s">
        <v>183</v>
      </c>
      <c r="E25" s="40">
        <v>1</v>
      </c>
      <c r="F25" s="1" t="s">
        <v>709</v>
      </c>
      <c r="G25" s="12">
        <v>999</v>
      </c>
      <c r="H25" s="22">
        <v>163</v>
      </c>
      <c r="I25" s="22">
        <f t="shared" si="0"/>
        <v>163</v>
      </c>
    </row>
    <row r="26" spans="1:9" x14ac:dyDescent="0.25">
      <c r="A26" s="11" t="s">
        <v>144</v>
      </c>
      <c r="B26" s="12" t="s">
        <v>145</v>
      </c>
      <c r="C26" s="1" t="s">
        <v>154</v>
      </c>
      <c r="D26" s="21" t="s">
        <v>182</v>
      </c>
      <c r="E26" s="40">
        <v>1</v>
      </c>
      <c r="F26" s="1" t="s">
        <v>709</v>
      </c>
      <c r="G26" s="12">
        <v>999</v>
      </c>
      <c r="H26" s="22">
        <v>163</v>
      </c>
      <c r="I26" s="22">
        <f t="shared" si="0"/>
        <v>163</v>
      </c>
    </row>
    <row r="27" spans="1:9" x14ac:dyDescent="0.25">
      <c r="A27" s="11"/>
      <c r="B27" s="12"/>
      <c r="C27" s="1"/>
      <c r="D27" s="21"/>
      <c r="E27" s="40"/>
      <c r="F27" s="22"/>
      <c r="G27" s="1"/>
      <c r="H27" s="22"/>
      <c r="I27" s="22"/>
    </row>
    <row r="28" spans="1:9" x14ac:dyDescent="0.25">
      <c r="A28" s="11"/>
      <c r="B28" s="12"/>
      <c r="C28" s="1"/>
      <c r="D28" s="21"/>
      <c r="E28" s="40"/>
      <c r="F28" s="22"/>
      <c r="G28" s="1"/>
      <c r="H28" s="22"/>
      <c r="I28" s="22"/>
    </row>
    <row r="29" spans="1:9" x14ac:dyDescent="0.25">
      <c r="A29" s="11"/>
      <c r="B29" s="12"/>
      <c r="C29" s="1"/>
      <c r="D29" s="21"/>
      <c r="E29" s="40"/>
      <c r="F29" s="22"/>
      <c r="G29" s="1"/>
      <c r="H29" s="22"/>
      <c r="I29" s="22"/>
    </row>
    <row r="30" spans="1:9" x14ac:dyDescent="0.25">
      <c r="A30" s="11"/>
      <c r="B30" s="12"/>
      <c r="C30" s="1"/>
      <c r="D30" s="21"/>
      <c r="E30" s="40"/>
      <c r="F30" s="22"/>
      <c r="G30" s="1"/>
      <c r="H30" s="22"/>
      <c r="I30" s="22"/>
    </row>
    <row r="31" spans="1:9" x14ac:dyDescent="0.25">
      <c r="A31" s="11"/>
      <c r="B31" s="12"/>
      <c r="C31" s="1"/>
      <c r="D31" s="21"/>
      <c r="E31" s="40"/>
      <c r="F31" s="22"/>
      <c r="G31" s="1"/>
      <c r="H31" s="22"/>
      <c r="I31" s="22"/>
    </row>
    <row r="32" spans="1:9" x14ac:dyDescent="0.25">
      <c r="A32" s="11"/>
      <c r="B32" s="12"/>
      <c r="C32" s="1"/>
      <c r="D32" s="21"/>
      <c r="E32" s="40"/>
      <c r="F32" s="22"/>
      <c r="G32" s="1"/>
      <c r="H32" s="22"/>
      <c r="I32" s="22"/>
    </row>
    <row r="33" spans="1:9" x14ac:dyDescent="0.25">
      <c r="A33" s="11"/>
      <c r="B33" s="12"/>
      <c r="C33" s="1"/>
      <c r="D33" s="21"/>
      <c r="E33" s="40"/>
      <c r="F33" s="22"/>
      <c r="G33" s="1"/>
      <c r="H33" s="22"/>
      <c r="I33" s="22"/>
    </row>
    <row r="34" spans="1:9" x14ac:dyDescent="0.25">
      <c r="A34" s="11"/>
      <c r="B34" s="12"/>
      <c r="C34" s="1"/>
      <c r="D34" s="21"/>
      <c r="E34" s="40"/>
      <c r="F34" s="22"/>
      <c r="G34" s="1"/>
      <c r="H34" s="22"/>
      <c r="I34" s="22"/>
    </row>
    <row r="35" spans="1:9" x14ac:dyDescent="0.25">
      <c r="A35" s="11"/>
      <c r="B35" s="12"/>
      <c r="C35" s="1"/>
      <c r="D35" s="21"/>
      <c r="E35" s="40"/>
      <c r="F35" s="22"/>
      <c r="G35" s="1"/>
      <c r="H35" s="22"/>
      <c r="I35" s="22"/>
    </row>
    <row r="36" spans="1:9" x14ac:dyDescent="0.25">
      <c r="A36" s="11"/>
      <c r="B36" s="12"/>
      <c r="C36" s="1"/>
      <c r="D36" s="21"/>
      <c r="E36" s="40"/>
      <c r="F36" s="22"/>
      <c r="G36" s="1"/>
      <c r="H36" s="22"/>
      <c r="I36" s="22"/>
    </row>
    <row r="37" spans="1:9" x14ac:dyDescent="0.25">
      <c r="A37" s="11"/>
      <c r="B37" s="12"/>
      <c r="C37" s="1"/>
      <c r="D37" s="21"/>
      <c r="E37" s="40"/>
      <c r="F37" s="22"/>
      <c r="G37" s="1"/>
      <c r="H37" s="22"/>
      <c r="I37" s="22"/>
    </row>
    <row r="38" spans="1:9" x14ac:dyDescent="0.25">
      <c r="A38" s="11"/>
      <c r="B38" s="12"/>
      <c r="C38" s="1"/>
      <c r="D38" s="21"/>
      <c r="E38" s="40"/>
      <c r="F38" s="22"/>
      <c r="G38" s="1"/>
      <c r="H38" s="22"/>
      <c r="I38" s="22"/>
    </row>
    <row r="39" spans="1:9" x14ac:dyDescent="0.25">
      <c r="A39" s="11"/>
      <c r="B39" s="12"/>
      <c r="C39" s="1"/>
      <c r="D39" s="21"/>
      <c r="E39" s="40"/>
      <c r="F39" s="22"/>
      <c r="G39" s="1"/>
      <c r="H39" s="22"/>
      <c r="I39" s="22"/>
    </row>
    <row r="40" spans="1:9" x14ac:dyDescent="0.25">
      <c r="A40" s="11"/>
      <c r="B40" s="12"/>
      <c r="C40" s="1"/>
      <c r="D40" s="21"/>
      <c r="E40" s="40"/>
      <c r="F40" s="22"/>
      <c r="G40" s="1"/>
      <c r="H40" s="22"/>
      <c r="I40" s="22"/>
    </row>
    <row r="41" spans="1:9" x14ac:dyDescent="0.25">
      <c r="A41" s="11"/>
      <c r="B41" s="12"/>
      <c r="C41" s="1"/>
      <c r="D41" s="21"/>
      <c r="E41" s="40"/>
      <c r="F41" s="22"/>
      <c r="G41" s="1"/>
      <c r="H41" s="22"/>
      <c r="I41" s="22"/>
    </row>
    <row r="42" spans="1:9" x14ac:dyDescent="0.25">
      <c r="A42" s="11"/>
      <c r="B42" s="12"/>
      <c r="C42" s="1"/>
      <c r="D42" s="21"/>
      <c r="E42" s="40"/>
      <c r="F42" s="22"/>
      <c r="G42" s="1"/>
      <c r="H42" s="22"/>
      <c r="I42" s="22"/>
    </row>
    <row r="43" spans="1:9" x14ac:dyDescent="0.25">
      <c r="A43" s="1"/>
      <c r="B43" s="1"/>
      <c r="C43" s="1"/>
      <c r="D43" s="123"/>
      <c r="E43" s="40"/>
      <c r="F43" s="1"/>
      <c r="G43" s="1"/>
      <c r="H43" s="1"/>
      <c r="I43" s="1"/>
    </row>
    <row r="44" spans="1:9" x14ac:dyDescent="0.25">
      <c r="A44" s="1"/>
      <c r="B44" s="1"/>
      <c r="C44" s="1"/>
      <c r="D44" s="123"/>
      <c r="E44" s="40"/>
      <c r="F44" s="1"/>
      <c r="G44" s="1"/>
      <c r="H44" s="1"/>
      <c r="I44" s="1"/>
    </row>
    <row r="45" spans="1:9" x14ac:dyDescent="0.25">
      <c r="A45" s="1"/>
      <c r="B45" s="1"/>
      <c r="C45" s="1"/>
      <c r="D45" s="123"/>
      <c r="E45" s="40"/>
      <c r="F45" s="1"/>
      <c r="G45" s="1"/>
      <c r="H45" s="1"/>
      <c r="I45" s="1"/>
    </row>
    <row r="46" spans="1:9" x14ac:dyDescent="0.25">
      <c r="A46" s="1"/>
      <c r="B46" s="1"/>
      <c r="C46" s="1"/>
      <c r="D46" s="123"/>
      <c r="E46" s="40"/>
      <c r="F46" s="1"/>
      <c r="G46" s="1"/>
      <c r="H46" s="1"/>
      <c r="I46" s="1"/>
    </row>
    <row r="47" spans="1:9" x14ac:dyDescent="0.25">
      <c r="A47" s="1"/>
      <c r="B47" s="1"/>
      <c r="C47" s="1"/>
      <c r="D47" s="123"/>
      <c r="E47" s="40"/>
      <c r="F47" s="1"/>
      <c r="G47" s="1"/>
      <c r="H47" s="1"/>
      <c r="I47" s="1"/>
    </row>
    <row r="48" spans="1:9" x14ac:dyDescent="0.25">
      <c r="A48" s="1"/>
      <c r="B48" s="1"/>
      <c r="C48" s="1"/>
      <c r="D48" s="123"/>
      <c r="E48" s="40"/>
      <c r="F48" s="1"/>
      <c r="G48" s="1"/>
      <c r="H48" s="1"/>
      <c r="I48" s="1"/>
    </row>
    <row r="49" spans="1:9" x14ac:dyDescent="0.25">
      <c r="A49" s="1"/>
      <c r="B49" s="1"/>
      <c r="C49" s="1"/>
      <c r="D49" s="123"/>
      <c r="E49" s="40"/>
      <c r="F49" s="1"/>
      <c r="G49" s="1"/>
      <c r="H49" s="1"/>
      <c r="I49" s="1"/>
    </row>
    <row r="50" spans="1:9" x14ac:dyDescent="0.25">
      <c r="A50" s="1"/>
      <c r="B50" s="1"/>
      <c r="C50" s="1"/>
      <c r="D50" s="123"/>
      <c r="E50" s="40"/>
      <c r="F50" s="1"/>
      <c r="G50" s="1"/>
      <c r="H50" s="1"/>
      <c r="I50" s="1"/>
    </row>
    <row r="51" spans="1:9" x14ac:dyDescent="0.25">
      <c r="A51" s="1"/>
      <c r="B51" s="1"/>
      <c r="C51" s="1"/>
      <c r="D51" s="123"/>
      <c r="E51" s="40"/>
      <c r="F51" s="1"/>
      <c r="G51" s="1"/>
      <c r="H51" s="1"/>
      <c r="I51" s="1"/>
    </row>
    <row r="52" spans="1:9" x14ac:dyDescent="0.25">
      <c r="A52" s="1"/>
      <c r="B52" s="1"/>
      <c r="C52" s="1"/>
      <c r="D52" s="123"/>
      <c r="E52" s="40"/>
      <c r="F52" s="1"/>
      <c r="G52" s="1"/>
      <c r="H52" s="1"/>
      <c r="I52" s="1"/>
    </row>
    <row r="53" spans="1:9" x14ac:dyDescent="0.25">
      <c r="A53" s="1"/>
      <c r="B53" s="1"/>
      <c r="C53" s="1"/>
      <c r="D53" s="123"/>
      <c r="E53" s="40"/>
      <c r="F53" s="1"/>
      <c r="G53" s="1"/>
      <c r="H53" s="1"/>
      <c r="I53" s="1"/>
    </row>
    <row r="54" spans="1:9" x14ac:dyDescent="0.25">
      <c r="A54" s="1"/>
      <c r="B54" s="1"/>
      <c r="C54" s="1"/>
      <c r="D54" s="123"/>
      <c r="E54" s="40"/>
      <c r="F54" s="1"/>
      <c r="G54" s="1"/>
      <c r="H54" s="1"/>
      <c r="I54" s="1"/>
    </row>
    <row r="55" spans="1:9" x14ac:dyDescent="0.25">
      <c r="A55" s="1"/>
      <c r="B55" s="1"/>
      <c r="C55" s="1"/>
      <c r="D55" s="123"/>
      <c r="E55" s="40"/>
      <c r="F55" s="1"/>
      <c r="G55" s="1"/>
      <c r="H55" s="1"/>
      <c r="I55" s="1"/>
    </row>
    <row r="56" spans="1:9" x14ac:dyDescent="0.25">
      <c r="A56" s="1"/>
      <c r="B56" s="1"/>
      <c r="C56" s="1"/>
      <c r="D56" s="123"/>
      <c r="E56" s="40"/>
      <c r="F56" s="1"/>
      <c r="G56" s="1"/>
      <c r="H56" s="1"/>
      <c r="I56" s="1"/>
    </row>
    <row r="57" spans="1:9" x14ac:dyDescent="0.25">
      <c r="A57" s="1"/>
      <c r="B57" s="1"/>
      <c r="C57" s="1"/>
      <c r="D57" s="123"/>
      <c r="E57" s="40"/>
      <c r="F57" s="1"/>
      <c r="G57" s="1"/>
      <c r="H57" s="1"/>
      <c r="I57" s="1"/>
    </row>
    <row r="58" spans="1:9" x14ac:dyDescent="0.25">
      <c r="A58" s="1"/>
      <c r="B58" s="1"/>
      <c r="C58" s="1"/>
      <c r="D58" s="123"/>
      <c r="E58" s="40"/>
      <c r="F58" s="1"/>
      <c r="G58" s="1"/>
      <c r="H58" s="1"/>
      <c r="I58" s="1"/>
    </row>
    <row r="59" spans="1:9" x14ac:dyDescent="0.25">
      <c r="A59" s="1"/>
      <c r="B59" s="1"/>
      <c r="C59" s="1"/>
      <c r="D59" s="123"/>
      <c r="E59" s="40"/>
      <c r="F59" s="1"/>
      <c r="G59" s="1"/>
      <c r="H59" s="1"/>
      <c r="I59" s="1"/>
    </row>
    <row r="60" spans="1:9" x14ac:dyDescent="0.25">
      <c r="A60" s="1"/>
      <c r="B60" s="1"/>
      <c r="C60" s="1"/>
      <c r="D60" s="123"/>
      <c r="E60" s="40"/>
      <c r="F60" s="1"/>
      <c r="G60" s="1"/>
      <c r="H60" s="1"/>
      <c r="I60" s="1"/>
    </row>
    <row r="61" spans="1:9" x14ac:dyDescent="0.25">
      <c r="A61" s="1"/>
      <c r="B61" s="1"/>
      <c r="C61" s="1"/>
      <c r="D61" s="123"/>
      <c r="E61" s="40"/>
      <c r="F61" s="1"/>
      <c r="G61" s="1"/>
      <c r="H61" s="1"/>
      <c r="I61" s="1"/>
    </row>
    <row r="62" spans="1:9" x14ac:dyDescent="0.25">
      <c r="A62" s="1"/>
      <c r="B62" s="1"/>
      <c r="C62" s="1"/>
      <c r="D62" s="123"/>
      <c r="E62" s="40"/>
      <c r="F62" s="1"/>
      <c r="G62" s="1"/>
      <c r="H62" s="1"/>
      <c r="I62" s="1"/>
    </row>
    <row r="63" spans="1:9" x14ac:dyDescent="0.25">
      <c r="A63" s="1"/>
      <c r="B63" s="1"/>
      <c r="C63" s="1"/>
      <c r="D63" s="123"/>
      <c r="E63" s="40"/>
      <c r="F63" s="1"/>
      <c r="G63" s="1"/>
      <c r="H63" s="1"/>
      <c r="I63" s="1"/>
    </row>
    <row r="64" spans="1:9" x14ac:dyDescent="0.25">
      <c r="A64" s="1"/>
      <c r="B64" s="1"/>
      <c r="C64" s="1"/>
      <c r="D64" s="123"/>
      <c r="E64" s="40"/>
      <c r="F64" s="1"/>
      <c r="G64" s="1"/>
      <c r="H64" s="1"/>
      <c r="I64" s="1"/>
    </row>
    <row r="65" spans="1:9" x14ac:dyDescent="0.25">
      <c r="A65" s="1"/>
      <c r="B65" s="1"/>
      <c r="C65" s="1"/>
      <c r="D65" s="123"/>
      <c r="E65" s="40"/>
      <c r="F65" s="1"/>
      <c r="G65" s="1"/>
      <c r="H65" s="1"/>
      <c r="I65" s="1"/>
    </row>
    <row r="66" spans="1:9" x14ac:dyDescent="0.25">
      <c r="A66" s="1"/>
      <c r="B66" s="1"/>
      <c r="C66" s="1"/>
      <c r="D66" s="123"/>
      <c r="E66" s="40"/>
      <c r="F66" s="1"/>
      <c r="G66" s="1"/>
      <c r="H66" s="1"/>
      <c r="I66" s="1"/>
    </row>
    <row r="67" spans="1:9" x14ac:dyDescent="0.25">
      <c r="A67" s="1"/>
      <c r="B67" s="1"/>
      <c r="C67" s="1"/>
      <c r="D67" s="123"/>
      <c r="E67" s="40"/>
      <c r="F67" s="1"/>
      <c r="G67" s="1"/>
      <c r="H67" s="1"/>
      <c r="I67" s="1"/>
    </row>
    <row r="68" spans="1:9" x14ac:dyDescent="0.25">
      <c r="A68" s="1"/>
      <c r="B68" s="1"/>
      <c r="C68" s="1"/>
      <c r="D68" s="123"/>
      <c r="E68" s="40"/>
      <c r="F68" s="1"/>
      <c r="G68" s="1"/>
      <c r="H68" s="1"/>
      <c r="I68" s="1"/>
    </row>
    <row r="69" spans="1:9" x14ac:dyDescent="0.25">
      <c r="A69" s="1"/>
      <c r="B69" s="1"/>
      <c r="C69" s="1"/>
      <c r="D69" s="123"/>
      <c r="E69" s="40"/>
      <c r="F69" s="1"/>
      <c r="G69" s="1"/>
      <c r="H69" s="1"/>
      <c r="I69" s="1"/>
    </row>
    <row r="70" spans="1:9" x14ac:dyDescent="0.25">
      <c r="A70" s="1"/>
      <c r="B70" s="1"/>
      <c r="C70" s="1"/>
      <c r="D70" s="123"/>
      <c r="E70" s="40"/>
      <c r="F70" s="1"/>
      <c r="G70" s="1"/>
      <c r="H70" s="1"/>
      <c r="I70" s="1"/>
    </row>
    <row r="71" spans="1:9" x14ac:dyDescent="0.25">
      <c r="A71" s="1"/>
      <c r="B71" s="1"/>
      <c r="C71" s="1"/>
      <c r="D71" s="123"/>
      <c r="E71" s="40"/>
      <c r="F71" s="1"/>
      <c r="G71" s="1"/>
      <c r="H71" s="1"/>
      <c r="I71" s="1"/>
    </row>
    <row r="72" spans="1:9" x14ac:dyDescent="0.25">
      <c r="A72" s="1"/>
      <c r="B72" s="1"/>
      <c r="C72" s="1"/>
      <c r="D72" s="123"/>
      <c r="E72" s="40"/>
      <c r="F72" s="1"/>
      <c r="G72" s="1"/>
      <c r="H72" s="1"/>
      <c r="I72" s="1"/>
    </row>
    <row r="73" spans="1:9" x14ac:dyDescent="0.25">
      <c r="A73" s="1"/>
      <c r="B73" s="1"/>
      <c r="C73" s="1"/>
      <c r="D73" s="123"/>
      <c r="E73" s="40"/>
      <c r="F73" s="1"/>
      <c r="G73" s="1"/>
      <c r="H73" s="1"/>
      <c r="I73" s="1"/>
    </row>
    <row r="74" spans="1:9" x14ac:dyDescent="0.25">
      <c r="A74" s="1"/>
      <c r="B74" s="1"/>
      <c r="C74" s="1"/>
      <c r="D74" s="123"/>
      <c r="E74" s="40"/>
      <c r="F74" s="1"/>
      <c r="G74" s="1"/>
      <c r="H74" s="1"/>
      <c r="I74" s="1"/>
    </row>
    <row r="75" spans="1:9" x14ac:dyDescent="0.25">
      <c r="A75" s="1"/>
      <c r="B75" s="1"/>
      <c r="C75" s="1"/>
      <c r="D75" s="123"/>
      <c r="E75" s="40"/>
      <c r="F75" s="1"/>
      <c r="G75" s="1"/>
      <c r="H75" s="1"/>
      <c r="I75" s="1"/>
    </row>
    <row r="76" spans="1:9" x14ac:dyDescent="0.25">
      <c r="A76" s="1"/>
      <c r="B76" s="1"/>
      <c r="C76" s="1"/>
      <c r="D76" s="123"/>
      <c r="E76" s="40"/>
      <c r="F76" s="1"/>
      <c r="G76" s="1"/>
      <c r="H76" s="1"/>
      <c r="I76" s="1"/>
    </row>
    <row r="77" spans="1:9" x14ac:dyDescent="0.25">
      <c r="A77" s="1"/>
      <c r="B77" s="1"/>
      <c r="C77" s="1"/>
      <c r="D77" s="123"/>
      <c r="E77" s="40"/>
      <c r="F77" s="1"/>
      <c r="G77" s="1"/>
      <c r="H77" s="1"/>
      <c r="I77" s="1"/>
    </row>
    <row r="78" spans="1:9" x14ac:dyDescent="0.25">
      <c r="A78" s="1"/>
      <c r="B78" s="1"/>
      <c r="C78" s="1"/>
      <c r="D78" s="123"/>
      <c r="E78" s="40"/>
      <c r="F78" s="1"/>
      <c r="G78" s="1"/>
      <c r="H78" s="1"/>
      <c r="I78" s="1"/>
    </row>
    <row r="79" spans="1:9" x14ac:dyDescent="0.25">
      <c r="A79" s="1"/>
      <c r="B79" s="1"/>
      <c r="C79" s="1"/>
      <c r="D79" s="123"/>
      <c r="E79" s="40"/>
      <c r="F79" s="1"/>
      <c r="G79" s="1"/>
      <c r="H79" s="1"/>
      <c r="I79" s="1"/>
    </row>
    <row r="80" spans="1:9" x14ac:dyDescent="0.25">
      <c r="A80" s="1"/>
      <c r="B80" s="1"/>
      <c r="C80" s="1"/>
      <c r="D80" s="123"/>
      <c r="E80" s="40"/>
      <c r="F80" s="1"/>
      <c r="G80" s="1"/>
      <c r="H80" s="1"/>
      <c r="I80" s="1"/>
    </row>
    <row r="81" spans="1:9" x14ac:dyDescent="0.25">
      <c r="A81" s="1"/>
      <c r="B81" s="1"/>
      <c r="C81" s="1"/>
      <c r="D81" s="123"/>
      <c r="E81" s="40"/>
      <c r="F81" s="1"/>
      <c r="G81" s="1"/>
      <c r="H81" s="1"/>
      <c r="I81" s="1"/>
    </row>
    <row r="82" spans="1:9" x14ac:dyDescent="0.25">
      <c r="A82" s="1"/>
      <c r="B82" s="1"/>
      <c r="C82" s="1"/>
      <c r="D82" s="123"/>
      <c r="E82" s="40"/>
      <c r="F82" s="1"/>
      <c r="G82" s="1"/>
      <c r="H82" s="1"/>
      <c r="I82" s="1"/>
    </row>
    <row r="83" spans="1:9" x14ac:dyDescent="0.25">
      <c r="A83" s="1"/>
      <c r="B83" s="1"/>
      <c r="C83" s="1"/>
      <c r="D83" s="123"/>
      <c r="E83" s="40"/>
      <c r="F83" s="1"/>
      <c r="G83" s="1"/>
      <c r="H83" s="1"/>
      <c r="I83" s="1"/>
    </row>
    <row r="84" spans="1:9" x14ac:dyDescent="0.25">
      <c r="A84" s="1"/>
      <c r="B84" s="1"/>
      <c r="C84" s="1"/>
      <c r="D84" s="123"/>
      <c r="E84" s="40"/>
      <c r="F84" s="1"/>
      <c r="G84" s="1"/>
      <c r="H84" s="1"/>
      <c r="I84" s="1"/>
    </row>
    <row r="85" spans="1:9" x14ac:dyDescent="0.25">
      <c r="A85" s="1"/>
      <c r="B85" s="1"/>
      <c r="C85" s="1"/>
      <c r="D85" s="123"/>
      <c r="E85" s="40"/>
      <c r="F85" s="1"/>
      <c r="G85" s="1"/>
      <c r="H85" s="1"/>
      <c r="I85" s="1"/>
    </row>
    <row r="86" spans="1:9" x14ac:dyDescent="0.25">
      <c r="A86" s="1"/>
      <c r="B86" s="1"/>
      <c r="C86" s="1"/>
      <c r="D86" s="123"/>
      <c r="E86" s="40"/>
      <c r="F86" s="1"/>
      <c r="G86" s="1"/>
      <c r="H86" s="1"/>
      <c r="I86" s="1"/>
    </row>
    <row r="87" spans="1:9" x14ac:dyDescent="0.25">
      <c r="A87" s="1"/>
      <c r="B87" s="1"/>
      <c r="C87" s="1"/>
      <c r="D87" s="123"/>
      <c r="E87" s="40"/>
      <c r="F87" s="1"/>
      <c r="G87" s="1"/>
      <c r="H87" s="1"/>
      <c r="I87" s="1"/>
    </row>
    <row r="88" spans="1:9" x14ac:dyDescent="0.25">
      <c r="A88" s="1"/>
      <c r="B88" s="1"/>
      <c r="C88" s="1"/>
      <c r="D88" s="123"/>
      <c r="E88" s="40"/>
      <c r="F88" s="1"/>
      <c r="G88" s="1"/>
      <c r="H88" s="1"/>
      <c r="I88" s="1"/>
    </row>
    <row r="89" spans="1:9" ht="30.95" customHeight="1" x14ac:dyDescent="0.25">
      <c r="F89" s="128" t="s">
        <v>14</v>
      </c>
      <c r="G89" s="128"/>
      <c r="H89" s="126">
        <f>SUM(I13:I88)</f>
        <v>2380</v>
      </c>
      <c r="I89" s="127"/>
    </row>
    <row r="90" spans="1:9" ht="23.1" customHeight="1" x14ac:dyDescent="0.25">
      <c r="F90" s="128" t="s">
        <v>15</v>
      </c>
      <c r="G90" s="128"/>
      <c r="H90" s="126" t="str">
        <f>IF(C10="Oui",(H89*1.2)-H89,"")</f>
        <v/>
      </c>
      <c r="I90" s="126"/>
    </row>
    <row r="91" spans="1:9" ht="33.950000000000003" customHeight="1" x14ac:dyDescent="0.25">
      <c r="F91" s="128" t="s">
        <v>16</v>
      </c>
      <c r="G91" s="128"/>
      <c r="H91" s="126">
        <f>IF(H90="",H89,H89+H90)</f>
        <v>2380</v>
      </c>
      <c r="I91" s="127"/>
    </row>
  </sheetData>
  <phoneticPr fontId="5" type="noConversion"/>
  <dataValidations count="4">
    <dataValidation type="list" allowBlank="1" showInputMessage="1" showErrorMessage="1" sqref="A3">
      <formula1>Marque</formula1>
    </dataValidation>
    <dataValidation type="list" allowBlank="1" showInputMessage="1" showErrorMessage="1" sqref="C9">
      <formula1>codepaiement</formula1>
    </dataValidation>
    <dataValidation type="list" allowBlank="1" showInputMessage="1" showErrorMessage="1" sqref="C13:C197">
      <formula1>Categorie</formula1>
    </dataValidation>
    <dataValidation type="list" allowBlank="1" showInputMessage="1" showErrorMessage="1" sqref="I6">
      <formula1>Saison</formula1>
    </dataValidation>
  </dataValidations>
  <pageMargins left="0.2638888888888889" right="8.3333333333333329E-2" top="0.40277777777777779" bottom="0.19444444444444445" header="0.3" footer="0.3"/>
  <pageSetup paperSize="9" orientation="portrait" horizontalDpi="4294967292" verticalDpi="4294967292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Thesaurus!$M:$M</xm:f>
          </x14:formula1>
          <xm:sqref>C10</xm:sqref>
        </x14:dataValidation>
      </x14:dataValidations>
    </ext>
    <ext xmlns:mx="http://schemas.microsoft.com/office/mac/excel/2008/main" uri="{64002731-A6B0-56B0-2670-7721B7C09600}">
      <mx:PLV Mode="1" OnePage="0" WScale="10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1"/>
  <sheetViews>
    <sheetView workbookViewId="0">
      <selection sqref="A1:XFD1048576"/>
    </sheetView>
  </sheetViews>
  <sheetFormatPr baseColWidth="10" defaultRowHeight="15.75" x14ac:dyDescent="0.25"/>
  <cols>
    <col min="1" max="1" width="11.625" customWidth="1"/>
    <col min="2" max="2" width="5.625" customWidth="1"/>
    <col min="3" max="3" width="9" customWidth="1"/>
    <col min="4" max="4" width="7.375" style="10" customWidth="1"/>
    <col min="5" max="5" width="4" customWidth="1"/>
    <col min="6" max="6" width="28" customWidth="1"/>
    <col min="7" max="7" width="5.875" style="5" customWidth="1"/>
    <col min="8" max="8" width="10" style="5" customWidth="1"/>
    <col min="9" max="9" width="8.625" customWidth="1"/>
  </cols>
  <sheetData>
    <row r="1" spans="1:9" x14ac:dyDescent="0.25">
      <c r="D1" s="124"/>
      <c r="E1" s="5"/>
      <c r="F1" s="41"/>
      <c r="G1" s="41"/>
      <c r="H1" s="124">
        <v>42200</v>
      </c>
      <c r="I1" s="124"/>
    </row>
    <row r="2" spans="1:9" x14ac:dyDescent="0.25">
      <c r="D2" s="124"/>
      <c r="E2" s="41"/>
      <c r="F2" s="41"/>
      <c r="G2" s="41"/>
      <c r="H2" s="124"/>
    </row>
    <row r="3" spans="1:9" x14ac:dyDescent="0.25">
      <c r="A3" s="125" t="s">
        <v>75</v>
      </c>
      <c r="B3" s="125"/>
      <c r="C3" s="125"/>
      <c r="D3" s="20"/>
      <c r="E3" s="5"/>
      <c r="F3" s="5"/>
    </row>
    <row r="5" spans="1:9" x14ac:dyDescent="0.25">
      <c r="A5" s="122" t="s">
        <v>1415</v>
      </c>
    </row>
    <row r="6" spans="1:9" x14ac:dyDescent="0.25">
      <c r="H6" s="8" t="s">
        <v>11</v>
      </c>
      <c r="I6" s="8" t="s">
        <v>130</v>
      </c>
    </row>
    <row r="7" spans="1:9" x14ac:dyDescent="0.25">
      <c r="A7" s="125" t="s">
        <v>9</v>
      </c>
      <c r="B7" s="125"/>
      <c r="C7" s="123" t="s">
        <v>184</v>
      </c>
      <c r="D7" s="123"/>
      <c r="E7" s="123"/>
    </row>
    <row r="9" spans="1:9" x14ac:dyDescent="0.25">
      <c r="A9" s="125" t="s">
        <v>189</v>
      </c>
      <c r="B9" s="125"/>
      <c r="C9" s="1">
        <v>1</v>
      </c>
      <c r="D9" s="20"/>
      <c r="E9" s="5"/>
      <c r="F9" s="5"/>
    </row>
    <row r="10" spans="1:9" x14ac:dyDescent="0.25">
      <c r="A10" s="125" t="s">
        <v>15</v>
      </c>
      <c r="B10" s="125"/>
      <c r="C10" s="1" t="s">
        <v>191</v>
      </c>
      <c r="D10" s="20"/>
      <c r="E10" s="5"/>
      <c r="F10" s="5"/>
    </row>
    <row r="11" spans="1:9" x14ac:dyDescent="0.25">
      <c r="A11" s="5"/>
      <c r="B11" s="5"/>
      <c r="C11" s="5"/>
      <c r="D11" s="20"/>
      <c r="E11" s="5"/>
      <c r="F11" s="5"/>
    </row>
    <row r="12" spans="1:9" ht="36" customHeight="1" x14ac:dyDescent="0.25">
      <c r="A12" s="36" t="s">
        <v>6</v>
      </c>
      <c r="B12" s="37" t="s">
        <v>1010</v>
      </c>
      <c r="C12" s="38" t="s">
        <v>21</v>
      </c>
      <c r="D12" s="38" t="s">
        <v>8</v>
      </c>
      <c r="E12" s="39" t="s">
        <v>1009</v>
      </c>
      <c r="F12" s="38" t="s">
        <v>1011</v>
      </c>
      <c r="G12" s="37" t="s">
        <v>1012</v>
      </c>
      <c r="H12" s="38" t="s">
        <v>12</v>
      </c>
      <c r="I12" s="38" t="s">
        <v>13</v>
      </c>
    </row>
    <row r="13" spans="1:9" x14ac:dyDescent="0.25">
      <c r="A13" s="11" t="s">
        <v>139</v>
      </c>
      <c r="B13" s="12">
        <v>410</v>
      </c>
      <c r="C13" s="1" t="s">
        <v>148</v>
      </c>
      <c r="D13" s="21" t="s">
        <v>180</v>
      </c>
      <c r="E13" s="40">
        <v>1</v>
      </c>
      <c r="F13" s="1" t="s">
        <v>704</v>
      </c>
      <c r="G13" s="12" t="s">
        <v>236</v>
      </c>
      <c r="H13" s="22">
        <v>149</v>
      </c>
      <c r="I13" s="22">
        <f t="shared" ref="I13:I26" si="0">E13*H13</f>
        <v>149</v>
      </c>
    </row>
    <row r="14" spans="1:9" x14ac:dyDescent="0.25">
      <c r="A14" s="11" t="s">
        <v>139</v>
      </c>
      <c r="B14" s="12">
        <v>410</v>
      </c>
      <c r="C14" s="1" t="s">
        <v>148</v>
      </c>
      <c r="D14" s="21" t="s">
        <v>181</v>
      </c>
      <c r="E14" s="40">
        <v>1</v>
      </c>
      <c r="F14" s="1" t="s">
        <v>704</v>
      </c>
      <c r="G14" s="12" t="s">
        <v>236</v>
      </c>
      <c r="H14" s="22">
        <v>149</v>
      </c>
      <c r="I14" s="22">
        <f t="shared" si="0"/>
        <v>149</v>
      </c>
    </row>
    <row r="15" spans="1:9" x14ac:dyDescent="0.25">
      <c r="A15" s="11" t="s">
        <v>140</v>
      </c>
      <c r="B15" s="12">
        <v>496</v>
      </c>
      <c r="C15" s="1" t="s">
        <v>164</v>
      </c>
      <c r="D15" s="21" t="s">
        <v>180</v>
      </c>
      <c r="E15" s="40">
        <v>1</v>
      </c>
      <c r="F15" s="1" t="s">
        <v>705</v>
      </c>
      <c r="G15" s="12">
        <v>390</v>
      </c>
      <c r="H15" s="22">
        <v>151</v>
      </c>
      <c r="I15" s="22">
        <f t="shared" si="0"/>
        <v>151</v>
      </c>
    </row>
    <row r="16" spans="1:9" x14ac:dyDescent="0.25">
      <c r="A16" s="11" t="s">
        <v>140</v>
      </c>
      <c r="B16" s="12">
        <v>496</v>
      </c>
      <c r="C16" s="1" t="s">
        <v>164</v>
      </c>
      <c r="D16" s="21" t="s">
        <v>181</v>
      </c>
      <c r="E16" s="40">
        <v>1</v>
      </c>
      <c r="F16" s="1" t="s">
        <v>705</v>
      </c>
      <c r="G16" s="12">
        <v>390</v>
      </c>
      <c r="H16" s="22">
        <v>151</v>
      </c>
      <c r="I16" s="22">
        <f t="shared" si="0"/>
        <v>151</v>
      </c>
    </row>
    <row r="17" spans="1:9" x14ac:dyDescent="0.25">
      <c r="A17" s="11" t="s">
        <v>141</v>
      </c>
      <c r="B17" s="12" t="s">
        <v>145</v>
      </c>
      <c r="C17" s="1" t="s">
        <v>162</v>
      </c>
      <c r="D17" s="21" t="s">
        <v>180</v>
      </c>
      <c r="E17" s="40">
        <v>1</v>
      </c>
      <c r="F17" s="1" t="s">
        <v>706</v>
      </c>
      <c r="G17" s="12">
        <v>999</v>
      </c>
      <c r="H17" s="22">
        <v>198</v>
      </c>
      <c r="I17" s="22">
        <f t="shared" si="0"/>
        <v>198</v>
      </c>
    </row>
    <row r="18" spans="1:9" x14ac:dyDescent="0.25">
      <c r="A18" s="11" t="s">
        <v>141</v>
      </c>
      <c r="B18" s="12" t="s">
        <v>145</v>
      </c>
      <c r="C18" s="1" t="s">
        <v>162</v>
      </c>
      <c r="D18" s="21" t="s">
        <v>181</v>
      </c>
      <c r="E18" s="40">
        <v>1</v>
      </c>
      <c r="F18" s="1" t="s">
        <v>706</v>
      </c>
      <c r="G18" s="12">
        <v>999</v>
      </c>
      <c r="H18" s="22">
        <v>198</v>
      </c>
      <c r="I18" s="22">
        <f t="shared" si="0"/>
        <v>198</v>
      </c>
    </row>
    <row r="19" spans="1:9" x14ac:dyDescent="0.25">
      <c r="A19" s="11" t="s">
        <v>142</v>
      </c>
      <c r="B19" s="12" t="s">
        <v>146</v>
      </c>
      <c r="C19" s="1" t="s">
        <v>156</v>
      </c>
      <c r="D19" s="21" t="s">
        <v>180</v>
      </c>
      <c r="E19" s="40">
        <v>1</v>
      </c>
      <c r="F19" s="1" t="s">
        <v>707</v>
      </c>
      <c r="G19" s="12" t="s">
        <v>236</v>
      </c>
      <c r="H19" s="22">
        <v>109</v>
      </c>
      <c r="I19" s="22">
        <f t="shared" si="0"/>
        <v>109</v>
      </c>
    </row>
    <row r="20" spans="1:9" x14ac:dyDescent="0.25">
      <c r="A20" s="11" t="s">
        <v>142</v>
      </c>
      <c r="B20" s="12" t="s">
        <v>146</v>
      </c>
      <c r="C20" s="1" t="s">
        <v>156</v>
      </c>
      <c r="D20" s="21" t="s">
        <v>181</v>
      </c>
      <c r="E20" s="40">
        <v>1</v>
      </c>
      <c r="F20" s="1" t="s">
        <v>707</v>
      </c>
      <c r="G20" s="12" t="s">
        <v>236</v>
      </c>
      <c r="H20" s="22">
        <v>109</v>
      </c>
      <c r="I20" s="22">
        <f t="shared" si="0"/>
        <v>109</v>
      </c>
    </row>
    <row r="21" spans="1:9" x14ac:dyDescent="0.25">
      <c r="A21" s="11" t="s">
        <v>143</v>
      </c>
      <c r="B21" s="12" t="s">
        <v>145</v>
      </c>
      <c r="C21" s="1" t="s">
        <v>162</v>
      </c>
      <c r="D21" s="21">
        <v>2</v>
      </c>
      <c r="E21" s="40">
        <v>1</v>
      </c>
      <c r="F21" s="1" t="s">
        <v>708</v>
      </c>
      <c r="G21" s="12">
        <v>999</v>
      </c>
      <c r="H21" s="22">
        <v>210</v>
      </c>
      <c r="I21" s="22">
        <f t="shared" si="0"/>
        <v>210</v>
      </c>
    </row>
    <row r="22" spans="1:9" x14ac:dyDescent="0.25">
      <c r="A22" s="11" t="s">
        <v>143</v>
      </c>
      <c r="B22" s="12" t="s">
        <v>145</v>
      </c>
      <c r="C22" s="1" t="s">
        <v>162</v>
      </c>
      <c r="D22" s="21" t="s">
        <v>182</v>
      </c>
      <c r="E22" s="40">
        <v>1</v>
      </c>
      <c r="F22" s="1" t="s">
        <v>708</v>
      </c>
      <c r="G22" s="12">
        <v>999</v>
      </c>
      <c r="H22" s="22">
        <v>210</v>
      </c>
      <c r="I22" s="22">
        <f t="shared" si="0"/>
        <v>210</v>
      </c>
    </row>
    <row r="23" spans="1:9" x14ac:dyDescent="0.25">
      <c r="A23" s="11" t="s">
        <v>143</v>
      </c>
      <c r="B23" s="12" t="s">
        <v>146</v>
      </c>
      <c r="C23" s="1" t="s">
        <v>162</v>
      </c>
      <c r="D23" s="21" t="s">
        <v>183</v>
      </c>
      <c r="E23" s="40">
        <v>1</v>
      </c>
      <c r="F23" s="1" t="s">
        <v>708</v>
      </c>
      <c r="G23" s="12" t="s">
        <v>236</v>
      </c>
      <c r="H23" s="22">
        <v>210</v>
      </c>
      <c r="I23" s="22">
        <f t="shared" si="0"/>
        <v>210</v>
      </c>
    </row>
    <row r="24" spans="1:9" x14ac:dyDescent="0.25">
      <c r="A24" s="11" t="s">
        <v>143</v>
      </c>
      <c r="B24" s="12" t="s">
        <v>146</v>
      </c>
      <c r="C24" s="1" t="s">
        <v>162</v>
      </c>
      <c r="D24" s="21" t="s">
        <v>182</v>
      </c>
      <c r="E24" s="40">
        <v>1</v>
      </c>
      <c r="F24" s="1" t="s">
        <v>708</v>
      </c>
      <c r="G24" s="12" t="s">
        <v>236</v>
      </c>
      <c r="H24" s="22">
        <v>210</v>
      </c>
      <c r="I24" s="22">
        <f t="shared" si="0"/>
        <v>210</v>
      </c>
    </row>
    <row r="25" spans="1:9" x14ac:dyDescent="0.25">
      <c r="A25" s="11" t="s">
        <v>144</v>
      </c>
      <c r="B25" s="12" t="s">
        <v>145</v>
      </c>
      <c r="C25" s="1" t="s">
        <v>154</v>
      </c>
      <c r="D25" s="21" t="s">
        <v>183</v>
      </c>
      <c r="E25" s="40">
        <v>1</v>
      </c>
      <c r="F25" s="1" t="s">
        <v>709</v>
      </c>
      <c r="G25" s="12">
        <v>999</v>
      </c>
      <c r="H25" s="22">
        <v>163</v>
      </c>
      <c r="I25" s="22">
        <f t="shared" si="0"/>
        <v>163</v>
      </c>
    </row>
    <row r="26" spans="1:9" x14ac:dyDescent="0.25">
      <c r="A26" s="11" t="s">
        <v>144</v>
      </c>
      <c r="B26" s="12" t="s">
        <v>145</v>
      </c>
      <c r="C26" s="1" t="s">
        <v>154</v>
      </c>
      <c r="D26" s="21" t="s">
        <v>182</v>
      </c>
      <c r="E26" s="40">
        <v>1</v>
      </c>
      <c r="F26" s="1" t="s">
        <v>709</v>
      </c>
      <c r="G26" s="12">
        <v>999</v>
      </c>
      <c r="H26" s="22">
        <v>163</v>
      </c>
      <c r="I26" s="22">
        <f t="shared" si="0"/>
        <v>163</v>
      </c>
    </row>
    <row r="27" spans="1:9" x14ac:dyDescent="0.25">
      <c r="A27" s="11"/>
      <c r="B27" s="12"/>
      <c r="C27" s="1"/>
      <c r="D27" s="21"/>
      <c r="E27" s="40"/>
      <c r="F27" s="22"/>
      <c r="G27" s="1"/>
      <c r="H27" s="22"/>
      <c r="I27" s="22"/>
    </row>
    <row r="28" spans="1:9" x14ac:dyDescent="0.25">
      <c r="A28" s="11"/>
      <c r="B28" s="12"/>
      <c r="C28" s="1"/>
      <c r="D28" s="21"/>
      <c r="E28" s="40"/>
      <c r="F28" s="22"/>
      <c r="G28" s="1"/>
      <c r="H28" s="22"/>
      <c r="I28" s="22"/>
    </row>
    <row r="29" spans="1:9" x14ac:dyDescent="0.25">
      <c r="A29" s="11"/>
      <c r="B29" s="12"/>
      <c r="C29" s="1"/>
      <c r="D29" s="21"/>
      <c r="E29" s="40"/>
      <c r="F29" s="22"/>
      <c r="G29" s="1"/>
      <c r="H29" s="22"/>
      <c r="I29" s="22"/>
    </row>
    <row r="30" spans="1:9" x14ac:dyDescent="0.25">
      <c r="A30" s="11"/>
      <c r="B30" s="12"/>
      <c r="C30" s="1"/>
      <c r="D30" s="21"/>
      <c r="E30" s="40"/>
      <c r="F30" s="22"/>
      <c r="G30" s="1"/>
      <c r="H30" s="22"/>
      <c r="I30" s="22"/>
    </row>
    <row r="31" spans="1:9" x14ac:dyDescent="0.25">
      <c r="A31" s="11"/>
      <c r="B31" s="12"/>
      <c r="C31" s="1"/>
      <c r="D31" s="21"/>
      <c r="E31" s="40"/>
      <c r="F31" s="22"/>
      <c r="G31" s="1"/>
      <c r="H31" s="22"/>
      <c r="I31" s="22"/>
    </row>
    <row r="32" spans="1:9" x14ac:dyDescent="0.25">
      <c r="A32" s="11"/>
      <c r="B32" s="12"/>
      <c r="C32" s="1"/>
      <c r="D32" s="21"/>
      <c r="E32" s="40"/>
      <c r="F32" s="22"/>
      <c r="G32" s="1"/>
      <c r="H32" s="22"/>
      <c r="I32" s="22"/>
    </row>
    <row r="33" spans="1:9" x14ac:dyDescent="0.25">
      <c r="A33" s="11"/>
      <c r="B33" s="12"/>
      <c r="C33" s="1"/>
      <c r="D33" s="21"/>
      <c r="E33" s="40"/>
      <c r="F33" s="22"/>
      <c r="G33" s="1"/>
      <c r="H33" s="22"/>
      <c r="I33" s="22"/>
    </row>
    <row r="34" spans="1:9" x14ac:dyDescent="0.25">
      <c r="A34" s="11"/>
      <c r="B34" s="12"/>
      <c r="C34" s="1"/>
      <c r="D34" s="21"/>
      <c r="E34" s="40"/>
      <c r="F34" s="22"/>
      <c r="G34" s="1"/>
      <c r="H34" s="22"/>
      <c r="I34" s="22"/>
    </row>
    <row r="35" spans="1:9" x14ac:dyDescent="0.25">
      <c r="A35" s="11"/>
      <c r="B35" s="12"/>
      <c r="C35" s="1"/>
      <c r="D35" s="21"/>
      <c r="E35" s="40"/>
      <c r="F35" s="22"/>
      <c r="G35" s="1"/>
      <c r="H35" s="22"/>
      <c r="I35" s="22"/>
    </row>
    <row r="36" spans="1:9" x14ac:dyDescent="0.25">
      <c r="A36" s="11"/>
      <c r="B36" s="12"/>
      <c r="C36" s="1"/>
      <c r="D36" s="21"/>
      <c r="E36" s="40"/>
      <c r="F36" s="22"/>
      <c r="G36" s="1"/>
      <c r="H36" s="22"/>
      <c r="I36" s="22"/>
    </row>
    <row r="37" spans="1:9" x14ac:dyDescent="0.25">
      <c r="A37" s="11"/>
      <c r="B37" s="12"/>
      <c r="C37" s="1"/>
      <c r="D37" s="21"/>
      <c r="E37" s="40"/>
      <c r="F37" s="22"/>
      <c r="G37" s="1"/>
      <c r="H37" s="22"/>
      <c r="I37" s="22"/>
    </row>
    <row r="38" spans="1:9" x14ac:dyDescent="0.25">
      <c r="A38" s="11"/>
      <c r="B38" s="12"/>
      <c r="C38" s="1"/>
      <c r="D38" s="21"/>
      <c r="E38" s="40"/>
      <c r="F38" s="22"/>
      <c r="G38" s="1"/>
      <c r="H38" s="22"/>
      <c r="I38" s="22"/>
    </row>
    <row r="39" spans="1:9" x14ac:dyDescent="0.25">
      <c r="A39" s="11"/>
      <c r="B39" s="12"/>
      <c r="C39" s="1"/>
      <c r="D39" s="21"/>
      <c r="E39" s="40"/>
      <c r="F39" s="22"/>
      <c r="G39" s="1"/>
      <c r="H39" s="22"/>
      <c r="I39" s="22"/>
    </row>
    <row r="40" spans="1:9" x14ac:dyDescent="0.25">
      <c r="A40" s="11"/>
      <c r="B40" s="12"/>
      <c r="C40" s="1"/>
      <c r="D40" s="21"/>
      <c r="E40" s="40"/>
      <c r="F40" s="22"/>
      <c r="G40" s="1"/>
      <c r="H40" s="22"/>
      <c r="I40" s="22"/>
    </row>
    <row r="41" spans="1:9" x14ac:dyDescent="0.25">
      <c r="A41" s="11"/>
      <c r="B41" s="12"/>
      <c r="C41" s="1"/>
      <c r="D41" s="21"/>
      <c r="E41" s="40"/>
      <c r="F41" s="22"/>
      <c r="G41" s="1"/>
      <c r="H41" s="22"/>
      <c r="I41" s="22"/>
    </row>
    <row r="42" spans="1:9" x14ac:dyDescent="0.25">
      <c r="A42" s="11"/>
      <c r="B42" s="12"/>
      <c r="C42" s="1"/>
      <c r="D42" s="21"/>
      <c r="E42" s="40"/>
      <c r="F42" s="22"/>
      <c r="G42" s="1"/>
      <c r="H42" s="22"/>
      <c r="I42" s="22"/>
    </row>
    <row r="43" spans="1:9" x14ac:dyDescent="0.25">
      <c r="A43" s="1"/>
      <c r="B43" s="1"/>
      <c r="C43" s="1"/>
      <c r="D43" s="123"/>
      <c r="E43" s="40"/>
      <c r="F43" s="1"/>
      <c r="G43" s="1"/>
      <c r="H43" s="1"/>
      <c r="I43" s="1"/>
    </row>
    <row r="44" spans="1:9" x14ac:dyDescent="0.25">
      <c r="A44" s="1"/>
      <c r="B44" s="1"/>
      <c r="C44" s="1"/>
      <c r="D44" s="123"/>
      <c r="E44" s="40"/>
      <c r="F44" s="1"/>
      <c r="G44" s="1"/>
      <c r="H44" s="1"/>
      <c r="I44" s="1"/>
    </row>
    <row r="45" spans="1:9" x14ac:dyDescent="0.25">
      <c r="A45" s="1"/>
      <c r="B45" s="1"/>
      <c r="C45" s="1"/>
      <c r="D45" s="123"/>
      <c r="E45" s="40"/>
      <c r="F45" s="1"/>
      <c r="G45" s="1"/>
      <c r="H45" s="1"/>
      <c r="I45" s="1"/>
    </row>
    <row r="46" spans="1:9" x14ac:dyDescent="0.25">
      <c r="A46" s="1"/>
      <c r="B46" s="1"/>
      <c r="C46" s="1"/>
      <c r="D46" s="123"/>
      <c r="E46" s="40"/>
      <c r="F46" s="1"/>
      <c r="G46" s="1"/>
      <c r="H46" s="1"/>
      <c r="I46" s="1"/>
    </row>
    <row r="47" spans="1:9" x14ac:dyDescent="0.25">
      <c r="A47" s="1"/>
      <c r="B47" s="1"/>
      <c r="C47" s="1"/>
      <c r="D47" s="123"/>
      <c r="E47" s="40"/>
      <c r="F47" s="1"/>
      <c r="G47" s="1"/>
      <c r="H47" s="1"/>
      <c r="I47" s="1"/>
    </row>
    <row r="48" spans="1:9" x14ac:dyDescent="0.25">
      <c r="A48" s="1"/>
      <c r="B48" s="1"/>
      <c r="C48" s="1"/>
      <c r="D48" s="123"/>
      <c r="E48" s="40"/>
      <c r="F48" s="1"/>
      <c r="G48" s="1"/>
      <c r="H48" s="1"/>
      <c r="I48" s="1"/>
    </row>
    <row r="49" spans="1:9" x14ac:dyDescent="0.25">
      <c r="A49" s="1"/>
      <c r="B49" s="1"/>
      <c r="C49" s="1"/>
      <c r="D49" s="123"/>
      <c r="E49" s="40"/>
      <c r="F49" s="1"/>
      <c r="G49" s="1"/>
      <c r="H49" s="1"/>
      <c r="I49" s="1"/>
    </row>
    <row r="50" spans="1:9" x14ac:dyDescent="0.25">
      <c r="A50" s="1"/>
      <c r="B50" s="1"/>
      <c r="C50" s="1"/>
      <c r="D50" s="123"/>
      <c r="E50" s="40"/>
      <c r="F50" s="1"/>
      <c r="G50" s="1"/>
      <c r="H50" s="1"/>
      <c r="I50" s="1"/>
    </row>
    <row r="51" spans="1:9" x14ac:dyDescent="0.25">
      <c r="A51" s="1"/>
      <c r="B51" s="1"/>
      <c r="C51" s="1"/>
      <c r="D51" s="123"/>
      <c r="E51" s="40"/>
      <c r="F51" s="1"/>
      <c r="G51" s="1"/>
      <c r="H51" s="1"/>
      <c r="I51" s="1"/>
    </row>
    <row r="52" spans="1:9" x14ac:dyDescent="0.25">
      <c r="A52" s="1"/>
      <c r="B52" s="1"/>
      <c r="C52" s="1"/>
      <c r="D52" s="123"/>
      <c r="E52" s="40"/>
      <c r="F52" s="1"/>
      <c r="G52" s="1"/>
      <c r="H52" s="1"/>
      <c r="I52" s="1"/>
    </row>
    <row r="53" spans="1:9" x14ac:dyDescent="0.25">
      <c r="A53" s="1"/>
      <c r="B53" s="1"/>
      <c r="C53" s="1"/>
      <c r="D53" s="123"/>
      <c r="E53" s="40"/>
      <c r="F53" s="1"/>
      <c r="G53" s="1"/>
      <c r="H53" s="1"/>
      <c r="I53" s="1"/>
    </row>
    <row r="54" spans="1:9" x14ac:dyDescent="0.25">
      <c r="A54" s="1"/>
      <c r="B54" s="1"/>
      <c r="C54" s="1"/>
      <c r="D54" s="123"/>
      <c r="E54" s="40"/>
      <c r="F54" s="1"/>
      <c r="G54" s="1"/>
      <c r="H54" s="1"/>
      <c r="I54" s="1"/>
    </row>
    <row r="55" spans="1:9" x14ac:dyDescent="0.25">
      <c r="A55" s="1"/>
      <c r="B55" s="1"/>
      <c r="C55" s="1"/>
      <c r="D55" s="123"/>
      <c r="E55" s="40"/>
      <c r="F55" s="1"/>
      <c r="G55" s="1"/>
      <c r="H55" s="1"/>
      <c r="I55" s="1"/>
    </row>
    <row r="56" spans="1:9" x14ac:dyDescent="0.25">
      <c r="A56" s="1"/>
      <c r="B56" s="1"/>
      <c r="C56" s="1"/>
      <c r="D56" s="123"/>
      <c r="E56" s="40"/>
      <c r="F56" s="1"/>
      <c r="G56" s="1"/>
      <c r="H56" s="1"/>
      <c r="I56" s="1"/>
    </row>
    <row r="57" spans="1:9" x14ac:dyDescent="0.25">
      <c r="A57" s="1"/>
      <c r="B57" s="1"/>
      <c r="C57" s="1"/>
      <c r="D57" s="123"/>
      <c r="E57" s="40"/>
      <c r="F57" s="1"/>
      <c r="G57" s="1"/>
      <c r="H57" s="1"/>
      <c r="I57" s="1"/>
    </row>
    <row r="58" spans="1:9" x14ac:dyDescent="0.25">
      <c r="A58" s="1"/>
      <c r="B58" s="1"/>
      <c r="C58" s="1"/>
      <c r="D58" s="123"/>
      <c r="E58" s="40"/>
      <c r="F58" s="1"/>
      <c r="G58" s="1"/>
      <c r="H58" s="1"/>
      <c r="I58" s="1"/>
    </row>
    <row r="59" spans="1:9" x14ac:dyDescent="0.25">
      <c r="A59" s="1"/>
      <c r="B59" s="1"/>
      <c r="C59" s="1"/>
      <c r="D59" s="123"/>
      <c r="E59" s="40"/>
      <c r="F59" s="1"/>
      <c r="G59" s="1"/>
      <c r="H59" s="1"/>
      <c r="I59" s="1"/>
    </row>
    <row r="60" spans="1:9" x14ac:dyDescent="0.25">
      <c r="A60" s="1"/>
      <c r="B60" s="1"/>
      <c r="C60" s="1"/>
      <c r="D60" s="123"/>
      <c r="E60" s="40"/>
      <c r="F60" s="1"/>
      <c r="G60" s="1"/>
      <c r="H60" s="1"/>
      <c r="I60" s="1"/>
    </row>
    <row r="61" spans="1:9" x14ac:dyDescent="0.25">
      <c r="A61" s="1"/>
      <c r="B61" s="1"/>
      <c r="C61" s="1"/>
      <c r="D61" s="123"/>
      <c r="E61" s="40"/>
      <c r="F61" s="1"/>
      <c r="G61" s="1"/>
      <c r="H61" s="1"/>
      <c r="I61" s="1"/>
    </row>
    <row r="62" spans="1:9" x14ac:dyDescent="0.25">
      <c r="A62" s="1"/>
      <c r="B62" s="1"/>
      <c r="C62" s="1"/>
      <c r="D62" s="123"/>
      <c r="E62" s="40"/>
      <c r="F62" s="1"/>
      <c r="G62" s="1"/>
      <c r="H62" s="1"/>
      <c r="I62" s="1"/>
    </row>
    <row r="63" spans="1:9" x14ac:dyDescent="0.25">
      <c r="A63" s="1"/>
      <c r="B63" s="1"/>
      <c r="C63" s="1"/>
      <c r="D63" s="123"/>
      <c r="E63" s="40"/>
      <c r="F63" s="1"/>
      <c r="G63" s="1"/>
      <c r="H63" s="1"/>
      <c r="I63" s="1"/>
    </row>
    <row r="64" spans="1:9" x14ac:dyDescent="0.25">
      <c r="A64" s="1"/>
      <c r="B64" s="1"/>
      <c r="C64" s="1"/>
      <c r="D64" s="123"/>
      <c r="E64" s="40"/>
      <c r="F64" s="1"/>
      <c r="G64" s="1"/>
      <c r="H64" s="1"/>
      <c r="I64" s="1"/>
    </row>
    <row r="65" spans="1:9" x14ac:dyDescent="0.25">
      <c r="A65" s="1"/>
      <c r="B65" s="1"/>
      <c r="C65" s="1"/>
      <c r="D65" s="123"/>
      <c r="E65" s="40"/>
      <c r="F65" s="1"/>
      <c r="G65" s="1"/>
      <c r="H65" s="1"/>
      <c r="I65" s="1"/>
    </row>
    <row r="66" spans="1:9" x14ac:dyDescent="0.25">
      <c r="A66" s="1"/>
      <c r="B66" s="1"/>
      <c r="C66" s="1"/>
      <c r="D66" s="123"/>
      <c r="E66" s="40"/>
      <c r="F66" s="1"/>
      <c r="G66" s="1"/>
      <c r="H66" s="1"/>
      <c r="I66" s="1"/>
    </row>
    <row r="67" spans="1:9" x14ac:dyDescent="0.25">
      <c r="A67" s="1"/>
      <c r="B67" s="1"/>
      <c r="C67" s="1"/>
      <c r="D67" s="123"/>
      <c r="E67" s="40"/>
      <c r="F67" s="1"/>
      <c r="G67" s="1"/>
      <c r="H67" s="1"/>
      <c r="I67" s="1"/>
    </row>
    <row r="68" spans="1:9" x14ac:dyDescent="0.25">
      <c r="A68" s="1"/>
      <c r="B68" s="1"/>
      <c r="C68" s="1"/>
      <c r="D68" s="123"/>
      <c r="E68" s="40"/>
      <c r="F68" s="1"/>
      <c r="G68" s="1"/>
      <c r="H68" s="1"/>
      <c r="I68" s="1"/>
    </row>
    <row r="69" spans="1:9" x14ac:dyDescent="0.25">
      <c r="A69" s="1"/>
      <c r="B69" s="1"/>
      <c r="C69" s="1"/>
      <c r="D69" s="123"/>
      <c r="E69" s="40"/>
      <c r="F69" s="1"/>
      <c r="G69" s="1"/>
      <c r="H69" s="1"/>
      <c r="I69" s="1"/>
    </row>
    <row r="70" spans="1:9" x14ac:dyDescent="0.25">
      <c r="A70" s="1"/>
      <c r="B70" s="1"/>
      <c r="C70" s="1"/>
      <c r="D70" s="123"/>
      <c r="E70" s="40"/>
      <c r="F70" s="1"/>
      <c r="G70" s="1"/>
      <c r="H70" s="1"/>
      <c r="I70" s="1"/>
    </row>
    <row r="71" spans="1:9" x14ac:dyDescent="0.25">
      <c r="A71" s="1"/>
      <c r="B71" s="1"/>
      <c r="C71" s="1"/>
      <c r="D71" s="123"/>
      <c r="E71" s="40"/>
      <c r="F71" s="1"/>
      <c r="G71" s="1"/>
      <c r="H71" s="1"/>
      <c r="I71" s="1"/>
    </row>
    <row r="72" spans="1:9" x14ac:dyDescent="0.25">
      <c r="A72" s="1"/>
      <c r="B72" s="1"/>
      <c r="C72" s="1"/>
      <c r="D72" s="123"/>
      <c r="E72" s="40"/>
      <c r="F72" s="1"/>
      <c r="G72" s="1"/>
      <c r="H72" s="1"/>
      <c r="I72" s="1"/>
    </row>
    <row r="73" spans="1:9" x14ac:dyDescent="0.25">
      <c r="A73" s="1"/>
      <c r="B73" s="1"/>
      <c r="C73" s="1"/>
      <c r="D73" s="123"/>
      <c r="E73" s="40"/>
      <c r="F73" s="1"/>
      <c r="G73" s="1"/>
      <c r="H73" s="1"/>
      <c r="I73" s="1"/>
    </row>
    <row r="74" spans="1:9" x14ac:dyDescent="0.25">
      <c r="A74" s="1"/>
      <c r="B74" s="1"/>
      <c r="C74" s="1"/>
      <c r="D74" s="123"/>
      <c r="E74" s="40"/>
      <c r="F74" s="1"/>
      <c r="G74" s="1"/>
      <c r="H74" s="1"/>
      <c r="I74" s="1"/>
    </row>
    <row r="75" spans="1:9" x14ac:dyDescent="0.25">
      <c r="A75" s="1"/>
      <c r="B75" s="1"/>
      <c r="C75" s="1"/>
      <c r="D75" s="123"/>
      <c r="E75" s="40"/>
      <c r="F75" s="1"/>
      <c r="G75" s="1"/>
      <c r="H75" s="1"/>
      <c r="I75" s="1"/>
    </row>
    <row r="76" spans="1:9" x14ac:dyDescent="0.25">
      <c r="A76" s="1"/>
      <c r="B76" s="1"/>
      <c r="C76" s="1"/>
      <c r="D76" s="123"/>
      <c r="E76" s="40"/>
      <c r="F76" s="1"/>
      <c r="G76" s="1"/>
      <c r="H76" s="1"/>
      <c r="I76" s="1"/>
    </row>
    <row r="77" spans="1:9" x14ac:dyDescent="0.25">
      <c r="A77" s="1"/>
      <c r="B77" s="1"/>
      <c r="C77" s="1"/>
      <c r="D77" s="123"/>
      <c r="E77" s="40"/>
      <c r="F77" s="1"/>
      <c r="G77" s="1"/>
      <c r="H77" s="1"/>
      <c r="I77" s="1"/>
    </row>
    <row r="78" spans="1:9" x14ac:dyDescent="0.25">
      <c r="A78" s="1"/>
      <c r="B78" s="1"/>
      <c r="C78" s="1"/>
      <c r="D78" s="123"/>
      <c r="E78" s="40"/>
      <c r="F78" s="1"/>
      <c r="G78" s="1"/>
      <c r="H78" s="1"/>
      <c r="I78" s="1"/>
    </row>
    <row r="79" spans="1:9" x14ac:dyDescent="0.25">
      <c r="A79" s="1"/>
      <c r="B79" s="1"/>
      <c r="C79" s="1"/>
      <c r="D79" s="123"/>
      <c r="E79" s="40"/>
      <c r="F79" s="1"/>
      <c r="G79" s="1"/>
      <c r="H79" s="1"/>
      <c r="I79" s="1"/>
    </row>
    <row r="80" spans="1:9" x14ac:dyDescent="0.25">
      <c r="A80" s="1"/>
      <c r="B80" s="1"/>
      <c r="C80" s="1"/>
      <c r="D80" s="123"/>
      <c r="E80" s="40"/>
      <c r="F80" s="1"/>
      <c r="G80" s="1"/>
      <c r="H80" s="1"/>
      <c r="I80" s="1"/>
    </row>
    <row r="81" spans="1:9" x14ac:dyDescent="0.25">
      <c r="A81" s="1"/>
      <c r="B81" s="1"/>
      <c r="C81" s="1"/>
      <c r="D81" s="123"/>
      <c r="E81" s="40"/>
      <c r="F81" s="1"/>
      <c r="G81" s="1"/>
      <c r="H81" s="1"/>
      <c r="I81" s="1"/>
    </row>
    <row r="82" spans="1:9" x14ac:dyDescent="0.25">
      <c r="A82" s="1"/>
      <c r="B82" s="1"/>
      <c r="C82" s="1"/>
      <c r="D82" s="123"/>
      <c r="E82" s="40"/>
      <c r="F82" s="1"/>
      <c r="G82" s="1"/>
      <c r="H82" s="1"/>
      <c r="I82" s="1"/>
    </row>
    <row r="83" spans="1:9" x14ac:dyDescent="0.25">
      <c r="A83" s="1"/>
      <c r="B83" s="1"/>
      <c r="C83" s="1"/>
      <c r="D83" s="123"/>
      <c r="E83" s="40"/>
      <c r="F83" s="1"/>
      <c r="G83" s="1"/>
      <c r="H83" s="1"/>
      <c r="I83" s="1"/>
    </row>
    <row r="84" spans="1:9" x14ac:dyDescent="0.25">
      <c r="A84" s="1"/>
      <c r="B84" s="1"/>
      <c r="C84" s="1"/>
      <c r="D84" s="123"/>
      <c r="E84" s="40"/>
      <c r="F84" s="1"/>
      <c r="G84" s="1"/>
      <c r="H84" s="1"/>
      <c r="I84" s="1"/>
    </row>
    <row r="85" spans="1:9" x14ac:dyDescent="0.25">
      <c r="A85" s="1"/>
      <c r="B85" s="1"/>
      <c r="C85" s="1"/>
      <c r="D85" s="123"/>
      <c r="E85" s="40"/>
      <c r="F85" s="1"/>
      <c r="G85" s="1"/>
      <c r="H85" s="1"/>
      <c r="I85" s="1"/>
    </row>
    <row r="86" spans="1:9" x14ac:dyDescent="0.25">
      <c r="A86" s="1"/>
      <c r="B86" s="1"/>
      <c r="C86" s="1"/>
      <c r="D86" s="123"/>
      <c r="E86" s="40"/>
      <c r="F86" s="1"/>
      <c r="G86" s="1"/>
      <c r="H86" s="1"/>
      <c r="I86" s="1"/>
    </row>
    <row r="87" spans="1:9" x14ac:dyDescent="0.25">
      <c r="A87" s="1"/>
      <c r="B87" s="1"/>
      <c r="C87" s="1"/>
      <c r="D87" s="123"/>
      <c r="E87" s="40"/>
      <c r="F87" s="1"/>
      <c r="G87" s="1"/>
      <c r="H87" s="1"/>
      <c r="I87" s="1"/>
    </row>
    <row r="88" spans="1:9" x14ac:dyDescent="0.25">
      <c r="A88" s="1"/>
      <c r="B88" s="1"/>
      <c r="C88" s="1"/>
      <c r="D88" s="123"/>
      <c r="E88" s="40"/>
      <c r="F88" s="1"/>
      <c r="G88" s="1"/>
      <c r="H88" s="1"/>
      <c r="I88" s="1"/>
    </row>
    <row r="89" spans="1:9" ht="30.95" customHeight="1" x14ac:dyDescent="0.25">
      <c r="F89" s="128" t="s">
        <v>14</v>
      </c>
      <c r="G89" s="128"/>
      <c r="H89" s="126">
        <f>SUM(I13:I88)</f>
        <v>2380</v>
      </c>
      <c r="I89" s="127"/>
    </row>
    <row r="90" spans="1:9" ht="23.1" customHeight="1" x14ac:dyDescent="0.25">
      <c r="F90" s="128" t="s">
        <v>15</v>
      </c>
      <c r="G90" s="128"/>
      <c r="H90" s="126" t="str">
        <f>IF(C10="Oui",(H89*1.2)-H89,"")</f>
        <v/>
      </c>
      <c r="I90" s="126"/>
    </row>
    <row r="91" spans="1:9" ht="33.950000000000003" customHeight="1" x14ac:dyDescent="0.25">
      <c r="F91" s="128" t="s">
        <v>16</v>
      </c>
      <c r="G91" s="128"/>
      <c r="H91" s="126">
        <f>IF(H90="",H89,H89+H90)</f>
        <v>2380</v>
      </c>
      <c r="I91" s="127"/>
    </row>
  </sheetData>
  <dataValidations count="4">
    <dataValidation type="list" allowBlank="1" showInputMessage="1" showErrorMessage="1" sqref="I6">
      <formula1>Saison</formula1>
    </dataValidation>
    <dataValidation type="list" allowBlank="1" showInputMessage="1" showErrorMessage="1" sqref="C13:C197">
      <formula1>Categorie</formula1>
    </dataValidation>
    <dataValidation type="list" allowBlank="1" showInputMessage="1" showErrorMessage="1" sqref="C9">
      <formula1>codepaiement</formula1>
    </dataValidation>
    <dataValidation type="list" allowBlank="1" showInputMessage="1" showErrorMessage="1" sqref="A3">
      <formula1>Marque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Thesaurus!$M:$M</xm:f>
          </x14:formula1>
          <xm:sqref>C10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7"/>
  <dimension ref="A1:U2242"/>
  <sheetViews>
    <sheetView workbookViewId="0">
      <pane ySplit="1" topLeftCell="A1126" activePane="bottomLeft" state="frozen"/>
      <selection pane="bottomLeft"/>
    </sheetView>
  </sheetViews>
  <sheetFormatPr baseColWidth="10" defaultColWidth="10.875" defaultRowHeight="15.75" x14ac:dyDescent="0.25"/>
  <cols>
    <col min="1" max="1" width="16.125" style="65" customWidth="1"/>
    <col min="2" max="2" width="6.625" style="53" customWidth="1"/>
    <col min="3" max="3" width="21.125" style="53" customWidth="1"/>
    <col min="4" max="4" width="12.375" style="53" customWidth="1"/>
    <col min="5" max="5" width="9.375" style="58" customWidth="1"/>
    <col min="6" max="6" width="12" style="53" customWidth="1"/>
    <col min="7" max="7" width="32.5" style="53" customWidth="1"/>
    <col min="8" max="8" width="14.625" style="65" customWidth="1"/>
    <col min="9" max="9" width="7.875" style="57" customWidth="1"/>
    <col min="10" max="10" width="10.625" style="59" bestFit="1" customWidth="1"/>
    <col min="11" max="11" width="7.5" style="61" customWidth="1"/>
    <col min="12" max="12" width="10.5" style="53" customWidth="1"/>
    <col min="13" max="13" width="9.625" style="53" customWidth="1"/>
    <col min="14" max="14" width="8.375" style="53" customWidth="1"/>
    <col min="15" max="15" width="7.625" style="67" customWidth="1"/>
    <col min="16" max="16" width="7.125" style="67" customWidth="1"/>
    <col min="17" max="17" width="8.5" style="68" customWidth="1"/>
    <col min="18" max="18" width="10.875" style="50"/>
    <col min="19" max="20" width="10.875" style="51"/>
    <col min="21" max="21" width="10.875" style="52"/>
    <col min="22" max="16384" width="10.875" style="51"/>
  </cols>
  <sheetData>
    <row r="1" spans="1:20" ht="29.1" customHeight="1" x14ac:dyDescent="0.25">
      <c r="A1" s="64" t="s">
        <v>24</v>
      </c>
      <c r="B1" s="45" t="s">
        <v>11</v>
      </c>
      <c r="C1" s="45" t="s">
        <v>701</v>
      </c>
      <c r="D1" s="45" t="s">
        <v>23</v>
      </c>
      <c r="E1" s="48" t="s">
        <v>17</v>
      </c>
      <c r="F1" s="44" t="s">
        <v>702</v>
      </c>
      <c r="G1" s="44" t="s">
        <v>703</v>
      </c>
      <c r="H1" s="64" t="s">
        <v>7</v>
      </c>
      <c r="I1" s="46" t="s">
        <v>17</v>
      </c>
      <c r="J1" s="47" t="s">
        <v>1008</v>
      </c>
      <c r="K1" s="48" t="s">
        <v>8</v>
      </c>
      <c r="L1" s="45" t="s">
        <v>1006</v>
      </c>
      <c r="M1" s="49" t="s">
        <v>1007</v>
      </c>
      <c r="N1" s="49" t="s">
        <v>1377</v>
      </c>
      <c r="O1" s="66" t="s">
        <v>18</v>
      </c>
      <c r="P1" s="66" t="s">
        <v>19</v>
      </c>
      <c r="Q1" s="66" t="s">
        <v>20</v>
      </c>
    </row>
    <row r="2" spans="1:20" x14ac:dyDescent="0.25">
      <c r="A2" s="65" t="str">
        <f>IF(D2="","",CONCATENATE(H2,J2,".",I2))</f>
        <v>15HTBA011.590</v>
      </c>
      <c r="B2" s="54" t="s">
        <v>130</v>
      </c>
      <c r="C2" s="55" t="s">
        <v>697</v>
      </c>
      <c r="D2" s="56" t="s">
        <v>139</v>
      </c>
      <c r="E2" s="58">
        <v>410</v>
      </c>
      <c r="F2" s="53" t="s">
        <v>148</v>
      </c>
      <c r="G2" s="53" t="s">
        <v>704</v>
      </c>
      <c r="H2" s="65" t="str">
        <f>IF(D2="","",CONCATENATE(B2,VLOOKUP(C2,Thesaurus!N:O,2,0),VLOOKUP(F2,Thesaurus!C:D,2,0)))</f>
        <v>15HTBA01</v>
      </c>
      <c r="I2" s="58" t="s">
        <v>236</v>
      </c>
      <c r="J2" s="59" t="s">
        <v>1004</v>
      </c>
      <c r="K2" s="60" t="s">
        <v>180</v>
      </c>
      <c r="L2" s="53">
        <v>1</v>
      </c>
      <c r="M2" s="53">
        <v>1</v>
      </c>
      <c r="N2" s="59"/>
      <c r="O2" s="67">
        <f>IF(A2="","",SUMIFS('MVT stock'!G:G,'MVT stock'!E:E,A2,'MVT stock'!F:F,K2))</f>
        <v>0</v>
      </c>
      <c r="P2" s="67">
        <f>IF(A2="","",SUMIFS('MVT stock'!H:H,'MVT stock'!E:E,A2,'MVT stock'!F:F,K2))</f>
        <v>0</v>
      </c>
      <c r="Q2" s="68">
        <f>IF(M2="","",M2+O2-P2)</f>
        <v>1</v>
      </c>
      <c r="R2" s="50" t="str">
        <f t="shared" ref="R2:R65" si="0">G2</f>
        <v>Top cropped à découpes</v>
      </c>
      <c r="S2" s="51">
        <f>VLOOKUP(A2,BDD!E:F,2,0)</f>
        <v>149</v>
      </c>
      <c r="T2" s="51">
        <f>L2*S2</f>
        <v>149</v>
      </c>
    </row>
    <row r="3" spans="1:20" x14ac:dyDescent="0.25">
      <c r="A3" s="65" t="str">
        <f t="shared" ref="A3:A66" si="1">IF(D3="","",CONCATENATE(H3,J3,".",I3))</f>
        <v>15HTBA011.590</v>
      </c>
      <c r="B3" s="54" t="s">
        <v>130</v>
      </c>
      <c r="C3" s="55" t="s">
        <v>697</v>
      </c>
      <c r="D3" s="56" t="s">
        <v>139</v>
      </c>
      <c r="E3" s="58">
        <v>410</v>
      </c>
      <c r="F3" s="53" t="s">
        <v>148</v>
      </c>
      <c r="G3" s="53" t="s">
        <v>704</v>
      </c>
      <c r="H3" s="65" t="str">
        <f>IF(D3="","",CONCATENATE(B3,VLOOKUP(C3,Thesaurus!N:O,2,0),VLOOKUP(F3,Thesaurus!C:D,2,0)))</f>
        <v>15HTBA01</v>
      </c>
      <c r="I3" s="58" t="s">
        <v>236</v>
      </c>
      <c r="J3" s="59" t="s">
        <v>1004</v>
      </c>
      <c r="K3" s="60" t="s">
        <v>181</v>
      </c>
      <c r="L3" s="53">
        <v>1</v>
      </c>
      <c r="M3" s="53">
        <v>1</v>
      </c>
      <c r="O3" s="67">
        <f>IF(A3="","",SUMIFS('MVT stock'!G:G,'MVT stock'!E:E,A3,'MVT stock'!F:F,K3))</f>
        <v>0</v>
      </c>
      <c r="P3" s="67">
        <f>IF(A3="","",SUMIFS('MVT stock'!H:H,'MVT stock'!E:E,A3,'MVT stock'!F:F,K3))</f>
        <v>0</v>
      </c>
      <c r="Q3" s="68">
        <f t="shared" ref="Q3:Q66" si="2">IF(M3="","",M3+O3-P3)</f>
        <v>1</v>
      </c>
      <c r="R3" s="50" t="str">
        <f t="shared" si="0"/>
        <v>Top cropped à découpes</v>
      </c>
      <c r="S3" s="51">
        <f>VLOOKUP(A3,BDD!E:F,2,0)</f>
        <v>149</v>
      </c>
      <c r="T3" s="51">
        <f t="shared" ref="T3:T66" si="3">L3*S3</f>
        <v>149</v>
      </c>
    </row>
    <row r="4" spans="1:20" x14ac:dyDescent="0.25">
      <c r="A4" s="65" t="str">
        <f t="shared" si="1"/>
        <v>15HTBA091.390</v>
      </c>
      <c r="B4" s="54" t="s">
        <v>130</v>
      </c>
      <c r="C4" s="55" t="s">
        <v>697</v>
      </c>
      <c r="D4" s="56" t="s">
        <v>140</v>
      </c>
      <c r="E4" s="58">
        <v>496</v>
      </c>
      <c r="F4" s="53" t="s">
        <v>164</v>
      </c>
      <c r="G4" s="53" t="s">
        <v>705</v>
      </c>
      <c r="H4" s="65" t="str">
        <f>IF(D4="","",CONCATENATE(B4,VLOOKUP(C4,Thesaurus!N:O,2,0),VLOOKUP(F4,Thesaurus!C:D,2,0)))</f>
        <v>15HTBA09</v>
      </c>
      <c r="I4" s="58">
        <v>390</v>
      </c>
      <c r="J4" s="59" t="s">
        <v>1004</v>
      </c>
      <c r="K4" s="60" t="s">
        <v>180</v>
      </c>
      <c r="L4" s="53">
        <v>1</v>
      </c>
      <c r="M4" s="53">
        <v>1</v>
      </c>
      <c r="O4" s="67">
        <f>IF(A4="","",SUMIFS('MVT stock'!G:G,'MVT stock'!E:E,A4,'MVT stock'!F:F,K4))</f>
        <v>0</v>
      </c>
      <c r="P4" s="67">
        <f>IF(A4="","",SUMIFS('MVT stock'!H:H,'MVT stock'!E:E,A4,'MVT stock'!F:F,K4))</f>
        <v>1</v>
      </c>
      <c r="Q4" s="68">
        <f t="shared" si="2"/>
        <v>0</v>
      </c>
      <c r="R4" s="50" t="str">
        <f t="shared" si="0"/>
        <v>Pull cachemire col V</v>
      </c>
      <c r="S4" s="51">
        <f>VLOOKUP(A4,BDD!E:F,2,0)</f>
        <v>151</v>
      </c>
      <c r="T4" s="51">
        <f t="shared" si="3"/>
        <v>151</v>
      </c>
    </row>
    <row r="5" spans="1:20" x14ac:dyDescent="0.25">
      <c r="A5" s="65" t="str">
        <f t="shared" si="1"/>
        <v>15HTBA091.390</v>
      </c>
      <c r="B5" s="54" t="s">
        <v>130</v>
      </c>
      <c r="C5" s="55" t="s">
        <v>697</v>
      </c>
      <c r="D5" s="56" t="s">
        <v>140</v>
      </c>
      <c r="E5" s="58">
        <v>496</v>
      </c>
      <c r="F5" s="53" t="s">
        <v>164</v>
      </c>
      <c r="G5" s="53" t="s">
        <v>705</v>
      </c>
      <c r="H5" s="65" t="str">
        <f>IF(D5="","",CONCATENATE(B5,VLOOKUP(C5,Thesaurus!N:O,2,0),VLOOKUP(F5,Thesaurus!C:D,2,0)))</f>
        <v>15HTBA09</v>
      </c>
      <c r="I5" s="58">
        <v>390</v>
      </c>
      <c r="J5" s="59" t="s">
        <v>1004</v>
      </c>
      <c r="K5" s="60" t="s">
        <v>181</v>
      </c>
      <c r="L5" s="53">
        <v>1</v>
      </c>
      <c r="M5" s="53">
        <v>1</v>
      </c>
      <c r="N5" s="53" t="str">
        <f t="shared" ref="N5:N68" si="4">IF(L5=M5,"",FALSE)</f>
        <v/>
      </c>
      <c r="O5" s="67">
        <f>IF(A5="","",SUMIFS('MVT stock'!G:G,'MVT stock'!E:E,A5,'MVT stock'!F:F,K5))</f>
        <v>0</v>
      </c>
      <c r="P5" s="67">
        <f>IF(A5="","",SUMIFS('MVT stock'!H:H,'MVT stock'!E:E,A5,'MVT stock'!F:F,K5))</f>
        <v>1</v>
      </c>
      <c r="Q5" s="68">
        <f t="shared" si="2"/>
        <v>0</v>
      </c>
      <c r="R5" s="50" t="str">
        <f t="shared" si="0"/>
        <v>Pull cachemire col V</v>
      </c>
      <c r="S5" s="51">
        <f>VLOOKUP(A5,BDD!E:F,2,0)</f>
        <v>151</v>
      </c>
      <c r="T5" s="51">
        <f t="shared" si="3"/>
        <v>151</v>
      </c>
    </row>
    <row r="6" spans="1:20" x14ac:dyDescent="0.25">
      <c r="A6" s="65" t="str">
        <f t="shared" si="1"/>
        <v>15HTBA081.999</v>
      </c>
      <c r="B6" s="54" t="s">
        <v>130</v>
      </c>
      <c r="C6" s="55" t="s">
        <v>697</v>
      </c>
      <c r="D6" s="56" t="s">
        <v>141</v>
      </c>
      <c r="E6" s="58" t="s">
        <v>145</v>
      </c>
      <c r="F6" s="53" t="s">
        <v>162</v>
      </c>
      <c r="G6" s="53" t="s">
        <v>706</v>
      </c>
      <c r="H6" s="65" t="str">
        <f>IF(D6="","",CONCATENATE(B6,VLOOKUP(C6,Thesaurus!N:O,2,0),VLOOKUP(F6,Thesaurus!C:D,2,0)))</f>
        <v>15HTBA08</v>
      </c>
      <c r="I6" s="58">
        <v>999</v>
      </c>
      <c r="J6" s="59" t="s">
        <v>1004</v>
      </c>
      <c r="K6" s="60" t="s">
        <v>180</v>
      </c>
      <c r="L6" s="53">
        <v>1</v>
      </c>
      <c r="M6" s="53">
        <v>1</v>
      </c>
      <c r="N6" s="53" t="str">
        <f t="shared" si="4"/>
        <v/>
      </c>
      <c r="O6" s="67">
        <f>IF(A6="","",SUMIFS('MVT stock'!G:G,'MVT stock'!E:E,A6,'MVT stock'!F:F,K6))</f>
        <v>0</v>
      </c>
      <c r="P6" s="67">
        <f>IF(A6="","",SUMIFS('MVT stock'!H:H,'MVT stock'!E:E,A6,'MVT stock'!F:F,K6))</f>
        <v>0</v>
      </c>
      <c r="Q6" s="68">
        <f t="shared" si="2"/>
        <v>1</v>
      </c>
      <c r="R6" s="50" t="str">
        <f t="shared" si="0"/>
        <v>Robe dos nu à découpes</v>
      </c>
      <c r="S6" s="51">
        <f>VLOOKUP(A6,BDD!E:F,2,0)</f>
        <v>198</v>
      </c>
      <c r="T6" s="51">
        <f t="shared" si="3"/>
        <v>198</v>
      </c>
    </row>
    <row r="7" spans="1:20" x14ac:dyDescent="0.25">
      <c r="A7" s="65" t="str">
        <f t="shared" si="1"/>
        <v>15HTBA081.999</v>
      </c>
      <c r="B7" s="54" t="s">
        <v>130</v>
      </c>
      <c r="C7" s="55" t="s">
        <v>697</v>
      </c>
      <c r="D7" s="56" t="s">
        <v>141</v>
      </c>
      <c r="E7" s="58" t="s">
        <v>145</v>
      </c>
      <c r="F7" s="53" t="s">
        <v>162</v>
      </c>
      <c r="G7" s="53" t="s">
        <v>706</v>
      </c>
      <c r="H7" s="65" t="str">
        <f>IF(D7="","",CONCATENATE(B7,VLOOKUP(C7,Thesaurus!N:O,2,0),VLOOKUP(F7,Thesaurus!C:D,2,0)))</f>
        <v>15HTBA08</v>
      </c>
      <c r="I7" s="58">
        <v>999</v>
      </c>
      <c r="J7" s="59" t="s">
        <v>1004</v>
      </c>
      <c r="K7" s="60" t="s">
        <v>181</v>
      </c>
      <c r="L7" s="53">
        <v>1</v>
      </c>
      <c r="M7" s="53">
        <v>1</v>
      </c>
      <c r="N7" s="53" t="str">
        <f t="shared" si="4"/>
        <v/>
      </c>
      <c r="O7" s="67">
        <f>IF(A7="","",SUMIFS('MVT stock'!G:G,'MVT stock'!E:E,A7,'MVT stock'!F:F,K7))</f>
        <v>0</v>
      </c>
      <c r="P7" s="67">
        <f>IF(A7="","",SUMIFS('MVT stock'!H:H,'MVT stock'!E:E,A7,'MVT stock'!F:F,K7))</f>
        <v>0</v>
      </c>
      <c r="Q7" s="68">
        <f t="shared" si="2"/>
        <v>1</v>
      </c>
      <c r="R7" s="50" t="str">
        <f t="shared" si="0"/>
        <v>Robe dos nu à découpes</v>
      </c>
      <c r="S7" s="51">
        <f>VLOOKUP(A7,BDD!E:F,2,0)</f>
        <v>198</v>
      </c>
      <c r="T7" s="51">
        <f t="shared" si="3"/>
        <v>198</v>
      </c>
    </row>
    <row r="8" spans="1:20" x14ac:dyDescent="0.25">
      <c r="A8" s="65" t="str">
        <f t="shared" si="1"/>
        <v>15HTBA051.590</v>
      </c>
      <c r="B8" s="54" t="s">
        <v>130</v>
      </c>
      <c r="C8" s="55" t="s">
        <v>697</v>
      </c>
      <c r="D8" s="56" t="s">
        <v>142</v>
      </c>
      <c r="E8" s="58" t="s">
        <v>146</v>
      </c>
      <c r="F8" s="53" t="s">
        <v>156</v>
      </c>
      <c r="G8" s="53" t="s">
        <v>707</v>
      </c>
      <c r="H8" s="65" t="str">
        <f>IF(D8="","",CONCATENATE(B8,VLOOKUP(C8,Thesaurus!N:O,2,0),VLOOKUP(F8,Thesaurus!C:D,2,0)))</f>
        <v>15HTBA05</v>
      </c>
      <c r="I8" s="58" t="s">
        <v>236</v>
      </c>
      <c r="J8" s="59" t="s">
        <v>1004</v>
      </c>
      <c r="K8" s="60" t="s">
        <v>180</v>
      </c>
      <c r="L8" s="53">
        <v>1</v>
      </c>
      <c r="M8" s="53">
        <v>1</v>
      </c>
      <c r="N8" s="53" t="str">
        <f t="shared" si="4"/>
        <v/>
      </c>
      <c r="O8" s="67">
        <f>IF(A8="","",SUMIFS('MVT stock'!G:G,'MVT stock'!E:E,A8,'MVT stock'!F:F,K8))</f>
        <v>0</v>
      </c>
      <c r="P8" s="67">
        <f>IF(A8="","",SUMIFS('MVT stock'!H:H,'MVT stock'!E:E,A8,'MVT stock'!F:F,K8))</f>
        <v>0</v>
      </c>
      <c r="Q8" s="68">
        <f t="shared" si="2"/>
        <v>1</v>
      </c>
      <c r="R8" s="50" t="str">
        <f t="shared" si="0"/>
        <v xml:space="preserve">Jupe en maille </v>
      </c>
      <c r="S8" s="51">
        <f>VLOOKUP(A8,BDD!E:F,2,0)</f>
        <v>109</v>
      </c>
      <c r="T8" s="51">
        <f t="shared" si="3"/>
        <v>109</v>
      </c>
    </row>
    <row r="9" spans="1:20" x14ac:dyDescent="0.25">
      <c r="A9" s="65" t="str">
        <f t="shared" si="1"/>
        <v>15HTBA051.590</v>
      </c>
      <c r="B9" s="54" t="s">
        <v>130</v>
      </c>
      <c r="C9" s="55" t="s">
        <v>697</v>
      </c>
      <c r="D9" s="56" t="s">
        <v>142</v>
      </c>
      <c r="E9" s="58" t="s">
        <v>146</v>
      </c>
      <c r="F9" s="53" t="s">
        <v>156</v>
      </c>
      <c r="G9" s="53" t="s">
        <v>707</v>
      </c>
      <c r="H9" s="65" t="str">
        <f>IF(D9="","",CONCATENATE(B9,VLOOKUP(C9,Thesaurus!N:O,2,0),VLOOKUP(F9,Thesaurus!C:D,2,0)))</f>
        <v>15HTBA05</v>
      </c>
      <c r="I9" s="58" t="s">
        <v>236</v>
      </c>
      <c r="J9" s="59" t="s">
        <v>1004</v>
      </c>
      <c r="K9" s="60" t="s">
        <v>181</v>
      </c>
      <c r="L9" s="53">
        <v>1</v>
      </c>
      <c r="M9" s="53">
        <v>1</v>
      </c>
      <c r="N9" s="53" t="str">
        <f t="shared" si="4"/>
        <v/>
      </c>
      <c r="O9" s="67">
        <f>IF(A9="","",SUMIFS('MVT stock'!G:G,'MVT stock'!E:E,A9,'MVT stock'!F:F,K9))</f>
        <v>0</v>
      </c>
      <c r="P9" s="67">
        <f>IF(A9="","",SUMIFS('MVT stock'!H:H,'MVT stock'!E:E,A9,'MVT stock'!F:F,K9))</f>
        <v>0</v>
      </c>
      <c r="Q9" s="68">
        <f t="shared" si="2"/>
        <v>1</v>
      </c>
      <c r="R9" s="50" t="str">
        <f t="shared" si="0"/>
        <v xml:space="preserve">Jupe en maille </v>
      </c>
      <c r="S9" s="51">
        <f>VLOOKUP(A9,BDD!E:F,2,0)</f>
        <v>109</v>
      </c>
      <c r="T9" s="51">
        <f t="shared" si="3"/>
        <v>109</v>
      </c>
    </row>
    <row r="10" spans="1:20" x14ac:dyDescent="0.25">
      <c r="A10" s="65" t="str">
        <f t="shared" si="1"/>
        <v>15HTBA082.999</v>
      </c>
      <c r="B10" s="54" t="s">
        <v>130</v>
      </c>
      <c r="C10" s="55" t="s">
        <v>697</v>
      </c>
      <c r="D10" s="56" t="s">
        <v>143</v>
      </c>
      <c r="E10" s="58" t="s">
        <v>145</v>
      </c>
      <c r="F10" s="53" t="s">
        <v>162</v>
      </c>
      <c r="G10" s="53" t="s">
        <v>708</v>
      </c>
      <c r="H10" s="65" t="str">
        <f>IF(D10="","",CONCATENATE(B10,VLOOKUP(C10,Thesaurus!N:O,2,0),VLOOKUP(F10,Thesaurus!C:D,2,0)))</f>
        <v>15HTBA08</v>
      </c>
      <c r="I10" s="58">
        <v>999</v>
      </c>
      <c r="J10" s="59" t="s">
        <v>183</v>
      </c>
      <c r="K10" s="60">
        <v>2</v>
      </c>
      <c r="L10" s="53">
        <v>1</v>
      </c>
      <c r="M10" s="53">
        <v>1</v>
      </c>
      <c r="N10" s="53" t="str">
        <f t="shared" si="4"/>
        <v/>
      </c>
      <c r="O10" s="67">
        <f>IF(A10="","",SUMIFS('MVT stock'!G:G,'MVT stock'!E:E,A10,'MVT stock'!F:F,K10))</f>
        <v>0</v>
      </c>
      <c r="P10" s="67">
        <f>IF(A10="","",SUMIFS('MVT stock'!H:H,'MVT stock'!E:E,A10,'MVT stock'!F:F,K10))</f>
        <v>0</v>
      </c>
      <c r="Q10" s="68">
        <f t="shared" si="2"/>
        <v>1</v>
      </c>
      <c r="R10" s="50" t="str">
        <f t="shared" si="0"/>
        <v>Robe velours à zips</v>
      </c>
      <c r="S10" s="51">
        <f>VLOOKUP(A10,BDD!E:F,2,0)</f>
        <v>210</v>
      </c>
      <c r="T10" s="51">
        <f t="shared" si="3"/>
        <v>210</v>
      </c>
    </row>
    <row r="11" spans="1:20" x14ac:dyDescent="0.25">
      <c r="A11" s="65" t="str">
        <f t="shared" si="1"/>
        <v>15HTBA082.999</v>
      </c>
      <c r="B11" s="54" t="s">
        <v>130</v>
      </c>
      <c r="C11" s="55" t="s">
        <v>697</v>
      </c>
      <c r="D11" s="56" t="s">
        <v>143</v>
      </c>
      <c r="E11" s="58" t="s">
        <v>145</v>
      </c>
      <c r="F11" s="53" t="s">
        <v>162</v>
      </c>
      <c r="G11" s="53" t="s">
        <v>708</v>
      </c>
      <c r="H11" s="65" t="str">
        <f>IF(D11="","",CONCATENATE(B11,VLOOKUP(C11,Thesaurus!N:O,2,0),VLOOKUP(F11,Thesaurus!C:D,2,0)))</f>
        <v>15HTBA08</v>
      </c>
      <c r="I11" s="58">
        <v>999</v>
      </c>
      <c r="J11" s="59" t="s">
        <v>183</v>
      </c>
      <c r="K11" s="60" t="s">
        <v>182</v>
      </c>
      <c r="L11" s="53">
        <v>1</v>
      </c>
      <c r="M11" s="53">
        <v>1</v>
      </c>
      <c r="N11" s="53" t="str">
        <f t="shared" si="4"/>
        <v/>
      </c>
      <c r="O11" s="67">
        <f>IF(A11="","",SUMIFS('MVT stock'!G:G,'MVT stock'!E:E,A11,'MVT stock'!F:F,K11))</f>
        <v>0</v>
      </c>
      <c r="P11" s="67">
        <f>IF(A11="","",SUMIFS('MVT stock'!H:H,'MVT stock'!E:E,A11,'MVT stock'!F:F,K11))</f>
        <v>0</v>
      </c>
      <c r="Q11" s="68">
        <f t="shared" si="2"/>
        <v>1</v>
      </c>
      <c r="R11" s="50" t="str">
        <f t="shared" si="0"/>
        <v>Robe velours à zips</v>
      </c>
      <c r="S11" s="51">
        <f>VLOOKUP(A11,BDD!E:F,2,0)</f>
        <v>210</v>
      </c>
      <c r="T11" s="51">
        <f t="shared" si="3"/>
        <v>210</v>
      </c>
    </row>
    <row r="12" spans="1:20" x14ac:dyDescent="0.25">
      <c r="A12" s="65" t="str">
        <f t="shared" si="1"/>
        <v>15HTBA082.590</v>
      </c>
      <c r="B12" s="54" t="s">
        <v>130</v>
      </c>
      <c r="C12" s="55" t="s">
        <v>697</v>
      </c>
      <c r="D12" s="56" t="s">
        <v>143</v>
      </c>
      <c r="E12" s="58" t="s">
        <v>146</v>
      </c>
      <c r="F12" s="53" t="s">
        <v>162</v>
      </c>
      <c r="G12" s="53" t="s">
        <v>708</v>
      </c>
      <c r="H12" s="65" t="str">
        <f>IF(D12="","",CONCATENATE(B12,VLOOKUP(C12,Thesaurus!N:O,2,0),VLOOKUP(F12,Thesaurus!C:D,2,0)))</f>
        <v>15HTBA08</v>
      </c>
      <c r="I12" s="58" t="s">
        <v>236</v>
      </c>
      <c r="J12" s="59" t="s">
        <v>183</v>
      </c>
      <c r="K12" s="60" t="s">
        <v>183</v>
      </c>
      <c r="L12" s="53">
        <v>1</v>
      </c>
      <c r="M12" s="53">
        <v>1</v>
      </c>
      <c r="N12" s="53" t="str">
        <f t="shared" si="4"/>
        <v/>
      </c>
      <c r="O12" s="67">
        <f>IF(A12="","",SUMIFS('MVT stock'!G:G,'MVT stock'!E:E,A12,'MVT stock'!F:F,K12))</f>
        <v>0</v>
      </c>
      <c r="P12" s="67">
        <f>IF(A12="","",SUMIFS('MVT stock'!H:H,'MVT stock'!E:E,A12,'MVT stock'!F:F,K12))</f>
        <v>0</v>
      </c>
      <c r="Q12" s="68">
        <f t="shared" si="2"/>
        <v>1</v>
      </c>
      <c r="R12" s="50" t="str">
        <f t="shared" si="0"/>
        <v>Robe velours à zips</v>
      </c>
      <c r="S12" s="51">
        <f>VLOOKUP(A12,BDD!E:F,2,0)</f>
        <v>210</v>
      </c>
      <c r="T12" s="51">
        <f t="shared" si="3"/>
        <v>210</v>
      </c>
    </row>
    <row r="13" spans="1:20" x14ac:dyDescent="0.25">
      <c r="A13" s="65" t="str">
        <f t="shared" si="1"/>
        <v>15HTBA082.590</v>
      </c>
      <c r="B13" s="54" t="s">
        <v>130</v>
      </c>
      <c r="C13" s="55" t="s">
        <v>697</v>
      </c>
      <c r="D13" s="56" t="s">
        <v>143</v>
      </c>
      <c r="E13" s="58" t="s">
        <v>146</v>
      </c>
      <c r="F13" s="53" t="s">
        <v>162</v>
      </c>
      <c r="G13" s="53" t="s">
        <v>708</v>
      </c>
      <c r="H13" s="65" t="str">
        <f>IF(D13="","",CONCATENATE(B13,VLOOKUP(C13,Thesaurus!N:O,2,0),VLOOKUP(F13,Thesaurus!C:D,2,0)))</f>
        <v>15HTBA08</v>
      </c>
      <c r="I13" s="58" t="s">
        <v>236</v>
      </c>
      <c r="J13" s="59" t="s">
        <v>183</v>
      </c>
      <c r="K13" s="60" t="s">
        <v>182</v>
      </c>
      <c r="L13" s="53">
        <v>1</v>
      </c>
      <c r="M13" s="53">
        <v>1</v>
      </c>
      <c r="N13" s="53" t="str">
        <f t="shared" si="4"/>
        <v/>
      </c>
      <c r="O13" s="67">
        <f>IF(A13="","",SUMIFS('MVT stock'!G:G,'MVT stock'!E:E,A13,'MVT stock'!F:F,K13))</f>
        <v>0</v>
      </c>
      <c r="P13" s="67">
        <f>IF(A13="","",SUMIFS('MVT stock'!H:H,'MVT stock'!E:E,A13,'MVT stock'!F:F,K13))</f>
        <v>1</v>
      </c>
      <c r="Q13" s="68">
        <f t="shared" si="2"/>
        <v>0</v>
      </c>
      <c r="R13" s="50" t="str">
        <f t="shared" si="0"/>
        <v>Robe velours à zips</v>
      </c>
      <c r="S13" s="51">
        <f>VLOOKUP(A13,BDD!E:F,2,0)</f>
        <v>210</v>
      </c>
      <c r="T13" s="51">
        <f t="shared" si="3"/>
        <v>210</v>
      </c>
    </row>
    <row r="14" spans="1:20" x14ac:dyDescent="0.25">
      <c r="A14" s="65" t="str">
        <f t="shared" si="1"/>
        <v>15HTBA041.999</v>
      </c>
      <c r="B14" s="54" t="s">
        <v>130</v>
      </c>
      <c r="C14" s="55" t="s">
        <v>697</v>
      </c>
      <c r="D14" s="56" t="s">
        <v>144</v>
      </c>
      <c r="E14" s="58" t="s">
        <v>145</v>
      </c>
      <c r="F14" s="53" t="s">
        <v>154</v>
      </c>
      <c r="G14" s="53" t="s">
        <v>709</v>
      </c>
      <c r="H14" s="65" t="str">
        <f>IF(D14="","",CONCATENATE(B14,VLOOKUP(C14,Thesaurus!N:O,2,0),VLOOKUP(F14,Thesaurus!C:D,2,0)))</f>
        <v>15HTBA04</v>
      </c>
      <c r="I14" s="58">
        <v>999</v>
      </c>
      <c r="J14" s="59" t="s">
        <v>1004</v>
      </c>
      <c r="K14" s="60" t="s">
        <v>183</v>
      </c>
      <c r="L14" s="53">
        <v>1</v>
      </c>
      <c r="M14" s="53">
        <v>1</v>
      </c>
      <c r="N14" s="53" t="str">
        <f t="shared" si="4"/>
        <v/>
      </c>
      <c r="O14" s="67">
        <f>IF(A14="","",SUMIFS('MVT stock'!G:G,'MVT stock'!E:E,A14,'MVT stock'!F:F,K14))</f>
        <v>0</v>
      </c>
      <c r="P14" s="67">
        <f>IF(A14="","",SUMIFS('MVT stock'!H:H,'MVT stock'!E:E,A14,'MVT stock'!F:F,K14))</f>
        <v>0</v>
      </c>
      <c r="Q14" s="68">
        <f t="shared" si="2"/>
        <v>1</v>
      </c>
      <c r="R14" s="50" t="str">
        <f t="shared" si="0"/>
        <v>Legging velours à zips</v>
      </c>
      <c r="S14" s="51">
        <f>VLOOKUP(A14,BDD!E:F,2,0)</f>
        <v>163</v>
      </c>
      <c r="T14" s="51">
        <f t="shared" si="3"/>
        <v>163</v>
      </c>
    </row>
    <row r="15" spans="1:20" x14ac:dyDescent="0.25">
      <c r="A15" s="65" t="str">
        <f t="shared" si="1"/>
        <v>15HTBA041.999</v>
      </c>
      <c r="B15" s="54" t="s">
        <v>130</v>
      </c>
      <c r="C15" s="55" t="s">
        <v>697</v>
      </c>
      <c r="D15" s="56" t="s">
        <v>144</v>
      </c>
      <c r="E15" s="58" t="s">
        <v>145</v>
      </c>
      <c r="F15" s="53" t="s">
        <v>154</v>
      </c>
      <c r="G15" s="53" t="s">
        <v>709</v>
      </c>
      <c r="H15" s="65" t="str">
        <f>IF(D15="","",CONCATENATE(B15,VLOOKUP(C15,Thesaurus!N:O,2,0),VLOOKUP(F15,Thesaurus!C:D,2,0)))</f>
        <v>15HTBA04</v>
      </c>
      <c r="I15" s="58">
        <v>999</v>
      </c>
      <c r="J15" s="59" t="s">
        <v>1004</v>
      </c>
      <c r="K15" s="60" t="s">
        <v>182</v>
      </c>
      <c r="L15" s="53">
        <v>1</v>
      </c>
      <c r="M15" s="53">
        <v>1</v>
      </c>
      <c r="N15" s="53" t="str">
        <f t="shared" si="4"/>
        <v/>
      </c>
      <c r="O15" s="67">
        <f>IF(A15="","",SUMIFS('MVT stock'!G:G,'MVT stock'!E:E,A15,'MVT stock'!F:F,K15))</f>
        <v>0</v>
      </c>
      <c r="P15" s="67">
        <f>IF(A15="","",SUMIFS('MVT stock'!H:H,'MVT stock'!E:E,A15,'MVT stock'!F:F,K15))</f>
        <v>0</v>
      </c>
      <c r="Q15" s="68">
        <f t="shared" si="2"/>
        <v>1</v>
      </c>
      <c r="R15" s="50" t="str">
        <f t="shared" si="0"/>
        <v>Legging velours à zips</v>
      </c>
      <c r="S15" s="51">
        <f>VLOOKUP(A15,BDD!E:F,2,0)</f>
        <v>163</v>
      </c>
      <c r="T15" s="51">
        <f t="shared" si="3"/>
        <v>163</v>
      </c>
    </row>
    <row r="16" spans="1:20" x14ac:dyDescent="0.25">
      <c r="A16" s="65" t="str">
        <f t="shared" si="1"/>
        <v>16PERVA131.MUL</v>
      </c>
      <c r="B16" s="62" t="s">
        <v>131</v>
      </c>
      <c r="C16" s="63" t="s">
        <v>81</v>
      </c>
      <c r="D16" s="53" t="s">
        <v>291</v>
      </c>
      <c r="E16" s="58" t="s">
        <v>292</v>
      </c>
      <c r="F16" s="53" t="s">
        <v>172</v>
      </c>
      <c r="G16" s="53" t="s">
        <v>710</v>
      </c>
      <c r="H16" s="65" t="str">
        <f>IF(D16="","",CONCATENATE(B16,VLOOKUP(C16,Thesaurus!N:O,2,0),VLOOKUP(F16,Thesaurus!C:D,2,0)))</f>
        <v>16PERVA13</v>
      </c>
      <c r="I16" s="57" t="s">
        <v>259</v>
      </c>
      <c r="J16" s="59" t="s">
        <v>1004</v>
      </c>
      <c r="K16" s="61" t="s">
        <v>993</v>
      </c>
      <c r="L16" s="53">
        <v>1</v>
      </c>
      <c r="M16" s="53">
        <v>1</v>
      </c>
      <c r="N16" s="53" t="str">
        <f t="shared" si="4"/>
        <v/>
      </c>
      <c r="O16" s="67">
        <f>IF(A16="","",SUMIFS('MVT stock'!G:G,'MVT stock'!E:E,A16,'MVT stock'!F:F,K16))</f>
        <v>0</v>
      </c>
      <c r="P16" s="67">
        <f>IF(A16="","",SUMIFS('MVT stock'!H:H,'MVT stock'!E:E,A16,'MVT stock'!F:F,K16))</f>
        <v>0</v>
      </c>
      <c r="Q16" s="68">
        <f t="shared" si="2"/>
        <v>1</v>
      </c>
      <c r="R16" s="50" t="str">
        <f t="shared" si="0"/>
        <v>Manteaux bi-colore effet festonné</v>
      </c>
      <c r="S16" s="51">
        <f>VLOOKUP(A16,BDD!E:F,2,0)</f>
        <v>279</v>
      </c>
      <c r="T16" s="51">
        <f t="shared" si="3"/>
        <v>279</v>
      </c>
    </row>
    <row r="17" spans="1:21" x14ac:dyDescent="0.25">
      <c r="A17" s="65" t="str">
        <f t="shared" si="1"/>
        <v>16PERVA131.MUL</v>
      </c>
      <c r="B17" s="54" t="s">
        <v>131</v>
      </c>
      <c r="C17" s="53" t="s">
        <v>81</v>
      </c>
      <c r="D17" s="53" t="s">
        <v>291</v>
      </c>
      <c r="E17" s="58" t="s">
        <v>292</v>
      </c>
      <c r="F17" s="53" t="s">
        <v>172</v>
      </c>
      <c r="G17" s="53" t="s">
        <v>710</v>
      </c>
      <c r="H17" s="65" t="str">
        <f>IF(D17="","",CONCATENATE(B17,VLOOKUP(C17,Thesaurus!N:O,2,0),VLOOKUP(F17,Thesaurus!C:D,2,0)))</f>
        <v>16PERVA13</v>
      </c>
      <c r="I17" s="57" t="s">
        <v>259</v>
      </c>
      <c r="J17" s="59" t="s">
        <v>1004</v>
      </c>
      <c r="K17" s="61" t="s">
        <v>994</v>
      </c>
      <c r="L17" s="53">
        <v>1</v>
      </c>
      <c r="M17" s="53">
        <v>1</v>
      </c>
      <c r="N17" s="53" t="str">
        <f t="shared" si="4"/>
        <v/>
      </c>
      <c r="O17" s="67">
        <f>IF(A17="","",SUMIFS('MVT stock'!G:G,'MVT stock'!E:E,A17,'MVT stock'!F:F,K17))</f>
        <v>0</v>
      </c>
      <c r="P17" s="67">
        <f>IF(A17="","",SUMIFS('MVT stock'!H:H,'MVT stock'!E:E,A17,'MVT stock'!F:F,K17))</f>
        <v>0</v>
      </c>
      <c r="Q17" s="68">
        <f t="shared" si="2"/>
        <v>1</v>
      </c>
      <c r="R17" s="50" t="str">
        <f t="shared" si="0"/>
        <v>Manteaux bi-colore effet festonné</v>
      </c>
      <c r="S17" s="51">
        <f>VLOOKUP(A17,BDD!E:F,2,0)</f>
        <v>279</v>
      </c>
      <c r="T17" s="51">
        <f t="shared" si="3"/>
        <v>279</v>
      </c>
    </row>
    <row r="18" spans="1:21" x14ac:dyDescent="0.25">
      <c r="A18" s="65" t="str">
        <f t="shared" si="1"/>
        <v>16PERVA131.MUL</v>
      </c>
      <c r="B18" s="54" t="s">
        <v>131</v>
      </c>
      <c r="C18" s="53" t="s">
        <v>81</v>
      </c>
      <c r="D18" s="53" t="s">
        <v>291</v>
      </c>
      <c r="E18" s="58" t="s">
        <v>292</v>
      </c>
      <c r="F18" s="53" t="s">
        <v>172</v>
      </c>
      <c r="G18" s="53" t="s">
        <v>710</v>
      </c>
      <c r="H18" s="65" t="str">
        <f>IF(D18="","",CONCATENATE(B18,VLOOKUP(C18,Thesaurus!N:O,2,0),VLOOKUP(F18,Thesaurus!C:D,2,0)))</f>
        <v>16PERVA13</v>
      </c>
      <c r="I18" s="57" t="s">
        <v>259</v>
      </c>
      <c r="J18" s="59" t="s">
        <v>1004</v>
      </c>
      <c r="K18" s="61" t="s">
        <v>995</v>
      </c>
      <c r="L18" s="53">
        <v>1</v>
      </c>
      <c r="M18" s="53">
        <v>1</v>
      </c>
      <c r="N18" s="53" t="str">
        <f t="shared" si="4"/>
        <v/>
      </c>
      <c r="O18" s="67">
        <f>IF(A18="","",SUMIFS('MVT stock'!G:G,'MVT stock'!E:E,A18,'MVT stock'!F:F,K18))</f>
        <v>0</v>
      </c>
      <c r="P18" s="67">
        <f>IF(A18="","",SUMIFS('MVT stock'!H:H,'MVT stock'!E:E,A18,'MVT stock'!F:F,K18))</f>
        <v>0</v>
      </c>
      <c r="Q18" s="68">
        <f t="shared" si="2"/>
        <v>1</v>
      </c>
      <c r="R18" s="50" t="str">
        <f t="shared" si="0"/>
        <v>Manteaux bi-colore effet festonné</v>
      </c>
      <c r="S18" s="51">
        <f>VLOOKUP(A18,BDD!E:F,2,0)</f>
        <v>279</v>
      </c>
      <c r="T18" s="51">
        <f t="shared" si="3"/>
        <v>279</v>
      </c>
      <c r="U18" s="51"/>
    </row>
    <row r="19" spans="1:21" x14ac:dyDescent="0.25">
      <c r="A19" s="65" t="str">
        <f t="shared" si="1"/>
        <v>16PERVA081.IMP</v>
      </c>
      <c r="B19" s="54" t="s">
        <v>131</v>
      </c>
      <c r="C19" s="53" t="s">
        <v>81</v>
      </c>
      <c r="D19" s="53" t="s">
        <v>293</v>
      </c>
      <c r="E19" s="58" t="s">
        <v>294</v>
      </c>
      <c r="F19" s="53" t="s">
        <v>162</v>
      </c>
      <c r="G19" s="53" t="s">
        <v>711</v>
      </c>
      <c r="H19" s="65" t="str">
        <f>IF(D19="","",CONCATENATE(B19,VLOOKUP(C19,Thesaurus!N:O,2,0),VLOOKUP(F19,Thesaurus!C:D,2,0)))</f>
        <v>16PERVA08</v>
      </c>
      <c r="I19" s="57" t="s">
        <v>257</v>
      </c>
      <c r="J19" s="59" t="s">
        <v>1004</v>
      </c>
      <c r="K19" s="61" t="s">
        <v>993</v>
      </c>
      <c r="L19" s="53">
        <v>2</v>
      </c>
      <c r="M19" s="53">
        <v>2</v>
      </c>
      <c r="N19" s="53" t="str">
        <f t="shared" si="4"/>
        <v/>
      </c>
      <c r="O19" s="67">
        <f>IF(A19="","",SUMIFS('MVT stock'!G:G,'MVT stock'!E:E,A19,'MVT stock'!F:F,K19))</f>
        <v>0</v>
      </c>
      <c r="P19" s="67">
        <f>IF(A19="","",SUMIFS('MVT stock'!H:H,'MVT stock'!E:E,A19,'MVT stock'!F:F,K19))</f>
        <v>0</v>
      </c>
      <c r="Q19" s="68">
        <f t="shared" si="2"/>
        <v>2</v>
      </c>
      <c r="R19" s="50" t="str">
        <f t="shared" si="0"/>
        <v>Robe imprimée cerises</v>
      </c>
      <c r="S19" s="51">
        <f>VLOOKUP(A19,BDD!E:F,2,0)</f>
        <v>190.5</v>
      </c>
      <c r="T19" s="51">
        <f t="shared" si="3"/>
        <v>381</v>
      </c>
      <c r="U19" s="51"/>
    </row>
    <row r="20" spans="1:21" x14ac:dyDescent="0.25">
      <c r="A20" s="65" t="str">
        <f t="shared" si="1"/>
        <v>16PERVA081.IMP</v>
      </c>
      <c r="B20" s="54" t="s">
        <v>131</v>
      </c>
      <c r="C20" s="53" t="s">
        <v>81</v>
      </c>
      <c r="D20" s="53" t="s">
        <v>293</v>
      </c>
      <c r="E20" s="58" t="s">
        <v>294</v>
      </c>
      <c r="F20" s="53" t="s">
        <v>162</v>
      </c>
      <c r="G20" s="53" t="s">
        <v>711</v>
      </c>
      <c r="H20" s="65" t="str">
        <f>IF(D20="","",CONCATENATE(B20,VLOOKUP(C20,Thesaurus!N:O,2,0),VLOOKUP(F20,Thesaurus!C:D,2,0)))</f>
        <v>16PERVA08</v>
      </c>
      <c r="I20" s="57" t="s">
        <v>257</v>
      </c>
      <c r="J20" s="59" t="s">
        <v>1004</v>
      </c>
      <c r="K20" s="61" t="s">
        <v>994</v>
      </c>
      <c r="L20" s="53">
        <v>1</v>
      </c>
      <c r="M20" s="53">
        <v>1</v>
      </c>
      <c r="N20" s="53" t="str">
        <f t="shared" si="4"/>
        <v/>
      </c>
      <c r="O20" s="67">
        <f>IF(A20="","",SUMIFS('MVT stock'!G:G,'MVT stock'!E:E,A20,'MVT stock'!F:F,K20))</f>
        <v>0</v>
      </c>
      <c r="P20" s="67">
        <f>IF(A20="","",SUMIFS('MVT stock'!H:H,'MVT stock'!E:E,A20,'MVT stock'!F:F,K20))</f>
        <v>0</v>
      </c>
      <c r="Q20" s="68">
        <f t="shared" si="2"/>
        <v>1</v>
      </c>
      <c r="R20" s="50" t="str">
        <f t="shared" si="0"/>
        <v>Robe imprimée cerises</v>
      </c>
      <c r="S20" s="51">
        <f>VLOOKUP(A20,BDD!E:F,2,0)</f>
        <v>190.5</v>
      </c>
      <c r="T20" s="51">
        <f t="shared" si="3"/>
        <v>190.5</v>
      </c>
      <c r="U20" s="51"/>
    </row>
    <row r="21" spans="1:21" x14ac:dyDescent="0.25">
      <c r="A21" s="65" t="str">
        <f t="shared" si="1"/>
        <v>16PERVA082.MUL</v>
      </c>
      <c r="B21" s="54" t="s">
        <v>131</v>
      </c>
      <c r="C21" s="53" t="s">
        <v>81</v>
      </c>
      <c r="D21" s="53" t="s">
        <v>295</v>
      </c>
      <c r="E21" s="58" t="s">
        <v>292</v>
      </c>
      <c r="F21" s="53" t="s">
        <v>162</v>
      </c>
      <c r="G21" s="53" t="s">
        <v>712</v>
      </c>
      <c r="H21" s="65" t="str">
        <f>IF(D21="","",CONCATENATE(B21,VLOOKUP(C21,Thesaurus!N:O,2,0),VLOOKUP(F21,Thesaurus!C:D,2,0)))</f>
        <v>16PERVA08</v>
      </c>
      <c r="I21" s="57" t="s">
        <v>259</v>
      </c>
      <c r="J21" s="59" t="s">
        <v>183</v>
      </c>
      <c r="K21" s="61" t="s">
        <v>993</v>
      </c>
      <c r="L21" s="53">
        <v>1</v>
      </c>
      <c r="M21" s="53">
        <v>1</v>
      </c>
      <c r="N21" s="53" t="str">
        <f t="shared" si="4"/>
        <v/>
      </c>
      <c r="O21" s="67">
        <f>IF(A21="","",SUMIFS('MVT stock'!G:G,'MVT stock'!E:E,A21,'MVT stock'!F:F,K21))</f>
        <v>0</v>
      </c>
      <c r="P21" s="67">
        <f>IF(A21="","",SUMIFS('MVT stock'!H:H,'MVT stock'!E:E,A21,'MVT stock'!F:F,K21))</f>
        <v>0</v>
      </c>
      <c r="Q21" s="68">
        <f t="shared" si="2"/>
        <v>1</v>
      </c>
      <c r="R21" s="50" t="str">
        <f t="shared" si="0"/>
        <v>Robe noire col claudine  à effet festonné blanc</v>
      </c>
      <c r="S21" s="51">
        <f>VLOOKUP(A21,BDD!E:F,2,0)</f>
        <v>211.5</v>
      </c>
      <c r="T21" s="51">
        <f t="shared" si="3"/>
        <v>211.5</v>
      </c>
      <c r="U21" s="51"/>
    </row>
    <row r="22" spans="1:21" x14ac:dyDescent="0.25">
      <c r="A22" s="65" t="str">
        <f t="shared" si="1"/>
        <v>16PERVA082.MUL</v>
      </c>
      <c r="B22" s="54" t="s">
        <v>131</v>
      </c>
      <c r="C22" s="53" t="s">
        <v>81</v>
      </c>
      <c r="D22" s="53" t="s">
        <v>295</v>
      </c>
      <c r="E22" s="58" t="s">
        <v>292</v>
      </c>
      <c r="F22" s="53" t="s">
        <v>162</v>
      </c>
      <c r="G22" s="53" t="s">
        <v>712</v>
      </c>
      <c r="H22" s="65" t="str">
        <f>IF(D22="","",CONCATENATE(B22,VLOOKUP(C22,Thesaurus!N:O,2,0),VLOOKUP(F22,Thesaurus!C:D,2,0)))</f>
        <v>16PERVA08</v>
      </c>
      <c r="I22" s="57" t="s">
        <v>259</v>
      </c>
      <c r="J22" s="59" t="s">
        <v>183</v>
      </c>
      <c r="K22" s="61" t="s">
        <v>994</v>
      </c>
      <c r="L22" s="53">
        <v>1</v>
      </c>
      <c r="M22" s="53">
        <v>1</v>
      </c>
      <c r="N22" s="53" t="str">
        <f t="shared" si="4"/>
        <v/>
      </c>
      <c r="O22" s="67">
        <f>IF(A22="","",SUMIFS('MVT stock'!G:G,'MVT stock'!E:E,A22,'MVT stock'!F:F,K22))</f>
        <v>0</v>
      </c>
      <c r="P22" s="67">
        <f>IF(A22="","",SUMIFS('MVT stock'!H:H,'MVT stock'!E:E,A22,'MVT stock'!F:F,K22))</f>
        <v>0</v>
      </c>
      <c r="Q22" s="68">
        <f t="shared" si="2"/>
        <v>1</v>
      </c>
      <c r="R22" s="50" t="str">
        <f t="shared" si="0"/>
        <v>Robe noire col claudine  à effet festonné blanc</v>
      </c>
      <c r="S22" s="51">
        <f>VLOOKUP(A22,BDD!E:F,2,0)</f>
        <v>211.5</v>
      </c>
      <c r="T22" s="51">
        <f t="shared" si="3"/>
        <v>211.5</v>
      </c>
    </row>
    <row r="23" spans="1:21" x14ac:dyDescent="0.25">
      <c r="A23" s="65" t="str">
        <f t="shared" si="1"/>
        <v>16PERVA082.MUL</v>
      </c>
      <c r="B23" s="54" t="s">
        <v>131</v>
      </c>
      <c r="C23" s="53" t="s">
        <v>81</v>
      </c>
      <c r="D23" s="53" t="s">
        <v>295</v>
      </c>
      <c r="E23" s="58" t="s">
        <v>292</v>
      </c>
      <c r="F23" s="53" t="s">
        <v>162</v>
      </c>
      <c r="G23" s="53" t="s">
        <v>712</v>
      </c>
      <c r="H23" s="65" t="str">
        <f>IF(D23="","",CONCATENATE(B23,VLOOKUP(C23,Thesaurus!N:O,2,0),VLOOKUP(F23,Thesaurus!C:D,2,0)))</f>
        <v>16PERVA08</v>
      </c>
      <c r="I23" s="57" t="s">
        <v>259</v>
      </c>
      <c r="J23" s="59" t="s">
        <v>183</v>
      </c>
      <c r="K23" s="61" t="s">
        <v>995</v>
      </c>
      <c r="L23" s="53">
        <v>1</v>
      </c>
      <c r="M23" s="53">
        <v>1</v>
      </c>
      <c r="N23" s="53" t="str">
        <f t="shared" si="4"/>
        <v/>
      </c>
      <c r="O23" s="67">
        <f>IF(A23="","",SUMIFS('MVT stock'!G:G,'MVT stock'!E:E,A23,'MVT stock'!F:F,K23))</f>
        <v>0</v>
      </c>
      <c r="P23" s="67">
        <f>IF(A23="","",SUMIFS('MVT stock'!H:H,'MVT stock'!E:E,A23,'MVT stock'!F:F,K23))</f>
        <v>0</v>
      </c>
      <c r="Q23" s="68">
        <f t="shared" si="2"/>
        <v>1</v>
      </c>
      <c r="R23" s="50" t="str">
        <f t="shared" si="0"/>
        <v>Robe noire col claudine  à effet festonné blanc</v>
      </c>
      <c r="S23" s="51">
        <f>VLOOKUP(A23,BDD!E:F,2,0)</f>
        <v>211.5</v>
      </c>
      <c r="T23" s="51">
        <f t="shared" si="3"/>
        <v>211.5</v>
      </c>
    </row>
    <row r="24" spans="1:21" x14ac:dyDescent="0.25">
      <c r="A24" s="65" t="str">
        <f t="shared" si="1"/>
        <v>16PERVA083.MUL</v>
      </c>
      <c r="B24" s="54" t="s">
        <v>131</v>
      </c>
      <c r="C24" s="53" t="s">
        <v>81</v>
      </c>
      <c r="D24" s="53" t="s">
        <v>296</v>
      </c>
      <c r="E24" s="58" t="s">
        <v>294</v>
      </c>
      <c r="F24" s="53" t="s">
        <v>162</v>
      </c>
      <c r="G24" s="53" t="s">
        <v>713</v>
      </c>
      <c r="H24" s="65" t="str">
        <f>IF(D24="","",CONCATENATE(B24,VLOOKUP(C24,Thesaurus!N:O,2,0),VLOOKUP(F24,Thesaurus!C:D,2,0)))</f>
        <v>16PERVA08</v>
      </c>
      <c r="I24" s="57" t="s">
        <v>259</v>
      </c>
      <c r="J24" s="59" t="s">
        <v>1005</v>
      </c>
      <c r="K24" s="61" t="s">
        <v>993</v>
      </c>
      <c r="L24" s="53">
        <v>1</v>
      </c>
      <c r="M24" s="53">
        <v>1</v>
      </c>
      <c r="N24" s="53" t="str">
        <f t="shared" si="4"/>
        <v/>
      </c>
      <c r="O24" s="67">
        <f>IF(A24="","",SUMIFS('MVT stock'!G:G,'MVT stock'!E:E,A24,'MVT stock'!F:F,K24))</f>
        <v>0</v>
      </c>
      <c r="P24" s="67">
        <f>IF(A24="","",SUMIFS('MVT stock'!H:H,'MVT stock'!E:E,A24,'MVT stock'!F:F,K24))</f>
        <v>0</v>
      </c>
      <c r="Q24" s="68">
        <f t="shared" si="2"/>
        <v>1</v>
      </c>
      <c r="R24" s="50" t="str">
        <f t="shared" si="0"/>
        <v xml:space="preserve">Robe arc-en-ciel </v>
      </c>
      <c r="S24" s="51">
        <f>VLOOKUP(A24,BDD!E:F,2,0)</f>
        <v>259.5</v>
      </c>
      <c r="T24" s="51">
        <f t="shared" si="3"/>
        <v>259.5</v>
      </c>
    </row>
    <row r="25" spans="1:21" x14ac:dyDescent="0.25">
      <c r="A25" s="65" t="str">
        <f t="shared" si="1"/>
        <v>16PERVA083.MUL</v>
      </c>
      <c r="B25" s="54" t="s">
        <v>131</v>
      </c>
      <c r="C25" s="53" t="s">
        <v>81</v>
      </c>
      <c r="D25" s="53" t="s">
        <v>296</v>
      </c>
      <c r="E25" s="58" t="s">
        <v>294</v>
      </c>
      <c r="F25" s="53" t="s">
        <v>162</v>
      </c>
      <c r="G25" s="53" t="s">
        <v>713</v>
      </c>
      <c r="H25" s="65" t="str">
        <f>IF(D25="","",CONCATENATE(B25,VLOOKUP(C25,Thesaurus!N:O,2,0),VLOOKUP(F25,Thesaurus!C:D,2,0)))</f>
        <v>16PERVA08</v>
      </c>
      <c r="I25" s="57" t="s">
        <v>259</v>
      </c>
      <c r="J25" s="59" t="s">
        <v>1005</v>
      </c>
      <c r="K25" s="61" t="s">
        <v>994</v>
      </c>
      <c r="L25" s="53">
        <v>1</v>
      </c>
      <c r="M25" s="53">
        <v>1</v>
      </c>
      <c r="N25" s="53" t="str">
        <f t="shared" si="4"/>
        <v/>
      </c>
      <c r="O25" s="67">
        <f>IF(A25="","",SUMIFS('MVT stock'!G:G,'MVT stock'!E:E,A25,'MVT stock'!F:F,K25))</f>
        <v>0</v>
      </c>
      <c r="P25" s="67">
        <f>IF(A25="","",SUMIFS('MVT stock'!H:H,'MVT stock'!E:E,A25,'MVT stock'!F:F,K25))</f>
        <v>0</v>
      </c>
      <c r="Q25" s="68">
        <f t="shared" si="2"/>
        <v>1</v>
      </c>
      <c r="R25" s="50" t="str">
        <f t="shared" si="0"/>
        <v xml:space="preserve">Robe arc-en-ciel </v>
      </c>
      <c r="S25" s="51">
        <f>VLOOKUP(A25,BDD!E:F,2,0)</f>
        <v>259.5</v>
      </c>
      <c r="T25" s="51">
        <f t="shared" si="3"/>
        <v>259.5</v>
      </c>
    </row>
    <row r="26" spans="1:21" x14ac:dyDescent="0.25">
      <c r="A26" s="65" t="str">
        <f t="shared" si="1"/>
        <v>16PERVA084.MUL</v>
      </c>
      <c r="B26" s="53" t="s">
        <v>131</v>
      </c>
      <c r="C26" s="53" t="s">
        <v>81</v>
      </c>
      <c r="D26" s="53" t="s">
        <v>297</v>
      </c>
      <c r="E26" s="58" t="s">
        <v>294</v>
      </c>
      <c r="F26" s="53" t="s">
        <v>162</v>
      </c>
      <c r="G26" s="53" t="s">
        <v>714</v>
      </c>
      <c r="H26" s="65" t="str">
        <f>IF(D26="","",CONCATENATE(B26,VLOOKUP(C26,Thesaurus!N:O,2,0),VLOOKUP(F26,Thesaurus!C:D,2,0)))</f>
        <v>16PERVA08</v>
      </c>
      <c r="I26" s="57" t="s">
        <v>259</v>
      </c>
      <c r="J26" s="59" t="s">
        <v>182</v>
      </c>
      <c r="K26" s="61" t="s">
        <v>180</v>
      </c>
      <c r="L26" s="53">
        <v>2</v>
      </c>
      <c r="M26" s="53">
        <v>2</v>
      </c>
      <c r="N26" s="53" t="str">
        <f t="shared" si="4"/>
        <v/>
      </c>
      <c r="O26" s="67">
        <f>IF(A26="","",SUMIFS('MVT stock'!G:G,'MVT stock'!E:E,A26,'MVT stock'!F:F,K26))</f>
        <v>0</v>
      </c>
      <c r="P26" s="67">
        <f>IF(A26="","",SUMIFS('MVT stock'!H:H,'MVT stock'!E:E,A26,'MVT stock'!F:F,K26))</f>
        <v>1</v>
      </c>
      <c r="Q26" s="68">
        <f t="shared" si="2"/>
        <v>1</v>
      </c>
      <c r="R26" s="50" t="str">
        <f t="shared" si="0"/>
        <v>Robe tee-shirt effet tutu</v>
      </c>
      <c r="S26" s="51">
        <f>VLOOKUP(A26,BDD!E:F,2,0)</f>
        <v>113.5</v>
      </c>
      <c r="T26" s="51">
        <f t="shared" si="3"/>
        <v>227</v>
      </c>
    </row>
    <row r="27" spans="1:21" x14ac:dyDescent="0.25">
      <c r="A27" s="65" t="str">
        <f t="shared" si="1"/>
        <v>16PERVA084.MUL</v>
      </c>
      <c r="B27" s="53" t="s">
        <v>131</v>
      </c>
      <c r="C27" s="53" t="s">
        <v>81</v>
      </c>
      <c r="D27" s="53" t="s">
        <v>297</v>
      </c>
      <c r="E27" s="58" t="s">
        <v>294</v>
      </c>
      <c r="F27" s="53" t="s">
        <v>162</v>
      </c>
      <c r="G27" s="53" t="s">
        <v>714</v>
      </c>
      <c r="H27" s="65" t="str">
        <f>IF(D27="","",CONCATENATE(B27,VLOOKUP(C27,Thesaurus!N:O,2,0),VLOOKUP(F27,Thesaurus!C:D,2,0)))</f>
        <v>16PERVA08</v>
      </c>
      <c r="I27" s="57" t="s">
        <v>259</v>
      </c>
      <c r="J27" s="59" t="s">
        <v>182</v>
      </c>
      <c r="K27" s="61" t="s">
        <v>181</v>
      </c>
      <c r="L27" s="53">
        <v>2</v>
      </c>
      <c r="M27" s="53">
        <v>2</v>
      </c>
      <c r="N27" s="53" t="str">
        <f t="shared" si="4"/>
        <v/>
      </c>
      <c r="O27" s="67">
        <f>IF(A27="","",SUMIFS('MVT stock'!G:G,'MVT stock'!E:E,A27,'MVT stock'!F:F,K27))</f>
        <v>0</v>
      </c>
      <c r="P27" s="67">
        <f>IF(A27="","",SUMIFS('MVT stock'!H:H,'MVT stock'!E:E,A27,'MVT stock'!F:F,K27))</f>
        <v>0</v>
      </c>
      <c r="Q27" s="68">
        <f t="shared" si="2"/>
        <v>2</v>
      </c>
      <c r="R27" s="50" t="str">
        <f t="shared" si="0"/>
        <v>Robe tee-shirt effet tutu</v>
      </c>
      <c r="S27" s="51">
        <f>VLOOKUP(A27,BDD!E:F,2,0)</f>
        <v>113.5</v>
      </c>
      <c r="T27" s="51">
        <f t="shared" si="3"/>
        <v>227</v>
      </c>
    </row>
    <row r="28" spans="1:21" x14ac:dyDescent="0.25">
      <c r="A28" s="65" t="str">
        <f t="shared" si="1"/>
        <v>16PERVA085.999</v>
      </c>
      <c r="B28" s="53" t="s">
        <v>131</v>
      </c>
      <c r="C28" s="53" t="s">
        <v>81</v>
      </c>
      <c r="D28" s="53" t="s">
        <v>298</v>
      </c>
      <c r="E28" s="58" t="s">
        <v>294</v>
      </c>
      <c r="F28" s="53" t="s">
        <v>162</v>
      </c>
      <c r="G28" s="53" t="s">
        <v>715</v>
      </c>
      <c r="H28" s="65" t="str">
        <f>IF(D28="","",CONCATENATE(B28,VLOOKUP(C28,Thesaurus!N:O,2,0),VLOOKUP(F28,Thesaurus!C:D,2,0)))</f>
        <v>16PERVA08</v>
      </c>
      <c r="I28" s="57">
        <v>999</v>
      </c>
      <c r="J28" s="59" t="s">
        <v>1019</v>
      </c>
      <c r="K28" s="61" t="s">
        <v>993</v>
      </c>
      <c r="L28" s="53">
        <v>2</v>
      </c>
      <c r="M28" s="53">
        <v>2</v>
      </c>
      <c r="N28" s="53" t="str">
        <f t="shared" si="4"/>
        <v/>
      </c>
      <c r="O28" s="67">
        <f>IF(A28="","",SUMIFS('MVT stock'!G:G,'MVT stock'!E:E,A28,'MVT stock'!F:F,K28))</f>
        <v>0</v>
      </c>
      <c r="P28" s="67">
        <f>IF(A28="","",SUMIFS('MVT stock'!H:H,'MVT stock'!E:E,A28,'MVT stock'!F:F,K28))</f>
        <v>0</v>
      </c>
      <c r="Q28" s="68">
        <f t="shared" si="2"/>
        <v>2</v>
      </c>
      <c r="R28" s="50" t="str">
        <f t="shared" si="0"/>
        <v>Robe manches courtes col cerise</v>
      </c>
      <c r="S28" s="51">
        <f>VLOOKUP(A28,BDD!E:F,2,0)</f>
        <v>173</v>
      </c>
      <c r="T28" s="51">
        <f t="shared" si="3"/>
        <v>346</v>
      </c>
    </row>
    <row r="29" spans="1:21" x14ac:dyDescent="0.25">
      <c r="A29" s="65" t="str">
        <f t="shared" si="1"/>
        <v>16PERVA085.999</v>
      </c>
      <c r="B29" s="53" t="s">
        <v>131</v>
      </c>
      <c r="C29" s="53" t="s">
        <v>81</v>
      </c>
      <c r="D29" s="53" t="s">
        <v>298</v>
      </c>
      <c r="E29" s="58" t="s">
        <v>294</v>
      </c>
      <c r="F29" s="53" t="s">
        <v>162</v>
      </c>
      <c r="G29" s="53" t="s">
        <v>715</v>
      </c>
      <c r="H29" s="65" t="str">
        <f>IF(D29="","",CONCATENATE(B29,VLOOKUP(C29,Thesaurus!N:O,2,0),VLOOKUP(F29,Thesaurus!C:D,2,0)))</f>
        <v>16PERVA08</v>
      </c>
      <c r="I29" s="57">
        <v>999</v>
      </c>
      <c r="J29" s="59" t="s">
        <v>1019</v>
      </c>
      <c r="K29" s="61" t="s">
        <v>994</v>
      </c>
      <c r="L29" s="53">
        <v>1</v>
      </c>
      <c r="M29" s="53">
        <v>1</v>
      </c>
      <c r="N29" s="53" t="str">
        <f t="shared" si="4"/>
        <v/>
      </c>
      <c r="O29" s="67">
        <f>IF(A29="","",SUMIFS('MVT stock'!G:G,'MVT stock'!E:E,A29,'MVT stock'!F:F,K29))</f>
        <v>0</v>
      </c>
      <c r="P29" s="67">
        <f>IF(A29="","",SUMIFS('MVT stock'!H:H,'MVT stock'!E:E,A29,'MVT stock'!F:F,K29))</f>
        <v>0</v>
      </c>
      <c r="Q29" s="68">
        <f t="shared" si="2"/>
        <v>1</v>
      </c>
      <c r="R29" s="50" t="str">
        <f t="shared" si="0"/>
        <v>Robe manches courtes col cerise</v>
      </c>
      <c r="S29" s="51">
        <f>VLOOKUP(A29,BDD!E:F,2,0)</f>
        <v>173</v>
      </c>
      <c r="T29" s="51">
        <f t="shared" si="3"/>
        <v>173</v>
      </c>
    </row>
    <row r="30" spans="1:21" x14ac:dyDescent="0.25">
      <c r="A30" s="65" t="str">
        <f t="shared" si="1"/>
        <v>16PERVA085.999</v>
      </c>
      <c r="B30" s="53" t="s">
        <v>131</v>
      </c>
      <c r="C30" s="53" t="s">
        <v>81</v>
      </c>
      <c r="D30" s="53" t="s">
        <v>298</v>
      </c>
      <c r="E30" s="58" t="s">
        <v>294</v>
      </c>
      <c r="F30" s="53" t="s">
        <v>162</v>
      </c>
      <c r="G30" s="53" t="s">
        <v>715</v>
      </c>
      <c r="H30" s="65" t="str">
        <f>IF(D30="","",CONCATENATE(B30,VLOOKUP(C30,Thesaurus!N:O,2,0),VLOOKUP(F30,Thesaurus!C:D,2,0)))</f>
        <v>16PERVA08</v>
      </c>
      <c r="I30" s="57">
        <v>999</v>
      </c>
      <c r="J30" s="59" t="s">
        <v>1019</v>
      </c>
      <c r="K30" s="61" t="s">
        <v>995</v>
      </c>
      <c r="L30" s="53">
        <v>1</v>
      </c>
      <c r="M30" s="53">
        <v>1</v>
      </c>
      <c r="N30" s="53" t="str">
        <f t="shared" si="4"/>
        <v/>
      </c>
      <c r="O30" s="67">
        <f>IF(A30="","",SUMIFS('MVT stock'!G:G,'MVT stock'!E:E,A30,'MVT stock'!F:F,K30))</f>
        <v>0</v>
      </c>
      <c r="P30" s="67">
        <f>IF(A30="","",SUMIFS('MVT stock'!H:H,'MVT stock'!E:E,A30,'MVT stock'!F:F,K30))</f>
        <v>0</v>
      </c>
      <c r="Q30" s="68">
        <f t="shared" si="2"/>
        <v>1</v>
      </c>
      <c r="R30" s="50" t="str">
        <f t="shared" si="0"/>
        <v>Robe manches courtes col cerise</v>
      </c>
      <c r="S30" s="51">
        <f>VLOOKUP(A30,BDD!E:F,2,0)</f>
        <v>173</v>
      </c>
      <c r="T30" s="51">
        <f t="shared" si="3"/>
        <v>173</v>
      </c>
    </row>
    <row r="31" spans="1:21" x14ac:dyDescent="0.25">
      <c r="A31" s="65" t="str">
        <f t="shared" si="1"/>
        <v>16PERVA132.210</v>
      </c>
      <c r="B31" s="53" t="s">
        <v>131</v>
      </c>
      <c r="C31" s="53" t="s">
        <v>81</v>
      </c>
      <c r="D31" s="53" t="s">
        <v>299</v>
      </c>
      <c r="E31" s="58" t="s">
        <v>300</v>
      </c>
      <c r="F31" s="53" t="s">
        <v>172</v>
      </c>
      <c r="G31" s="53" t="s">
        <v>716</v>
      </c>
      <c r="H31" s="65" t="str">
        <f>IF(D31="","",CONCATENATE(B31,VLOOKUP(C31,Thesaurus!N:O,2,0),VLOOKUP(F31,Thesaurus!C:D,2,0)))</f>
        <v>16PERVA13</v>
      </c>
      <c r="I31" s="57">
        <v>210</v>
      </c>
      <c r="J31" s="59" t="s">
        <v>183</v>
      </c>
      <c r="K31" s="61" t="s">
        <v>993</v>
      </c>
      <c r="L31" s="53">
        <v>1</v>
      </c>
      <c r="M31" s="53">
        <v>1</v>
      </c>
      <c r="N31" s="53" t="str">
        <f t="shared" si="4"/>
        <v/>
      </c>
      <c r="O31" s="67">
        <f>IF(A31="","",SUMIFS('MVT stock'!G:G,'MVT stock'!E:E,A31,'MVT stock'!F:F,K31))</f>
        <v>0</v>
      </c>
      <c r="P31" s="67">
        <f>IF(A31="","",SUMIFS('MVT stock'!H:H,'MVT stock'!E:E,A31,'MVT stock'!F:F,K31))</f>
        <v>0</v>
      </c>
      <c r="Q31" s="68">
        <f t="shared" si="2"/>
        <v>1</v>
      </c>
      <c r="R31" s="50" t="str">
        <f t="shared" si="0"/>
        <v>Manteau rose poudré</v>
      </c>
      <c r="S31" s="51">
        <f>VLOOKUP(A31,BDD!E:F,2,0)</f>
        <v>229</v>
      </c>
      <c r="T31" s="51">
        <f t="shared" si="3"/>
        <v>229</v>
      </c>
    </row>
    <row r="32" spans="1:21" x14ac:dyDescent="0.25">
      <c r="A32" s="65" t="str">
        <f t="shared" si="1"/>
        <v>16PERVA132.210</v>
      </c>
      <c r="B32" s="53" t="s">
        <v>131</v>
      </c>
      <c r="C32" s="53" t="s">
        <v>81</v>
      </c>
      <c r="D32" s="53" t="s">
        <v>299</v>
      </c>
      <c r="E32" s="58" t="s">
        <v>300</v>
      </c>
      <c r="F32" s="53" t="s">
        <v>172</v>
      </c>
      <c r="G32" s="53" t="s">
        <v>716</v>
      </c>
      <c r="H32" s="65" t="str">
        <f>IF(D32="","",CONCATENATE(B32,VLOOKUP(C32,Thesaurus!N:O,2,0),VLOOKUP(F32,Thesaurus!C:D,2,0)))</f>
        <v>16PERVA13</v>
      </c>
      <c r="I32" s="57">
        <v>210</v>
      </c>
      <c r="J32" s="59" t="s">
        <v>183</v>
      </c>
      <c r="K32" s="61">
        <v>42</v>
      </c>
      <c r="L32" s="53">
        <v>1</v>
      </c>
      <c r="M32" s="53">
        <v>1</v>
      </c>
      <c r="N32" s="53" t="str">
        <f t="shared" si="4"/>
        <v/>
      </c>
      <c r="O32" s="67">
        <f>IF(A32="","",SUMIFS('MVT stock'!G:G,'MVT stock'!E:E,A32,'MVT stock'!F:F,K32))</f>
        <v>0</v>
      </c>
      <c r="P32" s="67">
        <f>IF(A32="","",SUMIFS('MVT stock'!H:H,'MVT stock'!E:E,A32,'MVT stock'!F:F,K32))</f>
        <v>0</v>
      </c>
      <c r="Q32" s="68">
        <f t="shared" si="2"/>
        <v>1</v>
      </c>
      <c r="R32" s="50" t="str">
        <f t="shared" si="0"/>
        <v>Manteau rose poudré</v>
      </c>
      <c r="S32" s="51">
        <f>VLOOKUP(A32,BDD!E:F,2,0)</f>
        <v>229</v>
      </c>
      <c r="T32" s="51">
        <f t="shared" si="3"/>
        <v>229</v>
      </c>
    </row>
    <row r="33" spans="1:20" x14ac:dyDescent="0.25">
      <c r="A33" s="65" t="str">
        <f t="shared" si="1"/>
        <v>16PERVA132.210</v>
      </c>
      <c r="B33" s="53" t="s">
        <v>131</v>
      </c>
      <c r="C33" s="53" t="s">
        <v>81</v>
      </c>
      <c r="D33" s="53" t="s">
        <v>299</v>
      </c>
      <c r="E33" s="58" t="s">
        <v>300</v>
      </c>
      <c r="F33" s="53" t="s">
        <v>172</v>
      </c>
      <c r="G33" s="53" t="s">
        <v>716</v>
      </c>
      <c r="H33" s="65" t="str">
        <f>IF(D33="","",CONCATENATE(B33,VLOOKUP(C33,Thesaurus!N:O,2,0),VLOOKUP(F33,Thesaurus!C:D,2,0)))</f>
        <v>16PERVA13</v>
      </c>
      <c r="I33" s="57">
        <v>210</v>
      </c>
      <c r="J33" s="59" t="s">
        <v>183</v>
      </c>
      <c r="K33" s="61" t="s">
        <v>995</v>
      </c>
      <c r="L33" s="53">
        <v>1</v>
      </c>
      <c r="M33" s="53">
        <v>1</v>
      </c>
      <c r="N33" s="53" t="str">
        <f t="shared" si="4"/>
        <v/>
      </c>
      <c r="O33" s="67">
        <f>IF(A33="","",SUMIFS('MVT stock'!G:G,'MVT stock'!E:E,A33,'MVT stock'!F:F,K33))</f>
        <v>0</v>
      </c>
      <c r="P33" s="67">
        <f>IF(A33="","",SUMIFS('MVT stock'!H:H,'MVT stock'!E:E,A33,'MVT stock'!F:F,K33))</f>
        <v>0</v>
      </c>
      <c r="Q33" s="68">
        <f t="shared" si="2"/>
        <v>1</v>
      </c>
      <c r="R33" s="50" t="str">
        <f t="shared" si="0"/>
        <v>Manteau rose poudré</v>
      </c>
      <c r="S33" s="51">
        <f>VLOOKUP(A33,BDD!E:F,2,0)</f>
        <v>229</v>
      </c>
      <c r="T33" s="51">
        <f t="shared" si="3"/>
        <v>229</v>
      </c>
    </row>
    <row r="34" spans="1:20" x14ac:dyDescent="0.25">
      <c r="A34" s="65" t="str">
        <f t="shared" si="1"/>
        <v>16PERVA086.999</v>
      </c>
      <c r="B34" s="53" t="s">
        <v>131</v>
      </c>
      <c r="C34" s="53" t="s">
        <v>81</v>
      </c>
      <c r="D34" s="53" t="s">
        <v>301</v>
      </c>
      <c r="E34" s="58" t="s">
        <v>294</v>
      </c>
      <c r="F34" s="53" t="s">
        <v>162</v>
      </c>
      <c r="G34" s="53" t="s">
        <v>717</v>
      </c>
      <c r="H34" s="65" t="str">
        <f>IF(D34="","",CONCATENATE(B34,VLOOKUP(C34,Thesaurus!N:O,2,0),VLOOKUP(F34,Thesaurus!C:D,2,0)))</f>
        <v>16PERVA08</v>
      </c>
      <c r="I34" s="57">
        <v>999</v>
      </c>
      <c r="J34" s="59" t="s">
        <v>999</v>
      </c>
      <c r="K34" s="61" t="s">
        <v>180</v>
      </c>
      <c r="L34" s="53">
        <v>1</v>
      </c>
      <c r="M34" s="53">
        <v>1</v>
      </c>
      <c r="N34" s="53" t="str">
        <f t="shared" si="4"/>
        <v/>
      </c>
      <c r="O34" s="67">
        <f>IF(A34="","",SUMIFS('MVT stock'!G:G,'MVT stock'!E:E,A34,'MVT stock'!F:F,K34))</f>
        <v>0</v>
      </c>
      <c r="P34" s="67">
        <f>IF(A34="","",SUMIFS('MVT stock'!H:H,'MVT stock'!E:E,A34,'MVT stock'!F:F,K34))</f>
        <v>0</v>
      </c>
      <c r="Q34" s="68">
        <f t="shared" si="2"/>
        <v>1</v>
      </c>
      <c r="R34" s="50" t="str">
        <f t="shared" si="0"/>
        <v>Robe col polo manches en transparence</v>
      </c>
      <c r="S34" s="51">
        <f>VLOOKUP(A34,BDD!E:F,2,0)</f>
        <v>163.5</v>
      </c>
      <c r="T34" s="51">
        <f t="shared" si="3"/>
        <v>163.5</v>
      </c>
    </row>
    <row r="35" spans="1:20" x14ac:dyDescent="0.25">
      <c r="A35" s="65" t="str">
        <f t="shared" si="1"/>
        <v>16PERVA086.999</v>
      </c>
      <c r="B35" s="53" t="s">
        <v>131</v>
      </c>
      <c r="C35" s="53" t="s">
        <v>81</v>
      </c>
      <c r="D35" s="53" t="s">
        <v>301</v>
      </c>
      <c r="E35" s="58" t="s">
        <v>294</v>
      </c>
      <c r="F35" s="53" t="s">
        <v>162</v>
      </c>
      <c r="G35" s="53" t="s">
        <v>717</v>
      </c>
      <c r="H35" s="65" t="str">
        <f>IF(D35="","",CONCATENATE(B35,VLOOKUP(C35,Thesaurus!N:O,2,0),VLOOKUP(F35,Thesaurus!C:D,2,0)))</f>
        <v>16PERVA08</v>
      </c>
      <c r="I35" s="57">
        <v>999</v>
      </c>
      <c r="J35" s="59" t="s">
        <v>999</v>
      </c>
      <c r="K35" s="61" t="s">
        <v>181</v>
      </c>
      <c r="L35" s="53">
        <v>1</v>
      </c>
      <c r="M35" s="53">
        <v>1</v>
      </c>
      <c r="N35" s="53" t="str">
        <f t="shared" si="4"/>
        <v/>
      </c>
      <c r="O35" s="67">
        <f>IF(A35="","",SUMIFS('MVT stock'!G:G,'MVT stock'!E:E,A35,'MVT stock'!F:F,K35))</f>
        <v>0</v>
      </c>
      <c r="P35" s="67">
        <f>IF(A35="","",SUMIFS('MVT stock'!H:H,'MVT stock'!E:E,A35,'MVT stock'!F:F,K35))</f>
        <v>0</v>
      </c>
      <c r="Q35" s="68">
        <f t="shared" si="2"/>
        <v>1</v>
      </c>
      <c r="R35" s="50" t="str">
        <f t="shared" si="0"/>
        <v>Robe col polo manches en transparence</v>
      </c>
      <c r="S35" s="51">
        <f>VLOOKUP(A35,BDD!E:F,2,0)</f>
        <v>163.5</v>
      </c>
      <c r="T35" s="51">
        <f t="shared" si="3"/>
        <v>163.5</v>
      </c>
    </row>
    <row r="36" spans="1:20" x14ac:dyDescent="0.25">
      <c r="A36" s="65" t="str">
        <f t="shared" si="1"/>
        <v>16PERVA086.999</v>
      </c>
      <c r="B36" s="53" t="s">
        <v>131</v>
      </c>
      <c r="C36" s="53" t="s">
        <v>81</v>
      </c>
      <c r="D36" s="53" t="s">
        <v>301</v>
      </c>
      <c r="E36" s="58" t="s">
        <v>294</v>
      </c>
      <c r="F36" s="53" t="s">
        <v>162</v>
      </c>
      <c r="G36" s="53" t="s">
        <v>717</v>
      </c>
      <c r="H36" s="65" t="str">
        <f>IF(D36="","",CONCATENATE(B36,VLOOKUP(C36,Thesaurus!N:O,2,0),VLOOKUP(F36,Thesaurus!C:D,2,0)))</f>
        <v>16PERVA08</v>
      </c>
      <c r="I36" s="57">
        <v>999</v>
      </c>
      <c r="J36" s="59" t="s">
        <v>999</v>
      </c>
      <c r="K36" s="61" t="s">
        <v>996</v>
      </c>
      <c r="L36" s="53">
        <v>1</v>
      </c>
      <c r="M36" s="53">
        <v>1</v>
      </c>
      <c r="N36" s="53" t="str">
        <f t="shared" si="4"/>
        <v/>
      </c>
      <c r="O36" s="67">
        <f>IF(A36="","",SUMIFS('MVT stock'!G:G,'MVT stock'!E:E,A36,'MVT stock'!F:F,K36))</f>
        <v>0</v>
      </c>
      <c r="P36" s="67">
        <f>IF(A36="","",SUMIFS('MVT stock'!H:H,'MVT stock'!E:E,A36,'MVT stock'!F:F,K36))</f>
        <v>0</v>
      </c>
      <c r="Q36" s="68">
        <f t="shared" si="2"/>
        <v>1</v>
      </c>
      <c r="R36" s="50" t="str">
        <f t="shared" si="0"/>
        <v>Robe col polo manches en transparence</v>
      </c>
      <c r="S36" s="51">
        <f>VLOOKUP(A36,BDD!E:F,2,0)</f>
        <v>163.5</v>
      </c>
      <c r="T36" s="51">
        <f t="shared" si="3"/>
        <v>163.5</v>
      </c>
    </row>
    <row r="37" spans="1:20" x14ac:dyDescent="0.25">
      <c r="A37" s="65" t="str">
        <f t="shared" si="1"/>
        <v>16PERVA087.999</v>
      </c>
      <c r="B37" s="53" t="s">
        <v>131</v>
      </c>
      <c r="C37" s="53" t="s">
        <v>81</v>
      </c>
      <c r="D37" s="53" t="s">
        <v>302</v>
      </c>
      <c r="E37" s="58" t="s">
        <v>294</v>
      </c>
      <c r="F37" s="53" t="s">
        <v>162</v>
      </c>
      <c r="G37" s="53" t="s">
        <v>718</v>
      </c>
      <c r="H37" s="65" t="str">
        <f>IF(D37="","",CONCATENATE(B37,VLOOKUP(C37,Thesaurus!N:O,2,0),VLOOKUP(F37,Thesaurus!C:D,2,0)))</f>
        <v>16PERVA08</v>
      </c>
      <c r="I37" s="57">
        <v>999</v>
      </c>
      <c r="J37" s="59" t="s">
        <v>1020</v>
      </c>
      <c r="K37" s="61" t="s">
        <v>180</v>
      </c>
      <c r="L37" s="53">
        <v>2</v>
      </c>
      <c r="M37" s="53">
        <v>2</v>
      </c>
      <c r="N37" s="53" t="str">
        <f t="shared" si="4"/>
        <v/>
      </c>
      <c r="O37" s="67">
        <f>IF(A37="","",SUMIFS('MVT stock'!G:G,'MVT stock'!E:E,A37,'MVT stock'!F:F,K37))</f>
        <v>0</v>
      </c>
      <c r="P37" s="67">
        <f>IF(A37="","",SUMIFS('MVT stock'!H:H,'MVT stock'!E:E,A37,'MVT stock'!F:F,K37))</f>
        <v>0</v>
      </c>
      <c r="Q37" s="68">
        <f t="shared" si="2"/>
        <v>2</v>
      </c>
      <c r="R37" s="50" t="str">
        <f t="shared" si="0"/>
        <v>Robe sweat effet tutu</v>
      </c>
      <c r="S37" s="51">
        <f>VLOOKUP(A37,BDD!E:F,2,0)</f>
        <v>173</v>
      </c>
      <c r="T37" s="51">
        <f t="shared" si="3"/>
        <v>346</v>
      </c>
    </row>
    <row r="38" spans="1:20" x14ac:dyDescent="0.25">
      <c r="A38" s="65" t="str">
        <f t="shared" si="1"/>
        <v>16PERVA087.999</v>
      </c>
      <c r="B38" s="53" t="s">
        <v>131</v>
      </c>
      <c r="C38" s="53" t="s">
        <v>81</v>
      </c>
      <c r="D38" s="53" t="s">
        <v>302</v>
      </c>
      <c r="E38" s="58" t="s">
        <v>294</v>
      </c>
      <c r="F38" s="53" t="s">
        <v>162</v>
      </c>
      <c r="G38" s="53" t="s">
        <v>718</v>
      </c>
      <c r="H38" s="65" t="str">
        <f>IF(D38="","",CONCATENATE(B38,VLOOKUP(C38,Thesaurus!N:O,2,0),VLOOKUP(F38,Thesaurus!C:D,2,0)))</f>
        <v>16PERVA08</v>
      </c>
      <c r="I38" s="57">
        <v>999</v>
      </c>
      <c r="J38" s="59" t="s">
        <v>1020</v>
      </c>
      <c r="K38" s="61" t="s">
        <v>181</v>
      </c>
      <c r="L38" s="53">
        <v>1</v>
      </c>
      <c r="M38" s="53">
        <v>1</v>
      </c>
      <c r="N38" s="53" t="str">
        <f t="shared" si="4"/>
        <v/>
      </c>
      <c r="O38" s="67">
        <f>IF(A38="","",SUMIFS('MVT stock'!G:G,'MVT stock'!E:E,A38,'MVT stock'!F:F,K38))</f>
        <v>0</v>
      </c>
      <c r="P38" s="67">
        <f>IF(A38="","",SUMIFS('MVT stock'!H:H,'MVT stock'!E:E,A38,'MVT stock'!F:F,K38))</f>
        <v>0</v>
      </c>
      <c r="Q38" s="68">
        <f t="shared" si="2"/>
        <v>1</v>
      </c>
      <c r="R38" s="50" t="str">
        <f t="shared" si="0"/>
        <v>Robe sweat effet tutu</v>
      </c>
      <c r="S38" s="51">
        <f>VLOOKUP(A38,BDD!E:F,2,0)</f>
        <v>173</v>
      </c>
      <c r="T38" s="51">
        <f t="shared" si="3"/>
        <v>173</v>
      </c>
    </row>
    <row r="39" spans="1:20" x14ac:dyDescent="0.25">
      <c r="A39" s="65" t="str">
        <f t="shared" si="1"/>
        <v>16PERVA088.210</v>
      </c>
      <c r="B39" s="53" t="s">
        <v>131</v>
      </c>
      <c r="C39" s="53" t="s">
        <v>81</v>
      </c>
      <c r="D39" s="53" t="s">
        <v>303</v>
      </c>
      <c r="E39" s="58" t="s">
        <v>300</v>
      </c>
      <c r="F39" s="53" t="s">
        <v>162</v>
      </c>
      <c r="G39" s="53" t="s">
        <v>719</v>
      </c>
      <c r="H39" s="65" t="str">
        <f>IF(D39="","",CONCATENATE(B39,VLOOKUP(C39,Thesaurus!N:O,2,0),VLOOKUP(F39,Thesaurus!C:D,2,0)))</f>
        <v>16PERVA08</v>
      </c>
      <c r="I39" s="57">
        <v>210</v>
      </c>
      <c r="J39" s="59" t="s">
        <v>1021</v>
      </c>
      <c r="K39" s="61" t="s">
        <v>993</v>
      </c>
      <c r="L39" s="53">
        <v>2</v>
      </c>
      <c r="M39" s="53">
        <v>2</v>
      </c>
      <c r="N39" s="53" t="str">
        <f t="shared" si="4"/>
        <v/>
      </c>
      <c r="O39" s="67">
        <f>IF(A39="","",SUMIFS('MVT stock'!G:G,'MVT stock'!E:E,A39,'MVT stock'!F:F,K39))</f>
        <v>0</v>
      </c>
      <c r="P39" s="67">
        <f>IF(A39="","",SUMIFS('MVT stock'!H:H,'MVT stock'!E:E,A39,'MVT stock'!F:F,K39))</f>
        <v>0</v>
      </c>
      <c r="Q39" s="68">
        <f t="shared" si="2"/>
        <v>2</v>
      </c>
      <c r="R39" s="50" t="str">
        <f t="shared" si="0"/>
        <v>Robe baby doll rose poudré</v>
      </c>
      <c r="S39" s="51">
        <f>VLOOKUP(A39,BDD!E:F,2,0)</f>
        <v>152</v>
      </c>
      <c r="T39" s="51">
        <f t="shared" si="3"/>
        <v>304</v>
      </c>
    </row>
    <row r="40" spans="1:20" x14ac:dyDescent="0.25">
      <c r="A40" s="65" t="str">
        <f t="shared" si="1"/>
        <v>16PERVA088.210</v>
      </c>
      <c r="B40" s="53" t="s">
        <v>131</v>
      </c>
      <c r="C40" s="53" t="s">
        <v>81</v>
      </c>
      <c r="D40" s="53" t="s">
        <v>303</v>
      </c>
      <c r="E40" s="58" t="s">
        <v>300</v>
      </c>
      <c r="F40" s="53" t="s">
        <v>162</v>
      </c>
      <c r="G40" s="53" t="s">
        <v>719</v>
      </c>
      <c r="H40" s="65" t="str">
        <f>IF(D40="","",CONCATENATE(B40,VLOOKUP(C40,Thesaurus!N:O,2,0),VLOOKUP(F40,Thesaurus!C:D,2,0)))</f>
        <v>16PERVA08</v>
      </c>
      <c r="I40" s="57">
        <v>210</v>
      </c>
      <c r="J40" s="59" t="s">
        <v>1021</v>
      </c>
      <c r="K40" s="61" t="s">
        <v>994</v>
      </c>
      <c r="L40" s="53">
        <v>2</v>
      </c>
      <c r="M40" s="53">
        <v>2</v>
      </c>
      <c r="N40" s="53" t="str">
        <f t="shared" si="4"/>
        <v/>
      </c>
      <c r="O40" s="67">
        <f>IF(A40="","",SUMIFS('MVT stock'!G:G,'MVT stock'!E:E,A40,'MVT stock'!F:F,K40))</f>
        <v>0</v>
      </c>
      <c r="P40" s="67">
        <f>IF(A40="","",SUMIFS('MVT stock'!H:H,'MVT stock'!E:E,A40,'MVT stock'!F:F,K40))</f>
        <v>0</v>
      </c>
      <c r="Q40" s="68">
        <f t="shared" si="2"/>
        <v>2</v>
      </c>
      <c r="R40" s="50" t="str">
        <f t="shared" si="0"/>
        <v>Robe baby doll rose poudré</v>
      </c>
      <c r="S40" s="51">
        <f>VLOOKUP(A40,BDD!E:F,2,0)</f>
        <v>152</v>
      </c>
      <c r="T40" s="51">
        <f t="shared" si="3"/>
        <v>304</v>
      </c>
    </row>
    <row r="41" spans="1:20" x14ac:dyDescent="0.25">
      <c r="A41" s="65" t="str">
        <f t="shared" si="1"/>
        <v>16PETBA011.999</v>
      </c>
      <c r="B41" s="53" t="s">
        <v>131</v>
      </c>
      <c r="C41" s="53" t="s">
        <v>697</v>
      </c>
      <c r="D41" s="53" t="s">
        <v>304</v>
      </c>
      <c r="E41" s="58" t="s">
        <v>145</v>
      </c>
      <c r="F41" s="53" t="s">
        <v>148</v>
      </c>
      <c r="G41" s="53" t="s">
        <v>720</v>
      </c>
      <c r="H41" s="65" t="str">
        <f>IF(D41="","",CONCATENATE(B41,VLOOKUP(C41,Thesaurus!N:O,2,0),VLOOKUP(F41,Thesaurus!C:D,2,0)))</f>
        <v>16PETBA01</v>
      </c>
      <c r="I41" s="57">
        <v>999</v>
      </c>
      <c r="J41" s="59" t="s">
        <v>1004</v>
      </c>
      <c r="K41" s="61" t="s">
        <v>180</v>
      </c>
      <c r="L41" s="53">
        <v>1</v>
      </c>
      <c r="M41" s="53">
        <v>1</v>
      </c>
      <c r="N41" s="53" t="str">
        <f t="shared" si="4"/>
        <v/>
      </c>
      <c r="O41" s="67">
        <f>IF(A41="","",SUMIFS('MVT stock'!G:G,'MVT stock'!E:E,A41,'MVT stock'!F:F,K41))</f>
        <v>0</v>
      </c>
      <c r="P41" s="67">
        <f>IF(A41="","",SUMIFS('MVT stock'!H:H,'MVT stock'!E:E,A41,'MVT stock'!F:F,K41))</f>
        <v>0</v>
      </c>
      <c r="Q41" s="68">
        <f t="shared" si="2"/>
        <v>1</v>
      </c>
      <c r="R41" s="50" t="str">
        <f t="shared" si="0"/>
        <v>Débardeur noir à trous circulaires</v>
      </c>
      <c r="S41" s="51">
        <f>VLOOKUP(A41,BDD!E:F,2,0)</f>
        <v>75</v>
      </c>
      <c r="T41" s="51">
        <f t="shared" si="3"/>
        <v>75</v>
      </c>
    </row>
    <row r="42" spans="1:20" x14ac:dyDescent="0.25">
      <c r="A42" s="65" t="str">
        <f t="shared" si="1"/>
        <v>16PETBA011.999</v>
      </c>
      <c r="B42" s="53" t="s">
        <v>131</v>
      </c>
      <c r="C42" s="53" t="s">
        <v>697</v>
      </c>
      <c r="D42" s="53" t="s">
        <v>304</v>
      </c>
      <c r="E42" s="58" t="s">
        <v>145</v>
      </c>
      <c r="F42" s="53" t="s">
        <v>148</v>
      </c>
      <c r="G42" s="53" t="s">
        <v>720</v>
      </c>
      <c r="H42" s="65" t="str">
        <f>IF(D42="","",CONCATENATE(B42,VLOOKUP(C42,Thesaurus!N:O,2,0),VLOOKUP(F42,Thesaurus!C:D,2,0)))</f>
        <v>16PETBA01</v>
      </c>
      <c r="I42" s="57">
        <v>999</v>
      </c>
      <c r="J42" s="59" t="s">
        <v>1004</v>
      </c>
      <c r="K42" s="61" t="s">
        <v>181</v>
      </c>
      <c r="L42" s="53">
        <v>1</v>
      </c>
      <c r="M42" s="53">
        <v>1</v>
      </c>
      <c r="N42" s="53" t="str">
        <f t="shared" si="4"/>
        <v/>
      </c>
      <c r="O42" s="67">
        <f>IF(A42="","",SUMIFS('MVT stock'!G:G,'MVT stock'!E:E,A42,'MVT stock'!F:F,K42))</f>
        <v>0</v>
      </c>
      <c r="P42" s="67">
        <f>IF(A42="","",SUMIFS('MVT stock'!H:H,'MVT stock'!E:E,A42,'MVT stock'!F:F,K42))</f>
        <v>0</v>
      </c>
      <c r="Q42" s="68">
        <f t="shared" si="2"/>
        <v>1</v>
      </c>
      <c r="R42" s="50" t="str">
        <f t="shared" si="0"/>
        <v>Débardeur noir à trous circulaires</v>
      </c>
      <c r="S42" s="51">
        <f>VLOOKUP(A42,BDD!E:F,2,0)</f>
        <v>75</v>
      </c>
      <c r="T42" s="51">
        <f t="shared" si="3"/>
        <v>75</v>
      </c>
    </row>
    <row r="43" spans="1:20" x14ac:dyDescent="0.25">
      <c r="A43" s="65" t="str">
        <f t="shared" si="1"/>
        <v>16PETBA031.999</v>
      </c>
      <c r="B43" s="53" t="s">
        <v>131</v>
      </c>
      <c r="C43" s="53" t="s">
        <v>697</v>
      </c>
      <c r="D43" s="53" t="s">
        <v>305</v>
      </c>
      <c r="E43" s="58" t="s">
        <v>145</v>
      </c>
      <c r="F43" s="53" t="s">
        <v>152</v>
      </c>
      <c r="G43" s="53" t="s">
        <v>721</v>
      </c>
      <c r="H43" s="65" t="str">
        <f>IF(D43="","",CONCATENATE(B43,VLOOKUP(C43,Thesaurus!N:O,2,0),VLOOKUP(F43,Thesaurus!C:D,2,0)))</f>
        <v>16PETBA03</v>
      </c>
      <c r="I43" s="57">
        <v>999</v>
      </c>
      <c r="J43" s="59" t="s">
        <v>1004</v>
      </c>
      <c r="K43" s="61" t="s">
        <v>997</v>
      </c>
      <c r="L43" s="53">
        <v>1</v>
      </c>
      <c r="M43" s="53">
        <v>1</v>
      </c>
      <c r="N43" s="53" t="str">
        <f t="shared" si="4"/>
        <v/>
      </c>
      <c r="O43" s="67">
        <f>IF(A43="","",SUMIFS('MVT stock'!G:G,'MVT stock'!E:E,A43,'MVT stock'!F:F,K43))</f>
        <v>0</v>
      </c>
      <c r="P43" s="67">
        <f>IF(A43="","",SUMIFS('MVT stock'!H:H,'MVT stock'!E:E,A43,'MVT stock'!F:F,K43))</f>
        <v>0</v>
      </c>
      <c r="Q43" s="68">
        <f t="shared" si="2"/>
        <v>1</v>
      </c>
      <c r="R43" s="50" t="str">
        <f t="shared" si="0"/>
        <v>Tee-shirt manches courtes à trous circulaire</v>
      </c>
      <c r="S43" s="51">
        <f>VLOOKUP(A43,BDD!E:F,2,0)</f>
        <v>86</v>
      </c>
      <c r="T43" s="51">
        <f t="shared" si="3"/>
        <v>86</v>
      </c>
    </row>
    <row r="44" spans="1:20" x14ac:dyDescent="0.25">
      <c r="A44" s="65" t="str">
        <f t="shared" si="1"/>
        <v>16PETBA031.999</v>
      </c>
      <c r="B44" s="53" t="s">
        <v>131</v>
      </c>
      <c r="C44" s="53" t="s">
        <v>697</v>
      </c>
      <c r="D44" s="53" t="s">
        <v>305</v>
      </c>
      <c r="E44" s="58" t="s">
        <v>145</v>
      </c>
      <c r="F44" s="53" t="s">
        <v>152</v>
      </c>
      <c r="G44" s="53" t="s">
        <v>721</v>
      </c>
      <c r="H44" s="65" t="str">
        <f>IF(D44="","",CONCATENATE(B44,VLOOKUP(C44,Thesaurus!N:O,2,0),VLOOKUP(F44,Thesaurus!C:D,2,0)))</f>
        <v>16PETBA03</v>
      </c>
      <c r="I44" s="57">
        <v>999</v>
      </c>
      <c r="J44" s="59" t="s">
        <v>1004</v>
      </c>
      <c r="K44" s="61" t="s">
        <v>180</v>
      </c>
      <c r="L44" s="53">
        <v>1</v>
      </c>
      <c r="M44" s="53">
        <v>1</v>
      </c>
      <c r="N44" s="53" t="str">
        <f t="shared" si="4"/>
        <v/>
      </c>
      <c r="O44" s="67">
        <f>IF(A44="","",SUMIFS('MVT stock'!G:G,'MVT stock'!E:E,A44,'MVT stock'!F:F,K44))</f>
        <v>0</v>
      </c>
      <c r="P44" s="67">
        <f>IF(A44="","",SUMIFS('MVT stock'!H:H,'MVT stock'!E:E,A44,'MVT stock'!F:F,K44))</f>
        <v>0</v>
      </c>
      <c r="Q44" s="68">
        <f t="shared" si="2"/>
        <v>1</v>
      </c>
      <c r="R44" s="50" t="str">
        <f t="shared" si="0"/>
        <v>Tee-shirt manches courtes à trous circulaire</v>
      </c>
      <c r="S44" s="51">
        <f>VLOOKUP(A44,BDD!E:F,2,0)</f>
        <v>86</v>
      </c>
      <c r="T44" s="51">
        <f t="shared" si="3"/>
        <v>86</v>
      </c>
    </row>
    <row r="45" spans="1:20" x14ac:dyDescent="0.25">
      <c r="A45" s="65" t="str">
        <f t="shared" si="1"/>
        <v>16PETBA031.999</v>
      </c>
      <c r="B45" s="53" t="s">
        <v>131</v>
      </c>
      <c r="C45" s="53" t="s">
        <v>697</v>
      </c>
      <c r="D45" s="53" t="s">
        <v>305</v>
      </c>
      <c r="E45" s="58" t="s">
        <v>145</v>
      </c>
      <c r="F45" s="53" t="s">
        <v>152</v>
      </c>
      <c r="G45" s="53" t="s">
        <v>721</v>
      </c>
      <c r="H45" s="65" t="str">
        <f>IF(D45="","",CONCATENATE(B45,VLOOKUP(C45,Thesaurus!N:O,2,0),VLOOKUP(F45,Thesaurus!C:D,2,0)))</f>
        <v>16PETBA03</v>
      </c>
      <c r="I45" s="57">
        <v>999</v>
      </c>
      <c r="J45" s="59" t="s">
        <v>1004</v>
      </c>
      <c r="K45" s="61" t="s">
        <v>181</v>
      </c>
      <c r="L45" s="53">
        <v>2</v>
      </c>
      <c r="M45" s="53">
        <v>2</v>
      </c>
      <c r="N45" s="53" t="str">
        <f t="shared" si="4"/>
        <v/>
      </c>
      <c r="O45" s="67">
        <f>IF(A45="","",SUMIFS('MVT stock'!G:G,'MVT stock'!E:E,A45,'MVT stock'!F:F,K45))</f>
        <v>0</v>
      </c>
      <c r="P45" s="67">
        <f>IF(A45="","",SUMIFS('MVT stock'!H:H,'MVT stock'!E:E,A45,'MVT stock'!F:F,K45))</f>
        <v>0</v>
      </c>
      <c r="Q45" s="68">
        <f t="shared" si="2"/>
        <v>2</v>
      </c>
      <c r="R45" s="50" t="str">
        <f t="shared" si="0"/>
        <v>Tee-shirt manches courtes à trous circulaire</v>
      </c>
      <c r="S45" s="51">
        <f>VLOOKUP(A45,BDD!E:F,2,0)</f>
        <v>86</v>
      </c>
      <c r="T45" s="51">
        <f t="shared" si="3"/>
        <v>172</v>
      </c>
    </row>
    <row r="46" spans="1:20" x14ac:dyDescent="0.25">
      <c r="A46" s="65" t="str">
        <f t="shared" si="1"/>
        <v>16PETBA051.999</v>
      </c>
      <c r="B46" s="53" t="s">
        <v>131</v>
      </c>
      <c r="C46" s="53" t="s">
        <v>697</v>
      </c>
      <c r="D46" s="53" t="s">
        <v>306</v>
      </c>
      <c r="E46" s="58" t="s">
        <v>145</v>
      </c>
      <c r="F46" s="53" t="s">
        <v>156</v>
      </c>
      <c r="G46" s="53" t="s">
        <v>722</v>
      </c>
      <c r="H46" s="65" t="str">
        <f>IF(D46="","",CONCATENATE(B46,VLOOKUP(C46,Thesaurus!N:O,2,0),VLOOKUP(F46,Thesaurus!C:D,2,0)))</f>
        <v>16PETBA05</v>
      </c>
      <c r="I46" s="57">
        <v>999</v>
      </c>
      <c r="J46" s="59" t="s">
        <v>1004</v>
      </c>
      <c r="K46" s="61" t="s">
        <v>180</v>
      </c>
      <c r="L46" s="53">
        <v>1</v>
      </c>
      <c r="M46" s="53">
        <v>1</v>
      </c>
      <c r="N46" s="53" t="str">
        <f t="shared" si="4"/>
        <v/>
      </c>
      <c r="O46" s="67">
        <f>IF(A46="","",SUMIFS('MVT stock'!G:G,'MVT stock'!E:E,A46,'MVT stock'!F:F,K46))</f>
        <v>0</v>
      </c>
      <c r="P46" s="67">
        <f>IF(A46="","",SUMIFS('MVT stock'!H:H,'MVT stock'!E:E,A46,'MVT stock'!F:F,K46))</f>
        <v>0</v>
      </c>
      <c r="Q46" s="68">
        <f t="shared" si="2"/>
        <v>1</v>
      </c>
      <c r="R46" s="50" t="str">
        <f t="shared" si="0"/>
        <v>Jupes midi  à trous circulaires</v>
      </c>
      <c r="S46" s="51">
        <f>VLOOKUP(A46,BDD!E:F,2,0)</f>
        <v>91</v>
      </c>
      <c r="T46" s="51">
        <f t="shared" si="3"/>
        <v>91</v>
      </c>
    </row>
    <row r="47" spans="1:20" x14ac:dyDescent="0.25">
      <c r="A47" s="65" t="str">
        <f t="shared" si="1"/>
        <v>16PETBA051.999</v>
      </c>
      <c r="B47" s="53" t="s">
        <v>131</v>
      </c>
      <c r="C47" s="53" t="s">
        <v>697</v>
      </c>
      <c r="D47" s="53" t="s">
        <v>306</v>
      </c>
      <c r="E47" s="58" t="s">
        <v>145</v>
      </c>
      <c r="F47" s="53" t="s">
        <v>156</v>
      </c>
      <c r="G47" s="53" t="s">
        <v>722</v>
      </c>
      <c r="H47" s="65" t="str">
        <f>IF(D47="","",CONCATENATE(B47,VLOOKUP(C47,Thesaurus!N:O,2,0),VLOOKUP(F47,Thesaurus!C:D,2,0)))</f>
        <v>16PETBA05</v>
      </c>
      <c r="I47" s="57">
        <v>999</v>
      </c>
      <c r="J47" s="59" t="s">
        <v>1004</v>
      </c>
      <c r="K47" s="61" t="s">
        <v>181</v>
      </c>
      <c r="L47" s="53">
        <v>1</v>
      </c>
      <c r="M47" s="53">
        <v>1</v>
      </c>
      <c r="N47" s="53" t="str">
        <f t="shared" si="4"/>
        <v/>
      </c>
      <c r="O47" s="67">
        <f>IF(A47="","",SUMIFS('MVT stock'!G:G,'MVT stock'!E:E,A47,'MVT stock'!F:F,K47))</f>
        <v>0</v>
      </c>
      <c r="P47" s="67">
        <f>IF(A47="","",SUMIFS('MVT stock'!H:H,'MVT stock'!E:E,A47,'MVT stock'!F:F,K47))</f>
        <v>0</v>
      </c>
      <c r="Q47" s="68">
        <f t="shared" si="2"/>
        <v>1</v>
      </c>
      <c r="R47" s="50" t="str">
        <f t="shared" si="0"/>
        <v>Jupes midi  à trous circulaires</v>
      </c>
      <c r="S47" s="51">
        <f>VLOOKUP(A47,BDD!E:F,2,0)</f>
        <v>91</v>
      </c>
      <c r="T47" s="51">
        <f t="shared" si="3"/>
        <v>91</v>
      </c>
    </row>
    <row r="48" spans="1:20" x14ac:dyDescent="0.25">
      <c r="A48" s="65" t="str">
        <f t="shared" si="1"/>
        <v>16PETBA121.590</v>
      </c>
      <c r="B48" s="53" t="s">
        <v>131</v>
      </c>
      <c r="C48" s="53" t="s">
        <v>697</v>
      </c>
      <c r="D48" s="53" t="s">
        <v>307</v>
      </c>
      <c r="E48" s="58" t="s">
        <v>308</v>
      </c>
      <c r="F48" s="53" t="s">
        <v>170</v>
      </c>
      <c r="G48" s="53" t="s">
        <v>723</v>
      </c>
      <c r="H48" s="65" t="str">
        <f>IF(D48="","",CONCATENATE(B48,VLOOKUP(C48,Thesaurus!N:O,2,0),VLOOKUP(F48,Thesaurus!C:D,2,0)))</f>
        <v>16PETBA12</v>
      </c>
      <c r="I48" s="57" t="s">
        <v>236</v>
      </c>
      <c r="J48" s="59" t="s">
        <v>1004</v>
      </c>
      <c r="K48" s="61" t="s">
        <v>998</v>
      </c>
      <c r="L48" s="53">
        <v>1</v>
      </c>
      <c r="M48" s="53">
        <v>1</v>
      </c>
      <c r="N48" s="53" t="str">
        <f t="shared" si="4"/>
        <v/>
      </c>
      <c r="O48" s="67">
        <f>IF(A48="","",SUMIFS('MVT stock'!G:G,'MVT stock'!E:E,A48,'MVT stock'!F:F,K48))</f>
        <v>0</v>
      </c>
      <c r="P48" s="67">
        <f>IF(A48="","",SUMIFS('MVT stock'!H:H,'MVT stock'!E:E,A48,'MVT stock'!F:F,K48))</f>
        <v>0</v>
      </c>
      <c r="Q48" s="68">
        <f t="shared" si="2"/>
        <v>1</v>
      </c>
      <c r="R48" s="50" t="str">
        <f t="shared" si="0"/>
        <v>Blazer satiné</v>
      </c>
      <c r="S48" s="51">
        <f>VLOOKUP(A48,BDD!E:F,2,0)</f>
        <v>210</v>
      </c>
      <c r="T48" s="51">
        <f t="shared" si="3"/>
        <v>210</v>
      </c>
    </row>
    <row r="49" spans="1:20" x14ac:dyDescent="0.25">
      <c r="A49" s="65" t="str">
        <f t="shared" si="1"/>
        <v>16PETBA121.590</v>
      </c>
      <c r="B49" s="53" t="s">
        <v>131</v>
      </c>
      <c r="C49" s="53" t="s">
        <v>697</v>
      </c>
      <c r="D49" s="53" t="s">
        <v>307</v>
      </c>
      <c r="E49" s="58" t="s">
        <v>308</v>
      </c>
      <c r="F49" s="53" t="s">
        <v>170</v>
      </c>
      <c r="G49" s="53" t="s">
        <v>723</v>
      </c>
      <c r="H49" s="65" t="str">
        <f>IF(D49="","",CONCATENATE(B49,VLOOKUP(C49,Thesaurus!N:O,2,0),VLOOKUP(F49,Thesaurus!C:D,2,0)))</f>
        <v>16PETBA12</v>
      </c>
      <c r="I49" s="57" t="s">
        <v>236</v>
      </c>
      <c r="J49" s="59" t="s">
        <v>1004</v>
      </c>
      <c r="K49" s="61" t="s">
        <v>183</v>
      </c>
      <c r="L49" s="53">
        <v>1</v>
      </c>
      <c r="M49" s="53">
        <v>1</v>
      </c>
      <c r="N49" s="53" t="str">
        <f t="shared" si="4"/>
        <v/>
      </c>
      <c r="O49" s="67">
        <f>IF(A49="","",SUMIFS('MVT stock'!G:G,'MVT stock'!E:E,A49,'MVT stock'!F:F,K49))</f>
        <v>0</v>
      </c>
      <c r="P49" s="67">
        <f>IF(A49="","",SUMIFS('MVT stock'!H:H,'MVT stock'!E:E,A49,'MVT stock'!F:F,K49))</f>
        <v>0</v>
      </c>
      <c r="Q49" s="68">
        <f t="shared" si="2"/>
        <v>1</v>
      </c>
      <c r="R49" s="50" t="str">
        <f t="shared" si="0"/>
        <v>Blazer satiné</v>
      </c>
      <c r="S49" s="51">
        <f>VLOOKUP(A49,BDD!E:F,2,0)</f>
        <v>210</v>
      </c>
      <c r="T49" s="51">
        <f t="shared" si="3"/>
        <v>210</v>
      </c>
    </row>
    <row r="50" spans="1:20" x14ac:dyDescent="0.25">
      <c r="A50" s="65" t="str">
        <f t="shared" si="1"/>
        <v>16PETBA121.590</v>
      </c>
      <c r="B50" s="53" t="s">
        <v>131</v>
      </c>
      <c r="C50" s="53" t="s">
        <v>697</v>
      </c>
      <c r="D50" s="53" t="s">
        <v>307</v>
      </c>
      <c r="E50" s="58" t="s">
        <v>308</v>
      </c>
      <c r="F50" s="53" t="s">
        <v>170</v>
      </c>
      <c r="G50" s="53" t="s">
        <v>723</v>
      </c>
      <c r="H50" s="65" t="str">
        <f>IF(D50="","",CONCATENATE(B50,VLOOKUP(C50,Thesaurus!N:O,2,0),VLOOKUP(F50,Thesaurus!C:D,2,0)))</f>
        <v>16PETBA12</v>
      </c>
      <c r="I50" s="57" t="s">
        <v>236</v>
      </c>
      <c r="J50" s="59" t="s">
        <v>1004</v>
      </c>
      <c r="K50" s="61" t="s">
        <v>182</v>
      </c>
      <c r="L50" s="53">
        <v>2</v>
      </c>
      <c r="M50" s="53">
        <v>2</v>
      </c>
      <c r="N50" s="53" t="str">
        <f t="shared" si="4"/>
        <v/>
      </c>
      <c r="O50" s="67">
        <f>IF(A50="","",SUMIFS('MVT stock'!G:G,'MVT stock'!E:E,A50,'MVT stock'!F:F,K50))</f>
        <v>0</v>
      </c>
      <c r="P50" s="67">
        <f>IF(A50="","",SUMIFS('MVT stock'!H:H,'MVT stock'!E:E,A50,'MVT stock'!F:F,K50))</f>
        <v>0</v>
      </c>
      <c r="Q50" s="68">
        <f t="shared" si="2"/>
        <v>2</v>
      </c>
      <c r="R50" s="50" t="str">
        <f t="shared" si="0"/>
        <v>Blazer satiné</v>
      </c>
      <c r="S50" s="51">
        <f>VLOOKUP(A50,BDD!E:F,2,0)</f>
        <v>210</v>
      </c>
      <c r="T50" s="51">
        <f t="shared" si="3"/>
        <v>420</v>
      </c>
    </row>
    <row r="51" spans="1:20" x14ac:dyDescent="0.25">
      <c r="A51" s="65" t="str">
        <f t="shared" si="1"/>
        <v>16PETBA041.590</v>
      </c>
      <c r="B51" s="53" t="s">
        <v>131</v>
      </c>
      <c r="C51" s="53" t="s">
        <v>697</v>
      </c>
      <c r="D51" s="53" t="s">
        <v>309</v>
      </c>
      <c r="E51" s="58" t="s">
        <v>308</v>
      </c>
      <c r="F51" s="53" t="s">
        <v>154</v>
      </c>
      <c r="G51" s="53" t="s">
        <v>724</v>
      </c>
      <c r="H51" s="65" t="str">
        <f>IF(D51="","",CONCATENATE(B51,VLOOKUP(C51,Thesaurus!N:O,2,0),VLOOKUP(F51,Thesaurus!C:D,2,0)))</f>
        <v>16PETBA04</v>
      </c>
      <c r="I51" s="57" t="s">
        <v>236</v>
      </c>
      <c r="J51" s="59" t="s">
        <v>1004</v>
      </c>
      <c r="K51" s="61" t="s">
        <v>998</v>
      </c>
      <c r="L51" s="53">
        <v>1</v>
      </c>
      <c r="M51" s="53">
        <v>1</v>
      </c>
      <c r="N51" s="53" t="str">
        <f t="shared" si="4"/>
        <v/>
      </c>
      <c r="O51" s="67">
        <f>IF(A51="","",SUMIFS('MVT stock'!G:G,'MVT stock'!E:E,A51,'MVT stock'!F:F,K51))</f>
        <v>0</v>
      </c>
      <c r="P51" s="67">
        <f>IF(A51="","",SUMIFS('MVT stock'!H:H,'MVT stock'!E:E,A51,'MVT stock'!F:F,K51))</f>
        <v>0</v>
      </c>
      <c r="Q51" s="68">
        <f t="shared" si="2"/>
        <v>1</v>
      </c>
      <c r="R51" s="50" t="str">
        <f t="shared" si="0"/>
        <v>Pantalon costume satiné</v>
      </c>
      <c r="S51" s="51">
        <f>VLOOKUP(A51,BDD!E:F,2,0)</f>
        <v>137</v>
      </c>
      <c r="T51" s="51">
        <f t="shared" si="3"/>
        <v>137</v>
      </c>
    </row>
    <row r="52" spans="1:20" x14ac:dyDescent="0.25">
      <c r="A52" s="65" t="str">
        <f t="shared" si="1"/>
        <v>16PETBA041.590</v>
      </c>
      <c r="B52" s="53" t="s">
        <v>131</v>
      </c>
      <c r="C52" s="53" t="s">
        <v>697</v>
      </c>
      <c r="D52" s="53" t="s">
        <v>309</v>
      </c>
      <c r="E52" s="58" t="s">
        <v>308</v>
      </c>
      <c r="F52" s="53" t="s">
        <v>154</v>
      </c>
      <c r="G52" s="53" t="s">
        <v>724</v>
      </c>
      <c r="H52" s="65" t="str">
        <f>IF(D52="","",CONCATENATE(B52,VLOOKUP(C52,Thesaurus!N:O,2,0),VLOOKUP(F52,Thesaurus!C:D,2,0)))</f>
        <v>16PETBA04</v>
      </c>
      <c r="I52" s="57" t="s">
        <v>236</v>
      </c>
      <c r="J52" s="59" t="s">
        <v>1004</v>
      </c>
      <c r="K52" s="61" t="s">
        <v>183</v>
      </c>
      <c r="L52" s="53">
        <v>1</v>
      </c>
      <c r="M52" s="53">
        <v>1</v>
      </c>
      <c r="N52" s="53" t="str">
        <f t="shared" si="4"/>
        <v/>
      </c>
      <c r="O52" s="67">
        <f>IF(A52="","",SUMIFS('MVT stock'!G:G,'MVT stock'!E:E,A52,'MVT stock'!F:F,K52))</f>
        <v>0</v>
      </c>
      <c r="P52" s="67">
        <f>IF(A52="","",SUMIFS('MVT stock'!H:H,'MVT stock'!E:E,A52,'MVT stock'!F:F,K52))</f>
        <v>0</v>
      </c>
      <c r="Q52" s="68">
        <f t="shared" si="2"/>
        <v>1</v>
      </c>
      <c r="R52" s="50" t="str">
        <f t="shared" si="0"/>
        <v>Pantalon costume satiné</v>
      </c>
      <c r="S52" s="51">
        <f>VLOOKUP(A52,BDD!E:F,2,0)</f>
        <v>137</v>
      </c>
      <c r="T52" s="51">
        <f t="shared" si="3"/>
        <v>137</v>
      </c>
    </row>
    <row r="53" spans="1:20" x14ac:dyDescent="0.25">
      <c r="A53" s="65" t="str">
        <f t="shared" si="1"/>
        <v>16PETBA041.590</v>
      </c>
      <c r="B53" s="53" t="s">
        <v>131</v>
      </c>
      <c r="C53" s="53" t="s">
        <v>697</v>
      </c>
      <c r="D53" s="53" t="s">
        <v>309</v>
      </c>
      <c r="E53" s="58" t="s">
        <v>308</v>
      </c>
      <c r="F53" s="53" t="s">
        <v>154</v>
      </c>
      <c r="G53" s="53" t="s">
        <v>724</v>
      </c>
      <c r="H53" s="65" t="str">
        <f>IF(D53="","",CONCATENATE(B53,VLOOKUP(C53,Thesaurus!N:O,2,0),VLOOKUP(F53,Thesaurus!C:D,2,0)))</f>
        <v>16PETBA04</v>
      </c>
      <c r="I53" s="57" t="s">
        <v>236</v>
      </c>
      <c r="J53" s="59" t="s">
        <v>1004</v>
      </c>
      <c r="K53" s="61" t="s">
        <v>182</v>
      </c>
      <c r="L53" s="53">
        <v>1</v>
      </c>
      <c r="M53" s="53">
        <v>1</v>
      </c>
      <c r="N53" s="53" t="str">
        <f t="shared" si="4"/>
        <v/>
      </c>
      <c r="O53" s="67">
        <f>IF(A53="","",SUMIFS('MVT stock'!G:G,'MVT stock'!E:E,A53,'MVT stock'!F:F,K53))</f>
        <v>0</v>
      </c>
      <c r="P53" s="67">
        <f>IF(A53="","",SUMIFS('MVT stock'!H:H,'MVT stock'!E:E,A53,'MVT stock'!F:F,K53))</f>
        <v>0</v>
      </c>
      <c r="Q53" s="68">
        <f t="shared" si="2"/>
        <v>1</v>
      </c>
      <c r="R53" s="50" t="str">
        <f t="shared" si="0"/>
        <v>Pantalon costume satiné</v>
      </c>
      <c r="S53" s="51">
        <f>VLOOKUP(A53,BDD!E:F,2,0)</f>
        <v>137</v>
      </c>
      <c r="T53" s="51">
        <f t="shared" si="3"/>
        <v>137</v>
      </c>
    </row>
    <row r="54" spans="1:20" x14ac:dyDescent="0.25">
      <c r="A54" s="65" t="str">
        <f t="shared" si="1"/>
        <v>16PETBA041.590</v>
      </c>
      <c r="B54" s="53" t="s">
        <v>131</v>
      </c>
      <c r="C54" s="53" t="s">
        <v>697</v>
      </c>
      <c r="D54" s="53" t="s">
        <v>309</v>
      </c>
      <c r="E54" s="58" t="s">
        <v>308</v>
      </c>
      <c r="F54" s="53" t="s">
        <v>154</v>
      </c>
      <c r="G54" s="53" t="s">
        <v>724</v>
      </c>
      <c r="H54" s="65" t="str">
        <f>IF(D54="","",CONCATENATE(B54,VLOOKUP(C54,Thesaurus!N:O,2,0),VLOOKUP(F54,Thesaurus!C:D,2,0)))</f>
        <v>16PETBA04</v>
      </c>
      <c r="I54" s="57" t="s">
        <v>236</v>
      </c>
      <c r="J54" s="59" t="s">
        <v>1004</v>
      </c>
      <c r="K54" s="61" t="s">
        <v>999</v>
      </c>
      <c r="L54" s="53">
        <v>1</v>
      </c>
      <c r="M54" s="53">
        <v>1</v>
      </c>
      <c r="N54" s="53" t="str">
        <f t="shared" si="4"/>
        <v/>
      </c>
      <c r="O54" s="67">
        <f>IF(A54="","",SUMIFS('MVT stock'!G:G,'MVT stock'!E:E,A54,'MVT stock'!F:F,K54))</f>
        <v>0</v>
      </c>
      <c r="P54" s="67">
        <f>IF(A54="","",SUMIFS('MVT stock'!H:H,'MVT stock'!E:E,A54,'MVT stock'!F:F,K54))</f>
        <v>0</v>
      </c>
      <c r="Q54" s="68">
        <f t="shared" si="2"/>
        <v>1</v>
      </c>
      <c r="R54" s="50" t="str">
        <f t="shared" si="0"/>
        <v>Pantalon costume satiné</v>
      </c>
      <c r="S54" s="51">
        <f>VLOOKUP(A54,BDD!E:F,2,0)</f>
        <v>137</v>
      </c>
      <c r="T54" s="51">
        <f t="shared" si="3"/>
        <v>137</v>
      </c>
    </row>
    <row r="55" spans="1:20" x14ac:dyDescent="0.25">
      <c r="A55" s="65" t="str">
        <f t="shared" si="1"/>
        <v>16PETBA081.999</v>
      </c>
      <c r="B55" s="53" t="s">
        <v>131</v>
      </c>
      <c r="C55" s="53" t="s">
        <v>697</v>
      </c>
      <c r="D55" s="53" t="s">
        <v>310</v>
      </c>
      <c r="E55" s="58" t="s">
        <v>145</v>
      </c>
      <c r="F55" s="53" t="s">
        <v>162</v>
      </c>
      <c r="G55" s="53" t="s">
        <v>725</v>
      </c>
      <c r="H55" s="65" t="str">
        <f>IF(D55="","",CONCATENATE(B55,VLOOKUP(C55,Thesaurus!N:O,2,0),VLOOKUP(F55,Thesaurus!C:D,2,0)))</f>
        <v>16PETBA08</v>
      </c>
      <c r="I55" s="57">
        <v>999</v>
      </c>
      <c r="J55" s="59" t="s">
        <v>1004</v>
      </c>
      <c r="K55" s="61" t="s">
        <v>180</v>
      </c>
      <c r="L55" s="53">
        <v>1</v>
      </c>
      <c r="M55" s="53">
        <v>1</v>
      </c>
      <c r="N55" s="53" t="str">
        <f t="shared" si="4"/>
        <v/>
      </c>
      <c r="O55" s="67">
        <f>IF(A55="","",SUMIFS('MVT stock'!G:G,'MVT stock'!E:E,A55,'MVT stock'!F:F,K55))</f>
        <v>0</v>
      </c>
      <c r="P55" s="67">
        <f>IF(A55="","",SUMIFS('MVT stock'!H:H,'MVT stock'!E:E,A55,'MVT stock'!F:F,K55))</f>
        <v>0</v>
      </c>
      <c r="Q55" s="68">
        <f t="shared" si="2"/>
        <v>1</v>
      </c>
      <c r="R55" s="50" t="str">
        <f t="shared" si="0"/>
        <v>Robe débardeur à découpes côtés</v>
      </c>
      <c r="S55" s="51">
        <f>VLOOKUP(A55,BDD!E:F,2,0)</f>
        <v>158</v>
      </c>
      <c r="T55" s="51">
        <f t="shared" si="3"/>
        <v>158</v>
      </c>
    </row>
    <row r="56" spans="1:20" x14ac:dyDescent="0.25">
      <c r="A56" s="65" t="str">
        <f t="shared" si="1"/>
        <v>16PETBA081.999</v>
      </c>
      <c r="B56" s="53" t="s">
        <v>131</v>
      </c>
      <c r="C56" s="53" t="s">
        <v>697</v>
      </c>
      <c r="D56" s="53" t="s">
        <v>310</v>
      </c>
      <c r="E56" s="58" t="s">
        <v>145</v>
      </c>
      <c r="F56" s="53" t="s">
        <v>162</v>
      </c>
      <c r="G56" s="53" t="s">
        <v>725</v>
      </c>
      <c r="H56" s="65" t="str">
        <f>IF(D56="","",CONCATENATE(B56,VLOOKUP(C56,Thesaurus!N:O,2,0),VLOOKUP(F56,Thesaurus!C:D,2,0)))</f>
        <v>16PETBA08</v>
      </c>
      <c r="I56" s="57">
        <v>999</v>
      </c>
      <c r="J56" s="59" t="s">
        <v>1004</v>
      </c>
      <c r="K56" s="61" t="s">
        <v>181</v>
      </c>
      <c r="L56" s="53">
        <v>1</v>
      </c>
      <c r="M56" s="53">
        <v>1</v>
      </c>
      <c r="N56" s="53" t="str">
        <f t="shared" si="4"/>
        <v/>
      </c>
      <c r="O56" s="67">
        <f>IF(A56="","",SUMIFS('MVT stock'!G:G,'MVT stock'!E:E,A56,'MVT stock'!F:F,K56))</f>
        <v>0</v>
      </c>
      <c r="P56" s="67">
        <f>IF(A56="","",SUMIFS('MVT stock'!H:H,'MVT stock'!E:E,A56,'MVT stock'!F:F,K56))</f>
        <v>0</v>
      </c>
      <c r="Q56" s="68">
        <f t="shared" si="2"/>
        <v>1</v>
      </c>
      <c r="R56" s="50" t="str">
        <f t="shared" si="0"/>
        <v>Robe débardeur à découpes côtés</v>
      </c>
      <c r="S56" s="51">
        <f>VLOOKUP(A56,BDD!E:F,2,0)</f>
        <v>158</v>
      </c>
      <c r="T56" s="51">
        <f t="shared" si="3"/>
        <v>158</v>
      </c>
    </row>
    <row r="57" spans="1:20" x14ac:dyDescent="0.25">
      <c r="A57" s="65" t="str">
        <f t="shared" si="1"/>
        <v>16PETBA081.999</v>
      </c>
      <c r="B57" s="53" t="s">
        <v>131</v>
      </c>
      <c r="C57" s="53" t="s">
        <v>697</v>
      </c>
      <c r="D57" s="53" t="s">
        <v>310</v>
      </c>
      <c r="E57" s="58" t="s">
        <v>145</v>
      </c>
      <c r="F57" s="53" t="s">
        <v>162</v>
      </c>
      <c r="G57" s="53" t="s">
        <v>725</v>
      </c>
      <c r="H57" s="65" t="str">
        <f>IF(D57="","",CONCATENATE(B57,VLOOKUP(C57,Thesaurus!N:O,2,0),VLOOKUP(F57,Thesaurus!C:D,2,0)))</f>
        <v>16PETBA08</v>
      </c>
      <c r="I57" s="57">
        <v>999</v>
      </c>
      <c r="J57" s="59" t="s">
        <v>1004</v>
      </c>
      <c r="K57" s="61" t="s">
        <v>996</v>
      </c>
      <c r="L57" s="53">
        <v>1</v>
      </c>
      <c r="M57" s="53">
        <v>1</v>
      </c>
      <c r="N57" s="53" t="str">
        <f t="shared" si="4"/>
        <v/>
      </c>
      <c r="O57" s="67">
        <f>IF(A57="","",SUMIFS('MVT stock'!G:G,'MVT stock'!E:E,A57,'MVT stock'!F:F,K57))</f>
        <v>0</v>
      </c>
      <c r="P57" s="67">
        <f>IF(A57="","",SUMIFS('MVT stock'!H:H,'MVT stock'!E:E,A57,'MVT stock'!F:F,K57))</f>
        <v>0</v>
      </c>
      <c r="Q57" s="68">
        <f t="shared" si="2"/>
        <v>1</v>
      </c>
      <c r="R57" s="50" t="str">
        <f t="shared" si="0"/>
        <v>Robe débardeur à découpes côtés</v>
      </c>
      <c r="S57" s="51">
        <f>VLOOKUP(A57,BDD!E:F,2,0)</f>
        <v>158</v>
      </c>
      <c r="T57" s="51">
        <f t="shared" si="3"/>
        <v>158</v>
      </c>
    </row>
    <row r="58" spans="1:20" x14ac:dyDescent="0.25">
      <c r="A58" s="65" t="str">
        <f t="shared" si="1"/>
        <v>16PETBA082.510</v>
      </c>
      <c r="B58" s="53" t="s">
        <v>131</v>
      </c>
      <c r="C58" s="53" t="s">
        <v>697</v>
      </c>
      <c r="D58" s="53" t="s">
        <v>311</v>
      </c>
      <c r="E58" s="58" t="s">
        <v>312</v>
      </c>
      <c r="F58" s="53" t="s">
        <v>162</v>
      </c>
      <c r="G58" s="53" t="s">
        <v>726</v>
      </c>
      <c r="H58" s="65" t="str">
        <f>IF(D58="","",CONCATENATE(B58,VLOOKUP(C58,Thesaurus!N:O,2,0),VLOOKUP(F58,Thesaurus!C:D,2,0)))</f>
        <v>16PETBA08</v>
      </c>
      <c r="I58" s="57">
        <v>510</v>
      </c>
      <c r="J58" s="59" t="s">
        <v>183</v>
      </c>
      <c r="K58" s="61" t="s">
        <v>998</v>
      </c>
      <c r="L58" s="53">
        <v>1</v>
      </c>
      <c r="M58" s="53">
        <v>1</v>
      </c>
      <c r="N58" s="53" t="str">
        <f t="shared" si="4"/>
        <v/>
      </c>
      <c r="O58" s="67">
        <f>IF(A58="","",SUMIFS('MVT stock'!G:G,'MVT stock'!E:E,A58,'MVT stock'!F:F,K58))</f>
        <v>0</v>
      </c>
      <c r="P58" s="67">
        <f>IF(A58="","",SUMIFS('MVT stock'!H:H,'MVT stock'!E:E,A58,'MVT stock'!F:F,K58))</f>
        <v>0</v>
      </c>
      <c r="Q58" s="68">
        <f t="shared" si="2"/>
        <v>1</v>
      </c>
      <c r="R58" s="50" t="str">
        <f t="shared" si="0"/>
        <v>Robe sans manches denim effilochée</v>
      </c>
      <c r="S58" s="51">
        <f>VLOOKUP(A58,BDD!E:F,2,0)</f>
        <v>193</v>
      </c>
      <c r="T58" s="51">
        <f t="shared" si="3"/>
        <v>193</v>
      </c>
    </row>
    <row r="59" spans="1:20" x14ac:dyDescent="0.25">
      <c r="A59" s="65" t="str">
        <f t="shared" si="1"/>
        <v>16PETBA082.510</v>
      </c>
      <c r="B59" s="53" t="s">
        <v>131</v>
      </c>
      <c r="C59" s="53" t="s">
        <v>697</v>
      </c>
      <c r="D59" s="53" t="s">
        <v>311</v>
      </c>
      <c r="E59" s="58" t="s">
        <v>312</v>
      </c>
      <c r="F59" s="53" t="s">
        <v>162</v>
      </c>
      <c r="G59" s="53" t="s">
        <v>726</v>
      </c>
      <c r="H59" s="65" t="str">
        <f>IF(D59="","",CONCATENATE(B59,VLOOKUP(C59,Thesaurus!N:O,2,0),VLOOKUP(F59,Thesaurus!C:D,2,0)))</f>
        <v>16PETBA08</v>
      </c>
      <c r="I59" s="57">
        <v>510</v>
      </c>
      <c r="J59" s="59" t="s">
        <v>183</v>
      </c>
      <c r="K59" s="61" t="s">
        <v>183</v>
      </c>
      <c r="L59" s="53">
        <v>2</v>
      </c>
      <c r="M59" s="53">
        <v>2</v>
      </c>
      <c r="N59" s="53" t="str">
        <f t="shared" si="4"/>
        <v/>
      </c>
      <c r="O59" s="67">
        <f>IF(A59="","",SUMIFS('MVT stock'!G:G,'MVT stock'!E:E,A59,'MVT stock'!F:F,K59))</f>
        <v>0</v>
      </c>
      <c r="P59" s="67">
        <f>IF(A59="","",SUMIFS('MVT stock'!H:H,'MVT stock'!E:E,A59,'MVT stock'!F:F,K59))</f>
        <v>0</v>
      </c>
      <c r="Q59" s="68">
        <f t="shared" si="2"/>
        <v>2</v>
      </c>
      <c r="R59" s="50" t="str">
        <f t="shared" si="0"/>
        <v>Robe sans manches denim effilochée</v>
      </c>
      <c r="S59" s="51">
        <f>VLOOKUP(A59,BDD!E:F,2,0)</f>
        <v>193</v>
      </c>
      <c r="T59" s="51">
        <f t="shared" si="3"/>
        <v>386</v>
      </c>
    </row>
    <row r="60" spans="1:20" x14ac:dyDescent="0.25">
      <c r="A60" s="65" t="str">
        <f t="shared" si="1"/>
        <v>16PETBA082.510</v>
      </c>
      <c r="B60" s="53" t="s">
        <v>131</v>
      </c>
      <c r="C60" s="53" t="s">
        <v>697</v>
      </c>
      <c r="D60" s="53" t="s">
        <v>311</v>
      </c>
      <c r="E60" s="58" t="s">
        <v>312</v>
      </c>
      <c r="F60" s="53" t="s">
        <v>162</v>
      </c>
      <c r="G60" s="53" t="s">
        <v>726</v>
      </c>
      <c r="H60" s="65" t="str">
        <f>IF(D60="","",CONCATENATE(B60,VLOOKUP(C60,Thesaurus!N:O,2,0),VLOOKUP(F60,Thesaurus!C:D,2,0)))</f>
        <v>16PETBA08</v>
      </c>
      <c r="I60" s="57">
        <v>510</v>
      </c>
      <c r="J60" s="59" t="s">
        <v>183</v>
      </c>
      <c r="K60" s="61" t="s">
        <v>182</v>
      </c>
      <c r="L60" s="53">
        <v>1</v>
      </c>
      <c r="M60" s="53">
        <v>1</v>
      </c>
      <c r="N60" s="53" t="str">
        <f t="shared" si="4"/>
        <v/>
      </c>
      <c r="O60" s="67">
        <f>IF(A60="","",SUMIFS('MVT stock'!G:G,'MVT stock'!E:E,A60,'MVT stock'!F:F,K60))</f>
        <v>0</v>
      </c>
      <c r="P60" s="67">
        <f>IF(A60="","",SUMIFS('MVT stock'!H:H,'MVT stock'!E:E,A60,'MVT stock'!F:F,K60))</f>
        <v>0</v>
      </c>
      <c r="Q60" s="68">
        <f t="shared" si="2"/>
        <v>1</v>
      </c>
      <c r="R60" s="50" t="str">
        <f t="shared" si="0"/>
        <v>Robe sans manches denim effilochée</v>
      </c>
      <c r="S60" s="51">
        <f>VLOOKUP(A60,BDD!E:F,2,0)</f>
        <v>193</v>
      </c>
      <c r="T60" s="51">
        <f t="shared" si="3"/>
        <v>193</v>
      </c>
    </row>
    <row r="61" spans="1:20" x14ac:dyDescent="0.25">
      <c r="A61" s="65" t="str">
        <f t="shared" si="1"/>
        <v>16PETBA082.510</v>
      </c>
      <c r="B61" s="53" t="s">
        <v>131</v>
      </c>
      <c r="C61" s="53" t="s">
        <v>697</v>
      </c>
      <c r="D61" s="53" t="s">
        <v>311</v>
      </c>
      <c r="E61" s="58" t="s">
        <v>312</v>
      </c>
      <c r="F61" s="53" t="s">
        <v>162</v>
      </c>
      <c r="G61" s="53" t="s">
        <v>726</v>
      </c>
      <c r="H61" s="65" t="str">
        <f>IF(D61="","",CONCATENATE(B61,VLOOKUP(C61,Thesaurus!N:O,2,0),VLOOKUP(F61,Thesaurus!C:D,2,0)))</f>
        <v>16PETBA08</v>
      </c>
      <c r="I61" s="57">
        <v>510</v>
      </c>
      <c r="J61" s="59" t="s">
        <v>183</v>
      </c>
      <c r="K61" s="61" t="s">
        <v>999</v>
      </c>
      <c r="L61" s="53">
        <v>1</v>
      </c>
      <c r="M61" s="53">
        <v>1</v>
      </c>
      <c r="N61" s="53" t="str">
        <f t="shared" si="4"/>
        <v/>
      </c>
      <c r="O61" s="67">
        <f>IF(A61="","",SUMIFS('MVT stock'!G:G,'MVT stock'!E:E,A61,'MVT stock'!F:F,K61))</f>
        <v>0</v>
      </c>
      <c r="P61" s="67">
        <f>IF(A61="","",SUMIFS('MVT stock'!H:H,'MVT stock'!E:E,A61,'MVT stock'!F:F,K61))</f>
        <v>0</v>
      </c>
      <c r="Q61" s="68">
        <f t="shared" si="2"/>
        <v>1</v>
      </c>
      <c r="R61" s="50" t="str">
        <f t="shared" si="0"/>
        <v>Robe sans manches denim effilochée</v>
      </c>
      <c r="S61" s="51">
        <f>VLOOKUP(A61,BDD!E:F,2,0)</f>
        <v>193</v>
      </c>
      <c r="T61" s="51">
        <f t="shared" si="3"/>
        <v>193</v>
      </c>
    </row>
    <row r="62" spans="1:20" x14ac:dyDescent="0.25">
      <c r="A62" s="65" t="str">
        <f t="shared" si="1"/>
        <v>16PETBA083.510</v>
      </c>
      <c r="B62" s="53" t="s">
        <v>131</v>
      </c>
      <c r="C62" s="53" t="s">
        <v>697</v>
      </c>
      <c r="D62" s="53" t="s">
        <v>313</v>
      </c>
      <c r="E62" s="58" t="s">
        <v>312</v>
      </c>
      <c r="F62" s="53" t="s">
        <v>162</v>
      </c>
      <c r="G62" s="53" t="s">
        <v>727</v>
      </c>
      <c r="H62" s="65" t="str">
        <f>IF(D62="","",CONCATENATE(B62,VLOOKUP(C62,Thesaurus!N:O,2,0),VLOOKUP(F62,Thesaurus!C:D,2,0)))</f>
        <v>16PETBA08</v>
      </c>
      <c r="I62" s="57">
        <v>510</v>
      </c>
      <c r="J62" s="59" t="s">
        <v>1005</v>
      </c>
      <c r="K62" s="61" t="s">
        <v>183</v>
      </c>
      <c r="L62" s="53">
        <v>1</v>
      </c>
      <c r="M62" s="53">
        <v>1</v>
      </c>
      <c r="N62" s="53" t="str">
        <f t="shared" si="4"/>
        <v/>
      </c>
      <c r="O62" s="67">
        <f>IF(A62="","",SUMIFS('MVT stock'!G:G,'MVT stock'!E:E,A62,'MVT stock'!F:F,K62))</f>
        <v>0</v>
      </c>
      <c r="P62" s="67">
        <f>IF(A62="","",SUMIFS('MVT stock'!H:H,'MVT stock'!E:E,A62,'MVT stock'!F:F,K62))</f>
        <v>1</v>
      </c>
      <c r="Q62" s="68">
        <f t="shared" si="2"/>
        <v>0</v>
      </c>
      <c r="R62" s="50" t="str">
        <f t="shared" si="0"/>
        <v>Robe chemise denim effilochée</v>
      </c>
      <c r="S62" s="51">
        <f>VLOOKUP(A62,BDD!E:F,2,0)</f>
        <v>221</v>
      </c>
      <c r="T62" s="51">
        <f t="shared" si="3"/>
        <v>221</v>
      </c>
    </row>
    <row r="63" spans="1:20" x14ac:dyDescent="0.25">
      <c r="A63" s="65" t="str">
        <f t="shared" si="1"/>
        <v>16PETBA141.550</v>
      </c>
      <c r="B63" s="53" t="s">
        <v>131</v>
      </c>
      <c r="C63" s="53" t="s">
        <v>697</v>
      </c>
      <c r="D63" s="53" t="s">
        <v>314</v>
      </c>
      <c r="E63" s="58" t="s">
        <v>315</v>
      </c>
      <c r="F63" s="53" t="s">
        <v>174</v>
      </c>
      <c r="G63" s="53" t="s">
        <v>728</v>
      </c>
      <c r="H63" s="65" t="str">
        <f>IF(D63="","",CONCATENATE(B63,VLOOKUP(C63,Thesaurus!N:O,2,0),VLOOKUP(F63,Thesaurus!C:D,2,0)))</f>
        <v>16PETBA14</v>
      </c>
      <c r="I63" s="57">
        <v>550</v>
      </c>
      <c r="J63" s="59" t="s">
        <v>1004</v>
      </c>
      <c r="K63" s="61" t="s">
        <v>1000</v>
      </c>
      <c r="L63" s="53">
        <v>1</v>
      </c>
      <c r="M63" s="53">
        <v>1</v>
      </c>
      <c r="N63" s="53" t="str">
        <f t="shared" si="4"/>
        <v/>
      </c>
      <c r="O63" s="67">
        <f>IF(A63="","",SUMIFS('MVT stock'!G:G,'MVT stock'!E:E,A63,'MVT stock'!F:F,K63))</f>
        <v>0</v>
      </c>
      <c r="P63" s="67">
        <f>IF(A63="","",SUMIFS('MVT stock'!H:H,'MVT stock'!E:E,A63,'MVT stock'!F:F,K63))</f>
        <v>0</v>
      </c>
      <c r="Q63" s="68">
        <f t="shared" si="2"/>
        <v>1</v>
      </c>
      <c r="R63" s="50" t="str">
        <f t="shared" si="0"/>
        <v>Sac Mini Rockie</v>
      </c>
      <c r="S63" s="51">
        <f>VLOOKUP(A63,BDD!E:F,2,0)</f>
        <v>277</v>
      </c>
      <c r="T63" s="51">
        <f t="shared" si="3"/>
        <v>277</v>
      </c>
    </row>
    <row r="64" spans="1:20" x14ac:dyDescent="0.25">
      <c r="A64" s="65" t="str">
        <f t="shared" si="1"/>
        <v>16PETBA142.550</v>
      </c>
      <c r="B64" s="53" t="s">
        <v>131</v>
      </c>
      <c r="C64" s="53" t="s">
        <v>697</v>
      </c>
      <c r="D64" s="53" t="s">
        <v>316</v>
      </c>
      <c r="E64" s="58" t="s">
        <v>315</v>
      </c>
      <c r="F64" s="53" t="s">
        <v>174</v>
      </c>
      <c r="G64" s="53" t="s">
        <v>729</v>
      </c>
      <c r="H64" s="65" t="str">
        <f>IF(D64="","",CONCATENATE(B64,VLOOKUP(C64,Thesaurus!N:O,2,0),VLOOKUP(F64,Thesaurus!C:D,2,0)))</f>
        <v>16PETBA14</v>
      </c>
      <c r="I64" s="57">
        <v>550</v>
      </c>
      <c r="J64" s="59" t="s">
        <v>183</v>
      </c>
      <c r="K64" s="61" t="s">
        <v>1000</v>
      </c>
      <c r="L64" s="53">
        <v>1</v>
      </c>
      <c r="M64" s="53">
        <v>1</v>
      </c>
      <c r="N64" s="53" t="str">
        <f t="shared" si="4"/>
        <v/>
      </c>
      <c r="O64" s="67">
        <f>IF(A64="","",SUMIFS('MVT stock'!G:G,'MVT stock'!E:E,A64,'MVT stock'!F:F,K64))</f>
        <v>0</v>
      </c>
      <c r="P64" s="67">
        <f>IF(A64="","",SUMIFS('MVT stock'!H:H,'MVT stock'!E:E,A64,'MVT stock'!F:F,K64))</f>
        <v>0</v>
      </c>
      <c r="Q64" s="68">
        <f t="shared" si="2"/>
        <v>1</v>
      </c>
      <c r="R64" s="50" t="str">
        <f t="shared" si="0"/>
        <v>Sac Small Diego</v>
      </c>
      <c r="S64" s="51">
        <f>VLOOKUP(A64,BDD!E:F,2,0)</f>
        <v>361</v>
      </c>
      <c r="T64" s="51">
        <f t="shared" si="3"/>
        <v>361</v>
      </c>
    </row>
    <row r="65" spans="1:20" x14ac:dyDescent="0.25">
      <c r="A65" s="65" t="str">
        <f t="shared" si="1"/>
        <v>16PETBA143.999</v>
      </c>
      <c r="B65" s="53" t="s">
        <v>131</v>
      </c>
      <c r="C65" s="53" t="s">
        <v>697</v>
      </c>
      <c r="D65" s="53" t="s">
        <v>317</v>
      </c>
      <c r="E65" s="58" t="s">
        <v>145</v>
      </c>
      <c r="F65" s="53" t="s">
        <v>174</v>
      </c>
      <c r="G65" s="53" t="s">
        <v>730</v>
      </c>
      <c r="H65" s="65" t="str">
        <f>IF(D65="","",CONCATENATE(B65,VLOOKUP(C65,Thesaurus!N:O,2,0),VLOOKUP(F65,Thesaurus!C:D,2,0)))</f>
        <v>16PETBA14</v>
      </c>
      <c r="I65" s="57">
        <v>999</v>
      </c>
      <c r="J65" s="59" t="s">
        <v>1005</v>
      </c>
      <c r="K65" s="61" t="s">
        <v>1000</v>
      </c>
      <c r="L65" s="53">
        <v>1</v>
      </c>
      <c r="M65" s="53">
        <v>1</v>
      </c>
      <c r="N65" s="53" t="str">
        <f t="shared" si="4"/>
        <v/>
      </c>
      <c r="O65" s="67">
        <f>IF(A65="","",SUMIFS('MVT stock'!G:G,'MVT stock'!E:E,A65,'MVT stock'!F:F,K65))</f>
        <v>0</v>
      </c>
      <c r="P65" s="67">
        <f>IF(A65="","",SUMIFS('MVT stock'!H:H,'MVT stock'!E:E,A65,'MVT stock'!F:F,K65))</f>
        <v>0</v>
      </c>
      <c r="Q65" s="68">
        <f t="shared" si="2"/>
        <v>1</v>
      </c>
      <c r="R65" s="50" t="str">
        <f t="shared" si="0"/>
        <v>Sac Seau Alpha</v>
      </c>
      <c r="S65" s="51">
        <f>VLOOKUP(A65,BDD!E:F,2,0)</f>
        <v>370</v>
      </c>
      <c r="T65" s="51">
        <f t="shared" si="3"/>
        <v>370</v>
      </c>
    </row>
    <row r="66" spans="1:20" x14ac:dyDescent="0.25">
      <c r="A66" s="65" t="str">
        <f t="shared" si="1"/>
        <v>16PEVBR081.590</v>
      </c>
      <c r="B66" s="53" t="s">
        <v>131</v>
      </c>
      <c r="C66" s="53" t="s">
        <v>65</v>
      </c>
      <c r="D66" s="53" t="s">
        <v>318</v>
      </c>
      <c r="E66" s="58" t="s">
        <v>319</v>
      </c>
      <c r="F66" s="53" t="s">
        <v>162</v>
      </c>
      <c r="G66" s="53" t="s">
        <v>731</v>
      </c>
      <c r="H66" s="65" t="str">
        <f>IF(D66="","",CONCATENATE(B66,VLOOKUP(C66,Thesaurus!N:O,2,0),VLOOKUP(F66,Thesaurus!C:D,2,0)))</f>
        <v>16PEVBR08</v>
      </c>
      <c r="I66" s="57" t="s">
        <v>236</v>
      </c>
      <c r="J66" s="59" t="s">
        <v>1004</v>
      </c>
      <c r="K66" s="61" t="s">
        <v>1001</v>
      </c>
      <c r="L66" s="53">
        <v>2</v>
      </c>
      <c r="M66" s="53">
        <v>2</v>
      </c>
      <c r="N66" s="53" t="str">
        <f t="shared" si="4"/>
        <v/>
      </c>
      <c r="O66" s="67">
        <f>IF(A66="","",SUMIFS('MVT stock'!G:G,'MVT stock'!E:E,A66,'MVT stock'!F:F,K66))</f>
        <v>1</v>
      </c>
      <c r="P66" s="67">
        <f>IF(A66="","",SUMIFS('MVT stock'!H:H,'MVT stock'!E:E,A66,'MVT stock'!F:F,K66))</f>
        <v>0</v>
      </c>
      <c r="Q66" s="68">
        <f t="shared" si="2"/>
        <v>3</v>
      </c>
      <c r="R66" s="50" t="str">
        <f t="shared" ref="R66:R129" si="5">G66</f>
        <v>Robe bustier 2 en 1</v>
      </c>
      <c r="S66" s="51">
        <f>VLOOKUP(A66,BDD!E:F,2,0)</f>
        <v>109</v>
      </c>
      <c r="T66" s="51">
        <f t="shared" si="3"/>
        <v>218</v>
      </c>
    </row>
    <row r="67" spans="1:20" x14ac:dyDescent="0.25">
      <c r="A67" s="65" t="str">
        <f t="shared" ref="A67:A130" si="6">IF(D67="","",CONCATENATE(H67,J67,".",I67))</f>
        <v>16PEVBR081.590</v>
      </c>
      <c r="B67" s="53" t="s">
        <v>131</v>
      </c>
      <c r="C67" s="53" t="s">
        <v>65</v>
      </c>
      <c r="D67" s="53" t="s">
        <v>318</v>
      </c>
      <c r="E67" s="58" t="s">
        <v>319</v>
      </c>
      <c r="F67" s="53" t="s">
        <v>162</v>
      </c>
      <c r="G67" s="53" t="s">
        <v>731</v>
      </c>
      <c r="H67" s="65" t="str">
        <f>IF(D67="","",CONCATENATE(B67,VLOOKUP(C67,Thesaurus!N:O,2,0),VLOOKUP(F67,Thesaurus!C:D,2,0)))</f>
        <v>16PEVBR08</v>
      </c>
      <c r="I67" s="57" t="s">
        <v>236</v>
      </c>
      <c r="J67" s="59" t="s">
        <v>1004</v>
      </c>
      <c r="K67" s="61" t="s">
        <v>1002</v>
      </c>
      <c r="L67" s="53">
        <v>3</v>
      </c>
      <c r="M67" s="53">
        <v>3</v>
      </c>
      <c r="N67" s="53" t="str">
        <f t="shared" si="4"/>
        <v/>
      </c>
      <c r="O67" s="67">
        <f>IF(A67="","",SUMIFS('MVT stock'!G:G,'MVT stock'!E:E,A67,'MVT stock'!F:F,K67))</f>
        <v>0</v>
      </c>
      <c r="P67" s="67">
        <f>IF(A67="","",SUMIFS('MVT stock'!H:H,'MVT stock'!E:E,A67,'MVT stock'!F:F,K67))</f>
        <v>1</v>
      </c>
      <c r="Q67" s="68">
        <f t="shared" ref="Q67:Q130" si="7">IF(M67="","",M67+O67-P67)</f>
        <v>2</v>
      </c>
      <c r="R67" s="50" t="str">
        <f t="shared" si="5"/>
        <v>Robe bustier 2 en 1</v>
      </c>
      <c r="S67" s="51">
        <f>VLOOKUP(A67,BDD!E:F,2,0)</f>
        <v>109</v>
      </c>
      <c r="T67" s="51">
        <f t="shared" ref="T67:T130" si="8">L67*S67</f>
        <v>327</v>
      </c>
    </row>
    <row r="68" spans="1:20" x14ac:dyDescent="0.25">
      <c r="A68" s="65" t="str">
        <f t="shared" si="6"/>
        <v>16PEVBR081.590</v>
      </c>
      <c r="B68" s="53" t="s">
        <v>131</v>
      </c>
      <c r="C68" s="53" t="s">
        <v>65</v>
      </c>
      <c r="D68" s="53" t="s">
        <v>318</v>
      </c>
      <c r="E68" s="58" t="s">
        <v>319</v>
      </c>
      <c r="F68" s="53" t="s">
        <v>162</v>
      </c>
      <c r="G68" s="53" t="s">
        <v>731</v>
      </c>
      <c r="H68" s="65" t="str">
        <f>IF(D68="","",CONCATENATE(B68,VLOOKUP(C68,Thesaurus!N:O,2,0),VLOOKUP(F68,Thesaurus!C:D,2,0)))</f>
        <v>16PEVBR08</v>
      </c>
      <c r="I68" s="57" t="s">
        <v>236</v>
      </c>
      <c r="J68" s="59" t="s">
        <v>1004</v>
      </c>
      <c r="K68" s="61" t="s">
        <v>993</v>
      </c>
      <c r="L68" s="53">
        <v>2</v>
      </c>
      <c r="M68" s="53">
        <v>2</v>
      </c>
      <c r="N68" s="53" t="str">
        <f t="shared" si="4"/>
        <v/>
      </c>
      <c r="O68" s="67">
        <f>IF(A68="","",SUMIFS('MVT stock'!G:G,'MVT stock'!E:E,A68,'MVT stock'!F:F,K68))</f>
        <v>0</v>
      </c>
      <c r="P68" s="67">
        <f>IF(A68="","",SUMIFS('MVT stock'!H:H,'MVT stock'!E:E,A68,'MVT stock'!F:F,K68))</f>
        <v>1</v>
      </c>
      <c r="Q68" s="68">
        <f t="shared" si="7"/>
        <v>1</v>
      </c>
      <c r="R68" s="50" t="str">
        <f t="shared" si="5"/>
        <v>Robe bustier 2 en 1</v>
      </c>
      <c r="S68" s="51">
        <f>VLOOKUP(A68,BDD!E:F,2,0)</f>
        <v>109</v>
      </c>
      <c r="T68" s="51">
        <f t="shared" si="8"/>
        <v>218</v>
      </c>
    </row>
    <row r="69" spans="1:20" x14ac:dyDescent="0.25">
      <c r="A69" s="65" t="str">
        <f t="shared" si="6"/>
        <v>16PEVBR082.001</v>
      </c>
      <c r="B69" s="53" t="s">
        <v>131</v>
      </c>
      <c r="C69" s="53" t="s">
        <v>65</v>
      </c>
      <c r="D69" s="53" t="s">
        <v>320</v>
      </c>
      <c r="E69" s="58" t="s">
        <v>321</v>
      </c>
      <c r="F69" s="53" t="s">
        <v>162</v>
      </c>
      <c r="G69" s="53" t="s">
        <v>732</v>
      </c>
      <c r="H69" s="65" t="str">
        <f>IF(D69="","",CONCATENATE(B69,VLOOKUP(C69,Thesaurus!N:O,2,0),VLOOKUP(F69,Thesaurus!C:D,2,0)))</f>
        <v>16PEVBR08</v>
      </c>
      <c r="I69" s="57" t="s">
        <v>145</v>
      </c>
      <c r="J69" s="59" t="s">
        <v>183</v>
      </c>
      <c r="K69" s="61" t="s">
        <v>1001</v>
      </c>
      <c r="L69" s="53">
        <v>1</v>
      </c>
      <c r="M69" s="53">
        <v>1</v>
      </c>
      <c r="N69" s="53" t="str">
        <f t="shared" ref="N69:N132" si="9">IF(L69=M69,"",FALSE)</f>
        <v/>
      </c>
      <c r="O69" s="67">
        <f>IF(A69="","",SUMIFS('MVT stock'!G:G,'MVT stock'!E:E,A69,'MVT stock'!F:F,K69))</f>
        <v>0</v>
      </c>
      <c r="P69" s="67">
        <f>IF(A69="","",SUMIFS('MVT stock'!H:H,'MVT stock'!E:E,A69,'MVT stock'!F:F,K69))</f>
        <v>0</v>
      </c>
      <c r="Q69" s="68">
        <f t="shared" si="7"/>
        <v>1</v>
      </c>
      <c r="R69" s="50" t="str">
        <f t="shared" si="5"/>
        <v>Robe manches courtes à volants</v>
      </c>
      <c r="S69" s="51">
        <f>VLOOKUP(A69,BDD!E:F,2,0)</f>
        <v>106</v>
      </c>
      <c r="T69" s="51">
        <f t="shared" si="8"/>
        <v>106</v>
      </c>
    </row>
    <row r="70" spans="1:20" x14ac:dyDescent="0.25">
      <c r="A70" s="65" t="str">
        <f t="shared" si="6"/>
        <v>16PEVBR082.001</v>
      </c>
      <c r="B70" s="53" t="s">
        <v>131</v>
      </c>
      <c r="C70" s="53" t="s">
        <v>65</v>
      </c>
      <c r="D70" s="53" t="s">
        <v>320</v>
      </c>
      <c r="E70" s="58" t="s">
        <v>321</v>
      </c>
      <c r="F70" s="53" t="s">
        <v>162</v>
      </c>
      <c r="G70" s="53" t="s">
        <v>732</v>
      </c>
      <c r="H70" s="65" t="str">
        <f>IF(D70="","",CONCATENATE(B70,VLOOKUP(C70,Thesaurus!N:O,2,0),VLOOKUP(F70,Thesaurus!C:D,2,0)))</f>
        <v>16PEVBR08</v>
      </c>
      <c r="I70" s="57" t="s">
        <v>145</v>
      </c>
      <c r="J70" s="59" t="s">
        <v>183</v>
      </c>
      <c r="K70" s="61" t="s">
        <v>1002</v>
      </c>
      <c r="L70" s="53">
        <v>1</v>
      </c>
      <c r="M70" s="53">
        <v>1</v>
      </c>
      <c r="N70" s="53" t="str">
        <f t="shared" si="9"/>
        <v/>
      </c>
      <c r="O70" s="67">
        <f>IF(A70="","",SUMIFS('MVT stock'!G:G,'MVT stock'!E:E,A70,'MVT stock'!F:F,K70))</f>
        <v>0</v>
      </c>
      <c r="P70" s="67">
        <f>IF(A70="","",SUMIFS('MVT stock'!H:H,'MVT stock'!E:E,A70,'MVT stock'!F:F,K70))</f>
        <v>0</v>
      </c>
      <c r="Q70" s="68">
        <f t="shared" si="7"/>
        <v>1</v>
      </c>
      <c r="R70" s="50" t="str">
        <f t="shared" si="5"/>
        <v>Robe manches courtes à volants</v>
      </c>
      <c r="S70" s="51">
        <f>VLOOKUP(A70,BDD!E:F,2,0)</f>
        <v>106</v>
      </c>
      <c r="T70" s="51">
        <f t="shared" si="8"/>
        <v>106</v>
      </c>
    </row>
    <row r="71" spans="1:20" x14ac:dyDescent="0.25">
      <c r="A71" s="65" t="str">
        <f t="shared" si="6"/>
        <v>16PEVBR082.999</v>
      </c>
      <c r="B71" s="53" t="s">
        <v>131</v>
      </c>
      <c r="C71" s="53" t="s">
        <v>65</v>
      </c>
      <c r="D71" s="53" t="s">
        <v>320</v>
      </c>
      <c r="E71" s="58" t="s">
        <v>322</v>
      </c>
      <c r="F71" s="53" t="s">
        <v>162</v>
      </c>
      <c r="G71" s="53" t="s">
        <v>732</v>
      </c>
      <c r="H71" s="65" t="str">
        <f>IF(D71="","",CONCATENATE(B71,VLOOKUP(C71,Thesaurus!N:O,2,0),VLOOKUP(F71,Thesaurus!C:D,2,0)))</f>
        <v>16PEVBR08</v>
      </c>
      <c r="I71" s="57">
        <v>999</v>
      </c>
      <c r="J71" s="59" t="s">
        <v>183</v>
      </c>
      <c r="K71" s="61" t="s">
        <v>1001</v>
      </c>
      <c r="L71" s="53">
        <v>2</v>
      </c>
      <c r="M71" s="53">
        <v>2</v>
      </c>
      <c r="N71" s="53" t="str">
        <f t="shared" si="9"/>
        <v/>
      </c>
      <c r="O71" s="67">
        <f>IF(A71="","",SUMIFS('MVT stock'!G:G,'MVT stock'!E:E,A71,'MVT stock'!F:F,K71))</f>
        <v>0</v>
      </c>
      <c r="P71" s="67">
        <f>IF(A71="","",SUMIFS('MVT stock'!H:H,'MVT stock'!E:E,A71,'MVT stock'!F:F,K71))</f>
        <v>0</v>
      </c>
      <c r="Q71" s="68">
        <f t="shared" si="7"/>
        <v>2</v>
      </c>
      <c r="R71" s="50" t="str">
        <f t="shared" si="5"/>
        <v>Robe manches courtes à volants</v>
      </c>
      <c r="S71" s="51">
        <f>VLOOKUP(A71,BDD!E:F,2,0)</f>
        <v>106</v>
      </c>
      <c r="T71" s="51">
        <f t="shared" si="8"/>
        <v>212</v>
      </c>
    </row>
    <row r="72" spans="1:20" x14ac:dyDescent="0.25">
      <c r="A72" s="65" t="str">
        <f t="shared" si="6"/>
        <v>16PEVBR082.999</v>
      </c>
      <c r="B72" s="53" t="s">
        <v>131</v>
      </c>
      <c r="C72" s="53" t="s">
        <v>65</v>
      </c>
      <c r="D72" s="53" t="s">
        <v>320</v>
      </c>
      <c r="E72" s="58" t="s">
        <v>322</v>
      </c>
      <c r="F72" s="53" t="s">
        <v>162</v>
      </c>
      <c r="G72" s="53" t="s">
        <v>732</v>
      </c>
      <c r="H72" s="65" t="str">
        <f>IF(D72="","",CONCATENATE(B72,VLOOKUP(C72,Thesaurus!N:O,2,0),VLOOKUP(F72,Thesaurus!C:D,2,0)))</f>
        <v>16PEVBR08</v>
      </c>
      <c r="I72" s="57">
        <v>999</v>
      </c>
      <c r="J72" s="59" t="s">
        <v>183</v>
      </c>
      <c r="K72" s="61" t="s">
        <v>1002</v>
      </c>
      <c r="L72" s="53">
        <v>1</v>
      </c>
      <c r="M72" s="53">
        <v>1</v>
      </c>
      <c r="N72" s="53" t="str">
        <f t="shared" si="9"/>
        <v/>
      </c>
      <c r="O72" s="67">
        <f>IF(A72="","",SUMIFS('MVT stock'!G:G,'MVT stock'!E:E,A72,'MVT stock'!F:F,K72))</f>
        <v>0</v>
      </c>
      <c r="P72" s="67">
        <f>IF(A72="","",SUMIFS('MVT stock'!H:H,'MVT stock'!E:E,A72,'MVT stock'!F:F,K72))</f>
        <v>0</v>
      </c>
      <c r="Q72" s="68">
        <f t="shared" si="7"/>
        <v>1</v>
      </c>
      <c r="R72" s="50" t="str">
        <f t="shared" si="5"/>
        <v>Robe manches courtes à volants</v>
      </c>
      <c r="S72" s="51">
        <f>VLOOKUP(A72,BDD!E:F,2,0)</f>
        <v>106</v>
      </c>
      <c r="T72" s="51">
        <f t="shared" si="8"/>
        <v>106</v>
      </c>
    </row>
    <row r="73" spans="1:20" x14ac:dyDescent="0.25">
      <c r="A73" s="65" t="str">
        <f t="shared" si="6"/>
        <v>16PEVBR071.999</v>
      </c>
      <c r="B73" s="53" t="s">
        <v>131</v>
      </c>
      <c r="C73" s="53" t="s">
        <v>65</v>
      </c>
      <c r="D73" s="53" t="s">
        <v>323</v>
      </c>
      <c r="E73" s="58" t="s">
        <v>322</v>
      </c>
      <c r="F73" s="53" t="s">
        <v>160</v>
      </c>
      <c r="G73" s="53" t="s">
        <v>733</v>
      </c>
      <c r="H73" s="65" t="str">
        <f>IF(D73="","",CONCATENATE(B73,VLOOKUP(C73,Thesaurus!N:O,2,0),VLOOKUP(F73,Thesaurus!C:D,2,0)))</f>
        <v>16PEVBR07</v>
      </c>
      <c r="I73" s="57">
        <v>999</v>
      </c>
      <c r="J73" s="59" t="s">
        <v>1004</v>
      </c>
      <c r="K73" s="61" t="s">
        <v>1001</v>
      </c>
      <c r="L73" s="53">
        <v>1</v>
      </c>
      <c r="M73" s="53">
        <v>1</v>
      </c>
      <c r="N73" s="53" t="str">
        <f t="shared" si="9"/>
        <v/>
      </c>
      <c r="O73" s="67">
        <f>IF(A73="","",SUMIFS('MVT stock'!G:G,'MVT stock'!E:E,A73,'MVT stock'!F:F,K73))</f>
        <v>0</v>
      </c>
      <c r="P73" s="67">
        <f>IF(A73="","",SUMIFS('MVT stock'!H:H,'MVT stock'!E:E,A73,'MVT stock'!F:F,K73))</f>
        <v>0</v>
      </c>
      <c r="Q73" s="68">
        <f t="shared" si="7"/>
        <v>1</v>
      </c>
      <c r="R73" s="50" t="str">
        <f t="shared" si="5"/>
        <v xml:space="preserve">Combinaison sans manches </v>
      </c>
      <c r="S73" s="51">
        <f>VLOOKUP(A73,BDD!E:F,2,0)</f>
        <v>120</v>
      </c>
      <c r="T73" s="51">
        <f t="shared" si="8"/>
        <v>120</v>
      </c>
    </row>
    <row r="74" spans="1:20" x14ac:dyDescent="0.25">
      <c r="A74" s="65" t="str">
        <f t="shared" si="6"/>
        <v>16PEVBR071.999</v>
      </c>
      <c r="B74" s="53" t="s">
        <v>131</v>
      </c>
      <c r="C74" s="53" t="s">
        <v>65</v>
      </c>
      <c r="D74" s="53" t="s">
        <v>323</v>
      </c>
      <c r="E74" s="58" t="s">
        <v>322</v>
      </c>
      <c r="F74" s="53" t="s">
        <v>160</v>
      </c>
      <c r="G74" s="53" t="s">
        <v>733</v>
      </c>
      <c r="H74" s="65" t="str">
        <f>IF(D74="","",CONCATENATE(B74,VLOOKUP(C74,Thesaurus!N:O,2,0),VLOOKUP(F74,Thesaurus!C:D,2,0)))</f>
        <v>16PEVBR07</v>
      </c>
      <c r="I74" s="57">
        <v>999</v>
      </c>
      <c r="J74" s="59" t="s">
        <v>1004</v>
      </c>
      <c r="K74" s="61" t="s">
        <v>1002</v>
      </c>
      <c r="L74" s="53">
        <v>1</v>
      </c>
      <c r="M74" s="53">
        <v>1</v>
      </c>
      <c r="N74" s="53" t="str">
        <f t="shared" si="9"/>
        <v/>
      </c>
      <c r="O74" s="67">
        <f>IF(A74="","",SUMIFS('MVT stock'!G:G,'MVT stock'!E:E,A74,'MVT stock'!F:F,K74))</f>
        <v>0</v>
      </c>
      <c r="P74" s="67">
        <f>IF(A74="","",SUMIFS('MVT stock'!H:H,'MVT stock'!E:E,A74,'MVT stock'!F:F,K74))</f>
        <v>0</v>
      </c>
      <c r="Q74" s="68">
        <f t="shared" si="7"/>
        <v>1</v>
      </c>
      <c r="R74" s="50" t="str">
        <f t="shared" si="5"/>
        <v xml:space="preserve">Combinaison sans manches </v>
      </c>
      <c r="S74" s="51">
        <f>VLOOKUP(A74,BDD!E:F,2,0)</f>
        <v>120</v>
      </c>
      <c r="T74" s="51">
        <f t="shared" si="8"/>
        <v>120</v>
      </c>
    </row>
    <row r="75" spans="1:20" x14ac:dyDescent="0.25">
      <c r="A75" s="65" t="str">
        <f t="shared" si="6"/>
        <v>16PEVBR071.999</v>
      </c>
      <c r="B75" s="53" t="s">
        <v>131</v>
      </c>
      <c r="C75" s="53" t="s">
        <v>65</v>
      </c>
      <c r="D75" s="53" t="s">
        <v>323</v>
      </c>
      <c r="E75" s="58" t="s">
        <v>322</v>
      </c>
      <c r="F75" s="53" t="s">
        <v>160</v>
      </c>
      <c r="G75" s="53" t="s">
        <v>733</v>
      </c>
      <c r="H75" s="65" t="str">
        <f>IF(D75="","",CONCATENATE(B75,VLOOKUP(C75,Thesaurus!N:O,2,0),VLOOKUP(F75,Thesaurus!C:D,2,0)))</f>
        <v>16PEVBR07</v>
      </c>
      <c r="I75" s="57">
        <v>999</v>
      </c>
      <c r="J75" s="59" t="s">
        <v>1004</v>
      </c>
      <c r="K75" s="61" t="s">
        <v>993</v>
      </c>
      <c r="L75" s="53">
        <v>1</v>
      </c>
      <c r="M75" s="53">
        <v>1</v>
      </c>
      <c r="N75" s="53" t="str">
        <f t="shared" si="9"/>
        <v/>
      </c>
      <c r="O75" s="67">
        <f>IF(A75="","",SUMIFS('MVT stock'!G:G,'MVT stock'!E:E,A75,'MVT stock'!F:F,K75))</f>
        <v>0</v>
      </c>
      <c r="P75" s="67">
        <f>IF(A75="","",SUMIFS('MVT stock'!H:H,'MVT stock'!E:E,A75,'MVT stock'!F:F,K75))</f>
        <v>0</v>
      </c>
      <c r="Q75" s="68">
        <f t="shared" si="7"/>
        <v>1</v>
      </c>
      <c r="R75" s="50" t="str">
        <f t="shared" si="5"/>
        <v xml:space="preserve">Combinaison sans manches </v>
      </c>
      <c r="S75" s="51">
        <f>VLOOKUP(A75,BDD!E:F,2,0)</f>
        <v>120</v>
      </c>
      <c r="T75" s="51">
        <f t="shared" si="8"/>
        <v>120</v>
      </c>
    </row>
    <row r="76" spans="1:20" x14ac:dyDescent="0.25">
      <c r="A76" s="65" t="str">
        <f t="shared" si="6"/>
        <v>16PEVBR121.300</v>
      </c>
      <c r="B76" s="53" t="s">
        <v>131</v>
      </c>
      <c r="C76" s="53" t="s">
        <v>65</v>
      </c>
      <c r="D76" s="53" t="s">
        <v>324</v>
      </c>
      <c r="E76" s="58" t="s">
        <v>325</v>
      </c>
      <c r="F76" s="53" t="s">
        <v>170</v>
      </c>
      <c r="G76" s="53" t="s">
        <v>734</v>
      </c>
      <c r="H76" s="65" t="str">
        <f>IF(D76="","",CONCATENATE(B76,VLOOKUP(C76,Thesaurus!N:O,2,0),VLOOKUP(F76,Thesaurus!C:D,2,0)))</f>
        <v>16PEVBR12</v>
      </c>
      <c r="I76" s="57" t="s">
        <v>222</v>
      </c>
      <c r="J76" s="59" t="s">
        <v>1004</v>
      </c>
      <c r="K76" s="61" t="s">
        <v>1003</v>
      </c>
      <c r="L76" s="53">
        <v>1</v>
      </c>
      <c r="M76" s="53">
        <v>1</v>
      </c>
      <c r="N76" s="53" t="str">
        <f t="shared" si="9"/>
        <v/>
      </c>
      <c r="O76" s="67">
        <f>IF(A76="","",SUMIFS('MVT stock'!G:G,'MVT stock'!E:E,A76,'MVT stock'!F:F,K76))</f>
        <v>0</v>
      </c>
      <c r="P76" s="67">
        <f>IF(A76="","",SUMIFS('MVT stock'!H:H,'MVT stock'!E:E,A76,'MVT stock'!F:F,K76))</f>
        <v>0</v>
      </c>
      <c r="Q76" s="68">
        <f t="shared" si="7"/>
        <v>1</v>
      </c>
      <c r="R76" s="50" t="str">
        <f t="shared" si="5"/>
        <v>Veste sans manches kimono</v>
      </c>
      <c r="S76" s="51">
        <f>VLOOKUP(A76,BDD!E:F,2,0)</f>
        <v>87</v>
      </c>
      <c r="T76" s="51">
        <f t="shared" si="8"/>
        <v>87</v>
      </c>
    </row>
    <row r="77" spans="1:20" x14ac:dyDescent="0.25">
      <c r="A77" s="65" t="str">
        <f t="shared" si="6"/>
        <v>16PEVBR121.300</v>
      </c>
      <c r="B77" s="53" t="s">
        <v>131</v>
      </c>
      <c r="C77" s="53" t="s">
        <v>65</v>
      </c>
      <c r="D77" s="53" t="s">
        <v>324</v>
      </c>
      <c r="E77" s="58" t="s">
        <v>325</v>
      </c>
      <c r="F77" s="53" t="s">
        <v>170</v>
      </c>
      <c r="G77" s="53" t="s">
        <v>734</v>
      </c>
      <c r="H77" s="65" t="str">
        <f>IF(D77="","",CONCATENATE(B77,VLOOKUP(C77,Thesaurus!N:O,2,0),VLOOKUP(F77,Thesaurus!C:D,2,0)))</f>
        <v>16PEVBR12</v>
      </c>
      <c r="I77" s="57" t="s">
        <v>222</v>
      </c>
      <c r="J77" s="59" t="s">
        <v>1004</v>
      </c>
      <c r="K77" s="61" t="s">
        <v>1001</v>
      </c>
      <c r="L77" s="53">
        <v>1</v>
      </c>
      <c r="M77" s="53">
        <v>1</v>
      </c>
      <c r="N77" s="53" t="str">
        <f t="shared" si="9"/>
        <v/>
      </c>
      <c r="O77" s="67">
        <f>IF(A77="","",SUMIFS('MVT stock'!G:G,'MVT stock'!E:E,A77,'MVT stock'!F:F,K77))</f>
        <v>0</v>
      </c>
      <c r="P77" s="67">
        <f>IF(A77="","",SUMIFS('MVT stock'!H:H,'MVT stock'!E:E,A77,'MVT stock'!F:F,K77))</f>
        <v>0</v>
      </c>
      <c r="Q77" s="68">
        <f t="shared" si="7"/>
        <v>1</v>
      </c>
      <c r="R77" s="50" t="str">
        <f t="shared" si="5"/>
        <v>Veste sans manches kimono</v>
      </c>
      <c r="S77" s="51">
        <f>VLOOKUP(A77,BDD!E:F,2,0)</f>
        <v>87</v>
      </c>
      <c r="T77" s="51">
        <f t="shared" si="8"/>
        <v>87</v>
      </c>
    </row>
    <row r="78" spans="1:20" x14ac:dyDescent="0.25">
      <c r="A78" s="65" t="str">
        <f t="shared" si="6"/>
        <v>16PEVBR083.IMP</v>
      </c>
      <c r="B78" s="53" t="s">
        <v>131</v>
      </c>
      <c r="C78" s="53" t="s">
        <v>65</v>
      </c>
      <c r="D78" s="53" t="s">
        <v>326</v>
      </c>
      <c r="E78" s="58" t="s">
        <v>327</v>
      </c>
      <c r="F78" s="53" t="s">
        <v>162</v>
      </c>
      <c r="G78" s="53" t="s">
        <v>735</v>
      </c>
      <c r="H78" s="65" t="str">
        <f>IF(D78="","",CONCATENATE(B78,VLOOKUP(C78,Thesaurus!N:O,2,0),VLOOKUP(F78,Thesaurus!C:D,2,0)))</f>
        <v>16PEVBR08</v>
      </c>
      <c r="I78" s="57" t="s">
        <v>257</v>
      </c>
      <c r="J78" s="59" t="s">
        <v>1005</v>
      </c>
      <c r="K78" s="61" t="s">
        <v>1003</v>
      </c>
      <c r="L78" s="53">
        <v>1</v>
      </c>
      <c r="M78" s="53">
        <v>1</v>
      </c>
      <c r="N78" s="53" t="str">
        <f t="shared" si="9"/>
        <v/>
      </c>
      <c r="O78" s="67">
        <f>IF(A78="","",SUMIFS('MVT stock'!G:G,'MVT stock'!E:E,A78,'MVT stock'!F:F,K78))</f>
        <v>0</v>
      </c>
      <c r="P78" s="67">
        <f>IF(A78="","",SUMIFS('MVT stock'!H:H,'MVT stock'!E:E,A78,'MVT stock'!F:F,K78))</f>
        <v>0</v>
      </c>
      <c r="Q78" s="68">
        <f t="shared" si="7"/>
        <v>1</v>
      </c>
      <c r="R78" s="50" t="str">
        <f t="shared" si="5"/>
        <v>Robe à imprimé floral</v>
      </c>
      <c r="S78" s="51">
        <f>VLOOKUP(A78,BDD!E:F,2,0)</f>
        <v>65</v>
      </c>
      <c r="T78" s="51">
        <f t="shared" si="8"/>
        <v>65</v>
      </c>
    </row>
    <row r="79" spans="1:20" x14ac:dyDescent="0.25">
      <c r="A79" s="65" t="str">
        <f t="shared" si="6"/>
        <v>16PEVBR083.IMP</v>
      </c>
      <c r="B79" s="53" t="s">
        <v>131</v>
      </c>
      <c r="C79" s="53" t="s">
        <v>65</v>
      </c>
      <c r="D79" s="53" t="s">
        <v>326</v>
      </c>
      <c r="E79" s="58" t="s">
        <v>327</v>
      </c>
      <c r="F79" s="53" t="s">
        <v>162</v>
      </c>
      <c r="G79" s="53" t="s">
        <v>735</v>
      </c>
      <c r="H79" s="65" t="str">
        <f>IF(D79="","",CONCATENATE(B79,VLOOKUP(C79,Thesaurus!N:O,2,0),VLOOKUP(F79,Thesaurus!C:D,2,0)))</f>
        <v>16PEVBR08</v>
      </c>
      <c r="I79" s="57" t="s">
        <v>257</v>
      </c>
      <c r="J79" s="59" t="s">
        <v>1005</v>
      </c>
      <c r="K79" s="61" t="s">
        <v>1001</v>
      </c>
      <c r="L79" s="53">
        <v>1</v>
      </c>
      <c r="M79" s="53">
        <v>1</v>
      </c>
      <c r="N79" s="53" t="str">
        <f t="shared" si="9"/>
        <v/>
      </c>
      <c r="O79" s="67">
        <f>IF(A79="","",SUMIFS('MVT stock'!G:G,'MVT stock'!E:E,A79,'MVT stock'!F:F,K79))</f>
        <v>0</v>
      </c>
      <c r="P79" s="67">
        <f>IF(A79="","",SUMIFS('MVT stock'!H:H,'MVT stock'!E:E,A79,'MVT stock'!F:F,K79))</f>
        <v>0</v>
      </c>
      <c r="Q79" s="68">
        <f t="shared" si="7"/>
        <v>1</v>
      </c>
      <c r="R79" s="50" t="str">
        <f t="shared" si="5"/>
        <v>Robe à imprimé floral</v>
      </c>
      <c r="S79" s="51">
        <f>VLOOKUP(A79,BDD!E:F,2,0)</f>
        <v>65</v>
      </c>
      <c r="T79" s="51">
        <f t="shared" si="8"/>
        <v>65</v>
      </c>
    </row>
    <row r="80" spans="1:20" x14ac:dyDescent="0.25">
      <c r="A80" s="65" t="str">
        <f t="shared" si="6"/>
        <v>16PEVBR083.IMP</v>
      </c>
      <c r="B80" s="53" t="s">
        <v>131</v>
      </c>
      <c r="C80" s="53" t="s">
        <v>65</v>
      </c>
      <c r="D80" s="53" t="s">
        <v>326</v>
      </c>
      <c r="E80" s="58" t="s">
        <v>327</v>
      </c>
      <c r="F80" s="53" t="s">
        <v>162</v>
      </c>
      <c r="G80" s="53" t="s">
        <v>735</v>
      </c>
      <c r="H80" s="65" t="str">
        <f>IF(D80="","",CONCATENATE(B80,VLOOKUP(C80,Thesaurus!N:O,2,0),VLOOKUP(F80,Thesaurus!C:D,2,0)))</f>
        <v>16PEVBR08</v>
      </c>
      <c r="I80" s="57" t="s">
        <v>257</v>
      </c>
      <c r="J80" s="59" t="s">
        <v>1005</v>
      </c>
      <c r="K80" s="61" t="s">
        <v>1002</v>
      </c>
      <c r="L80" s="53">
        <v>2</v>
      </c>
      <c r="M80" s="53">
        <v>2</v>
      </c>
      <c r="N80" s="53" t="str">
        <f t="shared" si="9"/>
        <v/>
      </c>
      <c r="O80" s="67">
        <f>IF(A80="","",SUMIFS('MVT stock'!G:G,'MVT stock'!E:E,A80,'MVT stock'!F:F,K80))</f>
        <v>0</v>
      </c>
      <c r="P80" s="67">
        <f>IF(A80="","",SUMIFS('MVT stock'!H:H,'MVT stock'!E:E,A80,'MVT stock'!F:F,K80))</f>
        <v>0</v>
      </c>
      <c r="Q80" s="68">
        <f t="shared" si="7"/>
        <v>2</v>
      </c>
      <c r="R80" s="50" t="str">
        <f t="shared" si="5"/>
        <v>Robe à imprimé floral</v>
      </c>
      <c r="S80" s="51">
        <f>VLOOKUP(A80,BDD!E:F,2,0)</f>
        <v>65</v>
      </c>
      <c r="T80" s="51">
        <f t="shared" si="8"/>
        <v>130</v>
      </c>
    </row>
    <row r="81" spans="1:20" x14ac:dyDescent="0.25">
      <c r="A81" s="65" t="str">
        <f t="shared" si="6"/>
        <v>16PEVBR083.IMP</v>
      </c>
      <c r="B81" s="53" t="s">
        <v>131</v>
      </c>
      <c r="C81" s="53" t="s">
        <v>65</v>
      </c>
      <c r="D81" s="53" t="s">
        <v>326</v>
      </c>
      <c r="E81" s="58" t="s">
        <v>327</v>
      </c>
      <c r="F81" s="53" t="s">
        <v>162</v>
      </c>
      <c r="G81" s="53" t="s">
        <v>735</v>
      </c>
      <c r="H81" s="65" t="str">
        <f>IF(D81="","",CONCATENATE(B81,VLOOKUP(C81,Thesaurus!N:O,2,0),VLOOKUP(F81,Thesaurus!C:D,2,0)))</f>
        <v>16PEVBR08</v>
      </c>
      <c r="I81" s="57" t="s">
        <v>257</v>
      </c>
      <c r="J81" s="59" t="s">
        <v>1005</v>
      </c>
      <c r="K81" s="61" t="s">
        <v>993</v>
      </c>
      <c r="L81" s="53">
        <v>1</v>
      </c>
      <c r="M81" s="53">
        <v>1</v>
      </c>
      <c r="N81" s="53" t="str">
        <f t="shared" si="9"/>
        <v/>
      </c>
      <c r="O81" s="67">
        <f>IF(A81="","",SUMIFS('MVT stock'!G:G,'MVT stock'!E:E,A81,'MVT stock'!F:F,K81))</f>
        <v>0</v>
      </c>
      <c r="P81" s="67">
        <f>IF(A81="","",SUMIFS('MVT stock'!H:H,'MVT stock'!E:E,A81,'MVT stock'!F:F,K81))</f>
        <v>0</v>
      </c>
      <c r="Q81" s="68">
        <f t="shared" si="7"/>
        <v>1</v>
      </c>
      <c r="R81" s="50" t="str">
        <f t="shared" si="5"/>
        <v>Robe à imprimé floral</v>
      </c>
      <c r="S81" s="51">
        <f>VLOOKUP(A81,BDD!E:F,2,0)</f>
        <v>65</v>
      </c>
      <c r="T81" s="51">
        <f t="shared" si="8"/>
        <v>65</v>
      </c>
    </row>
    <row r="82" spans="1:20" x14ac:dyDescent="0.25">
      <c r="A82" s="65" t="str">
        <f t="shared" si="6"/>
        <v>16PEVBR021.IMP</v>
      </c>
      <c r="B82" s="53" t="s">
        <v>131</v>
      </c>
      <c r="C82" s="53" t="s">
        <v>65</v>
      </c>
      <c r="D82" s="53" t="s">
        <v>328</v>
      </c>
      <c r="E82" s="58" t="s">
        <v>327</v>
      </c>
      <c r="F82" s="53" t="s">
        <v>150</v>
      </c>
      <c r="G82" s="53" t="s">
        <v>736</v>
      </c>
      <c r="H82" s="65" t="str">
        <f>IF(D82="","",CONCATENATE(B82,VLOOKUP(C82,Thesaurus!N:O,2,0),VLOOKUP(F82,Thesaurus!C:D,2,0)))</f>
        <v>16PEVBR02</v>
      </c>
      <c r="I82" s="57" t="s">
        <v>257</v>
      </c>
      <c r="J82" s="59" t="s">
        <v>1004</v>
      </c>
      <c r="K82" s="61" t="s">
        <v>1001</v>
      </c>
      <c r="L82" s="53">
        <v>1</v>
      </c>
      <c r="M82" s="53">
        <v>1</v>
      </c>
      <c r="N82" s="53" t="str">
        <f t="shared" si="9"/>
        <v/>
      </c>
      <c r="O82" s="67">
        <f>IF(A82="","",SUMIFS('MVT stock'!G:G,'MVT stock'!E:E,A82,'MVT stock'!F:F,K82))</f>
        <v>0</v>
      </c>
      <c r="P82" s="67">
        <f>IF(A82="","",SUMIFS('MVT stock'!H:H,'MVT stock'!E:E,A82,'MVT stock'!F:F,K82))</f>
        <v>0</v>
      </c>
      <c r="Q82" s="68">
        <f t="shared" si="7"/>
        <v>1</v>
      </c>
      <c r="R82" s="50" t="str">
        <f t="shared" si="5"/>
        <v>Blouse à imprimé floral</v>
      </c>
      <c r="S82" s="51">
        <f>VLOOKUP(A82,BDD!E:F,2,0)</f>
        <v>50</v>
      </c>
      <c r="T82" s="51">
        <f t="shared" si="8"/>
        <v>50</v>
      </c>
    </row>
    <row r="83" spans="1:20" x14ac:dyDescent="0.25">
      <c r="A83" s="65" t="str">
        <f t="shared" si="6"/>
        <v>16PEVBR021.IMP</v>
      </c>
      <c r="B83" s="53" t="s">
        <v>131</v>
      </c>
      <c r="C83" s="53" t="s">
        <v>65</v>
      </c>
      <c r="D83" s="53" t="s">
        <v>328</v>
      </c>
      <c r="E83" s="58" t="s">
        <v>327</v>
      </c>
      <c r="F83" s="53" t="s">
        <v>150</v>
      </c>
      <c r="G83" s="53" t="s">
        <v>736</v>
      </c>
      <c r="H83" s="65" t="str">
        <f>IF(D83="","",CONCATENATE(B83,VLOOKUP(C83,Thesaurus!N:O,2,0),VLOOKUP(F83,Thesaurus!C:D,2,0)))</f>
        <v>16PEVBR02</v>
      </c>
      <c r="I83" s="57" t="s">
        <v>257</v>
      </c>
      <c r="J83" s="59" t="s">
        <v>1004</v>
      </c>
      <c r="K83" s="61" t="s">
        <v>1002</v>
      </c>
      <c r="L83" s="53">
        <v>1</v>
      </c>
      <c r="M83" s="53">
        <v>1</v>
      </c>
      <c r="N83" s="53" t="str">
        <f t="shared" si="9"/>
        <v/>
      </c>
      <c r="O83" s="67">
        <f>IF(A83="","",SUMIFS('MVT stock'!G:G,'MVT stock'!E:E,A83,'MVT stock'!F:F,K83))</f>
        <v>0</v>
      </c>
      <c r="P83" s="67">
        <f>IF(A83="","",SUMIFS('MVT stock'!H:H,'MVT stock'!E:E,A83,'MVT stock'!F:F,K83))</f>
        <v>0</v>
      </c>
      <c r="Q83" s="68">
        <f t="shared" si="7"/>
        <v>1</v>
      </c>
      <c r="R83" s="50" t="str">
        <f t="shared" si="5"/>
        <v>Blouse à imprimé floral</v>
      </c>
      <c r="S83" s="51">
        <f>VLOOKUP(A83,BDD!E:F,2,0)</f>
        <v>50</v>
      </c>
      <c r="T83" s="51">
        <f t="shared" si="8"/>
        <v>50</v>
      </c>
    </row>
    <row r="84" spans="1:20" x14ac:dyDescent="0.25">
      <c r="A84" s="65" t="str">
        <f t="shared" si="6"/>
        <v>16PEVBR021.IMP</v>
      </c>
      <c r="B84" s="53" t="s">
        <v>131</v>
      </c>
      <c r="C84" s="53" t="s">
        <v>65</v>
      </c>
      <c r="D84" s="53" t="s">
        <v>328</v>
      </c>
      <c r="E84" s="58" t="s">
        <v>327</v>
      </c>
      <c r="F84" s="53" t="s">
        <v>150</v>
      </c>
      <c r="G84" s="53" t="s">
        <v>736</v>
      </c>
      <c r="H84" s="65" t="str">
        <f>IF(D84="","",CONCATENATE(B84,VLOOKUP(C84,Thesaurus!N:O,2,0),VLOOKUP(F84,Thesaurus!C:D,2,0)))</f>
        <v>16PEVBR02</v>
      </c>
      <c r="I84" s="57" t="s">
        <v>257</v>
      </c>
      <c r="J84" s="59" t="s">
        <v>1004</v>
      </c>
      <c r="K84" s="61" t="s">
        <v>993</v>
      </c>
      <c r="L84" s="53">
        <v>1</v>
      </c>
      <c r="M84" s="53">
        <v>1</v>
      </c>
      <c r="N84" s="53" t="str">
        <f t="shared" si="9"/>
        <v/>
      </c>
      <c r="O84" s="67">
        <f>IF(A84="","",SUMIFS('MVT stock'!G:G,'MVT stock'!E:E,A84,'MVT stock'!F:F,K84))</f>
        <v>0</v>
      </c>
      <c r="P84" s="67">
        <f>IF(A84="","",SUMIFS('MVT stock'!H:H,'MVT stock'!E:E,A84,'MVT stock'!F:F,K84))</f>
        <v>0</v>
      </c>
      <c r="Q84" s="68">
        <f t="shared" si="7"/>
        <v>1</v>
      </c>
      <c r="R84" s="50" t="str">
        <f t="shared" si="5"/>
        <v>Blouse à imprimé floral</v>
      </c>
      <c r="S84" s="51">
        <f>VLOOKUP(A84,BDD!E:F,2,0)</f>
        <v>50</v>
      </c>
      <c r="T84" s="51">
        <f t="shared" si="8"/>
        <v>50</v>
      </c>
    </row>
    <row r="85" spans="1:20" x14ac:dyDescent="0.25">
      <c r="A85" s="65" t="str">
        <f t="shared" si="6"/>
        <v>16PEVBR084.340</v>
      </c>
      <c r="B85" s="53" t="s">
        <v>131</v>
      </c>
      <c r="C85" s="53" t="s">
        <v>65</v>
      </c>
      <c r="D85" s="53" t="s">
        <v>329</v>
      </c>
      <c r="E85" s="58" t="s">
        <v>224</v>
      </c>
      <c r="F85" s="53" t="s">
        <v>162</v>
      </c>
      <c r="G85" s="53" t="s">
        <v>737</v>
      </c>
      <c r="H85" s="65" t="str">
        <f>IF(D85="","",CONCATENATE(B85,VLOOKUP(C85,Thesaurus!N:O,2,0),VLOOKUP(F85,Thesaurus!C:D,2,0)))</f>
        <v>16PEVBR08</v>
      </c>
      <c r="I85" s="57" t="s">
        <v>224</v>
      </c>
      <c r="J85" s="59" t="s">
        <v>182</v>
      </c>
      <c r="K85" s="61" t="s">
        <v>1001</v>
      </c>
      <c r="L85" s="53">
        <v>2</v>
      </c>
      <c r="M85" s="53">
        <v>2</v>
      </c>
      <c r="N85" s="53" t="str">
        <f t="shared" si="9"/>
        <v/>
      </c>
      <c r="O85" s="67">
        <f>IF(A85="","",SUMIFS('MVT stock'!G:G,'MVT stock'!E:E,A85,'MVT stock'!F:F,K85))</f>
        <v>0</v>
      </c>
      <c r="P85" s="67">
        <f>IF(A85="","",SUMIFS('MVT stock'!H:H,'MVT stock'!E:E,A85,'MVT stock'!F:F,K85))</f>
        <v>0</v>
      </c>
      <c r="Q85" s="68">
        <f t="shared" si="7"/>
        <v>2</v>
      </c>
      <c r="R85" s="50" t="str">
        <f t="shared" si="5"/>
        <v xml:space="preserve">Robe ajourée </v>
      </c>
      <c r="S85" s="51">
        <f>VLOOKUP(A85,BDD!E:F,2,0)</f>
        <v>109</v>
      </c>
      <c r="T85" s="51">
        <f t="shared" si="8"/>
        <v>218</v>
      </c>
    </row>
    <row r="86" spans="1:20" x14ac:dyDescent="0.25">
      <c r="A86" s="65" t="str">
        <f t="shared" si="6"/>
        <v>16PEVBR084.340</v>
      </c>
      <c r="B86" s="53" t="s">
        <v>131</v>
      </c>
      <c r="C86" s="53" t="s">
        <v>65</v>
      </c>
      <c r="D86" s="53" t="s">
        <v>329</v>
      </c>
      <c r="E86" s="58" t="s">
        <v>224</v>
      </c>
      <c r="F86" s="53" t="s">
        <v>162</v>
      </c>
      <c r="G86" s="53" t="s">
        <v>737</v>
      </c>
      <c r="H86" s="65" t="str">
        <f>IF(D86="","",CONCATENATE(B86,VLOOKUP(C86,Thesaurus!N:O,2,0),VLOOKUP(F86,Thesaurus!C:D,2,0)))</f>
        <v>16PEVBR08</v>
      </c>
      <c r="I86" s="57" t="s">
        <v>224</v>
      </c>
      <c r="J86" s="59" t="s">
        <v>182</v>
      </c>
      <c r="K86" s="61" t="s">
        <v>1002</v>
      </c>
      <c r="L86" s="53">
        <v>1</v>
      </c>
      <c r="M86" s="53">
        <v>1</v>
      </c>
      <c r="N86" s="53" t="str">
        <f t="shared" si="9"/>
        <v/>
      </c>
      <c r="O86" s="67">
        <f>IF(A86="","",SUMIFS('MVT stock'!G:G,'MVT stock'!E:E,A86,'MVT stock'!F:F,K86))</f>
        <v>0</v>
      </c>
      <c r="P86" s="67">
        <f>IF(A86="","",SUMIFS('MVT stock'!H:H,'MVT stock'!E:E,A86,'MVT stock'!F:F,K86))</f>
        <v>0</v>
      </c>
      <c r="Q86" s="68">
        <f t="shared" si="7"/>
        <v>1</v>
      </c>
      <c r="R86" s="50" t="str">
        <f t="shared" si="5"/>
        <v xml:space="preserve">Robe ajourée </v>
      </c>
      <c r="S86" s="51">
        <f>VLOOKUP(A86,BDD!E:F,2,0)</f>
        <v>109</v>
      </c>
      <c r="T86" s="51">
        <f t="shared" si="8"/>
        <v>109</v>
      </c>
    </row>
    <row r="87" spans="1:20" x14ac:dyDescent="0.25">
      <c r="A87" s="65" t="str">
        <f t="shared" si="6"/>
        <v>16PEVBR085.001</v>
      </c>
      <c r="B87" s="53" t="s">
        <v>131</v>
      </c>
      <c r="C87" s="53" t="s">
        <v>65</v>
      </c>
      <c r="D87" s="53" t="s">
        <v>330</v>
      </c>
      <c r="E87" s="58" t="s">
        <v>145</v>
      </c>
      <c r="F87" s="53" t="s">
        <v>162</v>
      </c>
      <c r="G87" s="53" t="s">
        <v>738</v>
      </c>
      <c r="H87" s="65" t="str">
        <f>IF(D87="","",CONCATENATE(B87,VLOOKUP(C87,Thesaurus!N:O,2,0),VLOOKUP(F87,Thesaurus!C:D,2,0)))</f>
        <v>16PEVBR08</v>
      </c>
      <c r="I87" s="57" t="s">
        <v>145</v>
      </c>
      <c r="J87" s="59" t="s">
        <v>1019</v>
      </c>
      <c r="K87" s="61" t="s">
        <v>1003</v>
      </c>
      <c r="L87" s="53">
        <v>1</v>
      </c>
      <c r="M87" s="53">
        <v>1</v>
      </c>
      <c r="N87" s="53" t="str">
        <f t="shared" si="9"/>
        <v/>
      </c>
      <c r="O87" s="67">
        <f>IF(A87="","",SUMIFS('MVT stock'!G:G,'MVT stock'!E:E,A87,'MVT stock'!F:F,K87))</f>
        <v>0</v>
      </c>
      <c r="P87" s="67">
        <f>IF(A87="","",SUMIFS('MVT stock'!H:H,'MVT stock'!E:E,A87,'MVT stock'!F:F,K87))</f>
        <v>0</v>
      </c>
      <c r="Q87" s="68">
        <f t="shared" si="7"/>
        <v>1</v>
      </c>
      <c r="R87" s="50" t="str">
        <f t="shared" si="5"/>
        <v>Robe sans manches broderies à volants</v>
      </c>
      <c r="S87" s="51">
        <f>VLOOKUP(A87,BDD!E:F,2,0)</f>
        <v>109</v>
      </c>
      <c r="T87" s="51">
        <f t="shared" si="8"/>
        <v>109</v>
      </c>
    </row>
    <row r="88" spans="1:20" x14ac:dyDescent="0.25">
      <c r="A88" s="65" t="str">
        <f t="shared" si="6"/>
        <v>16PEVBR085.001</v>
      </c>
      <c r="B88" s="53" t="s">
        <v>131</v>
      </c>
      <c r="C88" s="53" t="s">
        <v>65</v>
      </c>
      <c r="D88" s="53" t="s">
        <v>330</v>
      </c>
      <c r="E88" s="58" t="s">
        <v>145</v>
      </c>
      <c r="F88" s="53" t="s">
        <v>162</v>
      </c>
      <c r="G88" s="53" t="s">
        <v>738</v>
      </c>
      <c r="H88" s="65" t="str">
        <f>IF(D88="","",CONCATENATE(B88,VLOOKUP(C88,Thesaurus!N:O,2,0),VLOOKUP(F88,Thesaurus!C:D,2,0)))</f>
        <v>16PEVBR08</v>
      </c>
      <c r="I88" s="57" t="s">
        <v>145</v>
      </c>
      <c r="J88" s="59" t="s">
        <v>1019</v>
      </c>
      <c r="K88" s="61" t="s">
        <v>1001</v>
      </c>
      <c r="L88" s="53">
        <v>1</v>
      </c>
      <c r="M88" s="53">
        <v>1</v>
      </c>
      <c r="N88" s="53" t="str">
        <f t="shared" si="9"/>
        <v/>
      </c>
      <c r="O88" s="67">
        <f>IF(A88="","",SUMIFS('MVT stock'!G:G,'MVT stock'!E:E,A88,'MVT stock'!F:F,K88))</f>
        <v>0</v>
      </c>
      <c r="P88" s="67">
        <f>IF(A88="","",SUMIFS('MVT stock'!H:H,'MVT stock'!E:E,A88,'MVT stock'!F:F,K88))</f>
        <v>0</v>
      </c>
      <c r="Q88" s="68">
        <f t="shared" si="7"/>
        <v>1</v>
      </c>
      <c r="R88" s="50" t="str">
        <f t="shared" si="5"/>
        <v>Robe sans manches broderies à volants</v>
      </c>
      <c r="S88" s="51">
        <f>VLOOKUP(A88,BDD!E:F,2,0)</f>
        <v>109</v>
      </c>
      <c r="T88" s="51">
        <f t="shared" si="8"/>
        <v>109</v>
      </c>
    </row>
    <row r="89" spans="1:20" x14ac:dyDescent="0.25">
      <c r="A89" s="65" t="str">
        <f t="shared" si="6"/>
        <v>16PEVBR085.001</v>
      </c>
      <c r="B89" s="53" t="s">
        <v>131</v>
      </c>
      <c r="C89" s="53" t="s">
        <v>65</v>
      </c>
      <c r="D89" s="53" t="s">
        <v>330</v>
      </c>
      <c r="E89" s="58" t="s">
        <v>145</v>
      </c>
      <c r="F89" s="53" t="s">
        <v>162</v>
      </c>
      <c r="G89" s="53" t="s">
        <v>738</v>
      </c>
      <c r="H89" s="65" t="str">
        <f>IF(D89="","",CONCATENATE(B89,VLOOKUP(C89,Thesaurus!N:O,2,0),VLOOKUP(F89,Thesaurus!C:D,2,0)))</f>
        <v>16PEVBR08</v>
      </c>
      <c r="I89" s="57" t="s">
        <v>145</v>
      </c>
      <c r="J89" s="59" t="s">
        <v>1019</v>
      </c>
      <c r="K89" s="61" t="s">
        <v>1002</v>
      </c>
      <c r="L89" s="53">
        <v>1</v>
      </c>
      <c r="M89" s="53">
        <v>1</v>
      </c>
      <c r="N89" s="53" t="str">
        <f t="shared" si="9"/>
        <v/>
      </c>
      <c r="O89" s="67">
        <f>IF(A89="","",SUMIFS('MVT stock'!G:G,'MVT stock'!E:E,A89,'MVT stock'!F:F,K89))</f>
        <v>0</v>
      </c>
      <c r="P89" s="67">
        <f>IF(A89="","",SUMIFS('MVT stock'!H:H,'MVT stock'!E:E,A89,'MVT stock'!F:F,K89))</f>
        <v>0</v>
      </c>
      <c r="Q89" s="68">
        <f t="shared" si="7"/>
        <v>1</v>
      </c>
      <c r="R89" s="50" t="str">
        <f t="shared" si="5"/>
        <v>Robe sans manches broderies à volants</v>
      </c>
      <c r="S89" s="51">
        <f>VLOOKUP(A89,BDD!E:F,2,0)</f>
        <v>109</v>
      </c>
      <c r="T89" s="51">
        <f t="shared" si="8"/>
        <v>109</v>
      </c>
    </row>
    <row r="90" spans="1:20" x14ac:dyDescent="0.25">
      <c r="A90" s="65" t="str">
        <f t="shared" si="6"/>
        <v>16PEVBR122.010</v>
      </c>
      <c r="B90" s="53" t="s">
        <v>131</v>
      </c>
      <c r="C90" s="53" t="s">
        <v>65</v>
      </c>
      <c r="D90" s="53" t="s">
        <v>331</v>
      </c>
      <c r="E90" s="58" t="s">
        <v>332</v>
      </c>
      <c r="F90" s="53" t="s">
        <v>170</v>
      </c>
      <c r="G90" s="53" t="s">
        <v>739</v>
      </c>
      <c r="H90" s="65" t="str">
        <f>IF(D90="","",CONCATENATE(B90,VLOOKUP(C90,Thesaurus!N:O,2,0),VLOOKUP(F90,Thesaurus!C:D,2,0)))</f>
        <v>16PEVBR12</v>
      </c>
      <c r="I90" s="57" t="s">
        <v>211</v>
      </c>
      <c r="J90" s="59" t="s">
        <v>183</v>
      </c>
      <c r="K90" s="61" t="s">
        <v>1003</v>
      </c>
      <c r="L90" s="53">
        <v>1</v>
      </c>
      <c r="M90" s="53">
        <v>1</v>
      </c>
      <c r="N90" s="53" t="str">
        <f t="shared" si="9"/>
        <v/>
      </c>
      <c r="O90" s="67">
        <f>IF(A90="","",SUMIFS('MVT stock'!G:G,'MVT stock'!E:E,A90,'MVT stock'!F:F,K90))</f>
        <v>0</v>
      </c>
      <c r="P90" s="67">
        <f>IF(A90="","",SUMIFS('MVT stock'!H:H,'MVT stock'!E:E,A90,'MVT stock'!F:F,K90))</f>
        <v>0</v>
      </c>
      <c r="Q90" s="68">
        <f t="shared" si="7"/>
        <v>1</v>
      </c>
      <c r="R90" s="50" t="str">
        <f t="shared" si="5"/>
        <v>Veste écrue</v>
      </c>
      <c r="S90" s="51">
        <f>VLOOKUP(A90,BDD!E:F,2,0)</f>
        <v>146</v>
      </c>
      <c r="T90" s="51">
        <f t="shared" si="8"/>
        <v>146</v>
      </c>
    </row>
    <row r="91" spans="1:20" x14ac:dyDescent="0.25">
      <c r="A91" s="65" t="str">
        <f t="shared" si="6"/>
        <v>16PEVBR122.010</v>
      </c>
      <c r="B91" s="53" t="s">
        <v>131</v>
      </c>
      <c r="C91" s="53" t="s">
        <v>65</v>
      </c>
      <c r="D91" s="53" t="s">
        <v>331</v>
      </c>
      <c r="E91" s="58" t="s">
        <v>332</v>
      </c>
      <c r="F91" s="53" t="s">
        <v>170</v>
      </c>
      <c r="G91" s="53" t="s">
        <v>739</v>
      </c>
      <c r="H91" s="65" t="str">
        <f>IF(D91="","",CONCATENATE(B91,VLOOKUP(C91,Thesaurus!N:O,2,0),VLOOKUP(F91,Thesaurus!C:D,2,0)))</f>
        <v>16PEVBR12</v>
      </c>
      <c r="I91" s="57" t="s">
        <v>211</v>
      </c>
      <c r="J91" s="59" t="s">
        <v>183</v>
      </c>
      <c r="K91" s="61" t="s">
        <v>1001</v>
      </c>
      <c r="L91" s="53">
        <v>1</v>
      </c>
      <c r="M91" s="53">
        <v>1</v>
      </c>
      <c r="N91" s="53" t="str">
        <f t="shared" si="9"/>
        <v/>
      </c>
      <c r="O91" s="67">
        <f>IF(A91="","",SUMIFS('MVT stock'!G:G,'MVT stock'!E:E,A91,'MVT stock'!F:F,K91))</f>
        <v>0</v>
      </c>
      <c r="P91" s="67">
        <f>IF(A91="","",SUMIFS('MVT stock'!H:H,'MVT stock'!E:E,A91,'MVT stock'!F:F,K91))</f>
        <v>0</v>
      </c>
      <c r="Q91" s="68">
        <f t="shared" si="7"/>
        <v>1</v>
      </c>
      <c r="R91" s="50" t="str">
        <f t="shared" si="5"/>
        <v>Veste écrue</v>
      </c>
      <c r="S91" s="51">
        <f>VLOOKUP(A91,BDD!E:F,2,0)</f>
        <v>146</v>
      </c>
      <c r="T91" s="51">
        <f t="shared" si="8"/>
        <v>146</v>
      </c>
    </row>
    <row r="92" spans="1:20" x14ac:dyDescent="0.25">
      <c r="A92" s="65" t="str">
        <f t="shared" si="6"/>
        <v>16PEVBR122.010</v>
      </c>
      <c r="B92" s="53" t="s">
        <v>131</v>
      </c>
      <c r="C92" s="53" t="s">
        <v>65</v>
      </c>
      <c r="D92" s="53" t="s">
        <v>331</v>
      </c>
      <c r="E92" s="58" t="s">
        <v>332</v>
      </c>
      <c r="F92" s="53" t="s">
        <v>170</v>
      </c>
      <c r="G92" s="53" t="s">
        <v>739</v>
      </c>
      <c r="H92" s="65" t="str">
        <f>IF(D92="","",CONCATENATE(B92,VLOOKUP(C92,Thesaurus!N:O,2,0),VLOOKUP(F92,Thesaurus!C:D,2,0)))</f>
        <v>16PEVBR12</v>
      </c>
      <c r="I92" s="57" t="s">
        <v>211</v>
      </c>
      <c r="J92" s="59" t="s">
        <v>183</v>
      </c>
      <c r="K92" s="61" t="s">
        <v>1002</v>
      </c>
      <c r="L92" s="53">
        <v>1</v>
      </c>
      <c r="M92" s="53">
        <v>1</v>
      </c>
      <c r="N92" s="53" t="str">
        <f t="shared" si="9"/>
        <v/>
      </c>
      <c r="O92" s="67">
        <f>IF(A92="","",SUMIFS('MVT stock'!G:G,'MVT stock'!E:E,A92,'MVT stock'!F:F,K92))</f>
        <v>0</v>
      </c>
      <c r="P92" s="67">
        <f>IF(A92="","",SUMIFS('MVT stock'!H:H,'MVT stock'!E:E,A92,'MVT stock'!F:F,K92))</f>
        <v>0</v>
      </c>
      <c r="Q92" s="68">
        <f t="shared" si="7"/>
        <v>1</v>
      </c>
      <c r="R92" s="50" t="str">
        <f t="shared" si="5"/>
        <v>Veste écrue</v>
      </c>
      <c r="S92" s="51">
        <f>VLOOKUP(A92,BDD!E:F,2,0)</f>
        <v>146</v>
      </c>
      <c r="T92" s="51">
        <f t="shared" si="8"/>
        <v>146</v>
      </c>
    </row>
    <row r="93" spans="1:20" x14ac:dyDescent="0.25">
      <c r="A93" s="65" t="str">
        <f t="shared" si="6"/>
        <v>16PEVBR086.590</v>
      </c>
      <c r="B93" s="53" t="s">
        <v>131</v>
      </c>
      <c r="C93" s="53" t="s">
        <v>65</v>
      </c>
      <c r="D93" s="53" t="s">
        <v>333</v>
      </c>
      <c r="E93" s="58" t="s">
        <v>334</v>
      </c>
      <c r="F93" s="53" t="s">
        <v>162</v>
      </c>
      <c r="G93" s="53" t="s">
        <v>740</v>
      </c>
      <c r="H93" s="65" t="str">
        <f>IF(D93="","",CONCATENATE(B93,VLOOKUP(C93,Thesaurus!N:O,2,0),VLOOKUP(F93,Thesaurus!C:D,2,0)))</f>
        <v>16PEVBR08</v>
      </c>
      <c r="I93" s="57" t="s">
        <v>236</v>
      </c>
      <c r="J93" s="59" t="s">
        <v>999</v>
      </c>
      <c r="K93" s="61" t="s">
        <v>1001</v>
      </c>
      <c r="L93" s="53">
        <v>1</v>
      </c>
      <c r="M93" s="53">
        <v>1</v>
      </c>
      <c r="N93" s="53" t="str">
        <f t="shared" si="9"/>
        <v/>
      </c>
      <c r="O93" s="67">
        <f>IF(A93="","",SUMIFS('MVT stock'!G:G,'MVT stock'!E:E,A93,'MVT stock'!F:F,K93))</f>
        <v>0</v>
      </c>
      <c r="P93" s="67">
        <f>IF(A93="","",SUMIFS('MVT stock'!H:H,'MVT stock'!E:E,A93,'MVT stock'!F:F,K93))</f>
        <v>0</v>
      </c>
      <c r="Q93" s="68">
        <f t="shared" si="7"/>
        <v>1</v>
      </c>
      <c r="R93" s="50" t="str">
        <f t="shared" si="5"/>
        <v>Robe manches longues festonnée</v>
      </c>
      <c r="S93" s="51">
        <f>VLOOKUP(A93,BDD!E:F,2,0)</f>
        <v>96</v>
      </c>
      <c r="T93" s="51">
        <f t="shared" si="8"/>
        <v>96</v>
      </c>
    </row>
    <row r="94" spans="1:20" x14ac:dyDescent="0.25">
      <c r="A94" s="65" t="str">
        <f t="shared" si="6"/>
        <v>16PEVBR086.590</v>
      </c>
      <c r="B94" s="53" t="s">
        <v>131</v>
      </c>
      <c r="C94" s="53" t="s">
        <v>65</v>
      </c>
      <c r="D94" s="53" t="s">
        <v>333</v>
      </c>
      <c r="E94" s="58" t="s">
        <v>334</v>
      </c>
      <c r="F94" s="53" t="s">
        <v>162</v>
      </c>
      <c r="G94" s="53" t="s">
        <v>740</v>
      </c>
      <c r="H94" s="65" t="str">
        <f>IF(D94="","",CONCATENATE(B94,VLOOKUP(C94,Thesaurus!N:O,2,0),VLOOKUP(F94,Thesaurus!C:D,2,0)))</f>
        <v>16PEVBR08</v>
      </c>
      <c r="I94" s="57" t="s">
        <v>236</v>
      </c>
      <c r="J94" s="59" t="s">
        <v>999</v>
      </c>
      <c r="K94" s="61" t="s">
        <v>1002</v>
      </c>
      <c r="L94" s="53">
        <v>1</v>
      </c>
      <c r="M94" s="53">
        <v>1</v>
      </c>
      <c r="N94" s="53" t="str">
        <f t="shared" si="9"/>
        <v/>
      </c>
      <c r="O94" s="67">
        <f>IF(A94="","",SUMIFS('MVT stock'!G:G,'MVT stock'!E:E,A94,'MVT stock'!F:F,K94))</f>
        <v>0</v>
      </c>
      <c r="P94" s="67">
        <f>IF(A94="","",SUMIFS('MVT stock'!H:H,'MVT stock'!E:E,A94,'MVT stock'!F:F,K94))</f>
        <v>0</v>
      </c>
      <c r="Q94" s="68">
        <f t="shared" si="7"/>
        <v>1</v>
      </c>
      <c r="R94" s="50" t="str">
        <f t="shared" si="5"/>
        <v>Robe manches longues festonnée</v>
      </c>
      <c r="S94" s="51">
        <f>VLOOKUP(A94,BDD!E:F,2,0)</f>
        <v>96</v>
      </c>
      <c r="T94" s="51">
        <f t="shared" si="8"/>
        <v>96</v>
      </c>
    </row>
    <row r="95" spans="1:20" x14ac:dyDescent="0.25">
      <c r="A95" s="65" t="str">
        <f t="shared" si="6"/>
        <v>16PEVBR086.590</v>
      </c>
      <c r="B95" s="53" t="s">
        <v>131</v>
      </c>
      <c r="C95" s="53" t="s">
        <v>65</v>
      </c>
      <c r="D95" s="53" t="s">
        <v>333</v>
      </c>
      <c r="E95" s="58" t="s">
        <v>334</v>
      </c>
      <c r="F95" s="53" t="s">
        <v>162</v>
      </c>
      <c r="G95" s="53" t="s">
        <v>740</v>
      </c>
      <c r="H95" s="65" t="str">
        <f>IF(D95="","",CONCATENATE(B95,VLOOKUP(C95,Thesaurus!N:O,2,0),VLOOKUP(F95,Thesaurus!C:D,2,0)))</f>
        <v>16PEVBR08</v>
      </c>
      <c r="I95" s="57" t="s">
        <v>236</v>
      </c>
      <c r="J95" s="59" t="s">
        <v>999</v>
      </c>
      <c r="K95" s="61" t="s">
        <v>993</v>
      </c>
      <c r="L95" s="53">
        <v>1</v>
      </c>
      <c r="M95" s="53">
        <v>1</v>
      </c>
      <c r="N95" s="53" t="str">
        <f t="shared" si="9"/>
        <v/>
      </c>
      <c r="O95" s="67">
        <f>IF(A95="","",SUMIFS('MVT stock'!G:G,'MVT stock'!E:E,A95,'MVT stock'!F:F,K95))</f>
        <v>0</v>
      </c>
      <c r="P95" s="67">
        <f>IF(A95="","",SUMIFS('MVT stock'!H:H,'MVT stock'!E:E,A95,'MVT stock'!F:F,K95))</f>
        <v>0</v>
      </c>
      <c r="Q95" s="68">
        <f t="shared" si="7"/>
        <v>1</v>
      </c>
      <c r="R95" s="50" t="str">
        <f t="shared" si="5"/>
        <v>Robe manches longues festonnée</v>
      </c>
      <c r="S95" s="51">
        <f>VLOOKUP(A95,BDD!E:F,2,0)</f>
        <v>96</v>
      </c>
      <c r="T95" s="51">
        <f t="shared" si="8"/>
        <v>96</v>
      </c>
    </row>
    <row r="96" spans="1:20" x14ac:dyDescent="0.25">
      <c r="A96" s="65" t="str">
        <f t="shared" si="6"/>
        <v>16PEVBR087.970</v>
      </c>
      <c r="B96" s="53" t="s">
        <v>131</v>
      </c>
      <c r="C96" s="53" t="s">
        <v>65</v>
      </c>
      <c r="D96" s="53" t="s">
        <v>335</v>
      </c>
      <c r="E96" s="58" t="s">
        <v>253</v>
      </c>
      <c r="F96" s="53" t="s">
        <v>162</v>
      </c>
      <c r="G96" s="53" t="s">
        <v>741</v>
      </c>
      <c r="H96" s="65" t="str">
        <f>IF(D96="","",CONCATENATE(B96,VLOOKUP(C96,Thesaurus!N:O,2,0),VLOOKUP(F96,Thesaurus!C:D,2,0)))</f>
        <v>16PEVBR08</v>
      </c>
      <c r="I96" s="57" t="s">
        <v>253</v>
      </c>
      <c r="J96" s="59" t="s">
        <v>1020</v>
      </c>
      <c r="K96" s="61" t="s">
        <v>180</v>
      </c>
      <c r="L96" s="53">
        <v>2</v>
      </c>
      <c r="M96" s="53">
        <v>4</v>
      </c>
      <c r="N96" s="53" t="b">
        <f t="shared" si="9"/>
        <v>0</v>
      </c>
      <c r="O96" s="67">
        <f>IF(A96="","",SUMIFS('MVT stock'!G:G,'MVT stock'!E:E,A96,'MVT stock'!F:F,K96))</f>
        <v>0</v>
      </c>
      <c r="P96" s="67">
        <f>IF(A96="","",SUMIFS('MVT stock'!H:H,'MVT stock'!E:E,A96,'MVT stock'!F:F,K96))</f>
        <v>0</v>
      </c>
      <c r="Q96" s="68">
        <f t="shared" si="7"/>
        <v>4</v>
      </c>
      <c r="R96" s="50" t="str">
        <f t="shared" si="5"/>
        <v xml:space="preserve">Robe 2 en 1 molletonnée </v>
      </c>
      <c r="S96" s="51">
        <f>VLOOKUP(A96,BDD!E:F,2,0)</f>
        <v>72</v>
      </c>
      <c r="T96" s="51">
        <f t="shared" si="8"/>
        <v>144</v>
      </c>
    </row>
    <row r="97" spans="1:20" x14ac:dyDescent="0.25">
      <c r="A97" s="65" t="str">
        <f t="shared" si="6"/>
        <v>16PEVBR087.970</v>
      </c>
      <c r="B97" s="53" t="s">
        <v>131</v>
      </c>
      <c r="C97" s="53" t="s">
        <v>65</v>
      </c>
      <c r="D97" s="53" t="s">
        <v>335</v>
      </c>
      <c r="E97" s="58" t="s">
        <v>253</v>
      </c>
      <c r="F97" s="53" t="s">
        <v>162</v>
      </c>
      <c r="G97" s="53" t="s">
        <v>741</v>
      </c>
      <c r="H97" s="65" t="str">
        <f>IF(D97="","",CONCATENATE(B97,VLOOKUP(C97,Thesaurus!N:O,2,0),VLOOKUP(F97,Thesaurus!C:D,2,0)))</f>
        <v>16PEVBR08</v>
      </c>
      <c r="I97" s="57" t="s">
        <v>253</v>
      </c>
      <c r="J97" s="59" t="s">
        <v>1020</v>
      </c>
      <c r="K97" s="61" t="s">
        <v>181</v>
      </c>
      <c r="L97" s="53">
        <v>2</v>
      </c>
      <c r="M97" s="53">
        <v>2</v>
      </c>
      <c r="N97" s="53" t="str">
        <f t="shared" si="9"/>
        <v/>
      </c>
      <c r="O97" s="67">
        <f>IF(A97="","",SUMIFS('MVT stock'!G:G,'MVT stock'!E:E,A97,'MVT stock'!F:F,K97))</f>
        <v>0</v>
      </c>
      <c r="P97" s="67">
        <f>IF(A97="","",SUMIFS('MVT stock'!H:H,'MVT stock'!E:E,A97,'MVT stock'!F:F,K97))</f>
        <v>0</v>
      </c>
      <c r="Q97" s="68">
        <f t="shared" si="7"/>
        <v>2</v>
      </c>
      <c r="R97" s="50" t="str">
        <f t="shared" si="5"/>
        <v xml:space="preserve">Robe 2 en 1 molletonnée </v>
      </c>
      <c r="S97" s="51">
        <f>VLOOKUP(A97,BDD!E:F,2,0)</f>
        <v>72</v>
      </c>
      <c r="T97" s="51">
        <f t="shared" si="8"/>
        <v>144</v>
      </c>
    </row>
    <row r="98" spans="1:20" x14ac:dyDescent="0.25">
      <c r="A98" s="65" t="str">
        <f t="shared" si="6"/>
        <v>16PEVBR087.970</v>
      </c>
      <c r="B98" s="53" t="s">
        <v>131</v>
      </c>
      <c r="C98" s="53" t="s">
        <v>65</v>
      </c>
      <c r="D98" s="53" t="s">
        <v>335</v>
      </c>
      <c r="E98" s="58" t="s">
        <v>253</v>
      </c>
      <c r="F98" s="53" t="s">
        <v>162</v>
      </c>
      <c r="G98" s="53" t="s">
        <v>741</v>
      </c>
      <c r="H98" s="65" t="str">
        <f>IF(D98="","",CONCATENATE(B98,VLOOKUP(C98,Thesaurus!N:O,2,0),VLOOKUP(F98,Thesaurus!C:D,2,0)))</f>
        <v>16PEVBR08</v>
      </c>
      <c r="I98" s="57" t="s">
        <v>253</v>
      </c>
      <c r="J98" s="59" t="s">
        <v>1020</v>
      </c>
      <c r="K98" s="61" t="s">
        <v>996</v>
      </c>
      <c r="L98" s="53">
        <v>1</v>
      </c>
      <c r="M98" s="53">
        <v>1</v>
      </c>
      <c r="N98" s="53" t="str">
        <f t="shared" si="9"/>
        <v/>
      </c>
      <c r="O98" s="67">
        <f>IF(A98="","",SUMIFS('MVT stock'!G:G,'MVT stock'!E:E,A98,'MVT stock'!F:F,K98))</f>
        <v>0</v>
      </c>
      <c r="P98" s="67">
        <f>IF(A98="","",SUMIFS('MVT stock'!H:H,'MVT stock'!E:E,A98,'MVT stock'!F:F,K98))</f>
        <v>0</v>
      </c>
      <c r="Q98" s="68">
        <f t="shared" si="7"/>
        <v>1</v>
      </c>
      <c r="R98" s="50" t="str">
        <f t="shared" si="5"/>
        <v xml:space="preserve">Robe 2 en 1 molletonnée </v>
      </c>
      <c r="S98" s="51">
        <f>VLOOKUP(A98,BDD!E:F,2,0)</f>
        <v>72</v>
      </c>
      <c r="T98" s="51">
        <f t="shared" si="8"/>
        <v>72</v>
      </c>
    </row>
    <row r="99" spans="1:20" x14ac:dyDescent="0.25">
      <c r="A99" s="65" t="str">
        <f t="shared" si="6"/>
        <v>16PECAR131.340</v>
      </c>
      <c r="B99" s="53" t="s">
        <v>131</v>
      </c>
      <c r="C99" s="53" t="s">
        <v>70</v>
      </c>
      <c r="D99" s="53" t="s">
        <v>336</v>
      </c>
      <c r="E99" s="58" t="s">
        <v>337</v>
      </c>
      <c r="F99" s="53" t="s">
        <v>172</v>
      </c>
      <c r="G99" s="53" t="s">
        <v>742</v>
      </c>
      <c r="H99" s="65" t="str">
        <f>IF(D99="","",CONCATENATE(B99,VLOOKUP(C99,Thesaurus!N:O,2,0),VLOOKUP(F99,Thesaurus!C:D,2,0)))</f>
        <v>16PECAR13</v>
      </c>
      <c r="I99" s="57" t="s">
        <v>224</v>
      </c>
      <c r="J99" s="59" t="s">
        <v>1004</v>
      </c>
      <c r="K99" s="61" t="s">
        <v>1001</v>
      </c>
      <c r="L99" s="53">
        <v>1</v>
      </c>
      <c r="M99" s="53">
        <v>1</v>
      </c>
      <c r="N99" s="53" t="str">
        <f t="shared" si="9"/>
        <v/>
      </c>
      <c r="O99" s="67">
        <f>IF(A99="","",SUMIFS('MVT stock'!G:G,'MVT stock'!E:E,A99,'MVT stock'!F:F,K99))</f>
        <v>0</v>
      </c>
      <c r="P99" s="67">
        <f>IF(A99="","",SUMIFS('MVT stock'!H:H,'MVT stock'!E:E,A99,'MVT stock'!F:F,K99))</f>
        <v>0</v>
      </c>
      <c r="Q99" s="68">
        <f t="shared" si="7"/>
        <v>1</v>
      </c>
      <c r="R99" s="50" t="str">
        <f t="shared" si="5"/>
        <v>Manteau gabardine</v>
      </c>
      <c r="S99" s="51">
        <f>VLOOKUP(A99,BDD!E:F,2,0)</f>
        <v>240</v>
      </c>
      <c r="T99" s="51">
        <f t="shared" si="8"/>
        <v>240</v>
      </c>
    </row>
    <row r="100" spans="1:20" x14ac:dyDescent="0.25">
      <c r="A100" s="65" t="str">
        <f t="shared" si="6"/>
        <v>16PECAR131.340</v>
      </c>
      <c r="B100" s="53" t="s">
        <v>131</v>
      </c>
      <c r="C100" s="53" t="s">
        <v>70</v>
      </c>
      <c r="D100" s="53" t="s">
        <v>336</v>
      </c>
      <c r="E100" s="58" t="s">
        <v>337</v>
      </c>
      <c r="F100" s="53" t="s">
        <v>172</v>
      </c>
      <c r="G100" s="53" t="s">
        <v>742</v>
      </c>
      <c r="H100" s="65" t="str">
        <f>IF(D100="","",CONCATENATE(B100,VLOOKUP(C100,Thesaurus!N:O,2,0),VLOOKUP(F100,Thesaurus!C:D,2,0)))</f>
        <v>16PECAR13</v>
      </c>
      <c r="I100" s="57" t="s">
        <v>224</v>
      </c>
      <c r="J100" s="59" t="s">
        <v>1004</v>
      </c>
      <c r="K100" s="61" t="s">
        <v>1002</v>
      </c>
      <c r="L100" s="53">
        <v>1</v>
      </c>
      <c r="M100" s="53">
        <v>1</v>
      </c>
      <c r="N100" s="53" t="str">
        <f t="shared" si="9"/>
        <v/>
      </c>
      <c r="O100" s="67">
        <f>IF(A100="","",SUMIFS('MVT stock'!G:G,'MVT stock'!E:E,A100,'MVT stock'!F:F,K100))</f>
        <v>0</v>
      </c>
      <c r="P100" s="67">
        <f>IF(A100="","",SUMIFS('MVT stock'!H:H,'MVT stock'!E:E,A100,'MVT stock'!F:F,K100))</f>
        <v>0</v>
      </c>
      <c r="Q100" s="68">
        <f t="shared" si="7"/>
        <v>1</v>
      </c>
      <c r="R100" s="50" t="str">
        <f t="shared" si="5"/>
        <v>Manteau gabardine</v>
      </c>
      <c r="S100" s="51">
        <f>VLOOKUP(A100,BDD!E:F,2,0)</f>
        <v>240</v>
      </c>
      <c r="T100" s="51">
        <f t="shared" si="8"/>
        <v>240</v>
      </c>
    </row>
    <row r="101" spans="1:20" x14ac:dyDescent="0.25">
      <c r="A101" s="65" t="str">
        <f t="shared" si="6"/>
        <v>16PECAR131.340</v>
      </c>
      <c r="B101" s="53" t="s">
        <v>131</v>
      </c>
      <c r="C101" s="53" t="s">
        <v>70</v>
      </c>
      <c r="D101" s="53" t="s">
        <v>336</v>
      </c>
      <c r="E101" s="58" t="s">
        <v>337</v>
      </c>
      <c r="F101" s="53" t="s">
        <v>172</v>
      </c>
      <c r="G101" s="53" t="s">
        <v>742</v>
      </c>
      <c r="H101" s="65" t="str">
        <f>IF(D101="","",CONCATENATE(B101,VLOOKUP(C101,Thesaurus!N:O,2,0),VLOOKUP(F101,Thesaurus!C:D,2,0)))</f>
        <v>16PECAR13</v>
      </c>
      <c r="I101" s="57" t="s">
        <v>224</v>
      </c>
      <c r="J101" s="59" t="s">
        <v>1004</v>
      </c>
      <c r="K101" s="61" t="s">
        <v>993</v>
      </c>
      <c r="L101" s="53">
        <v>1</v>
      </c>
      <c r="M101" s="53">
        <v>1</v>
      </c>
      <c r="N101" s="53" t="str">
        <f t="shared" si="9"/>
        <v/>
      </c>
      <c r="O101" s="67">
        <f>IF(A101="","",SUMIFS('MVT stock'!G:G,'MVT stock'!E:E,A101,'MVT stock'!F:F,K101))</f>
        <v>0</v>
      </c>
      <c r="P101" s="67">
        <f>IF(A101="","",SUMIFS('MVT stock'!H:H,'MVT stock'!E:E,A101,'MVT stock'!F:F,K101))</f>
        <v>0</v>
      </c>
      <c r="Q101" s="68">
        <f t="shared" si="7"/>
        <v>1</v>
      </c>
      <c r="R101" s="50" t="str">
        <f t="shared" si="5"/>
        <v>Manteau gabardine</v>
      </c>
      <c r="S101" s="51">
        <f>VLOOKUP(A101,BDD!E:F,2,0)</f>
        <v>240</v>
      </c>
      <c r="T101" s="51">
        <f t="shared" si="8"/>
        <v>240</v>
      </c>
    </row>
    <row r="102" spans="1:20" x14ac:dyDescent="0.25">
      <c r="A102" s="65" t="str">
        <f t="shared" si="6"/>
        <v>16PECAR131.590</v>
      </c>
      <c r="B102" s="53" t="s">
        <v>131</v>
      </c>
      <c r="C102" s="53" t="s">
        <v>70</v>
      </c>
      <c r="D102" s="53" t="s">
        <v>336</v>
      </c>
      <c r="E102" s="58" t="s">
        <v>236</v>
      </c>
      <c r="F102" s="53" t="s">
        <v>172</v>
      </c>
      <c r="G102" s="53" t="s">
        <v>742</v>
      </c>
      <c r="H102" s="65" t="str">
        <f>IF(D102="","",CONCATENATE(B102,VLOOKUP(C102,Thesaurus!N:O,2,0),VLOOKUP(F102,Thesaurus!C:D,2,0)))</f>
        <v>16PECAR13</v>
      </c>
      <c r="I102" s="57" t="s">
        <v>236</v>
      </c>
      <c r="J102" s="59" t="s">
        <v>1004</v>
      </c>
      <c r="K102" s="61" t="s">
        <v>1003</v>
      </c>
      <c r="L102" s="53">
        <v>1</v>
      </c>
      <c r="M102" s="53">
        <v>1</v>
      </c>
      <c r="N102" s="53" t="str">
        <f t="shared" si="9"/>
        <v/>
      </c>
      <c r="O102" s="67">
        <f>IF(A102="","",SUMIFS('MVT stock'!G:G,'MVT stock'!E:E,A102,'MVT stock'!F:F,K102))</f>
        <v>0</v>
      </c>
      <c r="P102" s="67">
        <f>IF(A102="","",SUMIFS('MVT stock'!H:H,'MVT stock'!E:E,A102,'MVT stock'!F:F,K102))</f>
        <v>0</v>
      </c>
      <c r="Q102" s="68">
        <f t="shared" si="7"/>
        <v>1</v>
      </c>
      <c r="R102" s="50" t="str">
        <f t="shared" si="5"/>
        <v>Manteau gabardine</v>
      </c>
      <c r="S102" s="51">
        <f>VLOOKUP(A102,BDD!E:F,2,0)</f>
        <v>240</v>
      </c>
      <c r="T102" s="51">
        <f t="shared" si="8"/>
        <v>240</v>
      </c>
    </row>
    <row r="103" spans="1:20" x14ac:dyDescent="0.25">
      <c r="A103" s="65" t="str">
        <f t="shared" si="6"/>
        <v>16PECAR131.590</v>
      </c>
      <c r="B103" s="53" t="s">
        <v>131</v>
      </c>
      <c r="C103" s="53" t="s">
        <v>70</v>
      </c>
      <c r="D103" s="53" t="s">
        <v>336</v>
      </c>
      <c r="E103" s="58" t="s">
        <v>236</v>
      </c>
      <c r="F103" s="53" t="s">
        <v>172</v>
      </c>
      <c r="G103" s="53" t="s">
        <v>742</v>
      </c>
      <c r="H103" s="65" t="str">
        <f>IF(D103="","",CONCATENATE(B103,VLOOKUP(C103,Thesaurus!N:O,2,0),VLOOKUP(F103,Thesaurus!C:D,2,0)))</f>
        <v>16PECAR13</v>
      </c>
      <c r="I103" s="57" t="s">
        <v>236</v>
      </c>
      <c r="J103" s="59" t="s">
        <v>1004</v>
      </c>
      <c r="K103" s="61" t="s">
        <v>1001</v>
      </c>
      <c r="L103" s="53">
        <v>2</v>
      </c>
      <c r="M103" s="53">
        <v>2</v>
      </c>
      <c r="N103" s="53" t="str">
        <f t="shared" si="9"/>
        <v/>
      </c>
      <c r="O103" s="67">
        <f>IF(A103="","",SUMIFS('MVT stock'!G:G,'MVT stock'!E:E,A103,'MVT stock'!F:F,K103))</f>
        <v>0</v>
      </c>
      <c r="P103" s="67">
        <f>IF(A103="","",SUMIFS('MVT stock'!H:H,'MVT stock'!E:E,A103,'MVT stock'!F:F,K103))</f>
        <v>0</v>
      </c>
      <c r="Q103" s="68">
        <f t="shared" si="7"/>
        <v>2</v>
      </c>
      <c r="R103" s="50" t="str">
        <f t="shared" si="5"/>
        <v>Manteau gabardine</v>
      </c>
      <c r="S103" s="51">
        <f>VLOOKUP(A103,BDD!E:F,2,0)</f>
        <v>240</v>
      </c>
      <c r="T103" s="51">
        <f t="shared" si="8"/>
        <v>480</v>
      </c>
    </row>
    <row r="104" spans="1:20" x14ac:dyDescent="0.25">
      <c r="A104" s="65" t="str">
        <f t="shared" si="6"/>
        <v>16PECAR131.590</v>
      </c>
      <c r="B104" s="53" t="s">
        <v>131</v>
      </c>
      <c r="C104" s="53" t="s">
        <v>70</v>
      </c>
      <c r="D104" s="53" t="s">
        <v>336</v>
      </c>
      <c r="E104" s="58" t="s">
        <v>236</v>
      </c>
      <c r="F104" s="53" t="s">
        <v>172</v>
      </c>
      <c r="G104" s="53" t="s">
        <v>742</v>
      </c>
      <c r="H104" s="65" t="str">
        <f>IF(D104="","",CONCATENATE(B104,VLOOKUP(C104,Thesaurus!N:O,2,0),VLOOKUP(F104,Thesaurus!C:D,2,0)))</f>
        <v>16PECAR13</v>
      </c>
      <c r="I104" s="57" t="s">
        <v>236</v>
      </c>
      <c r="J104" s="59" t="s">
        <v>1004</v>
      </c>
      <c r="K104" s="61" t="s">
        <v>1002</v>
      </c>
      <c r="L104" s="53">
        <v>1</v>
      </c>
      <c r="M104" s="53">
        <v>1</v>
      </c>
      <c r="N104" s="53" t="str">
        <f t="shared" si="9"/>
        <v/>
      </c>
      <c r="O104" s="67">
        <f>IF(A104="","",SUMIFS('MVT stock'!G:G,'MVT stock'!E:E,A104,'MVT stock'!F:F,K104))</f>
        <v>0</v>
      </c>
      <c r="P104" s="67">
        <f>IF(A104="","",SUMIFS('MVT stock'!H:H,'MVT stock'!E:E,A104,'MVT stock'!F:F,K104))</f>
        <v>0</v>
      </c>
      <c r="Q104" s="68">
        <f t="shared" si="7"/>
        <v>1</v>
      </c>
      <c r="R104" s="50" t="str">
        <f t="shared" si="5"/>
        <v>Manteau gabardine</v>
      </c>
      <c r="S104" s="51">
        <f>VLOOKUP(A104,BDD!E:F,2,0)</f>
        <v>240</v>
      </c>
      <c r="T104" s="51">
        <f t="shared" si="8"/>
        <v>240</v>
      </c>
    </row>
    <row r="105" spans="1:20" x14ac:dyDescent="0.25">
      <c r="A105" s="65" t="str">
        <f t="shared" si="6"/>
        <v>16PECAR131.590</v>
      </c>
      <c r="B105" s="53" t="s">
        <v>131</v>
      </c>
      <c r="C105" s="53" t="s">
        <v>70</v>
      </c>
      <c r="D105" s="53" t="s">
        <v>336</v>
      </c>
      <c r="E105" s="58" t="s">
        <v>236</v>
      </c>
      <c r="F105" s="53" t="s">
        <v>172</v>
      </c>
      <c r="G105" s="53" t="s">
        <v>742</v>
      </c>
      <c r="H105" s="65" t="str">
        <f>IF(D105="","",CONCATENATE(B105,VLOOKUP(C105,Thesaurus!N:O,2,0),VLOOKUP(F105,Thesaurus!C:D,2,0)))</f>
        <v>16PECAR13</v>
      </c>
      <c r="I105" s="57" t="s">
        <v>236</v>
      </c>
      <c r="J105" s="59" t="s">
        <v>1004</v>
      </c>
      <c r="K105" s="61" t="s">
        <v>993</v>
      </c>
      <c r="L105" s="53">
        <v>1</v>
      </c>
      <c r="M105" s="53">
        <v>1</v>
      </c>
      <c r="N105" s="53" t="str">
        <f t="shared" si="9"/>
        <v/>
      </c>
      <c r="O105" s="67">
        <f>IF(A105="","",SUMIFS('MVT stock'!G:G,'MVT stock'!E:E,A105,'MVT stock'!F:F,K105))</f>
        <v>0</v>
      </c>
      <c r="P105" s="67">
        <f>IF(A105="","",SUMIFS('MVT stock'!H:H,'MVT stock'!E:E,A105,'MVT stock'!F:F,K105))</f>
        <v>0</v>
      </c>
      <c r="Q105" s="68">
        <f t="shared" si="7"/>
        <v>1</v>
      </c>
      <c r="R105" s="50" t="str">
        <f t="shared" si="5"/>
        <v>Manteau gabardine</v>
      </c>
      <c r="S105" s="51">
        <f>VLOOKUP(A105,BDD!E:F,2,0)</f>
        <v>240</v>
      </c>
      <c r="T105" s="51">
        <f t="shared" si="8"/>
        <v>240</v>
      </c>
    </row>
    <row r="106" spans="1:20" x14ac:dyDescent="0.25">
      <c r="A106" s="65" t="str">
        <f t="shared" si="6"/>
        <v>16PECAR051.590</v>
      </c>
      <c r="B106" s="53" t="s">
        <v>131</v>
      </c>
      <c r="C106" s="53" t="s">
        <v>70</v>
      </c>
      <c r="D106" s="53" t="s">
        <v>338</v>
      </c>
      <c r="E106" s="58" t="s">
        <v>339</v>
      </c>
      <c r="F106" s="53" t="s">
        <v>156</v>
      </c>
      <c r="G106" s="53" t="s">
        <v>743</v>
      </c>
      <c r="H106" s="65" t="str">
        <f>IF(D106="","",CONCATENATE(B106,VLOOKUP(C106,Thesaurus!N:O,2,0),VLOOKUP(F106,Thesaurus!C:D,2,0)))</f>
        <v>16PECAR05</v>
      </c>
      <c r="I106" s="57" t="s">
        <v>236</v>
      </c>
      <c r="J106" s="59" t="s">
        <v>1004</v>
      </c>
      <c r="K106" s="61" t="s">
        <v>1003</v>
      </c>
      <c r="L106" s="53">
        <v>1</v>
      </c>
      <c r="M106" s="53">
        <v>1</v>
      </c>
      <c r="N106" s="53" t="str">
        <f t="shared" si="9"/>
        <v/>
      </c>
      <c r="O106" s="67">
        <f>IF(A106="","",SUMIFS('MVT stock'!G:G,'MVT stock'!E:E,A106,'MVT stock'!F:F,K106))</f>
        <v>0</v>
      </c>
      <c r="P106" s="67">
        <f>IF(A106="","",SUMIFS('MVT stock'!H:H,'MVT stock'!E:E,A106,'MVT stock'!F:F,K106))</f>
        <v>0</v>
      </c>
      <c r="Q106" s="68">
        <f t="shared" si="7"/>
        <v>1</v>
      </c>
      <c r="R106" s="50" t="str">
        <f t="shared" si="5"/>
        <v>Jupe asymétrique festonnée</v>
      </c>
      <c r="S106" s="51">
        <f>VLOOKUP(A106,BDD!E:F,2,0)</f>
        <v>107</v>
      </c>
      <c r="T106" s="51">
        <f t="shared" si="8"/>
        <v>107</v>
      </c>
    </row>
    <row r="107" spans="1:20" x14ac:dyDescent="0.25">
      <c r="A107" s="65" t="str">
        <f t="shared" si="6"/>
        <v>16PECAR051.590</v>
      </c>
      <c r="B107" s="53" t="s">
        <v>131</v>
      </c>
      <c r="C107" s="53" t="s">
        <v>70</v>
      </c>
      <c r="D107" s="53" t="s">
        <v>340</v>
      </c>
      <c r="E107" s="58" t="s">
        <v>341</v>
      </c>
      <c r="F107" s="53" t="s">
        <v>156</v>
      </c>
      <c r="G107" s="53" t="s">
        <v>743</v>
      </c>
      <c r="H107" s="65" t="str">
        <f>IF(D107="","",CONCATENATE(B107,VLOOKUP(C107,Thesaurus!N:O,2,0),VLOOKUP(F107,Thesaurus!C:D,2,0)))</f>
        <v>16PECAR05</v>
      </c>
      <c r="I107" s="57" t="s">
        <v>236</v>
      </c>
      <c r="J107" s="59">
        <v>1</v>
      </c>
      <c r="K107" s="61" t="s">
        <v>1001</v>
      </c>
      <c r="L107" s="53">
        <v>2</v>
      </c>
      <c r="M107" s="53">
        <v>2</v>
      </c>
      <c r="N107" s="53" t="str">
        <f t="shared" si="9"/>
        <v/>
      </c>
      <c r="O107" s="67">
        <f>IF(A107="","",SUMIFS('MVT stock'!G:G,'MVT stock'!E:E,A107,'MVT stock'!F:F,K107))</f>
        <v>0</v>
      </c>
      <c r="P107" s="67">
        <f>IF(A107="","",SUMIFS('MVT stock'!H:H,'MVT stock'!E:E,A107,'MVT stock'!F:F,K107))</f>
        <v>0</v>
      </c>
      <c r="Q107" s="68">
        <f t="shared" si="7"/>
        <v>2</v>
      </c>
      <c r="R107" s="50" t="str">
        <f t="shared" si="5"/>
        <v>Jupe asymétrique festonnée</v>
      </c>
      <c r="S107" s="51">
        <f>VLOOKUP(A107,BDD!E:F,2,0)</f>
        <v>107</v>
      </c>
      <c r="T107" s="51">
        <f t="shared" si="8"/>
        <v>214</v>
      </c>
    </row>
    <row r="108" spans="1:20" x14ac:dyDescent="0.25">
      <c r="A108" s="65" t="str">
        <f t="shared" si="6"/>
        <v>16PECAR051.590</v>
      </c>
      <c r="B108" s="53" t="s">
        <v>131</v>
      </c>
      <c r="C108" s="53" t="s">
        <v>70</v>
      </c>
      <c r="D108" s="53" t="s">
        <v>342</v>
      </c>
      <c r="E108" s="58" t="s">
        <v>343</v>
      </c>
      <c r="F108" s="53" t="s">
        <v>156</v>
      </c>
      <c r="G108" s="53" t="s">
        <v>743</v>
      </c>
      <c r="H108" s="65" t="str">
        <f>IF(D108="","",CONCATENATE(B108,VLOOKUP(C108,Thesaurus!N:O,2,0),VLOOKUP(F108,Thesaurus!C:D,2,0)))</f>
        <v>16PECAR05</v>
      </c>
      <c r="I108" s="57" t="s">
        <v>236</v>
      </c>
      <c r="J108" s="59">
        <v>1</v>
      </c>
      <c r="K108" s="61" t="s">
        <v>1002</v>
      </c>
      <c r="L108" s="53">
        <v>2</v>
      </c>
      <c r="M108" s="53">
        <v>2</v>
      </c>
      <c r="N108" s="53" t="str">
        <f t="shared" si="9"/>
        <v/>
      </c>
      <c r="O108" s="67">
        <f>IF(A108="","",SUMIFS('MVT stock'!G:G,'MVT stock'!E:E,A108,'MVT stock'!F:F,K108))</f>
        <v>0</v>
      </c>
      <c r="P108" s="67">
        <f>IF(A108="","",SUMIFS('MVT stock'!H:H,'MVT stock'!E:E,A108,'MVT stock'!F:F,K108))</f>
        <v>0</v>
      </c>
      <c r="Q108" s="68">
        <f t="shared" si="7"/>
        <v>2</v>
      </c>
      <c r="R108" s="50" t="str">
        <f t="shared" si="5"/>
        <v>Jupe asymétrique festonnée</v>
      </c>
      <c r="S108" s="51">
        <f>VLOOKUP(A108,BDD!E:F,2,0)</f>
        <v>107</v>
      </c>
      <c r="T108" s="51">
        <f t="shared" si="8"/>
        <v>214</v>
      </c>
    </row>
    <row r="109" spans="1:20" x14ac:dyDescent="0.25">
      <c r="A109" s="65" t="str">
        <f t="shared" si="6"/>
        <v>16PECAR081.999</v>
      </c>
      <c r="B109" s="53" t="s">
        <v>131</v>
      </c>
      <c r="C109" s="53" t="s">
        <v>70</v>
      </c>
      <c r="D109" s="53" t="s">
        <v>344</v>
      </c>
      <c r="E109" s="58" t="s">
        <v>345</v>
      </c>
      <c r="F109" s="53" t="s">
        <v>162</v>
      </c>
      <c r="G109" s="53" t="s">
        <v>744</v>
      </c>
      <c r="H109" s="65" t="str">
        <f>IF(D109="","",CONCATENATE(B109,VLOOKUP(C109,Thesaurus!N:O,2,0),VLOOKUP(F109,Thesaurus!C:D,2,0)))</f>
        <v>16PECAR08</v>
      </c>
      <c r="I109" s="57">
        <v>999</v>
      </c>
      <c r="J109" s="59" t="s">
        <v>1004</v>
      </c>
      <c r="K109" s="61" t="s">
        <v>1003</v>
      </c>
      <c r="L109" s="53">
        <v>1</v>
      </c>
      <c r="M109" s="53">
        <v>1</v>
      </c>
      <c r="N109" s="53" t="str">
        <f t="shared" si="9"/>
        <v/>
      </c>
      <c r="O109" s="67">
        <f>IF(A109="","",SUMIFS('MVT stock'!G:G,'MVT stock'!E:E,A109,'MVT stock'!F:F,K109))</f>
        <v>0</v>
      </c>
      <c r="P109" s="67">
        <f>IF(A109="","",SUMIFS('MVT stock'!H:H,'MVT stock'!E:E,A109,'MVT stock'!F:F,K109))</f>
        <v>0</v>
      </c>
      <c r="Q109" s="68">
        <f t="shared" si="7"/>
        <v>1</v>
      </c>
      <c r="R109" s="50" t="str">
        <f t="shared" si="5"/>
        <v>Robe asymétrique festonnée</v>
      </c>
      <c r="S109" s="51">
        <f>VLOOKUP(A109,BDD!E:F,2,0)</f>
        <v>144</v>
      </c>
      <c r="T109" s="51">
        <f t="shared" si="8"/>
        <v>144</v>
      </c>
    </row>
    <row r="110" spans="1:20" x14ac:dyDescent="0.25">
      <c r="A110" s="65" t="str">
        <f t="shared" si="6"/>
        <v>16PECAR081.999</v>
      </c>
      <c r="B110" s="53" t="s">
        <v>131</v>
      </c>
      <c r="C110" s="53" t="s">
        <v>70</v>
      </c>
      <c r="D110" s="53" t="s">
        <v>344</v>
      </c>
      <c r="E110" s="58" t="s">
        <v>345</v>
      </c>
      <c r="F110" s="53" t="s">
        <v>162</v>
      </c>
      <c r="G110" s="53" t="s">
        <v>744</v>
      </c>
      <c r="H110" s="65" t="str">
        <f>IF(D110="","",CONCATENATE(B110,VLOOKUP(C110,Thesaurus!N:O,2,0),VLOOKUP(F110,Thesaurus!C:D,2,0)))</f>
        <v>16PECAR08</v>
      </c>
      <c r="I110" s="57">
        <v>999</v>
      </c>
      <c r="J110" s="59" t="s">
        <v>1004</v>
      </c>
      <c r="K110" s="61" t="s">
        <v>1001</v>
      </c>
      <c r="L110" s="53">
        <v>2</v>
      </c>
      <c r="M110" s="53">
        <v>2</v>
      </c>
      <c r="N110" s="53" t="str">
        <f t="shared" si="9"/>
        <v/>
      </c>
      <c r="O110" s="67">
        <f>IF(A110="","",SUMIFS('MVT stock'!G:G,'MVT stock'!E:E,A110,'MVT stock'!F:F,K110))</f>
        <v>0</v>
      </c>
      <c r="P110" s="67">
        <f>IF(A110="","",SUMIFS('MVT stock'!H:H,'MVT stock'!E:E,A110,'MVT stock'!F:F,K110))</f>
        <v>0</v>
      </c>
      <c r="Q110" s="68">
        <f t="shared" si="7"/>
        <v>2</v>
      </c>
      <c r="R110" s="50" t="str">
        <f t="shared" si="5"/>
        <v>Robe asymétrique festonnée</v>
      </c>
      <c r="S110" s="51">
        <f>VLOOKUP(A110,BDD!E:F,2,0)</f>
        <v>144</v>
      </c>
      <c r="T110" s="51">
        <f t="shared" si="8"/>
        <v>288</v>
      </c>
    </row>
    <row r="111" spans="1:20" x14ac:dyDescent="0.25">
      <c r="A111" s="65" t="str">
        <f t="shared" si="6"/>
        <v>16PECAR081.999</v>
      </c>
      <c r="B111" s="53" t="s">
        <v>131</v>
      </c>
      <c r="C111" s="53" t="s">
        <v>70</v>
      </c>
      <c r="D111" s="53" t="s">
        <v>344</v>
      </c>
      <c r="E111" s="58" t="s">
        <v>345</v>
      </c>
      <c r="F111" s="53" t="s">
        <v>162</v>
      </c>
      <c r="G111" s="53" t="s">
        <v>744</v>
      </c>
      <c r="H111" s="65" t="str">
        <f>IF(D111="","",CONCATENATE(B111,VLOOKUP(C111,Thesaurus!N:O,2,0),VLOOKUP(F111,Thesaurus!C:D,2,0)))</f>
        <v>16PECAR08</v>
      </c>
      <c r="I111" s="57">
        <v>999</v>
      </c>
      <c r="J111" s="59" t="s">
        <v>1004</v>
      </c>
      <c r="K111" s="61" t="s">
        <v>1002</v>
      </c>
      <c r="L111" s="53">
        <v>1</v>
      </c>
      <c r="M111" s="53">
        <v>1</v>
      </c>
      <c r="N111" s="53" t="str">
        <f t="shared" si="9"/>
        <v/>
      </c>
      <c r="O111" s="67">
        <f>IF(A111="","",SUMIFS('MVT stock'!G:G,'MVT stock'!E:E,A111,'MVT stock'!F:F,K111))</f>
        <v>0</v>
      </c>
      <c r="P111" s="67">
        <f>IF(A111="","",SUMIFS('MVT stock'!H:H,'MVT stock'!E:E,A111,'MVT stock'!F:F,K111))</f>
        <v>0</v>
      </c>
      <c r="Q111" s="68">
        <f t="shared" si="7"/>
        <v>1</v>
      </c>
      <c r="R111" s="50" t="str">
        <f t="shared" si="5"/>
        <v>Robe asymétrique festonnée</v>
      </c>
      <c r="S111" s="51">
        <f>VLOOKUP(A111,BDD!E:F,2,0)</f>
        <v>144</v>
      </c>
      <c r="T111" s="51">
        <f t="shared" si="8"/>
        <v>144</v>
      </c>
    </row>
    <row r="112" spans="1:20" x14ac:dyDescent="0.25">
      <c r="A112" s="65" t="str">
        <f t="shared" si="6"/>
        <v>16PECAR081.999</v>
      </c>
      <c r="B112" s="53" t="s">
        <v>131</v>
      </c>
      <c r="C112" s="53" t="s">
        <v>70</v>
      </c>
      <c r="D112" s="53" t="s">
        <v>344</v>
      </c>
      <c r="E112" s="58" t="s">
        <v>345</v>
      </c>
      <c r="F112" s="53" t="s">
        <v>162</v>
      </c>
      <c r="G112" s="53" t="s">
        <v>744</v>
      </c>
      <c r="H112" s="65" t="str">
        <f>IF(D112="","",CONCATENATE(B112,VLOOKUP(C112,Thesaurus!N:O,2,0),VLOOKUP(F112,Thesaurus!C:D,2,0)))</f>
        <v>16PECAR08</v>
      </c>
      <c r="I112" s="57">
        <v>999</v>
      </c>
      <c r="J112" s="59" t="s">
        <v>1004</v>
      </c>
      <c r="K112" s="61" t="s">
        <v>993</v>
      </c>
      <c r="L112" s="53">
        <v>1</v>
      </c>
      <c r="M112" s="53">
        <v>1</v>
      </c>
      <c r="N112" s="53" t="str">
        <f t="shared" si="9"/>
        <v/>
      </c>
      <c r="O112" s="67">
        <f>IF(A112="","",SUMIFS('MVT stock'!G:G,'MVT stock'!E:E,A112,'MVT stock'!F:F,K112))</f>
        <v>0</v>
      </c>
      <c r="P112" s="67">
        <f>IF(A112="","",SUMIFS('MVT stock'!H:H,'MVT stock'!E:E,A112,'MVT stock'!F:F,K112))</f>
        <v>0</v>
      </c>
      <c r="Q112" s="68">
        <f t="shared" si="7"/>
        <v>1</v>
      </c>
      <c r="R112" s="50" t="str">
        <f t="shared" si="5"/>
        <v>Robe asymétrique festonnée</v>
      </c>
      <c r="S112" s="51">
        <f>VLOOKUP(A112,BDD!E:F,2,0)</f>
        <v>144</v>
      </c>
      <c r="T112" s="51">
        <f t="shared" si="8"/>
        <v>144</v>
      </c>
    </row>
    <row r="113" spans="1:20" x14ac:dyDescent="0.25">
      <c r="A113" s="65" t="str">
        <f t="shared" si="6"/>
        <v>16PECAR081.590</v>
      </c>
      <c r="B113" s="53" t="s">
        <v>131</v>
      </c>
      <c r="C113" s="53" t="s">
        <v>70</v>
      </c>
      <c r="D113" s="53" t="s">
        <v>344</v>
      </c>
      <c r="E113" s="58" t="s">
        <v>339</v>
      </c>
      <c r="F113" s="53" t="s">
        <v>162</v>
      </c>
      <c r="G113" s="53" t="s">
        <v>744</v>
      </c>
      <c r="H113" s="65" t="str">
        <f>IF(D113="","",CONCATENATE(B113,VLOOKUP(C113,Thesaurus!N:O,2,0),VLOOKUP(F113,Thesaurus!C:D,2,0)))</f>
        <v>16PECAR08</v>
      </c>
      <c r="I113" s="57" t="s">
        <v>236</v>
      </c>
      <c r="J113" s="59" t="s">
        <v>1004</v>
      </c>
      <c r="K113" s="61" t="s">
        <v>1003</v>
      </c>
      <c r="L113" s="53">
        <v>1</v>
      </c>
      <c r="M113" s="53">
        <v>1</v>
      </c>
      <c r="N113" s="53" t="str">
        <f t="shared" si="9"/>
        <v/>
      </c>
      <c r="O113" s="67">
        <f>IF(A113="","",SUMIFS('MVT stock'!G:G,'MVT stock'!E:E,A113,'MVT stock'!F:F,K113))</f>
        <v>0</v>
      </c>
      <c r="P113" s="67">
        <f>IF(A113="","",SUMIFS('MVT stock'!H:H,'MVT stock'!E:E,A113,'MVT stock'!F:F,K113))</f>
        <v>0</v>
      </c>
      <c r="Q113" s="68">
        <f t="shared" si="7"/>
        <v>1</v>
      </c>
      <c r="R113" s="50" t="str">
        <f t="shared" si="5"/>
        <v>Robe asymétrique festonnée</v>
      </c>
      <c r="S113" s="51">
        <f>VLOOKUP(A113,BDD!E:F,2,0)</f>
        <v>144</v>
      </c>
      <c r="T113" s="51">
        <f t="shared" si="8"/>
        <v>144</v>
      </c>
    </row>
    <row r="114" spans="1:20" x14ac:dyDescent="0.25">
      <c r="A114" s="65" t="str">
        <f t="shared" si="6"/>
        <v>16PECAR081.590</v>
      </c>
      <c r="B114" s="53" t="s">
        <v>131</v>
      </c>
      <c r="C114" s="53" t="s">
        <v>70</v>
      </c>
      <c r="D114" s="53" t="s">
        <v>344</v>
      </c>
      <c r="E114" s="58" t="s">
        <v>339</v>
      </c>
      <c r="F114" s="53" t="s">
        <v>162</v>
      </c>
      <c r="G114" s="53" t="s">
        <v>744</v>
      </c>
      <c r="H114" s="65" t="str">
        <f>IF(D114="","",CONCATENATE(B114,VLOOKUP(C114,Thesaurus!N:O,2,0),VLOOKUP(F114,Thesaurus!C:D,2,0)))</f>
        <v>16PECAR08</v>
      </c>
      <c r="I114" s="57" t="s">
        <v>236</v>
      </c>
      <c r="J114" s="59" t="s">
        <v>1004</v>
      </c>
      <c r="K114" s="61" t="s">
        <v>1001</v>
      </c>
      <c r="L114" s="53">
        <v>2</v>
      </c>
      <c r="M114" s="53">
        <v>2</v>
      </c>
      <c r="N114" s="53" t="str">
        <f t="shared" si="9"/>
        <v/>
      </c>
      <c r="O114" s="67">
        <f>IF(A114="","",SUMIFS('MVT stock'!G:G,'MVT stock'!E:E,A114,'MVT stock'!F:F,K114))</f>
        <v>0</v>
      </c>
      <c r="P114" s="67">
        <f>IF(A114="","",SUMIFS('MVT stock'!H:H,'MVT stock'!E:E,A114,'MVT stock'!F:F,K114))</f>
        <v>0</v>
      </c>
      <c r="Q114" s="68">
        <f t="shared" si="7"/>
        <v>2</v>
      </c>
      <c r="R114" s="50" t="str">
        <f t="shared" si="5"/>
        <v>Robe asymétrique festonnée</v>
      </c>
      <c r="S114" s="51">
        <f>VLOOKUP(A114,BDD!E:F,2,0)</f>
        <v>144</v>
      </c>
      <c r="T114" s="51">
        <f t="shared" si="8"/>
        <v>288</v>
      </c>
    </row>
    <row r="115" spans="1:20" x14ac:dyDescent="0.25">
      <c r="A115" s="65" t="str">
        <f t="shared" si="6"/>
        <v>16PECAR081.590</v>
      </c>
      <c r="B115" s="53" t="s">
        <v>131</v>
      </c>
      <c r="C115" s="53" t="s">
        <v>70</v>
      </c>
      <c r="D115" s="53" t="s">
        <v>344</v>
      </c>
      <c r="E115" s="58" t="s">
        <v>339</v>
      </c>
      <c r="F115" s="53" t="s">
        <v>162</v>
      </c>
      <c r="G115" s="53" t="s">
        <v>744</v>
      </c>
      <c r="H115" s="65" t="str">
        <f>IF(D115="","",CONCATENATE(B115,VLOOKUP(C115,Thesaurus!N:O,2,0),VLOOKUP(F115,Thesaurus!C:D,2,0)))</f>
        <v>16PECAR08</v>
      </c>
      <c r="I115" s="57" t="s">
        <v>236</v>
      </c>
      <c r="J115" s="59" t="s">
        <v>1004</v>
      </c>
      <c r="K115" s="61" t="s">
        <v>1002</v>
      </c>
      <c r="L115" s="53">
        <v>2</v>
      </c>
      <c r="M115" s="53">
        <v>2</v>
      </c>
      <c r="N115" s="53" t="str">
        <f t="shared" si="9"/>
        <v/>
      </c>
      <c r="O115" s="67">
        <f>IF(A115="","",SUMIFS('MVT stock'!G:G,'MVT stock'!E:E,A115,'MVT stock'!F:F,K115))</f>
        <v>0</v>
      </c>
      <c r="P115" s="67">
        <f>IF(A115="","",SUMIFS('MVT stock'!H:H,'MVT stock'!E:E,A115,'MVT stock'!F:F,K115))</f>
        <v>0</v>
      </c>
      <c r="Q115" s="68">
        <f t="shared" si="7"/>
        <v>2</v>
      </c>
      <c r="R115" s="50" t="str">
        <f t="shared" si="5"/>
        <v>Robe asymétrique festonnée</v>
      </c>
      <c r="S115" s="51">
        <f>VLOOKUP(A115,BDD!E:F,2,0)</f>
        <v>144</v>
      </c>
      <c r="T115" s="51">
        <f t="shared" si="8"/>
        <v>288</v>
      </c>
    </row>
    <row r="116" spans="1:20" x14ac:dyDescent="0.25">
      <c r="A116" s="65" t="str">
        <f t="shared" si="6"/>
        <v>16PECAR081.590</v>
      </c>
      <c r="B116" s="53" t="s">
        <v>131</v>
      </c>
      <c r="C116" s="53" t="s">
        <v>70</v>
      </c>
      <c r="D116" s="53" t="s">
        <v>344</v>
      </c>
      <c r="E116" s="58" t="s">
        <v>339</v>
      </c>
      <c r="F116" s="53" t="s">
        <v>162</v>
      </c>
      <c r="G116" s="53" t="s">
        <v>744</v>
      </c>
      <c r="H116" s="65" t="str">
        <f>IF(D116="","",CONCATENATE(B116,VLOOKUP(C116,Thesaurus!N:O,2,0),VLOOKUP(F116,Thesaurus!C:D,2,0)))</f>
        <v>16PECAR08</v>
      </c>
      <c r="I116" s="57" t="s">
        <v>236</v>
      </c>
      <c r="J116" s="59" t="s">
        <v>1004</v>
      </c>
      <c r="K116" s="61" t="s">
        <v>993</v>
      </c>
      <c r="L116" s="53">
        <v>1</v>
      </c>
      <c r="M116" s="53">
        <v>1</v>
      </c>
      <c r="N116" s="53" t="str">
        <f t="shared" si="9"/>
        <v/>
      </c>
      <c r="O116" s="67">
        <f>IF(A116="","",SUMIFS('MVT stock'!G:G,'MVT stock'!E:E,A116,'MVT stock'!F:F,K116))</f>
        <v>0</v>
      </c>
      <c r="P116" s="67">
        <f>IF(A116="","",SUMIFS('MVT stock'!H:H,'MVT stock'!E:E,A116,'MVT stock'!F:F,K116))</f>
        <v>0</v>
      </c>
      <c r="Q116" s="68">
        <f t="shared" si="7"/>
        <v>1</v>
      </c>
      <c r="R116" s="50" t="str">
        <f t="shared" si="5"/>
        <v>Robe asymétrique festonnée</v>
      </c>
      <c r="S116" s="51">
        <f>VLOOKUP(A116,BDD!E:F,2,0)</f>
        <v>144</v>
      </c>
      <c r="T116" s="51">
        <f t="shared" si="8"/>
        <v>144</v>
      </c>
    </row>
    <row r="117" spans="1:20" x14ac:dyDescent="0.25">
      <c r="A117" s="65" t="str">
        <f t="shared" si="6"/>
        <v>16PECAR011.IMP</v>
      </c>
      <c r="B117" s="53" t="s">
        <v>131</v>
      </c>
      <c r="C117" s="53" t="s">
        <v>70</v>
      </c>
      <c r="D117" s="53" t="s">
        <v>346</v>
      </c>
      <c r="E117" s="58" t="s">
        <v>347</v>
      </c>
      <c r="F117" s="53" t="s">
        <v>148</v>
      </c>
      <c r="G117" s="53" t="s">
        <v>745</v>
      </c>
      <c r="H117" s="65" t="str">
        <f>IF(D117="","",CONCATENATE(B117,VLOOKUP(C117,Thesaurus!N:O,2,0),VLOOKUP(F117,Thesaurus!C:D,2,0)))</f>
        <v>16PECAR01</v>
      </c>
      <c r="I117" s="57" t="s">
        <v>257</v>
      </c>
      <c r="J117" s="59" t="s">
        <v>1004</v>
      </c>
      <c r="K117" s="61" t="s">
        <v>1001</v>
      </c>
      <c r="L117" s="53">
        <v>2</v>
      </c>
      <c r="M117" s="53">
        <v>2</v>
      </c>
      <c r="N117" s="53" t="str">
        <f t="shared" si="9"/>
        <v/>
      </c>
      <c r="O117" s="67">
        <f>IF(A117="","",SUMIFS('MVT stock'!G:G,'MVT stock'!E:E,A117,'MVT stock'!F:F,K117))</f>
        <v>0</v>
      </c>
      <c r="P117" s="67">
        <f>IF(A117="","",SUMIFS('MVT stock'!H:H,'MVT stock'!E:E,A117,'MVT stock'!F:F,K117))</f>
        <v>0</v>
      </c>
      <c r="Q117" s="68">
        <f t="shared" si="7"/>
        <v>2</v>
      </c>
      <c r="R117" s="50" t="str">
        <f t="shared" si="5"/>
        <v>Top à carreaux</v>
      </c>
      <c r="S117" s="51">
        <f>VLOOKUP(A117,BDD!E:F,2,0)</f>
        <v>107</v>
      </c>
      <c r="T117" s="51">
        <f t="shared" si="8"/>
        <v>214</v>
      </c>
    </row>
    <row r="118" spans="1:20" x14ac:dyDescent="0.25">
      <c r="A118" s="65" t="str">
        <f t="shared" si="6"/>
        <v>16PECAR011.IMP</v>
      </c>
      <c r="B118" s="53" t="s">
        <v>131</v>
      </c>
      <c r="C118" s="53" t="s">
        <v>70</v>
      </c>
      <c r="D118" s="53" t="s">
        <v>346</v>
      </c>
      <c r="E118" s="58" t="s">
        <v>347</v>
      </c>
      <c r="F118" s="53" t="s">
        <v>148</v>
      </c>
      <c r="G118" s="53" t="s">
        <v>745</v>
      </c>
      <c r="H118" s="65" t="str">
        <f>IF(D118="","",CONCATENATE(B118,VLOOKUP(C118,Thesaurus!N:O,2,0),VLOOKUP(F118,Thesaurus!C:D,2,0)))</f>
        <v>16PECAR01</v>
      </c>
      <c r="I118" s="57" t="s">
        <v>257</v>
      </c>
      <c r="J118" s="59" t="s">
        <v>1004</v>
      </c>
      <c r="K118" s="61" t="s">
        <v>1002</v>
      </c>
      <c r="L118" s="53">
        <v>2</v>
      </c>
      <c r="M118" s="53">
        <v>2</v>
      </c>
      <c r="N118" s="53" t="str">
        <f t="shared" si="9"/>
        <v/>
      </c>
      <c r="O118" s="67">
        <f>IF(A118="","",SUMIFS('MVT stock'!G:G,'MVT stock'!E:E,A118,'MVT stock'!F:F,K118))</f>
        <v>0</v>
      </c>
      <c r="P118" s="67">
        <f>IF(A118="","",SUMIFS('MVT stock'!H:H,'MVT stock'!E:E,A118,'MVT stock'!F:F,K118))</f>
        <v>0</v>
      </c>
      <c r="Q118" s="68">
        <f t="shared" si="7"/>
        <v>2</v>
      </c>
      <c r="R118" s="50" t="str">
        <f t="shared" si="5"/>
        <v>Top à carreaux</v>
      </c>
      <c r="S118" s="51">
        <f>VLOOKUP(A118,BDD!E:F,2,0)</f>
        <v>107</v>
      </c>
      <c r="T118" s="51">
        <f t="shared" si="8"/>
        <v>214</v>
      </c>
    </row>
    <row r="119" spans="1:20" x14ac:dyDescent="0.25">
      <c r="A119" s="65" t="str">
        <f t="shared" si="6"/>
        <v>16PECAR011.IMP</v>
      </c>
      <c r="B119" s="53" t="s">
        <v>131</v>
      </c>
      <c r="C119" s="53" t="s">
        <v>70</v>
      </c>
      <c r="D119" s="53" t="s">
        <v>346</v>
      </c>
      <c r="E119" s="58" t="s">
        <v>347</v>
      </c>
      <c r="F119" s="53" t="s">
        <v>148</v>
      </c>
      <c r="G119" s="53" t="s">
        <v>745</v>
      </c>
      <c r="H119" s="65" t="str">
        <f>IF(D119="","",CONCATENATE(B119,VLOOKUP(C119,Thesaurus!N:O,2,0),VLOOKUP(F119,Thesaurus!C:D,2,0)))</f>
        <v>16PECAR01</v>
      </c>
      <c r="I119" s="57" t="s">
        <v>257</v>
      </c>
      <c r="J119" s="59" t="s">
        <v>1004</v>
      </c>
      <c r="K119" s="61" t="s">
        <v>993</v>
      </c>
      <c r="L119" s="53">
        <v>1</v>
      </c>
      <c r="M119" s="53">
        <v>1</v>
      </c>
      <c r="N119" s="53" t="str">
        <f t="shared" si="9"/>
        <v/>
      </c>
      <c r="O119" s="67">
        <f>IF(A119="","",SUMIFS('MVT stock'!G:G,'MVT stock'!E:E,A119,'MVT stock'!F:F,K119))</f>
        <v>0</v>
      </c>
      <c r="P119" s="67">
        <f>IF(A119="","",SUMIFS('MVT stock'!H:H,'MVT stock'!E:E,A119,'MVT stock'!F:F,K119))</f>
        <v>0</v>
      </c>
      <c r="Q119" s="68">
        <f t="shared" si="7"/>
        <v>1</v>
      </c>
      <c r="R119" s="50" t="str">
        <f t="shared" si="5"/>
        <v>Top à carreaux</v>
      </c>
      <c r="S119" s="51">
        <f>VLOOKUP(A119,BDD!E:F,2,0)</f>
        <v>107</v>
      </c>
      <c r="T119" s="51">
        <f t="shared" si="8"/>
        <v>107</v>
      </c>
    </row>
    <row r="120" spans="1:20" x14ac:dyDescent="0.25">
      <c r="A120" s="65" t="str">
        <f t="shared" si="6"/>
        <v>16PECAR082.IMP</v>
      </c>
      <c r="B120" s="53" t="s">
        <v>131</v>
      </c>
      <c r="C120" s="53" t="s">
        <v>70</v>
      </c>
      <c r="D120" s="53" t="s">
        <v>348</v>
      </c>
      <c r="E120" s="58" t="s">
        <v>347</v>
      </c>
      <c r="F120" s="53" t="s">
        <v>162</v>
      </c>
      <c r="G120" s="53" t="s">
        <v>746</v>
      </c>
      <c r="H120" s="65" t="str">
        <f>IF(D120="","",CONCATENATE(B120,VLOOKUP(C120,Thesaurus!N:O,2,0),VLOOKUP(F120,Thesaurus!C:D,2,0)))</f>
        <v>16PECAR08</v>
      </c>
      <c r="I120" s="57" t="s">
        <v>257</v>
      </c>
      <c r="J120" s="59" t="s">
        <v>183</v>
      </c>
      <c r="K120" s="61" t="s">
        <v>1001</v>
      </c>
      <c r="L120" s="53">
        <v>2</v>
      </c>
      <c r="M120" s="53">
        <v>2</v>
      </c>
      <c r="N120" s="53" t="str">
        <f t="shared" si="9"/>
        <v/>
      </c>
      <c r="O120" s="67">
        <f>IF(A120="","",SUMIFS('MVT stock'!G:G,'MVT stock'!E:E,A120,'MVT stock'!F:F,K120))</f>
        <v>0</v>
      </c>
      <c r="P120" s="67">
        <f>IF(A120="","",SUMIFS('MVT stock'!H:H,'MVT stock'!E:E,A120,'MVT stock'!F:F,K120))</f>
        <v>0</v>
      </c>
      <c r="Q120" s="68">
        <f t="shared" si="7"/>
        <v>2</v>
      </c>
      <c r="R120" s="50" t="str">
        <f t="shared" si="5"/>
        <v>Robe à carreaux</v>
      </c>
      <c r="S120" s="51">
        <f>VLOOKUP(A120,BDD!E:F,2,0)</f>
        <v>144</v>
      </c>
      <c r="T120" s="51">
        <f t="shared" si="8"/>
        <v>288</v>
      </c>
    </row>
    <row r="121" spans="1:20" x14ac:dyDescent="0.25">
      <c r="A121" s="65" t="str">
        <f t="shared" si="6"/>
        <v>16PECAR082.IMP</v>
      </c>
      <c r="B121" s="53" t="s">
        <v>131</v>
      </c>
      <c r="C121" s="53" t="s">
        <v>70</v>
      </c>
      <c r="D121" s="53" t="s">
        <v>348</v>
      </c>
      <c r="E121" s="58" t="s">
        <v>347</v>
      </c>
      <c r="F121" s="53" t="s">
        <v>162</v>
      </c>
      <c r="G121" s="53" t="s">
        <v>746</v>
      </c>
      <c r="H121" s="65" t="str">
        <f>IF(D121="","",CONCATENATE(B121,VLOOKUP(C121,Thesaurus!N:O,2,0),VLOOKUP(F121,Thesaurus!C:D,2,0)))</f>
        <v>16PECAR08</v>
      </c>
      <c r="I121" s="57" t="s">
        <v>257</v>
      </c>
      <c r="J121" s="59" t="s">
        <v>183</v>
      </c>
      <c r="K121" s="61" t="s">
        <v>1002</v>
      </c>
      <c r="L121" s="53">
        <v>2</v>
      </c>
      <c r="M121" s="53">
        <v>2</v>
      </c>
      <c r="N121" s="53" t="str">
        <f t="shared" si="9"/>
        <v/>
      </c>
      <c r="O121" s="67">
        <f>IF(A121="","",SUMIFS('MVT stock'!G:G,'MVT stock'!E:E,A121,'MVT stock'!F:F,K121))</f>
        <v>0</v>
      </c>
      <c r="P121" s="67">
        <f>IF(A121="","",SUMIFS('MVT stock'!H:H,'MVT stock'!E:E,A121,'MVT stock'!F:F,K121))</f>
        <v>0</v>
      </c>
      <c r="Q121" s="68">
        <f t="shared" si="7"/>
        <v>2</v>
      </c>
      <c r="R121" s="50" t="str">
        <f t="shared" si="5"/>
        <v>Robe à carreaux</v>
      </c>
      <c r="S121" s="51">
        <f>VLOOKUP(A121,BDD!E:F,2,0)</f>
        <v>144</v>
      </c>
      <c r="T121" s="51">
        <f t="shared" si="8"/>
        <v>288</v>
      </c>
    </row>
    <row r="122" spans="1:20" x14ac:dyDescent="0.25">
      <c r="A122" s="65" t="str">
        <f t="shared" si="6"/>
        <v>16PECAR082.IMP</v>
      </c>
      <c r="B122" s="53" t="s">
        <v>131</v>
      </c>
      <c r="C122" s="53" t="s">
        <v>70</v>
      </c>
      <c r="D122" s="53" t="s">
        <v>348</v>
      </c>
      <c r="E122" s="58" t="s">
        <v>347</v>
      </c>
      <c r="F122" s="53" t="s">
        <v>162</v>
      </c>
      <c r="G122" s="53" t="s">
        <v>746</v>
      </c>
      <c r="H122" s="65" t="str">
        <f>IF(D122="","",CONCATENATE(B122,VLOOKUP(C122,Thesaurus!N:O,2,0),VLOOKUP(F122,Thesaurus!C:D,2,0)))</f>
        <v>16PECAR08</v>
      </c>
      <c r="I122" s="57" t="s">
        <v>257</v>
      </c>
      <c r="J122" s="59" t="s">
        <v>183</v>
      </c>
      <c r="K122" s="61" t="s">
        <v>993</v>
      </c>
      <c r="L122" s="53">
        <v>1</v>
      </c>
      <c r="M122" s="53">
        <v>1</v>
      </c>
      <c r="N122" s="53" t="str">
        <f t="shared" si="9"/>
        <v/>
      </c>
      <c r="O122" s="67">
        <f>IF(A122="","",SUMIFS('MVT stock'!G:G,'MVT stock'!E:E,A122,'MVT stock'!F:F,K122))</f>
        <v>0</v>
      </c>
      <c r="P122" s="67">
        <f>IF(A122="","",SUMIFS('MVT stock'!H:H,'MVT stock'!E:E,A122,'MVT stock'!F:F,K122))</f>
        <v>0</v>
      </c>
      <c r="Q122" s="68">
        <f t="shared" si="7"/>
        <v>1</v>
      </c>
      <c r="R122" s="50" t="str">
        <f t="shared" si="5"/>
        <v>Robe à carreaux</v>
      </c>
      <c r="S122" s="51">
        <f>VLOOKUP(A122,BDD!E:F,2,0)</f>
        <v>144</v>
      </c>
      <c r="T122" s="51">
        <f t="shared" si="8"/>
        <v>144</v>
      </c>
    </row>
    <row r="123" spans="1:20" x14ac:dyDescent="0.25">
      <c r="A123" s="65" t="str">
        <f t="shared" si="6"/>
        <v>16PECAR012.IMP</v>
      </c>
      <c r="B123" s="53" t="s">
        <v>131</v>
      </c>
      <c r="C123" s="53" t="s">
        <v>70</v>
      </c>
      <c r="D123" s="53" t="s">
        <v>349</v>
      </c>
      <c r="E123" s="58" t="s">
        <v>350</v>
      </c>
      <c r="F123" s="53" t="s">
        <v>148</v>
      </c>
      <c r="G123" s="53" t="s">
        <v>747</v>
      </c>
      <c r="H123" s="65" t="str">
        <f>IF(D123="","",CONCATENATE(B123,VLOOKUP(C123,Thesaurus!N:O,2,0),VLOOKUP(F123,Thesaurus!C:D,2,0)))</f>
        <v>16PECAR01</v>
      </c>
      <c r="I123" s="57" t="s">
        <v>257</v>
      </c>
      <c r="J123" s="59" t="s">
        <v>183</v>
      </c>
      <c r="K123" s="61" t="s">
        <v>1001</v>
      </c>
      <c r="L123" s="53">
        <v>2</v>
      </c>
      <c r="M123" s="53">
        <v>2</v>
      </c>
      <c r="N123" s="53" t="str">
        <f t="shared" si="9"/>
        <v/>
      </c>
      <c r="O123" s="67">
        <f>IF(A123="","",SUMIFS('MVT stock'!G:G,'MVT stock'!E:E,A123,'MVT stock'!F:F,K123))</f>
        <v>0</v>
      </c>
      <c r="P123" s="67">
        <f>IF(A123="","",SUMIFS('MVT stock'!H:H,'MVT stock'!E:E,A123,'MVT stock'!F:F,K123))</f>
        <v>0</v>
      </c>
      <c r="Q123" s="68">
        <f t="shared" si="7"/>
        <v>2</v>
      </c>
      <c r="R123" s="50" t="str">
        <f t="shared" si="5"/>
        <v>Top à imprimé trèfles</v>
      </c>
      <c r="S123" s="51">
        <f>VLOOKUP(A123,BDD!E:F,2,0)</f>
        <v>81</v>
      </c>
      <c r="T123" s="51">
        <f t="shared" si="8"/>
        <v>162</v>
      </c>
    </row>
    <row r="124" spans="1:20" x14ac:dyDescent="0.25">
      <c r="A124" s="65" t="str">
        <f t="shared" si="6"/>
        <v>16PECAR012.IMP</v>
      </c>
      <c r="B124" s="53" t="s">
        <v>131</v>
      </c>
      <c r="C124" s="53" t="s">
        <v>70</v>
      </c>
      <c r="D124" s="53" t="s">
        <v>349</v>
      </c>
      <c r="E124" s="58" t="s">
        <v>350</v>
      </c>
      <c r="F124" s="53" t="s">
        <v>148</v>
      </c>
      <c r="G124" s="53" t="s">
        <v>747</v>
      </c>
      <c r="H124" s="65" t="str">
        <f>IF(D124="","",CONCATENATE(B124,VLOOKUP(C124,Thesaurus!N:O,2,0),VLOOKUP(F124,Thesaurus!C:D,2,0)))</f>
        <v>16PECAR01</v>
      </c>
      <c r="I124" s="57" t="s">
        <v>257</v>
      </c>
      <c r="J124" s="59" t="s">
        <v>183</v>
      </c>
      <c r="K124" s="61" t="s">
        <v>1002</v>
      </c>
      <c r="L124" s="53">
        <v>2</v>
      </c>
      <c r="M124" s="53">
        <v>2</v>
      </c>
      <c r="N124" s="53" t="str">
        <f t="shared" si="9"/>
        <v/>
      </c>
      <c r="O124" s="67">
        <f>IF(A124="","",SUMIFS('MVT stock'!G:G,'MVT stock'!E:E,A124,'MVT stock'!F:F,K124))</f>
        <v>0</v>
      </c>
      <c r="P124" s="67">
        <f>IF(A124="","",SUMIFS('MVT stock'!H:H,'MVT stock'!E:E,A124,'MVT stock'!F:F,K124))</f>
        <v>0</v>
      </c>
      <c r="Q124" s="68">
        <f t="shared" si="7"/>
        <v>2</v>
      </c>
      <c r="R124" s="50" t="str">
        <f t="shared" si="5"/>
        <v>Top à imprimé trèfles</v>
      </c>
      <c r="S124" s="51">
        <f>VLOOKUP(A124,BDD!E:F,2,0)</f>
        <v>81</v>
      </c>
      <c r="T124" s="51">
        <f t="shared" si="8"/>
        <v>162</v>
      </c>
    </row>
    <row r="125" spans="1:20" x14ac:dyDescent="0.25">
      <c r="A125" s="65" t="str">
        <f t="shared" si="6"/>
        <v>16PECAR012.IMP</v>
      </c>
      <c r="B125" s="53" t="s">
        <v>131</v>
      </c>
      <c r="C125" s="53" t="s">
        <v>70</v>
      </c>
      <c r="D125" s="53" t="s">
        <v>349</v>
      </c>
      <c r="E125" s="58" t="s">
        <v>350</v>
      </c>
      <c r="F125" s="53" t="s">
        <v>148</v>
      </c>
      <c r="G125" s="53" t="s">
        <v>747</v>
      </c>
      <c r="H125" s="65" t="str">
        <f>IF(D125="","",CONCATENATE(B125,VLOOKUP(C125,Thesaurus!N:O,2,0),VLOOKUP(F125,Thesaurus!C:D,2,0)))</f>
        <v>16PECAR01</v>
      </c>
      <c r="I125" s="57" t="s">
        <v>257</v>
      </c>
      <c r="J125" s="59" t="s">
        <v>183</v>
      </c>
      <c r="K125" s="61" t="s">
        <v>993</v>
      </c>
      <c r="L125" s="53">
        <v>1</v>
      </c>
      <c r="M125" s="53">
        <v>1</v>
      </c>
      <c r="N125" s="53" t="str">
        <f t="shared" si="9"/>
        <v/>
      </c>
      <c r="O125" s="67">
        <f>IF(A125="","",SUMIFS('MVT stock'!G:G,'MVT stock'!E:E,A125,'MVT stock'!F:F,K125))</f>
        <v>0</v>
      </c>
      <c r="P125" s="67">
        <f>IF(A125="","",SUMIFS('MVT stock'!H:H,'MVT stock'!E:E,A125,'MVT stock'!F:F,K125))</f>
        <v>0</v>
      </c>
      <c r="Q125" s="68">
        <f t="shared" si="7"/>
        <v>1</v>
      </c>
      <c r="R125" s="50" t="str">
        <f t="shared" si="5"/>
        <v>Top à imprimé trèfles</v>
      </c>
      <c r="S125" s="51">
        <f>VLOOKUP(A125,BDD!E:F,2,0)</f>
        <v>81</v>
      </c>
      <c r="T125" s="51">
        <f t="shared" si="8"/>
        <v>81</v>
      </c>
    </row>
    <row r="126" spans="1:20" x14ac:dyDescent="0.25">
      <c r="A126" s="65" t="str">
        <f t="shared" si="6"/>
        <v>16PECAR052.999</v>
      </c>
      <c r="B126" s="53" t="s">
        <v>131</v>
      </c>
      <c r="C126" s="53" t="s">
        <v>70</v>
      </c>
      <c r="D126" s="53" t="s">
        <v>351</v>
      </c>
      <c r="E126" s="58" t="s">
        <v>322</v>
      </c>
      <c r="F126" s="53" t="s">
        <v>156</v>
      </c>
      <c r="G126" s="53" t="s">
        <v>748</v>
      </c>
      <c r="H126" s="65" t="str">
        <f>IF(D126="","",CONCATENATE(B126,VLOOKUP(C126,Thesaurus!N:O,2,0),VLOOKUP(F126,Thesaurus!C:D,2,0)))</f>
        <v>16PECAR05</v>
      </c>
      <c r="I126" s="57">
        <v>999</v>
      </c>
      <c r="J126" s="59" t="s">
        <v>183</v>
      </c>
      <c r="K126" s="61" t="s">
        <v>1001</v>
      </c>
      <c r="L126" s="53">
        <v>2</v>
      </c>
      <c r="M126" s="53">
        <v>2</v>
      </c>
      <c r="N126" s="53" t="str">
        <f t="shared" si="9"/>
        <v/>
      </c>
      <c r="O126" s="67">
        <f>IF(A126="","",SUMIFS('MVT stock'!G:G,'MVT stock'!E:E,A126,'MVT stock'!F:F,K126))</f>
        <v>0</v>
      </c>
      <c r="P126" s="67">
        <f>IF(A126="","",SUMIFS('MVT stock'!H:H,'MVT stock'!E:E,A126,'MVT stock'!F:F,K126))</f>
        <v>0</v>
      </c>
      <c r="Q126" s="68">
        <f t="shared" si="7"/>
        <v>2</v>
      </c>
      <c r="R126" s="50" t="str">
        <f t="shared" si="5"/>
        <v>Jupe coton ajourée</v>
      </c>
      <c r="S126" s="51">
        <f>VLOOKUP(A126,BDD!E:F,2,0)</f>
        <v>107</v>
      </c>
      <c r="T126" s="51">
        <f t="shared" si="8"/>
        <v>214</v>
      </c>
    </row>
    <row r="127" spans="1:20" x14ac:dyDescent="0.25">
      <c r="A127" s="65" t="str">
        <f t="shared" si="6"/>
        <v>16PECAR052.999</v>
      </c>
      <c r="B127" s="53" t="s">
        <v>131</v>
      </c>
      <c r="C127" s="53" t="s">
        <v>70</v>
      </c>
      <c r="D127" s="53" t="s">
        <v>351</v>
      </c>
      <c r="E127" s="58" t="s">
        <v>322</v>
      </c>
      <c r="F127" s="53" t="s">
        <v>156</v>
      </c>
      <c r="G127" s="53" t="s">
        <v>748</v>
      </c>
      <c r="H127" s="65" t="str">
        <f>IF(D127="","",CONCATENATE(B127,VLOOKUP(C127,Thesaurus!N:O,2,0),VLOOKUP(F127,Thesaurus!C:D,2,0)))</f>
        <v>16PECAR05</v>
      </c>
      <c r="I127" s="57">
        <v>999</v>
      </c>
      <c r="J127" s="59" t="s">
        <v>183</v>
      </c>
      <c r="K127" s="61" t="s">
        <v>1002</v>
      </c>
      <c r="L127" s="53">
        <v>2</v>
      </c>
      <c r="M127" s="53">
        <v>2</v>
      </c>
      <c r="N127" s="53" t="str">
        <f t="shared" si="9"/>
        <v/>
      </c>
      <c r="O127" s="67">
        <f>IF(A127="","",SUMIFS('MVT stock'!G:G,'MVT stock'!E:E,A127,'MVT stock'!F:F,K127))</f>
        <v>0</v>
      </c>
      <c r="P127" s="67">
        <f>IF(A127="","",SUMIFS('MVT stock'!H:H,'MVT stock'!E:E,A127,'MVT stock'!F:F,K127))</f>
        <v>0</v>
      </c>
      <c r="Q127" s="68">
        <f t="shared" si="7"/>
        <v>2</v>
      </c>
      <c r="R127" s="50" t="str">
        <f t="shared" si="5"/>
        <v>Jupe coton ajourée</v>
      </c>
      <c r="S127" s="51">
        <f>VLOOKUP(A127,BDD!E:F,2,0)</f>
        <v>107</v>
      </c>
      <c r="T127" s="51">
        <f t="shared" si="8"/>
        <v>214</v>
      </c>
    </row>
    <row r="128" spans="1:20" x14ac:dyDescent="0.25">
      <c r="A128" s="65" t="str">
        <f t="shared" si="6"/>
        <v>16PECAR083.001</v>
      </c>
      <c r="B128" s="53" t="s">
        <v>131</v>
      </c>
      <c r="C128" s="53" t="s">
        <v>70</v>
      </c>
      <c r="D128" s="53" t="s">
        <v>352</v>
      </c>
      <c r="E128" s="58" t="s">
        <v>145</v>
      </c>
      <c r="F128" s="53" t="s">
        <v>162</v>
      </c>
      <c r="G128" s="53" t="s">
        <v>749</v>
      </c>
      <c r="H128" s="65" t="str">
        <f>IF(D128="","",CONCATENATE(B128,VLOOKUP(C128,Thesaurus!N:O,2,0),VLOOKUP(F128,Thesaurus!C:D,2,0)))</f>
        <v>16PECAR08</v>
      </c>
      <c r="I128" s="57" t="s">
        <v>145</v>
      </c>
      <c r="J128" s="59" t="s">
        <v>1005</v>
      </c>
      <c r="K128" s="61" t="s">
        <v>1003</v>
      </c>
      <c r="L128" s="53">
        <v>1</v>
      </c>
      <c r="M128" s="53">
        <v>1</v>
      </c>
      <c r="N128" s="53" t="str">
        <f t="shared" si="9"/>
        <v/>
      </c>
      <c r="O128" s="67">
        <f>IF(A128="","",SUMIFS('MVT stock'!G:G,'MVT stock'!E:E,A128,'MVT stock'!F:F,K128))</f>
        <v>0</v>
      </c>
      <c r="P128" s="67">
        <f>IF(A128="","",SUMIFS('MVT stock'!H:H,'MVT stock'!E:E,A128,'MVT stock'!F:F,K128))</f>
        <v>0</v>
      </c>
      <c r="Q128" s="68">
        <f t="shared" si="7"/>
        <v>1</v>
      </c>
      <c r="R128" s="50" t="str">
        <f t="shared" si="5"/>
        <v>Robe courte coton ajourée</v>
      </c>
      <c r="S128" s="51">
        <f>VLOOKUP(A128,BDD!E:F,2,0)</f>
        <v>200</v>
      </c>
      <c r="T128" s="51">
        <f t="shared" si="8"/>
        <v>200</v>
      </c>
    </row>
    <row r="129" spans="1:20" x14ac:dyDescent="0.25">
      <c r="A129" s="65" t="str">
        <f t="shared" si="6"/>
        <v>16PECAR083.001</v>
      </c>
      <c r="B129" s="53" t="s">
        <v>131</v>
      </c>
      <c r="C129" s="53" t="s">
        <v>70</v>
      </c>
      <c r="D129" s="53" t="s">
        <v>352</v>
      </c>
      <c r="E129" s="58" t="s">
        <v>145</v>
      </c>
      <c r="F129" s="53" t="s">
        <v>162</v>
      </c>
      <c r="G129" s="53" t="s">
        <v>749</v>
      </c>
      <c r="H129" s="65" t="str">
        <f>IF(D129="","",CONCATENATE(B129,VLOOKUP(C129,Thesaurus!N:O,2,0),VLOOKUP(F129,Thesaurus!C:D,2,0)))</f>
        <v>16PECAR08</v>
      </c>
      <c r="I129" s="57" t="s">
        <v>145</v>
      </c>
      <c r="J129" s="59" t="s">
        <v>1005</v>
      </c>
      <c r="K129" s="61" t="s">
        <v>1001</v>
      </c>
      <c r="L129" s="53">
        <v>1</v>
      </c>
      <c r="M129" s="53">
        <v>1</v>
      </c>
      <c r="N129" s="53" t="str">
        <f t="shared" si="9"/>
        <v/>
      </c>
      <c r="O129" s="67">
        <f>IF(A129="","",SUMIFS('MVT stock'!G:G,'MVT stock'!E:E,A129,'MVT stock'!F:F,K129))</f>
        <v>0</v>
      </c>
      <c r="P129" s="67">
        <f>IF(A129="","",SUMIFS('MVT stock'!H:H,'MVT stock'!E:E,A129,'MVT stock'!F:F,K129))</f>
        <v>0</v>
      </c>
      <c r="Q129" s="68">
        <f t="shared" si="7"/>
        <v>1</v>
      </c>
      <c r="R129" s="50" t="str">
        <f t="shared" si="5"/>
        <v>Robe courte coton ajourée</v>
      </c>
      <c r="S129" s="51">
        <f>VLOOKUP(A129,BDD!E:F,2,0)</f>
        <v>200</v>
      </c>
      <c r="T129" s="51">
        <f t="shared" si="8"/>
        <v>200</v>
      </c>
    </row>
    <row r="130" spans="1:20" x14ac:dyDescent="0.25">
      <c r="A130" s="65" t="str">
        <f t="shared" si="6"/>
        <v>16PECAR083.001</v>
      </c>
      <c r="B130" s="53" t="s">
        <v>131</v>
      </c>
      <c r="C130" s="53" t="s">
        <v>70</v>
      </c>
      <c r="D130" s="53" t="s">
        <v>352</v>
      </c>
      <c r="E130" s="58" t="s">
        <v>145</v>
      </c>
      <c r="F130" s="53" t="s">
        <v>162</v>
      </c>
      <c r="G130" s="53" t="s">
        <v>749</v>
      </c>
      <c r="H130" s="65" t="str">
        <f>IF(D130="","",CONCATENATE(B130,VLOOKUP(C130,Thesaurus!N:O,2,0),VLOOKUP(F130,Thesaurus!C:D,2,0)))</f>
        <v>16PECAR08</v>
      </c>
      <c r="I130" s="57" t="s">
        <v>145</v>
      </c>
      <c r="J130" s="59" t="s">
        <v>1005</v>
      </c>
      <c r="K130" s="61" t="s">
        <v>1002</v>
      </c>
      <c r="L130" s="53">
        <v>1</v>
      </c>
      <c r="M130" s="53">
        <v>1</v>
      </c>
      <c r="N130" s="53" t="str">
        <f t="shared" si="9"/>
        <v/>
      </c>
      <c r="O130" s="67">
        <f>IF(A130="","",SUMIFS('MVT stock'!G:G,'MVT stock'!E:E,A130,'MVT stock'!F:F,K130))</f>
        <v>0</v>
      </c>
      <c r="P130" s="67">
        <f>IF(A130="","",SUMIFS('MVT stock'!H:H,'MVT stock'!E:E,A130,'MVT stock'!F:F,K130))</f>
        <v>0</v>
      </c>
      <c r="Q130" s="68">
        <f t="shared" si="7"/>
        <v>1</v>
      </c>
      <c r="R130" s="50" t="str">
        <f t="shared" ref="R130:R193" si="10">G130</f>
        <v>Robe courte coton ajourée</v>
      </c>
      <c r="S130" s="51">
        <f>VLOOKUP(A130,BDD!E:F,2,0)</f>
        <v>200</v>
      </c>
      <c r="T130" s="51">
        <f t="shared" si="8"/>
        <v>200</v>
      </c>
    </row>
    <row r="131" spans="1:20" x14ac:dyDescent="0.25">
      <c r="A131" s="65" t="str">
        <f t="shared" ref="A131:A194" si="11">IF(D131="","",CONCATENATE(H131,J131,".",I131))</f>
        <v>16PECAR083.999</v>
      </c>
      <c r="B131" s="53" t="s">
        <v>131</v>
      </c>
      <c r="C131" s="53" t="s">
        <v>70</v>
      </c>
      <c r="D131" s="53" t="s">
        <v>352</v>
      </c>
      <c r="E131" s="58" t="s">
        <v>322</v>
      </c>
      <c r="F131" s="53" t="s">
        <v>162</v>
      </c>
      <c r="G131" s="53" t="s">
        <v>749</v>
      </c>
      <c r="H131" s="65" t="str">
        <f>IF(D131="","",CONCATENATE(B131,VLOOKUP(C131,Thesaurus!N:O,2,0),VLOOKUP(F131,Thesaurus!C:D,2,0)))</f>
        <v>16PECAR08</v>
      </c>
      <c r="I131" s="57">
        <v>999</v>
      </c>
      <c r="J131" s="59" t="s">
        <v>1005</v>
      </c>
      <c r="K131" s="61" t="s">
        <v>1003</v>
      </c>
      <c r="L131" s="53">
        <v>1</v>
      </c>
      <c r="M131" s="53">
        <v>1</v>
      </c>
      <c r="N131" s="53" t="str">
        <f t="shared" si="9"/>
        <v/>
      </c>
      <c r="O131" s="67">
        <f>IF(A131="","",SUMIFS('MVT stock'!G:G,'MVT stock'!E:E,A131,'MVT stock'!F:F,K131))</f>
        <v>0</v>
      </c>
      <c r="P131" s="67">
        <f>IF(A131="","",SUMIFS('MVT stock'!H:H,'MVT stock'!E:E,A131,'MVT stock'!F:F,K131))</f>
        <v>0</v>
      </c>
      <c r="Q131" s="68">
        <f t="shared" ref="Q131:Q194" si="12">IF(M131="","",M131+O131-P131)</f>
        <v>1</v>
      </c>
      <c r="R131" s="50" t="str">
        <f t="shared" si="10"/>
        <v>Robe courte coton ajourée</v>
      </c>
      <c r="S131" s="51">
        <f>VLOOKUP(A131,BDD!E:F,2,0)</f>
        <v>200</v>
      </c>
      <c r="T131" s="51">
        <f t="shared" ref="T131:T194" si="13">L131*S131</f>
        <v>200</v>
      </c>
    </row>
    <row r="132" spans="1:20" x14ac:dyDescent="0.25">
      <c r="A132" s="65" t="str">
        <f t="shared" si="11"/>
        <v>16PECAR083.999</v>
      </c>
      <c r="B132" s="53" t="s">
        <v>131</v>
      </c>
      <c r="C132" s="53" t="s">
        <v>70</v>
      </c>
      <c r="D132" s="53" t="s">
        <v>352</v>
      </c>
      <c r="E132" s="58" t="s">
        <v>322</v>
      </c>
      <c r="F132" s="53" t="s">
        <v>162</v>
      </c>
      <c r="G132" s="53" t="s">
        <v>749</v>
      </c>
      <c r="H132" s="65" t="str">
        <f>IF(D132="","",CONCATENATE(B132,VLOOKUP(C132,Thesaurus!N:O,2,0),VLOOKUP(F132,Thesaurus!C:D,2,0)))</f>
        <v>16PECAR08</v>
      </c>
      <c r="I132" s="57">
        <v>999</v>
      </c>
      <c r="J132" s="59" t="s">
        <v>1005</v>
      </c>
      <c r="K132" s="61" t="s">
        <v>1001</v>
      </c>
      <c r="L132" s="53">
        <v>2</v>
      </c>
      <c r="M132" s="53">
        <v>2</v>
      </c>
      <c r="N132" s="53" t="str">
        <f t="shared" si="9"/>
        <v/>
      </c>
      <c r="O132" s="67">
        <f>IF(A132="","",SUMIFS('MVT stock'!G:G,'MVT stock'!E:E,A132,'MVT stock'!F:F,K132))</f>
        <v>0</v>
      </c>
      <c r="P132" s="67">
        <f>IF(A132="","",SUMIFS('MVT stock'!H:H,'MVT stock'!E:E,A132,'MVT stock'!F:F,K132))</f>
        <v>0</v>
      </c>
      <c r="Q132" s="68">
        <f t="shared" si="12"/>
        <v>2</v>
      </c>
      <c r="R132" s="50" t="str">
        <f t="shared" si="10"/>
        <v>Robe courte coton ajourée</v>
      </c>
      <c r="S132" s="51">
        <f>VLOOKUP(A132,BDD!E:F,2,0)</f>
        <v>200</v>
      </c>
      <c r="T132" s="51">
        <f t="shared" si="13"/>
        <v>400</v>
      </c>
    </row>
    <row r="133" spans="1:20" x14ac:dyDescent="0.25">
      <c r="A133" s="65" t="str">
        <f t="shared" si="11"/>
        <v>16PECAR083.999</v>
      </c>
      <c r="B133" s="53" t="s">
        <v>131</v>
      </c>
      <c r="C133" s="53" t="s">
        <v>70</v>
      </c>
      <c r="D133" s="53" t="s">
        <v>352</v>
      </c>
      <c r="E133" s="58" t="s">
        <v>322</v>
      </c>
      <c r="F133" s="53" t="s">
        <v>162</v>
      </c>
      <c r="G133" s="53" t="s">
        <v>749</v>
      </c>
      <c r="H133" s="65" t="str">
        <f>IF(D133="","",CONCATENATE(B133,VLOOKUP(C133,Thesaurus!N:O,2,0),VLOOKUP(F133,Thesaurus!C:D,2,0)))</f>
        <v>16PECAR08</v>
      </c>
      <c r="I133" s="57">
        <v>999</v>
      </c>
      <c r="J133" s="59" t="s">
        <v>1005</v>
      </c>
      <c r="K133" s="61" t="s">
        <v>1002</v>
      </c>
      <c r="L133" s="53">
        <v>2</v>
      </c>
      <c r="M133" s="53">
        <v>2</v>
      </c>
      <c r="N133" s="53" t="str">
        <f t="shared" ref="N133:N196" si="14">IF(L133=M133,"",FALSE)</f>
        <v/>
      </c>
      <c r="O133" s="67">
        <f>IF(A133="","",SUMIFS('MVT stock'!G:G,'MVT stock'!E:E,A133,'MVT stock'!F:F,K133))</f>
        <v>0</v>
      </c>
      <c r="P133" s="67">
        <f>IF(A133="","",SUMIFS('MVT stock'!H:H,'MVT stock'!E:E,A133,'MVT stock'!F:F,K133))</f>
        <v>0</v>
      </c>
      <c r="Q133" s="68">
        <f t="shared" si="12"/>
        <v>2</v>
      </c>
      <c r="R133" s="50" t="str">
        <f t="shared" si="10"/>
        <v>Robe courte coton ajourée</v>
      </c>
      <c r="S133" s="51">
        <f>VLOOKUP(A133,BDD!E:F,2,0)</f>
        <v>200</v>
      </c>
      <c r="T133" s="51">
        <f t="shared" si="13"/>
        <v>400</v>
      </c>
    </row>
    <row r="134" spans="1:20" x14ac:dyDescent="0.25">
      <c r="A134" s="65" t="str">
        <f t="shared" si="11"/>
        <v>16PECAR083.999</v>
      </c>
      <c r="B134" s="53" t="s">
        <v>131</v>
      </c>
      <c r="C134" s="53" t="s">
        <v>70</v>
      </c>
      <c r="D134" s="53" t="s">
        <v>352</v>
      </c>
      <c r="E134" s="58" t="s">
        <v>322</v>
      </c>
      <c r="F134" s="53" t="s">
        <v>162</v>
      </c>
      <c r="G134" s="53" t="s">
        <v>749</v>
      </c>
      <c r="H134" s="65" t="str">
        <f>IF(D134="","",CONCATENATE(B134,VLOOKUP(C134,Thesaurus!N:O,2,0),VLOOKUP(F134,Thesaurus!C:D,2,0)))</f>
        <v>16PECAR08</v>
      </c>
      <c r="I134" s="57">
        <v>999</v>
      </c>
      <c r="J134" s="59" t="s">
        <v>1005</v>
      </c>
      <c r="K134" s="61" t="s">
        <v>993</v>
      </c>
      <c r="L134" s="53">
        <v>1</v>
      </c>
      <c r="M134" s="53">
        <v>1</v>
      </c>
      <c r="N134" s="53" t="str">
        <f t="shared" si="14"/>
        <v/>
      </c>
      <c r="O134" s="67">
        <f>IF(A134="","",SUMIFS('MVT stock'!G:G,'MVT stock'!E:E,A134,'MVT stock'!F:F,K134))</f>
        <v>0</v>
      </c>
      <c r="P134" s="67">
        <f>IF(A134="","",SUMIFS('MVT stock'!H:H,'MVT stock'!E:E,A134,'MVT stock'!F:F,K134))</f>
        <v>0</v>
      </c>
      <c r="Q134" s="68">
        <f t="shared" si="12"/>
        <v>1</v>
      </c>
      <c r="R134" s="50" t="str">
        <f t="shared" si="10"/>
        <v>Robe courte coton ajourée</v>
      </c>
      <c r="S134" s="51">
        <f>VLOOKUP(A134,BDD!E:F,2,0)</f>
        <v>200</v>
      </c>
      <c r="T134" s="51">
        <f t="shared" si="13"/>
        <v>200</v>
      </c>
    </row>
    <row r="135" spans="1:20" x14ac:dyDescent="0.25">
      <c r="A135" s="65" t="str">
        <f t="shared" si="11"/>
        <v>16PECAR053.IMP</v>
      </c>
      <c r="B135" s="53" t="s">
        <v>131</v>
      </c>
      <c r="C135" s="53" t="s">
        <v>70</v>
      </c>
      <c r="D135" s="53" t="s">
        <v>353</v>
      </c>
      <c r="E135" s="58" t="s">
        <v>350</v>
      </c>
      <c r="F135" s="53" t="s">
        <v>156</v>
      </c>
      <c r="G135" s="53" t="s">
        <v>750</v>
      </c>
      <c r="H135" s="65" t="str">
        <f>IF(D135="","",CONCATENATE(B135,VLOOKUP(C135,Thesaurus!N:O,2,0),VLOOKUP(F135,Thesaurus!C:D,2,0)))</f>
        <v>16PECAR05</v>
      </c>
      <c r="I135" s="57" t="s">
        <v>257</v>
      </c>
      <c r="J135" s="59" t="s">
        <v>1005</v>
      </c>
      <c r="K135" s="61" t="s">
        <v>1003</v>
      </c>
      <c r="L135" s="53">
        <v>1</v>
      </c>
      <c r="M135" s="53">
        <v>1</v>
      </c>
      <c r="N135" s="53" t="str">
        <f t="shared" si="14"/>
        <v/>
      </c>
      <c r="O135" s="67">
        <f>IF(A135="","",SUMIFS('MVT stock'!G:G,'MVT stock'!E:E,A135,'MVT stock'!F:F,K135))</f>
        <v>0</v>
      </c>
      <c r="P135" s="67">
        <f>IF(A135="","",SUMIFS('MVT stock'!H:H,'MVT stock'!E:E,A135,'MVT stock'!F:F,K135))</f>
        <v>0</v>
      </c>
      <c r="Q135" s="68">
        <f t="shared" si="12"/>
        <v>1</v>
      </c>
      <c r="R135" s="50" t="str">
        <f t="shared" si="10"/>
        <v>Jupe à imprimé trèfle</v>
      </c>
      <c r="S135" s="51">
        <f>VLOOKUP(A135,BDD!E:F,2,0)</f>
        <v>107</v>
      </c>
      <c r="T135" s="51">
        <f t="shared" si="13"/>
        <v>107</v>
      </c>
    </row>
    <row r="136" spans="1:20" x14ac:dyDescent="0.25">
      <c r="A136" s="65" t="str">
        <f t="shared" si="11"/>
        <v>16PECAR053.IMP</v>
      </c>
      <c r="B136" s="53" t="s">
        <v>131</v>
      </c>
      <c r="C136" s="53" t="s">
        <v>70</v>
      </c>
      <c r="D136" s="53" t="s">
        <v>353</v>
      </c>
      <c r="E136" s="58" t="s">
        <v>350</v>
      </c>
      <c r="F136" s="53" t="s">
        <v>156</v>
      </c>
      <c r="G136" s="53" t="s">
        <v>750</v>
      </c>
      <c r="H136" s="65" t="str">
        <f>IF(D136="","",CONCATENATE(B136,VLOOKUP(C136,Thesaurus!N:O,2,0),VLOOKUP(F136,Thesaurus!C:D,2,0)))</f>
        <v>16PECAR05</v>
      </c>
      <c r="I136" s="57" t="s">
        <v>257</v>
      </c>
      <c r="J136" s="59" t="s">
        <v>1005</v>
      </c>
      <c r="K136" s="61" t="s">
        <v>1001</v>
      </c>
      <c r="L136" s="53">
        <v>2</v>
      </c>
      <c r="M136" s="53">
        <v>2</v>
      </c>
      <c r="N136" s="53" t="str">
        <f t="shared" si="14"/>
        <v/>
      </c>
      <c r="O136" s="67">
        <f>IF(A136="","",SUMIFS('MVT stock'!G:G,'MVT stock'!E:E,A136,'MVT stock'!F:F,K136))</f>
        <v>0</v>
      </c>
      <c r="P136" s="67">
        <f>IF(A136="","",SUMIFS('MVT stock'!H:H,'MVT stock'!E:E,A136,'MVT stock'!F:F,K136))</f>
        <v>0</v>
      </c>
      <c r="Q136" s="68">
        <f t="shared" si="12"/>
        <v>2</v>
      </c>
      <c r="R136" s="50" t="str">
        <f t="shared" si="10"/>
        <v>Jupe à imprimé trèfle</v>
      </c>
      <c r="S136" s="51">
        <f>VLOOKUP(A136,BDD!E:F,2,0)</f>
        <v>107</v>
      </c>
      <c r="T136" s="51">
        <f t="shared" si="13"/>
        <v>214</v>
      </c>
    </row>
    <row r="137" spans="1:20" x14ac:dyDescent="0.25">
      <c r="A137" s="65" t="str">
        <f t="shared" si="11"/>
        <v>16PECAR053.IMP</v>
      </c>
      <c r="B137" s="53" t="s">
        <v>131</v>
      </c>
      <c r="C137" s="53" t="s">
        <v>70</v>
      </c>
      <c r="D137" s="53" t="s">
        <v>353</v>
      </c>
      <c r="E137" s="58" t="s">
        <v>350</v>
      </c>
      <c r="F137" s="53" t="s">
        <v>156</v>
      </c>
      <c r="G137" s="53" t="s">
        <v>750</v>
      </c>
      <c r="H137" s="65" t="str">
        <f>IF(D137="","",CONCATENATE(B137,VLOOKUP(C137,Thesaurus!N:O,2,0),VLOOKUP(F137,Thesaurus!C:D,2,0)))</f>
        <v>16PECAR05</v>
      </c>
      <c r="I137" s="57" t="s">
        <v>257</v>
      </c>
      <c r="J137" s="59" t="s">
        <v>1005</v>
      </c>
      <c r="K137" s="61" t="s">
        <v>1002</v>
      </c>
      <c r="L137" s="53">
        <v>1</v>
      </c>
      <c r="M137" s="53">
        <v>1</v>
      </c>
      <c r="N137" s="53" t="str">
        <f t="shared" si="14"/>
        <v/>
      </c>
      <c r="O137" s="67">
        <f>IF(A137="","",SUMIFS('MVT stock'!G:G,'MVT stock'!E:E,A137,'MVT stock'!F:F,K137))</f>
        <v>0</v>
      </c>
      <c r="P137" s="67">
        <f>IF(A137="","",SUMIFS('MVT stock'!H:H,'MVT stock'!E:E,A137,'MVT stock'!F:F,K137))</f>
        <v>0</v>
      </c>
      <c r="Q137" s="68">
        <f t="shared" si="12"/>
        <v>1</v>
      </c>
      <c r="R137" s="50" t="str">
        <f t="shared" si="10"/>
        <v>Jupe à imprimé trèfle</v>
      </c>
      <c r="S137" s="51">
        <f>VLOOKUP(A137,BDD!E:F,2,0)</f>
        <v>107</v>
      </c>
      <c r="T137" s="51">
        <f t="shared" si="13"/>
        <v>107</v>
      </c>
    </row>
    <row r="138" spans="1:20" x14ac:dyDescent="0.25">
      <c r="A138" s="65" t="str">
        <f t="shared" si="11"/>
        <v>16PECAR053.IMP</v>
      </c>
      <c r="B138" s="53" t="s">
        <v>131</v>
      </c>
      <c r="C138" s="53" t="s">
        <v>70</v>
      </c>
      <c r="D138" s="53" t="s">
        <v>353</v>
      </c>
      <c r="E138" s="58" t="s">
        <v>350</v>
      </c>
      <c r="F138" s="53" t="s">
        <v>156</v>
      </c>
      <c r="G138" s="53" t="s">
        <v>750</v>
      </c>
      <c r="H138" s="65" t="str">
        <f>IF(D138="","",CONCATENATE(B138,VLOOKUP(C138,Thesaurus!N:O,2,0),VLOOKUP(F138,Thesaurus!C:D,2,0)))</f>
        <v>16PECAR05</v>
      </c>
      <c r="I138" s="57" t="s">
        <v>257</v>
      </c>
      <c r="J138" s="59" t="s">
        <v>1005</v>
      </c>
      <c r="K138" s="61" t="s">
        <v>993</v>
      </c>
      <c r="L138" s="53">
        <v>1</v>
      </c>
      <c r="M138" s="53">
        <v>1</v>
      </c>
      <c r="N138" s="53" t="str">
        <f t="shared" si="14"/>
        <v/>
      </c>
      <c r="O138" s="67">
        <f>IF(A138="","",SUMIFS('MVT stock'!G:G,'MVT stock'!E:E,A138,'MVT stock'!F:F,K138))</f>
        <v>0</v>
      </c>
      <c r="P138" s="67">
        <f>IF(A138="","",SUMIFS('MVT stock'!H:H,'MVT stock'!E:E,A138,'MVT stock'!F:F,K138))</f>
        <v>0</v>
      </c>
      <c r="Q138" s="68">
        <f t="shared" si="12"/>
        <v>1</v>
      </c>
      <c r="R138" s="50" t="str">
        <f t="shared" si="10"/>
        <v>Jupe à imprimé trèfle</v>
      </c>
      <c r="S138" s="51">
        <f>VLOOKUP(A138,BDD!E:F,2,0)</f>
        <v>107</v>
      </c>
      <c r="T138" s="51">
        <f t="shared" si="13"/>
        <v>107</v>
      </c>
    </row>
    <row r="139" spans="1:20" x14ac:dyDescent="0.25">
      <c r="A139" s="65" t="str">
        <f t="shared" si="11"/>
        <v>16PECAR031.001</v>
      </c>
      <c r="B139" s="53" t="s">
        <v>131</v>
      </c>
      <c r="C139" s="53" t="s">
        <v>70</v>
      </c>
      <c r="D139" s="53" t="s">
        <v>354</v>
      </c>
      <c r="E139" s="58" t="s">
        <v>145</v>
      </c>
      <c r="F139" s="53" t="s">
        <v>152</v>
      </c>
      <c r="G139" s="53" t="s">
        <v>751</v>
      </c>
      <c r="H139" s="65" t="str">
        <f>IF(D139="","",CONCATENATE(B139,VLOOKUP(C139,Thesaurus!N:O,2,0),VLOOKUP(F139,Thesaurus!C:D,2,0)))</f>
        <v>16PECAR03</v>
      </c>
      <c r="I139" s="57" t="s">
        <v>145</v>
      </c>
      <c r="J139" s="59" t="s">
        <v>1004</v>
      </c>
      <c r="K139" s="61" t="s">
        <v>180</v>
      </c>
      <c r="L139" s="53">
        <v>2</v>
      </c>
      <c r="M139" s="53">
        <v>2</v>
      </c>
      <c r="N139" s="53" t="str">
        <f t="shared" si="14"/>
        <v/>
      </c>
      <c r="O139" s="67">
        <f>IF(A139="","",SUMIFS('MVT stock'!G:G,'MVT stock'!E:E,A139,'MVT stock'!F:F,K139))</f>
        <v>0</v>
      </c>
      <c r="P139" s="67">
        <f>IF(A139="","",SUMIFS('MVT stock'!H:H,'MVT stock'!E:E,A139,'MVT stock'!F:F,K139))</f>
        <v>0</v>
      </c>
      <c r="Q139" s="68">
        <f t="shared" si="12"/>
        <v>2</v>
      </c>
      <c r="R139" s="50" t="str">
        <f t="shared" si="10"/>
        <v>Tee shirt maille manches courtes</v>
      </c>
      <c r="S139" s="51">
        <f>VLOOKUP(A139,BDD!E:F,2,0)</f>
        <v>51</v>
      </c>
      <c r="T139" s="51">
        <f t="shared" si="13"/>
        <v>102</v>
      </c>
    </row>
    <row r="140" spans="1:20" x14ac:dyDescent="0.25">
      <c r="A140" s="65" t="str">
        <f t="shared" si="11"/>
        <v>16PECAR031.001</v>
      </c>
      <c r="B140" s="53" t="s">
        <v>131</v>
      </c>
      <c r="C140" s="53" t="s">
        <v>70</v>
      </c>
      <c r="D140" s="53" t="s">
        <v>354</v>
      </c>
      <c r="E140" s="58" t="s">
        <v>145</v>
      </c>
      <c r="F140" s="53" t="s">
        <v>152</v>
      </c>
      <c r="G140" s="53" t="s">
        <v>751</v>
      </c>
      <c r="H140" s="65" t="str">
        <f>IF(D140="","",CONCATENATE(B140,VLOOKUP(C140,Thesaurus!N:O,2,0),VLOOKUP(F140,Thesaurus!C:D,2,0)))</f>
        <v>16PECAR03</v>
      </c>
      <c r="I140" s="57" t="s">
        <v>145</v>
      </c>
      <c r="J140" s="59" t="s">
        <v>1004</v>
      </c>
      <c r="K140" s="61" t="s">
        <v>181</v>
      </c>
      <c r="L140" s="53">
        <v>2</v>
      </c>
      <c r="M140" s="53">
        <v>2</v>
      </c>
      <c r="N140" s="53" t="str">
        <f t="shared" si="14"/>
        <v/>
      </c>
      <c r="O140" s="67">
        <f>IF(A140="","",SUMIFS('MVT stock'!G:G,'MVT stock'!E:E,A140,'MVT stock'!F:F,K140))</f>
        <v>0</v>
      </c>
      <c r="P140" s="67">
        <f>IF(A140="","",SUMIFS('MVT stock'!H:H,'MVT stock'!E:E,A140,'MVT stock'!F:F,K140))</f>
        <v>0</v>
      </c>
      <c r="Q140" s="68">
        <f t="shared" si="12"/>
        <v>2</v>
      </c>
      <c r="R140" s="50" t="str">
        <f t="shared" si="10"/>
        <v>Tee shirt maille manches courtes</v>
      </c>
      <c r="S140" s="51">
        <f>VLOOKUP(A140,BDD!E:F,2,0)</f>
        <v>51</v>
      </c>
      <c r="T140" s="51">
        <f t="shared" si="13"/>
        <v>102</v>
      </c>
    </row>
    <row r="141" spans="1:20" x14ac:dyDescent="0.25">
      <c r="A141" s="65" t="str">
        <f t="shared" si="11"/>
        <v>16PECAR031.001</v>
      </c>
      <c r="B141" s="53" t="s">
        <v>131</v>
      </c>
      <c r="C141" s="53" t="s">
        <v>70</v>
      </c>
      <c r="D141" s="53" t="s">
        <v>354</v>
      </c>
      <c r="E141" s="58" t="s">
        <v>145</v>
      </c>
      <c r="F141" s="53" t="s">
        <v>152</v>
      </c>
      <c r="G141" s="53" t="s">
        <v>751</v>
      </c>
      <c r="H141" s="65" t="str">
        <f>IF(D141="","",CONCATENATE(B141,VLOOKUP(C141,Thesaurus!N:O,2,0),VLOOKUP(F141,Thesaurus!C:D,2,0)))</f>
        <v>16PECAR03</v>
      </c>
      <c r="I141" s="57" t="s">
        <v>145</v>
      </c>
      <c r="J141" s="59" t="s">
        <v>1004</v>
      </c>
      <c r="K141" s="61" t="s">
        <v>996</v>
      </c>
      <c r="L141" s="53">
        <v>1</v>
      </c>
      <c r="M141" s="53">
        <v>1</v>
      </c>
      <c r="N141" s="53" t="str">
        <f t="shared" si="14"/>
        <v/>
      </c>
      <c r="O141" s="67">
        <f>IF(A141="","",SUMIFS('MVT stock'!G:G,'MVT stock'!E:E,A141,'MVT stock'!F:F,K141))</f>
        <v>0</v>
      </c>
      <c r="P141" s="67">
        <f>IF(A141="","",SUMIFS('MVT stock'!H:H,'MVT stock'!E:E,A141,'MVT stock'!F:F,K141))</f>
        <v>0</v>
      </c>
      <c r="Q141" s="68">
        <f t="shared" si="12"/>
        <v>1</v>
      </c>
      <c r="R141" s="50" t="str">
        <f t="shared" si="10"/>
        <v>Tee shirt maille manches courtes</v>
      </c>
      <c r="S141" s="51">
        <f>VLOOKUP(A141,BDD!E:F,2,0)</f>
        <v>51</v>
      </c>
      <c r="T141" s="51">
        <f t="shared" si="13"/>
        <v>51</v>
      </c>
    </row>
    <row r="142" spans="1:20" x14ac:dyDescent="0.25">
      <c r="A142" s="65" t="str">
        <f t="shared" si="11"/>
        <v>16PECAR031.590</v>
      </c>
      <c r="B142" s="53" t="s">
        <v>131</v>
      </c>
      <c r="C142" s="53" t="s">
        <v>70</v>
      </c>
      <c r="D142" s="53" t="s">
        <v>354</v>
      </c>
      <c r="E142" s="58" t="s">
        <v>236</v>
      </c>
      <c r="F142" s="53" t="s">
        <v>152</v>
      </c>
      <c r="G142" s="53" t="s">
        <v>751</v>
      </c>
      <c r="H142" s="65" t="str">
        <f>IF(D142="","",CONCATENATE(B142,VLOOKUP(C142,Thesaurus!N:O,2,0),VLOOKUP(F142,Thesaurus!C:D,2,0)))</f>
        <v>16PECAR03</v>
      </c>
      <c r="I142" s="57" t="s">
        <v>236</v>
      </c>
      <c r="J142" s="59" t="s">
        <v>1004</v>
      </c>
      <c r="K142" s="61" t="s">
        <v>180</v>
      </c>
      <c r="L142" s="53">
        <v>2</v>
      </c>
      <c r="M142" s="53">
        <v>2</v>
      </c>
      <c r="N142" s="53" t="str">
        <f t="shared" si="14"/>
        <v/>
      </c>
      <c r="O142" s="67">
        <f>IF(A142="","",SUMIFS('MVT stock'!G:G,'MVT stock'!E:E,A142,'MVT stock'!F:F,K142))</f>
        <v>0</v>
      </c>
      <c r="P142" s="67">
        <f>IF(A142="","",SUMIFS('MVT stock'!H:H,'MVT stock'!E:E,A142,'MVT stock'!F:F,K142))</f>
        <v>0</v>
      </c>
      <c r="Q142" s="68">
        <f t="shared" si="12"/>
        <v>2</v>
      </c>
      <c r="R142" s="50" t="str">
        <f t="shared" si="10"/>
        <v>Tee shirt maille manches courtes</v>
      </c>
      <c r="S142" s="51">
        <f>VLOOKUP(A142,BDD!E:F,2,0)</f>
        <v>51</v>
      </c>
      <c r="T142" s="51">
        <f t="shared" si="13"/>
        <v>102</v>
      </c>
    </row>
    <row r="143" spans="1:20" x14ac:dyDescent="0.25">
      <c r="A143" s="65" t="str">
        <f t="shared" si="11"/>
        <v>16PECAR031.590</v>
      </c>
      <c r="B143" s="53" t="s">
        <v>131</v>
      </c>
      <c r="C143" s="53" t="s">
        <v>70</v>
      </c>
      <c r="D143" s="53" t="s">
        <v>354</v>
      </c>
      <c r="E143" s="58" t="s">
        <v>236</v>
      </c>
      <c r="F143" s="53" t="s">
        <v>152</v>
      </c>
      <c r="G143" s="53" t="s">
        <v>751</v>
      </c>
      <c r="H143" s="65" t="str">
        <f>IF(D143="","",CONCATENATE(B143,VLOOKUP(C143,Thesaurus!N:O,2,0),VLOOKUP(F143,Thesaurus!C:D,2,0)))</f>
        <v>16PECAR03</v>
      </c>
      <c r="I143" s="57" t="s">
        <v>236</v>
      </c>
      <c r="J143" s="59" t="s">
        <v>1004</v>
      </c>
      <c r="K143" s="61" t="s">
        <v>181</v>
      </c>
      <c r="L143" s="53">
        <v>2</v>
      </c>
      <c r="M143" s="53">
        <v>2</v>
      </c>
      <c r="N143" s="53" t="str">
        <f t="shared" si="14"/>
        <v/>
      </c>
      <c r="O143" s="67">
        <f>IF(A143="","",SUMIFS('MVT stock'!G:G,'MVT stock'!E:E,A143,'MVT stock'!F:F,K143))</f>
        <v>0</v>
      </c>
      <c r="P143" s="67">
        <f>IF(A143="","",SUMIFS('MVT stock'!H:H,'MVT stock'!E:E,A143,'MVT stock'!F:F,K143))</f>
        <v>0</v>
      </c>
      <c r="Q143" s="68">
        <f t="shared" si="12"/>
        <v>2</v>
      </c>
      <c r="R143" s="50" t="str">
        <f t="shared" si="10"/>
        <v>Tee shirt maille manches courtes</v>
      </c>
      <c r="S143" s="51">
        <f>VLOOKUP(A143,BDD!E:F,2,0)</f>
        <v>51</v>
      </c>
      <c r="T143" s="51">
        <f t="shared" si="13"/>
        <v>102</v>
      </c>
    </row>
    <row r="144" spans="1:20" x14ac:dyDescent="0.25">
      <c r="A144" s="65" t="str">
        <f t="shared" si="11"/>
        <v>16PECAR031.590</v>
      </c>
      <c r="B144" s="53" t="s">
        <v>131</v>
      </c>
      <c r="C144" s="53" t="s">
        <v>70</v>
      </c>
      <c r="D144" s="53" t="s">
        <v>354</v>
      </c>
      <c r="E144" s="58" t="s">
        <v>236</v>
      </c>
      <c r="F144" s="53" t="s">
        <v>152</v>
      </c>
      <c r="G144" s="53" t="s">
        <v>751</v>
      </c>
      <c r="H144" s="65" t="str">
        <f>IF(D144="","",CONCATENATE(B144,VLOOKUP(C144,Thesaurus!N:O,2,0),VLOOKUP(F144,Thesaurus!C:D,2,0)))</f>
        <v>16PECAR03</v>
      </c>
      <c r="I144" s="57" t="s">
        <v>236</v>
      </c>
      <c r="J144" s="59" t="s">
        <v>1004</v>
      </c>
      <c r="K144" s="61" t="s">
        <v>996</v>
      </c>
      <c r="L144" s="53">
        <v>1</v>
      </c>
      <c r="M144" s="53">
        <v>1</v>
      </c>
      <c r="N144" s="53" t="str">
        <f t="shared" si="14"/>
        <v/>
      </c>
      <c r="O144" s="67">
        <f>IF(A144="","",SUMIFS('MVT stock'!G:G,'MVT stock'!E:E,A144,'MVT stock'!F:F,K144))</f>
        <v>0</v>
      </c>
      <c r="P144" s="67">
        <f>IF(A144="","",SUMIFS('MVT stock'!H:H,'MVT stock'!E:E,A144,'MVT stock'!F:F,K144))</f>
        <v>0</v>
      </c>
      <c r="Q144" s="68">
        <f t="shared" si="12"/>
        <v>1</v>
      </c>
      <c r="R144" s="50" t="str">
        <f t="shared" si="10"/>
        <v>Tee shirt maille manches courtes</v>
      </c>
      <c r="S144" s="51">
        <f>VLOOKUP(A144,BDD!E:F,2,0)</f>
        <v>51</v>
      </c>
      <c r="T144" s="51">
        <f t="shared" si="13"/>
        <v>51</v>
      </c>
    </row>
    <row r="145" spans="1:20" x14ac:dyDescent="0.25">
      <c r="A145" s="65" t="str">
        <f t="shared" si="11"/>
        <v>16PECAR084.340</v>
      </c>
      <c r="B145" s="53" t="s">
        <v>131</v>
      </c>
      <c r="C145" s="53" t="s">
        <v>70</v>
      </c>
      <c r="D145" s="53" t="s">
        <v>355</v>
      </c>
      <c r="E145" s="58" t="s">
        <v>337</v>
      </c>
      <c r="F145" s="53" t="s">
        <v>162</v>
      </c>
      <c r="G145" s="53" t="s">
        <v>752</v>
      </c>
      <c r="H145" s="65" t="str">
        <f>IF(D145="","",CONCATENATE(B145,VLOOKUP(C145,Thesaurus!N:O,2,0),VLOOKUP(F145,Thesaurus!C:D,2,0)))</f>
        <v>16PECAR08</v>
      </c>
      <c r="I145" s="57" t="s">
        <v>224</v>
      </c>
      <c r="J145" s="59" t="s">
        <v>182</v>
      </c>
      <c r="K145" s="61" t="s">
        <v>997</v>
      </c>
      <c r="L145" s="53">
        <v>1</v>
      </c>
      <c r="M145" s="53">
        <v>1</v>
      </c>
      <c r="N145" s="53" t="str">
        <f t="shared" si="14"/>
        <v/>
      </c>
      <c r="O145" s="67">
        <f>IF(A145="","",SUMIFS('MVT stock'!G:G,'MVT stock'!E:E,A145,'MVT stock'!F:F,K145))</f>
        <v>0</v>
      </c>
      <c r="P145" s="67">
        <f>IF(A145="","",SUMIFS('MVT stock'!H:H,'MVT stock'!E:E,A145,'MVT stock'!F:F,K145))</f>
        <v>0</v>
      </c>
      <c r="Q145" s="68">
        <f t="shared" si="12"/>
        <v>1</v>
      </c>
      <c r="R145" s="50" t="str">
        <f t="shared" si="10"/>
        <v>Robe sans manches boutonnée</v>
      </c>
      <c r="S145" s="51">
        <f>VLOOKUP(A145,BDD!E:F,2,0)</f>
        <v>107</v>
      </c>
      <c r="T145" s="51">
        <f t="shared" si="13"/>
        <v>107</v>
      </c>
    </row>
    <row r="146" spans="1:20" x14ac:dyDescent="0.25">
      <c r="A146" s="65" t="str">
        <f t="shared" si="11"/>
        <v>16PECAR084.340</v>
      </c>
      <c r="B146" s="53" t="s">
        <v>131</v>
      </c>
      <c r="C146" s="53" t="s">
        <v>70</v>
      </c>
      <c r="D146" s="53" t="s">
        <v>355</v>
      </c>
      <c r="E146" s="58" t="s">
        <v>337</v>
      </c>
      <c r="F146" s="53" t="s">
        <v>162</v>
      </c>
      <c r="G146" s="53" t="s">
        <v>752</v>
      </c>
      <c r="H146" s="65" t="str">
        <f>IF(D146="","",CONCATENATE(B146,VLOOKUP(C146,Thesaurus!N:O,2,0),VLOOKUP(F146,Thesaurus!C:D,2,0)))</f>
        <v>16PECAR08</v>
      </c>
      <c r="I146" s="57" t="s">
        <v>224</v>
      </c>
      <c r="J146" s="59" t="s">
        <v>182</v>
      </c>
      <c r="K146" s="61" t="s">
        <v>180</v>
      </c>
      <c r="L146" s="53">
        <v>2</v>
      </c>
      <c r="M146" s="53">
        <v>2</v>
      </c>
      <c r="N146" s="53" t="str">
        <f t="shared" si="14"/>
        <v/>
      </c>
      <c r="O146" s="67">
        <f>IF(A146="","",SUMIFS('MVT stock'!G:G,'MVT stock'!E:E,A146,'MVT stock'!F:F,K146))</f>
        <v>0</v>
      </c>
      <c r="P146" s="67">
        <f>IF(A146="","",SUMIFS('MVT stock'!H:H,'MVT stock'!E:E,A146,'MVT stock'!F:F,K146))</f>
        <v>0</v>
      </c>
      <c r="Q146" s="68">
        <f t="shared" si="12"/>
        <v>2</v>
      </c>
      <c r="R146" s="50" t="str">
        <f t="shared" si="10"/>
        <v>Robe sans manches boutonnée</v>
      </c>
      <c r="S146" s="51">
        <f>VLOOKUP(A146,BDD!E:F,2,0)</f>
        <v>107</v>
      </c>
      <c r="T146" s="51">
        <f t="shared" si="13"/>
        <v>214</v>
      </c>
    </row>
    <row r="147" spans="1:20" x14ac:dyDescent="0.25">
      <c r="A147" s="65" t="str">
        <f t="shared" si="11"/>
        <v>16PECAR084.340</v>
      </c>
      <c r="B147" s="53" t="s">
        <v>131</v>
      </c>
      <c r="C147" s="53" t="s">
        <v>70</v>
      </c>
      <c r="D147" s="53" t="s">
        <v>355</v>
      </c>
      <c r="E147" s="58" t="s">
        <v>337</v>
      </c>
      <c r="F147" s="53" t="s">
        <v>162</v>
      </c>
      <c r="G147" s="53" t="s">
        <v>752</v>
      </c>
      <c r="H147" s="65" t="str">
        <f>IF(D147="","",CONCATENATE(B147,VLOOKUP(C147,Thesaurus!N:O,2,0),VLOOKUP(F147,Thesaurus!C:D,2,0)))</f>
        <v>16PECAR08</v>
      </c>
      <c r="I147" s="57" t="s">
        <v>224</v>
      </c>
      <c r="J147" s="59" t="s">
        <v>182</v>
      </c>
      <c r="K147" s="61" t="s">
        <v>181</v>
      </c>
      <c r="L147" s="53">
        <v>2</v>
      </c>
      <c r="M147" s="53">
        <v>2</v>
      </c>
      <c r="N147" s="53" t="str">
        <f t="shared" si="14"/>
        <v/>
      </c>
      <c r="O147" s="67">
        <f>IF(A147="","",SUMIFS('MVT stock'!G:G,'MVT stock'!E:E,A147,'MVT stock'!F:F,K147))</f>
        <v>0</v>
      </c>
      <c r="P147" s="67">
        <f>IF(A147="","",SUMIFS('MVT stock'!H:H,'MVT stock'!E:E,A147,'MVT stock'!F:F,K147))</f>
        <v>0</v>
      </c>
      <c r="Q147" s="68">
        <f t="shared" si="12"/>
        <v>2</v>
      </c>
      <c r="R147" s="50" t="str">
        <f t="shared" si="10"/>
        <v>Robe sans manches boutonnée</v>
      </c>
      <c r="S147" s="51">
        <f>VLOOKUP(A147,BDD!E:F,2,0)</f>
        <v>107</v>
      </c>
      <c r="T147" s="51">
        <f t="shared" si="13"/>
        <v>214</v>
      </c>
    </row>
    <row r="148" spans="1:20" x14ac:dyDescent="0.25">
      <c r="A148" s="65" t="str">
        <f t="shared" si="11"/>
        <v>16PECAR085.590</v>
      </c>
      <c r="B148" s="53" t="s">
        <v>131</v>
      </c>
      <c r="C148" s="53" t="s">
        <v>70</v>
      </c>
      <c r="D148" s="53" t="s">
        <v>356</v>
      </c>
      <c r="E148" s="58" t="s">
        <v>236</v>
      </c>
      <c r="F148" s="53" t="s">
        <v>162</v>
      </c>
      <c r="G148" s="53" t="s">
        <v>753</v>
      </c>
      <c r="H148" s="65" t="str">
        <f>IF(D148="","",CONCATENATE(B148,VLOOKUP(C148,Thesaurus!N:O,2,0),VLOOKUP(F148,Thesaurus!C:D,2,0)))</f>
        <v>16PECAR08</v>
      </c>
      <c r="I148" s="57" t="s">
        <v>236</v>
      </c>
      <c r="J148" s="59" t="s">
        <v>1019</v>
      </c>
      <c r="K148" s="61" t="s">
        <v>180</v>
      </c>
      <c r="L148" s="53">
        <v>2</v>
      </c>
      <c r="M148" s="53">
        <v>2</v>
      </c>
      <c r="N148" s="53" t="str">
        <f t="shared" si="14"/>
        <v/>
      </c>
      <c r="O148" s="67">
        <f>IF(A148="","",SUMIFS('MVT stock'!G:G,'MVT stock'!E:E,A148,'MVT stock'!F:F,K148))</f>
        <v>0</v>
      </c>
      <c r="P148" s="67">
        <f>IF(A148="","",SUMIFS('MVT stock'!H:H,'MVT stock'!E:E,A148,'MVT stock'!F:F,K148))</f>
        <v>0</v>
      </c>
      <c r="Q148" s="68">
        <f t="shared" si="12"/>
        <v>2</v>
      </c>
      <c r="R148" s="50" t="str">
        <f t="shared" si="10"/>
        <v xml:space="preserve">Robe chemise avec pull  2 en 1 </v>
      </c>
      <c r="S148" s="51">
        <f>VLOOKUP(A148,BDD!E:F,2,0)</f>
        <v>118</v>
      </c>
      <c r="T148" s="51">
        <f t="shared" si="13"/>
        <v>236</v>
      </c>
    </row>
    <row r="149" spans="1:20" x14ac:dyDescent="0.25">
      <c r="A149" s="65" t="str">
        <f t="shared" si="11"/>
        <v>16PECAR085.590</v>
      </c>
      <c r="B149" s="53" t="s">
        <v>131</v>
      </c>
      <c r="C149" s="53" t="s">
        <v>70</v>
      </c>
      <c r="D149" s="53" t="s">
        <v>356</v>
      </c>
      <c r="E149" s="58" t="s">
        <v>236</v>
      </c>
      <c r="F149" s="53" t="s">
        <v>162</v>
      </c>
      <c r="G149" s="53" t="s">
        <v>753</v>
      </c>
      <c r="H149" s="65" t="str">
        <f>IF(D149="","",CONCATENATE(B149,VLOOKUP(C149,Thesaurus!N:O,2,0),VLOOKUP(F149,Thesaurus!C:D,2,0)))</f>
        <v>16PECAR08</v>
      </c>
      <c r="I149" s="57" t="s">
        <v>236</v>
      </c>
      <c r="J149" s="59" t="s">
        <v>1019</v>
      </c>
      <c r="K149" s="61" t="s">
        <v>181</v>
      </c>
      <c r="L149" s="53">
        <v>2</v>
      </c>
      <c r="M149" s="53">
        <v>2</v>
      </c>
      <c r="N149" s="53" t="str">
        <f t="shared" si="14"/>
        <v/>
      </c>
      <c r="O149" s="67">
        <f>IF(A149="","",SUMIFS('MVT stock'!G:G,'MVT stock'!E:E,A149,'MVT stock'!F:F,K149))</f>
        <v>0</v>
      </c>
      <c r="P149" s="67">
        <f>IF(A149="","",SUMIFS('MVT stock'!H:H,'MVT stock'!E:E,A149,'MVT stock'!F:F,K149))</f>
        <v>0</v>
      </c>
      <c r="Q149" s="68">
        <f t="shared" si="12"/>
        <v>2</v>
      </c>
      <c r="R149" s="50" t="str">
        <f t="shared" si="10"/>
        <v xml:space="preserve">Robe chemise avec pull  2 en 1 </v>
      </c>
      <c r="S149" s="51">
        <f>VLOOKUP(A149,BDD!E:F,2,0)</f>
        <v>118</v>
      </c>
      <c r="T149" s="51">
        <f t="shared" si="13"/>
        <v>236</v>
      </c>
    </row>
    <row r="150" spans="1:20" x14ac:dyDescent="0.25">
      <c r="A150" s="65" t="str">
        <f t="shared" si="11"/>
        <v>16PECAR085.590</v>
      </c>
      <c r="B150" s="53" t="s">
        <v>131</v>
      </c>
      <c r="C150" s="53" t="s">
        <v>70</v>
      </c>
      <c r="D150" s="53" t="s">
        <v>356</v>
      </c>
      <c r="E150" s="58" t="s">
        <v>236</v>
      </c>
      <c r="F150" s="53" t="s">
        <v>162</v>
      </c>
      <c r="G150" s="53" t="s">
        <v>753</v>
      </c>
      <c r="H150" s="65" t="str">
        <f>IF(D150="","",CONCATENATE(B150,VLOOKUP(C150,Thesaurus!N:O,2,0),VLOOKUP(F150,Thesaurus!C:D,2,0)))</f>
        <v>16PECAR08</v>
      </c>
      <c r="I150" s="57" t="s">
        <v>236</v>
      </c>
      <c r="J150" s="59" t="s">
        <v>1019</v>
      </c>
      <c r="K150" s="61" t="s">
        <v>996</v>
      </c>
      <c r="L150" s="53">
        <v>1</v>
      </c>
      <c r="M150" s="53">
        <v>1</v>
      </c>
      <c r="N150" s="53" t="str">
        <f t="shared" si="14"/>
        <v/>
      </c>
      <c r="O150" s="67">
        <f>IF(A150="","",SUMIFS('MVT stock'!G:G,'MVT stock'!E:E,A150,'MVT stock'!F:F,K150))</f>
        <v>0</v>
      </c>
      <c r="P150" s="67">
        <f>IF(A150="","",SUMIFS('MVT stock'!H:H,'MVT stock'!E:E,A150,'MVT stock'!F:F,K150))</f>
        <v>0</v>
      </c>
      <c r="Q150" s="68">
        <f t="shared" si="12"/>
        <v>1</v>
      </c>
      <c r="R150" s="50" t="str">
        <f t="shared" si="10"/>
        <v xml:space="preserve">Robe chemise avec pull  2 en 1 </v>
      </c>
      <c r="S150" s="51">
        <f>VLOOKUP(A150,BDD!E:F,2,0)</f>
        <v>118</v>
      </c>
      <c r="T150" s="51">
        <f t="shared" si="13"/>
        <v>118</v>
      </c>
    </row>
    <row r="151" spans="1:20" x14ac:dyDescent="0.25">
      <c r="A151" s="65" t="str">
        <f t="shared" si="11"/>
        <v>16PEKEN161.IMP</v>
      </c>
      <c r="B151" s="53" t="s">
        <v>131</v>
      </c>
      <c r="C151" s="53" t="s">
        <v>60</v>
      </c>
      <c r="D151" s="53" t="s">
        <v>357</v>
      </c>
      <c r="E151" s="58" t="s">
        <v>358</v>
      </c>
      <c r="F151" s="53" t="s">
        <v>178</v>
      </c>
      <c r="G151" s="53" t="s">
        <v>754</v>
      </c>
      <c r="H151" s="65" t="str">
        <f>IF(D151="","",CONCATENATE(B151,VLOOKUP(C151,Thesaurus!N:O,2,0),VLOOKUP(F151,Thesaurus!C:D,2,0)))</f>
        <v>16PEKEN16</v>
      </c>
      <c r="I151" s="57" t="s">
        <v>257</v>
      </c>
      <c r="J151" s="59" t="s">
        <v>1004</v>
      </c>
      <c r="K151" s="61" t="s">
        <v>997</v>
      </c>
      <c r="L151" s="53">
        <v>1</v>
      </c>
      <c r="M151" s="53">
        <v>1</v>
      </c>
      <c r="N151" s="53" t="str">
        <f t="shared" si="14"/>
        <v/>
      </c>
      <c r="O151" s="67">
        <f>IF(A151="","",SUMIFS('MVT stock'!G:G,'MVT stock'!E:E,A151,'MVT stock'!F:F,K151))</f>
        <v>0</v>
      </c>
      <c r="P151" s="67">
        <f>IF(A151="","",SUMIFS('MVT stock'!H:H,'MVT stock'!E:E,A151,'MVT stock'!F:F,K151))</f>
        <v>0</v>
      </c>
      <c r="Q151" s="68">
        <f t="shared" si="12"/>
        <v>1</v>
      </c>
      <c r="R151" s="50" t="str">
        <f t="shared" si="10"/>
        <v>Bomber imprimé</v>
      </c>
      <c r="S151" s="51">
        <f>VLOOKUP(A151,BDD!E:F,2,0)</f>
        <v>170</v>
      </c>
      <c r="T151" s="51">
        <f t="shared" si="13"/>
        <v>170</v>
      </c>
    </row>
    <row r="152" spans="1:20" x14ac:dyDescent="0.25">
      <c r="A152" s="65" t="str">
        <f t="shared" si="11"/>
        <v>16PEKEN161.IMP</v>
      </c>
      <c r="B152" s="53" t="s">
        <v>131</v>
      </c>
      <c r="C152" s="53" t="s">
        <v>60</v>
      </c>
      <c r="D152" s="53" t="s">
        <v>357</v>
      </c>
      <c r="E152" s="58" t="s">
        <v>358</v>
      </c>
      <c r="F152" s="53" t="s">
        <v>178</v>
      </c>
      <c r="G152" s="53" t="s">
        <v>754</v>
      </c>
      <c r="H152" s="65" t="str">
        <f>IF(D152="","",CONCATENATE(B152,VLOOKUP(C152,Thesaurus!N:O,2,0),VLOOKUP(F152,Thesaurus!C:D,2,0)))</f>
        <v>16PEKEN16</v>
      </c>
      <c r="I152" s="57" t="s">
        <v>257</v>
      </c>
      <c r="J152" s="59" t="s">
        <v>1004</v>
      </c>
      <c r="K152" s="61" t="s">
        <v>180</v>
      </c>
      <c r="L152" s="53">
        <v>1</v>
      </c>
      <c r="M152" s="53">
        <v>1</v>
      </c>
      <c r="N152" s="53" t="str">
        <f t="shared" si="14"/>
        <v/>
      </c>
      <c r="O152" s="67">
        <f>IF(A152="","",SUMIFS('MVT stock'!G:G,'MVT stock'!E:E,A152,'MVT stock'!F:F,K152))</f>
        <v>0</v>
      </c>
      <c r="P152" s="67">
        <f>IF(A152="","",SUMIFS('MVT stock'!H:H,'MVT stock'!E:E,A152,'MVT stock'!F:F,K152))</f>
        <v>0</v>
      </c>
      <c r="Q152" s="68">
        <f t="shared" si="12"/>
        <v>1</v>
      </c>
      <c r="R152" s="50" t="str">
        <f t="shared" si="10"/>
        <v>Bomber imprimé</v>
      </c>
      <c r="S152" s="51">
        <f>VLOOKUP(A152,BDD!E:F,2,0)</f>
        <v>170</v>
      </c>
      <c r="T152" s="51">
        <f t="shared" si="13"/>
        <v>170</v>
      </c>
    </row>
    <row r="153" spans="1:20" x14ac:dyDescent="0.25">
      <c r="A153" s="65" t="str">
        <f t="shared" si="11"/>
        <v>16PEKEN161.IMP</v>
      </c>
      <c r="B153" s="53" t="s">
        <v>131</v>
      </c>
      <c r="C153" s="53" t="s">
        <v>60</v>
      </c>
      <c r="D153" s="53" t="s">
        <v>357</v>
      </c>
      <c r="E153" s="58" t="s">
        <v>358</v>
      </c>
      <c r="F153" s="53" t="s">
        <v>178</v>
      </c>
      <c r="G153" s="53" t="s">
        <v>754</v>
      </c>
      <c r="H153" s="65" t="str">
        <f>IF(D153="","",CONCATENATE(B153,VLOOKUP(C153,Thesaurus!N:O,2,0),VLOOKUP(F153,Thesaurus!C:D,2,0)))</f>
        <v>16PEKEN16</v>
      </c>
      <c r="I153" s="57" t="s">
        <v>257</v>
      </c>
      <c r="J153" s="59" t="s">
        <v>1004</v>
      </c>
      <c r="K153" s="61" t="s">
        <v>181</v>
      </c>
      <c r="L153" s="53">
        <v>1</v>
      </c>
      <c r="M153" s="53">
        <v>1</v>
      </c>
      <c r="N153" s="53" t="str">
        <f t="shared" si="14"/>
        <v/>
      </c>
      <c r="O153" s="67">
        <f>IF(A153="","",SUMIFS('MVT stock'!G:G,'MVT stock'!E:E,A153,'MVT stock'!F:F,K153))</f>
        <v>0</v>
      </c>
      <c r="P153" s="67">
        <f>IF(A153="","",SUMIFS('MVT stock'!H:H,'MVT stock'!E:E,A153,'MVT stock'!F:F,K153))</f>
        <v>0</v>
      </c>
      <c r="Q153" s="68">
        <f t="shared" si="12"/>
        <v>1</v>
      </c>
      <c r="R153" s="50" t="str">
        <f t="shared" si="10"/>
        <v>Bomber imprimé</v>
      </c>
      <c r="S153" s="51">
        <f>VLOOKUP(A153,BDD!E:F,2,0)</f>
        <v>170</v>
      </c>
      <c r="T153" s="51">
        <f t="shared" si="13"/>
        <v>170</v>
      </c>
    </row>
    <row r="154" spans="1:20" x14ac:dyDescent="0.25">
      <c r="A154" s="65" t="str">
        <f t="shared" si="11"/>
        <v>16PEKEN081.999</v>
      </c>
      <c r="B154" s="53" t="s">
        <v>131</v>
      </c>
      <c r="C154" s="53" t="s">
        <v>60</v>
      </c>
      <c r="D154" s="53" t="s">
        <v>359</v>
      </c>
      <c r="E154" s="58" t="s">
        <v>358</v>
      </c>
      <c r="F154" s="53" t="s">
        <v>162</v>
      </c>
      <c r="G154" s="53" t="s">
        <v>755</v>
      </c>
      <c r="H154" s="65" t="str">
        <f>IF(D154="","",CONCATENATE(B154,VLOOKUP(C154,Thesaurus!N:O,2,0),VLOOKUP(F154,Thesaurus!C:D,2,0)))</f>
        <v>16PEKEN08</v>
      </c>
      <c r="I154" s="57">
        <v>999</v>
      </c>
      <c r="J154" s="59" t="s">
        <v>1004</v>
      </c>
      <c r="K154" s="61" t="s">
        <v>1003</v>
      </c>
      <c r="L154" s="53">
        <v>1</v>
      </c>
      <c r="M154" s="53">
        <v>1</v>
      </c>
      <c r="N154" s="53" t="str">
        <f t="shared" si="14"/>
        <v/>
      </c>
      <c r="O154" s="67">
        <f>IF(A154="","",SUMIFS('MVT stock'!G:G,'MVT stock'!E:E,A154,'MVT stock'!F:F,K154))</f>
        <v>0</v>
      </c>
      <c r="P154" s="67">
        <f>IF(A154="","",SUMIFS('MVT stock'!H:H,'MVT stock'!E:E,A154,'MVT stock'!F:F,K154))</f>
        <v>0</v>
      </c>
      <c r="Q154" s="68">
        <f t="shared" si="12"/>
        <v>1</v>
      </c>
      <c r="R154" s="50" t="str">
        <f t="shared" si="10"/>
        <v>Robe sans manches à surpiqures</v>
      </c>
      <c r="S154" s="51">
        <f>VLOOKUP(A154,BDD!E:F,2,0)</f>
        <v>147</v>
      </c>
      <c r="T154" s="51">
        <f t="shared" si="13"/>
        <v>147</v>
      </c>
    </row>
    <row r="155" spans="1:20" x14ac:dyDescent="0.25">
      <c r="A155" s="65" t="str">
        <f t="shared" si="11"/>
        <v>16PEKEN081.999</v>
      </c>
      <c r="B155" s="53" t="s">
        <v>131</v>
      </c>
      <c r="C155" s="53" t="s">
        <v>60</v>
      </c>
      <c r="D155" s="53" t="s">
        <v>359</v>
      </c>
      <c r="E155" s="58" t="s">
        <v>358</v>
      </c>
      <c r="F155" s="53" t="s">
        <v>162</v>
      </c>
      <c r="G155" s="53" t="s">
        <v>755</v>
      </c>
      <c r="H155" s="65" t="str">
        <f>IF(D155="","",CONCATENATE(B155,VLOOKUP(C155,Thesaurus!N:O,2,0),VLOOKUP(F155,Thesaurus!C:D,2,0)))</f>
        <v>16PEKEN08</v>
      </c>
      <c r="I155" s="57">
        <v>999</v>
      </c>
      <c r="J155" s="59" t="s">
        <v>1004</v>
      </c>
      <c r="K155" s="61" t="s">
        <v>1001</v>
      </c>
      <c r="L155" s="53">
        <v>2</v>
      </c>
      <c r="M155" s="53">
        <v>2</v>
      </c>
      <c r="N155" s="53" t="str">
        <f t="shared" si="14"/>
        <v/>
      </c>
      <c r="O155" s="67">
        <f>IF(A155="","",SUMIFS('MVT stock'!G:G,'MVT stock'!E:E,A155,'MVT stock'!F:F,K155))</f>
        <v>0</v>
      </c>
      <c r="P155" s="67">
        <f>IF(A155="","",SUMIFS('MVT stock'!H:H,'MVT stock'!E:E,A155,'MVT stock'!F:F,K155))</f>
        <v>0</v>
      </c>
      <c r="Q155" s="68">
        <f t="shared" si="12"/>
        <v>2</v>
      </c>
      <c r="R155" s="50" t="str">
        <f t="shared" si="10"/>
        <v>Robe sans manches à surpiqures</v>
      </c>
      <c r="S155" s="51">
        <f>VLOOKUP(A155,BDD!E:F,2,0)</f>
        <v>147</v>
      </c>
      <c r="T155" s="51">
        <f t="shared" si="13"/>
        <v>294</v>
      </c>
    </row>
    <row r="156" spans="1:20" x14ac:dyDescent="0.25">
      <c r="A156" s="65" t="str">
        <f t="shared" si="11"/>
        <v>16PEKEN081.999</v>
      </c>
      <c r="B156" s="53" t="s">
        <v>131</v>
      </c>
      <c r="C156" s="53" t="s">
        <v>60</v>
      </c>
      <c r="D156" s="53" t="s">
        <v>359</v>
      </c>
      <c r="E156" s="58" t="s">
        <v>358</v>
      </c>
      <c r="F156" s="53" t="s">
        <v>162</v>
      </c>
      <c r="G156" s="53" t="s">
        <v>755</v>
      </c>
      <c r="H156" s="65" t="str">
        <f>IF(D156="","",CONCATENATE(B156,VLOOKUP(C156,Thesaurus!N:O,2,0),VLOOKUP(F156,Thesaurus!C:D,2,0)))</f>
        <v>16PEKEN08</v>
      </c>
      <c r="I156" s="57">
        <v>999</v>
      </c>
      <c r="J156" s="59" t="s">
        <v>1004</v>
      </c>
      <c r="K156" s="61" t="s">
        <v>1002</v>
      </c>
      <c r="L156" s="53">
        <v>1</v>
      </c>
      <c r="M156" s="53">
        <v>1</v>
      </c>
      <c r="N156" s="53" t="str">
        <f t="shared" si="14"/>
        <v/>
      </c>
      <c r="O156" s="67">
        <f>IF(A156="","",SUMIFS('MVT stock'!G:G,'MVT stock'!E:E,A156,'MVT stock'!F:F,K156))</f>
        <v>0</v>
      </c>
      <c r="P156" s="67">
        <f>IF(A156="","",SUMIFS('MVT stock'!H:H,'MVT stock'!E:E,A156,'MVT stock'!F:F,K156))</f>
        <v>0</v>
      </c>
      <c r="Q156" s="68">
        <f t="shared" si="12"/>
        <v>1</v>
      </c>
      <c r="R156" s="50" t="str">
        <f t="shared" si="10"/>
        <v>Robe sans manches à surpiqures</v>
      </c>
      <c r="S156" s="51">
        <f>VLOOKUP(A156,BDD!E:F,2,0)</f>
        <v>147</v>
      </c>
      <c r="T156" s="51">
        <f t="shared" si="13"/>
        <v>147</v>
      </c>
    </row>
    <row r="157" spans="1:20" x14ac:dyDescent="0.25">
      <c r="A157" s="65" t="str">
        <f t="shared" si="11"/>
        <v>16PEKEN081.999</v>
      </c>
      <c r="B157" s="53" t="s">
        <v>131</v>
      </c>
      <c r="C157" s="53" t="s">
        <v>60</v>
      </c>
      <c r="D157" s="53" t="s">
        <v>359</v>
      </c>
      <c r="E157" s="58" t="s">
        <v>358</v>
      </c>
      <c r="F157" s="53" t="s">
        <v>162</v>
      </c>
      <c r="G157" s="53" t="s">
        <v>755</v>
      </c>
      <c r="H157" s="65" t="str">
        <f>IF(D157="","",CONCATENATE(B157,VLOOKUP(C157,Thesaurus!N:O,2,0),VLOOKUP(F157,Thesaurus!C:D,2,0)))</f>
        <v>16PEKEN08</v>
      </c>
      <c r="I157" s="57">
        <v>999</v>
      </c>
      <c r="J157" s="59" t="s">
        <v>1004</v>
      </c>
      <c r="K157" s="61" t="s">
        <v>993</v>
      </c>
      <c r="L157" s="53">
        <v>1</v>
      </c>
      <c r="M157" s="53">
        <v>1</v>
      </c>
      <c r="N157" s="53" t="str">
        <f t="shared" si="14"/>
        <v/>
      </c>
      <c r="O157" s="67">
        <f>IF(A157="","",SUMIFS('MVT stock'!G:G,'MVT stock'!E:E,A157,'MVT stock'!F:F,K157))</f>
        <v>0</v>
      </c>
      <c r="P157" s="67">
        <f>IF(A157="","",SUMIFS('MVT stock'!H:H,'MVT stock'!E:E,A157,'MVT stock'!F:F,K157))</f>
        <v>0</v>
      </c>
      <c r="Q157" s="68">
        <f t="shared" si="12"/>
        <v>1</v>
      </c>
      <c r="R157" s="50" t="str">
        <f t="shared" si="10"/>
        <v>Robe sans manches à surpiqures</v>
      </c>
      <c r="S157" s="51">
        <f>VLOOKUP(A157,BDD!E:F,2,0)</f>
        <v>147</v>
      </c>
      <c r="T157" s="51">
        <f t="shared" si="13"/>
        <v>147</v>
      </c>
    </row>
    <row r="158" spans="1:20" x14ac:dyDescent="0.25">
      <c r="A158" s="65" t="str">
        <f t="shared" si="11"/>
        <v>16PEKEN082.IMP</v>
      </c>
      <c r="B158" s="53" t="s">
        <v>131</v>
      </c>
      <c r="C158" s="53" t="s">
        <v>60</v>
      </c>
      <c r="D158" s="53" t="s">
        <v>360</v>
      </c>
      <c r="E158" s="58" t="s">
        <v>358</v>
      </c>
      <c r="F158" s="53" t="s">
        <v>162</v>
      </c>
      <c r="G158" s="53" t="s">
        <v>756</v>
      </c>
      <c r="H158" s="65" t="str">
        <f>IF(D158="","",CONCATENATE(B158,VLOOKUP(C158,Thesaurus!N:O,2,0),VLOOKUP(F158,Thesaurus!C:D,2,0)))</f>
        <v>16PEKEN08</v>
      </c>
      <c r="I158" s="57" t="s">
        <v>257</v>
      </c>
      <c r="J158" s="59" t="s">
        <v>183</v>
      </c>
      <c r="K158" s="61" t="s">
        <v>1003</v>
      </c>
      <c r="L158" s="53">
        <v>1</v>
      </c>
      <c r="M158" s="53">
        <v>1</v>
      </c>
      <c r="N158" s="53" t="str">
        <f t="shared" si="14"/>
        <v/>
      </c>
      <c r="O158" s="67">
        <f>IF(A158="","",SUMIFS('MVT stock'!G:G,'MVT stock'!E:E,A158,'MVT stock'!F:F,K158))</f>
        <v>0</v>
      </c>
      <c r="P158" s="67">
        <f>IF(A158="","",SUMIFS('MVT stock'!H:H,'MVT stock'!E:E,A158,'MVT stock'!F:F,K158))</f>
        <v>0</v>
      </c>
      <c r="Q158" s="68">
        <f t="shared" si="12"/>
        <v>1</v>
      </c>
      <c r="R158" s="50" t="str">
        <f t="shared" si="10"/>
        <v>Robe sans manches imprimée</v>
      </c>
      <c r="S158" s="51">
        <f>VLOOKUP(A158,BDD!E:F,2,0)</f>
        <v>170</v>
      </c>
      <c r="T158" s="51">
        <f t="shared" si="13"/>
        <v>170</v>
      </c>
    </row>
    <row r="159" spans="1:20" x14ac:dyDescent="0.25">
      <c r="A159" s="65" t="str">
        <f t="shared" si="11"/>
        <v>16PEKEN082.IMP</v>
      </c>
      <c r="B159" s="53" t="s">
        <v>131</v>
      </c>
      <c r="C159" s="53" t="s">
        <v>60</v>
      </c>
      <c r="D159" s="53" t="s">
        <v>360</v>
      </c>
      <c r="E159" s="58" t="s">
        <v>358</v>
      </c>
      <c r="F159" s="53" t="s">
        <v>162</v>
      </c>
      <c r="G159" s="53" t="s">
        <v>756</v>
      </c>
      <c r="H159" s="65" t="str">
        <f>IF(D159="","",CONCATENATE(B159,VLOOKUP(C159,Thesaurus!N:O,2,0),VLOOKUP(F159,Thesaurus!C:D,2,0)))</f>
        <v>16PEKEN08</v>
      </c>
      <c r="I159" s="57" t="s">
        <v>257</v>
      </c>
      <c r="J159" s="59" t="s">
        <v>183</v>
      </c>
      <c r="K159" s="61" t="s">
        <v>1001</v>
      </c>
      <c r="L159" s="53">
        <v>2</v>
      </c>
      <c r="M159" s="53">
        <v>2</v>
      </c>
      <c r="N159" s="53" t="str">
        <f t="shared" si="14"/>
        <v/>
      </c>
      <c r="O159" s="67">
        <f>IF(A159="","",SUMIFS('MVT stock'!G:G,'MVT stock'!E:E,A159,'MVT stock'!F:F,K159))</f>
        <v>0</v>
      </c>
      <c r="P159" s="67">
        <f>IF(A159="","",SUMIFS('MVT stock'!H:H,'MVT stock'!E:E,A159,'MVT stock'!F:F,K159))</f>
        <v>0</v>
      </c>
      <c r="Q159" s="68">
        <f t="shared" si="12"/>
        <v>2</v>
      </c>
      <c r="R159" s="50" t="str">
        <f t="shared" si="10"/>
        <v>Robe sans manches imprimée</v>
      </c>
      <c r="S159" s="51">
        <f>VLOOKUP(A159,BDD!E:F,2,0)</f>
        <v>170</v>
      </c>
      <c r="T159" s="51">
        <f t="shared" si="13"/>
        <v>340</v>
      </c>
    </row>
    <row r="160" spans="1:20" x14ac:dyDescent="0.25">
      <c r="A160" s="65" t="str">
        <f t="shared" si="11"/>
        <v>16PEKEN082.IMP</v>
      </c>
      <c r="B160" s="53" t="s">
        <v>131</v>
      </c>
      <c r="C160" s="53" t="s">
        <v>60</v>
      </c>
      <c r="D160" s="53" t="s">
        <v>360</v>
      </c>
      <c r="E160" s="58" t="s">
        <v>358</v>
      </c>
      <c r="F160" s="53" t="s">
        <v>162</v>
      </c>
      <c r="G160" s="53" t="s">
        <v>756</v>
      </c>
      <c r="H160" s="65" t="str">
        <f>IF(D160="","",CONCATENATE(B160,VLOOKUP(C160,Thesaurus!N:O,2,0),VLOOKUP(F160,Thesaurus!C:D,2,0)))</f>
        <v>16PEKEN08</v>
      </c>
      <c r="I160" s="57" t="s">
        <v>257</v>
      </c>
      <c r="J160" s="59" t="s">
        <v>183</v>
      </c>
      <c r="K160" s="61" t="s">
        <v>1002</v>
      </c>
      <c r="L160" s="53">
        <v>2</v>
      </c>
      <c r="M160" s="53">
        <v>2</v>
      </c>
      <c r="N160" s="53" t="str">
        <f t="shared" si="14"/>
        <v/>
      </c>
      <c r="O160" s="67">
        <f>IF(A160="","",SUMIFS('MVT stock'!G:G,'MVT stock'!E:E,A160,'MVT stock'!F:F,K160))</f>
        <v>0</v>
      </c>
      <c r="P160" s="67">
        <f>IF(A160="","",SUMIFS('MVT stock'!H:H,'MVT stock'!E:E,A160,'MVT stock'!F:F,K160))</f>
        <v>0</v>
      </c>
      <c r="Q160" s="68">
        <f t="shared" si="12"/>
        <v>2</v>
      </c>
      <c r="R160" s="50" t="str">
        <f t="shared" si="10"/>
        <v>Robe sans manches imprimée</v>
      </c>
      <c r="S160" s="51">
        <f>VLOOKUP(A160,BDD!E:F,2,0)</f>
        <v>170</v>
      </c>
      <c r="T160" s="51">
        <f t="shared" si="13"/>
        <v>340</v>
      </c>
    </row>
    <row r="161" spans="1:20" x14ac:dyDescent="0.25">
      <c r="A161" s="65" t="str">
        <f t="shared" si="11"/>
        <v>16PEKEN082.IMP</v>
      </c>
      <c r="B161" s="53" t="s">
        <v>131</v>
      </c>
      <c r="C161" s="53" t="s">
        <v>60</v>
      </c>
      <c r="D161" s="53" t="s">
        <v>360</v>
      </c>
      <c r="E161" s="58" t="s">
        <v>358</v>
      </c>
      <c r="F161" s="53" t="s">
        <v>162</v>
      </c>
      <c r="G161" s="53" t="s">
        <v>756</v>
      </c>
      <c r="H161" s="65" t="str">
        <f>IF(D161="","",CONCATENATE(B161,VLOOKUP(C161,Thesaurus!N:O,2,0),VLOOKUP(F161,Thesaurus!C:D,2,0)))</f>
        <v>16PEKEN08</v>
      </c>
      <c r="I161" s="57" t="s">
        <v>257</v>
      </c>
      <c r="J161" s="59" t="s">
        <v>183</v>
      </c>
      <c r="K161" s="61" t="s">
        <v>993</v>
      </c>
      <c r="L161" s="53">
        <v>1</v>
      </c>
      <c r="M161" s="53">
        <v>1</v>
      </c>
      <c r="N161" s="53" t="str">
        <f t="shared" si="14"/>
        <v/>
      </c>
      <c r="O161" s="67">
        <f>IF(A161="","",SUMIFS('MVT stock'!G:G,'MVT stock'!E:E,A161,'MVT stock'!F:F,K161))</f>
        <v>0</v>
      </c>
      <c r="P161" s="67">
        <f>IF(A161="","",SUMIFS('MVT stock'!H:H,'MVT stock'!E:E,A161,'MVT stock'!F:F,K161))</f>
        <v>0</v>
      </c>
      <c r="Q161" s="68">
        <f t="shared" si="12"/>
        <v>1</v>
      </c>
      <c r="R161" s="50" t="str">
        <f t="shared" si="10"/>
        <v>Robe sans manches imprimée</v>
      </c>
      <c r="S161" s="51">
        <f>VLOOKUP(A161,BDD!E:F,2,0)</f>
        <v>170</v>
      </c>
      <c r="T161" s="51">
        <f t="shared" si="13"/>
        <v>170</v>
      </c>
    </row>
    <row r="162" spans="1:20" x14ac:dyDescent="0.25">
      <c r="A162" s="65" t="str">
        <f t="shared" si="11"/>
        <v>16PEKEN121.080</v>
      </c>
      <c r="B162" s="53" t="s">
        <v>131</v>
      </c>
      <c r="C162" s="53" t="s">
        <v>60</v>
      </c>
      <c r="D162" s="53" t="s">
        <v>361</v>
      </c>
      <c r="E162" s="58" t="s">
        <v>169</v>
      </c>
      <c r="F162" s="53" t="s">
        <v>170</v>
      </c>
      <c r="G162" s="53" t="s">
        <v>757</v>
      </c>
      <c r="H162" s="65" t="str">
        <f>IF(D162="","",CONCATENATE(B162,VLOOKUP(C162,Thesaurus!N:O,2,0),VLOOKUP(F162,Thesaurus!C:D,2,0)))</f>
        <v>16PEKEN12</v>
      </c>
      <c r="I162" s="57" t="s">
        <v>215</v>
      </c>
      <c r="J162" s="59" t="s">
        <v>1004</v>
      </c>
      <c r="K162" s="61" t="s">
        <v>1003</v>
      </c>
      <c r="L162" s="53">
        <v>2</v>
      </c>
      <c r="M162" s="53">
        <v>1</v>
      </c>
      <c r="N162" s="53" t="b">
        <f t="shared" si="14"/>
        <v>0</v>
      </c>
      <c r="O162" s="67">
        <f>IF(A162="","",SUMIFS('MVT stock'!G:G,'MVT stock'!E:E,A162,'MVT stock'!F:F,K162))</f>
        <v>0</v>
      </c>
      <c r="P162" s="67">
        <f>IF(A162="","",SUMIFS('MVT stock'!H:H,'MVT stock'!E:E,A162,'MVT stock'!F:F,K162))</f>
        <v>0</v>
      </c>
      <c r="Q162" s="68">
        <f t="shared" si="12"/>
        <v>1</v>
      </c>
      <c r="R162" s="50" t="str">
        <f t="shared" si="10"/>
        <v>Trench coat desert</v>
      </c>
      <c r="S162" s="51">
        <f>VLOOKUP(A162,BDD!E:F,2,0)</f>
        <v>185</v>
      </c>
      <c r="T162" s="51">
        <f t="shared" si="13"/>
        <v>370</v>
      </c>
    </row>
    <row r="163" spans="1:20" x14ac:dyDescent="0.25">
      <c r="A163" s="65" t="str">
        <f t="shared" si="11"/>
        <v>16PEKEN121.080</v>
      </c>
      <c r="B163" s="53" t="s">
        <v>131</v>
      </c>
      <c r="C163" s="53" t="s">
        <v>60</v>
      </c>
      <c r="D163" s="53" t="s">
        <v>361</v>
      </c>
      <c r="E163" s="58" t="s">
        <v>169</v>
      </c>
      <c r="F163" s="53" t="s">
        <v>170</v>
      </c>
      <c r="G163" s="53" t="s">
        <v>757</v>
      </c>
      <c r="H163" s="65" t="str">
        <f>IF(D163="","",CONCATENATE(B163,VLOOKUP(C163,Thesaurus!N:O,2,0),VLOOKUP(F163,Thesaurus!C:D,2,0)))</f>
        <v>16PEKEN12</v>
      </c>
      <c r="I163" s="57" t="s">
        <v>215</v>
      </c>
      <c r="J163" s="59" t="s">
        <v>1004</v>
      </c>
      <c r="K163" s="61" t="s">
        <v>1001</v>
      </c>
      <c r="L163" s="53">
        <v>2</v>
      </c>
      <c r="M163" s="53">
        <v>2</v>
      </c>
      <c r="N163" s="53" t="str">
        <f t="shared" si="14"/>
        <v/>
      </c>
      <c r="O163" s="67">
        <f>IF(A163="","",SUMIFS('MVT stock'!G:G,'MVT stock'!E:E,A163,'MVT stock'!F:F,K163))</f>
        <v>0</v>
      </c>
      <c r="P163" s="67">
        <f>IF(A163="","",SUMIFS('MVT stock'!H:H,'MVT stock'!E:E,A163,'MVT stock'!F:F,K163))</f>
        <v>1</v>
      </c>
      <c r="Q163" s="68">
        <f t="shared" si="12"/>
        <v>1</v>
      </c>
      <c r="R163" s="50" t="str">
        <f t="shared" si="10"/>
        <v>Trench coat desert</v>
      </c>
      <c r="S163" s="51">
        <f>VLOOKUP(A163,BDD!E:F,2,0)</f>
        <v>185</v>
      </c>
      <c r="T163" s="51">
        <f t="shared" si="13"/>
        <v>370</v>
      </c>
    </row>
    <row r="164" spans="1:20" x14ac:dyDescent="0.25">
      <c r="A164" s="65" t="str">
        <f t="shared" si="11"/>
        <v>16PEKEN121.080</v>
      </c>
      <c r="B164" s="53" t="s">
        <v>131</v>
      </c>
      <c r="C164" s="53" t="s">
        <v>60</v>
      </c>
      <c r="D164" s="53" t="s">
        <v>361</v>
      </c>
      <c r="E164" s="58" t="s">
        <v>169</v>
      </c>
      <c r="F164" s="53" t="s">
        <v>170</v>
      </c>
      <c r="G164" s="53" t="s">
        <v>757</v>
      </c>
      <c r="H164" s="65" t="str">
        <f>IF(D164="","",CONCATENATE(B164,VLOOKUP(C164,Thesaurus!N:O,2,0),VLOOKUP(F164,Thesaurus!C:D,2,0)))</f>
        <v>16PEKEN12</v>
      </c>
      <c r="I164" s="57" t="s">
        <v>215</v>
      </c>
      <c r="J164" s="59" t="s">
        <v>1004</v>
      </c>
      <c r="K164" s="61" t="s">
        <v>1002</v>
      </c>
      <c r="L164" s="53">
        <v>1</v>
      </c>
      <c r="M164" s="53">
        <v>1</v>
      </c>
      <c r="N164" s="53" t="str">
        <f t="shared" si="14"/>
        <v/>
      </c>
      <c r="O164" s="67">
        <f>IF(A164="","",SUMIFS('MVT stock'!G:G,'MVT stock'!E:E,A164,'MVT stock'!F:F,K164))</f>
        <v>0</v>
      </c>
      <c r="P164" s="67">
        <f>IF(A164="","",SUMIFS('MVT stock'!H:H,'MVT stock'!E:E,A164,'MVT stock'!F:F,K164))</f>
        <v>0</v>
      </c>
      <c r="Q164" s="68">
        <f t="shared" si="12"/>
        <v>1</v>
      </c>
      <c r="R164" s="50" t="str">
        <f t="shared" si="10"/>
        <v>Trench coat desert</v>
      </c>
      <c r="S164" s="51">
        <f>VLOOKUP(A164,BDD!E:F,2,0)</f>
        <v>185</v>
      </c>
      <c r="T164" s="51">
        <f t="shared" si="13"/>
        <v>185</v>
      </c>
    </row>
    <row r="165" spans="1:20" x14ac:dyDescent="0.25">
      <c r="A165" s="65" t="str">
        <f t="shared" si="11"/>
        <v>16PEKEN083.590</v>
      </c>
      <c r="B165" s="53" t="s">
        <v>131</v>
      </c>
      <c r="C165" s="53" t="s">
        <v>60</v>
      </c>
      <c r="D165" s="53" t="s">
        <v>362</v>
      </c>
      <c r="E165" s="58" t="s">
        <v>363</v>
      </c>
      <c r="F165" s="53" t="s">
        <v>162</v>
      </c>
      <c r="G165" s="53" t="s">
        <v>758</v>
      </c>
      <c r="H165" s="65" t="str">
        <f>IF(D165="","",CONCATENATE(B165,VLOOKUP(C165,Thesaurus!N:O,2,0),VLOOKUP(F165,Thesaurus!C:D,2,0)))</f>
        <v>16PEKEN08</v>
      </c>
      <c r="I165" s="57" t="s">
        <v>236</v>
      </c>
      <c r="J165" s="59" t="s">
        <v>1005</v>
      </c>
      <c r="K165" s="61" t="s">
        <v>1001</v>
      </c>
      <c r="L165" s="53">
        <v>2</v>
      </c>
      <c r="M165" s="53">
        <v>2</v>
      </c>
      <c r="N165" s="53" t="str">
        <f t="shared" si="14"/>
        <v/>
      </c>
      <c r="O165" s="67">
        <f>IF(A165="","",SUMIFS('MVT stock'!G:G,'MVT stock'!E:E,A165,'MVT stock'!F:F,K165))</f>
        <v>0</v>
      </c>
      <c r="P165" s="67">
        <f>IF(A165="","",SUMIFS('MVT stock'!H:H,'MVT stock'!E:E,A165,'MVT stock'!F:F,K165))</f>
        <v>0</v>
      </c>
      <c r="Q165" s="68">
        <f t="shared" si="12"/>
        <v>2</v>
      </c>
      <c r="R165" s="50" t="str">
        <f t="shared" si="10"/>
        <v>Robe sans manches 60's</v>
      </c>
      <c r="S165" s="51">
        <f>VLOOKUP(A165,BDD!E:F,2,0)</f>
        <v>170</v>
      </c>
      <c r="T165" s="51">
        <f t="shared" si="13"/>
        <v>340</v>
      </c>
    </row>
    <row r="166" spans="1:20" x14ac:dyDescent="0.25">
      <c r="A166" s="65" t="str">
        <f t="shared" si="11"/>
        <v>16PEKEN083.590</v>
      </c>
      <c r="B166" s="53" t="s">
        <v>131</v>
      </c>
      <c r="C166" s="53" t="s">
        <v>60</v>
      </c>
      <c r="D166" s="53" t="s">
        <v>362</v>
      </c>
      <c r="E166" s="58" t="s">
        <v>363</v>
      </c>
      <c r="F166" s="53" t="s">
        <v>162</v>
      </c>
      <c r="G166" s="53" t="s">
        <v>758</v>
      </c>
      <c r="H166" s="65" t="str">
        <f>IF(D166="","",CONCATENATE(B166,VLOOKUP(C166,Thesaurus!N:O,2,0),VLOOKUP(F166,Thesaurus!C:D,2,0)))</f>
        <v>16PEKEN08</v>
      </c>
      <c r="I166" s="57" t="s">
        <v>236</v>
      </c>
      <c r="J166" s="59" t="s">
        <v>1005</v>
      </c>
      <c r="K166" s="61" t="s">
        <v>1002</v>
      </c>
      <c r="L166" s="53">
        <v>2</v>
      </c>
      <c r="M166" s="53">
        <v>2</v>
      </c>
      <c r="N166" s="53" t="str">
        <f t="shared" si="14"/>
        <v/>
      </c>
      <c r="O166" s="67">
        <f>IF(A166="","",SUMIFS('MVT stock'!G:G,'MVT stock'!E:E,A166,'MVT stock'!F:F,K166))</f>
        <v>0</v>
      </c>
      <c r="P166" s="67">
        <f>IF(A166="","",SUMIFS('MVT stock'!H:H,'MVT stock'!E:E,A166,'MVT stock'!F:F,K166))</f>
        <v>0</v>
      </c>
      <c r="Q166" s="68">
        <f t="shared" si="12"/>
        <v>2</v>
      </c>
      <c r="R166" s="50" t="str">
        <f t="shared" si="10"/>
        <v>Robe sans manches 60's</v>
      </c>
      <c r="S166" s="51">
        <f>VLOOKUP(A166,BDD!E:F,2,0)</f>
        <v>170</v>
      </c>
      <c r="T166" s="51">
        <f t="shared" si="13"/>
        <v>340</v>
      </c>
    </row>
    <row r="167" spans="1:20" x14ac:dyDescent="0.25">
      <c r="A167" s="65" t="str">
        <f t="shared" si="11"/>
        <v>16PEKEN083.590</v>
      </c>
      <c r="B167" s="53" t="s">
        <v>131</v>
      </c>
      <c r="C167" s="53" t="s">
        <v>60</v>
      </c>
      <c r="D167" s="53" t="s">
        <v>362</v>
      </c>
      <c r="E167" s="58" t="s">
        <v>363</v>
      </c>
      <c r="F167" s="53" t="s">
        <v>162</v>
      </c>
      <c r="G167" s="53" t="s">
        <v>758</v>
      </c>
      <c r="H167" s="65" t="str">
        <f>IF(D167="","",CONCATENATE(B167,VLOOKUP(C167,Thesaurus!N:O,2,0),VLOOKUP(F167,Thesaurus!C:D,2,0)))</f>
        <v>16PEKEN08</v>
      </c>
      <c r="I167" s="57" t="s">
        <v>236</v>
      </c>
      <c r="J167" s="59" t="s">
        <v>1005</v>
      </c>
      <c r="K167" s="61" t="s">
        <v>993</v>
      </c>
      <c r="L167" s="53">
        <v>1</v>
      </c>
      <c r="M167" s="53">
        <v>1</v>
      </c>
      <c r="N167" s="53" t="str">
        <f t="shared" si="14"/>
        <v/>
      </c>
      <c r="O167" s="67">
        <f>IF(A167="","",SUMIFS('MVT stock'!G:G,'MVT stock'!E:E,A167,'MVT stock'!F:F,K167))</f>
        <v>0</v>
      </c>
      <c r="P167" s="67">
        <f>IF(A167="","",SUMIFS('MVT stock'!H:H,'MVT stock'!E:E,A167,'MVT stock'!F:F,K167))</f>
        <v>0</v>
      </c>
      <c r="Q167" s="68">
        <f t="shared" si="12"/>
        <v>1</v>
      </c>
      <c r="R167" s="50" t="str">
        <f t="shared" si="10"/>
        <v>Robe sans manches 60's</v>
      </c>
      <c r="S167" s="51">
        <f>VLOOKUP(A167,BDD!E:F,2,0)</f>
        <v>170</v>
      </c>
      <c r="T167" s="51">
        <f t="shared" si="13"/>
        <v>170</v>
      </c>
    </row>
    <row r="168" spans="1:20" x14ac:dyDescent="0.25">
      <c r="A168" s="65" t="str">
        <f t="shared" si="11"/>
        <v>16PEKEN084.IMP</v>
      </c>
      <c r="B168" s="53" t="s">
        <v>131</v>
      </c>
      <c r="C168" s="53" t="s">
        <v>60</v>
      </c>
      <c r="D168" s="53" t="s">
        <v>364</v>
      </c>
      <c r="E168" s="58" t="s">
        <v>358</v>
      </c>
      <c r="F168" s="53" t="s">
        <v>162</v>
      </c>
      <c r="G168" s="53" t="s">
        <v>759</v>
      </c>
      <c r="H168" s="65" t="str">
        <f>IF(D168="","",CONCATENATE(B168,VLOOKUP(C168,Thesaurus!N:O,2,0),VLOOKUP(F168,Thesaurus!C:D,2,0)))</f>
        <v>16PEKEN08</v>
      </c>
      <c r="I168" s="57" t="s">
        <v>257</v>
      </c>
      <c r="J168" s="59" t="s">
        <v>182</v>
      </c>
      <c r="K168" s="61" t="s">
        <v>1001</v>
      </c>
      <c r="L168" s="53">
        <v>2</v>
      </c>
      <c r="M168" s="53">
        <v>2</v>
      </c>
      <c r="N168" s="53" t="str">
        <f t="shared" si="14"/>
        <v/>
      </c>
      <c r="O168" s="67">
        <f>IF(A168="","",SUMIFS('MVT stock'!G:G,'MVT stock'!E:E,A168,'MVT stock'!F:F,K168))</f>
        <v>0</v>
      </c>
      <c r="P168" s="67">
        <f>IF(A168="","",SUMIFS('MVT stock'!H:H,'MVT stock'!E:E,A168,'MVT stock'!F:F,K168))</f>
        <v>0</v>
      </c>
      <c r="Q168" s="68">
        <f t="shared" si="12"/>
        <v>2</v>
      </c>
      <c r="R168" s="50" t="str">
        <f t="shared" si="10"/>
        <v>Robe sans manches 60's imprimée</v>
      </c>
      <c r="S168" s="51">
        <f>VLOOKUP(A168,BDD!E:F,2,0)</f>
        <v>185</v>
      </c>
      <c r="T168" s="51">
        <f t="shared" si="13"/>
        <v>370</v>
      </c>
    </row>
    <row r="169" spans="1:20" x14ac:dyDescent="0.25">
      <c r="A169" s="65" t="str">
        <f t="shared" si="11"/>
        <v>16PEKEN084.IMP</v>
      </c>
      <c r="B169" s="53" t="s">
        <v>131</v>
      </c>
      <c r="C169" s="53" t="s">
        <v>60</v>
      </c>
      <c r="D169" s="53" t="s">
        <v>364</v>
      </c>
      <c r="E169" s="58" t="s">
        <v>358</v>
      </c>
      <c r="F169" s="53" t="s">
        <v>162</v>
      </c>
      <c r="G169" s="53" t="s">
        <v>759</v>
      </c>
      <c r="H169" s="65" t="str">
        <f>IF(D169="","",CONCATENATE(B169,VLOOKUP(C169,Thesaurus!N:O,2,0),VLOOKUP(F169,Thesaurus!C:D,2,0)))</f>
        <v>16PEKEN08</v>
      </c>
      <c r="I169" s="57" t="s">
        <v>257</v>
      </c>
      <c r="J169" s="59" t="s">
        <v>182</v>
      </c>
      <c r="K169" s="61" t="s">
        <v>1002</v>
      </c>
      <c r="L169" s="53">
        <v>1</v>
      </c>
      <c r="M169" s="53">
        <v>1</v>
      </c>
      <c r="N169" s="53" t="str">
        <f t="shared" si="14"/>
        <v/>
      </c>
      <c r="O169" s="67">
        <f>IF(A169="","",SUMIFS('MVT stock'!G:G,'MVT stock'!E:E,A169,'MVT stock'!F:F,K169))</f>
        <v>0</v>
      </c>
      <c r="P169" s="67">
        <f>IF(A169="","",SUMIFS('MVT stock'!H:H,'MVT stock'!E:E,A169,'MVT stock'!F:F,K169))</f>
        <v>0</v>
      </c>
      <c r="Q169" s="68">
        <f t="shared" si="12"/>
        <v>1</v>
      </c>
      <c r="R169" s="50" t="str">
        <f t="shared" si="10"/>
        <v>Robe sans manches 60's imprimée</v>
      </c>
      <c r="S169" s="51">
        <f>VLOOKUP(A169,BDD!E:F,2,0)</f>
        <v>185</v>
      </c>
      <c r="T169" s="51">
        <f t="shared" si="13"/>
        <v>185</v>
      </c>
    </row>
    <row r="170" spans="1:20" x14ac:dyDescent="0.25">
      <c r="A170" s="65" t="str">
        <f t="shared" si="11"/>
        <v>16PEKEN084.IMP</v>
      </c>
      <c r="B170" s="53" t="s">
        <v>131</v>
      </c>
      <c r="C170" s="53" t="s">
        <v>60</v>
      </c>
      <c r="D170" s="53" t="s">
        <v>364</v>
      </c>
      <c r="E170" s="58" t="s">
        <v>358</v>
      </c>
      <c r="F170" s="53" t="s">
        <v>162</v>
      </c>
      <c r="G170" s="53" t="s">
        <v>759</v>
      </c>
      <c r="H170" s="65" t="str">
        <f>IF(D170="","",CONCATENATE(B170,VLOOKUP(C170,Thesaurus!N:O,2,0),VLOOKUP(F170,Thesaurus!C:D,2,0)))</f>
        <v>16PEKEN08</v>
      </c>
      <c r="I170" s="57" t="s">
        <v>257</v>
      </c>
      <c r="J170" s="59" t="s">
        <v>182</v>
      </c>
      <c r="K170" s="61" t="s">
        <v>993</v>
      </c>
      <c r="L170" s="53">
        <v>1</v>
      </c>
      <c r="M170" s="53">
        <v>1</v>
      </c>
      <c r="N170" s="53" t="str">
        <f t="shared" si="14"/>
        <v/>
      </c>
      <c r="O170" s="67">
        <f>IF(A170="","",SUMIFS('MVT stock'!G:G,'MVT stock'!E:E,A170,'MVT stock'!F:F,K170))</f>
        <v>0</v>
      </c>
      <c r="P170" s="67">
        <f>IF(A170="","",SUMIFS('MVT stock'!H:H,'MVT stock'!E:E,A170,'MVT stock'!F:F,K170))</f>
        <v>0</v>
      </c>
      <c r="Q170" s="68">
        <f t="shared" si="12"/>
        <v>1</v>
      </c>
      <c r="R170" s="50" t="str">
        <f t="shared" si="10"/>
        <v>Robe sans manches 60's imprimée</v>
      </c>
      <c r="S170" s="51">
        <f>VLOOKUP(A170,BDD!E:F,2,0)</f>
        <v>185</v>
      </c>
      <c r="T170" s="51">
        <f t="shared" si="13"/>
        <v>185</v>
      </c>
    </row>
    <row r="171" spans="1:20" x14ac:dyDescent="0.25">
      <c r="A171" s="65" t="str">
        <f t="shared" si="11"/>
        <v>16PEKEN021.MUL</v>
      </c>
      <c r="B171" s="53" t="s">
        <v>131</v>
      </c>
      <c r="C171" s="53" t="s">
        <v>60</v>
      </c>
      <c r="D171" s="53" t="s">
        <v>365</v>
      </c>
      <c r="E171" s="58" t="s">
        <v>366</v>
      </c>
      <c r="F171" s="53" t="s">
        <v>150</v>
      </c>
      <c r="G171" s="53" t="s">
        <v>760</v>
      </c>
      <c r="H171" s="65" t="str">
        <f>IF(D171="","",CONCATENATE(B171,VLOOKUP(C171,Thesaurus!N:O,2,0),VLOOKUP(F171,Thesaurus!C:D,2,0)))</f>
        <v>16PEKEN02</v>
      </c>
      <c r="I171" s="57" t="s">
        <v>259</v>
      </c>
      <c r="J171" s="59" t="s">
        <v>1004</v>
      </c>
      <c r="K171" s="61" t="s">
        <v>1003</v>
      </c>
      <c r="L171" s="53">
        <v>1</v>
      </c>
      <c r="M171" s="53">
        <v>1</v>
      </c>
      <c r="N171" s="53" t="str">
        <f t="shared" si="14"/>
        <v/>
      </c>
      <c r="O171" s="67">
        <f>IF(A171="","",SUMIFS('MVT stock'!G:G,'MVT stock'!E:E,A171,'MVT stock'!F:F,K171))</f>
        <v>0</v>
      </c>
      <c r="P171" s="67">
        <f>IF(A171="","",SUMIFS('MVT stock'!H:H,'MVT stock'!E:E,A171,'MVT stock'!F:F,K171))</f>
        <v>0</v>
      </c>
      <c r="Q171" s="68">
        <f t="shared" si="12"/>
        <v>1</v>
      </c>
      <c r="R171" s="50" t="str">
        <f t="shared" si="10"/>
        <v>Chemise imprimée mouchetée</v>
      </c>
      <c r="S171" s="51">
        <f>VLOOKUP(A171,BDD!E:F,2,0)</f>
        <v>94</v>
      </c>
      <c r="T171" s="51">
        <f t="shared" si="13"/>
        <v>94</v>
      </c>
    </row>
    <row r="172" spans="1:20" x14ac:dyDescent="0.25">
      <c r="A172" s="65" t="str">
        <f t="shared" si="11"/>
        <v>16PEKEN021.MUL</v>
      </c>
      <c r="B172" s="53" t="s">
        <v>131</v>
      </c>
      <c r="C172" s="53" t="s">
        <v>60</v>
      </c>
      <c r="D172" s="53" t="s">
        <v>365</v>
      </c>
      <c r="E172" s="58" t="s">
        <v>366</v>
      </c>
      <c r="F172" s="53" t="s">
        <v>150</v>
      </c>
      <c r="G172" s="53" t="s">
        <v>760</v>
      </c>
      <c r="H172" s="65" t="str">
        <f>IF(D172="","",CONCATENATE(B172,VLOOKUP(C172,Thesaurus!N:O,2,0),VLOOKUP(F172,Thesaurus!C:D,2,0)))</f>
        <v>16PEKEN02</v>
      </c>
      <c r="I172" s="57" t="s">
        <v>259</v>
      </c>
      <c r="J172" s="59" t="s">
        <v>1004</v>
      </c>
      <c r="K172" s="61" t="s">
        <v>1001</v>
      </c>
      <c r="L172" s="53">
        <v>2</v>
      </c>
      <c r="M172" s="53">
        <v>2</v>
      </c>
      <c r="N172" s="53" t="str">
        <f t="shared" si="14"/>
        <v/>
      </c>
      <c r="O172" s="67">
        <f>IF(A172="","",SUMIFS('MVT stock'!G:G,'MVT stock'!E:E,A172,'MVT stock'!F:F,K172))</f>
        <v>0</v>
      </c>
      <c r="P172" s="67">
        <f>IF(A172="","",SUMIFS('MVT stock'!H:H,'MVT stock'!E:E,A172,'MVT stock'!F:F,K172))</f>
        <v>0</v>
      </c>
      <c r="Q172" s="68">
        <f t="shared" si="12"/>
        <v>2</v>
      </c>
      <c r="R172" s="50" t="str">
        <f t="shared" si="10"/>
        <v>Chemise imprimée mouchetée</v>
      </c>
      <c r="S172" s="51">
        <f>VLOOKUP(A172,BDD!E:F,2,0)</f>
        <v>94</v>
      </c>
      <c r="T172" s="51">
        <f t="shared" si="13"/>
        <v>188</v>
      </c>
    </row>
    <row r="173" spans="1:20" x14ac:dyDescent="0.25">
      <c r="A173" s="65" t="str">
        <f t="shared" si="11"/>
        <v>16PEKEN021.MUL</v>
      </c>
      <c r="B173" s="53" t="s">
        <v>131</v>
      </c>
      <c r="C173" s="53" t="s">
        <v>60</v>
      </c>
      <c r="D173" s="53" t="s">
        <v>365</v>
      </c>
      <c r="E173" s="58" t="s">
        <v>366</v>
      </c>
      <c r="F173" s="53" t="s">
        <v>150</v>
      </c>
      <c r="G173" s="53" t="s">
        <v>760</v>
      </c>
      <c r="H173" s="65" t="str">
        <f>IF(D173="","",CONCATENATE(B173,VLOOKUP(C173,Thesaurus!N:O,2,0),VLOOKUP(F173,Thesaurus!C:D,2,0)))</f>
        <v>16PEKEN02</v>
      </c>
      <c r="I173" s="57" t="s">
        <v>259</v>
      </c>
      <c r="J173" s="59" t="s">
        <v>1004</v>
      </c>
      <c r="K173" s="61" t="s">
        <v>1002</v>
      </c>
      <c r="L173" s="53">
        <v>2</v>
      </c>
      <c r="M173" s="53">
        <v>2</v>
      </c>
      <c r="N173" s="53" t="str">
        <f t="shared" si="14"/>
        <v/>
      </c>
      <c r="O173" s="67">
        <f>IF(A173="","",SUMIFS('MVT stock'!G:G,'MVT stock'!E:E,A173,'MVT stock'!F:F,K173))</f>
        <v>0</v>
      </c>
      <c r="P173" s="67">
        <f>IF(A173="","",SUMIFS('MVT stock'!H:H,'MVT stock'!E:E,A173,'MVT stock'!F:F,K173))</f>
        <v>0</v>
      </c>
      <c r="Q173" s="68">
        <f t="shared" si="12"/>
        <v>2</v>
      </c>
      <c r="R173" s="50" t="str">
        <f t="shared" si="10"/>
        <v>Chemise imprimée mouchetée</v>
      </c>
      <c r="S173" s="51">
        <f>VLOOKUP(A173,BDD!E:F,2,0)</f>
        <v>94</v>
      </c>
      <c r="T173" s="51">
        <f t="shared" si="13"/>
        <v>188</v>
      </c>
    </row>
    <row r="174" spans="1:20" x14ac:dyDescent="0.25">
      <c r="A174" s="65" t="str">
        <f t="shared" si="11"/>
        <v>16PEKEN085.MUL</v>
      </c>
      <c r="B174" s="53" t="s">
        <v>131</v>
      </c>
      <c r="C174" s="53" t="s">
        <v>60</v>
      </c>
      <c r="D174" s="53" t="s">
        <v>367</v>
      </c>
      <c r="E174" s="58" t="s">
        <v>366</v>
      </c>
      <c r="F174" s="53" t="s">
        <v>162</v>
      </c>
      <c r="G174" s="53" t="s">
        <v>761</v>
      </c>
      <c r="H174" s="65" t="str">
        <f>IF(D174="","",CONCATENATE(B174,VLOOKUP(C174,Thesaurus!N:O,2,0),VLOOKUP(F174,Thesaurus!C:D,2,0)))</f>
        <v>16PEKEN08</v>
      </c>
      <c r="I174" s="57" t="s">
        <v>259</v>
      </c>
      <c r="J174" s="59" t="s">
        <v>1019</v>
      </c>
      <c r="K174" s="61" t="s">
        <v>1001</v>
      </c>
      <c r="L174" s="53">
        <v>1</v>
      </c>
      <c r="M174" s="53">
        <v>1</v>
      </c>
      <c r="N174" s="53" t="str">
        <f t="shared" si="14"/>
        <v/>
      </c>
      <c r="O174" s="67">
        <f>IF(A174="","",SUMIFS('MVT stock'!G:G,'MVT stock'!E:E,A174,'MVT stock'!F:F,K174))</f>
        <v>0</v>
      </c>
      <c r="P174" s="67">
        <f>IF(A174="","",SUMIFS('MVT stock'!H:H,'MVT stock'!E:E,A174,'MVT stock'!F:F,K174))</f>
        <v>0</v>
      </c>
      <c r="Q174" s="68">
        <f t="shared" si="12"/>
        <v>1</v>
      </c>
      <c r="R174" s="50" t="str">
        <f t="shared" si="10"/>
        <v xml:space="preserve">Robe longue doubles bretelles </v>
      </c>
      <c r="S174" s="51">
        <f>VLOOKUP(A174,BDD!E:F,2,0)</f>
        <v>245</v>
      </c>
      <c r="T174" s="51">
        <f t="shared" si="13"/>
        <v>245</v>
      </c>
    </row>
    <row r="175" spans="1:20" x14ac:dyDescent="0.25">
      <c r="A175" s="65" t="str">
        <f t="shared" si="11"/>
        <v>16PEKEN085.MUL</v>
      </c>
      <c r="B175" s="53" t="s">
        <v>131</v>
      </c>
      <c r="C175" s="53" t="s">
        <v>60</v>
      </c>
      <c r="D175" s="53" t="s">
        <v>367</v>
      </c>
      <c r="E175" s="58" t="s">
        <v>366</v>
      </c>
      <c r="F175" s="53" t="s">
        <v>162</v>
      </c>
      <c r="G175" s="53" t="s">
        <v>761</v>
      </c>
      <c r="H175" s="65" t="str">
        <f>IF(D175="","",CONCATENATE(B175,VLOOKUP(C175,Thesaurus!N:O,2,0),VLOOKUP(F175,Thesaurus!C:D,2,0)))</f>
        <v>16PEKEN08</v>
      </c>
      <c r="I175" s="57" t="s">
        <v>259</v>
      </c>
      <c r="J175" s="59" t="s">
        <v>1019</v>
      </c>
      <c r="K175" s="61" t="s">
        <v>1002</v>
      </c>
      <c r="L175" s="53">
        <v>1</v>
      </c>
      <c r="M175" s="53">
        <v>1</v>
      </c>
      <c r="N175" s="53" t="str">
        <f t="shared" si="14"/>
        <v/>
      </c>
      <c r="O175" s="67">
        <f>IF(A175="","",SUMIFS('MVT stock'!G:G,'MVT stock'!E:E,A175,'MVT stock'!F:F,K175))</f>
        <v>0</v>
      </c>
      <c r="P175" s="67">
        <f>IF(A175="","",SUMIFS('MVT stock'!H:H,'MVT stock'!E:E,A175,'MVT stock'!F:F,K175))</f>
        <v>0</v>
      </c>
      <c r="Q175" s="68">
        <f t="shared" si="12"/>
        <v>1</v>
      </c>
      <c r="R175" s="50" t="str">
        <f t="shared" si="10"/>
        <v xml:space="preserve">Robe longue doubles bretelles </v>
      </c>
      <c r="S175" s="51">
        <f>VLOOKUP(A175,BDD!E:F,2,0)</f>
        <v>245</v>
      </c>
      <c r="T175" s="51">
        <f t="shared" si="13"/>
        <v>245</v>
      </c>
    </row>
    <row r="176" spans="1:20" x14ac:dyDescent="0.25">
      <c r="A176" s="65" t="str">
        <f t="shared" si="11"/>
        <v>16PEKEN041.080</v>
      </c>
      <c r="B176" s="53" t="s">
        <v>131</v>
      </c>
      <c r="C176" s="53" t="s">
        <v>60</v>
      </c>
      <c r="D176" s="53" t="s">
        <v>368</v>
      </c>
      <c r="E176" s="58" t="s">
        <v>169</v>
      </c>
      <c r="F176" s="53" t="s">
        <v>154</v>
      </c>
      <c r="G176" s="53" t="s">
        <v>762</v>
      </c>
      <c r="H176" s="65" t="str">
        <f>IF(D176="","",CONCATENATE(B176,VLOOKUP(C176,Thesaurus!N:O,2,0),VLOOKUP(F176,Thesaurus!C:D,2,0)))</f>
        <v>16PEKEN04</v>
      </c>
      <c r="I176" s="57" t="s">
        <v>215</v>
      </c>
      <c r="J176" s="59" t="s">
        <v>1004</v>
      </c>
      <c r="K176" s="61" t="s">
        <v>1001</v>
      </c>
      <c r="L176" s="53">
        <v>2</v>
      </c>
      <c r="M176" s="53">
        <v>2</v>
      </c>
      <c r="N176" s="53" t="str">
        <f t="shared" si="14"/>
        <v/>
      </c>
      <c r="O176" s="67">
        <f>IF(A176="","",SUMIFS('MVT stock'!G:G,'MVT stock'!E:E,A176,'MVT stock'!F:F,K176))</f>
        <v>0</v>
      </c>
      <c r="P176" s="67">
        <f>IF(A176="","",SUMIFS('MVT stock'!H:H,'MVT stock'!E:E,A176,'MVT stock'!F:F,K176))</f>
        <v>0</v>
      </c>
      <c r="Q176" s="68">
        <f t="shared" si="12"/>
        <v>2</v>
      </c>
      <c r="R176" s="50" t="str">
        <f t="shared" si="10"/>
        <v>Pantalon 7/8 en toile beige</v>
      </c>
      <c r="S176" s="51">
        <f>VLOOKUP(A176,BDD!E:F,2,0)</f>
        <v>94</v>
      </c>
      <c r="T176" s="51">
        <f t="shared" si="13"/>
        <v>188</v>
      </c>
    </row>
    <row r="177" spans="1:20" x14ac:dyDescent="0.25">
      <c r="A177" s="65" t="str">
        <f t="shared" si="11"/>
        <v>16PEKEN041.080</v>
      </c>
      <c r="B177" s="53" t="s">
        <v>131</v>
      </c>
      <c r="C177" s="53" t="s">
        <v>60</v>
      </c>
      <c r="D177" s="53" t="s">
        <v>368</v>
      </c>
      <c r="E177" s="58" t="s">
        <v>169</v>
      </c>
      <c r="F177" s="53" t="s">
        <v>154</v>
      </c>
      <c r="G177" s="53" t="s">
        <v>762</v>
      </c>
      <c r="H177" s="65" t="str">
        <f>IF(D177="","",CONCATENATE(B177,VLOOKUP(C177,Thesaurus!N:O,2,0),VLOOKUP(F177,Thesaurus!C:D,2,0)))</f>
        <v>16PEKEN04</v>
      </c>
      <c r="I177" s="57" t="s">
        <v>215</v>
      </c>
      <c r="J177" s="59" t="s">
        <v>1004</v>
      </c>
      <c r="K177" s="61" t="s">
        <v>1002</v>
      </c>
      <c r="L177" s="53">
        <v>2</v>
      </c>
      <c r="M177" s="53">
        <v>2</v>
      </c>
      <c r="N177" s="53" t="str">
        <f t="shared" si="14"/>
        <v/>
      </c>
      <c r="O177" s="67">
        <f>IF(A177="","",SUMIFS('MVT stock'!G:G,'MVT stock'!E:E,A177,'MVT stock'!F:F,K177))</f>
        <v>0</v>
      </c>
      <c r="P177" s="67">
        <f>IF(A177="","",SUMIFS('MVT stock'!H:H,'MVT stock'!E:E,A177,'MVT stock'!F:F,K177))</f>
        <v>1</v>
      </c>
      <c r="Q177" s="68">
        <f t="shared" si="12"/>
        <v>1</v>
      </c>
      <c r="R177" s="50" t="str">
        <f t="shared" si="10"/>
        <v>Pantalon 7/8 en toile beige</v>
      </c>
      <c r="S177" s="51">
        <f>VLOOKUP(A177,BDD!E:F,2,0)</f>
        <v>94</v>
      </c>
      <c r="T177" s="51">
        <f t="shared" si="13"/>
        <v>188</v>
      </c>
    </row>
    <row r="178" spans="1:20" x14ac:dyDescent="0.25">
      <c r="A178" s="65" t="str">
        <f t="shared" si="11"/>
        <v>16PEKEN041.080</v>
      </c>
      <c r="B178" s="53" t="s">
        <v>131</v>
      </c>
      <c r="C178" s="53" t="s">
        <v>60</v>
      </c>
      <c r="D178" s="53" t="s">
        <v>368</v>
      </c>
      <c r="E178" s="58" t="s">
        <v>169</v>
      </c>
      <c r="F178" s="53" t="s">
        <v>154</v>
      </c>
      <c r="G178" s="53" t="s">
        <v>762</v>
      </c>
      <c r="H178" s="65" t="str">
        <f>IF(D178="","",CONCATENATE(B178,VLOOKUP(C178,Thesaurus!N:O,2,0),VLOOKUP(F178,Thesaurus!C:D,2,0)))</f>
        <v>16PEKEN04</v>
      </c>
      <c r="I178" s="57" t="s">
        <v>215</v>
      </c>
      <c r="J178" s="59" t="s">
        <v>1004</v>
      </c>
      <c r="K178" s="61" t="s">
        <v>993</v>
      </c>
      <c r="L178" s="53">
        <v>1</v>
      </c>
      <c r="M178" s="53">
        <v>1</v>
      </c>
      <c r="N178" s="53" t="str">
        <f t="shared" si="14"/>
        <v/>
      </c>
      <c r="O178" s="67">
        <f>IF(A178="","",SUMIFS('MVT stock'!G:G,'MVT stock'!E:E,A178,'MVT stock'!F:F,K178))</f>
        <v>0</v>
      </c>
      <c r="P178" s="67">
        <f>IF(A178="","",SUMIFS('MVT stock'!H:H,'MVT stock'!E:E,A178,'MVT stock'!F:F,K178))</f>
        <v>1</v>
      </c>
      <c r="Q178" s="68">
        <f t="shared" si="12"/>
        <v>0</v>
      </c>
      <c r="R178" s="50" t="str">
        <f t="shared" si="10"/>
        <v>Pantalon 7/8 en toile beige</v>
      </c>
      <c r="S178" s="51">
        <f>VLOOKUP(A178,BDD!E:F,2,0)</f>
        <v>94</v>
      </c>
      <c r="T178" s="51">
        <f t="shared" si="13"/>
        <v>94</v>
      </c>
    </row>
    <row r="179" spans="1:20" x14ac:dyDescent="0.25">
      <c r="A179" s="65" t="str">
        <f t="shared" si="11"/>
        <v>16PEKEN086.MUL</v>
      </c>
      <c r="B179" s="53" t="s">
        <v>131</v>
      </c>
      <c r="C179" s="53" t="s">
        <v>60</v>
      </c>
      <c r="D179" s="53" t="s">
        <v>369</v>
      </c>
      <c r="E179" s="58" t="s">
        <v>358</v>
      </c>
      <c r="F179" s="53" t="s">
        <v>162</v>
      </c>
      <c r="G179" s="53" t="s">
        <v>763</v>
      </c>
      <c r="H179" s="65" t="str">
        <f>IF(D179="","",CONCATENATE(B179,VLOOKUP(C179,Thesaurus!N:O,2,0),VLOOKUP(F179,Thesaurus!C:D,2,0)))</f>
        <v>16PEKEN08</v>
      </c>
      <c r="I179" s="57" t="s">
        <v>259</v>
      </c>
      <c r="J179" s="59" t="s">
        <v>999</v>
      </c>
      <c r="K179" s="61" t="s">
        <v>1001</v>
      </c>
      <c r="L179" s="53">
        <v>2</v>
      </c>
      <c r="M179" s="53">
        <v>2</v>
      </c>
      <c r="N179" s="53" t="str">
        <f t="shared" si="14"/>
        <v/>
      </c>
      <c r="O179" s="67">
        <f>IF(A179="","",SUMIFS('MVT stock'!G:G,'MVT stock'!E:E,A179,'MVT stock'!F:F,K179))</f>
        <v>0</v>
      </c>
      <c r="P179" s="67">
        <f>IF(A179="","",SUMIFS('MVT stock'!H:H,'MVT stock'!E:E,A179,'MVT stock'!F:F,K179))</f>
        <v>0</v>
      </c>
      <c r="Q179" s="68">
        <f t="shared" si="12"/>
        <v>2</v>
      </c>
      <c r="R179" s="50" t="str">
        <f t="shared" si="10"/>
        <v>Robe sans manches fluide</v>
      </c>
      <c r="S179" s="51">
        <f>VLOOKUP(A179,BDD!E:F,2,0)</f>
        <v>147</v>
      </c>
      <c r="T179" s="51">
        <f t="shared" si="13"/>
        <v>294</v>
      </c>
    </row>
    <row r="180" spans="1:20" x14ac:dyDescent="0.25">
      <c r="A180" s="65" t="str">
        <f t="shared" si="11"/>
        <v>16PEKEN086.MUL</v>
      </c>
      <c r="B180" s="53" t="s">
        <v>131</v>
      </c>
      <c r="C180" s="53" t="s">
        <v>60</v>
      </c>
      <c r="D180" s="53" t="s">
        <v>369</v>
      </c>
      <c r="E180" s="58" t="s">
        <v>358</v>
      </c>
      <c r="F180" s="53" t="s">
        <v>162</v>
      </c>
      <c r="G180" s="53" t="s">
        <v>763</v>
      </c>
      <c r="H180" s="65" t="str">
        <f>IF(D180="","",CONCATENATE(B180,VLOOKUP(C180,Thesaurus!N:O,2,0),VLOOKUP(F180,Thesaurus!C:D,2,0)))</f>
        <v>16PEKEN08</v>
      </c>
      <c r="I180" s="57" t="s">
        <v>259</v>
      </c>
      <c r="J180" s="59" t="s">
        <v>999</v>
      </c>
      <c r="K180" s="61" t="s">
        <v>1002</v>
      </c>
      <c r="L180" s="53">
        <v>1</v>
      </c>
      <c r="M180" s="53">
        <v>1</v>
      </c>
      <c r="N180" s="53" t="str">
        <f t="shared" si="14"/>
        <v/>
      </c>
      <c r="O180" s="67">
        <f>IF(A180="","",SUMIFS('MVT stock'!G:G,'MVT stock'!E:E,A180,'MVT stock'!F:F,K180))</f>
        <v>0</v>
      </c>
      <c r="P180" s="67">
        <f>IF(A180="","",SUMIFS('MVT stock'!H:H,'MVT stock'!E:E,A180,'MVT stock'!F:F,K180))</f>
        <v>0</v>
      </c>
      <c r="Q180" s="68">
        <f t="shared" si="12"/>
        <v>1</v>
      </c>
      <c r="R180" s="50" t="str">
        <f t="shared" si="10"/>
        <v>Robe sans manches fluide</v>
      </c>
      <c r="S180" s="51">
        <f>VLOOKUP(A180,BDD!E:F,2,0)</f>
        <v>147</v>
      </c>
      <c r="T180" s="51">
        <f t="shared" si="13"/>
        <v>147</v>
      </c>
    </row>
    <row r="181" spans="1:20" x14ac:dyDescent="0.25">
      <c r="A181" s="65" t="str">
        <f t="shared" si="11"/>
        <v>16PEKEN086.MUL</v>
      </c>
      <c r="B181" s="53" t="s">
        <v>131</v>
      </c>
      <c r="C181" s="53" t="s">
        <v>60</v>
      </c>
      <c r="D181" s="53" t="s">
        <v>369</v>
      </c>
      <c r="E181" s="58" t="s">
        <v>358</v>
      </c>
      <c r="F181" s="53" t="s">
        <v>162</v>
      </c>
      <c r="G181" s="53" t="s">
        <v>763</v>
      </c>
      <c r="H181" s="65" t="str">
        <f>IF(D181="","",CONCATENATE(B181,VLOOKUP(C181,Thesaurus!N:O,2,0),VLOOKUP(F181,Thesaurus!C:D,2,0)))</f>
        <v>16PEKEN08</v>
      </c>
      <c r="I181" s="57" t="s">
        <v>259</v>
      </c>
      <c r="J181" s="59" t="s">
        <v>999</v>
      </c>
      <c r="K181" s="61" t="s">
        <v>993</v>
      </c>
      <c r="L181" s="53">
        <v>1</v>
      </c>
      <c r="M181" s="53">
        <v>1</v>
      </c>
      <c r="N181" s="53" t="str">
        <f t="shared" si="14"/>
        <v/>
      </c>
      <c r="O181" s="67">
        <f>IF(A181="","",SUMIFS('MVT stock'!G:G,'MVT stock'!E:E,A181,'MVT stock'!F:F,K181))</f>
        <v>0</v>
      </c>
      <c r="P181" s="67">
        <f>IF(A181="","",SUMIFS('MVT stock'!H:H,'MVT stock'!E:E,A181,'MVT stock'!F:F,K181))</f>
        <v>0</v>
      </c>
      <c r="Q181" s="68">
        <f t="shared" si="12"/>
        <v>1</v>
      </c>
      <c r="R181" s="50" t="str">
        <f t="shared" si="10"/>
        <v>Robe sans manches fluide</v>
      </c>
      <c r="S181" s="51">
        <f>VLOOKUP(A181,BDD!E:F,2,0)</f>
        <v>147</v>
      </c>
      <c r="T181" s="51">
        <f t="shared" si="13"/>
        <v>147</v>
      </c>
    </row>
    <row r="182" spans="1:20" x14ac:dyDescent="0.25">
      <c r="A182" s="65" t="str">
        <f t="shared" si="11"/>
        <v>16PEKEN087.080</v>
      </c>
      <c r="B182" s="53" t="s">
        <v>131</v>
      </c>
      <c r="C182" s="53" t="s">
        <v>60</v>
      </c>
      <c r="D182" s="53" t="s">
        <v>370</v>
      </c>
      <c r="E182" s="58" t="s">
        <v>155</v>
      </c>
      <c r="F182" s="53" t="s">
        <v>162</v>
      </c>
      <c r="G182" s="53" t="s">
        <v>764</v>
      </c>
      <c r="H182" s="65" t="str">
        <f>IF(D182="","",CONCATENATE(B182,VLOOKUP(C182,Thesaurus!N:O,2,0),VLOOKUP(F182,Thesaurus!C:D,2,0)))</f>
        <v>16PEKEN08</v>
      </c>
      <c r="I182" s="57" t="s">
        <v>215</v>
      </c>
      <c r="J182" s="59" t="s">
        <v>1020</v>
      </c>
      <c r="K182" s="61" t="s">
        <v>1001</v>
      </c>
      <c r="L182" s="53">
        <v>2</v>
      </c>
      <c r="M182" s="53">
        <v>2</v>
      </c>
      <c r="N182" s="53" t="str">
        <f t="shared" si="14"/>
        <v/>
      </c>
      <c r="O182" s="67">
        <f>IF(A182="","",SUMIFS('MVT stock'!G:G,'MVT stock'!E:E,A182,'MVT stock'!F:F,K182))</f>
        <v>0</v>
      </c>
      <c r="P182" s="67">
        <f>IF(A182="","",SUMIFS('MVT stock'!H:H,'MVT stock'!E:E,A182,'MVT stock'!F:F,K182))</f>
        <v>0</v>
      </c>
      <c r="Q182" s="68">
        <f t="shared" si="12"/>
        <v>2</v>
      </c>
      <c r="R182" s="50" t="str">
        <f t="shared" si="10"/>
        <v>Robe safari taille élastiquée</v>
      </c>
      <c r="S182" s="51">
        <f>VLOOKUP(A182,BDD!E:F,2,0)</f>
        <v>147</v>
      </c>
      <c r="T182" s="51">
        <f t="shared" si="13"/>
        <v>294</v>
      </c>
    </row>
    <row r="183" spans="1:20" x14ac:dyDescent="0.25">
      <c r="A183" s="65" t="str">
        <f t="shared" si="11"/>
        <v>16PEKEN087.080</v>
      </c>
      <c r="B183" s="53" t="s">
        <v>131</v>
      </c>
      <c r="C183" s="53" t="s">
        <v>60</v>
      </c>
      <c r="D183" s="53" t="s">
        <v>370</v>
      </c>
      <c r="E183" s="58" t="s">
        <v>155</v>
      </c>
      <c r="F183" s="53" t="s">
        <v>162</v>
      </c>
      <c r="G183" s="53" t="s">
        <v>764</v>
      </c>
      <c r="H183" s="65" t="str">
        <f>IF(D183="","",CONCATENATE(B183,VLOOKUP(C183,Thesaurus!N:O,2,0),VLOOKUP(F183,Thesaurus!C:D,2,0)))</f>
        <v>16PEKEN08</v>
      </c>
      <c r="I183" s="57" t="s">
        <v>215</v>
      </c>
      <c r="J183" s="59" t="s">
        <v>1020</v>
      </c>
      <c r="K183" s="61" t="s">
        <v>1002</v>
      </c>
      <c r="L183" s="53">
        <v>1</v>
      </c>
      <c r="M183" s="53">
        <v>1</v>
      </c>
      <c r="N183" s="53" t="str">
        <f t="shared" si="14"/>
        <v/>
      </c>
      <c r="O183" s="67">
        <f>IF(A183="","",SUMIFS('MVT stock'!G:G,'MVT stock'!E:E,A183,'MVT stock'!F:F,K183))</f>
        <v>0</v>
      </c>
      <c r="P183" s="67">
        <f>IF(A183="","",SUMIFS('MVT stock'!H:H,'MVT stock'!E:E,A183,'MVT stock'!F:F,K183))</f>
        <v>0</v>
      </c>
      <c r="Q183" s="68">
        <f t="shared" si="12"/>
        <v>1</v>
      </c>
      <c r="R183" s="50" t="str">
        <f t="shared" si="10"/>
        <v>Robe safari taille élastiquée</v>
      </c>
      <c r="S183" s="51">
        <f>VLOOKUP(A183,BDD!E:F,2,0)</f>
        <v>147</v>
      </c>
      <c r="T183" s="51">
        <f t="shared" si="13"/>
        <v>147</v>
      </c>
    </row>
    <row r="184" spans="1:20" x14ac:dyDescent="0.25">
      <c r="A184" s="65" t="str">
        <f t="shared" si="11"/>
        <v>16PEKEN087.080</v>
      </c>
      <c r="B184" s="53" t="s">
        <v>131</v>
      </c>
      <c r="C184" s="53" t="s">
        <v>60</v>
      </c>
      <c r="D184" s="53" t="s">
        <v>370</v>
      </c>
      <c r="E184" s="58" t="s">
        <v>155</v>
      </c>
      <c r="F184" s="53" t="s">
        <v>162</v>
      </c>
      <c r="G184" s="53" t="s">
        <v>764</v>
      </c>
      <c r="H184" s="65" t="str">
        <f>IF(D184="","",CONCATENATE(B184,VLOOKUP(C184,Thesaurus!N:O,2,0),VLOOKUP(F184,Thesaurus!C:D,2,0)))</f>
        <v>16PEKEN08</v>
      </c>
      <c r="I184" s="57" t="s">
        <v>215</v>
      </c>
      <c r="J184" s="59" t="s">
        <v>1020</v>
      </c>
      <c r="K184" s="61" t="s">
        <v>993</v>
      </c>
      <c r="L184" s="53">
        <v>1</v>
      </c>
      <c r="M184" s="53">
        <v>1</v>
      </c>
      <c r="N184" s="53" t="str">
        <f t="shared" si="14"/>
        <v/>
      </c>
      <c r="O184" s="67">
        <f>IF(A184="","",SUMIFS('MVT stock'!G:G,'MVT stock'!E:E,A184,'MVT stock'!F:F,K184))</f>
        <v>0</v>
      </c>
      <c r="P184" s="67">
        <f>IF(A184="","",SUMIFS('MVT stock'!H:H,'MVT stock'!E:E,A184,'MVT stock'!F:F,K184))</f>
        <v>0</v>
      </c>
      <c r="Q184" s="68">
        <f t="shared" si="12"/>
        <v>1</v>
      </c>
      <c r="R184" s="50" t="str">
        <f t="shared" si="10"/>
        <v>Robe safari taille élastiquée</v>
      </c>
      <c r="S184" s="51">
        <f>VLOOKUP(A184,BDD!E:F,2,0)</f>
        <v>147</v>
      </c>
      <c r="T184" s="51">
        <f t="shared" si="13"/>
        <v>147</v>
      </c>
    </row>
    <row r="185" spans="1:20" x14ac:dyDescent="0.25">
      <c r="A185" s="65" t="str">
        <f t="shared" si="11"/>
        <v>16PEKEN011.MUL</v>
      </c>
      <c r="B185" s="53" t="s">
        <v>131</v>
      </c>
      <c r="C185" s="53" t="s">
        <v>60</v>
      </c>
      <c r="D185" s="53" t="s">
        <v>371</v>
      </c>
      <c r="E185" s="58" t="s">
        <v>358</v>
      </c>
      <c r="F185" s="53" t="s">
        <v>148</v>
      </c>
      <c r="G185" s="53" t="s">
        <v>765</v>
      </c>
      <c r="H185" s="65" t="str">
        <f>IF(D185="","",CONCATENATE(B185,VLOOKUP(C185,Thesaurus!N:O,2,0),VLOOKUP(F185,Thesaurus!C:D,2,0)))</f>
        <v>16PEKEN01</v>
      </c>
      <c r="I185" s="57" t="s">
        <v>259</v>
      </c>
      <c r="J185" s="59" t="s">
        <v>1004</v>
      </c>
      <c r="K185" s="61" t="s">
        <v>1001</v>
      </c>
      <c r="L185" s="53">
        <v>2</v>
      </c>
      <c r="M185" s="53">
        <v>2</v>
      </c>
      <c r="N185" s="53" t="str">
        <f t="shared" si="14"/>
        <v/>
      </c>
      <c r="O185" s="67">
        <f>IF(A185="","",SUMIFS('MVT stock'!G:G,'MVT stock'!E:E,A185,'MVT stock'!F:F,K185))</f>
        <v>0</v>
      </c>
      <c r="P185" s="67">
        <f>IF(A185="","",SUMIFS('MVT stock'!H:H,'MVT stock'!E:E,A185,'MVT stock'!F:F,K185))</f>
        <v>0</v>
      </c>
      <c r="Q185" s="68">
        <f t="shared" si="12"/>
        <v>2</v>
      </c>
      <c r="R185" s="50" t="str">
        <f t="shared" si="10"/>
        <v>Top sans manches fluide</v>
      </c>
      <c r="S185" s="51">
        <f>VLOOKUP(A185,BDD!E:F,2,0)</f>
        <v>94</v>
      </c>
      <c r="T185" s="51">
        <f t="shared" si="13"/>
        <v>188</v>
      </c>
    </row>
    <row r="186" spans="1:20" x14ac:dyDescent="0.25">
      <c r="A186" s="65" t="str">
        <f t="shared" si="11"/>
        <v>16PEKEN011.MUL</v>
      </c>
      <c r="B186" s="53" t="s">
        <v>131</v>
      </c>
      <c r="C186" s="53" t="s">
        <v>60</v>
      </c>
      <c r="D186" s="53" t="s">
        <v>371</v>
      </c>
      <c r="E186" s="58" t="s">
        <v>358</v>
      </c>
      <c r="F186" s="53" t="s">
        <v>148</v>
      </c>
      <c r="G186" s="53" t="s">
        <v>765</v>
      </c>
      <c r="H186" s="65" t="str">
        <f>IF(D186="","",CONCATENATE(B186,VLOOKUP(C186,Thesaurus!N:O,2,0),VLOOKUP(F186,Thesaurus!C:D,2,0)))</f>
        <v>16PEKEN01</v>
      </c>
      <c r="I186" s="57" t="s">
        <v>259</v>
      </c>
      <c r="J186" s="59" t="s">
        <v>1004</v>
      </c>
      <c r="K186" s="61" t="s">
        <v>1002</v>
      </c>
      <c r="L186" s="53">
        <v>2</v>
      </c>
      <c r="M186" s="53">
        <v>2</v>
      </c>
      <c r="N186" s="53" t="str">
        <f t="shared" si="14"/>
        <v/>
      </c>
      <c r="O186" s="67">
        <f>IF(A186="","",SUMIFS('MVT stock'!G:G,'MVT stock'!E:E,A186,'MVT stock'!F:F,K186))</f>
        <v>0</v>
      </c>
      <c r="P186" s="67">
        <f>IF(A186="","",SUMIFS('MVT stock'!H:H,'MVT stock'!E:E,A186,'MVT stock'!F:F,K186))</f>
        <v>0</v>
      </c>
      <c r="Q186" s="68">
        <f t="shared" si="12"/>
        <v>2</v>
      </c>
      <c r="R186" s="50" t="str">
        <f t="shared" si="10"/>
        <v>Top sans manches fluide</v>
      </c>
      <c r="S186" s="51">
        <f>VLOOKUP(A186,BDD!E:F,2,0)</f>
        <v>94</v>
      </c>
      <c r="T186" s="51">
        <f t="shared" si="13"/>
        <v>188</v>
      </c>
    </row>
    <row r="187" spans="1:20" x14ac:dyDescent="0.25">
      <c r="A187" s="65" t="str">
        <f t="shared" si="11"/>
        <v>16PEKEN011.MUL</v>
      </c>
      <c r="B187" s="53" t="s">
        <v>131</v>
      </c>
      <c r="C187" s="53" t="s">
        <v>60</v>
      </c>
      <c r="D187" s="53" t="s">
        <v>371</v>
      </c>
      <c r="E187" s="58" t="s">
        <v>358</v>
      </c>
      <c r="F187" s="53" t="s">
        <v>148</v>
      </c>
      <c r="G187" s="53" t="s">
        <v>765</v>
      </c>
      <c r="H187" s="65" t="str">
        <f>IF(D187="","",CONCATENATE(B187,VLOOKUP(C187,Thesaurus!N:O,2,0),VLOOKUP(F187,Thesaurus!C:D,2,0)))</f>
        <v>16PEKEN01</v>
      </c>
      <c r="I187" s="57" t="s">
        <v>259</v>
      </c>
      <c r="J187" s="59" t="s">
        <v>1004</v>
      </c>
      <c r="K187" s="61" t="s">
        <v>993</v>
      </c>
      <c r="L187" s="53">
        <v>1</v>
      </c>
      <c r="M187" s="53">
        <v>1</v>
      </c>
      <c r="N187" s="53" t="str">
        <f t="shared" si="14"/>
        <v/>
      </c>
      <c r="O187" s="67">
        <f>IF(A187="","",SUMIFS('MVT stock'!G:G,'MVT stock'!E:E,A187,'MVT stock'!F:F,K187))</f>
        <v>0</v>
      </c>
      <c r="P187" s="67">
        <f>IF(A187="","",SUMIFS('MVT stock'!H:H,'MVT stock'!E:E,A187,'MVT stock'!F:F,K187))</f>
        <v>0</v>
      </c>
      <c r="Q187" s="68">
        <f t="shared" si="12"/>
        <v>1</v>
      </c>
      <c r="R187" s="50" t="str">
        <f t="shared" si="10"/>
        <v>Top sans manches fluide</v>
      </c>
      <c r="S187" s="51">
        <f>VLOOKUP(A187,BDD!E:F,2,0)</f>
        <v>94</v>
      </c>
      <c r="T187" s="51">
        <f t="shared" si="13"/>
        <v>94</v>
      </c>
    </row>
    <row r="188" spans="1:20" x14ac:dyDescent="0.25">
      <c r="A188" s="65" t="str">
        <f t="shared" si="11"/>
        <v>16PEKEN031.970</v>
      </c>
      <c r="B188" s="53" t="s">
        <v>131</v>
      </c>
      <c r="C188" s="53" t="s">
        <v>60</v>
      </c>
      <c r="D188" s="53" t="s">
        <v>372</v>
      </c>
      <c r="E188" s="58" t="s">
        <v>373</v>
      </c>
      <c r="F188" s="53" t="s">
        <v>152</v>
      </c>
      <c r="G188" s="53" t="s">
        <v>766</v>
      </c>
      <c r="H188" s="65" t="str">
        <f>IF(D188="","",CONCATENATE(B188,VLOOKUP(C188,Thesaurus!N:O,2,0),VLOOKUP(F188,Thesaurus!C:D,2,0)))</f>
        <v>16PEKEN03</v>
      </c>
      <c r="I188" s="57" t="s">
        <v>253</v>
      </c>
      <c r="J188" s="59" t="s">
        <v>1004</v>
      </c>
      <c r="K188" s="61" t="s">
        <v>180</v>
      </c>
      <c r="L188" s="53">
        <v>2</v>
      </c>
      <c r="M188" s="53">
        <v>2</v>
      </c>
      <c r="N188" s="53" t="str">
        <f t="shared" si="14"/>
        <v/>
      </c>
      <c r="O188" s="67">
        <f>IF(A188="","",SUMIFS('MVT stock'!G:G,'MVT stock'!E:E,A188,'MVT stock'!F:F,K188))</f>
        <v>0</v>
      </c>
      <c r="P188" s="67">
        <f>IF(A188="","",SUMIFS('MVT stock'!H:H,'MVT stock'!E:E,A188,'MVT stock'!F:F,K188))</f>
        <v>0</v>
      </c>
      <c r="Q188" s="68">
        <f t="shared" si="12"/>
        <v>2</v>
      </c>
      <c r="R188" s="50" t="str">
        <f t="shared" si="10"/>
        <v>Tee-shirt Tiger</v>
      </c>
      <c r="S188" s="51">
        <f>VLOOKUP(A188,BDD!E:F,2,0)</f>
        <v>36</v>
      </c>
      <c r="T188" s="51">
        <f t="shared" si="13"/>
        <v>72</v>
      </c>
    </row>
    <row r="189" spans="1:20" x14ac:dyDescent="0.25">
      <c r="A189" s="65" t="str">
        <f t="shared" si="11"/>
        <v>16PEKEN031.970</v>
      </c>
      <c r="B189" s="53" t="s">
        <v>131</v>
      </c>
      <c r="C189" s="53" t="s">
        <v>60</v>
      </c>
      <c r="D189" s="53" t="s">
        <v>372</v>
      </c>
      <c r="E189" s="58" t="s">
        <v>373</v>
      </c>
      <c r="F189" s="53" t="s">
        <v>152</v>
      </c>
      <c r="G189" s="53" t="s">
        <v>766</v>
      </c>
      <c r="H189" s="65" t="str">
        <f>IF(D189="","",CONCATENATE(B189,VLOOKUP(C189,Thesaurus!N:O,2,0),VLOOKUP(F189,Thesaurus!C:D,2,0)))</f>
        <v>16PEKEN03</v>
      </c>
      <c r="I189" s="57" t="s">
        <v>253</v>
      </c>
      <c r="J189" s="59" t="s">
        <v>1004</v>
      </c>
      <c r="K189" s="61" t="s">
        <v>181</v>
      </c>
      <c r="L189" s="53">
        <v>2</v>
      </c>
      <c r="M189" s="53">
        <v>2</v>
      </c>
      <c r="N189" s="53" t="str">
        <f t="shared" si="14"/>
        <v/>
      </c>
      <c r="O189" s="67">
        <f>IF(A189="","",SUMIFS('MVT stock'!G:G,'MVT stock'!E:E,A189,'MVT stock'!F:F,K189))</f>
        <v>0</v>
      </c>
      <c r="P189" s="67">
        <f>IF(A189="","",SUMIFS('MVT stock'!H:H,'MVT stock'!E:E,A189,'MVT stock'!F:F,K189))</f>
        <v>0</v>
      </c>
      <c r="Q189" s="68">
        <f t="shared" si="12"/>
        <v>2</v>
      </c>
      <c r="R189" s="50" t="str">
        <f t="shared" si="10"/>
        <v>Tee-shirt Tiger</v>
      </c>
      <c r="S189" s="51">
        <f>VLOOKUP(A189,BDD!E:F,2,0)</f>
        <v>36</v>
      </c>
      <c r="T189" s="51">
        <f t="shared" si="13"/>
        <v>72</v>
      </c>
    </row>
    <row r="190" spans="1:20" x14ac:dyDescent="0.25">
      <c r="A190" s="65" t="str">
        <f t="shared" si="11"/>
        <v>16PEKEN031.970</v>
      </c>
      <c r="B190" s="53" t="s">
        <v>131</v>
      </c>
      <c r="C190" s="53" t="s">
        <v>60</v>
      </c>
      <c r="D190" s="53" t="s">
        <v>372</v>
      </c>
      <c r="E190" s="58" t="s">
        <v>373</v>
      </c>
      <c r="F190" s="53" t="s">
        <v>152</v>
      </c>
      <c r="G190" s="53" t="s">
        <v>766</v>
      </c>
      <c r="H190" s="65" t="str">
        <f>IF(D190="","",CONCATENATE(B190,VLOOKUP(C190,Thesaurus!N:O,2,0),VLOOKUP(F190,Thesaurus!C:D,2,0)))</f>
        <v>16PEKEN03</v>
      </c>
      <c r="I190" s="57" t="s">
        <v>253</v>
      </c>
      <c r="J190" s="59" t="s">
        <v>1004</v>
      </c>
      <c r="K190" s="61" t="s">
        <v>996</v>
      </c>
      <c r="L190" s="53">
        <v>2</v>
      </c>
      <c r="M190" s="53">
        <v>2</v>
      </c>
      <c r="N190" s="53" t="str">
        <f t="shared" si="14"/>
        <v/>
      </c>
      <c r="O190" s="67">
        <f>IF(A190="","",SUMIFS('MVT stock'!G:G,'MVT stock'!E:E,A190,'MVT stock'!F:F,K190))</f>
        <v>0</v>
      </c>
      <c r="P190" s="67">
        <f>IF(A190="","",SUMIFS('MVT stock'!H:H,'MVT stock'!E:E,A190,'MVT stock'!F:F,K190))</f>
        <v>0</v>
      </c>
      <c r="Q190" s="68">
        <f t="shared" si="12"/>
        <v>2</v>
      </c>
      <c r="R190" s="50" t="str">
        <f t="shared" si="10"/>
        <v>Tee-shirt Tiger</v>
      </c>
      <c r="S190" s="51">
        <f>VLOOKUP(A190,BDD!E:F,2,0)</f>
        <v>36</v>
      </c>
      <c r="T190" s="51">
        <f t="shared" si="13"/>
        <v>72</v>
      </c>
    </row>
    <row r="191" spans="1:20" x14ac:dyDescent="0.25">
      <c r="A191" s="65" t="str">
        <f t="shared" si="11"/>
        <v>16PEKEN031.999</v>
      </c>
      <c r="B191" s="53" t="s">
        <v>131</v>
      </c>
      <c r="C191" s="53" t="s">
        <v>60</v>
      </c>
      <c r="D191" s="53" t="s">
        <v>372</v>
      </c>
      <c r="E191" s="58" t="s">
        <v>358</v>
      </c>
      <c r="F191" s="53" t="s">
        <v>152</v>
      </c>
      <c r="G191" s="53" t="s">
        <v>766</v>
      </c>
      <c r="H191" s="65" t="str">
        <f>IF(D191="","",CONCATENATE(B191,VLOOKUP(C191,Thesaurus!N:O,2,0),VLOOKUP(F191,Thesaurus!C:D,2,0)))</f>
        <v>16PEKEN03</v>
      </c>
      <c r="I191" s="57">
        <v>999</v>
      </c>
      <c r="J191" s="59" t="s">
        <v>1004</v>
      </c>
      <c r="K191" s="61" t="s">
        <v>180</v>
      </c>
      <c r="L191" s="53">
        <v>2</v>
      </c>
      <c r="M191" s="53">
        <v>2</v>
      </c>
      <c r="N191" s="53" t="str">
        <f t="shared" si="14"/>
        <v/>
      </c>
      <c r="O191" s="67">
        <f>IF(A191="","",SUMIFS('MVT stock'!G:G,'MVT stock'!E:E,A191,'MVT stock'!F:F,K191))</f>
        <v>0</v>
      </c>
      <c r="P191" s="67">
        <f>IF(A191="","",SUMIFS('MVT stock'!H:H,'MVT stock'!E:E,A191,'MVT stock'!F:F,K191))</f>
        <v>0</v>
      </c>
      <c r="Q191" s="68">
        <f t="shared" si="12"/>
        <v>2</v>
      </c>
      <c r="R191" s="50" t="str">
        <f t="shared" si="10"/>
        <v>Tee-shirt Tiger</v>
      </c>
      <c r="S191" s="51">
        <f>VLOOKUP(A191,BDD!E:F,2,0)</f>
        <v>36</v>
      </c>
      <c r="T191" s="51">
        <f t="shared" si="13"/>
        <v>72</v>
      </c>
    </row>
    <row r="192" spans="1:20" x14ac:dyDescent="0.25">
      <c r="A192" s="65" t="str">
        <f t="shared" si="11"/>
        <v>16PEKEN031.999</v>
      </c>
      <c r="B192" s="53" t="s">
        <v>131</v>
      </c>
      <c r="C192" s="53" t="s">
        <v>60</v>
      </c>
      <c r="D192" s="53" t="s">
        <v>372</v>
      </c>
      <c r="E192" s="58" t="s">
        <v>358</v>
      </c>
      <c r="F192" s="53" t="s">
        <v>152</v>
      </c>
      <c r="G192" s="53" t="s">
        <v>766</v>
      </c>
      <c r="H192" s="65" t="str">
        <f>IF(D192="","",CONCATENATE(B192,VLOOKUP(C192,Thesaurus!N:O,2,0),VLOOKUP(F192,Thesaurus!C:D,2,0)))</f>
        <v>16PEKEN03</v>
      </c>
      <c r="I192" s="57">
        <v>999</v>
      </c>
      <c r="J192" s="59" t="s">
        <v>1004</v>
      </c>
      <c r="K192" s="61" t="s">
        <v>181</v>
      </c>
      <c r="L192" s="53">
        <v>2</v>
      </c>
      <c r="M192" s="53">
        <v>2</v>
      </c>
      <c r="N192" s="53" t="str">
        <f t="shared" si="14"/>
        <v/>
      </c>
      <c r="O192" s="67">
        <f>IF(A192="","",SUMIFS('MVT stock'!G:G,'MVT stock'!E:E,A192,'MVT stock'!F:F,K192))</f>
        <v>0</v>
      </c>
      <c r="P192" s="67">
        <f>IF(A192="","",SUMIFS('MVT stock'!H:H,'MVT stock'!E:E,A192,'MVT stock'!F:F,K192))</f>
        <v>0</v>
      </c>
      <c r="Q192" s="68">
        <f t="shared" si="12"/>
        <v>2</v>
      </c>
      <c r="R192" s="50" t="str">
        <f t="shared" si="10"/>
        <v>Tee-shirt Tiger</v>
      </c>
      <c r="S192" s="51">
        <f>VLOOKUP(A192,BDD!E:F,2,0)</f>
        <v>36</v>
      </c>
      <c r="T192" s="51">
        <f t="shared" si="13"/>
        <v>72</v>
      </c>
    </row>
    <row r="193" spans="1:20" x14ac:dyDescent="0.25">
      <c r="A193" s="65" t="str">
        <f t="shared" si="11"/>
        <v>16PEKEN031.999</v>
      </c>
      <c r="B193" s="53" t="s">
        <v>131</v>
      </c>
      <c r="C193" s="53" t="s">
        <v>60</v>
      </c>
      <c r="D193" s="53" t="s">
        <v>372</v>
      </c>
      <c r="E193" s="58" t="s">
        <v>358</v>
      </c>
      <c r="F193" s="53" t="s">
        <v>152</v>
      </c>
      <c r="G193" s="53" t="s">
        <v>766</v>
      </c>
      <c r="H193" s="65" t="str">
        <f>IF(D193="","",CONCATENATE(B193,VLOOKUP(C193,Thesaurus!N:O,2,0),VLOOKUP(F193,Thesaurus!C:D,2,0)))</f>
        <v>16PEKEN03</v>
      </c>
      <c r="I193" s="57">
        <v>999</v>
      </c>
      <c r="J193" s="59" t="s">
        <v>1004</v>
      </c>
      <c r="K193" s="61" t="s">
        <v>996</v>
      </c>
      <c r="L193" s="53">
        <v>2</v>
      </c>
      <c r="M193" s="53">
        <v>2</v>
      </c>
      <c r="N193" s="53" t="str">
        <f t="shared" si="14"/>
        <v/>
      </c>
      <c r="O193" s="67">
        <f>IF(A193="","",SUMIFS('MVT stock'!G:G,'MVT stock'!E:E,A193,'MVT stock'!F:F,K193))</f>
        <v>0</v>
      </c>
      <c r="P193" s="67">
        <f>IF(A193="","",SUMIFS('MVT stock'!H:H,'MVT stock'!E:E,A193,'MVT stock'!F:F,K193))</f>
        <v>0</v>
      </c>
      <c r="Q193" s="68">
        <f t="shared" si="12"/>
        <v>2</v>
      </c>
      <c r="R193" s="50" t="str">
        <f t="shared" si="10"/>
        <v>Tee-shirt Tiger</v>
      </c>
      <c r="S193" s="51">
        <f>VLOOKUP(A193,BDD!E:F,2,0)</f>
        <v>36</v>
      </c>
      <c r="T193" s="51">
        <f t="shared" si="13"/>
        <v>72</v>
      </c>
    </row>
    <row r="194" spans="1:20" x14ac:dyDescent="0.25">
      <c r="A194" s="65" t="str">
        <f t="shared" si="11"/>
        <v>16PEKEN101.970</v>
      </c>
      <c r="B194" s="53" t="s">
        <v>131</v>
      </c>
      <c r="C194" s="53" t="s">
        <v>60</v>
      </c>
      <c r="D194" s="53" t="s">
        <v>374</v>
      </c>
      <c r="E194" s="58" t="s">
        <v>373</v>
      </c>
      <c r="F194" s="53" t="s">
        <v>166</v>
      </c>
      <c r="G194" s="53" t="s">
        <v>767</v>
      </c>
      <c r="H194" s="65" t="str">
        <f>IF(D194="","",CONCATENATE(B194,VLOOKUP(C194,Thesaurus!N:O,2,0),VLOOKUP(F194,Thesaurus!C:D,2,0)))</f>
        <v>16PEKEN10</v>
      </c>
      <c r="I194" s="57" t="s">
        <v>253</v>
      </c>
      <c r="J194" s="59" t="s">
        <v>1004</v>
      </c>
      <c r="K194" s="61" t="s">
        <v>180</v>
      </c>
      <c r="L194" s="53">
        <v>2</v>
      </c>
      <c r="M194" s="53">
        <v>2</v>
      </c>
      <c r="N194" s="53" t="str">
        <f t="shared" si="14"/>
        <v/>
      </c>
      <c r="O194" s="67">
        <f>IF(A194="","",SUMIFS('MVT stock'!G:G,'MVT stock'!E:E,A194,'MVT stock'!F:F,K194))</f>
        <v>0</v>
      </c>
      <c r="P194" s="67">
        <f>IF(A194="","",SUMIFS('MVT stock'!H:H,'MVT stock'!E:E,A194,'MVT stock'!F:F,K194))</f>
        <v>0</v>
      </c>
      <c r="Q194" s="68">
        <f t="shared" si="12"/>
        <v>2</v>
      </c>
      <c r="R194" s="50" t="str">
        <f t="shared" ref="R194:R257" si="15">G194</f>
        <v>Sweat Tiger</v>
      </c>
      <c r="S194" s="51">
        <f>VLOOKUP(A194,BDD!E:F,2,0)</f>
        <v>74</v>
      </c>
      <c r="T194" s="51">
        <f t="shared" si="13"/>
        <v>148</v>
      </c>
    </row>
    <row r="195" spans="1:20" x14ac:dyDescent="0.25">
      <c r="A195" s="65" t="str">
        <f t="shared" ref="A195:A258" si="16">IF(D195="","",CONCATENATE(H195,J195,".",I195))</f>
        <v>16PEKEN101.970</v>
      </c>
      <c r="B195" s="53" t="s">
        <v>131</v>
      </c>
      <c r="C195" s="53" t="s">
        <v>60</v>
      </c>
      <c r="D195" s="53" t="s">
        <v>374</v>
      </c>
      <c r="E195" s="58" t="s">
        <v>373</v>
      </c>
      <c r="F195" s="53" t="s">
        <v>166</v>
      </c>
      <c r="G195" s="53" t="s">
        <v>767</v>
      </c>
      <c r="H195" s="65" t="str">
        <f>IF(D195="","",CONCATENATE(B195,VLOOKUP(C195,Thesaurus!N:O,2,0),VLOOKUP(F195,Thesaurus!C:D,2,0)))</f>
        <v>16PEKEN10</v>
      </c>
      <c r="I195" s="57" t="s">
        <v>253</v>
      </c>
      <c r="J195" s="59" t="s">
        <v>1004</v>
      </c>
      <c r="K195" s="61" t="s">
        <v>181</v>
      </c>
      <c r="L195" s="53">
        <v>1</v>
      </c>
      <c r="M195" s="53">
        <v>1</v>
      </c>
      <c r="N195" s="53" t="str">
        <f t="shared" si="14"/>
        <v/>
      </c>
      <c r="O195" s="67">
        <f>IF(A195="","",SUMIFS('MVT stock'!G:G,'MVT stock'!E:E,A195,'MVT stock'!F:F,K195))</f>
        <v>0</v>
      </c>
      <c r="P195" s="67">
        <f>IF(A195="","",SUMIFS('MVT stock'!H:H,'MVT stock'!E:E,A195,'MVT stock'!F:F,K195))</f>
        <v>0</v>
      </c>
      <c r="Q195" s="68">
        <f t="shared" ref="Q195:Q258" si="17">IF(M195="","",M195+O195-P195)</f>
        <v>1</v>
      </c>
      <c r="R195" s="50" t="str">
        <f t="shared" si="15"/>
        <v>Sweat Tiger</v>
      </c>
      <c r="S195" s="51">
        <f>VLOOKUP(A195,BDD!E:F,2,0)</f>
        <v>74</v>
      </c>
      <c r="T195" s="51">
        <f t="shared" ref="T195:T258" si="18">L195*S195</f>
        <v>74</v>
      </c>
    </row>
    <row r="196" spans="1:20" x14ac:dyDescent="0.25">
      <c r="A196" s="65" t="str">
        <f t="shared" si="16"/>
        <v>16PEKEN101.970</v>
      </c>
      <c r="B196" s="53" t="s">
        <v>131</v>
      </c>
      <c r="C196" s="53" t="s">
        <v>60</v>
      </c>
      <c r="D196" s="53" t="s">
        <v>374</v>
      </c>
      <c r="E196" s="58" t="s">
        <v>373</v>
      </c>
      <c r="F196" s="53" t="s">
        <v>166</v>
      </c>
      <c r="G196" s="53" t="s">
        <v>767</v>
      </c>
      <c r="H196" s="65" t="str">
        <f>IF(D196="","",CONCATENATE(B196,VLOOKUP(C196,Thesaurus!N:O,2,0),VLOOKUP(F196,Thesaurus!C:D,2,0)))</f>
        <v>16PEKEN10</v>
      </c>
      <c r="I196" s="57" t="s">
        <v>253</v>
      </c>
      <c r="J196" s="59" t="s">
        <v>1004</v>
      </c>
      <c r="K196" s="61" t="s">
        <v>996</v>
      </c>
      <c r="L196" s="53">
        <v>1</v>
      </c>
      <c r="M196" s="53">
        <v>1</v>
      </c>
      <c r="N196" s="53" t="str">
        <f t="shared" si="14"/>
        <v/>
      </c>
      <c r="O196" s="67">
        <f>IF(A196="","",SUMIFS('MVT stock'!G:G,'MVT stock'!E:E,A196,'MVT stock'!F:F,K196))</f>
        <v>0</v>
      </c>
      <c r="P196" s="67">
        <f>IF(A196="","",SUMIFS('MVT stock'!H:H,'MVT stock'!E:E,A196,'MVT stock'!F:F,K196))</f>
        <v>0</v>
      </c>
      <c r="Q196" s="68">
        <f t="shared" si="17"/>
        <v>1</v>
      </c>
      <c r="R196" s="50" t="str">
        <f t="shared" si="15"/>
        <v>Sweat Tiger</v>
      </c>
      <c r="S196" s="51">
        <f>VLOOKUP(A196,BDD!E:F,2,0)</f>
        <v>74</v>
      </c>
      <c r="T196" s="51">
        <f t="shared" si="18"/>
        <v>74</v>
      </c>
    </row>
    <row r="197" spans="1:20" x14ac:dyDescent="0.25">
      <c r="A197" s="65" t="str">
        <f t="shared" si="16"/>
        <v>16PEKEN101.999</v>
      </c>
      <c r="B197" s="53" t="s">
        <v>131</v>
      </c>
      <c r="C197" s="53" t="s">
        <v>60</v>
      </c>
      <c r="D197" s="53" t="s">
        <v>374</v>
      </c>
      <c r="E197" s="58" t="s">
        <v>358</v>
      </c>
      <c r="F197" s="53" t="s">
        <v>166</v>
      </c>
      <c r="G197" s="53" t="s">
        <v>767</v>
      </c>
      <c r="H197" s="65" t="str">
        <f>IF(D197="","",CONCATENATE(B197,VLOOKUP(C197,Thesaurus!N:O,2,0),VLOOKUP(F197,Thesaurus!C:D,2,0)))</f>
        <v>16PEKEN10</v>
      </c>
      <c r="I197" s="57">
        <v>999</v>
      </c>
      <c r="J197" s="59" t="s">
        <v>1004</v>
      </c>
      <c r="K197" s="61" t="s">
        <v>180</v>
      </c>
      <c r="L197" s="53">
        <v>2</v>
      </c>
      <c r="M197" s="53">
        <v>2</v>
      </c>
      <c r="N197" s="53" t="str">
        <f t="shared" ref="N197:N260" si="19">IF(L197=M197,"",FALSE)</f>
        <v/>
      </c>
      <c r="O197" s="67">
        <f>IF(A197="","",SUMIFS('MVT stock'!G:G,'MVT stock'!E:E,A197,'MVT stock'!F:F,K197))</f>
        <v>0</v>
      </c>
      <c r="P197" s="67">
        <f>IF(A197="","",SUMIFS('MVT stock'!H:H,'MVT stock'!E:E,A197,'MVT stock'!F:F,K197))</f>
        <v>0</v>
      </c>
      <c r="Q197" s="68">
        <f t="shared" si="17"/>
        <v>2</v>
      </c>
      <c r="R197" s="50" t="str">
        <f t="shared" si="15"/>
        <v>Sweat Tiger</v>
      </c>
      <c r="S197" s="51">
        <f>VLOOKUP(A197,BDD!E:F,2,0)</f>
        <v>74</v>
      </c>
      <c r="T197" s="51">
        <f t="shared" si="18"/>
        <v>148</v>
      </c>
    </row>
    <row r="198" spans="1:20" x14ac:dyDescent="0.25">
      <c r="A198" s="65" t="str">
        <f t="shared" si="16"/>
        <v>16PEKEN101.999</v>
      </c>
      <c r="B198" s="53" t="s">
        <v>131</v>
      </c>
      <c r="C198" s="53" t="s">
        <v>60</v>
      </c>
      <c r="D198" s="53" t="s">
        <v>374</v>
      </c>
      <c r="E198" s="58" t="s">
        <v>358</v>
      </c>
      <c r="F198" s="53" t="s">
        <v>166</v>
      </c>
      <c r="G198" s="53" t="s">
        <v>767</v>
      </c>
      <c r="H198" s="65" t="str">
        <f>IF(D198="","",CONCATENATE(B198,VLOOKUP(C198,Thesaurus!N:O,2,0),VLOOKUP(F198,Thesaurus!C:D,2,0)))</f>
        <v>16PEKEN10</v>
      </c>
      <c r="I198" s="57">
        <v>999</v>
      </c>
      <c r="J198" s="59" t="s">
        <v>1004</v>
      </c>
      <c r="K198" s="61" t="s">
        <v>181</v>
      </c>
      <c r="L198" s="53">
        <v>1</v>
      </c>
      <c r="M198" s="53">
        <v>1</v>
      </c>
      <c r="N198" s="53" t="str">
        <f t="shared" si="19"/>
        <v/>
      </c>
      <c r="O198" s="67">
        <f>IF(A198="","",SUMIFS('MVT stock'!G:G,'MVT stock'!E:E,A198,'MVT stock'!F:F,K198))</f>
        <v>0</v>
      </c>
      <c r="P198" s="67">
        <f>IF(A198="","",SUMIFS('MVT stock'!H:H,'MVT stock'!E:E,A198,'MVT stock'!F:F,K198))</f>
        <v>0</v>
      </c>
      <c r="Q198" s="68">
        <f t="shared" si="17"/>
        <v>1</v>
      </c>
      <c r="R198" s="50" t="str">
        <f t="shared" si="15"/>
        <v>Sweat Tiger</v>
      </c>
      <c r="S198" s="51">
        <f>VLOOKUP(A198,BDD!E:F,2,0)</f>
        <v>74</v>
      </c>
      <c r="T198" s="51">
        <f t="shared" si="18"/>
        <v>74</v>
      </c>
    </row>
    <row r="199" spans="1:20" x14ac:dyDescent="0.25">
      <c r="A199" s="65" t="str">
        <f t="shared" si="16"/>
        <v>16PEKEN101.999</v>
      </c>
      <c r="B199" s="53" t="s">
        <v>131</v>
      </c>
      <c r="C199" s="53" t="s">
        <v>60</v>
      </c>
      <c r="D199" s="53" t="s">
        <v>374</v>
      </c>
      <c r="E199" s="58" t="s">
        <v>358</v>
      </c>
      <c r="F199" s="53" t="s">
        <v>166</v>
      </c>
      <c r="G199" s="53" t="s">
        <v>767</v>
      </c>
      <c r="H199" s="65" t="str">
        <f>IF(D199="","",CONCATENATE(B199,VLOOKUP(C199,Thesaurus!N:O,2,0),VLOOKUP(F199,Thesaurus!C:D,2,0)))</f>
        <v>16PEKEN10</v>
      </c>
      <c r="I199" s="57">
        <v>999</v>
      </c>
      <c r="J199" s="59" t="s">
        <v>1004</v>
      </c>
      <c r="K199" s="61" t="s">
        <v>996</v>
      </c>
      <c r="L199" s="53">
        <v>1</v>
      </c>
      <c r="M199" s="53">
        <v>1</v>
      </c>
      <c r="N199" s="53" t="str">
        <f t="shared" si="19"/>
        <v/>
      </c>
      <c r="O199" s="67">
        <f>IF(A199="","",SUMIFS('MVT stock'!G:G,'MVT stock'!E:E,A199,'MVT stock'!F:F,K199))</f>
        <v>0</v>
      </c>
      <c r="P199" s="67">
        <f>IF(A199="","",SUMIFS('MVT stock'!H:H,'MVT stock'!E:E,A199,'MVT stock'!F:F,K199))</f>
        <v>0</v>
      </c>
      <c r="Q199" s="68">
        <f t="shared" si="17"/>
        <v>1</v>
      </c>
      <c r="R199" s="50" t="str">
        <f t="shared" si="15"/>
        <v>Sweat Tiger</v>
      </c>
      <c r="S199" s="51">
        <f>VLOOKUP(A199,BDD!E:F,2,0)</f>
        <v>74</v>
      </c>
      <c r="T199" s="51">
        <f t="shared" si="18"/>
        <v>74</v>
      </c>
    </row>
    <row r="200" spans="1:20" x14ac:dyDescent="0.25">
      <c r="A200" s="65" t="str">
        <f t="shared" si="16"/>
        <v>16ECAC121.590</v>
      </c>
      <c r="B200" s="53" t="s">
        <v>132</v>
      </c>
      <c r="C200" s="53" t="s">
        <v>86</v>
      </c>
      <c r="D200" s="53" t="s">
        <v>375</v>
      </c>
      <c r="E200" s="58" t="s">
        <v>236</v>
      </c>
      <c r="F200" s="53" t="s">
        <v>170</v>
      </c>
      <c r="G200" s="53" t="s">
        <v>768</v>
      </c>
      <c r="H200" s="65" t="str">
        <f>IF(D200="","",CONCATENATE(B200,VLOOKUP(C200,Thesaurus!N:O,2,0),VLOOKUP(F200,Thesaurus!C:D,2,0)))</f>
        <v>16ECAC12</v>
      </c>
      <c r="I200" s="57" t="s">
        <v>236</v>
      </c>
      <c r="J200" s="59" t="s">
        <v>1004</v>
      </c>
      <c r="K200" s="61" t="s">
        <v>1003</v>
      </c>
      <c r="L200" s="53">
        <v>1</v>
      </c>
      <c r="M200" s="53">
        <v>1</v>
      </c>
      <c r="N200" s="53" t="str">
        <f t="shared" si="19"/>
        <v/>
      </c>
      <c r="O200" s="67">
        <f>IF(A200="","",SUMIFS('MVT stock'!G:G,'MVT stock'!E:E,A200,'MVT stock'!F:F,K200))</f>
        <v>0</v>
      </c>
      <c r="P200" s="67">
        <f>IF(A200="","",SUMIFS('MVT stock'!H:H,'MVT stock'!E:E,A200,'MVT stock'!F:F,K200))</f>
        <v>1</v>
      </c>
      <c r="Q200" s="68">
        <f t="shared" si="17"/>
        <v>0</v>
      </c>
      <c r="R200" s="50" t="str">
        <f t="shared" si="15"/>
        <v>Trench en coton enduit</v>
      </c>
      <c r="S200" s="51">
        <f>VLOOKUP(A200,BDD!E:F,2,0)</f>
        <v>188</v>
      </c>
      <c r="T200" s="51">
        <f t="shared" si="18"/>
        <v>188</v>
      </c>
    </row>
    <row r="201" spans="1:20" x14ac:dyDescent="0.25">
      <c r="A201" s="65" t="str">
        <f t="shared" si="16"/>
        <v>16ECAC121.590</v>
      </c>
      <c r="B201" s="53" t="s">
        <v>132</v>
      </c>
      <c r="C201" s="53" t="s">
        <v>86</v>
      </c>
      <c r="D201" s="53" t="s">
        <v>375</v>
      </c>
      <c r="E201" s="58" t="s">
        <v>236</v>
      </c>
      <c r="F201" s="53" t="s">
        <v>170</v>
      </c>
      <c r="G201" s="53" t="s">
        <v>768</v>
      </c>
      <c r="H201" s="65" t="str">
        <f>IF(D201="","",CONCATENATE(B201,VLOOKUP(C201,Thesaurus!N:O,2,0),VLOOKUP(F201,Thesaurus!C:D,2,0)))</f>
        <v>16ECAC12</v>
      </c>
      <c r="I201" s="57" t="s">
        <v>236</v>
      </c>
      <c r="J201" s="59" t="s">
        <v>1004</v>
      </c>
      <c r="K201" s="61" t="s">
        <v>1001</v>
      </c>
      <c r="L201" s="53">
        <v>1</v>
      </c>
      <c r="M201" s="53">
        <v>1</v>
      </c>
      <c r="N201" s="53" t="str">
        <f t="shared" si="19"/>
        <v/>
      </c>
      <c r="O201" s="67">
        <f>IF(A201="","",SUMIFS('MVT stock'!G:G,'MVT stock'!E:E,A201,'MVT stock'!F:F,K201))</f>
        <v>0</v>
      </c>
      <c r="P201" s="67">
        <f>IF(A201="","",SUMIFS('MVT stock'!H:H,'MVT stock'!E:E,A201,'MVT stock'!F:F,K201))</f>
        <v>0</v>
      </c>
      <c r="Q201" s="68">
        <f t="shared" si="17"/>
        <v>1</v>
      </c>
      <c r="R201" s="50" t="str">
        <f t="shared" si="15"/>
        <v>Trench en coton enduit</v>
      </c>
      <c r="S201" s="51">
        <f>VLOOKUP(A201,BDD!E:F,2,0)</f>
        <v>188</v>
      </c>
      <c r="T201" s="51">
        <f t="shared" si="18"/>
        <v>188</v>
      </c>
    </row>
    <row r="202" spans="1:20" x14ac:dyDescent="0.25">
      <c r="A202" s="65" t="str">
        <f t="shared" si="16"/>
        <v>16ECAC121.590</v>
      </c>
      <c r="B202" s="53" t="s">
        <v>132</v>
      </c>
      <c r="C202" s="53" t="s">
        <v>86</v>
      </c>
      <c r="D202" s="53" t="s">
        <v>375</v>
      </c>
      <c r="E202" s="58" t="s">
        <v>236</v>
      </c>
      <c r="F202" s="53" t="s">
        <v>170</v>
      </c>
      <c r="G202" s="53" t="s">
        <v>768</v>
      </c>
      <c r="H202" s="65" t="str">
        <f>IF(D202="","",CONCATENATE(B202,VLOOKUP(C202,Thesaurus!N:O,2,0),VLOOKUP(F202,Thesaurus!C:D,2,0)))</f>
        <v>16ECAC12</v>
      </c>
      <c r="I202" s="57" t="s">
        <v>236</v>
      </c>
      <c r="J202" s="59" t="s">
        <v>1004</v>
      </c>
      <c r="K202" s="61" t="s">
        <v>1002</v>
      </c>
      <c r="L202" s="53">
        <v>1</v>
      </c>
      <c r="M202" s="53">
        <v>1</v>
      </c>
      <c r="N202" s="53" t="str">
        <f t="shared" si="19"/>
        <v/>
      </c>
      <c r="O202" s="67">
        <f>IF(A202="","",SUMIFS('MVT stock'!G:G,'MVT stock'!E:E,A202,'MVT stock'!F:F,K202))</f>
        <v>0</v>
      </c>
      <c r="P202" s="67">
        <f>IF(A202="","",SUMIFS('MVT stock'!H:H,'MVT stock'!E:E,A202,'MVT stock'!F:F,K202))</f>
        <v>0</v>
      </c>
      <c r="Q202" s="68">
        <f t="shared" si="17"/>
        <v>1</v>
      </c>
      <c r="R202" s="50" t="str">
        <f t="shared" si="15"/>
        <v>Trench en coton enduit</v>
      </c>
      <c r="S202" s="51">
        <f>VLOOKUP(A202,BDD!E:F,2,0)</f>
        <v>188</v>
      </c>
      <c r="T202" s="51">
        <f t="shared" si="18"/>
        <v>188</v>
      </c>
    </row>
    <row r="203" spans="1:20" x14ac:dyDescent="0.25">
      <c r="A203" s="65" t="str">
        <f t="shared" si="16"/>
        <v>16ECAC121.590</v>
      </c>
      <c r="B203" s="53" t="s">
        <v>132</v>
      </c>
      <c r="C203" s="53" t="s">
        <v>86</v>
      </c>
      <c r="D203" s="53" t="s">
        <v>375</v>
      </c>
      <c r="E203" s="58" t="s">
        <v>236</v>
      </c>
      <c r="F203" s="53" t="s">
        <v>170</v>
      </c>
      <c r="G203" s="53" t="s">
        <v>768</v>
      </c>
      <c r="H203" s="65" t="str">
        <f>IF(D203="","",CONCATENATE(B203,VLOOKUP(C203,Thesaurus!N:O,2,0),VLOOKUP(F203,Thesaurus!C:D,2,0)))</f>
        <v>16ECAC12</v>
      </c>
      <c r="I203" s="57" t="s">
        <v>236</v>
      </c>
      <c r="J203" s="59" t="s">
        <v>1004</v>
      </c>
      <c r="K203" s="61" t="s">
        <v>993</v>
      </c>
      <c r="L203" s="53">
        <v>1</v>
      </c>
      <c r="M203" s="53">
        <v>1</v>
      </c>
      <c r="N203" s="53" t="str">
        <f t="shared" si="19"/>
        <v/>
      </c>
      <c r="O203" s="67">
        <f>IF(A203="","",SUMIFS('MVT stock'!G:G,'MVT stock'!E:E,A203,'MVT stock'!F:F,K203))</f>
        <v>0</v>
      </c>
      <c r="P203" s="67">
        <f>IF(A203="","",SUMIFS('MVT stock'!H:H,'MVT stock'!E:E,A203,'MVT stock'!F:F,K203))</f>
        <v>0</v>
      </c>
      <c r="Q203" s="68">
        <f t="shared" si="17"/>
        <v>1</v>
      </c>
      <c r="R203" s="50" t="str">
        <f t="shared" si="15"/>
        <v>Trench en coton enduit</v>
      </c>
      <c r="S203" s="51">
        <f>VLOOKUP(A203,BDD!E:F,2,0)</f>
        <v>188</v>
      </c>
      <c r="T203" s="51">
        <f t="shared" si="18"/>
        <v>188</v>
      </c>
    </row>
    <row r="204" spans="1:20" x14ac:dyDescent="0.25">
      <c r="A204" s="65" t="str">
        <f t="shared" si="16"/>
        <v>16ECAC081.590</v>
      </c>
      <c r="B204" s="53" t="s">
        <v>132</v>
      </c>
      <c r="C204" s="53" t="s">
        <v>86</v>
      </c>
      <c r="D204" s="53" t="s">
        <v>376</v>
      </c>
      <c r="E204" s="58" t="s">
        <v>236</v>
      </c>
      <c r="F204" s="53" t="s">
        <v>162</v>
      </c>
      <c r="G204" s="53" t="s">
        <v>769</v>
      </c>
      <c r="H204" s="65" t="str">
        <f>IF(D204="","",CONCATENATE(B204,VLOOKUP(C204,Thesaurus!N:O,2,0),VLOOKUP(F204,Thesaurus!C:D,2,0)))</f>
        <v>16ECAC08</v>
      </c>
      <c r="I204" s="57" t="s">
        <v>236</v>
      </c>
      <c r="J204" s="59" t="s">
        <v>1004</v>
      </c>
      <c r="K204" s="61" t="s">
        <v>1001</v>
      </c>
      <c r="L204" s="53">
        <v>1</v>
      </c>
      <c r="M204" s="53">
        <v>1</v>
      </c>
      <c r="N204" s="53" t="str">
        <f t="shared" si="19"/>
        <v/>
      </c>
      <c r="O204" s="67">
        <f>IF(A204="","",SUMIFS('MVT stock'!G:G,'MVT stock'!E:E,A204,'MVT stock'!F:F,K204))</f>
        <v>0</v>
      </c>
      <c r="P204" s="67">
        <f>IF(A204="","",SUMIFS('MVT stock'!H:H,'MVT stock'!E:E,A204,'MVT stock'!F:F,K204))</f>
        <v>0</v>
      </c>
      <c r="Q204" s="68">
        <f t="shared" si="17"/>
        <v>1</v>
      </c>
      <c r="R204" s="50" t="str">
        <f t="shared" si="15"/>
        <v>Robe longue</v>
      </c>
      <c r="S204" s="51">
        <f>VLOOKUP(A204,BDD!E:F,2,0)</f>
        <v>162</v>
      </c>
      <c r="T204" s="51">
        <f t="shared" si="18"/>
        <v>162</v>
      </c>
    </row>
    <row r="205" spans="1:20" x14ac:dyDescent="0.25">
      <c r="A205" s="65" t="str">
        <f t="shared" si="16"/>
        <v>16ECAC081.590</v>
      </c>
      <c r="B205" s="53" t="s">
        <v>132</v>
      </c>
      <c r="C205" s="53" t="s">
        <v>86</v>
      </c>
      <c r="D205" s="53" t="s">
        <v>376</v>
      </c>
      <c r="E205" s="58" t="s">
        <v>236</v>
      </c>
      <c r="F205" s="53" t="s">
        <v>162</v>
      </c>
      <c r="G205" s="53" t="s">
        <v>769</v>
      </c>
      <c r="H205" s="65" t="str">
        <f>IF(D205="","",CONCATENATE(B205,VLOOKUP(C205,Thesaurus!N:O,2,0),VLOOKUP(F205,Thesaurus!C:D,2,0)))</f>
        <v>16ECAC08</v>
      </c>
      <c r="I205" s="57" t="s">
        <v>236</v>
      </c>
      <c r="J205" s="59" t="s">
        <v>1004</v>
      </c>
      <c r="K205" s="61" t="s">
        <v>1002</v>
      </c>
      <c r="L205" s="53">
        <v>1</v>
      </c>
      <c r="M205" s="53">
        <v>1</v>
      </c>
      <c r="N205" s="53" t="str">
        <f t="shared" si="19"/>
        <v/>
      </c>
      <c r="O205" s="67">
        <f>IF(A205="","",SUMIFS('MVT stock'!G:G,'MVT stock'!E:E,A205,'MVT stock'!F:F,K205))</f>
        <v>0</v>
      </c>
      <c r="P205" s="67">
        <f>IF(A205="","",SUMIFS('MVT stock'!H:H,'MVT stock'!E:E,A205,'MVT stock'!F:F,K205))</f>
        <v>0</v>
      </c>
      <c r="Q205" s="68">
        <f t="shared" si="17"/>
        <v>1</v>
      </c>
      <c r="R205" s="50" t="str">
        <f t="shared" si="15"/>
        <v>Robe longue</v>
      </c>
      <c r="S205" s="51">
        <f>VLOOKUP(A205,BDD!E:F,2,0)</f>
        <v>162</v>
      </c>
      <c r="T205" s="51">
        <f t="shared" si="18"/>
        <v>162</v>
      </c>
    </row>
    <row r="206" spans="1:20" x14ac:dyDescent="0.25">
      <c r="A206" s="65" t="str">
        <f t="shared" si="16"/>
        <v>16ECAC081.590</v>
      </c>
      <c r="B206" s="53" t="s">
        <v>132</v>
      </c>
      <c r="C206" s="53" t="s">
        <v>86</v>
      </c>
      <c r="D206" s="53" t="s">
        <v>376</v>
      </c>
      <c r="E206" s="58" t="s">
        <v>236</v>
      </c>
      <c r="F206" s="53" t="s">
        <v>162</v>
      </c>
      <c r="G206" s="53" t="s">
        <v>769</v>
      </c>
      <c r="H206" s="65" t="str">
        <f>IF(D206="","",CONCATENATE(B206,VLOOKUP(C206,Thesaurus!N:O,2,0),VLOOKUP(F206,Thesaurus!C:D,2,0)))</f>
        <v>16ECAC08</v>
      </c>
      <c r="I206" s="57" t="s">
        <v>236</v>
      </c>
      <c r="J206" s="59" t="s">
        <v>1004</v>
      </c>
      <c r="K206" s="61" t="s">
        <v>993</v>
      </c>
      <c r="L206" s="53">
        <v>1</v>
      </c>
      <c r="M206" s="53">
        <v>1</v>
      </c>
      <c r="N206" s="53" t="str">
        <f t="shared" si="19"/>
        <v/>
      </c>
      <c r="O206" s="67">
        <f>IF(A206="","",SUMIFS('MVT stock'!G:G,'MVT stock'!E:E,A206,'MVT stock'!F:F,K206))</f>
        <v>0</v>
      </c>
      <c r="P206" s="67">
        <f>IF(A206="","",SUMIFS('MVT stock'!H:H,'MVT stock'!E:E,A206,'MVT stock'!F:F,K206))</f>
        <v>0</v>
      </c>
      <c r="Q206" s="68">
        <f t="shared" si="17"/>
        <v>1</v>
      </c>
      <c r="R206" s="50" t="str">
        <f t="shared" si="15"/>
        <v>Robe longue</v>
      </c>
      <c r="S206" s="51">
        <f>VLOOKUP(A206,BDD!E:F,2,0)</f>
        <v>162</v>
      </c>
      <c r="T206" s="51">
        <f t="shared" si="18"/>
        <v>162</v>
      </c>
    </row>
    <row r="207" spans="1:20" x14ac:dyDescent="0.25">
      <c r="A207" s="65" t="str">
        <f t="shared" si="16"/>
        <v>16ECAC082.590</v>
      </c>
      <c r="B207" s="53" t="s">
        <v>132</v>
      </c>
      <c r="C207" s="53" t="s">
        <v>86</v>
      </c>
      <c r="D207" s="53" t="s">
        <v>377</v>
      </c>
      <c r="E207" s="58" t="s">
        <v>236</v>
      </c>
      <c r="F207" s="53" t="s">
        <v>162</v>
      </c>
      <c r="G207" s="53" t="s">
        <v>770</v>
      </c>
      <c r="H207" s="65" t="str">
        <f>IF(D207="","",CONCATENATE(B207,VLOOKUP(C207,Thesaurus!N:O,2,0),VLOOKUP(F207,Thesaurus!C:D,2,0)))</f>
        <v>16ECAC08</v>
      </c>
      <c r="I207" s="57" t="s">
        <v>236</v>
      </c>
      <c r="J207" s="59" t="s">
        <v>183</v>
      </c>
      <c r="K207" s="61" t="s">
        <v>1001</v>
      </c>
      <c r="L207" s="53">
        <v>2</v>
      </c>
      <c r="M207" s="53">
        <v>2</v>
      </c>
      <c r="N207" s="53" t="str">
        <f t="shared" si="19"/>
        <v/>
      </c>
      <c r="O207" s="67">
        <f>IF(A207="","",SUMIFS('MVT stock'!G:G,'MVT stock'!E:E,A207,'MVT stock'!F:F,K207))</f>
        <v>0</v>
      </c>
      <c r="P207" s="67">
        <f>IF(A207="","",SUMIFS('MVT stock'!H:H,'MVT stock'!E:E,A207,'MVT stock'!F:F,K207))</f>
        <v>0</v>
      </c>
      <c r="Q207" s="68">
        <f t="shared" si="17"/>
        <v>2</v>
      </c>
      <c r="R207" s="50" t="str">
        <f t="shared" si="15"/>
        <v>Robe en popeline de coton</v>
      </c>
      <c r="S207" s="51">
        <f>VLOOKUP(A207,BDD!E:F,2,0)</f>
        <v>100</v>
      </c>
      <c r="T207" s="51">
        <f t="shared" si="18"/>
        <v>200</v>
      </c>
    </row>
    <row r="208" spans="1:20" x14ac:dyDescent="0.25">
      <c r="A208" s="65" t="str">
        <f t="shared" si="16"/>
        <v>16ECAC082.590</v>
      </c>
      <c r="B208" s="53" t="s">
        <v>132</v>
      </c>
      <c r="C208" s="53" t="s">
        <v>86</v>
      </c>
      <c r="D208" s="53" t="s">
        <v>377</v>
      </c>
      <c r="E208" s="58" t="s">
        <v>236</v>
      </c>
      <c r="F208" s="53" t="s">
        <v>162</v>
      </c>
      <c r="G208" s="53" t="s">
        <v>770</v>
      </c>
      <c r="H208" s="65" t="str">
        <f>IF(D208="","",CONCATENATE(B208,VLOOKUP(C208,Thesaurus!N:O,2,0),VLOOKUP(F208,Thesaurus!C:D,2,0)))</f>
        <v>16ECAC08</v>
      </c>
      <c r="I208" s="57" t="s">
        <v>236</v>
      </c>
      <c r="J208" s="59" t="s">
        <v>183</v>
      </c>
      <c r="K208" s="61" t="s">
        <v>1002</v>
      </c>
      <c r="L208" s="53">
        <v>2</v>
      </c>
      <c r="M208" s="53">
        <v>2</v>
      </c>
      <c r="N208" s="53" t="str">
        <f t="shared" si="19"/>
        <v/>
      </c>
      <c r="O208" s="67">
        <f>IF(A208="","",SUMIFS('MVT stock'!G:G,'MVT stock'!E:E,A208,'MVT stock'!F:F,K208))</f>
        <v>0</v>
      </c>
      <c r="P208" s="67">
        <f>IF(A208="","",SUMIFS('MVT stock'!H:H,'MVT stock'!E:E,A208,'MVT stock'!F:F,K208))</f>
        <v>0</v>
      </c>
      <c r="Q208" s="68">
        <f t="shared" si="17"/>
        <v>2</v>
      </c>
      <c r="R208" s="50" t="str">
        <f t="shared" si="15"/>
        <v>Robe en popeline de coton</v>
      </c>
      <c r="S208" s="51">
        <f>VLOOKUP(A208,BDD!E:F,2,0)</f>
        <v>100</v>
      </c>
      <c r="T208" s="51">
        <f t="shared" si="18"/>
        <v>200</v>
      </c>
    </row>
    <row r="209" spans="1:20" x14ac:dyDescent="0.25">
      <c r="A209" s="65" t="str">
        <f t="shared" si="16"/>
        <v>16ECAC082.590</v>
      </c>
      <c r="B209" s="53" t="s">
        <v>132</v>
      </c>
      <c r="C209" s="53" t="s">
        <v>86</v>
      </c>
      <c r="D209" s="53" t="s">
        <v>377</v>
      </c>
      <c r="E209" s="58" t="s">
        <v>236</v>
      </c>
      <c r="F209" s="53" t="s">
        <v>162</v>
      </c>
      <c r="G209" s="53" t="s">
        <v>770</v>
      </c>
      <c r="H209" s="65" t="str">
        <f>IF(D209="","",CONCATENATE(B209,VLOOKUP(C209,Thesaurus!N:O,2,0),VLOOKUP(F209,Thesaurus!C:D,2,0)))</f>
        <v>16ECAC08</v>
      </c>
      <c r="I209" s="57" t="s">
        <v>236</v>
      </c>
      <c r="J209" s="59" t="s">
        <v>183</v>
      </c>
      <c r="K209" s="61" t="s">
        <v>993</v>
      </c>
      <c r="L209" s="53">
        <v>1</v>
      </c>
      <c r="M209" s="53">
        <v>1</v>
      </c>
      <c r="N209" s="53" t="str">
        <f t="shared" si="19"/>
        <v/>
      </c>
      <c r="O209" s="67">
        <f>IF(A209="","",SUMIFS('MVT stock'!G:G,'MVT stock'!E:E,A209,'MVT stock'!F:F,K209))</f>
        <v>0</v>
      </c>
      <c r="P209" s="67">
        <f>IF(A209="","",SUMIFS('MVT stock'!H:H,'MVT stock'!E:E,A209,'MVT stock'!F:F,K209))</f>
        <v>0</v>
      </c>
      <c r="Q209" s="68">
        <f t="shared" si="17"/>
        <v>1</v>
      </c>
      <c r="R209" s="50" t="str">
        <f t="shared" si="15"/>
        <v>Robe en popeline de coton</v>
      </c>
      <c r="S209" s="51">
        <f>VLOOKUP(A209,BDD!E:F,2,0)</f>
        <v>100</v>
      </c>
      <c r="T209" s="51">
        <f t="shared" si="18"/>
        <v>100</v>
      </c>
    </row>
    <row r="210" spans="1:20" x14ac:dyDescent="0.25">
      <c r="A210" s="65" t="str">
        <f t="shared" si="16"/>
        <v>16ECAC083.680</v>
      </c>
      <c r="B210" s="53" t="s">
        <v>132</v>
      </c>
      <c r="C210" s="53" t="s">
        <v>86</v>
      </c>
      <c r="D210" s="53" t="s">
        <v>378</v>
      </c>
      <c r="E210" s="58" t="s">
        <v>240</v>
      </c>
      <c r="F210" s="53" t="s">
        <v>162</v>
      </c>
      <c r="G210" s="53" t="s">
        <v>771</v>
      </c>
      <c r="H210" s="65" t="str">
        <f>IF(D210="","",CONCATENATE(B210,VLOOKUP(C210,Thesaurus!N:O,2,0),VLOOKUP(F210,Thesaurus!C:D,2,0)))</f>
        <v>16ECAC08</v>
      </c>
      <c r="I210" s="57" t="s">
        <v>240</v>
      </c>
      <c r="J210" s="59" t="s">
        <v>1005</v>
      </c>
      <c r="K210" s="61" t="s">
        <v>1001</v>
      </c>
      <c r="L210" s="53">
        <v>1</v>
      </c>
      <c r="M210" s="53">
        <v>1</v>
      </c>
      <c r="N210" s="53" t="str">
        <f t="shared" si="19"/>
        <v/>
      </c>
      <c r="O210" s="67">
        <f>IF(A210="","",SUMIFS('MVT stock'!G:G,'MVT stock'!E:E,A210,'MVT stock'!F:F,K210))</f>
        <v>0</v>
      </c>
      <c r="P210" s="67">
        <f>IF(A210="","",SUMIFS('MVT stock'!H:H,'MVT stock'!E:E,A210,'MVT stock'!F:F,K210))</f>
        <v>0</v>
      </c>
      <c r="Q210" s="68">
        <f t="shared" si="17"/>
        <v>1</v>
      </c>
      <c r="R210" s="50" t="str">
        <f t="shared" si="15"/>
        <v>Robe avec plastron plissé</v>
      </c>
      <c r="S210" s="51">
        <f>VLOOKUP(A210,BDD!E:F,2,0)</f>
        <v>113</v>
      </c>
      <c r="T210" s="51">
        <f t="shared" si="18"/>
        <v>113</v>
      </c>
    </row>
    <row r="211" spans="1:20" x14ac:dyDescent="0.25">
      <c r="A211" s="65" t="str">
        <f t="shared" si="16"/>
        <v>16ECAC083.680</v>
      </c>
      <c r="B211" s="53" t="s">
        <v>132</v>
      </c>
      <c r="C211" s="53" t="s">
        <v>86</v>
      </c>
      <c r="D211" s="53" t="s">
        <v>378</v>
      </c>
      <c r="E211" s="58" t="s">
        <v>240</v>
      </c>
      <c r="F211" s="53" t="s">
        <v>162</v>
      </c>
      <c r="G211" s="53" t="s">
        <v>771</v>
      </c>
      <c r="H211" s="65" t="str">
        <f>IF(D211="","",CONCATENATE(B211,VLOOKUP(C211,Thesaurus!N:O,2,0),VLOOKUP(F211,Thesaurus!C:D,2,0)))</f>
        <v>16ECAC08</v>
      </c>
      <c r="I211" s="57" t="s">
        <v>240</v>
      </c>
      <c r="J211" s="59" t="s">
        <v>1005</v>
      </c>
      <c r="K211" s="61" t="s">
        <v>1002</v>
      </c>
      <c r="L211" s="53">
        <v>1</v>
      </c>
      <c r="M211" s="53">
        <v>1</v>
      </c>
      <c r="N211" s="53" t="str">
        <f t="shared" si="19"/>
        <v/>
      </c>
      <c r="O211" s="67">
        <f>IF(A211="","",SUMIFS('MVT stock'!G:G,'MVT stock'!E:E,A211,'MVT stock'!F:F,K211))</f>
        <v>0</v>
      </c>
      <c r="P211" s="67">
        <f>IF(A211="","",SUMIFS('MVT stock'!H:H,'MVT stock'!E:E,A211,'MVT stock'!F:F,K211))</f>
        <v>0</v>
      </c>
      <c r="Q211" s="68">
        <f t="shared" si="17"/>
        <v>1</v>
      </c>
      <c r="R211" s="50" t="str">
        <f t="shared" si="15"/>
        <v>Robe avec plastron plissé</v>
      </c>
      <c r="S211" s="51">
        <f>VLOOKUP(A211,BDD!E:F,2,0)</f>
        <v>113</v>
      </c>
      <c r="T211" s="51">
        <f t="shared" si="18"/>
        <v>113</v>
      </c>
    </row>
    <row r="212" spans="1:20" x14ac:dyDescent="0.25">
      <c r="A212" s="65" t="str">
        <f t="shared" si="16"/>
        <v>16ECAC083.680</v>
      </c>
      <c r="B212" s="53" t="s">
        <v>132</v>
      </c>
      <c r="C212" s="53" t="s">
        <v>86</v>
      </c>
      <c r="D212" s="53" t="s">
        <v>378</v>
      </c>
      <c r="E212" s="58" t="s">
        <v>240</v>
      </c>
      <c r="F212" s="53" t="s">
        <v>162</v>
      </c>
      <c r="G212" s="53" t="s">
        <v>771</v>
      </c>
      <c r="H212" s="65" t="str">
        <f>IF(D212="","",CONCATENATE(B212,VLOOKUP(C212,Thesaurus!N:O,2,0),VLOOKUP(F212,Thesaurus!C:D,2,0)))</f>
        <v>16ECAC08</v>
      </c>
      <c r="I212" s="57" t="s">
        <v>240</v>
      </c>
      <c r="J212" s="59" t="s">
        <v>1005</v>
      </c>
      <c r="K212" s="61" t="s">
        <v>993</v>
      </c>
      <c r="L212" s="53">
        <v>1</v>
      </c>
      <c r="M212" s="53">
        <v>1</v>
      </c>
      <c r="N212" s="53" t="str">
        <f t="shared" si="19"/>
        <v/>
      </c>
      <c r="O212" s="67">
        <f>IF(A212="","",SUMIFS('MVT stock'!G:G,'MVT stock'!E:E,A212,'MVT stock'!F:F,K212))</f>
        <v>0</v>
      </c>
      <c r="P212" s="67">
        <f>IF(A212="","",SUMIFS('MVT stock'!H:H,'MVT stock'!E:E,A212,'MVT stock'!F:F,K212))</f>
        <v>0</v>
      </c>
      <c r="Q212" s="68">
        <f t="shared" si="17"/>
        <v>1</v>
      </c>
      <c r="R212" s="50" t="str">
        <f t="shared" si="15"/>
        <v>Robe avec plastron plissé</v>
      </c>
      <c r="S212" s="51">
        <f>VLOOKUP(A212,BDD!E:F,2,0)</f>
        <v>113</v>
      </c>
      <c r="T212" s="51">
        <f t="shared" si="18"/>
        <v>113</v>
      </c>
    </row>
    <row r="213" spans="1:20" x14ac:dyDescent="0.25">
      <c r="A213" s="65" t="str">
        <f t="shared" si="16"/>
        <v>16ECAC083.700</v>
      </c>
      <c r="B213" s="53" t="s">
        <v>132</v>
      </c>
      <c r="C213" s="53" t="s">
        <v>86</v>
      </c>
      <c r="D213" s="53" t="s">
        <v>378</v>
      </c>
      <c r="E213" s="58" t="s">
        <v>379</v>
      </c>
      <c r="F213" s="53" t="s">
        <v>162</v>
      </c>
      <c r="G213" s="53" t="s">
        <v>771</v>
      </c>
      <c r="H213" s="65" t="str">
        <f>IF(D213="","",CONCATENATE(B213,VLOOKUP(C213,Thesaurus!N:O,2,0),VLOOKUP(F213,Thesaurus!C:D,2,0)))</f>
        <v>16ECAC08</v>
      </c>
      <c r="I213" s="57" t="s">
        <v>243</v>
      </c>
      <c r="J213" s="59" t="s">
        <v>1005</v>
      </c>
      <c r="K213" s="61" t="s">
        <v>1001</v>
      </c>
      <c r="L213" s="53">
        <v>1</v>
      </c>
      <c r="M213" s="53">
        <v>1</v>
      </c>
      <c r="N213" s="53" t="str">
        <f t="shared" si="19"/>
        <v/>
      </c>
      <c r="O213" s="67">
        <f>IF(A213="","",SUMIFS('MVT stock'!G:G,'MVT stock'!E:E,A213,'MVT stock'!F:F,K213))</f>
        <v>0</v>
      </c>
      <c r="P213" s="67">
        <f>IF(A213="","",SUMIFS('MVT stock'!H:H,'MVT stock'!E:E,A213,'MVT stock'!F:F,K213))</f>
        <v>0</v>
      </c>
      <c r="Q213" s="68">
        <f t="shared" si="17"/>
        <v>1</v>
      </c>
      <c r="R213" s="50" t="str">
        <f t="shared" si="15"/>
        <v>Robe avec plastron plissé</v>
      </c>
      <c r="S213" s="51">
        <f>VLOOKUP(A213,BDD!E:F,2,0)</f>
        <v>113</v>
      </c>
      <c r="T213" s="51">
        <f t="shared" si="18"/>
        <v>113</v>
      </c>
    </row>
    <row r="214" spans="1:20" x14ac:dyDescent="0.25">
      <c r="A214" s="65" t="str">
        <f t="shared" si="16"/>
        <v>16ECAC083.700</v>
      </c>
      <c r="B214" s="53" t="s">
        <v>132</v>
      </c>
      <c r="C214" s="53" t="s">
        <v>86</v>
      </c>
      <c r="D214" s="53" t="s">
        <v>378</v>
      </c>
      <c r="E214" s="58" t="s">
        <v>379</v>
      </c>
      <c r="F214" s="53" t="s">
        <v>162</v>
      </c>
      <c r="G214" s="53" t="s">
        <v>771</v>
      </c>
      <c r="H214" s="65" t="str">
        <f>IF(D214="","",CONCATENATE(B214,VLOOKUP(C214,Thesaurus!N:O,2,0),VLOOKUP(F214,Thesaurus!C:D,2,0)))</f>
        <v>16ECAC08</v>
      </c>
      <c r="I214" s="57" t="s">
        <v>243</v>
      </c>
      <c r="J214" s="59" t="s">
        <v>1005</v>
      </c>
      <c r="K214" s="61" t="s">
        <v>1002</v>
      </c>
      <c r="L214" s="53">
        <v>1</v>
      </c>
      <c r="M214" s="53">
        <v>1</v>
      </c>
      <c r="N214" s="53" t="str">
        <f t="shared" si="19"/>
        <v/>
      </c>
      <c r="O214" s="67">
        <f>IF(A214="","",SUMIFS('MVT stock'!G:G,'MVT stock'!E:E,A214,'MVT stock'!F:F,K214))</f>
        <v>0</v>
      </c>
      <c r="P214" s="67">
        <f>IF(A214="","",SUMIFS('MVT stock'!H:H,'MVT stock'!E:E,A214,'MVT stock'!F:F,K214))</f>
        <v>0</v>
      </c>
      <c r="Q214" s="68">
        <f t="shared" si="17"/>
        <v>1</v>
      </c>
      <c r="R214" s="50" t="str">
        <f t="shared" si="15"/>
        <v>Robe avec plastron plissé</v>
      </c>
      <c r="S214" s="51">
        <f>VLOOKUP(A214,BDD!E:F,2,0)</f>
        <v>113</v>
      </c>
      <c r="T214" s="51">
        <f t="shared" si="18"/>
        <v>113</v>
      </c>
    </row>
    <row r="215" spans="1:20" x14ac:dyDescent="0.25">
      <c r="A215" s="65" t="str">
        <f t="shared" si="16"/>
        <v>16ECAC083.700</v>
      </c>
      <c r="B215" s="53" t="s">
        <v>132</v>
      </c>
      <c r="C215" s="53" t="s">
        <v>86</v>
      </c>
      <c r="D215" s="53" t="s">
        <v>378</v>
      </c>
      <c r="E215" s="58" t="s">
        <v>379</v>
      </c>
      <c r="F215" s="53" t="s">
        <v>162</v>
      </c>
      <c r="G215" s="53" t="s">
        <v>771</v>
      </c>
      <c r="H215" s="65" t="str">
        <f>IF(D215="","",CONCATENATE(B215,VLOOKUP(C215,Thesaurus!N:O,2,0),VLOOKUP(F215,Thesaurus!C:D,2,0)))</f>
        <v>16ECAC08</v>
      </c>
      <c r="I215" s="57" t="s">
        <v>243</v>
      </c>
      <c r="J215" s="59" t="s">
        <v>1005</v>
      </c>
      <c r="K215" s="61" t="s">
        <v>993</v>
      </c>
      <c r="L215" s="53">
        <v>1</v>
      </c>
      <c r="M215" s="53">
        <v>1</v>
      </c>
      <c r="N215" s="53" t="str">
        <f t="shared" si="19"/>
        <v/>
      </c>
      <c r="O215" s="67">
        <f>IF(A215="","",SUMIFS('MVT stock'!G:G,'MVT stock'!E:E,A215,'MVT stock'!F:F,K215))</f>
        <v>0</v>
      </c>
      <c r="P215" s="67">
        <f>IF(A215="","",SUMIFS('MVT stock'!H:H,'MVT stock'!E:E,A215,'MVT stock'!F:F,K215))</f>
        <v>0</v>
      </c>
      <c r="Q215" s="68">
        <f t="shared" si="17"/>
        <v>1</v>
      </c>
      <c r="R215" s="50" t="str">
        <f t="shared" si="15"/>
        <v>Robe avec plastron plissé</v>
      </c>
      <c r="S215" s="51">
        <f>VLOOKUP(A215,BDD!E:F,2,0)</f>
        <v>113</v>
      </c>
      <c r="T215" s="51">
        <f t="shared" si="18"/>
        <v>113</v>
      </c>
    </row>
    <row r="216" spans="1:20" x14ac:dyDescent="0.25">
      <c r="A216" s="65" t="str">
        <f t="shared" si="16"/>
        <v>16ECAC083.540</v>
      </c>
      <c r="B216" s="53" t="s">
        <v>132</v>
      </c>
      <c r="C216" s="53" t="s">
        <v>86</v>
      </c>
      <c r="D216" s="53" t="s">
        <v>378</v>
      </c>
      <c r="E216" s="58" t="s">
        <v>380</v>
      </c>
      <c r="F216" s="53" t="s">
        <v>162</v>
      </c>
      <c r="G216" s="53" t="s">
        <v>771</v>
      </c>
      <c r="H216" s="65" t="str">
        <f>IF(D216="","",CONCATENATE(B216,VLOOKUP(C216,Thesaurus!N:O,2,0),VLOOKUP(F216,Thesaurus!C:D,2,0)))</f>
        <v>16ECAC08</v>
      </c>
      <c r="I216" s="57">
        <v>540</v>
      </c>
      <c r="J216" s="59" t="s">
        <v>1005</v>
      </c>
      <c r="K216" s="61" t="s">
        <v>1001</v>
      </c>
      <c r="L216" s="53">
        <v>1</v>
      </c>
      <c r="M216" s="53">
        <v>1</v>
      </c>
      <c r="N216" s="53" t="str">
        <f t="shared" si="19"/>
        <v/>
      </c>
      <c r="O216" s="67">
        <f>IF(A216="","",SUMIFS('MVT stock'!G:G,'MVT stock'!E:E,A216,'MVT stock'!F:F,K216))</f>
        <v>0</v>
      </c>
      <c r="P216" s="67">
        <f>IF(A216="","",SUMIFS('MVT stock'!H:H,'MVT stock'!E:E,A216,'MVT stock'!F:F,K216))</f>
        <v>0</v>
      </c>
      <c r="Q216" s="68">
        <f t="shared" si="17"/>
        <v>1</v>
      </c>
      <c r="R216" s="50" t="str">
        <f t="shared" si="15"/>
        <v>Robe avec plastron plissé</v>
      </c>
      <c r="S216" s="51">
        <f>VLOOKUP(A216,BDD!E:F,2,0)</f>
        <v>113</v>
      </c>
      <c r="T216" s="51">
        <f t="shared" si="18"/>
        <v>113</v>
      </c>
    </row>
    <row r="217" spans="1:20" x14ac:dyDescent="0.25">
      <c r="A217" s="65" t="str">
        <f t="shared" si="16"/>
        <v>16ECAC083.540</v>
      </c>
      <c r="B217" s="53" t="s">
        <v>132</v>
      </c>
      <c r="C217" s="53" t="s">
        <v>86</v>
      </c>
      <c r="D217" s="53" t="s">
        <v>378</v>
      </c>
      <c r="E217" s="58" t="s">
        <v>380</v>
      </c>
      <c r="F217" s="53" t="s">
        <v>162</v>
      </c>
      <c r="G217" s="53" t="s">
        <v>771</v>
      </c>
      <c r="H217" s="65" t="str">
        <f>IF(D217="","",CONCATENATE(B217,VLOOKUP(C217,Thesaurus!N:O,2,0),VLOOKUP(F217,Thesaurus!C:D,2,0)))</f>
        <v>16ECAC08</v>
      </c>
      <c r="I217" s="57">
        <v>540</v>
      </c>
      <c r="J217" s="59" t="s">
        <v>1005</v>
      </c>
      <c r="K217" s="61" t="s">
        <v>1002</v>
      </c>
      <c r="L217" s="53">
        <v>1</v>
      </c>
      <c r="M217" s="53">
        <v>1</v>
      </c>
      <c r="N217" s="53" t="str">
        <f t="shared" si="19"/>
        <v/>
      </c>
      <c r="O217" s="67">
        <f>IF(A217="","",SUMIFS('MVT stock'!G:G,'MVT stock'!E:E,A217,'MVT stock'!F:F,K217))</f>
        <v>0</v>
      </c>
      <c r="P217" s="67">
        <f>IF(A217="","",SUMIFS('MVT stock'!H:H,'MVT stock'!E:E,A217,'MVT stock'!F:F,K217))</f>
        <v>0</v>
      </c>
      <c r="Q217" s="68">
        <f t="shared" si="17"/>
        <v>1</v>
      </c>
      <c r="R217" s="50" t="str">
        <f t="shared" si="15"/>
        <v>Robe avec plastron plissé</v>
      </c>
      <c r="S217" s="51">
        <f>VLOOKUP(A217,BDD!E:F,2,0)</f>
        <v>113</v>
      </c>
      <c r="T217" s="51">
        <f t="shared" si="18"/>
        <v>113</v>
      </c>
    </row>
    <row r="218" spans="1:20" x14ac:dyDescent="0.25">
      <c r="A218" s="65" t="str">
        <f t="shared" si="16"/>
        <v>16ECAC083.540</v>
      </c>
      <c r="B218" s="53" t="s">
        <v>132</v>
      </c>
      <c r="C218" s="53" t="s">
        <v>86</v>
      </c>
      <c r="D218" s="53" t="s">
        <v>378</v>
      </c>
      <c r="E218" s="58" t="s">
        <v>380</v>
      </c>
      <c r="F218" s="53" t="s">
        <v>162</v>
      </c>
      <c r="G218" s="53" t="s">
        <v>771</v>
      </c>
      <c r="H218" s="65" t="str">
        <f>IF(D218="","",CONCATENATE(B218,VLOOKUP(C218,Thesaurus!N:O,2,0),VLOOKUP(F218,Thesaurus!C:D,2,0)))</f>
        <v>16ECAC08</v>
      </c>
      <c r="I218" s="57">
        <v>540</v>
      </c>
      <c r="J218" s="59" t="s">
        <v>1005</v>
      </c>
      <c r="K218" s="61" t="s">
        <v>993</v>
      </c>
      <c r="L218" s="53">
        <v>1</v>
      </c>
      <c r="M218" s="53">
        <v>1</v>
      </c>
      <c r="N218" s="53" t="str">
        <f t="shared" si="19"/>
        <v/>
      </c>
      <c r="O218" s="67">
        <f>IF(A218="","",SUMIFS('MVT stock'!G:G,'MVT stock'!E:E,A218,'MVT stock'!F:F,K218))</f>
        <v>0</v>
      </c>
      <c r="P218" s="67">
        <f>IF(A218="","",SUMIFS('MVT stock'!H:H,'MVT stock'!E:E,A218,'MVT stock'!F:F,K218))</f>
        <v>0</v>
      </c>
      <c r="Q218" s="68">
        <f t="shared" si="17"/>
        <v>1</v>
      </c>
      <c r="R218" s="50" t="str">
        <f t="shared" si="15"/>
        <v>Robe avec plastron plissé</v>
      </c>
      <c r="S218" s="51">
        <f>VLOOKUP(A218,BDD!E:F,2,0)</f>
        <v>113</v>
      </c>
      <c r="T218" s="51">
        <f t="shared" si="18"/>
        <v>113</v>
      </c>
    </row>
    <row r="219" spans="1:20" x14ac:dyDescent="0.25">
      <c r="A219" s="65" t="str">
        <f t="shared" si="16"/>
        <v>16ECAC084.001</v>
      </c>
      <c r="B219" s="53" t="s">
        <v>132</v>
      </c>
      <c r="C219" s="53" t="s">
        <v>86</v>
      </c>
      <c r="D219" s="53" t="s">
        <v>381</v>
      </c>
      <c r="E219" s="58" t="s">
        <v>211</v>
      </c>
      <c r="F219" s="53" t="s">
        <v>162</v>
      </c>
      <c r="G219" s="53" t="s">
        <v>772</v>
      </c>
      <c r="H219" s="65" t="str">
        <f>IF(D219="","",CONCATENATE(B219,VLOOKUP(C219,Thesaurus!N:O,2,0),VLOOKUP(F219,Thesaurus!C:D,2,0)))</f>
        <v>16ECAC08</v>
      </c>
      <c r="I219" s="57" t="s">
        <v>145</v>
      </c>
      <c r="J219" s="59" t="s">
        <v>182</v>
      </c>
      <c r="K219" s="61" t="s">
        <v>1001</v>
      </c>
      <c r="L219" s="53">
        <v>1</v>
      </c>
      <c r="M219" s="53">
        <v>1</v>
      </c>
      <c r="N219" s="53" t="str">
        <f t="shared" si="19"/>
        <v/>
      </c>
      <c r="O219" s="67">
        <f>IF(A219="","",SUMIFS('MVT stock'!G:G,'MVT stock'!E:E,A219,'MVT stock'!F:F,K219))</f>
        <v>0</v>
      </c>
      <c r="P219" s="67">
        <f>IF(A219="","",SUMIFS('MVT stock'!H:H,'MVT stock'!E:E,A219,'MVT stock'!F:F,K219))</f>
        <v>0</v>
      </c>
      <c r="Q219" s="68">
        <f t="shared" si="17"/>
        <v>1</v>
      </c>
      <c r="R219" s="50" t="str">
        <f t="shared" si="15"/>
        <v>Robe chemise en crêpe</v>
      </c>
      <c r="S219" s="51">
        <f>VLOOKUP(A219,BDD!E:F,2,0)</f>
        <v>113</v>
      </c>
      <c r="T219" s="51">
        <f t="shared" si="18"/>
        <v>113</v>
      </c>
    </row>
    <row r="220" spans="1:20" x14ac:dyDescent="0.25">
      <c r="A220" s="65" t="str">
        <f t="shared" si="16"/>
        <v>16ECAC084.001</v>
      </c>
      <c r="B220" s="53" t="s">
        <v>132</v>
      </c>
      <c r="C220" s="53" t="s">
        <v>86</v>
      </c>
      <c r="D220" s="53" t="s">
        <v>381</v>
      </c>
      <c r="E220" s="58" t="s">
        <v>211</v>
      </c>
      <c r="F220" s="53" t="s">
        <v>162</v>
      </c>
      <c r="G220" s="53" t="s">
        <v>772</v>
      </c>
      <c r="H220" s="65" t="str">
        <f>IF(D220="","",CONCATENATE(B220,VLOOKUP(C220,Thesaurus!N:O,2,0),VLOOKUP(F220,Thesaurus!C:D,2,0)))</f>
        <v>16ECAC08</v>
      </c>
      <c r="I220" s="57" t="s">
        <v>145</v>
      </c>
      <c r="J220" s="59" t="s">
        <v>182</v>
      </c>
      <c r="K220" s="61" t="s">
        <v>1002</v>
      </c>
      <c r="L220" s="53">
        <v>1</v>
      </c>
      <c r="M220" s="53">
        <v>1</v>
      </c>
      <c r="N220" s="53" t="str">
        <f t="shared" si="19"/>
        <v/>
      </c>
      <c r="O220" s="67">
        <f>IF(A220="","",SUMIFS('MVT stock'!G:G,'MVT stock'!E:E,A220,'MVT stock'!F:F,K220))</f>
        <v>0</v>
      </c>
      <c r="P220" s="67">
        <f>IF(A220="","",SUMIFS('MVT stock'!H:H,'MVT stock'!E:E,A220,'MVT stock'!F:F,K220))</f>
        <v>0</v>
      </c>
      <c r="Q220" s="68">
        <f t="shared" si="17"/>
        <v>1</v>
      </c>
      <c r="R220" s="50" t="str">
        <f t="shared" si="15"/>
        <v>Robe chemise en crêpe</v>
      </c>
      <c r="S220" s="51">
        <f>VLOOKUP(A220,BDD!E:F,2,0)</f>
        <v>113</v>
      </c>
      <c r="T220" s="51">
        <f t="shared" si="18"/>
        <v>113</v>
      </c>
    </row>
    <row r="221" spans="1:20" x14ac:dyDescent="0.25">
      <c r="A221" s="65" t="str">
        <f t="shared" si="16"/>
        <v>16ECAC084.001</v>
      </c>
      <c r="B221" s="53" t="s">
        <v>132</v>
      </c>
      <c r="C221" s="53" t="s">
        <v>86</v>
      </c>
      <c r="D221" s="53" t="s">
        <v>381</v>
      </c>
      <c r="E221" s="58" t="s">
        <v>211</v>
      </c>
      <c r="F221" s="53" t="s">
        <v>162</v>
      </c>
      <c r="G221" s="53" t="s">
        <v>772</v>
      </c>
      <c r="H221" s="65" t="str">
        <f>IF(D221="","",CONCATENATE(B221,VLOOKUP(C221,Thesaurus!N:O,2,0),VLOOKUP(F221,Thesaurus!C:D,2,0)))</f>
        <v>16ECAC08</v>
      </c>
      <c r="I221" s="57" t="s">
        <v>145</v>
      </c>
      <c r="J221" s="59" t="s">
        <v>182</v>
      </c>
      <c r="K221" s="61" t="s">
        <v>993</v>
      </c>
      <c r="L221" s="53">
        <v>1</v>
      </c>
      <c r="M221" s="53">
        <v>1</v>
      </c>
      <c r="N221" s="53" t="str">
        <f t="shared" si="19"/>
        <v/>
      </c>
      <c r="O221" s="67">
        <f>IF(A221="","",SUMIFS('MVT stock'!G:G,'MVT stock'!E:E,A221,'MVT stock'!F:F,K221))</f>
        <v>0</v>
      </c>
      <c r="P221" s="67">
        <f>IF(A221="","",SUMIFS('MVT stock'!H:H,'MVT stock'!E:E,A221,'MVT stock'!F:F,K221))</f>
        <v>0</v>
      </c>
      <c r="Q221" s="68">
        <f t="shared" si="17"/>
        <v>1</v>
      </c>
      <c r="R221" s="50" t="str">
        <f t="shared" si="15"/>
        <v>Robe chemise en crêpe</v>
      </c>
      <c r="S221" s="51">
        <f>VLOOKUP(A221,BDD!E:F,2,0)</f>
        <v>113</v>
      </c>
      <c r="T221" s="51">
        <f t="shared" si="18"/>
        <v>113</v>
      </c>
    </row>
    <row r="222" spans="1:20" x14ac:dyDescent="0.25">
      <c r="A222" s="65" t="str">
        <f t="shared" si="16"/>
        <v>16ECAC084.680</v>
      </c>
      <c r="B222" s="53" t="s">
        <v>132</v>
      </c>
      <c r="C222" s="53" t="s">
        <v>86</v>
      </c>
      <c r="D222" s="53" t="s">
        <v>381</v>
      </c>
      <c r="E222" s="58" t="s">
        <v>240</v>
      </c>
      <c r="F222" s="53" t="s">
        <v>162</v>
      </c>
      <c r="G222" s="53" t="s">
        <v>772</v>
      </c>
      <c r="H222" s="65" t="str">
        <f>IF(D222="","",CONCATENATE(B222,VLOOKUP(C222,Thesaurus!N:O,2,0),VLOOKUP(F222,Thesaurus!C:D,2,0)))</f>
        <v>16ECAC08</v>
      </c>
      <c r="I222" s="57" t="s">
        <v>240</v>
      </c>
      <c r="J222" s="59" t="s">
        <v>182</v>
      </c>
      <c r="K222" s="61" t="s">
        <v>1001</v>
      </c>
      <c r="L222" s="53">
        <v>1</v>
      </c>
      <c r="M222" s="53">
        <v>1</v>
      </c>
      <c r="N222" s="53" t="str">
        <f t="shared" si="19"/>
        <v/>
      </c>
      <c r="O222" s="67">
        <f>IF(A222="","",SUMIFS('MVT stock'!G:G,'MVT stock'!E:E,A222,'MVT stock'!F:F,K222))</f>
        <v>0</v>
      </c>
      <c r="P222" s="67">
        <f>IF(A222="","",SUMIFS('MVT stock'!H:H,'MVT stock'!E:E,A222,'MVT stock'!F:F,K222))</f>
        <v>1</v>
      </c>
      <c r="Q222" s="68">
        <f t="shared" si="17"/>
        <v>0</v>
      </c>
      <c r="R222" s="50" t="str">
        <f t="shared" si="15"/>
        <v>Robe chemise en crêpe</v>
      </c>
      <c r="S222" s="51">
        <f>VLOOKUP(A222,BDD!E:F,2,0)</f>
        <v>113</v>
      </c>
      <c r="T222" s="51">
        <f t="shared" si="18"/>
        <v>113</v>
      </c>
    </row>
    <row r="223" spans="1:20" x14ac:dyDescent="0.25">
      <c r="A223" s="65" t="str">
        <f t="shared" si="16"/>
        <v>16ECAC084.680</v>
      </c>
      <c r="B223" s="53" t="s">
        <v>132</v>
      </c>
      <c r="C223" s="53" t="s">
        <v>86</v>
      </c>
      <c r="D223" s="53" t="s">
        <v>381</v>
      </c>
      <c r="E223" s="58" t="s">
        <v>240</v>
      </c>
      <c r="F223" s="53" t="s">
        <v>162</v>
      </c>
      <c r="G223" s="53" t="s">
        <v>772</v>
      </c>
      <c r="H223" s="65" t="str">
        <f>IF(D223="","",CONCATENATE(B223,VLOOKUP(C223,Thesaurus!N:O,2,0),VLOOKUP(F223,Thesaurus!C:D,2,0)))</f>
        <v>16ECAC08</v>
      </c>
      <c r="I223" s="57" t="s">
        <v>240</v>
      </c>
      <c r="J223" s="59" t="s">
        <v>182</v>
      </c>
      <c r="K223" s="61" t="s">
        <v>1002</v>
      </c>
      <c r="L223" s="53">
        <v>1</v>
      </c>
      <c r="M223" s="53">
        <v>1</v>
      </c>
      <c r="N223" s="53" t="str">
        <f t="shared" si="19"/>
        <v/>
      </c>
      <c r="O223" s="67">
        <f>IF(A223="","",SUMIFS('MVT stock'!G:G,'MVT stock'!E:E,A223,'MVT stock'!F:F,K223))</f>
        <v>0</v>
      </c>
      <c r="P223" s="67">
        <f>IF(A223="","",SUMIFS('MVT stock'!H:H,'MVT stock'!E:E,A223,'MVT stock'!F:F,K223))</f>
        <v>0</v>
      </c>
      <c r="Q223" s="68">
        <f t="shared" si="17"/>
        <v>1</v>
      </c>
      <c r="R223" s="50" t="str">
        <f t="shared" si="15"/>
        <v>Robe chemise en crêpe</v>
      </c>
      <c r="S223" s="51">
        <f>VLOOKUP(A223,BDD!E:F,2,0)</f>
        <v>113</v>
      </c>
      <c r="T223" s="51">
        <f t="shared" si="18"/>
        <v>113</v>
      </c>
    </row>
    <row r="224" spans="1:20" x14ac:dyDescent="0.25">
      <c r="A224" s="65" t="str">
        <f t="shared" si="16"/>
        <v>16ECAC084.680</v>
      </c>
      <c r="B224" s="53" t="s">
        <v>132</v>
      </c>
      <c r="C224" s="53" t="s">
        <v>86</v>
      </c>
      <c r="D224" s="53" t="s">
        <v>381</v>
      </c>
      <c r="E224" s="58" t="s">
        <v>240</v>
      </c>
      <c r="F224" s="53" t="s">
        <v>162</v>
      </c>
      <c r="G224" s="53" t="s">
        <v>772</v>
      </c>
      <c r="H224" s="65" t="str">
        <f>IF(D224="","",CONCATENATE(B224,VLOOKUP(C224,Thesaurus!N:O,2,0),VLOOKUP(F224,Thesaurus!C:D,2,0)))</f>
        <v>16ECAC08</v>
      </c>
      <c r="I224" s="57" t="s">
        <v>240</v>
      </c>
      <c r="J224" s="59" t="s">
        <v>182</v>
      </c>
      <c r="K224" s="61" t="s">
        <v>993</v>
      </c>
      <c r="L224" s="53">
        <v>1</v>
      </c>
      <c r="M224" s="53">
        <v>1</v>
      </c>
      <c r="N224" s="53" t="str">
        <f t="shared" si="19"/>
        <v/>
      </c>
      <c r="O224" s="67">
        <f>IF(A224="","",SUMIFS('MVT stock'!G:G,'MVT stock'!E:E,A224,'MVT stock'!F:F,K224))</f>
        <v>0</v>
      </c>
      <c r="P224" s="67">
        <f>IF(A224="","",SUMIFS('MVT stock'!H:H,'MVT stock'!E:E,A224,'MVT stock'!F:F,K224))</f>
        <v>0</v>
      </c>
      <c r="Q224" s="68">
        <f t="shared" si="17"/>
        <v>1</v>
      </c>
      <c r="R224" s="50" t="str">
        <f t="shared" si="15"/>
        <v>Robe chemise en crêpe</v>
      </c>
      <c r="S224" s="51">
        <f>VLOOKUP(A224,BDD!E:F,2,0)</f>
        <v>113</v>
      </c>
      <c r="T224" s="51">
        <f t="shared" si="18"/>
        <v>113</v>
      </c>
    </row>
    <row r="225" spans="1:20" x14ac:dyDescent="0.25">
      <c r="A225" s="65" t="str">
        <f t="shared" si="16"/>
        <v>16ECAC011.680</v>
      </c>
      <c r="B225" s="53" t="s">
        <v>132</v>
      </c>
      <c r="C225" s="53" t="s">
        <v>86</v>
      </c>
      <c r="D225" s="53" t="s">
        <v>382</v>
      </c>
      <c r="E225" s="58" t="s">
        <v>240</v>
      </c>
      <c r="F225" s="53" t="s">
        <v>148</v>
      </c>
      <c r="G225" s="53" t="s">
        <v>773</v>
      </c>
      <c r="H225" s="65" t="str">
        <f>IF(D225="","",CONCATENATE(B225,VLOOKUP(C225,Thesaurus!N:O,2,0),VLOOKUP(F225,Thesaurus!C:D,2,0)))</f>
        <v>16ECAC01</v>
      </c>
      <c r="I225" s="57" t="s">
        <v>240</v>
      </c>
      <c r="J225" s="59" t="s">
        <v>1004</v>
      </c>
      <c r="K225" s="61" t="s">
        <v>1001</v>
      </c>
      <c r="L225" s="53">
        <v>1</v>
      </c>
      <c r="M225" s="53">
        <v>1</v>
      </c>
      <c r="N225" s="53" t="str">
        <f t="shared" si="19"/>
        <v/>
      </c>
      <c r="O225" s="67">
        <f>IF(A225="","",SUMIFS('MVT stock'!G:G,'MVT stock'!E:E,A225,'MVT stock'!F:F,K225))</f>
        <v>0</v>
      </c>
      <c r="P225" s="67">
        <f>IF(A225="","",SUMIFS('MVT stock'!H:H,'MVT stock'!E:E,A225,'MVT stock'!F:F,K225))</f>
        <v>0</v>
      </c>
      <c r="Q225" s="68">
        <f t="shared" si="17"/>
        <v>1</v>
      </c>
      <c r="R225" s="50" t="str">
        <f t="shared" si="15"/>
        <v>Top col noué</v>
      </c>
      <c r="S225" s="51">
        <f>VLOOKUP(A225,BDD!E:F,2,0)</f>
        <v>85</v>
      </c>
      <c r="T225" s="51">
        <f t="shared" si="18"/>
        <v>85</v>
      </c>
    </row>
    <row r="226" spans="1:20" x14ac:dyDescent="0.25">
      <c r="A226" s="65" t="str">
        <f t="shared" si="16"/>
        <v>16ECAC011.680</v>
      </c>
      <c r="B226" s="53" t="s">
        <v>132</v>
      </c>
      <c r="C226" s="53" t="s">
        <v>86</v>
      </c>
      <c r="D226" s="53" t="s">
        <v>382</v>
      </c>
      <c r="E226" s="58" t="s">
        <v>240</v>
      </c>
      <c r="F226" s="53" t="s">
        <v>148</v>
      </c>
      <c r="G226" s="53" t="s">
        <v>773</v>
      </c>
      <c r="H226" s="65" t="str">
        <f>IF(D226="","",CONCATENATE(B226,VLOOKUP(C226,Thesaurus!N:O,2,0),VLOOKUP(F226,Thesaurus!C:D,2,0)))</f>
        <v>16ECAC01</v>
      </c>
      <c r="I226" s="57" t="s">
        <v>240</v>
      </c>
      <c r="J226" s="59" t="s">
        <v>1004</v>
      </c>
      <c r="K226" s="61" t="s">
        <v>1002</v>
      </c>
      <c r="L226" s="53">
        <v>1</v>
      </c>
      <c r="M226" s="53">
        <v>1</v>
      </c>
      <c r="N226" s="53" t="str">
        <f t="shared" si="19"/>
        <v/>
      </c>
      <c r="O226" s="67">
        <f>IF(A226="","",SUMIFS('MVT stock'!G:G,'MVT stock'!E:E,A226,'MVT stock'!F:F,K226))</f>
        <v>0</v>
      </c>
      <c r="P226" s="67">
        <f>IF(A226="","",SUMIFS('MVT stock'!H:H,'MVT stock'!E:E,A226,'MVT stock'!F:F,K226))</f>
        <v>0</v>
      </c>
      <c r="Q226" s="68">
        <f t="shared" si="17"/>
        <v>1</v>
      </c>
      <c r="R226" s="50" t="str">
        <f t="shared" si="15"/>
        <v>Top col noué</v>
      </c>
      <c r="S226" s="51">
        <f>VLOOKUP(A226,BDD!E:F,2,0)</f>
        <v>85</v>
      </c>
      <c r="T226" s="51">
        <f t="shared" si="18"/>
        <v>85</v>
      </c>
    </row>
    <row r="227" spans="1:20" x14ac:dyDescent="0.25">
      <c r="A227" s="65" t="str">
        <f t="shared" si="16"/>
        <v>16ECAC011.680</v>
      </c>
      <c r="B227" s="53" t="s">
        <v>132</v>
      </c>
      <c r="C227" s="53" t="s">
        <v>86</v>
      </c>
      <c r="D227" s="53" t="s">
        <v>382</v>
      </c>
      <c r="E227" s="58" t="s">
        <v>240</v>
      </c>
      <c r="F227" s="53" t="s">
        <v>148</v>
      </c>
      <c r="G227" s="53" t="s">
        <v>773</v>
      </c>
      <c r="H227" s="65" t="str">
        <f>IF(D227="","",CONCATENATE(B227,VLOOKUP(C227,Thesaurus!N:O,2,0),VLOOKUP(F227,Thesaurus!C:D,2,0)))</f>
        <v>16ECAC01</v>
      </c>
      <c r="I227" s="57" t="s">
        <v>240</v>
      </c>
      <c r="J227" s="59" t="s">
        <v>1004</v>
      </c>
      <c r="K227" s="61" t="s">
        <v>993</v>
      </c>
      <c r="L227" s="53">
        <v>1</v>
      </c>
      <c r="M227" s="53">
        <v>1</v>
      </c>
      <c r="N227" s="53" t="str">
        <f t="shared" si="19"/>
        <v/>
      </c>
      <c r="O227" s="67">
        <f>IF(A227="","",SUMIFS('MVT stock'!G:G,'MVT stock'!E:E,A227,'MVT stock'!F:F,K227))</f>
        <v>0</v>
      </c>
      <c r="P227" s="67">
        <f>IF(A227="","",SUMIFS('MVT stock'!H:H,'MVT stock'!E:E,A227,'MVT stock'!F:F,K227))</f>
        <v>0</v>
      </c>
      <c r="Q227" s="68">
        <f t="shared" si="17"/>
        <v>1</v>
      </c>
      <c r="R227" s="50" t="str">
        <f t="shared" si="15"/>
        <v>Top col noué</v>
      </c>
      <c r="S227" s="51">
        <f>VLOOKUP(A227,BDD!E:F,2,0)</f>
        <v>85</v>
      </c>
      <c r="T227" s="51">
        <f t="shared" si="18"/>
        <v>85</v>
      </c>
    </row>
    <row r="228" spans="1:20" x14ac:dyDescent="0.25">
      <c r="A228" s="65" t="str">
        <f t="shared" si="16"/>
        <v>16ECAR081.999</v>
      </c>
      <c r="B228" s="53" t="s">
        <v>132</v>
      </c>
      <c r="C228" s="53" t="s">
        <v>70</v>
      </c>
      <c r="D228" s="53" t="s">
        <v>383</v>
      </c>
      <c r="E228" s="58" t="s">
        <v>322</v>
      </c>
      <c r="F228" s="53" t="s">
        <v>162</v>
      </c>
      <c r="G228" s="53" t="s">
        <v>774</v>
      </c>
      <c r="H228" s="65" t="str">
        <f>IF(D228="","",CONCATENATE(B228,VLOOKUP(C228,Thesaurus!N:O,2,0),VLOOKUP(F228,Thesaurus!C:D,2,0)))</f>
        <v>16ECAR08</v>
      </c>
      <c r="I228" s="57">
        <v>999</v>
      </c>
      <c r="J228" s="59" t="s">
        <v>1004</v>
      </c>
      <c r="K228" s="61" t="s">
        <v>1003</v>
      </c>
      <c r="L228" s="53">
        <v>1</v>
      </c>
      <c r="M228" s="53">
        <v>1</v>
      </c>
      <c r="N228" s="53" t="str">
        <f t="shared" si="19"/>
        <v/>
      </c>
      <c r="O228" s="67">
        <f>IF(A228="","",SUMIFS('MVT stock'!G:G,'MVT stock'!E:E,A228,'MVT stock'!F:F,K228))</f>
        <v>0</v>
      </c>
      <c r="P228" s="67">
        <f>IF(A228="","",SUMIFS('MVT stock'!H:H,'MVT stock'!E:E,A228,'MVT stock'!F:F,K228))</f>
        <v>0</v>
      </c>
      <c r="Q228" s="68">
        <f t="shared" si="17"/>
        <v>1</v>
      </c>
      <c r="R228" s="50" t="str">
        <f t="shared" si="15"/>
        <v>Robe courte en crêpe</v>
      </c>
      <c r="S228" s="51">
        <f>VLOOKUP(A228,BDD!E:F,2,0)</f>
        <v>144</v>
      </c>
      <c r="T228" s="51">
        <f t="shared" si="18"/>
        <v>144</v>
      </c>
    </row>
    <row r="229" spans="1:20" x14ac:dyDescent="0.25">
      <c r="A229" s="65" t="str">
        <f t="shared" si="16"/>
        <v>16ECAR081.999</v>
      </c>
      <c r="B229" s="53" t="s">
        <v>132</v>
      </c>
      <c r="C229" s="53" t="s">
        <v>70</v>
      </c>
      <c r="D229" s="53" t="s">
        <v>383</v>
      </c>
      <c r="E229" s="58" t="s">
        <v>322</v>
      </c>
      <c r="F229" s="53" t="s">
        <v>162</v>
      </c>
      <c r="G229" s="53" t="s">
        <v>774</v>
      </c>
      <c r="H229" s="65" t="str">
        <f>IF(D229="","",CONCATENATE(B229,VLOOKUP(C229,Thesaurus!N:O,2,0),VLOOKUP(F229,Thesaurus!C:D,2,0)))</f>
        <v>16ECAR08</v>
      </c>
      <c r="I229" s="57">
        <v>999</v>
      </c>
      <c r="J229" s="59" t="s">
        <v>1004</v>
      </c>
      <c r="K229" s="61" t="s">
        <v>1001</v>
      </c>
      <c r="L229" s="53">
        <v>2</v>
      </c>
      <c r="M229" s="53">
        <v>2</v>
      </c>
      <c r="N229" s="53" t="str">
        <f t="shared" si="19"/>
        <v/>
      </c>
      <c r="O229" s="67">
        <f>IF(A229="","",SUMIFS('MVT stock'!G:G,'MVT stock'!E:E,A229,'MVT stock'!F:F,K229))</f>
        <v>0</v>
      </c>
      <c r="P229" s="67">
        <f>IF(A229="","",SUMIFS('MVT stock'!H:H,'MVT stock'!E:E,A229,'MVT stock'!F:F,K229))</f>
        <v>0</v>
      </c>
      <c r="Q229" s="68">
        <f t="shared" si="17"/>
        <v>2</v>
      </c>
      <c r="R229" s="50" t="str">
        <f t="shared" si="15"/>
        <v>Robe courte en crêpe</v>
      </c>
      <c r="S229" s="51">
        <f>VLOOKUP(A229,BDD!E:F,2,0)</f>
        <v>144</v>
      </c>
      <c r="T229" s="51">
        <f t="shared" si="18"/>
        <v>288</v>
      </c>
    </row>
    <row r="230" spans="1:20" x14ac:dyDescent="0.25">
      <c r="A230" s="65" t="str">
        <f t="shared" si="16"/>
        <v>16ECAR081.999</v>
      </c>
      <c r="B230" s="53" t="s">
        <v>132</v>
      </c>
      <c r="C230" s="53" t="s">
        <v>70</v>
      </c>
      <c r="D230" s="53" t="s">
        <v>383</v>
      </c>
      <c r="E230" s="58" t="s">
        <v>322</v>
      </c>
      <c r="F230" s="53" t="s">
        <v>162</v>
      </c>
      <c r="G230" s="53" t="s">
        <v>774</v>
      </c>
      <c r="H230" s="65" t="str">
        <f>IF(D230="","",CONCATENATE(B230,VLOOKUP(C230,Thesaurus!N:O,2,0),VLOOKUP(F230,Thesaurus!C:D,2,0)))</f>
        <v>16ECAR08</v>
      </c>
      <c r="I230" s="57">
        <v>999</v>
      </c>
      <c r="J230" s="59" t="s">
        <v>1004</v>
      </c>
      <c r="K230" s="61" t="s">
        <v>1002</v>
      </c>
      <c r="L230" s="53">
        <v>1</v>
      </c>
      <c r="M230" s="53">
        <v>1</v>
      </c>
      <c r="N230" s="53" t="str">
        <f t="shared" si="19"/>
        <v/>
      </c>
      <c r="O230" s="67">
        <f>IF(A230="","",SUMIFS('MVT stock'!G:G,'MVT stock'!E:E,A230,'MVT stock'!F:F,K230))</f>
        <v>0</v>
      </c>
      <c r="P230" s="67">
        <f>IF(A230="","",SUMIFS('MVT stock'!H:H,'MVT stock'!E:E,A230,'MVT stock'!F:F,K230))</f>
        <v>0</v>
      </c>
      <c r="Q230" s="68">
        <f t="shared" si="17"/>
        <v>1</v>
      </c>
      <c r="R230" s="50" t="str">
        <f t="shared" si="15"/>
        <v>Robe courte en crêpe</v>
      </c>
      <c r="S230" s="51">
        <f>VLOOKUP(A230,BDD!E:F,2,0)</f>
        <v>144</v>
      </c>
      <c r="T230" s="51">
        <f t="shared" si="18"/>
        <v>144</v>
      </c>
    </row>
    <row r="231" spans="1:20" x14ac:dyDescent="0.25">
      <c r="A231" s="65" t="str">
        <f t="shared" si="16"/>
        <v>16ECAR081.999</v>
      </c>
      <c r="B231" s="53" t="s">
        <v>132</v>
      </c>
      <c r="C231" s="53" t="s">
        <v>70</v>
      </c>
      <c r="D231" s="53" t="s">
        <v>383</v>
      </c>
      <c r="E231" s="58" t="s">
        <v>322</v>
      </c>
      <c r="F231" s="53" t="s">
        <v>162</v>
      </c>
      <c r="G231" s="53" t="s">
        <v>774</v>
      </c>
      <c r="H231" s="65" t="str">
        <f>IF(D231="","",CONCATENATE(B231,VLOOKUP(C231,Thesaurus!N:O,2,0),VLOOKUP(F231,Thesaurus!C:D,2,0)))</f>
        <v>16ECAR08</v>
      </c>
      <c r="I231" s="57">
        <v>999</v>
      </c>
      <c r="J231" s="59" t="s">
        <v>1004</v>
      </c>
      <c r="K231" s="61" t="s">
        <v>993</v>
      </c>
      <c r="L231" s="53">
        <v>1</v>
      </c>
      <c r="M231" s="53">
        <v>1</v>
      </c>
      <c r="N231" s="53" t="str">
        <f t="shared" si="19"/>
        <v/>
      </c>
      <c r="O231" s="67">
        <f>IF(A231="","",SUMIFS('MVT stock'!G:G,'MVT stock'!E:E,A231,'MVT stock'!F:F,K231))</f>
        <v>0</v>
      </c>
      <c r="P231" s="67">
        <f>IF(A231="","",SUMIFS('MVT stock'!H:H,'MVT stock'!E:E,A231,'MVT stock'!F:F,K231))</f>
        <v>0</v>
      </c>
      <c r="Q231" s="68">
        <f t="shared" si="17"/>
        <v>1</v>
      </c>
      <c r="R231" s="50" t="str">
        <f t="shared" si="15"/>
        <v>Robe courte en crêpe</v>
      </c>
      <c r="S231" s="51">
        <f>VLOOKUP(A231,BDD!E:F,2,0)</f>
        <v>144</v>
      </c>
      <c r="T231" s="51">
        <f t="shared" si="18"/>
        <v>144</v>
      </c>
    </row>
    <row r="232" spans="1:20" x14ac:dyDescent="0.25">
      <c r="A232" s="65" t="str">
        <f t="shared" si="16"/>
        <v>16ECAR081.590</v>
      </c>
      <c r="B232" s="53" t="s">
        <v>132</v>
      </c>
      <c r="C232" s="53" t="s">
        <v>70</v>
      </c>
      <c r="D232" s="53" t="s">
        <v>383</v>
      </c>
      <c r="E232" s="58" t="s">
        <v>236</v>
      </c>
      <c r="F232" s="53" t="s">
        <v>162</v>
      </c>
      <c r="G232" s="53" t="s">
        <v>774</v>
      </c>
      <c r="H232" s="65" t="str">
        <f>IF(D232="","",CONCATENATE(B232,VLOOKUP(C232,Thesaurus!N:O,2,0),VLOOKUP(F232,Thesaurus!C:D,2,0)))</f>
        <v>16ECAR08</v>
      </c>
      <c r="I232" s="57" t="s">
        <v>236</v>
      </c>
      <c r="J232" s="59" t="s">
        <v>1004</v>
      </c>
      <c r="K232" s="61" t="s">
        <v>1003</v>
      </c>
      <c r="L232" s="53">
        <v>1</v>
      </c>
      <c r="M232" s="53">
        <v>1</v>
      </c>
      <c r="N232" s="53" t="str">
        <f t="shared" si="19"/>
        <v/>
      </c>
      <c r="O232" s="67">
        <f>IF(A232="","",SUMIFS('MVT stock'!G:G,'MVT stock'!E:E,A232,'MVT stock'!F:F,K232))</f>
        <v>0</v>
      </c>
      <c r="P232" s="67">
        <f>IF(A232="","",SUMIFS('MVT stock'!H:H,'MVT stock'!E:E,A232,'MVT stock'!F:F,K232))</f>
        <v>0</v>
      </c>
      <c r="Q232" s="68">
        <f t="shared" si="17"/>
        <v>1</v>
      </c>
      <c r="R232" s="50" t="str">
        <f t="shared" si="15"/>
        <v>Robe courte en crêpe</v>
      </c>
      <c r="S232" s="51">
        <f>VLOOKUP(A232,BDD!E:F,2,0)</f>
        <v>144</v>
      </c>
      <c r="T232" s="51">
        <f t="shared" si="18"/>
        <v>144</v>
      </c>
    </row>
    <row r="233" spans="1:20" x14ac:dyDescent="0.25">
      <c r="A233" s="65" t="str">
        <f t="shared" si="16"/>
        <v>16ECAR081.590</v>
      </c>
      <c r="B233" s="53" t="s">
        <v>132</v>
      </c>
      <c r="C233" s="53" t="s">
        <v>70</v>
      </c>
      <c r="D233" s="53" t="s">
        <v>383</v>
      </c>
      <c r="E233" s="58" t="s">
        <v>236</v>
      </c>
      <c r="F233" s="53" t="s">
        <v>162</v>
      </c>
      <c r="G233" s="53" t="s">
        <v>774</v>
      </c>
      <c r="H233" s="65" t="str">
        <f>IF(D233="","",CONCATENATE(B233,VLOOKUP(C233,Thesaurus!N:O,2,0),VLOOKUP(F233,Thesaurus!C:D,2,0)))</f>
        <v>16ECAR08</v>
      </c>
      <c r="I233" s="57" t="s">
        <v>236</v>
      </c>
      <c r="J233" s="59" t="s">
        <v>1004</v>
      </c>
      <c r="K233" s="61" t="s">
        <v>1001</v>
      </c>
      <c r="L233" s="53">
        <v>1</v>
      </c>
      <c r="M233" s="53">
        <v>1</v>
      </c>
      <c r="N233" s="53" t="str">
        <f t="shared" si="19"/>
        <v/>
      </c>
      <c r="O233" s="67">
        <f>IF(A233="","",SUMIFS('MVT stock'!G:G,'MVT stock'!E:E,A233,'MVT stock'!F:F,K233))</f>
        <v>0</v>
      </c>
      <c r="P233" s="67">
        <f>IF(A233="","",SUMIFS('MVT stock'!H:H,'MVT stock'!E:E,A233,'MVT stock'!F:F,K233))</f>
        <v>0</v>
      </c>
      <c r="Q233" s="68">
        <f t="shared" si="17"/>
        <v>1</v>
      </c>
      <c r="R233" s="50" t="str">
        <f t="shared" si="15"/>
        <v>Robe courte en crêpe</v>
      </c>
      <c r="S233" s="51">
        <f>VLOOKUP(A233,BDD!E:F,2,0)</f>
        <v>144</v>
      </c>
      <c r="T233" s="51">
        <f t="shared" si="18"/>
        <v>144</v>
      </c>
    </row>
    <row r="234" spans="1:20" x14ac:dyDescent="0.25">
      <c r="A234" s="65" t="str">
        <f t="shared" si="16"/>
        <v>16ECAR081.590</v>
      </c>
      <c r="B234" s="53" t="s">
        <v>132</v>
      </c>
      <c r="C234" s="53" t="s">
        <v>70</v>
      </c>
      <c r="D234" s="53" t="s">
        <v>383</v>
      </c>
      <c r="E234" s="58" t="s">
        <v>236</v>
      </c>
      <c r="F234" s="53" t="s">
        <v>162</v>
      </c>
      <c r="G234" s="53" t="s">
        <v>774</v>
      </c>
      <c r="H234" s="65" t="str">
        <f>IF(D234="","",CONCATENATE(B234,VLOOKUP(C234,Thesaurus!N:O,2,0),VLOOKUP(F234,Thesaurus!C:D,2,0)))</f>
        <v>16ECAR08</v>
      </c>
      <c r="I234" s="57" t="s">
        <v>236</v>
      </c>
      <c r="J234" s="59" t="s">
        <v>1004</v>
      </c>
      <c r="K234" s="61" t="s">
        <v>1002</v>
      </c>
      <c r="L234" s="53">
        <v>1</v>
      </c>
      <c r="M234" s="53">
        <v>1</v>
      </c>
      <c r="N234" s="53" t="str">
        <f t="shared" si="19"/>
        <v/>
      </c>
      <c r="O234" s="67">
        <f>IF(A234="","",SUMIFS('MVT stock'!G:G,'MVT stock'!E:E,A234,'MVT stock'!F:F,K234))</f>
        <v>0</v>
      </c>
      <c r="P234" s="67">
        <f>IF(A234="","",SUMIFS('MVT stock'!H:H,'MVT stock'!E:E,A234,'MVT stock'!F:F,K234))</f>
        <v>0</v>
      </c>
      <c r="Q234" s="68">
        <f t="shared" si="17"/>
        <v>1</v>
      </c>
      <c r="R234" s="50" t="str">
        <f t="shared" si="15"/>
        <v>Robe courte en crêpe</v>
      </c>
      <c r="S234" s="51">
        <f>VLOOKUP(A234,BDD!E:F,2,0)</f>
        <v>144</v>
      </c>
      <c r="T234" s="51">
        <f t="shared" si="18"/>
        <v>144</v>
      </c>
    </row>
    <row r="235" spans="1:20" x14ac:dyDescent="0.25">
      <c r="A235" s="65" t="str">
        <f t="shared" si="16"/>
        <v>16ECAR081.590</v>
      </c>
      <c r="B235" s="53" t="s">
        <v>132</v>
      </c>
      <c r="C235" s="53" t="s">
        <v>70</v>
      </c>
      <c r="D235" s="53" t="s">
        <v>383</v>
      </c>
      <c r="E235" s="58" t="s">
        <v>236</v>
      </c>
      <c r="F235" s="53" t="s">
        <v>162</v>
      </c>
      <c r="G235" s="53" t="s">
        <v>774</v>
      </c>
      <c r="H235" s="65" t="str">
        <f>IF(D235="","",CONCATENATE(B235,VLOOKUP(C235,Thesaurus!N:O,2,0),VLOOKUP(F235,Thesaurus!C:D,2,0)))</f>
        <v>16ECAR08</v>
      </c>
      <c r="I235" s="57" t="s">
        <v>236</v>
      </c>
      <c r="J235" s="59" t="s">
        <v>1004</v>
      </c>
      <c r="K235" s="61" t="s">
        <v>993</v>
      </c>
      <c r="L235" s="53">
        <v>1</v>
      </c>
      <c r="M235" s="53">
        <v>1</v>
      </c>
      <c r="N235" s="53" t="str">
        <f t="shared" si="19"/>
        <v/>
      </c>
      <c r="O235" s="67">
        <f>IF(A235="","",SUMIFS('MVT stock'!G:G,'MVT stock'!E:E,A235,'MVT stock'!F:F,K235))</f>
        <v>0</v>
      </c>
      <c r="P235" s="67">
        <f>IF(A235="","",SUMIFS('MVT stock'!H:H,'MVT stock'!E:E,A235,'MVT stock'!F:F,K235))</f>
        <v>0</v>
      </c>
      <c r="Q235" s="68">
        <f t="shared" si="17"/>
        <v>1</v>
      </c>
      <c r="R235" s="50" t="str">
        <f t="shared" si="15"/>
        <v>Robe courte en crêpe</v>
      </c>
      <c r="S235" s="51">
        <f>VLOOKUP(A235,BDD!E:F,2,0)</f>
        <v>144</v>
      </c>
      <c r="T235" s="51">
        <f t="shared" si="18"/>
        <v>144</v>
      </c>
    </row>
    <row r="236" spans="1:20" x14ac:dyDescent="0.25">
      <c r="A236" s="65" t="str">
        <f t="shared" si="16"/>
        <v>16ECAR051.999</v>
      </c>
      <c r="B236" s="53" t="s">
        <v>132</v>
      </c>
      <c r="C236" s="53" t="s">
        <v>70</v>
      </c>
      <c r="D236" s="53" t="s">
        <v>384</v>
      </c>
      <c r="E236" s="58" t="s">
        <v>322</v>
      </c>
      <c r="F236" s="53" t="s">
        <v>156</v>
      </c>
      <c r="G236" s="53" t="s">
        <v>775</v>
      </c>
      <c r="H236" s="65" t="str">
        <f>IF(D236="","",CONCATENATE(B236,VLOOKUP(C236,Thesaurus!N:O,2,0),VLOOKUP(F236,Thesaurus!C:D,2,0)))</f>
        <v>16ECAR05</v>
      </c>
      <c r="I236" s="57">
        <v>999</v>
      </c>
      <c r="J236" s="59" t="s">
        <v>1004</v>
      </c>
      <c r="K236" s="61" t="s">
        <v>1003</v>
      </c>
      <c r="L236" s="53">
        <v>1</v>
      </c>
      <c r="M236" s="53">
        <v>1</v>
      </c>
      <c r="N236" s="53" t="str">
        <f t="shared" si="19"/>
        <v/>
      </c>
      <c r="O236" s="67">
        <f>IF(A236="","",SUMIFS('MVT stock'!G:G,'MVT stock'!E:E,A236,'MVT stock'!F:F,K236))</f>
        <v>0</v>
      </c>
      <c r="P236" s="67">
        <f>IF(A236="","",SUMIFS('MVT stock'!H:H,'MVT stock'!E:E,A236,'MVT stock'!F:F,K236))</f>
        <v>0</v>
      </c>
      <c r="Q236" s="68">
        <f t="shared" si="17"/>
        <v>1</v>
      </c>
      <c r="R236" s="50" t="str">
        <f t="shared" si="15"/>
        <v>Jupe à découpes</v>
      </c>
      <c r="S236" s="51">
        <f>VLOOKUP(A236,BDD!E:F,2,0)</f>
        <v>129</v>
      </c>
      <c r="T236" s="51">
        <f t="shared" si="18"/>
        <v>129</v>
      </c>
    </row>
    <row r="237" spans="1:20" x14ac:dyDescent="0.25">
      <c r="A237" s="65" t="str">
        <f t="shared" si="16"/>
        <v>16ECAR051.999</v>
      </c>
      <c r="B237" s="53" t="s">
        <v>132</v>
      </c>
      <c r="C237" s="53" t="s">
        <v>70</v>
      </c>
      <c r="D237" s="53" t="s">
        <v>384</v>
      </c>
      <c r="E237" s="58" t="s">
        <v>322</v>
      </c>
      <c r="F237" s="53" t="s">
        <v>156</v>
      </c>
      <c r="G237" s="53" t="s">
        <v>775</v>
      </c>
      <c r="H237" s="65" t="str">
        <f>IF(D237="","",CONCATENATE(B237,VLOOKUP(C237,Thesaurus!N:O,2,0),VLOOKUP(F237,Thesaurus!C:D,2,0)))</f>
        <v>16ECAR05</v>
      </c>
      <c r="I237" s="57">
        <v>999</v>
      </c>
      <c r="J237" s="59" t="s">
        <v>1004</v>
      </c>
      <c r="K237" s="61" t="s">
        <v>1001</v>
      </c>
      <c r="L237" s="53">
        <v>2</v>
      </c>
      <c r="M237" s="53">
        <v>2</v>
      </c>
      <c r="N237" s="53" t="str">
        <f t="shared" si="19"/>
        <v/>
      </c>
      <c r="O237" s="67">
        <f>IF(A237="","",SUMIFS('MVT stock'!G:G,'MVT stock'!E:E,A237,'MVT stock'!F:F,K237))</f>
        <v>0</v>
      </c>
      <c r="P237" s="67">
        <f>IF(A237="","",SUMIFS('MVT stock'!H:H,'MVT stock'!E:E,A237,'MVT stock'!F:F,K237))</f>
        <v>0</v>
      </c>
      <c r="Q237" s="68">
        <f t="shared" si="17"/>
        <v>2</v>
      </c>
      <c r="R237" s="50" t="str">
        <f t="shared" si="15"/>
        <v>Jupe à découpes</v>
      </c>
      <c r="S237" s="51">
        <f>VLOOKUP(A237,BDD!E:F,2,0)</f>
        <v>129</v>
      </c>
      <c r="T237" s="51">
        <f t="shared" si="18"/>
        <v>258</v>
      </c>
    </row>
    <row r="238" spans="1:20" x14ac:dyDescent="0.25">
      <c r="A238" s="65" t="str">
        <f t="shared" si="16"/>
        <v>16ECAR051.999</v>
      </c>
      <c r="B238" s="53" t="s">
        <v>132</v>
      </c>
      <c r="C238" s="53" t="s">
        <v>70</v>
      </c>
      <c r="D238" s="53" t="s">
        <v>384</v>
      </c>
      <c r="E238" s="58" t="s">
        <v>322</v>
      </c>
      <c r="F238" s="53" t="s">
        <v>156</v>
      </c>
      <c r="G238" s="53" t="s">
        <v>775</v>
      </c>
      <c r="H238" s="65" t="str">
        <f>IF(D238="","",CONCATENATE(B238,VLOOKUP(C238,Thesaurus!N:O,2,0),VLOOKUP(F238,Thesaurus!C:D,2,0)))</f>
        <v>16ECAR05</v>
      </c>
      <c r="I238" s="57">
        <v>999</v>
      </c>
      <c r="J238" s="59" t="s">
        <v>1004</v>
      </c>
      <c r="K238" s="61" t="s">
        <v>1002</v>
      </c>
      <c r="L238" s="53">
        <v>1</v>
      </c>
      <c r="M238" s="53">
        <v>1</v>
      </c>
      <c r="N238" s="53" t="str">
        <f t="shared" si="19"/>
        <v/>
      </c>
      <c r="O238" s="67">
        <f>IF(A238="","",SUMIFS('MVT stock'!G:G,'MVT stock'!E:E,A238,'MVT stock'!F:F,K238))</f>
        <v>0</v>
      </c>
      <c r="P238" s="67">
        <f>IF(A238="","",SUMIFS('MVT stock'!H:H,'MVT stock'!E:E,A238,'MVT stock'!F:F,K238))</f>
        <v>0</v>
      </c>
      <c r="Q238" s="68">
        <f t="shared" si="17"/>
        <v>1</v>
      </c>
      <c r="R238" s="50" t="str">
        <f t="shared" si="15"/>
        <v>Jupe à découpes</v>
      </c>
      <c r="S238" s="51">
        <f>VLOOKUP(A238,BDD!E:F,2,0)</f>
        <v>129</v>
      </c>
      <c r="T238" s="51">
        <f t="shared" si="18"/>
        <v>129</v>
      </c>
    </row>
    <row r="239" spans="1:20" x14ac:dyDescent="0.25">
      <c r="A239" s="65" t="str">
        <f t="shared" si="16"/>
        <v>16ECAR051.999</v>
      </c>
      <c r="B239" s="53" t="s">
        <v>132</v>
      </c>
      <c r="C239" s="53" t="s">
        <v>70</v>
      </c>
      <c r="D239" s="53" t="s">
        <v>384</v>
      </c>
      <c r="E239" s="58" t="s">
        <v>322</v>
      </c>
      <c r="F239" s="53" t="s">
        <v>156</v>
      </c>
      <c r="G239" s="53" t="s">
        <v>775</v>
      </c>
      <c r="H239" s="65" t="str">
        <f>IF(D239="","",CONCATENATE(B239,VLOOKUP(C239,Thesaurus!N:O,2,0),VLOOKUP(F239,Thesaurus!C:D,2,0)))</f>
        <v>16ECAR05</v>
      </c>
      <c r="I239" s="57">
        <v>999</v>
      </c>
      <c r="J239" s="59" t="s">
        <v>1004</v>
      </c>
      <c r="K239" s="61" t="s">
        <v>993</v>
      </c>
      <c r="L239" s="53">
        <v>1</v>
      </c>
      <c r="M239" s="53">
        <v>1</v>
      </c>
      <c r="N239" s="53" t="str">
        <f t="shared" si="19"/>
        <v/>
      </c>
      <c r="O239" s="67">
        <f>IF(A239="","",SUMIFS('MVT stock'!G:G,'MVT stock'!E:E,A239,'MVT stock'!F:F,K239))</f>
        <v>0</v>
      </c>
      <c r="P239" s="67">
        <f>IF(A239="","",SUMIFS('MVT stock'!H:H,'MVT stock'!E:E,A239,'MVT stock'!F:F,K239))</f>
        <v>0</v>
      </c>
      <c r="Q239" s="68">
        <f t="shared" si="17"/>
        <v>1</v>
      </c>
      <c r="R239" s="50" t="str">
        <f t="shared" si="15"/>
        <v>Jupe à découpes</v>
      </c>
      <c r="S239" s="51">
        <f>VLOOKUP(A239,BDD!E:F,2,0)</f>
        <v>129</v>
      </c>
      <c r="T239" s="51">
        <f t="shared" si="18"/>
        <v>129</v>
      </c>
    </row>
    <row r="240" spans="1:20" x14ac:dyDescent="0.25">
      <c r="A240" s="65" t="str">
        <f t="shared" si="16"/>
        <v>16ECAR051.590</v>
      </c>
      <c r="B240" s="53" t="s">
        <v>132</v>
      </c>
      <c r="C240" s="53" t="s">
        <v>70</v>
      </c>
      <c r="D240" s="53" t="s">
        <v>384</v>
      </c>
      <c r="E240" s="58" t="s">
        <v>236</v>
      </c>
      <c r="F240" s="53" t="s">
        <v>156</v>
      </c>
      <c r="G240" s="53" t="s">
        <v>775</v>
      </c>
      <c r="H240" s="65" t="str">
        <f>IF(D240="","",CONCATENATE(B240,VLOOKUP(C240,Thesaurus!N:O,2,0),VLOOKUP(F240,Thesaurus!C:D,2,0)))</f>
        <v>16ECAR05</v>
      </c>
      <c r="I240" s="57" t="s">
        <v>236</v>
      </c>
      <c r="J240" s="59" t="s">
        <v>1004</v>
      </c>
      <c r="K240" s="61" t="s">
        <v>1003</v>
      </c>
      <c r="L240" s="53">
        <v>1</v>
      </c>
      <c r="M240" s="53">
        <v>1</v>
      </c>
      <c r="N240" s="53" t="str">
        <f t="shared" si="19"/>
        <v/>
      </c>
      <c r="O240" s="67">
        <f>IF(A240="","",SUMIFS('MVT stock'!G:G,'MVT stock'!E:E,A240,'MVT stock'!F:F,K240))</f>
        <v>0</v>
      </c>
      <c r="P240" s="67">
        <f>IF(A240="","",SUMIFS('MVT stock'!H:H,'MVT stock'!E:E,A240,'MVT stock'!F:F,K240))</f>
        <v>0</v>
      </c>
      <c r="Q240" s="68">
        <f t="shared" si="17"/>
        <v>1</v>
      </c>
      <c r="R240" s="50" t="str">
        <f t="shared" si="15"/>
        <v>Jupe à découpes</v>
      </c>
      <c r="S240" s="51">
        <f>VLOOKUP(A240,BDD!E:F,2,0)</f>
        <v>129</v>
      </c>
      <c r="T240" s="51">
        <f t="shared" si="18"/>
        <v>129</v>
      </c>
    </row>
    <row r="241" spans="1:20" x14ac:dyDescent="0.25">
      <c r="A241" s="65" t="str">
        <f t="shared" si="16"/>
        <v>16ECAR051.590</v>
      </c>
      <c r="B241" s="53" t="s">
        <v>132</v>
      </c>
      <c r="C241" s="53" t="s">
        <v>70</v>
      </c>
      <c r="D241" s="53" t="s">
        <v>384</v>
      </c>
      <c r="E241" s="58" t="s">
        <v>236</v>
      </c>
      <c r="F241" s="53" t="s">
        <v>156</v>
      </c>
      <c r="G241" s="53" t="s">
        <v>775</v>
      </c>
      <c r="H241" s="65" t="str">
        <f>IF(D241="","",CONCATENATE(B241,VLOOKUP(C241,Thesaurus!N:O,2,0),VLOOKUP(F241,Thesaurus!C:D,2,0)))</f>
        <v>16ECAR05</v>
      </c>
      <c r="I241" s="57" t="s">
        <v>236</v>
      </c>
      <c r="J241" s="59" t="s">
        <v>1004</v>
      </c>
      <c r="K241" s="61" t="s">
        <v>1001</v>
      </c>
      <c r="L241" s="53">
        <v>1</v>
      </c>
      <c r="M241" s="53">
        <v>1</v>
      </c>
      <c r="N241" s="53" t="str">
        <f t="shared" si="19"/>
        <v/>
      </c>
      <c r="O241" s="67">
        <f>IF(A241="","",SUMIFS('MVT stock'!G:G,'MVT stock'!E:E,A241,'MVT stock'!F:F,K241))</f>
        <v>0</v>
      </c>
      <c r="P241" s="67">
        <f>IF(A241="","",SUMIFS('MVT stock'!H:H,'MVT stock'!E:E,A241,'MVT stock'!F:F,K241))</f>
        <v>0</v>
      </c>
      <c r="Q241" s="68">
        <f t="shared" si="17"/>
        <v>1</v>
      </c>
      <c r="R241" s="50" t="str">
        <f t="shared" si="15"/>
        <v>Jupe à découpes</v>
      </c>
      <c r="S241" s="51">
        <f>VLOOKUP(A241,BDD!E:F,2,0)</f>
        <v>129</v>
      </c>
      <c r="T241" s="51">
        <f t="shared" si="18"/>
        <v>129</v>
      </c>
    </row>
    <row r="242" spans="1:20" x14ac:dyDescent="0.25">
      <c r="A242" s="65" t="str">
        <f t="shared" si="16"/>
        <v>16ECAR051.590</v>
      </c>
      <c r="B242" s="53" t="s">
        <v>132</v>
      </c>
      <c r="C242" s="53" t="s">
        <v>70</v>
      </c>
      <c r="D242" s="53" t="s">
        <v>384</v>
      </c>
      <c r="E242" s="58" t="s">
        <v>236</v>
      </c>
      <c r="F242" s="53" t="s">
        <v>156</v>
      </c>
      <c r="G242" s="53" t="s">
        <v>775</v>
      </c>
      <c r="H242" s="65" t="str">
        <f>IF(D242="","",CONCATENATE(B242,VLOOKUP(C242,Thesaurus!N:O,2,0),VLOOKUP(F242,Thesaurus!C:D,2,0)))</f>
        <v>16ECAR05</v>
      </c>
      <c r="I242" s="57" t="s">
        <v>236</v>
      </c>
      <c r="J242" s="59" t="s">
        <v>1004</v>
      </c>
      <c r="K242" s="61" t="s">
        <v>1002</v>
      </c>
      <c r="L242" s="53">
        <v>1</v>
      </c>
      <c r="M242" s="53">
        <v>1</v>
      </c>
      <c r="N242" s="53" t="str">
        <f t="shared" si="19"/>
        <v/>
      </c>
      <c r="O242" s="67">
        <f>IF(A242="","",SUMIFS('MVT stock'!G:G,'MVT stock'!E:E,A242,'MVT stock'!F:F,K242))</f>
        <v>0</v>
      </c>
      <c r="P242" s="67">
        <f>IF(A242="","",SUMIFS('MVT stock'!H:H,'MVT stock'!E:E,A242,'MVT stock'!F:F,K242))</f>
        <v>0</v>
      </c>
      <c r="Q242" s="68">
        <f t="shared" si="17"/>
        <v>1</v>
      </c>
      <c r="R242" s="50" t="str">
        <f t="shared" si="15"/>
        <v>Jupe à découpes</v>
      </c>
      <c r="S242" s="51">
        <f>VLOOKUP(A242,BDD!E:F,2,0)</f>
        <v>129</v>
      </c>
      <c r="T242" s="51">
        <f t="shared" si="18"/>
        <v>129</v>
      </c>
    </row>
    <row r="243" spans="1:20" x14ac:dyDescent="0.25">
      <c r="A243" s="65" t="str">
        <f t="shared" si="16"/>
        <v>16ECAR082.999</v>
      </c>
      <c r="B243" s="53" t="s">
        <v>132</v>
      </c>
      <c r="C243" s="53" t="s">
        <v>70</v>
      </c>
      <c r="D243" s="53" t="s">
        <v>385</v>
      </c>
      <c r="E243" s="58" t="s">
        <v>322</v>
      </c>
      <c r="F243" s="53" t="s">
        <v>162</v>
      </c>
      <c r="G243" s="53" t="s">
        <v>776</v>
      </c>
      <c r="H243" s="65" t="str">
        <f>IF(D243="","",CONCATENATE(B243,VLOOKUP(C243,Thesaurus!N:O,2,0),VLOOKUP(F243,Thesaurus!C:D,2,0)))</f>
        <v>16ECAR08</v>
      </c>
      <c r="I243" s="57">
        <v>999</v>
      </c>
      <c r="J243" s="59" t="s">
        <v>183</v>
      </c>
      <c r="K243" s="61" t="s">
        <v>1003</v>
      </c>
      <c r="L243" s="53">
        <v>1</v>
      </c>
      <c r="M243" s="53">
        <v>1</v>
      </c>
      <c r="N243" s="53" t="str">
        <f t="shared" si="19"/>
        <v/>
      </c>
      <c r="O243" s="67">
        <f>IF(A243="","",SUMIFS('MVT stock'!G:G,'MVT stock'!E:E,A243,'MVT stock'!F:F,K243))</f>
        <v>0</v>
      </c>
      <c r="P243" s="67">
        <f>IF(A243="","",SUMIFS('MVT stock'!H:H,'MVT stock'!E:E,A243,'MVT stock'!F:F,K243))</f>
        <v>0</v>
      </c>
      <c r="Q243" s="68">
        <f t="shared" si="17"/>
        <v>1</v>
      </c>
      <c r="R243" s="50" t="str">
        <f t="shared" si="15"/>
        <v>Robe satinée</v>
      </c>
      <c r="S243" s="51">
        <f>VLOOKUP(A243,BDD!E:F,2,0)</f>
        <v>144</v>
      </c>
      <c r="T243" s="51">
        <f t="shared" si="18"/>
        <v>144</v>
      </c>
    </row>
    <row r="244" spans="1:20" x14ac:dyDescent="0.25">
      <c r="A244" s="65" t="str">
        <f t="shared" si="16"/>
        <v>16ECAR082.999</v>
      </c>
      <c r="B244" s="53" t="s">
        <v>132</v>
      </c>
      <c r="C244" s="53" t="s">
        <v>70</v>
      </c>
      <c r="D244" s="53" t="s">
        <v>385</v>
      </c>
      <c r="E244" s="58" t="s">
        <v>322</v>
      </c>
      <c r="F244" s="53" t="s">
        <v>162</v>
      </c>
      <c r="G244" s="53" t="s">
        <v>776</v>
      </c>
      <c r="H244" s="65" t="str">
        <f>IF(D244="","",CONCATENATE(B244,VLOOKUP(C244,Thesaurus!N:O,2,0),VLOOKUP(F244,Thesaurus!C:D,2,0)))</f>
        <v>16ECAR08</v>
      </c>
      <c r="I244" s="57">
        <v>999</v>
      </c>
      <c r="J244" s="59" t="s">
        <v>183</v>
      </c>
      <c r="K244" s="61" t="s">
        <v>1001</v>
      </c>
      <c r="L244" s="53">
        <v>1</v>
      </c>
      <c r="M244" s="53">
        <v>1</v>
      </c>
      <c r="N244" s="53" t="str">
        <f t="shared" si="19"/>
        <v/>
      </c>
      <c r="O244" s="67">
        <f>IF(A244="","",SUMIFS('MVT stock'!G:G,'MVT stock'!E:E,A244,'MVT stock'!F:F,K244))</f>
        <v>0</v>
      </c>
      <c r="P244" s="67">
        <f>IF(A244="","",SUMIFS('MVT stock'!H:H,'MVT stock'!E:E,A244,'MVT stock'!F:F,K244))</f>
        <v>0</v>
      </c>
      <c r="Q244" s="68">
        <f t="shared" si="17"/>
        <v>1</v>
      </c>
      <c r="R244" s="50" t="str">
        <f t="shared" si="15"/>
        <v>Robe satinée</v>
      </c>
      <c r="S244" s="51">
        <f>VLOOKUP(A244,BDD!E:F,2,0)</f>
        <v>144</v>
      </c>
      <c r="T244" s="51">
        <f t="shared" si="18"/>
        <v>144</v>
      </c>
    </row>
    <row r="245" spans="1:20" x14ac:dyDescent="0.25">
      <c r="A245" s="65" t="str">
        <f t="shared" si="16"/>
        <v>16ECAR082.999</v>
      </c>
      <c r="B245" s="53" t="s">
        <v>132</v>
      </c>
      <c r="C245" s="53" t="s">
        <v>70</v>
      </c>
      <c r="D245" s="53" t="s">
        <v>385</v>
      </c>
      <c r="E245" s="58" t="s">
        <v>322</v>
      </c>
      <c r="F245" s="53" t="s">
        <v>162</v>
      </c>
      <c r="G245" s="53" t="s">
        <v>776</v>
      </c>
      <c r="H245" s="65" t="str">
        <f>IF(D245="","",CONCATENATE(B245,VLOOKUP(C245,Thesaurus!N:O,2,0),VLOOKUP(F245,Thesaurus!C:D,2,0)))</f>
        <v>16ECAR08</v>
      </c>
      <c r="I245" s="57">
        <v>999</v>
      </c>
      <c r="J245" s="59" t="s">
        <v>183</v>
      </c>
      <c r="K245" s="61" t="s">
        <v>1002</v>
      </c>
      <c r="L245" s="53">
        <v>1</v>
      </c>
      <c r="M245" s="53">
        <v>1</v>
      </c>
      <c r="N245" s="53" t="str">
        <f t="shared" si="19"/>
        <v/>
      </c>
      <c r="O245" s="67">
        <f>IF(A245="","",SUMIFS('MVT stock'!G:G,'MVT stock'!E:E,A245,'MVT stock'!F:F,K245))</f>
        <v>0</v>
      </c>
      <c r="P245" s="67">
        <f>IF(A245="","",SUMIFS('MVT stock'!H:H,'MVT stock'!E:E,A245,'MVT stock'!F:F,K245))</f>
        <v>0</v>
      </c>
      <c r="Q245" s="68">
        <f t="shared" si="17"/>
        <v>1</v>
      </c>
      <c r="R245" s="50" t="str">
        <f t="shared" si="15"/>
        <v>Robe satinée</v>
      </c>
      <c r="S245" s="51">
        <f>VLOOKUP(A245,BDD!E:F,2,0)</f>
        <v>144</v>
      </c>
      <c r="T245" s="51">
        <f t="shared" si="18"/>
        <v>144</v>
      </c>
    </row>
    <row r="246" spans="1:20" x14ac:dyDescent="0.25">
      <c r="A246" s="65" t="str">
        <f t="shared" si="16"/>
        <v>16ECAR031.001</v>
      </c>
      <c r="B246" s="53" t="s">
        <v>132</v>
      </c>
      <c r="C246" s="53" t="s">
        <v>70</v>
      </c>
      <c r="D246" s="53" t="s">
        <v>386</v>
      </c>
      <c r="E246" s="58" t="s">
        <v>145</v>
      </c>
      <c r="F246" s="53" t="s">
        <v>152</v>
      </c>
      <c r="G246" s="53" t="s">
        <v>777</v>
      </c>
      <c r="H246" s="65" t="str">
        <f>IF(D246="","",CONCATENATE(B246,VLOOKUP(C246,Thesaurus!N:O,2,0),VLOOKUP(F246,Thesaurus!C:D,2,0)))</f>
        <v>16ECAR03</v>
      </c>
      <c r="I246" s="57" t="s">
        <v>145</v>
      </c>
      <c r="J246" s="59" t="s">
        <v>1004</v>
      </c>
      <c r="K246" s="61" t="s">
        <v>1001</v>
      </c>
      <c r="L246" s="53">
        <v>1</v>
      </c>
      <c r="M246" s="53">
        <v>1</v>
      </c>
      <c r="N246" s="53" t="str">
        <f t="shared" si="19"/>
        <v/>
      </c>
      <c r="O246" s="67">
        <f>IF(A246="","",SUMIFS('MVT stock'!G:G,'MVT stock'!E:E,A246,'MVT stock'!F:F,K246))</f>
        <v>0</v>
      </c>
      <c r="P246" s="67">
        <f>IF(A246="","",SUMIFS('MVT stock'!H:H,'MVT stock'!E:E,A246,'MVT stock'!F:F,K246))</f>
        <v>0</v>
      </c>
      <c r="Q246" s="68">
        <f t="shared" si="17"/>
        <v>1</v>
      </c>
      <c r="R246" s="50" t="str">
        <f t="shared" si="15"/>
        <v>Tee Shirt Kid Shark</v>
      </c>
      <c r="S246" s="51">
        <f>VLOOKUP(A246,BDD!E:F,2,0)</f>
        <v>125</v>
      </c>
      <c r="T246" s="51">
        <f t="shared" si="18"/>
        <v>125</v>
      </c>
    </row>
    <row r="247" spans="1:20" x14ac:dyDescent="0.25">
      <c r="A247" s="65" t="str">
        <f t="shared" si="16"/>
        <v>16ECAR031.001</v>
      </c>
      <c r="B247" s="53" t="s">
        <v>132</v>
      </c>
      <c r="C247" s="53" t="s">
        <v>70</v>
      </c>
      <c r="D247" s="53" t="s">
        <v>386</v>
      </c>
      <c r="E247" s="58" t="s">
        <v>145</v>
      </c>
      <c r="F247" s="53" t="s">
        <v>152</v>
      </c>
      <c r="G247" s="53" t="s">
        <v>777</v>
      </c>
      <c r="H247" s="65" t="str">
        <f>IF(D247="","",CONCATENATE(B247,VLOOKUP(C247,Thesaurus!N:O,2,0),VLOOKUP(F247,Thesaurus!C:D,2,0)))</f>
        <v>16ECAR03</v>
      </c>
      <c r="I247" s="57" t="s">
        <v>145</v>
      </c>
      <c r="J247" s="59" t="s">
        <v>1004</v>
      </c>
      <c r="K247" s="61" t="s">
        <v>1002</v>
      </c>
      <c r="L247" s="53">
        <v>1</v>
      </c>
      <c r="M247" s="53">
        <v>1</v>
      </c>
      <c r="N247" s="53" t="str">
        <f t="shared" si="19"/>
        <v/>
      </c>
      <c r="O247" s="67">
        <f>IF(A247="","",SUMIFS('MVT stock'!G:G,'MVT stock'!E:E,A247,'MVT stock'!F:F,K247))</f>
        <v>0</v>
      </c>
      <c r="P247" s="67">
        <f>IF(A247="","",SUMIFS('MVT stock'!H:H,'MVT stock'!E:E,A247,'MVT stock'!F:F,K247))</f>
        <v>0</v>
      </c>
      <c r="Q247" s="68">
        <f t="shared" si="17"/>
        <v>1</v>
      </c>
      <c r="R247" s="50" t="str">
        <f t="shared" si="15"/>
        <v>Tee Shirt Kid Shark</v>
      </c>
      <c r="S247" s="51">
        <f>VLOOKUP(A247,BDD!E:F,2,0)</f>
        <v>125</v>
      </c>
      <c r="T247" s="51">
        <f t="shared" si="18"/>
        <v>125</v>
      </c>
    </row>
    <row r="248" spans="1:20" x14ac:dyDescent="0.25">
      <c r="A248" s="65" t="str">
        <f t="shared" si="16"/>
        <v>16ECAR021.IMP</v>
      </c>
      <c r="B248" s="53" t="s">
        <v>132</v>
      </c>
      <c r="C248" s="53" t="s">
        <v>70</v>
      </c>
      <c r="D248" s="53" t="s">
        <v>387</v>
      </c>
      <c r="E248" s="58" t="s">
        <v>388</v>
      </c>
      <c r="F248" s="53" t="s">
        <v>150</v>
      </c>
      <c r="G248" s="53" t="s">
        <v>778</v>
      </c>
      <c r="H248" s="65" t="str">
        <f>IF(D248="","",CONCATENATE(B248,VLOOKUP(C248,Thesaurus!N:O,2,0),VLOOKUP(F248,Thesaurus!C:D,2,0)))</f>
        <v>16ECAR02</v>
      </c>
      <c r="I248" s="57" t="s">
        <v>257</v>
      </c>
      <c r="J248" s="59" t="s">
        <v>1004</v>
      </c>
      <c r="K248" s="61" t="s">
        <v>1002</v>
      </c>
      <c r="L248" s="53">
        <v>1</v>
      </c>
      <c r="M248" s="53">
        <v>1</v>
      </c>
      <c r="N248" s="53" t="str">
        <f t="shared" si="19"/>
        <v/>
      </c>
      <c r="O248" s="67">
        <f>IF(A248="","",SUMIFS('MVT stock'!G:G,'MVT stock'!E:E,A248,'MVT stock'!F:F,K248))</f>
        <v>0</v>
      </c>
      <c r="P248" s="67">
        <f>IF(A248="","",SUMIFS('MVT stock'!H:H,'MVT stock'!E:E,A248,'MVT stock'!F:F,K248))</f>
        <v>0</v>
      </c>
      <c r="Q248" s="68">
        <f t="shared" si="17"/>
        <v>1</v>
      </c>
      <c r="R248" s="50" t="str">
        <f t="shared" si="15"/>
        <v>Chemise fluide imprimée</v>
      </c>
      <c r="S248" s="51">
        <f>VLOOKUP(A248,BDD!E:F,2,0)</f>
        <v>81</v>
      </c>
      <c r="T248" s="51">
        <f t="shared" si="18"/>
        <v>81</v>
      </c>
    </row>
    <row r="249" spans="1:20" x14ac:dyDescent="0.25">
      <c r="A249" s="65" t="str">
        <f t="shared" si="16"/>
        <v>16ECAR021.IMP</v>
      </c>
      <c r="B249" s="53" t="s">
        <v>132</v>
      </c>
      <c r="C249" s="53" t="s">
        <v>70</v>
      </c>
      <c r="D249" s="53" t="s">
        <v>387</v>
      </c>
      <c r="E249" s="58" t="s">
        <v>388</v>
      </c>
      <c r="F249" s="53" t="s">
        <v>150</v>
      </c>
      <c r="G249" s="53" t="s">
        <v>778</v>
      </c>
      <c r="H249" s="65" t="str">
        <f>IF(D249="","",CONCATENATE(B249,VLOOKUP(C249,Thesaurus!N:O,2,0),VLOOKUP(F249,Thesaurus!C:D,2,0)))</f>
        <v>16ECAR02</v>
      </c>
      <c r="I249" s="57" t="s">
        <v>257</v>
      </c>
      <c r="J249" s="59" t="s">
        <v>1004</v>
      </c>
      <c r="K249" s="61" t="s">
        <v>993</v>
      </c>
      <c r="L249" s="53">
        <v>1</v>
      </c>
      <c r="M249" s="53">
        <v>1</v>
      </c>
      <c r="N249" s="53" t="str">
        <f t="shared" si="19"/>
        <v/>
      </c>
      <c r="O249" s="67">
        <f>IF(A249="","",SUMIFS('MVT stock'!G:G,'MVT stock'!E:E,A249,'MVT stock'!F:F,K249))</f>
        <v>0</v>
      </c>
      <c r="P249" s="67">
        <f>IF(A249="","",SUMIFS('MVT stock'!H:H,'MVT stock'!E:E,A249,'MVT stock'!F:F,K249))</f>
        <v>0</v>
      </c>
      <c r="Q249" s="68">
        <f t="shared" si="17"/>
        <v>1</v>
      </c>
      <c r="R249" s="50" t="str">
        <f t="shared" si="15"/>
        <v>Chemise fluide imprimée</v>
      </c>
      <c r="S249" s="51">
        <f>VLOOKUP(A249,BDD!E:F,2,0)</f>
        <v>81</v>
      </c>
      <c r="T249" s="51">
        <f t="shared" si="18"/>
        <v>81</v>
      </c>
    </row>
    <row r="250" spans="1:20" x14ac:dyDescent="0.25">
      <c r="A250" s="65" t="str">
        <f t="shared" si="16"/>
        <v>16ECAR083.IMP</v>
      </c>
      <c r="B250" s="53" t="s">
        <v>132</v>
      </c>
      <c r="C250" s="53" t="s">
        <v>70</v>
      </c>
      <c r="D250" s="53" t="s">
        <v>389</v>
      </c>
      <c r="E250" s="58" t="s">
        <v>388</v>
      </c>
      <c r="F250" s="53" t="s">
        <v>162</v>
      </c>
      <c r="G250" s="53" t="s">
        <v>779</v>
      </c>
      <c r="H250" s="65" t="str">
        <f>IF(D250="","",CONCATENATE(B250,VLOOKUP(C250,Thesaurus!N:O,2,0),VLOOKUP(F250,Thesaurus!C:D,2,0)))</f>
        <v>16ECAR08</v>
      </c>
      <c r="I250" s="57" t="s">
        <v>257</v>
      </c>
      <c r="J250" s="59" t="s">
        <v>1005</v>
      </c>
      <c r="K250" s="61" t="s">
        <v>1003</v>
      </c>
      <c r="L250" s="53">
        <v>1</v>
      </c>
      <c r="M250" s="53">
        <v>1</v>
      </c>
      <c r="N250" s="53" t="str">
        <f t="shared" si="19"/>
        <v/>
      </c>
      <c r="O250" s="67">
        <f>IF(A250="","",SUMIFS('MVT stock'!G:G,'MVT stock'!E:E,A250,'MVT stock'!F:F,K250))</f>
        <v>0</v>
      </c>
      <c r="P250" s="67">
        <f>IF(A250="","",SUMIFS('MVT stock'!H:H,'MVT stock'!E:E,A250,'MVT stock'!F:F,K250))</f>
        <v>0</v>
      </c>
      <c r="Q250" s="68">
        <f t="shared" si="17"/>
        <v>1</v>
      </c>
      <c r="R250" s="50" t="str">
        <f t="shared" si="15"/>
        <v>Robe légère imprimée</v>
      </c>
      <c r="S250" s="51">
        <f>VLOOKUP(A250,BDD!E:F,2,0)</f>
        <v>255</v>
      </c>
      <c r="T250" s="51">
        <f t="shared" si="18"/>
        <v>255</v>
      </c>
    </row>
    <row r="251" spans="1:20" x14ac:dyDescent="0.25">
      <c r="A251" s="65" t="str">
        <f t="shared" si="16"/>
        <v>16ECAR083.IMP</v>
      </c>
      <c r="B251" s="53" t="s">
        <v>132</v>
      </c>
      <c r="C251" s="53" t="s">
        <v>70</v>
      </c>
      <c r="D251" s="53" t="s">
        <v>389</v>
      </c>
      <c r="E251" s="58" t="s">
        <v>388</v>
      </c>
      <c r="F251" s="53" t="s">
        <v>162</v>
      </c>
      <c r="G251" s="53" t="s">
        <v>779</v>
      </c>
      <c r="H251" s="65" t="str">
        <f>IF(D251="","",CONCATENATE(B251,VLOOKUP(C251,Thesaurus!N:O,2,0),VLOOKUP(F251,Thesaurus!C:D,2,0)))</f>
        <v>16ECAR08</v>
      </c>
      <c r="I251" s="57" t="s">
        <v>257</v>
      </c>
      <c r="J251" s="59" t="s">
        <v>1005</v>
      </c>
      <c r="K251" s="61" t="s">
        <v>1001</v>
      </c>
      <c r="L251" s="53">
        <v>1</v>
      </c>
      <c r="M251" s="53">
        <v>1</v>
      </c>
      <c r="N251" s="53" t="str">
        <f t="shared" si="19"/>
        <v/>
      </c>
      <c r="O251" s="67">
        <f>IF(A251="","",SUMIFS('MVT stock'!G:G,'MVT stock'!E:E,A251,'MVT stock'!F:F,K251))</f>
        <v>0</v>
      </c>
      <c r="P251" s="67">
        <f>IF(A251="","",SUMIFS('MVT stock'!H:H,'MVT stock'!E:E,A251,'MVT stock'!F:F,K251))</f>
        <v>0</v>
      </c>
      <c r="Q251" s="68">
        <f t="shared" si="17"/>
        <v>1</v>
      </c>
      <c r="R251" s="50" t="str">
        <f t="shared" si="15"/>
        <v>Robe légère imprimée</v>
      </c>
      <c r="S251" s="51">
        <f>VLOOKUP(A251,BDD!E:F,2,0)</f>
        <v>255</v>
      </c>
      <c r="T251" s="51">
        <f t="shared" si="18"/>
        <v>255</v>
      </c>
    </row>
    <row r="252" spans="1:20" x14ac:dyDescent="0.25">
      <c r="A252" s="65" t="str">
        <f t="shared" si="16"/>
        <v>16ECAR083.IMP</v>
      </c>
      <c r="B252" s="53" t="s">
        <v>132</v>
      </c>
      <c r="C252" s="53" t="s">
        <v>70</v>
      </c>
      <c r="D252" s="53" t="s">
        <v>389</v>
      </c>
      <c r="E252" s="58" t="s">
        <v>388</v>
      </c>
      <c r="F252" s="53" t="s">
        <v>162</v>
      </c>
      <c r="G252" s="53" t="s">
        <v>779</v>
      </c>
      <c r="H252" s="65" t="str">
        <f>IF(D252="","",CONCATENATE(B252,VLOOKUP(C252,Thesaurus!N:O,2,0),VLOOKUP(F252,Thesaurus!C:D,2,0)))</f>
        <v>16ECAR08</v>
      </c>
      <c r="I252" s="57" t="s">
        <v>257</v>
      </c>
      <c r="J252" s="59" t="s">
        <v>1005</v>
      </c>
      <c r="K252" s="61" t="s">
        <v>1002</v>
      </c>
      <c r="L252" s="53">
        <v>1</v>
      </c>
      <c r="M252" s="53">
        <v>1</v>
      </c>
      <c r="N252" s="53" t="str">
        <f t="shared" si="19"/>
        <v/>
      </c>
      <c r="O252" s="67">
        <f>IF(A252="","",SUMIFS('MVT stock'!G:G,'MVT stock'!E:E,A252,'MVT stock'!F:F,K252))</f>
        <v>0</v>
      </c>
      <c r="P252" s="67">
        <f>IF(A252="","",SUMIFS('MVT stock'!H:H,'MVT stock'!E:E,A252,'MVT stock'!F:F,K252))</f>
        <v>0</v>
      </c>
      <c r="Q252" s="68">
        <f t="shared" si="17"/>
        <v>1</v>
      </c>
      <c r="R252" s="50" t="str">
        <f t="shared" si="15"/>
        <v>Robe légère imprimée</v>
      </c>
      <c r="S252" s="51">
        <f>VLOOKUP(A252,BDD!E:F,2,0)</f>
        <v>255</v>
      </c>
      <c r="T252" s="51">
        <f t="shared" si="18"/>
        <v>255</v>
      </c>
    </row>
    <row r="253" spans="1:20" x14ac:dyDescent="0.25">
      <c r="A253" s="65" t="str">
        <f t="shared" si="16"/>
        <v>16ECAR084.999</v>
      </c>
      <c r="B253" s="53" t="s">
        <v>132</v>
      </c>
      <c r="C253" s="53" t="s">
        <v>70</v>
      </c>
      <c r="D253" s="53" t="s">
        <v>390</v>
      </c>
      <c r="E253" s="58" t="s">
        <v>322</v>
      </c>
      <c r="F253" s="53" t="s">
        <v>162</v>
      </c>
      <c r="G253" s="53" t="s">
        <v>780</v>
      </c>
      <c r="H253" s="65" t="str">
        <f>IF(D253="","",CONCATENATE(B253,VLOOKUP(C253,Thesaurus!N:O,2,0),VLOOKUP(F253,Thesaurus!C:D,2,0)))</f>
        <v>16ECAR08</v>
      </c>
      <c r="I253" s="57">
        <v>999</v>
      </c>
      <c r="J253" s="59" t="s">
        <v>182</v>
      </c>
      <c r="K253" s="61" t="s">
        <v>180</v>
      </c>
      <c r="L253" s="53">
        <v>1</v>
      </c>
      <c r="M253" s="53">
        <v>1</v>
      </c>
      <c r="N253" s="53" t="str">
        <f t="shared" si="19"/>
        <v/>
      </c>
      <c r="O253" s="67">
        <f>IF(A253="","",SUMIFS('MVT stock'!G:G,'MVT stock'!E:E,A253,'MVT stock'!F:F,K253))</f>
        <v>0</v>
      </c>
      <c r="P253" s="67">
        <f>IF(A253="","",SUMIFS('MVT stock'!H:H,'MVT stock'!E:E,A253,'MVT stock'!F:F,K253))</f>
        <v>0</v>
      </c>
      <c r="Q253" s="68">
        <f t="shared" si="17"/>
        <v>1</v>
      </c>
      <c r="R253" s="50" t="str">
        <f t="shared" si="15"/>
        <v>Robe à œillets</v>
      </c>
      <c r="S253" s="51">
        <f>VLOOKUP(A253,BDD!E:F,2,0)</f>
        <v>92</v>
      </c>
      <c r="T253" s="51">
        <f t="shared" si="18"/>
        <v>92</v>
      </c>
    </row>
    <row r="254" spans="1:20" x14ac:dyDescent="0.25">
      <c r="A254" s="65" t="str">
        <f t="shared" si="16"/>
        <v>16ECAR084.999</v>
      </c>
      <c r="B254" s="53" t="s">
        <v>132</v>
      </c>
      <c r="C254" s="53" t="s">
        <v>70</v>
      </c>
      <c r="D254" s="53" t="s">
        <v>390</v>
      </c>
      <c r="E254" s="58" t="s">
        <v>322</v>
      </c>
      <c r="F254" s="53" t="s">
        <v>162</v>
      </c>
      <c r="G254" s="53" t="s">
        <v>780</v>
      </c>
      <c r="H254" s="65" t="str">
        <f>IF(D254="","",CONCATENATE(B254,VLOOKUP(C254,Thesaurus!N:O,2,0),VLOOKUP(F254,Thesaurus!C:D,2,0)))</f>
        <v>16ECAR08</v>
      </c>
      <c r="I254" s="57">
        <v>999</v>
      </c>
      <c r="J254" s="59" t="s">
        <v>182</v>
      </c>
      <c r="K254" s="61" t="s">
        <v>181</v>
      </c>
      <c r="L254" s="53">
        <v>1</v>
      </c>
      <c r="M254" s="53">
        <v>1</v>
      </c>
      <c r="N254" s="53" t="str">
        <f t="shared" si="19"/>
        <v/>
      </c>
      <c r="O254" s="67">
        <f>IF(A254="","",SUMIFS('MVT stock'!G:G,'MVT stock'!E:E,A254,'MVT stock'!F:F,K254))</f>
        <v>0</v>
      </c>
      <c r="P254" s="67">
        <f>IF(A254="","",SUMIFS('MVT stock'!H:H,'MVT stock'!E:E,A254,'MVT stock'!F:F,K254))</f>
        <v>0</v>
      </c>
      <c r="Q254" s="68">
        <f t="shared" si="17"/>
        <v>1</v>
      </c>
      <c r="R254" s="50" t="str">
        <f t="shared" si="15"/>
        <v>Robe à œillets</v>
      </c>
      <c r="S254" s="51">
        <f>VLOOKUP(A254,BDD!E:F,2,0)</f>
        <v>92</v>
      </c>
      <c r="T254" s="51">
        <f t="shared" si="18"/>
        <v>92</v>
      </c>
    </row>
    <row r="255" spans="1:20" x14ac:dyDescent="0.25">
      <c r="A255" s="65" t="str">
        <f t="shared" si="16"/>
        <v>16ECAR084.999</v>
      </c>
      <c r="B255" s="53" t="s">
        <v>132</v>
      </c>
      <c r="C255" s="53" t="s">
        <v>70</v>
      </c>
      <c r="D255" s="53" t="s">
        <v>390</v>
      </c>
      <c r="E255" s="58" t="s">
        <v>322</v>
      </c>
      <c r="F255" s="53" t="s">
        <v>162</v>
      </c>
      <c r="G255" s="53" t="s">
        <v>780</v>
      </c>
      <c r="H255" s="65" t="str">
        <f>IF(D255="","",CONCATENATE(B255,VLOOKUP(C255,Thesaurus!N:O,2,0),VLOOKUP(F255,Thesaurus!C:D,2,0)))</f>
        <v>16ECAR08</v>
      </c>
      <c r="I255" s="57">
        <v>999</v>
      </c>
      <c r="J255" s="59" t="s">
        <v>182</v>
      </c>
      <c r="K255" s="61" t="s">
        <v>996</v>
      </c>
      <c r="L255" s="53">
        <v>1</v>
      </c>
      <c r="M255" s="53">
        <v>1</v>
      </c>
      <c r="N255" s="53" t="str">
        <f t="shared" si="19"/>
        <v/>
      </c>
      <c r="O255" s="67">
        <f>IF(A255="","",SUMIFS('MVT stock'!G:G,'MVT stock'!E:E,A255,'MVT stock'!F:F,K255))</f>
        <v>0</v>
      </c>
      <c r="P255" s="67">
        <f>IF(A255="","",SUMIFS('MVT stock'!H:H,'MVT stock'!E:E,A255,'MVT stock'!F:F,K255))</f>
        <v>0</v>
      </c>
      <c r="Q255" s="68">
        <f t="shared" si="17"/>
        <v>1</v>
      </c>
      <c r="R255" s="50" t="str">
        <f t="shared" si="15"/>
        <v>Robe à œillets</v>
      </c>
      <c r="S255" s="51">
        <f>VLOOKUP(A255,BDD!E:F,2,0)</f>
        <v>92</v>
      </c>
      <c r="T255" s="51">
        <f t="shared" si="18"/>
        <v>92</v>
      </c>
    </row>
    <row r="256" spans="1:20" x14ac:dyDescent="0.25">
      <c r="A256" s="65" t="str">
        <f t="shared" si="16"/>
        <v>16ECAR085.999</v>
      </c>
      <c r="B256" s="53" t="s">
        <v>132</v>
      </c>
      <c r="C256" s="53" t="s">
        <v>70</v>
      </c>
      <c r="D256" s="53" t="s">
        <v>391</v>
      </c>
      <c r="E256" s="58" t="s">
        <v>322</v>
      </c>
      <c r="F256" s="53" t="s">
        <v>162</v>
      </c>
      <c r="G256" s="53" t="s">
        <v>781</v>
      </c>
      <c r="H256" s="65" t="str">
        <f>IF(D256="","",CONCATENATE(B256,VLOOKUP(C256,Thesaurus!N:O,2,0),VLOOKUP(F256,Thesaurus!C:D,2,0)))</f>
        <v>16ECAR08</v>
      </c>
      <c r="I256" s="57">
        <v>999</v>
      </c>
      <c r="J256" s="59" t="s">
        <v>1019</v>
      </c>
      <c r="K256" s="61" t="s">
        <v>997</v>
      </c>
      <c r="L256" s="53">
        <v>1</v>
      </c>
      <c r="M256" s="53">
        <v>1</v>
      </c>
      <c r="N256" s="53" t="str">
        <f t="shared" si="19"/>
        <v/>
      </c>
      <c r="O256" s="67">
        <f>IF(A256="","",SUMIFS('MVT stock'!G:G,'MVT stock'!E:E,A256,'MVT stock'!F:F,K256))</f>
        <v>0</v>
      </c>
      <c r="P256" s="67">
        <f>IF(A256="","",SUMIFS('MVT stock'!H:H,'MVT stock'!E:E,A256,'MVT stock'!F:F,K256))</f>
        <v>0</v>
      </c>
      <c r="Q256" s="68">
        <f t="shared" si="17"/>
        <v>1</v>
      </c>
      <c r="R256" s="50" t="str">
        <f t="shared" si="15"/>
        <v>Robe découpe laser</v>
      </c>
      <c r="S256" s="51">
        <f>VLOOKUP(A256,BDD!E:F,2,0)</f>
        <v>107</v>
      </c>
      <c r="T256" s="51">
        <f t="shared" si="18"/>
        <v>107</v>
      </c>
    </row>
    <row r="257" spans="1:20" x14ac:dyDescent="0.25">
      <c r="A257" s="65" t="str">
        <f t="shared" si="16"/>
        <v>16ECAR085.999</v>
      </c>
      <c r="B257" s="53" t="s">
        <v>132</v>
      </c>
      <c r="C257" s="53" t="s">
        <v>70</v>
      </c>
      <c r="D257" s="53" t="s">
        <v>391</v>
      </c>
      <c r="E257" s="58" t="s">
        <v>322</v>
      </c>
      <c r="F257" s="53" t="s">
        <v>162</v>
      </c>
      <c r="G257" s="53" t="s">
        <v>781</v>
      </c>
      <c r="H257" s="65" t="str">
        <f>IF(D257="","",CONCATENATE(B257,VLOOKUP(C257,Thesaurus!N:O,2,0),VLOOKUP(F257,Thesaurus!C:D,2,0)))</f>
        <v>16ECAR08</v>
      </c>
      <c r="I257" s="57">
        <v>999</v>
      </c>
      <c r="J257" s="59" t="s">
        <v>1019</v>
      </c>
      <c r="K257" s="61" t="s">
        <v>180</v>
      </c>
      <c r="L257" s="53">
        <v>1</v>
      </c>
      <c r="M257" s="53">
        <v>1</v>
      </c>
      <c r="N257" s="53" t="str">
        <f t="shared" si="19"/>
        <v/>
      </c>
      <c r="O257" s="67">
        <f>IF(A257="","",SUMIFS('MVT stock'!G:G,'MVT stock'!E:E,A257,'MVT stock'!F:F,K257))</f>
        <v>0</v>
      </c>
      <c r="P257" s="67">
        <f>IF(A257="","",SUMIFS('MVT stock'!H:H,'MVT stock'!E:E,A257,'MVT stock'!F:F,K257))</f>
        <v>0</v>
      </c>
      <c r="Q257" s="68">
        <f t="shared" si="17"/>
        <v>1</v>
      </c>
      <c r="R257" s="50" t="str">
        <f t="shared" si="15"/>
        <v>Robe découpe laser</v>
      </c>
      <c r="S257" s="51">
        <f>VLOOKUP(A257,BDD!E:F,2,0)</f>
        <v>107</v>
      </c>
      <c r="T257" s="51">
        <f t="shared" si="18"/>
        <v>107</v>
      </c>
    </row>
    <row r="258" spans="1:20" x14ac:dyDescent="0.25">
      <c r="A258" s="65" t="str">
        <f t="shared" si="16"/>
        <v>16ECAR085.999</v>
      </c>
      <c r="B258" s="53" t="s">
        <v>132</v>
      </c>
      <c r="C258" s="53" t="s">
        <v>70</v>
      </c>
      <c r="D258" s="53" t="s">
        <v>391</v>
      </c>
      <c r="E258" s="58" t="s">
        <v>322</v>
      </c>
      <c r="F258" s="53" t="s">
        <v>162</v>
      </c>
      <c r="G258" s="53" t="s">
        <v>781</v>
      </c>
      <c r="H258" s="65" t="str">
        <f>IF(D258="","",CONCATENATE(B258,VLOOKUP(C258,Thesaurus!N:O,2,0),VLOOKUP(F258,Thesaurus!C:D,2,0)))</f>
        <v>16ECAR08</v>
      </c>
      <c r="I258" s="57">
        <v>999</v>
      </c>
      <c r="J258" s="59" t="s">
        <v>1019</v>
      </c>
      <c r="K258" s="61" t="s">
        <v>181</v>
      </c>
      <c r="L258" s="53">
        <v>1</v>
      </c>
      <c r="M258" s="53">
        <v>1</v>
      </c>
      <c r="N258" s="53" t="str">
        <f t="shared" si="19"/>
        <v/>
      </c>
      <c r="O258" s="67">
        <f>IF(A258="","",SUMIFS('MVT stock'!G:G,'MVT stock'!E:E,A258,'MVT stock'!F:F,K258))</f>
        <v>0</v>
      </c>
      <c r="P258" s="67">
        <f>IF(A258="","",SUMIFS('MVT stock'!H:H,'MVT stock'!E:E,A258,'MVT stock'!F:F,K258))</f>
        <v>0</v>
      </c>
      <c r="Q258" s="68">
        <f t="shared" si="17"/>
        <v>1</v>
      </c>
      <c r="R258" s="50" t="str">
        <f t="shared" ref="R258:R321" si="20">G258</f>
        <v>Robe découpe laser</v>
      </c>
      <c r="S258" s="51">
        <f>VLOOKUP(A258,BDD!E:F,2,0)</f>
        <v>107</v>
      </c>
      <c r="T258" s="51">
        <f t="shared" si="18"/>
        <v>107</v>
      </c>
    </row>
    <row r="259" spans="1:20" x14ac:dyDescent="0.25">
      <c r="A259" s="65" t="str">
        <f t="shared" ref="A259:A322" si="21">IF(D259="","",CONCATENATE(H259,J259,".",I259))</f>
        <v>16ECAR032.IMP</v>
      </c>
      <c r="B259" s="53" t="s">
        <v>132</v>
      </c>
      <c r="C259" s="53" t="s">
        <v>70</v>
      </c>
      <c r="D259" s="53" t="s">
        <v>392</v>
      </c>
      <c r="E259" s="58" t="s">
        <v>388</v>
      </c>
      <c r="F259" s="53" t="s">
        <v>152</v>
      </c>
      <c r="G259" s="53" t="s">
        <v>782</v>
      </c>
      <c r="H259" s="65" t="str">
        <f>IF(D259="","",CONCATENATE(B259,VLOOKUP(C259,Thesaurus!N:O,2,0),VLOOKUP(F259,Thesaurus!C:D,2,0)))</f>
        <v>16ECAR03</v>
      </c>
      <c r="I259" s="57" t="s">
        <v>257</v>
      </c>
      <c r="J259" s="59" t="s">
        <v>183</v>
      </c>
      <c r="K259" s="61" t="s">
        <v>1001</v>
      </c>
      <c r="L259" s="53">
        <v>2</v>
      </c>
      <c r="M259" s="53">
        <v>2</v>
      </c>
      <c r="N259" s="53" t="str">
        <f t="shared" si="19"/>
        <v/>
      </c>
      <c r="O259" s="67">
        <f>IF(A259="","",SUMIFS('MVT stock'!G:G,'MVT stock'!E:E,A259,'MVT stock'!F:F,K259))</f>
        <v>0</v>
      </c>
      <c r="P259" s="67">
        <f>IF(A259="","",SUMIFS('MVT stock'!H:H,'MVT stock'!E:E,A259,'MVT stock'!F:F,K259))</f>
        <v>0</v>
      </c>
      <c r="Q259" s="68">
        <f t="shared" ref="Q259:Q322" si="22">IF(M259="","",M259+O259-P259)</f>
        <v>2</v>
      </c>
      <c r="R259" s="50" t="str">
        <f t="shared" si="20"/>
        <v>Tee Shirt print floral</v>
      </c>
      <c r="S259" s="51">
        <f>VLOOKUP(A259,BDD!E:F,2,0)</f>
        <v>70</v>
      </c>
      <c r="T259" s="51">
        <f t="shared" ref="T259:T322" si="23">L259*S259</f>
        <v>140</v>
      </c>
    </row>
    <row r="260" spans="1:20" x14ac:dyDescent="0.25">
      <c r="A260" s="65" t="str">
        <f t="shared" si="21"/>
        <v>16ECAR032.IMP</v>
      </c>
      <c r="B260" s="53" t="s">
        <v>132</v>
      </c>
      <c r="C260" s="53" t="s">
        <v>70</v>
      </c>
      <c r="D260" s="53" t="s">
        <v>392</v>
      </c>
      <c r="E260" s="58" t="s">
        <v>388</v>
      </c>
      <c r="F260" s="53" t="s">
        <v>152</v>
      </c>
      <c r="G260" s="53" t="s">
        <v>782</v>
      </c>
      <c r="H260" s="65" t="str">
        <f>IF(D260="","",CONCATENATE(B260,VLOOKUP(C260,Thesaurus!N:O,2,0),VLOOKUP(F260,Thesaurus!C:D,2,0)))</f>
        <v>16ECAR03</v>
      </c>
      <c r="I260" s="57" t="s">
        <v>257</v>
      </c>
      <c r="J260" s="59" t="s">
        <v>183</v>
      </c>
      <c r="K260" s="61" t="s">
        <v>1002</v>
      </c>
      <c r="L260" s="53">
        <v>2</v>
      </c>
      <c r="M260" s="53">
        <v>2</v>
      </c>
      <c r="N260" s="53" t="str">
        <f t="shared" si="19"/>
        <v/>
      </c>
      <c r="O260" s="67">
        <f>IF(A260="","",SUMIFS('MVT stock'!G:G,'MVT stock'!E:E,A260,'MVT stock'!F:F,K260))</f>
        <v>0</v>
      </c>
      <c r="P260" s="67">
        <f>IF(A260="","",SUMIFS('MVT stock'!H:H,'MVT stock'!E:E,A260,'MVT stock'!F:F,K260))</f>
        <v>0</v>
      </c>
      <c r="Q260" s="68">
        <f t="shared" si="22"/>
        <v>2</v>
      </c>
      <c r="R260" s="50" t="str">
        <f t="shared" si="20"/>
        <v>Tee Shirt print floral</v>
      </c>
      <c r="S260" s="51">
        <f>VLOOKUP(A260,BDD!E:F,2,0)</f>
        <v>70</v>
      </c>
      <c r="T260" s="51">
        <f t="shared" si="23"/>
        <v>140</v>
      </c>
    </row>
    <row r="261" spans="1:20" x14ac:dyDescent="0.25">
      <c r="A261" s="65" t="str">
        <f t="shared" si="21"/>
        <v>16EKEN021.540</v>
      </c>
      <c r="B261" s="53" t="s">
        <v>132</v>
      </c>
      <c r="C261" s="53" t="s">
        <v>60</v>
      </c>
      <c r="D261" s="53" t="s">
        <v>393</v>
      </c>
      <c r="E261" s="58" t="s">
        <v>394</v>
      </c>
      <c r="F261" s="53" t="s">
        <v>150</v>
      </c>
      <c r="G261" s="53" t="s">
        <v>783</v>
      </c>
      <c r="H261" s="65" t="str">
        <f>IF(D261="","",CONCATENATE(B261,VLOOKUP(C261,Thesaurus!N:O,2,0),VLOOKUP(F261,Thesaurus!C:D,2,0)))</f>
        <v>16EKEN02</v>
      </c>
      <c r="I261" s="57">
        <v>540</v>
      </c>
      <c r="J261" s="59" t="s">
        <v>1004</v>
      </c>
      <c r="K261" s="61" t="s">
        <v>1001</v>
      </c>
      <c r="L261" s="53">
        <v>2</v>
      </c>
      <c r="M261" s="53">
        <v>2</v>
      </c>
      <c r="N261" s="53" t="str">
        <f t="shared" ref="N261:N324" si="24">IF(L261=M261,"",FALSE)</f>
        <v/>
      </c>
      <c r="O261" s="67">
        <f>IF(A261="","",SUMIFS('MVT stock'!G:G,'MVT stock'!E:E,A261,'MVT stock'!F:F,K261))</f>
        <v>0</v>
      </c>
      <c r="P261" s="67">
        <f>IF(A261="","",SUMIFS('MVT stock'!H:H,'MVT stock'!E:E,A261,'MVT stock'!F:F,K261))</f>
        <v>0</v>
      </c>
      <c r="Q261" s="68">
        <f t="shared" si="22"/>
        <v>2</v>
      </c>
      <c r="R261" s="50" t="str">
        <f t="shared" si="20"/>
        <v>Chemisier manches ouvertes</v>
      </c>
      <c r="S261" s="51">
        <f>VLOOKUP(A261,BDD!E:F,2,0)</f>
        <v>147</v>
      </c>
      <c r="T261" s="51">
        <f t="shared" si="23"/>
        <v>294</v>
      </c>
    </row>
    <row r="262" spans="1:20" x14ac:dyDescent="0.25">
      <c r="A262" s="65" t="str">
        <f t="shared" si="21"/>
        <v>16EKEN021.540</v>
      </c>
      <c r="B262" s="53" t="s">
        <v>132</v>
      </c>
      <c r="C262" s="53" t="s">
        <v>60</v>
      </c>
      <c r="D262" s="53" t="s">
        <v>393</v>
      </c>
      <c r="E262" s="58" t="s">
        <v>394</v>
      </c>
      <c r="F262" s="53" t="s">
        <v>150</v>
      </c>
      <c r="G262" s="53" t="s">
        <v>783</v>
      </c>
      <c r="H262" s="65" t="str">
        <f>IF(D262="","",CONCATENATE(B262,VLOOKUP(C262,Thesaurus!N:O,2,0),VLOOKUP(F262,Thesaurus!C:D,2,0)))</f>
        <v>16EKEN02</v>
      </c>
      <c r="I262" s="57">
        <v>540</v>
      </c>
      <c r="J262" s="59" t="s">
        <v>1004</v>
      </c>
      <c r="K262" s="61" t="s">
        <v>1002</v>
      </c>
      <c r="L262" s="53">
        <v>1</v>
      </c>
      <c r="M262" s="53">
        <v>1</v>
      </c>
      <c r="N262" s="53" t="str">
        <f t="shared" si="24"/>
        <v/>
      </c>
      <c r="O262" s="67">
        <f>IF(A262="","",SUMIFS('MVT stock'!G:G,'MVT stock'!E:E,A262,'MVT stock'!F:F,K262))</f>
        <v>0</v>
      </c>
      <c r="P262" s="67">
        <f>IF(A262="","",SUMIFS('MVT stock'!H:H,'MVT stock'!E:E,A262,'MVT stock'!F:F,K262))</f>
        <v>0</v>
      </c>
      <c r="Q262" s="68">
        <f t="shared" si="22"/>
        <v>1</v>
      </c>
      <c r="R262" s="50" t="str">
        <f t="shared" si="20"/>
        <v>Chemisier manches ouvertes</v>
      </c>
      <c r="S262" s="51">
        <f>VLOOKUP(A262,BDD!E:F,2,0)</f>
        <v>147</v>
      </c>
      <c r="T262" s="51">
        <f t="shared" si="23"/>
        <v>147</v>
      </c>
    </row>
    <row r="263" spans="1:20" x14ac:dyDescent="0.25">
      <c r="A263" s="65" t="str">
        <f t="shared" si="21"/>
        <v>16EKEN021.540</v>
      </c>
      <c r="B263" s="53" t="s">
        <v>132</v>
      </c>
      <c r="C263" s="53" t="s">
        <v>60</v>
      </c>
      <c r="D263" s="53" t="s">
        <v>393</v>
      </c>
      <c r="E263" s="58" t="s">
        <v>394</v>
      </c>
      <c r="F263" s="53" t="s">
        <v>150</v>
      </c>
      <c r="G263" s="53" t="s">
        <v>783</v>
      </c>
      <c r="H263" s="65" t="str">
        <f>IF(D263="","",CONCATENATE(B263,VLOOKUP(C263,Thesaurus!N:O,2,0),VLOOKUP(F263,Thesaurus!C:D,2,0)))</f>
        <v>16EKEN02</v>
      </c>
      <c r="I263" s="57">
        <v>540</v>
      </c>
      <c r="J263" s="59" t="s">
        <v>1004</v>
      </c>
      <c r="K263" s="61" t="s">
        <v>993</v>
      </c>
      <c r="L263" s="53">
        <v>1</v>
      </c>
      <c r="M263" s="53">
        <v>1</v>
      </c>
      <c r="N263" s="53" t="str">
        <f t="shared" si="24"/>
        <v/>
      </c>
      <c r="O263" s="67">
        <f>IF(A263="","",SUMIFS('MVT stock'!G:G,'MVT stock'!E:E,A263,'MVT stock'!F:F,K263))</f>
        <v>0</v>
      </c>
      <c r="P263" s="67">
        <f>IF(A263="","",SUMIFS('MVT stock'!H:H,'MVT stock'!E:E,A263,'MVT stock'!F:F,K263))</f>
        <v>0</v>
      </c>
      <c r="Q263" s="68">
        <f t="shared" si="22"/>
        <v>1</v>
      </c>
      <c r="R263" s="50" t="str">
        <f t="shared" si="20"/>
        <v>Chemisier manches ouvertes</v>
      </c>
      <c r="S263" s="51">
        <f>VLOOKUP(A263,BDD!E:F,2,0)</f>
        <v>147</v>
      </c>
      <c r="T263" s="51">
        <f t="shared" si="23"/>
        <v>147</v>
      </c>
    </row>
    <row r="264" spans="1:20" x14ac:dyDescent="0.25">
      <c r="A264" s="65" t="str">
        <f t="shared" si="21"/>
        <v>16EKEN081.IMP</v>
      </c>
      <c r="B264" s="53" t="s">
        <v>132</v>
      </c>
      <c r="C264" s="53" t="s">
        <v>60</v>
      </c>
      <c r="D264" s="53" t="s">
        <v>395</v>
      </c>
      <c r="E264" s="58" t="s">
        <v>394</v>
      </c>
      <c r="F264" s="53" t="s">
        <v>162</v>
      </c>
      <c r="G264" s="53" t="s">
        <v>784</v>
      </c>
      <c r="H264" s="65" t="str">
        <f>IF(D264="","",CONCATENATE(B264,VLOOKUP(C264,Thesaurus!N:O,2,0),VLOOKUP(F264,Thesaurus!C:D,2,0)))</f>
        <v>16EKEN08</v>
      </c>
      <c r="I264" s="57" t="s">
        <v>257</v>
      </c>
      <c r="J264" s="59" t="s">
        <v>1004</v>
      </c>
      <c r="K264" s="61" t="s">
        <v>1003</v>
      </c>
      <c r="L264" s="53">
        <v>1</v>
      </c>
      <c r="M264" s="53">
        <v>1</v>
      </c>
      <c r="N264" s="53" t="str">
        <f t="shared" si="24"/>
        <v/>
      </c>
      <c r="O264" s="67">
        <f>IF(A264="","",SUMIFS('MVT stock'!G:G,'MVT stock'!E:E,A264,'MVT stock'!F:F,K264))</f>
        <v>0</v>
      </c>
      <c r="P264" s="67">
        <f>IF(A264="","",SUMIFS('MVT stock'!H:H,'MVT stock'!E:E,A264,'MVT stock'!F:F,K264))</f>
        <v>0</v>
      </c>
      <c r="Q264" s="68">
        <f t="shared" si="22"/>
        <v>1</v>
      </c>
      <c r="R264" s="50" t="str">
        <f t="shared" si="20"/>
        <v>Robe structurée</v>
      </c>
      <c r="S264" s="51">
        <f>VLOOKUP(A264,BDD!E:F,2,0)</f>
        <v>223</v>
      </c>
      <c r="T264" s="51">
        <f t="shared" si="23"/>
        <v>223</v>
      </c>
    </row>
    <row r="265" spans="1:20" x14ac:dyDescent="0.25">
      <c r="A265" s="65" t="str">
        <f t="shared" si="21"/>
        <v>16EKEN081.IMP</v>
      </c>
      <c r="B265" s="53" t="s">
        <v>132</v>
      </c>
      <c r="C265" s="53" t="s">
        <v>60</v>
      </c>
      <c r="D265" s="53" t="s">
        <v>395</v>
      </c>
      <c r="E265" s="58" t="s">
        <v>394</v>
      </c>
      <c r="F265" s="53" t="s">
        <v>162</v>
      </c>
      <c r="G265" s="53" t="s">
        <v>784</v>
      </c>
      <c r="H265" s="65" t="str">
        <f>IF(D265="","",CONCATENATE(B265,VLOOKUP(C265,Thesaurus!N:O,2,0),VLOOKUP(F265,Thesaurus!C:D,2,0)))</f>
        <v>16EKEN08</v>
      </c>
      <c r="I265" s="57" t="s">
        <v>257</v>
      </c>
      <c r="J265" s="59" t="s">
        <v>1004</v>
      </c>
      <c r="K265" s="61" t="s">
        <v>1001</v>
      </c>
      <c r="L265" s="53">
        <v>2</v>
      </c>
      <c r="M265" s="53">
        <v>2</v>
      </c>
      <c r="N265" s="53" t="str">
        <f t="shared" si="24"/>
        <v/>
      </c>
      <c r="O265" s="67">
        <f>IF(A265="","",SUMIFS('MVT stock'!G:G,'MVT stock'!E:E,A265,'MVT stock'!F:F,K265))</f>
        <v>0</v>
      </c>
      <c r="P265" s="67">
        <f>IF(A265="","",SUMIFS('MVT stock'!H:H,'MVT stock'!E:E,A265,'MVT stock'!F:F,K265))</f>
        <v>0</v>
      </c>
      <c r="Q265" s="68">
        <f t="shared" si="22"/>
        <v>2</v>
      </c>
      <c r="R265" s="50" t="str">
        <f t="shared" si="20"/>
        <v>Robe structurée</v>
      </c>
      <c r="S265" s="51">
        <f>VLOOKUP(A265,BDD!E:F,2,0)</f>
        <v>223</v>
      </c>
      <c r="T265" s="51">
        <f t="shared" si="23"/>
        <v>446</v>
      </c>
    </row>
    <row r="266" spans="1:20" x14ac:dyDescent="0.25">
      <c r="A266" s="65" t="str">
        <f t="shared" si="21"/>
        <v>16EKEN081.IMP</v>
      </c>
      <c r="B266" s="53" t="s">
        <v>132</v>
      </c>
      <c r="C266" s="53" t="s">
        <v>60</v>
      </c>
      <c r="D266" s="53" t="s">
        <v>395</v>
      </c>
      <c r="E266" s="58" t="s">
        <v>394</v>
      </c>
      <c r="F266" s="53" t="s">
        <v>162</v>
      </c>
      <c r="G266" s="53" t="s">
        <v>784</v>
      </c>
      <c r="H266" s="65" t="str">
        <f>IF(D266="","",CONCATENATE(B266,VLOOKUP(C266,Thesaurus!N:O,2,0),VLOOKUP(F266,Thesaurus!C:D,2,0)))</f>
        <v>16EKEN08</v>
      </c>
      <c r="I266" s="57" t="s">
        <v>257</v>
      </c>
      <c r="J266" s="59" t="s">
        <v>1004</v>
      </c>
      <c r="K266" s="61" t="s">
        <v>1002</v>
      </c>
      <c r="L266" s="53">
        <v>1</v>
      </c>
      <c r="M266" s="53">
        <v>1</v>
      </c>
      <c r="N266" s="53" t="str">
        <f t="shared" si="24"/>
        <v/>
      </c>
      <c r="O266" s="67">
        <f>IF(A266="","",SUMIFS('MVT stock'!G:G,'MVT stock'!E:E,A266,'MVT stock'!F:F,K266))</f>
        <v>0</v>
      </c>
      <c r="P266" s="67">
        <f>IF(A266="","",SUMIFS('MVT stock'!H:H,'MVT stock'!E:E,A266,'MVT stock'!F:F,K266))</f>
        <v>0</v>
      </c>
      <c r="Q266" s="68">
        <f t="shared" si="22"/>
        <v>1</v>
      </c>
      <c r="R266" s="50" t="str">
        <f t="shared" si="20"/>
        <v>Robe structurée</v>
      </c>
      <c r="S266" s="51">
        <f>VLOOKUP(A266,BDD!E:F,2,0)</f>
        <v>223</v>
      </c>
      <c r="T266" s="51">
        <f t="shared" si="23"/>
        <v>223</v>
      </c>
    </row>
    <row r="267" spans="1:20" x14ac:dyDescent="0.25">
      <c r="A267" s="65" t="str">
        <f t="shared" si="21"/>
        <v>16EKEN081.IMP</v>
      </c>
      <c r="B267" s="53" t="s">
        <v>132</v>
      </c>
      <c r="C267" s="53" t="s">
        <v>60</v>
      </c>
      <c r="D267" s="53" t="s">
        <v>395</v>
      </c>
      <c r="E267" s="58" t="s">
        <v>394</v>
      </c>
      <c r="F267" s="53" t="s">
        <v>162</v>
      </c>
      <c r="G267" s="53" t="s">
        <v>784</v>
      </c>
      <c r="H267" s="65" t="str">
        <f>IF(D267="","",CONCATENATE(B267,VLOOKUP(C267,Thesaurus!N:O,2,0),VLOOKUP(F267,Thesaurus!C:D,2,0)))</f>
        <v>16EKEN08</v>
      </c>
      <c r="I267" s="57" t="s">
        <v>257</v>
      </c>
      <c r="J267" s="59" t="s">
        <v>1004</v>
      </c>
      <c r="K267" s="61" t="s">
        <v>993</v>
      </c>
      <c r="L267" s="53">
        <v>1</v>
      </c>
      <c r="M267" s="53">
        <v>1</v>
      </c>
      <c r="N267" s="53" t="str">
        <f t="shared" si="24"/>
        <v/>
      </c>
      <c r="O267" s="67">
        <f>IF(A267="","",SUMIFS('MVT stock'!G:G,'MVT stock'!E:E,A267,'MVT stock'!F:F,K267))</f>
        <v>0</v>
      </c>
      <c r="P267" s="67">
        <f>IF(A267="","",SUMIFS('MVT stock'!H:H,'MVT stock'!E:E,A267,'MVT stock'!F:F,K267))</f>
        <v>0</v>
      </c>
      <c r="Q267" s="68">
        <f t="shared" si="22"/>
        <v>1</v>
      </c>
      <c r="R267" s="50" t="str">
        <f t="shared" si="20"/>
        <v>Robe structurée</v>
      </c>
      <c r="S267" s="51">
        <f>VLOOKUP(A267,BDD!E:F,2,0)</f>
        <v>223</v>
      </c>
      <c r="T267" s="51">
        <f t="shared" si="23"/>
        <v>223</v>
      </c>
    </row>
    <row r="268" spans="1:20" x14ac:dyDescent="0.25">
      <c r="A268" s="65" t="str">
        <f t="shared" si="21"/>
        <v>16EKEN082.540</v>
      </c>
      <c r="B268" s="53" t="s">
        <v>132</v>
      </c>
      <c r="C268" s="53" t="s">
        <v>60</v>
      </c>
      <c r="D268" s="53" t="s">
        <v>396</v>
      </c>
      <c r="E268" s="58" t="s">
        <v>394</v>
      </c>
      <c r="F268" s="53" t="s">
        <v>162</v>
      </c>
      <c r="G268" s="53" t="s">
        <v>785</v>
      </c>
      <c r="H268" s="65" t="str">
        <f>IF(D268="","",CONCATENATE(B268,VLOOKUP(C268,Thesaurus!N:O,2,0),VLOOKUP(F268,Thesaurus!C:D,2,0)))</f>
        <v>16EKEN08</v>
      </c>
      <c r="I268" s="57">
        <v>540</v>
      </c>
      <c r="J268" s="59" t="s">
        <v>183</v>
      </c>
      <c r="K268" s="61" t="s">
        <v>1001</v>
      </c>
      <c r="L268" s="53">
        <v>1</v>
      </c>
      <c r="M268" s="53">
        <v>1</v>
      </c>
      <c r="N268" s="53" t="str">
        <f t="shared" si="24"/>
        <v/>
      </c>
      <c r="O268" s="67">
        <f>IF(A268="","",SUMIFS('MVT stock'!G:G,'MVT stock'!E:E,A268,'MVT stock'!F:F,K268))</f>
        <v>0</v>
      </c>
      <c r="P268" s="67">
        <f>IF(A268="","",SUMIFS('MVT stock'!H:H,'MVT stock'!E:E,A268,'MVT stock'!F:F,K268))</f>
        <v>0</v>
      </c>
      <c r="Q268" s="68">
        <f t="shared" si="22"/>
        <v>1</v>
      </c>
      <c r="R268" s="50" t="str">
        <f t="shared" si="20"/>
        <v>Robe à bretelles harnais</v>
      </c>
      <c r="S268" s="51">
        <f>VLOOKUP(A268,BDD!E:F,2,0)</f>
        <v>321</v>
      </c>
      <c r="T268" s="51">
        <f t="shared" si="23"/>
        <v>321</v>
      </c>
    </row>
    <row r="269" spans="1:20" x14ac:dyDescent="0.25">
      <c r="A269" s="65" t="str">
        <f t="shared" si="21"/>
        <v>16EKEN082.540</v>
      </c>
      <c r="B269" s="53" t="s">
        <v>132</v>
      </c>
      <c r="C269" s="53" t="s">
        <v>60</v>
      </c>
      <c r="D269" s="53" t="s">
        <v>396</v>
      </c>
      <c r="E269" s="58" t="s">
        <v>394</v>
      </c>
      <c r="F269" s="53" t="s">
        <v>162</v>
      </c>
      <c r="G269" s="53" t="s">
        <v>785</v>
      </c>
      <c r="H269" s="65" t="str">
        <f>IF(D269="","",CONCATENATE(B269,VLOOKUP(C269,Thesaurus!N:O,2,0),VLOOKUP(F269,Thesaurus!C:D,2,0)))</f>
        <v>16EKEN08</v>
      </c>
      <c r="I269" s="57">
        <v>540</v>
      </c>
      <c r="J269" s="59" t="s">
        <v>183</v>
      </c>
      <c r="K269" s="61" t="s">
        <v>1002</v>
      </c>
      <c r="L269" s="53">
        <v>1</v>
      </c>
      <c r="M269" s="53">
        <v>1</v>
      </c>
      <c r="N269" s="53" t="str">
        <f t="shared" si="24"/>
        <v/>
      </c>
      <c r="O269" s="67">
        <f>IF(A269="","",SUMIFS('MVT stock'!G:G,'MVT stock'!E:E,A269,'MVT stock'!F:F,K269))</f>
        <v>0</v>
      </c>
      <c r="P269" s="67">
        <f>IF(A269="","",SUMIFS('MVT stock'!H:H,'MVT stock'!E:E,A269,'MVT stock'!F:F,K269))</f>
        <v>0</v>
      </c>
      <c r="Q269" s="68">
        <f t="shared" si="22"/>
        <v>1</v>
      </c>
      <c r="R269" s="50" t="str">
        <f t="shared" si="20"/>
        <v>Robe à bretelles harnais</v>
      </c>
      <c r="S269" s="51">
        <f>VLOOKUP(A269,BDD!E:F,2,0)</f>
        <v>321</v>
      </c>
      <c r="T269" s="51">
        <f t="shared" si="23"/>
        <v>321</v>
      </c>
    </row>
    <row r="270" spans="1:20" x14ac:dyDescent="0.25">
      <c r="A270" s="65" t="str">
        <f t="shared" si="21"/>
        <v>16EKEN082.540</v>
      </c>
      <c r="B270" s="53" t="s">
        <v>132</v>
      </c>
      <c r="C270" s="53" t="s">
        <v>60</v>
      </c>
      <c r="D270" s="53" t="s">
        <v>396</v>
      </c>
      <c r="E270" s="58" t="s">
        <v>394</v>
      </c>
      <c r="F270" s="53" t="s">
        <v>162</v>
      </c>
      <c r="G270" s="53" t="s">
        <v>785</v>
      </c>
      <c r="H270" s="65" t="str">
        <f>IF(D270="","",CONCATENATE(B270,VLOOKUP(C270,Thesaurus!N:O,2,0),VLOOKUP(F270,Thesaurus!C:D,2,0)))</f>
        <v>16EKEN08</v>
      </c>
      <c r="I270" s="57">
        <v>540</v>
      </c>
      <c r="J270" s="59" t="s">
        <v>183</v>
      </c>
      <c r="K270" s="61" t="s">
        <v>993</v>
      </c>
      <c r="L270" s="53">
        <v>1</v>
      </c>
      <c r="M270" s="53">
        <v>1</v>
      </c>
      <c r="N270" s="53" t="str">
        <f t="shared" si="24"/>
        <v/>
      </c>
      <c r="O270" s="67">
        <f>IF(A270="","",SUMIFS('MVT stock'!G:G,'MVT stock'!E:E,A270,'MVT stock'!F:F,K270))</f>
        <v>0</v>
      </c>
      <c r="P270" s="67">
        <f>IF(A270="","",SUMIFS('MVT stock'!H:H,'MVT stock'!E:E,A270,'MVT stock'!F:F,K270))</f>
        <v>0</v>
      </c>
      <c r="Q270" s="68">
        <f t="shared" si="22"/>
        <v>1</v>
      </c>
      <c r="R270" s="50" t="str">
        <f t="shared" si="20"/>
        <v>Robe à bretelles harnais</v>
      </c>
      <c r="S270" s="51">
        <f>VLOOKUP(A270,BDD!E:F,2,0)</f>
        <v>321</v>
      </c>
      <c r="T270" s="51">
        <f t="shared" si="23"/>
        <v>321</v>
      </c>
    </row>
    <row r="271" spans="1:20" x14ac:dyDescent="0.25">
      <c r="A271" s="65" t="str">
        <f t="shared" si="21"/>
        <v>16EKEN083.MUL</v>
      </c>
      <c r="B271" s="53" t="s">
        <v>132</v>
      </c>
      <c r="C271" s="53" t="s">
        <v>60</v>
      </c>
      <c r="D271" s="53" t="s">
        <v>397</v>
      </c>
      <c r="E271" s="58" t="s">
        <v>358</v>
      </c>
      <c r="F271" s="53" t="s">
        <v>162</v>
      </c>
      <c r="G271" s="53" t="s">
        <v>786</v>
      </c>
      <c r="H271" s="65" t="str">
        <f>IF(D271="","",CONCATENATE(B271,VLOOKUP(C271,Thesaurus!N:O,2,0),VLOOKUP(F271,Thesaurus!C:D,2,0)))</f>
        <v>16EKEN08</v>
      </c>
      <c r="I271" s="57" t="s">
        <v>259</v>
      </c>
      <c r="J271" s="59" t="s">
        <v>1005</v>
      </c>
      <c r="K271" s="61" t="s">
        <v>1003</v>
      </c>
      <c r="L271" s="53">
        <v>1</v>
      </c>
      <c r="M271" s="53">
        <v>1</v>
      </c>
      <c r="N271" s="53" t="str">
        <f t="shared" si="24"/>
        <v/>
      </c>
      <c r="O271" s="67">
        <f>IF(A271="","",SUMIFS('MVT stock'!G:G,'MVT stock'!E:E,A271,'MVT stock'!F:F,K271))</f>
        <v>0</v>
      </c>
      <c r="P271" s="67">
        <f>IF(A271="","",SUMIFS('MVT stock'!H:H,'MVT stock'!E:E,A271,'MVT stock'!F:F,K271))</f>
        <v>0</v>
      </c>
      <c r="Q271" s="68">
        <f t="shared" si="22"/>
        <v>1</v>
      </c>
      <c r="R271" s="50" t="str">
        <f t="shared" si="20"/>
        <v>Robe évasée tricolore</v>
      </c>
      <c r="S271" s="51">
        <f>VLOOKUP(A271,BDD!E:F,2,0)</f>
        <v>170</v>
      </c>
      <c r="T271" s="51">
        <f t="shared" si="23"/>
        <v>170</v>
      </c>
    </row>
    <row r="272" spans="1:20" x14ac:dyDescent="0.25">
      <c r="A272" s="65" t="str">
        <f t="shared" si="21"/>
        <v>16EKEN083.MUL</v>
      </c>
      <c r="B272" s="53" t="s">
        <v>132</v>
      </c>
      <c r="C272" s="53" t="s">
        <v>60</v>
      </c>
      <c r="D272" s="53" t="s">
        <v>397</v>
      </c>
      <c r="E272" s="58" t="s">
        <v>358</v>
      </c>
      <c r="F272" s="53" t="s">
        <v>162</v>
      </c>
      <c r="G272" s="53" t="s">
        <v>786</v>
      </c>
      <c r="H272" s="65" t="str">
        <f>IF(D272="","",CONCATENATE(B272,VLOOKUP(C272,Thesaurus!N:O,2,0),VLOOKUP(F272,Thesaurus!C:D,2,0)))</f>
        <v>16EKEN08</v>
      </c>
      <c r="I272" s="57" t="s">
        <v>259</v>
      </c>
      <c r="J272" s="59" t="s">
        <v>1005</v>
      </c>
      <c r="K272" s="61" t="s">
        <v>1001</v>
      </c>
      <c r="L272" s="53">
        <v>2</v>
      </c>
      <c r="M272" s="53">
        <v>2</v>
      </c>
      <c r="N272" s="53" t="str">
        <f t="shared" si="24"/>
        <v/>
      </c>
      <c r="O272" s="67">
        <f>IF(A272="","",SUMIFS('MVT stock'!G:G,'MVT stock'!E:E,A272,'MVT stock'!F:F,K272))</f>
        <v>0</v>
      </c>
      <c r="P272" s="67">
        <f>IF(A272="","",SUMIFS('MVT stock'!H:H,'MVT stock'!E:E,A272,'MVT stock'!F:F,K272))</f>
        <v>0</v>
      </c>
      <c r="Q272" s="68">
        <f t="shared" si="22"/>
        <v>2</v>
      </c>
      <c r="R272" s="50" t="str">
        <f t="shared" si="20"/>
        <v>Robe évasée tricolore</v>
      </c>
      <c r="S272" s="51">
        <f>VLOOKUP(A272,BDD!E:F,2,0)</f>
        <v>170</v>
      </c>
      <c r="T272" s="51">
        <f t="shared" si="23"/>
        <v>340</v>
      </c>
    </row>
    <row r="273" spans="1:20" x14ac:dyDescent="0.25">
      <c r="A273" s="65" t="str">
        <f t="shared" si="21"/>
        <v>16EKEN083.MUL</v>
      </c>
      <c r="B273" s="53" t="s">
        <v>132</v>
      </c>
      <c r="C273" s="53" t="s">
        <v>60</v>
      </c>
      <c r="D273" s="53" t="s">
        <v>397</v>
      </c>
      <c r="E273" s="58" t="s">
        <v>358</v>
      </c>
      <c r="F273" s="53" t="s">
        <v>162</v>
      </c>
      <c r="G273" s="53" t="s">
        <v>786</v>
      </c>
      <c r="H273" s="65" t="str">
        <f>IF(D273="","",CONCATENATE(B273,VLOOKUP(C273,Thesaurus!N:O,2,0),VLOOKUP(F273,Thesaurus!C:D,2,0)))</f>
        <v>16EKEN08</v>
      </c>
      <c r="I273" s="57" t="s">
        <v>259</v>
      </c>
      <c r="J273" s="59" t="s">
        <v>1005</v>
      </c>
      <c r="K273" s="61" t="s">
        <v>1002</v>
      </c>
      <c r="L273" s="53">
        <v>1</v>
      </c>
      <c r="M273" s="53">
        <v>1</v>
      </c>
      <c r="N273" s="53" t="str">
        <f t="shared" si="24"/>
        <v/>
      </c>
      <c r="O273" s="67">
        <f>IF(A273="","",SUMIFS('MVT stock'!G:G,'MVT stock'!E:E,A273,'MVT stock'!F:F,K273))</f>
        <v>0</v>
      </c>
      <c r="P273" s="67">
        <f>IF(A273="","",SUMIFS('MVT stock'!H:H,'MVT stock'!E:E,A273,'MVT stock'!F:F,K273))</f>
        <v>0</v>
      </c>
      <c r="Q273" s="68">
        <f t="shared" si="22"/>
        <v>1</v>
      </c>
      <c r="R273" s="50" t="str">
        <f t="shared" si="20"/>
        <v>Robe évasée tricolore</v>
      </c>
      <c r="S273" s="51">
        <f>VLOOKUP(A273,BDD!E:F,2,0)</f>
        <v>170</v>
      </c>
      <c r="T273" s="51">
        <f t="shared" si="23"/>
        <v>170</v>
      </c>
    </row>
    <row r="274" spans="1:20" x14ac:dyDescent="0.25">
      <c r="A274" s="65" t="str">
        <f t="shared" si="21"/>
        <v>16EKEN084.IMP</v>
      </c>
      <c r="B274" s="53" t="s">
        <v>132</v>
      </c>
      <c r="C274" s="53" t="s">
        <v>60</v>
      </c>
      <c r="D274" s="53" t="s">
        <v>398</v>
      </c>
      <c r="E274" s="58" t="s">
        <v>394</v>
      </c>
      <c r="F274" s="53" t="s">
        <v>162</v>
      </c>
      <c r="G274" s="53" t="s">
        <v>787</v>
      </c>
      <c r="H274" s="65" t="str">
        <f>IF(D274="","",CONCATENATE(B274,VLOOKUP(C274,Thesaurus!N:O,2,0),VLOOKUP(F274,Thesaurus!C:D,2,0)))</f>
        <v>16EKEN08</v>
      </c>
      <c r="I274" s="57" t="s">
        <v>257</v>
      </c>
      <c r="J274" s="59" t="s">
        <v>182</v>
      </c>
      <c r="K274" s="61" t="s">
        <v>997</v>
      </c>
      <c r="L274" s="53">
        <v>1</v>
      </c>
      <c r="M274" s="53">
        <v>1</v>
      </c>
      <c r="N274" s="53" t="str">
        <f t="shared" si="24"/>
        <v/>
      </c>
      <c r="O274" s="67">
        <f>IF(A274="","",SUMIFS('MVT stock'!G:G,'MVT stock'!E:E,A274,'MVT stock'!F:F,K274))</f>
        <v>0</v>
      </c>
      <c r="P274" s="67">
        <f>IF(A274="","",SUMIFS('MVT stock'!H:H,'MVT stock'!E:E,A274,'MVT stock'!F:F,K274))</f>
        <v>0</v>
      </c>
      <c r="Q274" s="68">
        <f t="shared" si="22"/>
        <v>1</v>
      </c>
      <c r="R274" s="50" t="str">
        <f t="shared" si="20"/>
        <v>Robe en maille imprimée</v>
      </c>
      <c r="S274" s="51">
        <f>VLOOKUP(A274,BDD!E:F,2,0)</f>
        <v>147</v>
      </c>
      <c r="T274" s="51">
        <f t="shared" si="23"/>
        <v>147</v>
      </c>
    </row>
    <row r="275" spans="1:20" x14ac:dyDescent="0.25">
      <c r="A275" s="65" t="str">
        <f t="shared" si="21"/>
        <v>16EKEN084.IMP</v>
      </c>
      <c r="B275" s="53" t="s">
        <v>132</v>
      </c>
      <c r="C275" s="53" t="s">
        <v>60</v>
      </c>
      <c r="D275" s="53" t="s">
        <v>398</v>
      </c>
      <c r="E275" s="58" t="s">
        <v>394</v>
      </c>
      <c r="F275" s="53" t="s">
        <v>162</v>
      </c>
      <c r="G275" s="53" t="s">
        <v>787</v>
      </c>
      <c r="H275" s="65" t="str">
        <f>IF(D275="","",CONCATENATE(B275,VLOOKUP(C275,Thesaurus!N:O,2,0),VLOOKUP(F275,Thesaurus!C:D,2,0)))</f>
        <v>16EKEN08</v>
      </c>
      <c r="I275" s="57" t="s">
        <v>257</v>
      </c>
      <c r="J275" s="59" t="s">
        <v>182</v>
      </c>
      <c r="K275" s="61" t="s">
        <v>180</v>
      </c>
      <c r="L275" s="53">
        <v>2</v>
      </c>
      <c r="M275" s="53">
        <v>2</v>
      </c>
      <c r="N275" s="53" t="str">
        <f t="shared" si="24"/>
        <v/>
      </c>
      <c r="O275" s="67">
        <f>IF(A275="","",SUMIFS('MVT stock'!G:G,'MVT stock'!E:E,A275,'MVT stock'!F:F,K275))</f>
        <v>0</v>
      </c>
      <c r="P275" s="67">
        <f>IF(A275="","",SUMIFS('MVT stock'!H:H,'MVT stock'!E:E,A275,'MVT stock'!F:F,K275))</f>
        <v>0</v>
      </c>
      <c r="Q275" s="68">
        <f t="shared" si="22"/>
        <v>2</v>
      </c>
      <c r="R275" s="50" t="str">
        <f t="shared" si="20"/>
        <v>Robe en maille imprimée</v>
      </c>
      <c r="S275" s="51">
        <f>VLOOKUP(A275,BDD!E:F,2,0)</f>
        <v>147</v>
      </c>
      <c r="T275" s="51">
        <f t="shared" si="23"/>
        <v>294</v>
      </c>
    </row>
    <row r="276" spans="1:20" x14ac:dyDescent="0.25">
      <c r="A276" s="65" t="str">
        <f t="shared" si="21"/>
        <v>16EKEN084.IMP</v>
      </c>
      <c r="B276" s="53" t="s">
        <v>132</v>
      </c>
      <c r="C276" s="53" t="s">
        <v>60</v>
      </c>
      <c r="D276" s="53" t="s">
        <v>398</v>
      </c>
      <c r="E276" s="58" t="s">
        <v>394</v>
      </c>
      <c r="F276" s="53" t="s">
        <v>162</v>
      </c>
      <c r="G276" s="53" t="s">
        <v>787</v>
      </c>
      <c r="H276" s="65" t="str">
        <f>IF(D276="","",CONCATENATE(B276,VLOOKUP(C276,Thesaurus!N:O,2,0),VLOOKUP(F276,Thesaurus!C:D,2,0)))</f>
        <v>16EKEN08</v>
      </c>
      <c r="I276" s="57" t="s">
        <v>257</v>
      </c>
      <c r="J276" s="59" t="s">
        <v>182</v>
      </c>
      <c r="K276" s="61" t="s">
        <v>181</v>
      </c>
      <c r="L276" s="53">
        <v>2</v>
      </c>
      <c r="M276" s="53">
        <v>2</v>
      </c>
      <c r="N276" s="53" t="str">
        <f t="shared" si="24"/>
        <v/>
      </c>
      <c r="O276" s="67">
        <f>IF(A276="","",SUMIFS('MVT stock'!G:G,'MVT stock'!E:E,A276,'MVT stock'!F:F,K276))</f>
        <v>0</v>
      </c>
      <c r="P276" s="67">
        <f>IF(A276="","",SUMIFS('MVT stock'!H:H,'MVT stock'!E:E,A276,'MVT stock'!F:F,K276))</f>
        <v>0</v>
      </c>
      <c r="Q276" s="68">
        <f t="shared" si="22"/>
        <v>2</v>
      </c>
      <c r="R276" s="50" t="str">
        <f t="shared" si="20"/>
        <v>Robe en maille imprimée</v>
      </c>
      <c r="S276" s="51">
        <f>VLOOKUP(A276,BDD!E:F,2,0)</f>
        <v>147</v>
      </c>
      <c r="T276" s="51">
        <f t="shared" si="23"/>
        <v>294</v>
      </c>
    </row>
    <row r="277" spans="1:20" x14ac:dyDescent="0.25">
      <c r="A277" s="65" t="str">
        <f t="shared" si="21"/>
        <v>16EKEN084.IMP</v>
      </c>
      <c r="B277" s="53" t="s">
        <v>132</v>
      </c>
      <c r="C277" s="53" t="s">
        <v>60</v>
      </c>
      <c r="D277" s="53" t="s">
        <v>398</v>
      </c>
      <c r="E277" s="58" t="s">
        <v>394</v>
      </c>
      <c r="F277" s="53" t="s">
        <v>162</v>
      </c>
      <c r="G277" s="53" t="s">
        <v>787</v>
      </c>
      <c r="H277" s="65" t="str">
        <f>IF(D277="","",CONCATENATE(B277,VLOOKUP(C277,Thesaurus!N:O,2,0),VLOOKUP(F277,Thesaurus!C:D,2,0)))</f>
        <v>16EKEN08</v>
      </c>
      <c r="I277" s="57" t="s">
        <v>257</v>
      </c>
      <c r="J277" s="59" t="s">
        <v>182</v>
      </c>
      <c r="K277" s="61" t="s">
        <v>996</v>
      </c>
      <c r="L277" s="53">
        <v>1</v>
      </c>
      <c r="M277" s="53">
        <v>1</v>
      </c>
      <c r="N277" s="53" t="str">
        <f t="shared" si="24"/>
        <v/>
      </c>
      <c r="O277" s="67">
        <f>IF(A277="","",SUMIFS('MVT stock'!G:G,'MVT stock'!E:E,A277,'MVT stock'!F:F,K277))</f>
        <v>0</v>
      </c>
      <c r="P277" s="67">
        <f>IF(A277="","",SUMIFS('MVT stock'!H:H,'MVT stock'!E:E,A277,'MVT stock'!F:F,K277))</f>
        <v>0</v>
      </c>
      <c r="Q277" s="68">
        <f t="shared" si="22"/>
        <v>1</v>
      </c>
      <c r="R277" s="50" t="str">
        <f t="shared" si="20"/>
        <v>Robe en maille imprimée</v>
      </c>
      <c r="S277" s="51">
        <f>VLOOKUP(A277,BDD!E:F,2,0)</f>
        <v>147</v>
      </c>
      <c r="T277" s="51">
        <f t="shared" si="23"/>
        <v>147</v>
      </c>
    </row>
    <row r="278" spans="1:20" x14ac:dyDescent="0.25">
      <c r="A278" s="65" t="str">
        <f t="shared" si="21"/>
        <v>16EKEN085.001</v>
      </c>
      <c r="B278" s="53" t="s">
        <v>132</v>
      </c>
      <c r="C278" s="53" t="s">
        <v>60</v>
      </c>
      <c r="D278" s="53" t="s">
        <v>399</v>
      </c>
      <c r="E278" s="58" t="s">
        <v>149</v>
      </c>
      <c r="F278" s="53" t="s">
        <v>162</v>
      </c>
      <c r="G278" s="53" t="s">
        <v>788</v>
      </c>
      <c r="H278" s="65" t="str">
        <f>IF(D278="","",CONCATENATE(B278,VLOOKUP(C278,Thesaurus!N:O,2,0),VLOOKUP(F278,Thesaurus!C:D,2,0)))</f>
        <v>16EKEN08</v>
      </c>
      <c r="I278" s="57" t="s">
        <v>145</v>
      </c>
      <c r="J278" s="59" t="s">
        <v>1019</v>
      </c>
      <c r="K278" s="61" t="s">
        <v>997</v>
      </c>
      <c r="L278" s="53">
        <v>1</v>
      </c>
      <c r="M278" s="53">
        <v>1</v>
      </c>
      <c r="N278" s="53" t="str">
        <f t="shared" si="24"/>
        <v/>
      </c>
      <c r="O278" s="67">
        <f>IF(A278="","",SUMIFS('MVT stock'!G:G,'MVT stock'!E:E,A278,'MVT stock'!F:F,K278))</f>
        <v>0</v>
      </c>
      <c r="P278" s="67">
        <f>IF(A278="","",SUMIFS('MVT stock'!H:H,'MVT stock'!E:E,A278,'MVT stock'!F:F,K278))</f>
        <v>0</v>
      </c>
      <c r="Q278" s="68">
        <f t="shared" si="22"/>
        <v>1</v>
      </c>
      <c r="R278" s="50" t="str">
        <f t="shared" si="20"/>
        <v>Robe courte</v>
      </c>
      <c r="S278" s="51">
        <f>VLOOKUP(A278,BDD!E:F,2,0)</f>
        <v>121</v>
      </c>
      <c r="T278" s="51">
        <f t="shared" si="23"/>
        <v>121</v>
      </c>
    </row>
    <row r="279" spans="1:20" x14ac:dyDescent="0.25">
      <c r="A279" s="65" t="str">
        <f t="shared" si="21"/>
        <v>16EKEN085.001</v>
      </c>
      <c r="B279" s="53" t="s">
        <v>132</v>
      </c>
      <c r="C279" s="53" t="s">
        <v>60</v>
      </c>
      <c r="D279" s="53" t="s">
        <v>399</v>
      </c>
      <c r="E279" s="58" t="s">
        <v>149</v>
      </c>
      <c r="F279" s="53" t="s">
        <v>162</v>
      </c>
      <c r="G279" s="53" t="s">
        <v>788</v>
      </c>
      <c r="H279" s="65" t="str">
        <f>IF(D279="","",CONCATENATE(B279,VLOOKUP(C279,Thesaurus!N:O,2,0),VLOOKUP(F279,Thesaurus!C:D,2,0)))</f>
        <v>16EKEN08</v>
      </c>
      <c r="I279" s="57" t="s">
        <v>145</v>
      </c>
      <c r="J279" s="59" t="s">
        <v>1019</v>
      </c>
      <c r="K279" s="61" t="s">
        <v>180</v>
      </c>
      <c r="L279" s="53">
        <v>2</v>
      </c>
      <c r="M279" s="53">
        <v>2</v>
      </c>
      <c r="N279" s="53" t="str">
        <f t="shared" si="24"/>
        <v/>
      </c>
      <c r="O279" s="67">
        <f>IF(A279="","",SUMIFS('MVT stock'!G:G,'MVT stock'!E:E,A279,'MVT stock'!F:F,K279))</f>
        <v>0</v>
      </c>
      <c r="P279" s="67">
        <f>IF(A279="","",SUMIFS('MVT stock'!H:H,'MVT stock'!E:E,A279,'MVT stock'!F:F,K279))</f>
        <v>0</v>
      </c>
      <c r="Q279" s="68">
        <f t="shared" si="22"/>
        <v>2</v>
      </c>
      <c r="R279" s="50" t="str">
        <f t="shared" si="20"/>
        <v>Robe courte</v>
      </c>
      <c r="S279" s="51">
        <f>VLOOKUP(A279,BDD!E:F,2,0)</f>
        <v>121</v>
      </c>
      <c r="T279" s="51">
        <f t="shared" si="23"/>
        <v>242</v>
      </c>
    </row>
    <row r="280" spans="1:20" x14ac:dyDescent="0.25">
      <c r="A280" s="65" t="str">
        <f t="shared" si="21"/>
        <v>16EKEN085.001</v>
      </c>
      <c r="B280" s="53" t="s">
        <v>132</v>
      </c>
      <c r="C280" s="53" t="s">
        <v>60</v>
      </c>
      <c r="D280" s="53" t="s">
        <v>399</v>
      </c>
      <c r="E280" s="58" t="s">
        <v>149</v>
      </c>
      <c r="F280" s="53" t="s">
        <v>162</v>
      </c>
      <c r="G280" s="53" t="s">
        <v>788</v>
      </c>
      <c r="H280" s="65" t="str">
        <f>IF(D280="","",CONCATENATE(B280,VLOOKUP(C280,Thesaurus!N:O,2,0),VLOOKUP(F280,Thesaurus!C:D,2,0)))</f>
        <v>16EKEN08</v>
      </c>
      <c r="I280" s="57" t="s">
        <v>145</v>
      </c>
      <c r="J280" s="59" t="s">
        <v>1019</v>
      </c>
      <c r="K280" s="61" t="s">
        <v>181</v>
      </c>
      <c r="L280" s="53">
        <v>1</v>
      </c>
      <c r="M280" s="53">
        <v>1</v>
      </c>
      <c r="N280" s="53" t="str">
        <f t="shared" si="24"/>
        <v/>
      </c>
      <c r="O280" s="67">
        <f>IF(A280="","",SUMIFS('MVT stock'!G:G,'MVT stock'!E:E,A280,'MVT stock'!F:F,K280))</f>
        <v>0</v>
      </c>
      <c r="P280" s="67">
        <f>IF(A280="","",SUMIFS('MVT stock'!H:H,'MVT stock'!E:E,A280,'MVT stock'!F:F,K280))</f>
        <v>0</v>
      </c>
      <c r="Q280" s="68">
        <f t="shared" si="22"/>
        <v>1</v>
      </c>
      <c r="R280" s="50" t="str">
        <f t="shared" si="20"/>
        <v>Robe courte</v>
      </c>
      <c r="S280" s="51">
        <f>VLOOKUP(A280,BDD!E:F,2,0)</f>
        <v>121</v>
      </c>
      <c r="T280" s="51">
        <f t="shared" si="23"/>
        <v>121</v>
      </c>
    </row>
    <row r="281" spans="1:20" x14ac:dyDescent="0.25">
      <c r="A281" s="65" t="str">
        <f t="shared" si="21"/>
        <v>16EKEN085.001</v>
      </c>
      <c r="B281" s="53" t="s">
        <v>132</v>
      </c>
      <c r="C281" s="53" t="s">
        <v>60</v>
      </c>
      <c r="D281" s="53" t="s">
        <v>399</v>
      </c>
      <c r="E281" s="58" t="s">
        <v>149</v>
      </c>
      <c r="F281" s="53" t="s">
        <v>162</v>
      </c>
      <c r="G281" s="53" t="s">
        <v>788</v>
      </c>
      <c r="H281" s="65" t="str">
        <f>IF(D281="","",CONCATENATE(B281,VLOOKUP(C281,Thesaurus!N:O,2,0),VLOOKUP(F281,Thesaurus!C:D,2,0)))</f>
        <v>16EKEN08</v>
      </c>
      <c r="I281" s="57" t="s">
        <v>145</v>
      </c>
      <c r="J281" s="59" t="s">
        <v>1019</v>
      </c>
      <c r="K281" s="61" t="s">
        <v>996</v>
      </c>
      <c r="L281" s="53">
        <v>1</v>
      </c>
      <c r="M281" s="53">
        <v>1</v>
      </c>
      <c r="N281" s="53" t="str">
        <f t="shared" si="24"/>
        <v/>
      </c>
      <c r="O281" s="67">
        <f>IF(A281="","",SUMIFS('MVT stock'!G:G,'MVT stock'!E:E,A281,'MVT stock'!F:F,K281))</f>
        <v>0</v>
      </c>
      <c r="P281" s="67">
        <f>IF(A281="","",SUMIFS('MVT stock'!H:H,'MVT stock'!E:E,A281,'MVT stock'!F:F,K281))</f>
        <v>0</v>
      </c>
      <c r="Q281" s="68">
        <f t="shared" si="22"/>
        <v>1</v>
      </c>
      <c r="R281" s="50" t="str">
        <f t="shared" si="20"/>
        <v>Robe courte</v>
      </c>
      <c r="S281" s="51">
        <f>VLOOKUP(A281,BDD!E:F,2,0)</f>
        <v>121</v>
      </c>
      <c r="T281" s="51">
        <f t="shared" si="23"/>
        <v>121</v>
      </c>
    </row>
    <row r="282" spans="1:20" x14ac:dyDescent="0.25">
      <c r="A282" s="65" t="str">
        <f t="shared" si="21"/>
        <v>16ESBS011.IMP</v>
      </c>
      <c r="B282" s="53" t="s">
        <v>132</v>
      </c>
      <c r="C282" s="53" t="s">
        <v>91</v>
      </c>
      <c r="D282" s="53" t="s">
        <v>400</v>
      </c>
      <c r="E282" s="58" t="s">
        <v>321</v>
      </c>
      <c r="F282" s="53" t="s">
        <v>148</v>
      </c>
      <c r="G282" s="53" t="s">
        <v>789</v>
      </c>
      <c r="H282" s="65" t="str">
        <f>IF(D282="","",CONCATENATE(B282,VLOOKUP(C282,Thesaurus!N:O,2,0),VLOOKUP(F282,Thesaurus!C:D,2,0)))</f>
        <v>16ESBS01</v>
      </c>
      <c r="I282" s="57" t="s">
        <v>257</v>
      </c>
      <c r="J282" s="59" t="s">
        <v>1004</v>
      </c>
      <c r="K282" s="61" t="s">
        <v>997</v>
      </c>
      <c r="L282" s="53">
        <v>1</v>
      </c>
      <c r="M282" s="53">
        <v>1</v>
      </c>
      <c r="N282" s="53" t="str">
        <f t="shared" si="24"/>
        <v/>
      </c>
      <c r="O282" s="67">
        <f>IF(A282="","",SUMIFS('MVT stock'!G:G,'MVT stock'!E:E,A282,'MVT stock'!F:F,K282))</f>
        <v>0</v>
      </c>
      <c r="P282" s="67">
        <f>IF(A282="","",SUMIFS('MVT stock'!H:H,'MVT stock'!E:E,A282,'MVT stock'!F:F,K282))</f>
        <v>0</v>
      </c>
      <c r="Q282" s="68">
        <f t="shared" si="22"/>
        <v>1</v>
      </c>
      <c r="R282" s="50" t="str">
        <f t="shared" si="20"/>
        <v>Top lurex</v>
      </c>
      <c r="S282" s="51">
        <f>VLOOKUP(A282,BDD!E:F,2,0)</f>
        <v>98</v>
      </c>
      <c r="T282" s="51">
        <f t="shared" si="23"/>
        <v>98</v>
      </c>
    </row>
    <row r="283" spans="1:20" x14ac:dyDescent="0.25">
      <c r="A283" s="65" t="str">
        <f t="shared" si="21"/>
        <v>16ESBS011.IMP</v>
      </c>
      <c r="B283" s="53" t="s">
        <v>132</v>
      </c>
      <c r="C283" s="53" t="s">
        <v>91</v>
      </c>
      <c r="D283" s="53" t="s">
        <v>400</v>
      </c>
      <c r="E283" s="58" t="s">
        <v>321</v>
      </c>
      <c r="F283" s="53" t="s">
        <v>148</v>
      </c>
      <c r="G283" s="53" t="s">
        <v>789</v>
      </c>
      <c r="H283" s="65" t="str">
        <f>IF(D283="","",CONCATENATE(B283,VLOOKUP(C283,Thesaurus!N:O,2,0),VLOOKUP(F283,Thesaurus!C:D,2,0)))</f>
        <v>16ESBS01</v>
      </c>
      <c r="I283" s="57" t="s">
        <v>257</v>
      </c>
      <c r="J283" s="59" t="s">
        <v>1004</v>
      </c>
      <c r="K283" s="61" t="s">
        <v>180</v>
      </c>
      <c r="L283" s="53">
        <v>2</v>
      </c>
      <c r="M283" s="53">
        <v>2</v>
      </c>
      <c r="N283" s="53" t="str">
        <f t="shared" si="24"/>
        <v/>
      </c>
      <c r="O283" s="67">
        <f>IF(A283="","",SUMIFS('MVT stock'!G:G,'MVT stock'!E:E,A283,'MVT stock'!F:F,K283))</f>
        <v>0</v>
      </c>
      <c r="P283" s="67">
        <f>IF(A283="","",SUMIFS('MVT stock'!H:H,'MVT stock'!E:E,A283,'MVT stock'!F:F,K283))</f>
        <v>0</v>
      </c>
      <c r="Q283" s="68">
        <f t="shared" si="22"/>
        <v>2</v>
      </c>
      <c r="R283" s="50" t="str">
        <f t="shared" si="20"/>
        <v>Top lurex</v>
      </c>
      <c r="S283" s="51">
        <f>VLOOKUP(A283,BDD!E:F,2,0)</f>
        <v>98</v>
      </c>
      <c r="T283" s="51">
        <f t="shared" si="23"/>
        <v>196</v>
      </c>
    </row>
    <row r="284" spans="1:20" x14ac:dyDescent="0.25">
      <c r="A284" s="65" t="str">
        <f t="shared" si="21"/>
        <v>16ESBS011.IMP</v>
      </c>
      <c r="B284" s="53" t="s">
        <v>132</v>
      </c>
      <c r="C284" s="53" t="s">
        <v>91</v>
      </c>
      <c r="D284" s="53" t="s">
        <v>400</v>
      </c>
      <c r="E284" s="58" t="s">
        <v>321</v>
      </c>
      <c r="F284" s="53" t="s">
        <v>148</v>
      </c>
      <c r="G284" s="53" t="s">
        <v>789</v>
      </c>
      <c r="H284" s="65" t="str">
        <f>IF(D284="","",CONCATENATE(B284,VLOOKUP(C284,Thesaurus!N:O,2,0),VLOOKUP(F284,Thesaurus!C:D,2,0)))</f>
        <v>16ESBS01</v>
      </c>
      <c r="I284" s="57" t="s">
        <v>257</v>
      </c>
      <c r="J284" s="59" t="s">
        <v>1004</v>
      </c>
      <c r="K284" s="61" t="s">
        <v>181</v>
      </c>
      <c r="L284" s="53">
        <v>1</v>
      </c>
      <c r="M284" s="53">
        <v>1</v>
      </c>
      <c r="N284" s="53" t="str">
        <f t="shared" si="24"/>
        <v/>
      </c>
      <c r="O284" s="67">
        <f>IF(A284="","",SUMIFS('MVT stock'!G:G,'MVT stock'!E:E,A284,'MVT stock'!F:F,K284))</f>
        <v>0</v>
      </c>
      <c r="P284" s="67">
        <f>IF(A284="","",SUMIFS('MVT stock'!H:H,'MVT stock'!E:E,A284,'MVT stock'!F:F,K284))</f>
        <v>0</v>
      </c>
      <c r="Q284" s="68">
        <f t="shared" si="22"/>
        <v>1</v>
      </c>
      <c r="R284" s="50" t="str">
        <f t="shared" si="20"/>
        <v>Top lurex</v>
      </c>
      <c r="S284" s="51">
        <f>VLOOKUP(A284,BDD!E:F,2,0)</f>
        <v>98</v>
      </c>
      <c r="T284" s="51">
        <f t="shared" si="23"/>
        <v>98</v>
      </c>
    </row>
    <row r="285" spans="1:20" x14ac:dyDescent="0.25">
      <c r="A285" s="65" t="str">
        <f t="shared" si="21"/>
        <v>16ESBS011.IMP</v>
      </c>
      <c r="B285" s="53" t="s">
        <v>132</v>
      </c>
      <c r="C285" s="53" t="s">
        <v>91</v>
      </c>
      <c r="D285" s="53" t="s">
        <v>400</v>
      </c>
      <c r="E285" s="58" t="s">
        <v>321</v>
      </c>
      <c r="F285" s="53" t="s">
        <v>148</v>
      </c>
      <c r="G285" s="53" t="s">
        <v>789</v>
      </c>
      <c r="H285" s="65" t="str">
        <f>IF(D285="","",CONCATENATE(B285,VLOOKUP(C285,Thesaurus!N:O,2,0),VLOOKUP(F285,Thesaurus!C:D,2,0)))</f>
        <v>16ESBS01</v>
      </c>
      <c r="I285" s="57" t="s">
        <v>257</v>
      </c>
      <c r="J285" s="59" t="s">
        <v>1004</v>
      </c>
      <c r="K285" s="61" t="s">
        <v>996</v>
      </c>
      <c r="L285" s="53">
        <v>1</v>
      </c>
      <c r="M285" s="53">
        <v>1</v>
      </c>
      <c r="N285" s="53" t="str">
        <f t="shared" si="24"/>
        <v/>
      </c>
      <c r="O285" s="67">
        <f>IF(A285="","",SUMIFS('MVT stock'!G:G,'MVT stock'!E:E,A285,'MVT stock'!F:F,K285))</f>
        <v>0</v>
      </c>
      <c r="P285" s="67">
        <f>IF(A285="","",SUMIFS('MVT stock'!H:H,'MVT stock'!E:E,A285,'MVT stock'!F:F,K285))</f>
        <v>0</v>
      </c>
      <c r="Q285" s="68">
        <f t="shared" si="22"/>
        <v>1</v>
      </c>
      <c r="R285" s="50" t="str">
        <f t="shared" si="20"/>
        <v>Top lurex</v>
      </c>
      <c r="S285" s="51">
        <f>VLOOKUP(A285,BDD!E:F,2,0)</f>
        <v>98</v>
      </c>
      <c r="T285" s="51">
        <f t="shared" si="23"/>
        <v>98</v>
      </c>
    </row>
    <row r="286" spans="1:20" x14ac:dyDescent="0.25">
      <c r="A286" s="65" t="str">
        <f t="shared" si="21"/>
        <v>16ESBS091.999</v>
      </c>
      <c r="B286" s="53" t="s">
        <v>132</v>
      </c>
      <c r="C286" s="53" t="s">
        <v>91</v>
      </c>
      <c r="D286" s="53" t="s">
        <v>401</v>
      </c>
      <c r="E286" s="58" t="s">
        <v>321</v>
      </c>
      <c r="F286" s="53" t="s">
        <v>164</v>
      </c>
      <c r="G286" s="53" t="s">
        <v>790</v>
      </c>
      <c r="H286" s="65" t="str">
        <f>IF(D286="","",CONCATENATE(B286,VLOOKUP(C286,Thesaurus!N:O,2,0),VLOOKUP(F286,Thesaurus!C:D,2,0)))</f>
        <v>16ESBS09</v>
      </c>
      <c r="I286" s="57">
        <v>999</v>
      </c>
      <c r="J286" s="59" t="s">
        <v>1004</v>
      </c>
      <c r="K286" s="61" t="s">
        <v>997</v>
      </c>
      <c r="L286" s="53">
        <v>1</v>
      </c>
      <c r="M286" s="53">
        <v>1</v>
      </c>
      <c r="N286" s="53" t="str">
        <f t="shared" si="24"/>
        <v/>
      </c>
      <c r="O286" s="67">
        <f>IF(A286="","",SUMIFS('MVT stock'!G:G,'MVT stock'!E:E,A286,'MVT stock'!F:F,K286))</f>
        <v>0</v>
      </c>
      <c r="P286" s="67">
        <f>IF(A286="","",SUMIFS('MVT stock'!H:H,'MVT stock'!E:E,A286,'MVT stock'!F:F,K286))</f>
        <v>0</v>
      </c>
      <c r="Q286" s="68">
        <f t="shared" si="22"/>
        <v>1</v>
      </c>
      <c r="R286" s="50" t="str">
        <f t="shared" si="20"/>
        <v>Pull rainbow</v>
      </c>
      <c r="S286" s="51">
        <f>VLOOKUP(A286,BDD!E:F,2,0)</f>
        <v>90</v>
      </c>
      <c r="T286" s="51">
        <f t="shared" si="23"/>
        <v>90</v>
      </c>
    </row>
    <row r="287" spans="1:20" x14ac:dyDescent="0.25">
      <c r="A287" s="65" t="str">
        <f t="shared" si="21"/>
        <v>16ESBS091.999</v>
      </c>
      <c r="B287" s="53" t="s">
        <v>132</v>
      </c>
      <c r="C287" s="53" t="s">
        <v>91</v>
      </c>
      <c r="D287" s="53" t="s">
        <v>401</v>
      </c>
      <c r="E287" s="58" t="s">
        <v>321</v>
      </c>
      <c r="F287" s="53" t="s">
        <v>164</v>
      </c>
      <c r="G287" s="53" t="s">
        <v>790</v>
      </c>
      <c r="H287" s="65" t="str">
        <f>IF(D287="","",CONCATENATE(B287,VLOOKUP(C287,Thesaurus!N:O,2,0),VLOOKUP(F287,Thesaurus!C:D,2,0)))</f>
        <v>16ESBS09</v>
      </c>
      <c r="I287" s="57">
        <v>999</v>
      </c>
      <c r="J287" s="59" t="s">
        <v>1004</v>
      </c>
      <c r="K287" s="61" t="s">
        <v>180</v>
      </c>
      <c r="L287" s="53">
        <v>1</v>
      </c>
      <c r="M287" s="53">
        <v>1</v>
      </c>
      <c r="N287" s="53" t="str">
        <f t="shared" si="24"/>
        <v/>
      </c>
      <c r="O287" s="67">
        <f>IF(A287="","",SUMIFS('MVT stock'!G:G,'MVT stock'!E:E,A287,'MVT stock'!F:F,K287))</f>
        <v>0</v>
      </c>
      <c r="P287" s="67">
        <f>IF(A287="","",SUMIFS('MVT stock'!H:H,'MVT stock'!E:E,A287,'MVT stock'!F:F,K287))</f>
        <v>0</v>
      </c>
      <c r="Q287" s="68">
        <f t="shared" si="22"/>
        <v>1</v>
      </c>
      <c r="R287" s="50" t="str">
        <f t="shared" si="20"/>
        <v>Pull rainbow</v>
      </c>
      <c r="S287" s="51">
        <f>VLOOKUP(A287,BDD!E:F,2,0)</f>
        <v>90</v>
      </c>
      <c r="T287" s="51">
        <f t="shared" si="23"/>
        <v>90</v>
      </c>
    </row>
    <row r="288" spans="1:20" x14ac:dyDescent="0.25">
      <c r="A288" s="65" t="str">
        <f t="shared" si="21"/>
        <v>16ESBS091.999</v>
      </c>
      <c r="B288" s="53" t="s">
        <v>132</v>
      </c>
      <c r="C288" s="53" t="s">
        <v>91</v>
      </c>
      <c r="D288" s="53" t="s">
        <v>401</v>
      </c>
      <c r="E288" s="58" t="s">
        <v>321</v>
      </c>
      <c r="F288" s="53" t="s">
        <v>164</v>
      </c>
      <c r="G288" s="53" t="s">
        <v>790</v>
      </c>
      <c r="H288" s="65" t="str">
        <f>IF(D288="","",CONCATENATE(B288,VLOOKUP(C288,Thesaurus!N:O,2,0),VLOOKUP(F288,Thesaurus!C:D,2,0)))</f>
        <v>16ESBS09</v>
      </c>
      <c r="I288" s="57">
        <v>999</v>
      </c>
      <c r="J288" s="59" t="s">
        <v>1004</v>
      </c>
      <c r="K288" s="61" t="s">
        <v>181</v>
      </c>
      <c r="L288" s="53">
        <v>1</v>
      </c>
      <c r="M288" s="53">
        <v>1</v>
      </c>
      <c r="N288" s="53" t="str">
        <f t="shared" si="24"/>
        <v/>
      </c>
      <c r="O288" s="67">
        <f>IF(A288="","",SUMIFS('MVT stock'!G:G,'MVT stock'!E:E,A288,'MVT stock'!F:F,K288))</f>
        <v>0</v>
      </c>
      <c r="P288" s="67">
        <f>IF(A288="","",SUMIFS('MVT stock'!H:H,'MVT stock'!E:E,A288,'MVT stock'!F:F,K288))</f>
        <v>0</v>
      </c>
      <c r="Q288" s="68">
        <f t="shared" si="22"/>
        <v>1</v>
      </c>
      <c r="R288" s="50" t="str">
        <f t="shared" si="20"/>
        <v>Pull rainbow</v>
      </c>
      <c r="S288" s="51">
        <f>VLOOKUP(A288,BDD!E:F,2,0)</f>
        <v>90</v>
      </c>
      <c r="T288" s="51">
        <f t="shared" si="23"/>
        <v>90</v>
      </c>
    </row>
    <row r="289" spans="1:20" x14ac:dyDescent="0.25">
      <c r="A289" s="65" t="str">
        <f t="shared" si="21"/>
        <v>16ESBS091.999</v>
      </c>
      <c r="B289" s="53" t="s">
        <v>132</v>
      </c>
      <c r="C289" s="53" t="s">
        <v>91</v>
      </c>
      <c r="D289" s="53" t="s">
        <v>401</v>
      </c>
      <c r="E289" s="58" t="s">
        <v>321</v>
      </c>
      <c r="F289" s="53" t="s">
        <v>164</v>
      </c>
      <c r="G289" s="53" t="s">
        <v>790</v>
      </c>
      <c r="H289" s="65" t="str">
        <f>IF(D289="","",CONCATENATE(B289,VLOOKUP(C289,Thesaurus!N:O,2,0),VLOOKUP(F289,Thesaurus!C:D,2,0)))</f>
        <v>16ESBS09</v>
      </c>
      <c r="I289" s="57">
        <v>999</v>
      </c>
      <c r="J289" s="59" t="s">
        <v>1004</v>
      </c>
      <c r="K289" s="61" t="s">
        <v>996</v>
      </c>
      <c r="L289" s="53">
        <v>1</v>
      </c>
      <c r="M289" s="53">
        <v>1</v>
      </c>
      <c r="N289" s="53" t="str">
        <f t="shared" si="24"/>
        <v/>
      </c>
      <c r="O289" s="67">
        <f>IF(A289="","",SUMIFS('MVT stock'!G:G,'MVT stock'!E:E,A289,'MVT stock'!F:F,K289))</f>
        <v>0</v>
      </c>
      <c r="P289" s="67">
        <f>IF(A289="","",SUMIFS('MVT stock'!H:H,'MVT stock'!E:E,A289,'MVT stock'!F:F,K289))</f>
        <v>0</v>
      </c>
      <c r="Q289" s="68">
        <f t="shared" si="22"/>
        <v>1</v>
      </c>
      <c r="R289" s="50" t="str">
        <f t="shared" si="20"/>
        <v>Pull rainbow</v>
      </c>
      <c r="S289" s="51">
        <f>VLOOKUP(A289,BDD!E:F,2,0)</f>
        <v>90</v>
      </c>
      <c r="T289" s="51">
        <f t="shared" si="23"/>
        <v>90</v>
      </c>
    </row>
    <row r="290" spans="1:20" x14ac:dyDescent="0.25">
      <c r="A290" s="65" t="str">
        <f t="shared" si="21"/>
        <v>16ESBS091.970</v>
      </c>
      <c r="B290" s="53" t="s">
        <v>132</v>
      </c>
      <c r="C290" s="53" t="s">
        <v>91</v>
      </c>
      <c r="D290" s="53" t="s">
        <v>401</v>
      </c>
      <c r="E290" s="58" t="s">
        <v>402</v>
      </c>
      <c r="F290" s="53" t="s">
        <v>164</v>
      </c>
      <c r="G290" s="53" t="s">
        <v>790</v>
      </c>
      <c r="H290" s="65" t="str">
        <f>IF(D290="","",CONCATENATE(B290,VLOOKUP(C290,Thesaurus!N:O,2,0),VLOOKUP(F290,Thesaurus!C:D,2,0)))</f>
        <v>16ESBS09</v>
      </c>
      <c r="I290" s="57" t="s">
        <v>253</v>
      </c>
      <c r="J290" s="59" t="s">
        <v>1004</v>
      </c>
      <c r="K290" s="61" t="s">
        <v>997</v>
      </c>
      <c r="L290" s="53">
        <v>1</v>
      </c>
      <c r="M290" s="53">
        <v>1</v>
      </c>
      <c r="N290" s="53" t="str">
        <f t="shared" si="24"/>
        <v/>
      </c>
      <c r="O290" s="67">
        <f>IF(A290="","",SUMIFS('MVT stock'!G:G,'MVT stock'!E:E,A290,'MVT stock'!F:F,K290))</f>
        <v>0</v>
      </c>
      <c r="P290" s="67">
        <f>IF(A290="","",SUMIFS('MVT stock'!H:H,'MVT stock'!E:E,A290,'MVT stock'!F:F,K290))</f>
        <v>0</v>
      </c>
      <c r="Q290" s="68">
        <f t="shared" si="22"/>
        <v>1</v>
      </c>
      <c r="R290" s="50" t="str">
        <f t="shared" si="20"/>
        <v>Pull rainbow</v>
      </c>
      <c r="S290" s="51">
        <f>VLOOKUP(A290,BDD!E:F,2,0)</f>
        <v>90</v>
      </c>
      <c r="T290" s="51">
        <f t="shared" si="23"/>
        <v>90</v>
      </c>
    </row>
    <row r="291" spans="1:20" x14ac:dyDescent="0.25">
      <c r="A291" s="65" t="str">
        <f t="shared" si="21"/>
        <v>16ESBS091.970</v>
      </c>
      <c r="B291" s="53" t="s">
        <v>132</v>
      </c>
      <c r="C291" s="53" t="s">
        <v>91</v>
      </c>
      <c r="D291" s="53" t="s">
        <v>401</v>
      </c>
      <c r="E291" s="58" t="s">
        <v>402</v>
      </c>
      <c r="F291" s="53" t="s">
        <v>164</v>
      </c>
      <c r="G291" s="53" t="s">
        <v>790</v>
      </c>
      <c r="H291" s="65" t="str">
        <f>IF(D291="","",CONCATENATE(B291,VLOOKUP(C291,Thesaurus!N:O,2,0),VLOOKUP(F291,Thesaurus!C:D,2,0)))</f>
        <v>16ESBS09</v>
      </c>
      <c r="I291" s="57" t="s">
        <v>253</v>
      </c>
      <c r="J291" s="59" t="s">
        <v>1004</v>
      </c>
      <c r="K291" s="61" t="s">
        <v>180</v>
      </c>
      <c r="L291" s="53">
        <v>1</v>
      </c>
      <c r="M291" s="53">
        <v>1</v>
      </c>
      <c r="N291" s="53" t="str">
        <f t="shared" si="24"/>
        <v/>
      </c>
      <c r="O291" s="67">
        <f>IF(A291="","",SUMIFS('MVT stock'!G:G,'MVT stock'!E:E,A291,'MVT stock'!F:F,K291))</f>
        <v>0</v>
      </c>
      <c r="P291" s="67">
        <f>IF(A291="","",SUMIFS('MVT stock'!H:H,'MVT stock'!E:E,A291,'MVT stock'!F:F,K291))</f>
        <v>0</v>
      </c>
      <c r="Q291" s="68">
        <f t="shared" si="22"/>
        <v>1</v>
      </c>
      <c r="R291" s="50" t="str">
        <f t="shared" si="20"/>
        <v>Pull rainbow</v>
      </c>
      <c r="S291" s="51">
        <f>VLOOKUP(A291,BDD!E:F,2,0)</f>
        <v>90</v>
      </c>
      <c r="T291" s="51">
        <f t="shared" si="23"/>
        <v>90</v>
      </c>
    </row>
    <row r="292" spans="1:20" x14ac:dyDescent="0.25">
      <c r="A292" s="65" t="str">
        <f t="shared" si="21"/>
        <v>16ESBS091.970</v>
      </c>
      <c r="B292" s="53" t="s">
        <v>132</v>
      </c>
      <c r="C292" s="53" t="s">
        <v>91</v>
      </c>
      <c r="D292" s="53" t="s">
        <v>401</v>
      </c>
      <c r="E292" s="58" t="s">
        <v>402</v>
      </c>
      <c r="F292" s="53" t="s">
        <v>164</v>
      </c>
      <c r="G292" s="53" t="s">
        <v>790</v>
      </c>
      <c r="H292" s="65" t="str">
        <f>IF(D292="","",CONCATENATE(B292,VLOOKUP(C292,Thesaurus!N:O,2,0),VLOOKUP(F292,Thesaurus!C:D,2,0)))</f>
        <v>16ESBS09</v>
      </c>
      <c r="I292" s="57" t="s">
        <v>253</v>
      </c>
      <c r="J292" s="59" t="s">
        <v>1004</v>
      </c>
      <c r="K292" s="61" t="s">
        <v>181</v>
      </c>
      <c r="L292" s="53">
        <v>1</v>
      </c>
      <c r="M292" s="53">
        <v>1</v>
      </c>
      <c r="N292" s="53" t="str">
        <f t="shared" si="24"/>
        <v/>
      </c>
      <c r="O292" s="67">
        <f>IF(A292="","",SUMIFS('MVT stock'!G:G,'MVT stock'!E:E,A292,'MVT stock'!F:F,K292))</f>
        <v>0</v>
      </c>
      <c r="P292" s="67">
        <f>IF(A292="","",SUMIFS('MVT stock'!H:H,'MVT stock'!E:E,A292,'MVT stock'!F:F,K292))</f>
        <v>0</v>
      </c>
      <c r="Q292" s="68">
        <f t="shared" si="22"/>
        <v>1</v>
      </c>
      <c r="R292" s="50" t="str">
        <f t="shared" si="20"/>
        <v>Pull rainbow</v>
      </c>
      <c r="S292" s="51">
        <f>VLOOKUP(A292,BDD!E:F,2,0)</f>
        <v>90</v>
      </c>
      <c r="T292" s="51">
        <f t="shared" si="23"/>
        <v>90</v>
      </c>
    </row>
    <row r="293" spans="1:20" x14ac:dyDescent="0.25">
      <c r="A293" s="65" t="str">
        <f t="shared" si="21"/>
        <v>16ESBS091.970</v>
      </c>
      <c r="B293" s="53" t="s">
        <v>132</v>
      </c>
      <c r="C293" s="53" t="s">
        <v>91</v>
      </c>
      <c r="D293" s="53" t="s">
        <v>401</v>
      </c>
      <c r="E293" s="58" t="s">
        <v>402</v>
      </c>
      <c r="F293" s="53" t="s">
        <v>164</v>
      </c>
      <c r="G293" s="53" t="s">
        <v>790</v>
      </c>
      <c r="H293" s="65" t="str">
        <f>IF(D293="","",CONCATENATE(B293,VLOOKUP(C293,Thesaurus!N:O,2,0),VLOOKUP(F293,Thesaurus!C:D,2,0)))</f>
        <v>16ESBS09</v>
      </c>
      <c r="I293" s="57" t="s">
        <v>253</v>
      </c>
      <c r="J293" s="59" t="s">
        <v>1004</v>
      </c>
      <c r="K293" s="61" t="s">
        <v>996</v>
      </c>
      <c r="L293" s="53">
        <v>1</v>
      </c>
      <c r="M293" s="53">
        <v>1</v>
      </c>
      <c r="N293" s="53" t="str">
        <f t="shared" si="24"/>
        <v/>
      </c>
      <c r="O293" s="67">
        <f>IF(A293="","",SUMIFS('MVT stock'!G:G,'MVT stock'!E:E,A293,'MVT stock'!F:F,K293))</f>
        <v>0</v>
      </c>
      <c r="P293" s="67">
        <f>IF(A293="","",SUMIFS('MVT stock'!H:H,'MVT stock'!E:E,A293,'MVT stock'!F:F,K293))</f>
        <v>0</v>
      </c>
      <c r="Q293" s="68">
        <f t="shared" si="22"/>
        <v>1</v>
      </c>
      <c r="R293" s="50" t="str">
        <f t="shared" si="20"/>
        <v>Pull rainbow</v>
      </c>
      <c r="S293" s="51">
        <f>VLOOKUP(A293,BDD!E:F,2,0)</f>
        <v>90</v>
      </c>
      <c r="T293" s="51">
        <f t="shared" si="23"/>
        <v>90</v>
      </c>
    </row>
    <row r="294" spans="1:20" x14ac:dyDescent="0.25">
      <c r="A294" s="65" t="str">
        <f t="shared" si="21"/>
        <v>16ESBS051.550</v>
      </c>
      <c r="B294" s="53" t="s">
        <v>132</v>
      </c>
      <c r="C294" s="53" t="s">
        <v>91</v>
      </c>
      <c r="D294" s="53" t="s">
        <v>403</v>
      </c>
      <c r="E294" s="58" t="s">
        <v>308</v>
      </c>
      <c r="F294" s="53" t="s">
        <v>156</v>
      </c>
      <c r="G294" s="53" t="s">
        <v>791</v>
      </c>
      <c r="H294" s="65" t="str">
        <f>IF(D294="","",CONCATENATE(B294,VLOOKUP(C294,Thesaurus!N:O,2,0),VLOOKUP(F294,Thesaurus!C:D,2,0)))</f>
        <v>16ESBS05</v>
      </c>
      <c r="I294" s="57">
        <v>550</v>
      </c>
      <c r="J294" s="59" t="s">
        <v>1004</v>
      </c>
      <c r="K294" s="61" t="s">
        <v>1003</v>
      </c>
      <c r="L294" s="53">
        <v>1</v>
      </c>
      <c r="M294" s="53">
        <v>1</v>
      </c>
      <c r="N294" s="53" t="str">
        <f t="shared" si="24"/>
        <v/>
      </c>
      <c r="O294" s="67">
        <f>IF(A294="","",SUMIFS('MVT stock'!G:G,'MVT stock'!E:E,A294,'MVT stock'!F:F,K294))</f>
        <v>0</v>
      </c>
      <c r="P294" s="67">
        <f>IF(A294="","",SUMIFS('MVT stock'!H:H,'MVT stock'!E:E,A294,'MVT stock'!F:F,K294))</f>
        <v>0</v>
      </c>
      <c r="Q294" s="68">
        <f t="shared" si="22"/>
        <v>1</v>
      </c>
      <c r="R294" s="50" t="str">
        <f t="shared" si="20"/>
        <v>Jupe courte denim</v>
      </c>
      <c r="S294" s="51">
        <f>VLOOKUP(A294,BDD!E:F,2,0)</f>
        <v>110</v>
      </c>
      <c r="T294" s="51">
        <f t="shared" si="23"/>
        <v>110</v>
      </c>
    </row>
    <row r="295" spans="1:20" x14ac:dyDescent="0.25">
      <c r="A295" s="65" t="str">
        <f t="shared" si="21"/>
        <v>16ESBS051.550</v>
      </c>
      <c r="B295" s="53" t="s">
        <v>132</v>
      </c>
      <c r="C295" s="53" t="s">
        <v>91</v>
      </c>
      <c r="D295" s="53" t="s">
        <v>403</v>
      </c>
      <c r="E295" s="58" t="s">
        <v>308</v>
      </c>
      <c r="F295" s="53" t="s">
        <v>156</v>
      </c>
      <c r="G295" s="53" t="s">
        <v>791</v>
      </c>
      <c r="H295" s="65" t="str">
        <f>IF(D295="","",CONCATENATE(B295,VLOOKUP(C295,Thesaurus!N:O,2,0),VLOOKUP(F295,Thesaurus!C:D,2,0)))</f>
        <v>16ESBS05</v>
      </c>
      <c r="I295" s="57">
        <v>550</v>
      </c>
      <c r="J295" s="59" t="s">
        <v>1004</v>
      </c>
      <c r="K295" s="61" t="s">
        <v>1001</v>
      </c>
      <c r="L295" s="53">
        <v>1</v>
      </c>
      <c r="M295" s="53">
        <v>1</v>
      </c>
      <c r="N295" s="53" t="str">
        <f t="shared" si="24"/>
        <v/>
      </c>
      <c r="O295" s="67">
        <f>IF(A295="","",SUMIFS('MVT stock'!G:G,'MVT stock'!E:E,A295,'MVT stock'!F:F,K295))</f>
        <v>0</v>
      </c>
      <c r="P295" s="67">
        <f>IF(A295="","",SUMIFS('MVT stock'!H:H,'MVT stock'!E:E,A295,'MVT stock'!F:F,K295))</f>
        <v>0</v>
      </c>
      <c r="Q295" s="68">
        <f t="shared" si="22"/>
        <v>1</v>
      </c>
      <c r="R295" s="50" t="str">
        <f t="shared" si="20"/>
        <v>Jupe courte denim</v>
      </c>
      <c r="S295" s="51">
        <f>VLOOKUP(A295,BDD!E:F,2,0)</f>
        <v>110</v>
      </c>
      <c r="T295" s="51">
        <f t="shared" si="23"/>
        <v>110</v>
      </c>
    </row>
    <row r="296" spans="1:20" x14ac:dyDescent="0.25">
      <c r="A296" s="65" t="str">
        <f t="shared" si="21"/>
        <v>16ESBS051.550</v>
      </c>
      <c r="B296" s="53" t="s">
        <v>132</v>
      </c>
      <c r="C296" s="53" t="s">
        <v>91</v>
      </c>
      <c r="D296" s="53" t="s">
        <v>403</v>
      </c>
      <c r="E296" s="58" t="s">
        <v>308</v>
      </c>
      <c r="F296" s="53" t="s">
        <v>156</v>
      </c>
      <c r="G296" s="53" t="s">
        <v>791</v>
      </c>
      <c r="H296" s="65" t="str">
        <f>IF(D296="","",CONCATENATE(B296,VLOOKUP(C296,Thesaurus!N:O,2,0),VLOOKUP(F296,Thesaurus!C:D,2,0)))</f>
        <v>16ESBS05</v>
      </c>
      <c r="I296" s="57">
        <v>550</v>
      </c>
      <c r="J296" s="59" t="s">
        <v>1004</v>
      </c>
      <c r="K296" s="61" t="s">
        <v>1002</v>
      </c>
      <c r="L296" s="53">
        <v>1</v>
      </c>
      <c r="M296" s="53">
        <v>1</v>
      </c>
      <c r="N296" s="53" t="str">
        <f t="shared" si="24"/>
        <v/>
      </c>
      <c r="O296" s="67">
        <f>IF(A296="","",SUMIFS('MVT stock'!G:G,'MVT stock'!E:E,A296,'MVT stock'!F:F,K296))</f>
        <v>0</v>
      </c>
      <c r="P296" s="67">
        <f>IF(A296="","",SUMIFS('MVT stock'!H:H,'MVT stock'!E:E,A296,'MVT stock'!F:F,K296))</f>
        <v>0</v>
      </c>
      <c r="Q296" s="68">
        <f t="shared" si="22"/>
        <v>1</v>
      </c>
      <c r="R296" s="50" t="str">
        <f t="shared" si="20"/>
        <v>Jupe courte denim</v>
      </c>
      <c r="S296" s="51">
        <f>VLOOKUP(A296,BDD!E:F,2,0)</f>
        <v>110</v>
      </c>
      <c r="T296" s="51">
        <f t="shared" si="23"/>
        <v>110</v>
      </c>
    </row>
    <row r="297" spans="1:20" x14ac:dyDescent="0.25">
      <c r="A297" s="65" t="str">
        <f t="shared" si="21"/>
        <v>16ESBS051.550</v>
      </c>
      <c r="B297" s="53" t="s">
        <v>132</v>
      </c>
      <c r="C297" s="53" t="s">
        <v>91</v>
      </c>
      <c r="D297" s="53" t="s">
        <v>403</v>
      </c>
      <c r="E297" s="58" t="s">
        <v>308</v>
      </c>
      <c r="F297" s="53" t="s">
        <v>156</v>
      </c>
      <c r="G297" s="53" t="s">
        <v>791</v>
      </c>
      <c r="H297" s="65" t="str">
        <f>IF(D297="","",CONCATENATE(B297,VLOOKUP(C297,Thesaurus!N:O,2,0),VLOOKUP(F297,Thesaurus!C:D,2,0)))</f>
        <v>16ESBS05</v>
      </c>
      <c r="I297" s="57">
        <v>550</v>
      </c>
      <c r="J297" s="59" t="s">
        <v>1004</v>
      </c>
      <c r="K297" s="61" t="s">
        <v>993</v>
      </c>
      <c r="L297" s="53">
        <v>1</v>
      </c>
      <c r="M297" s="53">
        <v>1</v>
      </c>
      <c r="N297" s="53" t="str">
        <f t="shared" si="24"/>
        <v/>
      </c>
      <c r="O297" s="67">
        <f>IF(A297="","",SUMIFS('MVT stock'!G:G,'MVT stock'!E:E,A297,'MVT stock'!F:F,K297))</f>
        <v>0</v>
      </c>
      <c r="P297" s="67">
        <f>IF(A297="","",SUMIFS('MVT stock'!H:H,'MVT stock'!E:E,A297,'MVT stock'!F:F,K297))</f>
        <v>0</v>
      </c>
      <c r="Q297" s="68">
        <f t="shared" si="22"/>
        <v>1</v>
      </c>
      <c r="R297" s="50" t="str">
        <f t="shared" si="20"/>
        <v>Jupe courte denim</v>
      </c>
      <c r="S297" s="51">
        <f>VLOOKUP(A297,BDD!E:F,2,0)</f>
        <v>110</v>
      </c>
      <c r="T297" s="51">
        <f t="shared" si="23"/>
        <v>110</v>
      </c>
    </row>
    <row r="298" spans="1:20" x14ac:dyDescent="0.25">
      <c r="A298" s="65" t="str">
        <f t="shared" si="21"/>
        <v>16ESBS131.550</v>
      </c>
      <c r="B298" s="53" t="s">
        <v>132</v>
      </c>
      <c r="C298" s="53" t="s">
        <v>91</v>
      </c>
      <c r="D298" s="53" t="s">
        <v>404</v>
      </c>
      <c r="F298" s="53" t="s">
        <v>172</v>
      </c>
      <c r="G298" s="53" t="s">
        <v>792</v>
      </c>
      <c r="H298" s="65" t="str">
        <f>IF(D298="","",CONCATENATE(B298,VLOOKUP(C298,Thesaurus!N:O,2,0),VLOOKUP(F298,Thesaurus!C:D,2,0)))</f>
        <v>16ESBS13</v>
      </c>
      <c r="I298" s="57">
        <v>550</v>
      </c>
      <c r="J298" s="59" t="s">
        <v>1004</v>
      </c>
      <c r="K298" s="61" t="s">
        <v>1001</v>
      </c>
      <c r="L298" s="53">
        <v>1</v>
      </c>
      <c r="M298" s="53">
        <v>1</v>
      </c>
      <c r="N298" s="53" t="str">
        <f t="shared" si="24"/>
        <v/>
      </c>
      <c r="O298" s="67">
        <f>IF(A298="","",SUMIFS('MVT stock'!G:G,'MVT stock'!E:E,A298,'MVT stock'!F:F,K298))</f>
        <v>1</v>
      </c>
      <c r="P298" s="67">
        <f>IF(A298="","",SUMIFS('MVT stock'!H:H,'MVT stock'!E:E,A298,'MVT stock'!F:F,K298))</f>
        <v>0</v>
      </c>
      <c r="Q298" s="68">
        <f t="shared" si="22"/>
        <v>2</v>
      </c>
      <c r="R298" s="50" t="str">
        <f t="shared" si="20"/>
        <v>Manteau en denim</v>
      </c>
      <c r="S298" s="51">
        <f>VLOOKUP(A298,BDD!E:F,2,0)</f>
        <v>190</v>
      </c>
      <c r="T298" s="51">
        <f t="shared" si="23"/>
        <v>190</v>
      </c>
    </row>
    <row r="299" spans="1:20" x14ac:dyDescent="0.25">
      <c r="A299" s="65" t="str">
        <f t="shared" si="21"/>
        <v>16ESBS131.550</v>
      </c>
      <c r="B299" s="53" t="s">
        <v>132</v>
      </c>
      <c r="C299" s="53" t="s">
        <v>91</v>
      </c>
      <c r="D299" s="53" t="s">
        <v>404</v>
      </c>
      <c r="F299" s="53" t="s">
        <v>172</v>
      </c>
      <c r="G299" s="53" t="s">
        <v>792</v>
      </c>
      <c r="H299" s="65" t="str">
        <f>IF(D299="","",CONCATENATE(B299,VLOOKUP(C299,Thesaurus!N:O,2,0),VLOOKUP(F299,Thesaurus!C:D,2,0)))</f>
        <v>16ESBS13</v>
      </c>
      <c r="I299" s="57">
        <v>550</v>
      </c>
      <c r="J299" s="59" t="s">
        <v>1004</v>
      </c>
      <c r="K299" s="61" t="s">
        <v>1002</v>
      </c>
      <c r="L299" s="53">
        <v>1</v>
      </c>
      <c r="M299" s="53">
        <v>1</v>
      </c>
      <c r="N299" s="53" t="str">
        <f t="shared" si="24"/>
        <v/>
      </c>
      <c r="O299" s="67">
        <f>IF(A299="","",SUMIFS('MVT stock'!G:G,'MVT stock'!E:E,A299,'MVT stock'!F:F,K299))</f>
        <v>1</v>
      </c>
      <c r="P299" s="67">
        <f>IF(A299="","",SUMIFS('MVT stock'!H:H,'MVT stock'!E:E,A299,'MVT stock'!F:F,K299))</f>
        <v>0</v>
      </c>
      <c r="Q299" s="68">
        <f t="shared" si="22"/>
        <v>2</v>
      </c>
      <c r="R299" s="50" t="str">
        <f t="shared" si="20"/>
        <v>Manteau en denim</v>
      </c>
      <c r="S299" s="51">
        <f>VLOOKUP(A299,BDD!E:F,2,0)</f>
        <v>190</v>
      </c>
      <c r="T299" s="51">
        <f t="shared" si="23"/>
        <v>190</v>
      </c>
    </row>
    <row r="300" spans="1:20" x14ac:dyDescent="0.25">
      <c r="A300" s="65" t="str">
        <f t="shared" si="21"/>
        <v>16ESBS131.550</v>
      </c>
      <c r="B300" s="53" t="s">
        <v>132</v>
      </c>
      <c r="C300" s="53" t="s">
        <v>91</v>
      </c>
      <c r="D300" s="53" t="s">
        <v>404</v>
      </c>
      <c r="F300" s="53" t="s">
        <v>172</v>
      </c>
      <c r="G300" s="53" t="s">
        <v>792</v>
      </c>
      <c r="H300" s="65" t="str">
        <f>IF(D300="","",CONCATENATE(B300,VLOOKUP(C300,Thesaurus!N:O,2,0),VLOOKUP(F300,Thesaurus!C:D,2,0)))</f>
        <v>16ESBS13</v>
      </c>
      <c r="I300" s="57">
        <v>550</v>
      </c>
      <c r="J300" s="59" t="s">
        <v>1004</v>
      </c>
      <c r="K300" s="61" t="s">
        <v>993</v>
      </c>
      <c r="L300" s="53">
        <v>1</v>
      </c>
      <c r="M300" s="53">
        <v>1</v>
      </c>
      <c r="N300" s="53" t="str">
        <f t="shared" si="24"/>
        <v/>
      </c>
      <c r="O300" s="67">
        <f>IF(A300="","",SUMIFS('MVT stock'!G:G,'MVT stock'!E:E,A300,'MVT stock'!F:F,K300))</f>
        <v>0</v>
      </c>
      <c r="P300" s="67">
        <f>IF(A300="","",SUMIFS('MVT stock'!H:H,'MVT stock'!E:E,A300,'MVT stock'!F:F,K300))</f>
        <v>0</v>
      </c>
      <c r="Q300" s="68">
        <f t="shared" si="22"/>
        <v>1</v>
      </c>
      <c r="R300" s="50" t="str">
        <f t="shared" si="20"/>
        <v>Manteau en denim</v>
      </c>
      <c r="S300" s="51">
        <f>VLOOKUP(A300,BDD!E:F,2,0)</f>
        <v>190</v>
      </c>
      <c r="T300" s="51">
        <f t="shared" si="23"/>
        <v>190</v>
      </c>
    </row>
    <row r="301" spans="1:20" x14ac:dyDescent="0.25">
      <c r="A301" s="65" t="str">
        <f t="shared" si="21"/>
        <v>16ESBS081.999</v>
      </c>
      <c r="B301" s="53" t="s">
        <v>132</v>
      </c>
      <c r="C301" s="53" t="s">
        <v>91</v>
      </c>
      <c r="D301" s="53" t="s">
        <v>405</v>
      </c>
      <c r="E301" s="58" t="s">
        <v>321</v>
      </c>
      <c r="F301" s="53" t="s">
        <v>162</v>
      </c>
      <c r="G301" s="53" t="s">
        <v>793</v>
      </c>
      <c r="H301" s="65" t="str">
        <f>IF(D301="","",CONCATENATE(B301,VLOOKUP(C301,Thesaurus!N:O,2,0),VLOOKUP(F301,Thesaurus!C:D,2,0)))</f>
        <v>16ESBS08</v>
      </c>
      <c r="I301" s="57">
        <v>999</v>
      </c>
      <c r="J301" s="59" t="s">
        <v>1004</v>
      </c>
      <c r="K301" s="61" t="s">
        <v>997</v>
      </c>
      <c r="L301" s="53">
        <v>1</v>
      </c>
      <c r="M301" s="53">
        <v>1</v>
      </c>
      <c r="N301" s="53" t="str">
        <f t="shared" si="24"/>
        <v/>
      </c>
      <c r="O301" s="67">
        <f>IF(A301="","",SUMIFS('MVT stock'!G:G,'MVT stock'!E:E,A301,'MVT stock'!F:F,K301))</f>
        <v>0</v>
      </c>
      <c r="P301" s="67">
        <f>IF(A301="","",SUMIFS('MVT stock'!H:H,'MVT stock'!E:E,A301,'MVT stock'!F:F,K301))</f>
        <v>0</v>
      </c>
      <c r="Q301" s="68">
        <f t="shared" si="22"/>
        <v>1</v>
      </c>
      <c r="R301" s="50" t="str">
        <f t="shared" si="20"/>
        <v>Robe t-shirt rainbow</v>
      </c>
      <c r="S301" s="51">
        <f>VLOOKUP(A301,BDD!E:F,2,0)</f>
        <v>54</v>
      </c>
      <c r="T301" s="51">
        <f t="shared" si="23"/>
        <v>54</v>
      </c>
    </row>
    <row r="302" spans="1:20" x14ac:dyDescent="0.25">
      <c r="A302" s="65" t="str">
        <f t="shared" si="21"/>
        <v>16ESBS081.999</v>
      </c>
      <c r="B302" s="53" t="s">
        <v>132</v>
      </c>
      <c r="C302" s="53" t="s">
        <v>91</v>
      </c>
      <c r="D302" s="53" t="s">
        <v>405</v>
      </c>
      <c r="E302" s="58" t="s">
        <v>321</v>
      </c>
      <c r="F302" s="53" t="s">
        <v>162</v>
      </c>
      <c r="G302" s="53" t="s">
        <v>793</v>
      </c>
      <c r="H302" s="65" t="str">
        <f>IF(D302="","",CONCATENATE(B302,VLOOKUP(C302,Thesaurus!N:O,2,0),VLOOKUP(F302,Thesaurus!C:D,2,0)))</f>
        <v>16ESBS08</v>
      </c>
      <c r="I302" s="57">
        <v>999</v>
      </c>
      <c r="J302" s="59" t="s">
        <v>1004</v>
      </c>
      <c r="K302" s="61" t="s">
        <v>180</v>
      </c>
      <c r="L302" s="53">
        <v>2</v>
      </c>
      <c r="M302" s="53">
        <v>2</v>
      </c>
      <c r="N302" s="53" t="str">
        <f t="shared" si="24"/>
        <v/>
      </c>
      <c r="O302" s="67">
        <f>IF(A302="","",SUMIFS('MVT stock'!G:G,'MVT stock'!E:E,A302,'MVT stock'!F:F,K302))</f>
        <v>0</v>
      </c>
      <c r="P302" s="67">
        <f>IF(A302="","",SUMIFS('MVT stock'!H:H,'MVT stock'!E:E,A302,'MVT stock'!F:F,K302))</f>
        <v>0</v>
      </c>
      <c r="Q302" s="68">
        <f t="shared" si="22"/>
        <v>2</v>
      </c>
      <c r="R302" s="50" t="str">
        <f t="shared" si="20"/>
        <v>Robe t-shirt rainbow</v>
      </c>
      <c r="S302" s="51">
        <f>VLOOKUP(A302,BDD!E:F,2,0)</f>
        <v>54</v>
      </c>
      <c r="T302" s="51">
        <f t="shared" si="23"/>
        <v>108</v>
      </c>
    </row>
    <row r="303" spans="1:20" x14ac:dyDescent="0.25">
      <c r="A303" s="65" t="str">
        <f t="shared" si="21"/>
        <v>16ESBS081.999</v>
      </c>
      <c r="B303" s="53" t="s">
        <v>132</v>
      </c>
      <c r="C303" s="53" t="s">
        <v>91</v>
      </c>
      <c r="D303" s="53" t="s">
        <v>405</v>
      </c>
      <c r="E303" s="58" t="s">
        <v>321</v>
      </c>
      <c r="F303" s="53" t="s">
        <v>162</v>
      </c>
      <c r="G303" s="53" t="s">
        <v>793</v>
      </c>
      <c r="H303" s="65" t="str">
        <f>IF(D303="","",CONCATENATE(B303,VLOOKUP(C303,Thesaurus!N:O,2,0),VLOOKUP(F303,Thesaurus!C:D,2,0)))</f>
        <v>16ESBS08</v>
      </c>
      <c r="I303" s="57">
        <v>999</v>
      </c>
      <c r="J303" s="59" t="s">
        <v>1004</v>
      </c>
      <c r="K303" s="61" t="s">
        <v>181</v>
      </c>
      <c r="L303" s="53">
        <v>1</v>
      </c>
      <c r="M303" s="53">
        <v>1</v>
      </c>
      <c r="N303" s="53" t="str">
        <f t="shared" si="24"/>
        <v/>
      </c>
      <c r="O303" s="67">
        <f>IF(A303="","",SUMIFS('MVT stock'!G:G,'MVT stock'!E:E,A303,'MVT stock'!F:F,K303))</f>
        <v>0</v>
      </c>
      <c r="P303" s="67">
        <f>IF(A303="","",SUMIFS('MVT stock'!H:H,'MVT stock'!E:E,A303,'MVT stock'!F:F,K303))</f>
        <v>0</v>
      </c>
      <c r="Q303" s="68">
        <f t="shared" si="22"/>
        <v>1</v>
      </c>
      <c r="R303" s="50" t="str">
        <f t="shared" si="20"/>
        <v>Robe t-shirt rainbow</v>
      </c>
      <c r="S303" s="51">
        <f>VLOOKUP(A303,BDD!E:F,2,0)</f>
        <v>54</v>
      </c>
      <c r="T303" s="51">
        <f t="shared" si="23"/>
        <v>54</v>
      </c>
    </row>
    <row r="304" spans="1:20" x14ac:dyDescent="0.25">
      <c r="A304" s="65" t="str">
        <f t="shared" si="21"/>
        <v>16ESBS052.999</v>
      </c>
      <c r="B304" s="53" t="s">
        <v>132</v>
      </c>
      <c r="C304" s="53" t="s">
        <v>91</v>
      </c>
      <c r="D304" s="53" t="s">
        <v>406</v>
      </c>
      <c r="E304" s="58" t="s">
        <v>332</v>
      </c>
      <c r="F304" s="53" t="s">
        <v>156</v>
      </c>
      <c r="G304" s="53" t="s">
        <v>794</v>
      </c>
      <c r="H304" s="65" t="str">
        <f>IF(D304="","",CONCATENATE(B304,VLOOKUP(C304,Thesaurus!N:O,2,0),VLOOKUP(F304,Thesaurus!C:D,2,0)))</f>
        <v>16ESBS05</v>
      </c>
      <c r="I304" s="57">
        <v>999</v>
      </c>
      <c r="J304" s="59" t="s">
        <v>183</v>
      </c>
      <c r="K304" s="61" t="s">
        <v>1001</v>
      </c>
      <c r="L304" s="53">
        <v>2</v>
      </c>
      <c r="M304" s="53">
        <v>2</v>
      </c>
      <c r="N304" s="53" t="str">
        <f t="shared" si="24"/>
        <v/>
      </c>
      <c r="O304" s="67">
        <f>IF(A304="","",SUMIFS('MVT stock'!G:G,'MVT stock'!E:E,A304,'MVT stock'!F:F,K304))</f>
        <v>0</v>
      </c>
      <c r="P304" s="67">
        <f>IF(A304="","",SUMIFS('MVT stock'!H:H,'MVT stock'!E:E,A304,'MVT stock'!F:F,K304))</f>
        <v>0</v>
      </c>
      <c r="Q304" s="68">
        <f t="shared" si="22"/>
        <v>2</v>
      </c>
      <c r="R304" s="50" t="str">
        <f t="shared" si="20"/>
        <v>Jupe longue avec dentelle</v>
      </c>
      <c r="S304" s="51">
        <f>VLOOKUP(A304,BDD!E:F,2,0)</f>
        <v>130</v>
      </c>
      <c r="T304" s="51">
        <f t="shared" si="23"/>
        <v>260</v>
      </c>
    </row>
    <row r="305" spans="1:20" x14ac:dyDescent="0.25">
      <c r="A305" s="65" t="str">
        <f t="shared" si="21"/>
        <v>16ESBS052.999</v>
      </c>
      <c r="B305" s="53" t="s">
        <v>132</v>
      </c>
      <c r="C305" s="53" t="s">
        <v>91</v>
      </c>
      <c r="D305" s="53" t="s">
        <v>406</v>
      </c>
      <c r="E305" s="58" t="s">
        <v>332</v>
      </c>
      <c r="F305" s="53" t="s">
        <v>156</v>
      </c>
      <c r="G305" s="53" t="s">
        <v>794</v>
      </c>
      <c r="H305" s="65" t="str">
        <f>IF(D305="","",CONCATENATE(B305,VLOOKUP(C305,Thesaurus!N:O,2,0),VLOOKUP(F305,Thesaurus!C:D,2,0)))</f>
        <v>16ESBS05</v>
      </c>
      <c r="I305" s="57">
        <v>999</v>
      </c>
      <c r="J305" s="59" t="s">
        <v>183</v>
      </c>
      <c r="K305" s="61" t="s">
        <v>1002</v>
      </c>
      <c r="L305" s="53">
        <v>1</v>
      </c>
      <c r="M305" s="53">
        <v>1</v>
      </c>
      <c r="N305" s="53" t="str">
        <f t="shared" si="24"/>
        <v/>
      </c>
      <c r="O305" s="67">
        <f>IF(A305="","",SUMIFS('MVT stock'!G:G,'MVT stock'!E:E,A305,'MVT stock'!F:F,K305))</f>
        <v>0</v>
      </c>
      <c r="P305" s="67">
        <f>IF(A305="","",SUMIFS('MVT stock'!H:H,'MVT stock'!E:E,A305,'MVT stock'!F:F,K305))</f>
        <v>0</v>
      </c>
      <c r="Q305" s="68">
        <f t="shared" si="22"/>
        <v>1</v>
      </c>
      <c r="R305" s="50" t="str">
        <f t="shared" si="20"/>
        <v>Jupe longue avec dentelle</v>
      </c>
      <c r="S305" s="51">
        <f>VLOOKUP(A305,BDD!E:F,2,0)</f>
        <v>130</v>
      </c>
      <c r="T305" s="51">
        <f t="shared" si="23"/>
        <v>130</v>
      </c>
    </row>
    <row r="306" spans="1:20" x14ac:dyDescent="0.25">
      <c r="A306" s="65" t="str">
        <f t="shared" si="21"/>
        <v>16ESBS082.999</v>
      </c>
      <c r="B306" s="53" t="s">
        <v>132</v>
      </c>
      <c r="C306" s="53" t="s">
        <v>91</v>
      </c>
      <c r="D306" s="53" t="s">
        <v>407</v>
      </c>
      <c r="E306" s="58" t="s">
        <v>332</v>
      </c>
      <c r="F306" s="53" t="s">
        <v>162</v>
      </c>
      <c r="G306" s="53" t="s">
        <v>795</v>
      </c>
      <c r="H306" s="65" t="str">
        <f>IF(D306="","",CONCATENATE(B306,VLOOKUP(C306,Thesaurus!N:O,2,0),VLOOKUP(F306,Thesaurus!C:D,2,0)))</f>
        <v>16ESBS08</v>
      </c>
      <c r="I306" s="57">
        <v>999</v>
      </c>
      <c r="J306" s="59" t="s">
        <v>183</v>
      </c>
      <c r="K306" s="61" t="s">
        <v>1003</v>
      </c>
      <c r="L306" s="53">
        <v>1</v>
      </c>
      <c r="M306" s="53">
        <v>1</v>
      </c>
      <c r="N306" s="53" t="str">
        <f t="shared" si="24"/>
        <v/>
      </c>
      <c r="O306" s="67">
        <f>IF(A306="","",SUMIFS('MVT stock'!G:G,'MVT stock'!E:E,A306,'MVT stock'!F:F,K306))</f>
        <v>0</v>
      </c>
      <c r="P306" s="67">
        <f>IF(A306="","",SUMIFS('MVT stock'!H:H,'MVT stock'!E:E,A306,'MVT stock'!F:F,K306))</f>
        <v>0</v>
      </c>
      <c r="Q306" s="68">
        <f t="shared" si="22"/>
        <v>1</v>
      </c>
      <c r="R306" s="50" t="str">
        <f t="shared" si="20"/>
        <v>Robe manches en dentelle</v>
      </c>
      <c r="S306" s="51">
        <f>VLOOKUP(A306,BDD!E:F,2,0)</f>
        <v>170</v>
      </c>
      <c r="T306" s="51">
        <f t="shared" si="23"/>
        <v>170</v>
      </c>
    </row>
    <row r="307" spans="1:20" x14ac:dyDescent="0.25">
      <c r="A307" s="65" t="str">
        <f t="shared" si="21"/>
        <v>16ESBS082.999</v>
      </c>
      <c r="B307" s="53" t="s">
        <v>132</v>
      </c>
      <c r="C307" s="53" t="s">
        <v>91</v>
      </c>
      <c r="D307" s="53" t="s">
        <v>407</v>
      </c>
      <c r="E307" s="58" t="s">
        <v>332</v>
      </c>
      <c r="F307" s="53" t="s">
        <v>162</v>
      </c>
      <c r="G307" s="53" t="s">
        <v>795</v>
      </c>
      <c r="H307" s="65" t="str">
        <f>IF(D307="","",CONCATENATE(B307,VLOOKUP(C307,Thesaurus!N:O,2,0),VLOOKUP(F307,Thesaurus!C:D,2,0)))</f>
        <v>16ESBS08</v>
      </c>
      <c r="I307" s="57">
        <v>999</v>
      </c>
      <c r="J307" s="59" t="s">
        <v>183</v>
      </c>
      <c r="K307" s="61" t="s">
        <v>1001</v>
      </c>
      <c r="L307" s="53">
        <v>1</v>
      </c>
      <c r="M307" s="53">
        <v>1</v>
      </c>
      <c r="N307" s="53" t="str">
        <f t="shared" si="24"/>
        <v/>
      </c>
      <c r="O307" s="67">
        <f>IF(A307="","",SUMIFS('MVT stock'!G:G,'MVT stock'!E:E,A307,'MVT stock'!F:F,K307))</f>
        <v>0</v>
      </c>
      <c r="P307" s="67">
        <f>IF(A307="","",SUMIFS('MVT stock'!H:H,'MVT stock'!E:E,A307,'MVT stock'!F:F,K307))</f>
        <v>0</v>
      </c>
      <c r="Q307" s="68">
        <f t="shared" si="22"/>
        <v>1</v>
      </c>
      <c r="R307" s="50" t="str">
        <f t="shared" si="20"/>
        <v>Robe manches en dentelle</v>
      </c>
      <c r="S307" s="51">
        <f>VLOOKUP(A307,BDD!E:F,2,0)</f>
        <v>170</v>
      </c>
      <c r="T307" s="51">
        <f t="shared" si="23"/>
        <v>170</v>
      </c>
    </row>
    <row r="308" spans="1:20" x14ac:dyDescent="0.25">
      <c r="A308" s="65" t="str">
        <f t="shared" si="21"/>
        <v>16ESBS082.999</v>
      </c>
      <c r="B308" s="53" t="s">
        <v>132</v>
      </c>
      <c r="C308" s="53" t="s">
        <v>91</v>
      </c>
      <c r="D308" s="53" t="s">
        <v>407</v>
      </c>
      <c r="E308" s="58" t="s">
        <v>332</v>
      </c>
      <c r="F308" s="53" t="s">
        <v>162</v>
      </c>
      <c r="G308" s="53" t="s">
        <v>795</v>
      </c>
      <c r="H308" s="65" t="str">
        <f>IF(D308="","",CONCATENATE(B308,VLOOKUP(C308,Thesaurus!N:O,2,0),VLOOKUP(F308,Thesaurus!C:D,2,0)))</f>
        <v>16ESBS08</v>
      </c>
      <c r="I308" s="57">
        <v>999</v>
      </c>
      <c r="J308" s="59" t="s">
        <v>183</v>
      </c>
      <c r="K308" s="61" t="s">
        <v>1002</v>
      </c>
      <c r="L308" s="53">
        <v>1</v>
      </c>
      <c r="M308" s="53">
        <v>1</v>
      </c>
      <c r="N308" s="53" t="str">
        <f t="shared" si="24"/>
        <v/>
      </c>
      <c r="O308" s="67">
        <f>IF(A308="","",SUMIFS('MVT stock'!G:G,'MVT stock'!E:E,A308,'MVT stock'!F:F,K308))</f>
        <v>0</v>
      </c>
      <c r="P308" s="67">
        <f>IF(A308="","",SUMIFS('MVT stock'!H:H,'MVT stock'!E:E,A308,'MVT stock'!F:F,K308))</f>
        <v>0</v>
      </c>
      <c r="Q308" s="68">
        <f t="shared" si="22"/>
        <v>1</v>
      </c>
      <c r="R308" s="50" t="str">
        <f t="shared" si="20"/>
        <v>Robe manches en dentelle</v>
      </c>
      <c r="S308" s="51">
        <f>VLOOKUP(A308,BDD!E:F,2,0)</f>
        <v>170</v>
      </c>
      <c r="T308" s="51">
        <f t="shared" si="23"/>
        <v>170</v>
      </c>
    </row>
    <row r="309" spans="1:20" x14ac:dyDescent="0.25">
      <c r="A309" s="65" t="str">
        <f t="shared" si="21"/>
        <v>16ESBS082.999</v>
      </c>
      <c r="B309" s="53" t="s">
        <v>132</v>
      </c>
      <c r="C309" s="53" t="s">
        <v>91</v>
      </c>
      <c r="D309" s="53" t="s">
        <v>407</v>
      </c>
      <c r="E309" s="58" t="s">
        <v>332</v>
      </c>
      <c r="F309" s="53" t="s">
        <v>162</v>
      </c>
      <c r="G309" s="53" t="s">
        <v>795</v>
      </c>
      <c r="H309" s="65" t="str">
        <f>IF(D309="","",CONCATENATE(B309,VLOOKUP(C309,Thesaurus!N:O,2,0),VLOOKUP(F309,Thesaurus!C:D,2,0)))</f>
        <v>16ESBS08</v>
      </c>
      <c r="I309" s="57">
        <v>999</v>
      </c>
      <c r="J309" s="59" t="s">
        <v>183</v>
      </c>
      <c r="K309" s="61" t="s">
        <v>993</v>
      </c>
      <c r="L309" s="53">
        <v>1</v>
      </c>
      <c r="M309" s="53">
        <v>1</v>
      </c>
      <c r="N309" s="53" t="str">
        <f t="shared" si="24"/>
        <v/>
      </c>
      <c r="O309" s="67">
        <f>IF(A309="","",SUMIFS('MVT stock'!G:G,'MVT stock'!E:E,A309,'MVT stock'!F:F,K309))</f>
        <v>0</v>
      </c>
      <c r="P309" s="67">
        <f>IF(A309="","",SUMIFS('MVT stock'!H:H,'MVT stock'!E:E,A309,'MVT stock'!F:F,K309))</f>
        <v>0</v>
      </c>
      <c r="Q309" s="68">
        <f t="shared" si="22"/>
        <v>1</v>
      </c>
      <c r="R309" s="50" t="str">
        <f t="shared" si="20"/>
        <v>Robe manches en dentelle</v>
      </c>
      <c r="S309" s="51">
        <f>VLOOKUP(A309,BDD!E:F,2,0)</f>
        <v>170</v>
      </c>
      <c r="T309" s="51">
        <f t="shared" si="23"/>
        <v>170</v>
      </c>
    </row>
    <row r="310" spans="1:20" x14ac:dyDescent="0.25">
      <c r="A310" s="65" t="str">
        <f t="shared" si="21"/>
        <v>16ESBS083.999</v>
      </c>
      <c r="B310" s="53" t="s">
        <v>132</v>
      </c>
      <c r="C310" s="53" t="s">
        <v>91</v>
      </c>
      <c r="D310" s="53" t="s">
        <v>408</v>
      </c>
      <c r="E310" s="58" t="s">
        <v>332</v>
      </c>
      <c r="F310" s="53" t="s">
        <v>162</v>
      </c>
      <c r="G310" s="53" t="s">
        <v>796</v>
      </c>
      <c r="H310" s="65" t="str">
        <f>IF(D310="","",CONCATENATE(B310,VLOOKUP(C310,Thesaurus!N:O,2,0),VLOOKUP(F310,Thesaurus!C:D,2,0)))</f>
        <v>16ESBS08</v>
      </c>
      <c r="I310" s="57">
        <v>999</v>
      </c>
      <c r="J310" s="59" t="s">
        <v>1005</v>
      </c>
      <c r="K310" s="61" t="s">
        <v>1003</v>
      </c>
      <c r="L310" s="53">
        <v>1</v>
      </c>
      <c r="M310" s="53">
        <v>1</v>
      </c>
      <c r="N310" s="53" t="str">
        <f t="shared" si="24"/>
        <v/>
      </c>
      <c r="O310" s="67">
        <f>IF(A310="","",SUMIFS('MVT stock'!G:G,'MVT stock'!E:E,A310,'MVT stock'!F:F,K310))</f>
        <v>0</v>
      </c>
      <c r="P310" s="67">
        <f>IF(A310="","",SUMIFS('MVT stock'!H:H,'MVT stock'!E:E,A310,'MVT stock'!F:F,K310))</f>
        <v>0</v>
      </c>
      <c r="Q310" s="68">
        <f t="shared" si="22"/>
        <v>1</v>
      </c>
      <c r="R310" s="50" t="str">
        <f t="shared" si="20"/>
        <v>Robe avec dentelle</v>
      </c>
      <c r="S310" s="51">
        <f>VLOOKUP(A310,BDD!E:F,2,0)</f>
        <v>110</v>
      </c>
      <c r="T310" s="51">
        <f t="shared" si="23"/>
        <v>110</v>
      </c>
    </row>
    <row r="311" spans="1:20" x14ac:dyDescent="0.25">
      <c r="A311" s="65" t="str">
        <f t="shared" si="21"/>
        <v>16ESBS083.999</v>
      </c>
      <c r="B311" s="53" t="s">
        <v>132</v>
      </c>
      <c r="C311" s="53" t="s">
        <v>91</v>
      </c>
      <c r="D311" s="53" t="s">
        <v>408</v>
      </c>
      <c r="E311" s="58" t="s">
        <v>332</v>
      </c>
      <c r="F311" s="53" t="s">
        <v>162</v>
      </c>
      <c r="G311" s="53" t="s">
        <v>796</v>
      </c>
      <c r="H311" s="65" t="str">
        <f>IF(D311="","",CONCATENATE(B311,VLOOKUP(C311,Thesaurus!N:O,2,0),VLOOKUP(F311,Thesaurus!C:D,2,0)))</f>
        <v>16ESBS08</v>
      </c>
      <c r="I311" s="57">
        <v>999</v>
      </c>
      <c r="J311" s="59" t="s">
        <v>1005</v>
      </c>
      <c r="K311" s="61" t="s">
        <v>1001</v>
      </c>
      <c r="L311" s="53">
        <v>2</v>
      </c>
      <c r="M311" s="53">
        <v>2</v>
      </c>
      <c r="N311" s="53" t="str">
        <f t="shared" si="24"/>
        <v/>
      </c>
      <c r="O311" s="67">
        <f>IF(A311="","",SUMIFS('MVT stock'!G:G,'MVT stock'!E:E,A311,'MVT stock'!F:F,K311))</f>
        <v>0</v>
      </c>
      <c r="P311" s="67">
        <f>IF(A311="","",SUMIFS('MVT stock'!H:H,'MVT stock'!E:E,A311,'MVT stock'!F:F,K311))</f>
        <v>0</v>
      </c>
      <c r="Q311" s="68">
        <f t="shared" si="22"/>
        <v>2</v>
      </c>
      <c r="R311" s="50" t="str">
        <f t="shared" si="20"/>
        <v>Robe avec dentelle</v>
      </c>
      <c r="S311" s="51">
        <f>VLOOKUP(A311,BDD!E:F,2,0)</f>
        <v>110</v>
      </c>
      <c r="T311" s="51">
        <f t="shared" si="23"/>
        <v>220</v>
      </c>
    </row>
    <row r="312" spans="1:20" x14ac:dyDescent="0.25">
      <c r="A312" s="65" t="str">
        <f t="shared" si="21"/>
        <v>16ESBS083.999</v>
      </c>
      <c r="B312" s="53" t="s">
        <v>132</v>
      </c>
      <c r="C312" s="53" t="s">
        <v>91</v>
      </c>
      <c r="D312" s="53" t="s">
        <v>408</v>
      </c>
      <c r="E312" s="58" t="s">
        <v>332</v>
      </c>
      <c r="F312" s="53" t="s">
        <v>162</v>
      </c>
      <c r="G312" s="53" t="s">
        <v>796</v>
      </c>
      <c r="H312" s="65" t="str">
        <f>IF(D312="","",CONCATENATE(B312,VLOOKUP(C312,Thesaurus!N:O,2,0),VLOOKUP(F312,Thesaurus!C:D,2,0)))</f>
        <v>16ESBS08</v>
      </c>
      <c r="I312" s="57">
        <v>999</v>
      </c>
      <c r="J312" s="59" t="s">
        <v>1005</v>
      </c>
      <c r="K312" s="61" t="s">
        <v>1002</v>
      </c>
      <c r="L312" s="53">
        <v>1</v>
      </c>
      <c r="M312" s="53">
        <v>1</v>
      </c>
      <c r="N312" s="53" t="str">
        <f t="shared" si="24"/>
        <v/>
      </c>
      <c r="O312" s="67">
        <f>IF(A312="","",SUMIFS('MVT stock'!G:G,'MVT stock'!E:E,A312,'MVT stock'!F:F,K312))</f>
        <v>0</v>
      </c>
      <c r="P312" s="67">
        <f>IF(A312="","",SUMIFS('MVT stock'!H:H,'MVT stock'!E:E,A312,'MVT stock'!F:F,K312))</f>
        <v>0</v>
      </c>
      <c r="Q312" s="68">
        <f t="shared" si="22"/>
        <v>1</v>
      </c>
      <c r="R312" s="50" t="str">
        <f t="shared" si="20"/>
        <v>Robe avec dentelle</v>
      </c>
      <c r="S312" s="51">
        <f>VLOOKUP(A312,BDD!E:F,2,0)</f>
        <v>110</v>
      </c>
      <c r="T312" s="51">
        <f t="shared" si="23"/>
        <v>110</v>
      </c>
    </row>
    <row r="313" spans="1:20" x14ac:dyDescent="0.25">
      <c r="A313" s="65" t="str">
        <f t="shared" si="21"/>
        <v>16ESBS083.999</v>
      </c>
      <c r="B313" s="53" t="s">
        <v>132</v>
      </c>
      <c r="C313" s="53" t="s">
        <v>91</v>
      </c>
      <c r="D313" s="53" t="s">
        <v>408</v>
      </c>
      <c r="E313" s="58" t="s">
        <v>332</v>
      </c>
      <c r="F313" s="53" t="s">
        <v>162</v>
      </c>
      <c r="G313" s="53" t="s">
        <v>796</v>
      </c>
      <c r="H313" s="65" t="str">
        <f>IF(D313="","",CONCATENATE(B313,VLOOKUP(C313,Thesaurus!N:O,2,0),VLOOKUP(F313,Thesaurus!C:D,2,0)))</f>
        <v>16ESBS08</v>
      </c>
      <c r="I313" s="57">
        <v>999</v>
      </c>
      <c r="J313" s="59" t="s">
        <v>1005</v>
      </c>
      <c r="K313" s="61" t="s">
        <v>993</v>
      </c>
      <c r="L313" s="53">
        <v>1</v>
      </c>
      <c r="M313" s="53">
        <v>1</v>
      </c>
      <c r="N313" s="53" t="str">
        <f t="shared" si="24"/>
        <v/>
      </c>
      <c r="O313" s="67">
        <f>IF(A313="","",SUMIFS('MVT stock'!G:G,'MVT stock'!E:E,A313,'MVT stock'!F:F,K313))</f>
        <v>0</v>
      </c>
      <c r="P313" s="67">
        <f>IF(A313="","",SUMIFS('MVT stock'!H:H,'MVT stock'!E:E,A313,'MVT stock'!F:F,K313))</f>
        <v>0</v>
      </c>
      <c r="Q313" s="68">
        <f t="shared" si="22"/>
        <v>1</v>
      </c>
      <c r="R313" s="50" t="str">
        <f t="shared" si="20"/>
        <v>Robe avec dentelle</v>
      </c>
      <c r="S313" s="51">
        <f>VLOOKUP(A313,BDD!E:F,2,0)</f>
        <v>110</v>
      </c>
      <c r="T313" s="51">
        <f t="shared" si="23"/>
        <v>110</v>
      </c>
    </row>
    <row r="314" spans="1:20" x14ac:dyDescent="0.25">
      <c r="A314" s="65" t="str">
        <f t="shared" si="21"/>
        <v>16ESBS083.340</v>
      </c>
      <c r="B314" s="53" t="s">
        <v>132</v>
      </c>
      <c r="C314" s="53" t="s">
        <v>91</v>
      </c>
      <c r="D314" s="53" t="s">
        <v>408</v>
      </c>
      <c r="E314" s="58" t="s">
        <v>409</v>
      </c>
      <c r="F314" s="53" t="s">
        <v>162</v>
      </c>
      <c r="G314" s="53" t="s">
        <v>796</v>
      </c>
      <c r="H314" s="65" t="str">
        <f>IF(D314="","",CONCATENATE(B314,VLOOKUP(C314,Thesaurus!N:O,2,0),VLOOKUP(F314,Thesaurus!C:D,2,0)))</f>
        <v>16ESBS08</v>
      </c>
      <c r="I314" s="57" t="s">
        <v>224</v>
      </c>
      <c r="J314" s="59" t="s">
        <v>1005</v>
      </c>
      <c r="K314" s="61" t="s">
        <v>1003</v>
      </c>
      <c r="L314" s="53">
        <v>1</v>
      </c>
      <c r="M314" s="53">
        <v>1</v>
      </c>
      <c r="N314" s="53" t="str">
        <f t="shared" si="24"/>
        <v/>
      </c>
      <c r="O314" s="67">
        <f>IF(A314="","",SUMIFS('MVT stock'!G:G,'MVT stock'!E:E,A314,'MVT stock'!F:F,K314))</f>
        <v>0</v>
      </c>
      <c r="P314" s="67">
        <f>IF(A314="","",SUMIFS('MVT stock'!H:H,'MVT stock'!E:E,A314,'MVT stock'!F:F,K314))</f>
        <v>0</v>
      </c>
      <c r="Q314" s="68">
        <f t="shared" si="22"/>
        <v>1</v>
      </c>
      <c r="R314" s="50" t="str">
        <f t="shared" si="20"/>
        <v>Robe avec dentelle</v>
      </c>
      <c r="S314" s="51">
        <f>VLOOKUP(A314,BDD!E:F,2,0)</f>
        <v>110</v>
      </c>
      <c r="T314" s="51">
        <f t="shared" si="23"/>
        <v>110</v>
      </c>
    </row>
    <row r="315" spans="1:20" x14ac:dyDescent="0.25">
      <c r="A315" s="65" t="str">
        <f t="shared" si="21"/>
        <v>16ESBS083.340</v>
      </c>
      <c r="B315" s="53" t="s">
        <v>132</v>
      </c>
      <c r="C315" s="53" t="s">
        <v>91</v>
      </c>
      <c r="D315" s="53" t="s">
        <v>408</v>
      </c>
      <c r="E315" s="58" t="s">
        <v>409</v>
      </c>
      <c r="F315" s="53" t="s">
        <v>162</v>
      </c>
      <c r="G315" s="53" t="s">
        <v>796</v>
      </c>
      <c r="H315" s="65" t="str">
        <f>IF(D315="","",CONCATENATE(B315,VLOOKUP(C315,Thesaurus!N:O,2,0),VLOOKUP(F315,Thesaurus!C:D,2,0)))</f>
        <v>16ESBS08</v>
      </c>
      <c r="I315" s="57" t="s">
        <v>224</v>
      </c>
      <c r="J315" s="59" t="s">
        <v>1005</v>
      </c>
      <c r="K315" s="61" t="s">
        <v>1001</v>
      </c>
      <c r="L315" s="53">
        <v>1</v>
      </c>
      <c r="M315" s="53">
        <v>1</v>
      </c>
      <c r="N315" s="53" t="str">
        <f t="shared" si="24"/>
        <v/>
      </c>
      <c r="O315" s="67">
        <f>IF(A315="","",SUMIFS('MVT stock'!G:G,'MVT stock'!E:E,A315,'MVT stock'!F:F,K315))</f>
        <v>0</v>
      </c>
      <c r="P315" s="67">
        <f>IF(A315="","",SUMIFS('MVT stock'!H:H,'MVT stock'!E:E,A315,'MVT stock'!F:F,K315))</f>
        <v>0</v>
      </c>
      <c r="Q315" s="68">
        <f t="shared" si="22"/>
        <v>1</v>
      </c>
      <c r="R315" s="50" t="str">
        <f t="shared" si="20"/>
        <v>Robe avec dentelle</v>
      </c>
      <c r="S315" s="51">
        <f>VLOOKUP(A315,BDD!E:F,2,0)</f>
        <v>110</v>
      </c>
      <c r="T315" s="51">
        <f t="shared" si="23"/>
        <v>110</v>
      </c>
    </row>
    <row r="316" spans="1:20" x14ac:dyDescent="0.25">
      <c r="A316" s="65" t="str">
        <f t="shared" si="21"/>
        <v>16ESBS083.340</v>
      </c>
      <c r="B316" s="53" t="s">
        <v>132</v>
      </c>
      <c r="C316" s="53" t="s">
        <v>91</v>
      </c>
      <c r="D316" s="53" t="s">
        <v>408</v>
      </c>
      <c r="E316" s="58" t="s">
        <v>409</v>
      </c>
      <c r="F316" s="53" t="s">
        <v>162</v>
      </c>
      <c r="G316" s="53" t="s">
        <v>796</v>
      </c>
      <c r="H316" s="65" t="str">
        <f>IF(D316="","",CONCATENATE(B316,VLOOKUP(C316,Thesaurus!N:O,2,0),VLOOKUP(F316,Thesaurus!C:D,2,0)))</f>
        <v>16ESBS08</v>
      </c>
      <c r="I316" s="57" t="s">
        <v>224</v>
      </c>
      <c r="J316" s="59" t="s">
        <v>1005</v>
      </c>
      <c r="K316" s="61" t="s">
        <v>1002</v>
      </c>
      <c r="L316" s="53">
        <v>1</v>
      </c>
      <c r="M316" s="53">
        <v>1</v>
      </c>
      <c r="N316" s="53" t="str">
        <f t="shared" si="24"/>
        <v/>
      </c>
      <c r="O316" s="67">
        <f>IF(A316="","",SUMIFS('MVT stock'!G:G,'MVT stock'!E:E,A316,'MVT stock'!F:F,K316))</f>
        <v>0</v>
      </c>
      <c r="P316" s="67">
        <f>IF(A316="","",SUMIFS('MVT stock'!H:H,'MVT stock'!E:E,A316,'MVT stock'!F:F,K316))</f>
        <v>0</v>
      </c>
      <c r="Q316" s="68">
        <f t="shared" si="22"/>
        <v>1</v>
      </c>
      <c r="R316" s="50" t="str">
        <f t="shared" si="20"/>
        <v>Robe avec dentelle</v>
      </c>
      <c r="S316" s="51">
        <f>VLOOKUP(A316,BDD!E:F,2,0)</f>
        <v>110</v>
      </c>
      <c r="T316" s="51">
        <f t="shared" si="23"/>
        <v>110</v>
      </c>
    </row>
    <row r="317" spans="1:20" x14ac:dyDescent="0.25">
      <c r="A317" s="65" t="str">
        <f t="shared" si="21"/>
        <v>16ESBS083.340</v>
      </c>
      <c r="B317" s="53" t="s">
        <v>132</v>
      </c>
      <c r="C317" s="53" t="s">
        <v>91</v>
      </c>
      <c r="D317" s="53" t="s">
        <v>408</v>
      </c>
      <c r="E317" s="58" t="s">
        <v>409</v>
      </c>
      <c r="F317" s="53" t="s">
        <v>162</v>
      </c>
      <c r="G317" s="53" t="s">
        <v>796</v>
      </c>
      <c r="H317" s="65" t="str">
        <f>IF(D317="","",CONCATENATE(B317,VLOOKUP(C317,Thesaurus!N:O,2,0),VLOOKUP(F317,Thesaurus!C:D,2,0)))</f>
        <v>16ESBS08</v>
      </c>
      <c r="I317" s="57" t="s">
        <v>224</v>
      </c>
      <c r="J317" s="59" t="s">
        <v>1005</v>
      </c>
      <c r="K317" s="61" t="s">
        <v>993</v>
      </c>
      <c r="L317" s="53">
        <v>1</v>
      </c>
      <c r="M317" s="53">
        <v>1</v>
      </c>
      <c r="N317" s="53" t="str">
        <f t="shared" si="24"/>
        <v/>
      </c>
      <c r="O317" s="67">
        <f>IF(A317="","",SUMIFS('MVT stock'!G:G,'MVT stock'!E:E,A317,'MVT stock'!F:F,K317))</f>
        <v>0</v>
      </c>
      <c r="P317" s="67">
        <f>IF(A317="","",SUMIFS('MVT stock'!H:H,'MVT stock'!E:E,A317,'MVT stock'!F:F,K317))</f>
        <v>0</v>
      </c>
      <c r="Q317" s="68">
        <f t="shared" si="22"/>
        <v>1</v>
      </c>
      <c r="R317" s="50" t="str">
        <f t="shared" si="20"/>
        <v>Robe avec dentelle</v>
      </c>
      <c r="S317" s="51">
        <f>VLOOKUP(A317,BDD!E:F,2,0)</f>
        <v>110</v>
      </c>
      <c r="T317" s="51">
        <f t="shared" si="23"/>
        <v>110</v>
      </c>
    </row>
    <row r="318" spans="1:20" x14ac:dyDescent="0.25">
      <c r="A318" s="65" t="str">
        <f t="shared" si="21"/>
        <v>16ESBS084.IMP</v>
      </c>
      <c r="B318" s="53" t="s">
        <v>132</v>
      </c>
      <c r="C318" s="53" t="s">
        <v>91</v>
      </c>
      <c r="D318" s="53" t="s">
        <v>410</v>
      </c>
      <c r="E318" s="58" t="s">
        <v>321</v>
      </c>
      <c r="F318" s="53" t="s">
        <v>162</v>
      </c>
      <c r="G318" s="53" t="s">
        <v>797</v>
      </c>
      <c r="H318" s="65" t="str">
        <f>IF(D318="","",CONCATENATE(B318,VLOOKUP(C318,Thesaurus!N:O,2,0),VLOOKUP(F318,Thesaurus!C:D,2,0)))</f>
        <v>16ESBS08</v>
      </c>
      <c r="I318" s="57" t="s">
        <v>257</v>
      </c>
      <c r="J318" s="59" t="s">
        <v>182</v>
      </c>
      <c r="K318" s="61" t="s">
        <v>1001</v>
      </c>
      <c r="L318" s="53">
        <v>1</v>
      </c>
      <c r="M318" s="53">
        <v>1</v>
      </c>
      <c r="N318" s="53" t="str">
        <f t="shared" si="24"/>
        <v/>
      </c>
      <c r="O318" s="67">
        <f>IF(A318="","",SUMIFS('MVT stock'!G:G,'MVT stock'!E:E,A318,'MVT stock'!F:F,K318))</f>
        <v>0</v>
      </c>
      <c r="P318" s="67">
        <f>IF(A318="","",SUMIFS('MVT stock'!H:H,'MVT stock'!E:E,A318,'MVT stock'!F:F,K318))</f>
        <v>0</v>
      </c>
      <c r="Q318" s="68">
        <f t="shared" si="22"/>
        <v>1</v>
      </c>
      <c r="R318" s="50" t="str">
        <f t="shared" si="20"/>
        <v>Robe portefeuille</v>
      </c>
      <c r="S318" s="51">
        <f>VLOOKUP(A318,BDD!E:F,2,0)</f>
        <v>118</v>
      </c>
      <c r="T318" s="51">
        <f t="shared" si="23"/>
        <v>118</v>
      </c>
    </row>
    <row r="319" spans="1:20" x14ac:dyDescent="0.25">
      <c r="A319" s="65" t="str">
        <f t="shared" si="21"/>
        <v>16ESBS084.IMP</v>
      </c>
      <c r="B319" s="53" t="s">
        <v>132</v>
      </c>
      <c r="C319" s="53" t="s">
        <v>91</v>
      </c>
      <c r="D319" s="53" t="s">
        <v>410</v>
      </c>
      <c r="E319" s="58" t="s">
        <v>321</v>
      </c>
      <c r="F319" s="53" t="s">
        <v>162</v>
      </c>
      <c r="G319" s="53" t="s">
        <v>797</v>
      </c>
      <c r="H319" s="65" t="str">
        <f>IF(D319="","",CONCATENATE(B319,VLOOKUP(C319,Thesaurus!N:O,2,0),VLOOKUP(F319,Thesaurus!C:D,2,0)))</f>
        <v>16ESBS08</v>
      </c>
      <c r="I319" s="57" t="s">
        <v>257</v>
      </c>
      <c r="J319" s="59" t="s">
        <v>182</v>
      </c>
      <c r="K319" s="61" t="s">
        <v>1002</v>
      </c>
      <c r="L319" s="53">
        <v>1</v>
      </c>
      <c r="M319" s="53">
        <v>1</v>
      </c>
      <c r="N319" s="53" t="str">
        <f t="shared" si="24"/>
        <v/>
      </c>
      <c r="O319" s="67">
        <f>IF(A319="","",SUMIFS('MVT stock'!G:G,'MVT stock'!E:E,A319,'MVT stock'!F:F,K319))</f>
        <v>0</v>
      </c>
      <c r="P319" s="67">
        <f>IF(A319="","",SUMIFS('MVT stock'!H:H,'MVT stock'!E:E,A319,'MVT stock'!F:F,K319))</f>
        <v>0</v>
      </c>
      <c r="Q319" s="68">
        <f t="shared" si="22"/>
        <v>1</v>
      </c>
      <c r="R319" s="50" t="str">
        <f t="shared" si="20"/>
        <v>Robe portefeuille</v>
      </c>
      <c r="S319" s="51">
        <f>VLOOKUP(A319,BDD!E:F,2,0)</f>
        <v>118</v>
      </c>
      <c r="T319" s="51">
        <f t="shared" si="23"/>
        <v>118</v>
      </c>
    </row>
    <row r="320" spans="1:20" x14ac:dyDescent="0.25">
      <c r="A320" s="65" t="str">
        <f t="shared" si="21"/>
        <v>16ESBS084.IMP</v>
      </c>
      <c r="B320" s="53" t="s">
        <v>132</v>
      </c>
      <c r="C320" s="53" t="s">
        <v>91</v>
      </c>
      <c r="D320" s="53" t="s">
        <v>410</v>
      </c>
      <c r="E320" s="58" t="s">
        <v>321</v>
      </c>
      <c r="F320" s="53" t="s">
        <v>162</v>
      </c>
      <c r="G320" s="53" t="s">
        <v>797</v>
      </c>
      <c r="H320" s="65" t="str">
        <f>IF(D320="","",CONCATENATE(B320,VLOOKUP(C320,Thesaurus!N:O,2,0),VLOOKUP(F320,Thesaurus!C:D,2,0)))</f>
        <v>16ESBS08</v>
      </c>
      <c r="I320" s="57" t="s">
        <v>257</v>
      </c>
      <c r="J320" s="59" t="s">
        <v>182</v>
      </c>
      <c r="K320" s="61" t="s">
        <v>993</v>
      </c>
      <c r="L320" s="53">
        <v>1</v>
      </c>
      <c r="M320" s="53">
        <v>1</v>
      </c>
      <c r="N320" s="53" t="str">
        <f t="shared" si="24"/>
        <v/>
      </c>
      <c r="O320" s="67">
        <f>IF(A320="","",SUMIFS('MVT stock'!G:G,'MVT stock'!E:E,A320,'MVT stock'!F:F,K320))</f>
        <v>0</v>
      </c>
      <c r="P320" s="67">
        <f>IF(A320="","",SUMIFS('MVT stock'!H:H,'MVT stock'!E:E,A320,'MVT stock'!F:F,K320))</f>
        <v>0</v>
      </c>
      <c r="Q320" s="68">
        <f t="shared" si="22"/>
        <v>1</v>
      </c>
      <c r="R320" s="50" t="str">
        <f t="shared" si="20"/>
        <v>Robe portefeuille</v>
      </c>
      <c r="S320" s="51">
        <f>VLOOKUP(A320,BDD!E:F,2,0)</f>
        <v>118</v>
      </c>
      <c r="T320" s="51">
        <f t="shared" si="23"/>
        <v>118</v>
      </c>
    </row>
    <row r="321" spans="1:20" x14ac:dyDescent="0.25">
      <c r="A321" s="65" t="str">
        <f t="shared" si="21"/>
        <v>16ESBS045.999</v>
      </c>
      <c r="B321" s="53" t="s">
        <v>132</v>
      </c>
      <c r="C321" s="53" t="s">
        <v>91</v>
      </c>
      <c r="D321" s="53" t="s">
        <v>411</v>
      </c>
      <c r="E321" s="58" t="s">
        <v>145</v>
      </c>
      <c r="F321" s="53" t="s">
        <v>154</v>
      </c>
      <c r="G321" s="53" t="s">
        <v>798</v>
      </c>
      <c r="H321" s="65" t="str">
        <f>IF(D321="","",CONCATENATE(B321,VLOOKUP(C321,Thesaurus!N:O,2,0),VLOOKUP(F321,Thesaurus!C:D,2,0)))</f>
        <v>16ESBS04</v>
      </c>
      <c r="I321" s="57">
        <v>999</v>
      </c>
      <c r="J321" s="59" t="s">
        <v>1019</v>
      </c>
      <c r="K321" s="61" t="s">
        <v>1003</v>
      </c>
      <c r="L321" s="53">
        <v>1</v>
      </c>
      <c r="M321" s="53">
        <v>1</v>
      </c>
      <c r="N321" s="53" t="str">
        <f t="shared" si="24"/>
        <v/>
      </c>
      <c r="O321" s="67">
        <f>IF(A321="","",SUMIFS('MVT stock'!G:G,'MVT stock'!E:E,A321,'MVT stock'!F:F,K321))</f>
        <v>0</v>
      </c>
      <c r="P321" s="67">
        <f>IF(A321="","",SUMIFS('MVT stock'!H:H,'MVT stock'!E:E,A321,'MVT stock'!F:F,K321))</f>
        <v>0</v>
      </c>
      <c r="Q321" s="68">
        <f t="shared" si="22"/>
        <v>1</v>
      </c>
      <c r="R321" s="50" t="str">
        <f t="shared" si="20"/>
        <v>Pantalon fluide</v>
      </c>
      <c r="S321" s="51">
        <f>VLOOKUP(A321,BDD!E:F,2,0)</f>
        <v>98</v>
      </c>
      <c r="T321" s="51">
        <f t="shared" si="23"/>
        <v>98</v>
      </c>
    </row>
    <row r="322" spans="1:20" x14ac:dyDescent="0.25">
      <c r="A322" s="65" t="str">
        <f t="shared" si="21"/>
        <v>16ESBS045.999</v>
      </c>
      <c r="B322" s="53" t="s">
        <v>132</v>
      </c>
      <c r="C322" s="53" t="s">
        <v>91</v>
      </c>
      <c r="D322" s="53" t="s">
        <v>411</v>
      </c>
      <c r="E322" s="58" t="s">
        <v>145</v>
      </c>
      <c r="F322" s="53" t="s">
        <v>154</v>
      </c>
      <c r="G322" s="53" t="s">
        <v>798</v>
      </c>
      <c r="H322" s="65" t="str">
        <f>IF(D322="","",CONCATENATE(B322,VLOOKUP(C322,Thesaurus!N:O,2,0),VLOOKUP(F322,Thesaurus!C:D,2,0)))</f>
        <v>16ESBS04</v>
      </c>
      <c r="I322" s="57">
        <v>999</v>
      </c>
      <c r="J322" s="59" t="s">
        <v>1019</v>
      </c>
      <c r="K322" s="61" t="s">
        <v>1001</v>
      </c>
      <c r="L322" s="53">
        <v>1</v>
      </c>
      <c r="M322" s="53">
        <v>1</v>
      </c>
      <c r="N322" s="53" t="str">
        <f t="shared" si="24"/>
        <v/>
      </c>
      <c r="O322" s="67">
        <f>IF(A322="","",SUMIFS('MVT stock'!G:G,'MVT stock'!E:E,A322,'MVT stock'!F:F,K322))</f>
        <v>0</v>
      </c>
      <c r="P322" s="67">
        <f>IF(A322="","",SUMIFS('MVT stock'!H:H,'MVT stock'!E:E,A322,'MVT stock'!F:F,K322))</f>
        <v>0</v>
      </c>
      <c r="Q322" s="68">
        <f t="shared" si="22"/>
        <v>1</v>
      </c>
      <c r="R322" s="50" t="str">
        <f t="shared" ref="R322:R385" si="25">G322</f>
        <v>Pantalon fluide</v>
      </c>
      <c r="S322" s="51">
        <f>VLOOKUP(A322,BDD!E:F,2,0)</f>
        <v>98</v>
      </c>
      <c r="T322" s="51">
        <f t="shared" si="23"/>
        <v>98</v>
      </c>
    </row>
    <row r="323" spans="1:20" x14ac:dyDescent="0.25">
      <c r="A323" s="65" t="str">
        <f t="shared" ref="A323:A386" si="26">IF(D323="","",CONCATENATE(H323,J323,".",I323))</f>
        <v>16ESBS045.999</v>
      </c>
      <c r="B323" s="53" t="s">
        <v>132</v>
      </c>
      <c r="C323" s="53" t="s">
        <v>91</v>
      </c>
      <c r="D323" s="53" t="s">
        <v>411</v>
      </c>
      <c r="E323" s="58" t="s">
        <v>145</v>
      </c>
      <c r="F323" s="53" t="s">
        <v>154</v>
      </c>
      <c r="G323" s="53" t="s">
        <v>798</v>
      </c>
      <c r="H323" s="65" t="str">
        <f>IF(D323="","",CONCATENATE(B323,VLOOKUP(C323,Thesaurus!N:O,2,0),VLOOKUP(F323,Thesaurus!C:D,2,0)))</f>
        <v>16ESBS04</v>
      </c>
      <c r="I323" s="57">
        <v>999</v>
      </c>
      <c r="J323" s="59" t="s">
        <v>1019</v>
      </c>
      <c r="K323" s="61" t="s">
        <v>1002</v>
      </c>
      <c r="L323" s="53">
        <v>1</v>
      </c>
      <c r="M323" s="53">
        <v>1</v>
      </c>
      <c r="N323" s="53" t="str">
        <f t="shared" si="24"/>
        <v/>
      </c>
      <c r="O323" s="67">
        <f>IF(A323="","",SUMIFS('MVT stock'!G:G,'MVT stock'!E:E,A323,'MVT stock'!F:F,K323))</f>
        <v>0</v>
      </c>
      <c r="P323" s="67">
        <f>IF(A323="","",SUMIFS('MVT stock'!H:H,'MVT stock'!E:E,A323,'MVT stock'!F:F,K323))</f>
        <v>0</v>
      </c>
      <c r="Q323" s="68">
        <f t="shared" ref="Q323:Q386" si="27">IF(M323="","",M323+O323-P323)</f>
        <v>1</v>
      </c>
      <c r="R323" s="50" t="str">
        <f t="shared" si="25"/>
        <v>Pantalon fluide</v>
      </c>
      <c r="S323" s="51">
        <f>VLOOKUP(A323,BDD!E:F,2,0)</f>
        <v>98</v>
      </c>
      <c r="T323" s="51">
        <f t="shared" ref="T323:T386" si="28">L323*S323</f>
        <v>98</v>
      </c>
    </row>
    <row r="324" spans="1:20" x14ac:dyDescent="0.25">
      <c r="A324" s="65" t="str">
        <f t="shared" si="26"/>
        <v>16ESBS045.999</v>
      </c>
      <c r="B324" s="53" t="s">
        <v>132</v>
      </c>
      <c r="C324" s="53" t="s">
        <v>91</v>
      </c>
      <c r="D324" s="53" t="s">
        <v>411</v>
      </c>
      <c r="E324" s="58" t="s">
        <v>145</v>
      </c>
      <c r="F324" s="53" t="s">
        <v>154</v>
      </c>
      <c r="G324" s="53" t="s">
        <v>798</v>
      </c>
      <c r="H324" s="65" t="str">
        <f>IF(D324="","",CONCATENATE(B324,VLOOKUP(C324,Thesaurus!N:O,2,0),VLOOKUP(F324,Thesaurus!C:D,2,0)))</f>
        <v>16ESBS04</v>
      </c>
      <c r="I324" s="57">
        <v>999</v>
      </c>
      <c r="J324" s="59" t="s">
        <v>1019</v>
      </c>
      <c r="K324" s="61" t="s">
        <v>993</v>
      </c>
      <c r="L324" s="53">
        <v>1</v>
      </c>
      <c r="M324" s="53">
        <v>1</v>
      </c>
      <c r="N324" s="53" t="str">
        <f t="shared" si="24"/>
        <v/>
      </c>
      <c r="O324" s="67">
        <f>IF(A324="","",SUMIFS('MVT stock'!G:G,'MVT stock'!E:E,A324,'MVT stock'!F:F,K324))</f>
        <v>0</v>
      </c>
      <c r="P324" s="67">
        <f>IF(A324="","",SUMIFS('MVT stock'!H:H,'MVT stock'!E:E,A324,'MVT stock'!F:F,K324))</f>
        <v>0</v>
      </c>
      <c r="Q324" s="68">
        <f t="shared" si="27"/>
        <v>1</v>
      </c>
      <c r="R324" s="50" t="str">
        <f t="shared" si="25"/>
        <v>Pantalon fluide</v>
      </c>
      <c r="S324" s="51">
        <f>VLOOKUP(A324,BDD!E:F,2,0)</f>
        <v>98</v>
      </c>
      <c r="T324" s="51">
        <f t="shared" si="28"/>
        <v>98</v>
      </c>
    </row>
    <row r="325" spans="1:20" x14ac:dyDescent="0.25">
      <c r="A325" s="65" t="str">
        <f t="shared" si="26"/>
        <v>16ESBS086.999</v>
      </c>
      <c r="B325" s="53" t="s">
        <v>132</v>
      </c>
      <c r="C325" s="53" t="s">
        <v>91</v>
      </c>
      <c r="D325" s="53" t="s">
        <v>412</v>
      </c>
      <c r="E325" s="58" t="s">
        <v>145</v>
      </c>
      <c r="F325" s="53" t="s">
        <v>162</v>
      </c>
      <c r="G325" s="53" t="s">
        <v>799</v>
      </c>
      <c r="H325" s="65" t="str">
        <f>IF(D325="","",CONCATENATE(B325,VLOOKUP(C325,Thesaurus!N:O,2,0),VLOOKUP(F325,Thesaurus!C:D,2,0)))</f>
        <v>16ESBS08</v>
      </c>
      <c r="I325" s="57">
        <v>999</v>
      </c>
      <c r="J325" s="59" t="s">
        <v>999</v>
      </c>
      <c r="K325" s="61" t="s">
        <v>1003</v>
      </c>
      <c r="L325" s="53">
        <v>1</v>
      </c>
      <c r="M325" s="53">
        <v>1</v>
      </c>
      <c r="N325" s="53" t="str">
        <f t="shared" ref="N325:N388" si="29">IF(L325=M325,"",FALSE)</f>
        <v/>
      </c>
      <c r="O325" s="67">
        <f>IF(A325="","",SUMIFS('MVT stock'!G:G,'MVT stock'!E:E,A325,'MVT stock'!F:F,K325))</f>
        <v>0</v>
      </c>
      <c r="P325" s="67">
        <f>IF(A325="","",SUMIFS('MVT stock'!H:H,'MVT stock'!E:E,A325,'MVT stock'!F:F,K325))</f>
        <v>0</v>
      </c>
      <c r="Q325" s="68">
        <f t="shared" si="27"/>
        <v>1</v>
      </c>
      <c r="R325" s="50" t="str">
        <f t="shared" si="25"/>
        <v>Robe manches longues</v>
      </c>
      <c r="S325" s="51">
        <f>VLOOKUP(A325,BDD!E:F,2,0)</f>
        <v>110</v>
      </c>
      <c r="T325" s="51">
        <f t="shared" si="28"/>
        <v>110</v>
      </c>
    </row>
    <row r="326" spans="1:20" x14ac:dyDescent="0.25">
      <c r="A326" s="65" t="str">
        <f t="shared" si="26"/>
        <v>16ESBS086.999</v>
      </c>
      <c r="B326" s="53" t="s">
        <v>132</v>
      </c>
      <c r="C326" s="53" t="s">
        <v>91</v>
      </c>
      <c r="D326" s="53" t="s">
        <v>412</v>
      </c>
      <c r="E326" s="58" t="s">
        <v>145</v>
      </c>
      <c r="F326" s="53" t="s">
        <v>162</v>
      </c>
      <c r="G326" s="53" t="s">
        <v>799</v>
      </c>
      <c r="H326" s="65" t="str">
        <f>IF(D326="","",CONCATENATE(B326,VLOOKUP(C326,Thesaurus!N:O,2,0),VLOOKUP(F326,Thesaurus!C:D,2,0)))</f>
        <v>16ESBS08</v>
      </c>
      <c r="I326" s="57">
        <v>999</v>
      </c>
      <c r="J326" s="59" t="s">
        <v>999</v>
      </c>
      <c r="K326" s="61" t="s">
        <v>1001</v>
      </c>
      <c r="L326" s="53">
        <v>3</v>
      </c>
      <c r="M326" s="53">
        <v>3</v>
      </c>
      <c r="N326" s="53" t="str">
        <f t="shared" si="29"/>
        <v/>
      </c>
      <c r="O326" s="67">
        <f>IF(A326="","",SUMIFS('MVT stock'!G:G,'MVT stock'!E:E,A326,'MVT stock'!F:F,K326))</f>
        <v>0</v>
      </c>
      <c r="P326" s="67">
        <f>IF(A326="","",SUMIFS('MVT stock'!H:H,'MVT stock'!E:E,A326,'MVT stock'!F:F,K326))</f>
        <v>0</v>
      </c>
      <c r="Q326" s="68">
        <f t="shared" si="27"/>
        <v>3</v>
      </c>
      <c r="R326" s="50" t="str">
        <f t="shared" si="25"/>
        <v>Robe manches longues</v>
      </c>
      <c r="S326" s="51">
        <f>VLOOKUP(A326,BDD!E:F,2,0)</f>
        <v>110</v>
      </c>
      <c r="T326" s="51">
        <f t="shared" si="28"/>
        <v>330</v>
      </c>
    </row>
    <row r="327" spans="1:20" x14ac:dyDescent="0.25">
      <c r="A327" s="65" t="str">
        <f t="shared" si="26"/>
        <v>16ESBS086.999</v>
      </c>
      <c r="B327" s="53" t="s">
        <v>132</v>
      </c>
      <c r="C327" s="53" t="s">
        <v>91</v>
      </c>
      <c r="D327" s="53" t="s">
        <v>412</v>
      </c>
      <c r="E327" s="58" t="s">
        <v>145</v>
      </c>
      <c r="F327" s="53" t="s">
        <v>162</v>
      </c>
      <c r="G327" s="53" t="s">
        <v>799</v>
      </c>
      <c r="H327" s="65" t="str">
        <f>IF(D327="","",CONCATENATE(B327,VLOOKUP(C327,Thesaurus!N:O,2,0),VLOOKUP(F327,Thesaurus!C:D,2,0)))</f>
        <v>16ESBS08</v>
      </c>
      <c r="I327" s="57">
        <v>999</v>
      </c>
      <c r="J327" s="59" t="s">
        <v>999</v>
      </c>
      <c r="K327" s="61" t="s">
        <v>1002</v>
      </c>
      <c r="L327" s="53">
        <v>1</v>
      </c>
      <c r="M327" s="53">
        <v>1</v>
      </c>
      <c r="N327" s="53" t="str">
        <f t="shared" si="29"/>
        <v/>
      </c>
      <c r="O327" s="67">
        <f>IF(A327="","",SUMIFS('MVT stock'!G:G,'MVT stock'!E:E,A327,'MVT stock'!F:F,K327))</f>
        <v>0</v>
      </c>
      <c r="P327" s="67">
        <f>IF(A327="","",SUMIFS('MVT stock'!H:H,'MVT stock'!E:E,A327,'MVT stock'!F:F,K327))</f>
        <v>0</v>
      </c>
      <c r="Q327" s="68">
        <f t="shared" si="27"/>
        <v>1</v>
      </c>
      <c r="R327" s="50" t="str">
        <f t="shared" si="25"/>
        <v>Robe manches longues</v>
      </c>
      <c r="S327" s="51">
        <f>VLOOKUP(A327,BDD!E:F,2,0)</f>
        <v>110</v>
      </c>
      <c r="T327" s="51">
        <f t="shared" si="28"/>
        <v>110</v>
      </c>
    </row>
    <row r="328" spans="1:20" x14ac:dyDescent="0.25">
      <c r="A328" s="65" t="str">
        <f t="shared" si="26"/>
        <v>16ESBS086.999</v>
      </c>
      <c r="B328" s="53" t="s">
        <v>132</v>
      </c>
      <c r="C328" s="53" t="s">
        <v>91</v>
      </c>
      <c r="D328" s="53" t="s">
        <v>412</v>
      </c>
      <c r="E328" s="58" t="s">
        <v>145</v>
      </c>
      <c r="F328" s="53" t="s">
        <v>162</v>
      </c>
      <c r="G328" s="53" t="s">
        <v>799</v>
      </c>
      <c r="H328" s="65" t="str">
        <f>IF(D328="","",CONCATENATE(B328,VLOOKUP(C328,Thesaurus!N:O,2,0),VLOOKUP(F328,Thesaurus!C:D,2,0)))</f>
        <v>16ESBS08</v>
      </c>
      <c r="I328" s="57">
        <v>999</v>
      </c>
      <c r="J328" s="59" t="s">
        <v>999</v>
      </c>
      <c r="K328" s="61" t="s">
        <v>993</v>
      </c>
      <c r="L328" s="53">
        <v>1</v>
      </c>
      <c r="M328" s="53">
        <v>1</v>
      </c>
      <c r="N328" s="53" t="str">
        <f t="shared" si="29"/>
        <v/>
      </c>
      <c r="O328" s="67">
        <f>IF(A328="","",SUMIFS('MVT stock'!G:G,'MVT stock'!E:E,A328,'MVT stock'!F:F,K328))</f>
        <v>0</v>
      </c>
      <c r="P328" s="67">
        <f>IF(A328="","",SUMIFS('MVT stock'!H:H,'MVT stock'!E:E,A328,'MVT stock'!F:F,K328))</f>
        <v>0</v>
      </c>
      <c r="Q328" s="68">
        <f t="shared" si="27"/>
        <v>1</v>
      </c>
      <c r="R328" s="50" t="str">
        <f t="shared" si="25"/>
        <v>Robe manches longues</v>
      </c>
      <c r="S328" s="51">
        <f>VLOOKUP(A328,BDD!E:F,2,0)</f>
        <v>110</v>
      </c>
      <c r="T328" s="51">
        <f t="shared" si="28"/>
        <v>110</v>
      </c>
    </row>
    <row r="329" spans="1:20" x14ac:dyDescent="0.25">
      <c r="A329" s="65" t="str">
        <f t="shared" si="26"/>
        <v>16ESBS086.340</v>
      </c>
      <c r="B329" s="53" t="s">
        <v>132</v>
      </c>
      <c r="C329" s="53" t="s">
        <v>91</v>
      </c>
      <c r="D329" s="53" t="s">
        <v>412</v>
      </c>
      <c r="E329" s="58" t="s">
        <v>379</v>
      </c>
      <c r="F329" s="53" t="s">
        <v>162</v>
      </c>
      <c r="G329" s="53" t="s">
        <v>799</v>
      </c>
      <c r="H329" s="65" t="str">
        <f>IF(D329="","",CONCATENATE(B329,VLOOKUP(C329,Thesaurus!N:O,2,0),VLOOKUP(F329,Thesaurus!C:D,2,0)))</f>
        <v>16ESBS08</v>
      </c>
      <c r="I329" s="57" t="s">
        <v>224</v>
      </c>
      <c r="J329" s="59" t="s">
        <v>999</v>
      </c>
      <c r="K329" s="61" t="s">
        <v>1003</v>
      </c>
      <c r="L329" s="53">
        <v>1</v>
      </c>
      <c r="M329" s="53">
        <v>1</v>
      </c>
      <c r="N329" s="53" t="str">
        <f t="shared" si="29"/>
        <v/>
      </c>
      <c r="O329" s="67">
        <f>IF(A329="","",SUMIFS('MVT stock'!G:G,'MVT stock'!E:E,A329,'MVT stock'!F:F,K329))</f>
        <v>0</v>
      </c>
      <c r="P329" s="67">
        <f>IF(A329="","",SUMIFS('MVT stock'!H:H,'MVT stock'!E:E,A329,'MVT stock'!F:F,K329))</f>
        <v>0</v>
      </c>
      <c r="Q329" s="68">
        <f t="shared" si="27"/>
        <v>1</v>
      </c>
      <c r="R329" s="50" t="str">
        <f t="shared" si="25"/>
        <v>Robe manches longues</v>
      </c>
      <c r="S329" s="51">
        <f>VLOOKUP(A329,BDD!E:F,2,0)</f>
        <v>110</v>
      </c>
      <c r="T329" s="51">
        <f t="shared" si="28"/>
        <v>110</v>
      </c>
    </row>
    <row r="330" spans="1:20" x14ac:dyDescent="0.25">
      <c r="A330" s="65" t="str">
        <f t="shared" si="26"/>
        <v>16ESBS086.340</v>
      </c>
      <c r="B330" s="53" t="s">
        <v>132</v>
      </c>
      <c r="C330" s="53" t="s">
        <v>91</v>
      </c>
      <c r="D330" s="53" t="s">
        <v>412</v>
      </c>
      <c r="E330" s="58" t="s">
        <v>379</v>
      </c>
      <c r="F330" s="53" t="s">
        <v>162</v>
      </c>
      <c r="G330" s="53" t="s">
        <v>799</v>
      </c>
      <c r="H330" s="65" t="str">
        <f>IF(D330="","",CONCATENATE(B330,VLOOKUP(C330,Thesaurus!N:O,2,0),VLOOKUP(F330,Thesaurus!C:D,2,0)))</f>
        <v>16ESBS08</v>
      </c>
      <c r="I330" s="57" t="s">
        <v>224</v>
      </c>
      <c r="J330" s="59" t="s">
        <v>999</v>
      </c>
      <c r="K330" s="61" t="s">
        <v>1001</v>
      </c>
      <c r="L330" s="53">
        <v>1</v>
      </c>
      <c r="M330" s="53">
        <v>1</v>
      </c>
      <c r="N330" s="53" t="str">
        <f t="shared" si="29"/>
        <v/>
      </c>
      <c r="O330" s="67">
        <f>IF(A330="","",SUMIFS('MVT stock'!G:G,'MVT stock'!E:E,A330,'MVT stock'!F:F,K330))</f>
        <v>0</v>
      </c>
      <c r="P330" s="67">
        <f>IF(A330="","",SUMIFS('MVT stock'!H:H,'MVT stock'!E:E,A330,'MVT stock'!F:F,K330))</f>
        <v>0</v>
      </c>
      <c r="Q330" s="68">
        <f t="shared" si="27"/>
        <v>1</v>
      </c>
      <c r="R330" s="50" t="str">
        <f t="shared" si="25"/>
        <v>Robe manches longues</v>
      </c>
      <c r="S330" s="51">
        <f>VLOOKUP(A330,BDD!E:F,2,0)</f>
        <v>110</v>
      </c>
      <c r="T330" s="51">
        <f t="shared" si="28"/>
        <v>110</v>
      </c>
    </row>
    <row r="331" spans="1:20" x14ac:dyDescent="0.25">
      <c r="A331" s="65" t="str">
        <f t="shared" si="26"/>
        <v>16ESBS086.340</v>
      </c>
      <c r="B331" s="53" t="s">
        <v>132</v>
      </c>
      <c r="C331" s="53" t="s">
        <v>91</v>
      </c>
      <c r="D331" s="53" t="s">
        <v>412</v>
      </c>
      <c r="E331" s="58" t="s">
        <v>379</v>
      </c>
      <c r="F331" s="53" t="s">
        <v>162</v>
      </c>
      <c r="G331" s="53" t="s">
        <v>799</v>
      </c>
      <c r="H331" s="65" t="str">
        <f>IF(D331="","",CONCATENATE(B331,VLOOKUP(C331,Thesaurus!N:O,2,0),VLOOKUP(F331,Thesaurus!C:D,2,0)))</f>
        <v>16ESBS08</v>
      </c>
      <c r="I331" s="57" t="s">
        <v>224</v>
      </c>
      <c r="J331" s="59" t="s">
        <v>999</v>
      </c>
      <c r="K331" s="61" t="s">
        <v>1002</v>
      </c>
      <c r="L331" s="53">
        <v>1</v>
      </c>
      <c r="M331" s="53">
        <v>1</v>
      </c>
      <c r="N331" s="53" t="str">
        <f t="shared" si="29"/>
        <v/>
      </c>
      <c r="O331" s="67">
        <f>IF(A331="","",SUMIFS('MVT stock'!G:G,'MVT stock'!E:E,A331,'MVT stock'!F:F,K331))</f>
        <v>0</v>
      </c>
      <c r="P331" s="67">
        <f>IF(A331="","",SUMIFS('MVT stock'!H:H,'MVT stock'!E:E,A331,'MVT stock'!F:F,K331))</f>
        <v>0</v>
      </c>
      <c r="Q331" s="68">
        <f t="shared" si="27"/>
        <v>1</v>
      </c>
      <c r="R331" s="50" t="str">
        <f t="shared" si="25"/>
        <v>Robe manches longues</v>
      </c>
      <c r="S331" s="51">
        <f>VLOOKUP(A331,BDD!E:F,2,0)</f>
        <v>110</v>
      </c>
      <c r="T331" s="51">
        <f t="shared" si="28"/>
        <v>110</v>
      </c>
    </row>
    <row r="332" spans="1:20" x14ac:dyDescent="0.25">
      <c r="A332" s="65" t="str">
        <f t="shared" si="26"/>
        <v>16ESBS086.340</v>
      </c>
      <c r="B332" s="53" t="s">
        <v>132</v>
      </c>
      <c r="C332" s="53" t="s">
        <v>91</v>
      </c>
      <c r="D332" s="53" t="s">
        <v>412</v>
      </c>
      <c r="E332" s="58" t="s">
        <v>379</v>
      </c>
      <c r="F332" s="53" t="s">
        <v>162</v>
      </c>
      <c r="G332" s="53" t="s">
        <v>799</v>
      </c>
      <c r="H332" s="65" t="str">
        <f>IF(D332="","",CONCATENATE(B332,VLOOKUP(C332,Thesaurus!N:O,2,0),VLOOKUP(F332,Thesaurus!C:D,2,0)))</f>
        <v>16ESBS08</v>
      </c>
      <c r="I332" s="57" t="s">
        <v>224</v>
      </c>
      <c r="J332" s="59" t="s">
        <v>999</v>
      </c>
      <c r="K332" s="61" t="s">
        <v>993</v>
      </c>
      <c r="L332" s="53">
        <v>1</v>
      </c>
      <c r="M332" s="53">
        <v>1</v>
      </c>
      <c r="N332" s="53" t="str">
        <f t="shared" si="29"/>
        <v/>
      </c>
      <c r="O332" s="67">
        <f>IF(A332="","",SUMIFS('MVT stock'!G:G,'MVT stock'!E:E,A332,'MVT stock'!F:F,K332))</f>
        <v>0</v>
      </c>
      <c r="P332" s="67">
        <f>IF(A332="","",SUMIFS('MVT stock'!H:H,'MVT stock'!E:E,A332,'MVT stock'!F:F,K332))</f>
        <v>0</v>
      </c>
      <c r="Q332" s="68">
        <f t="shared" si="27"/>
        <v>1</v>
      </c>
      <c r="R332" s="50" t="str">
        <f t="shared" si="25"/>
        <v>Robe manches longues</v>
      </c>
      <c r="S332" s="51">
        <f>VLOOKUP(A332,BDD!E:F,2,0)</f>
        <v>110</v>
      </c>
      <c r="T332" s="51">
        <f t="shared" si="28"/>
        <v>110</v>
      </c>
    </row>
    <row r="333" spans="1:20" x14ac:dyDescent="0.25">
      <c r="A333" s="65" t="str">
        <f t="shared" si="26"/>
        <v>16ESBS031.001</v>
      </c>
      <c r="B333" s="53" t="s">
        <v>132</v>
      </c>
      <c r="C333" s="53" t="s">
        <v>91</v>
      </c>
      <c r="D333" s="53" t="s">
        <v>413</v>
      </c>
      <c r="E333" s="58" t="s">
        <v>414</v>
      </c>
      <c r="F333" s="53" t="s">
        <v>152</v>
      </c>
      <c r="G333" s="53" t="s">
        <v>800</v>
      </c>
      <c r="H333" s="65" t="str">
        <f>IF(D333="","",CONCATENATE(B333,VLOOKUP(C333,Thesaurus!N:O,2,0),VLOOKUP(F333,Thesaurus!C:D,2,0)))</f>
        <v>16ESBS03</v>
      </c>
      <c r="I333" s="57" t="s">
        <v>145</v>
      </c>
      <c r="J333" s="59" t="s">
        <v>1004</v>
      </c>
      <c r="K333" s="61" t="s">
        <v>180</v>
      </c>
      <c r="L333" s="53">
        <v>1</v>
      </c>
      <c r="M333" s="53">
        <v>1</v>
      </c>
      <c r="N333" s="53" t="str">
        <f t="shared" si="29"/>
        <v/>
      </c>
      <c r="O333" s="67">
        <f>IF(A333="","",SUMIFS('MVT stock'!G:G,'MVT stock'!E:E,A333,'MVT stock'!F:F,K333))</f>
        <v>0</v>
      </c>
      <c r="P333" s="67">
        <f>IF(A333="","",SUMIFS('MVT stock'!H:H,'MVT stock'!E:E,A333,'MVT stock'!F:F,K333))</f>
        <v>0</v>
      </c>
      <c r="Q333" s="68">
        <f t="shared" si="27"/>
        <v>1</v>
      </c>
      <c r="R333" s="50" t="str">
        <f t="shared" si="25"/>
        <v>T-Shirt cœur</v>
      </c>
      <c r="S333" s="51">
        <f>VLOOKUP(A333,BDD!E:F,2,0)</f>
        <v>30</v>
      </c>
      <c r="T333" s="51">
        <f t="shared" si="28"/>
        <v>30</v>
      </c>
    </row>
    <row r="334" spans="1:20" x14ac:dyDescent="0.25">
      <c r="A334" s="65" t="str">
        <f t="shared" si="26"/>
        <v>16ESBS031.001</v>
      </c>
      <c r="B334" s="53" t="s">
        <v>132</v>
      </c>
      <c r="C334" s="53" t="s">
        <v>91</v>
      </c>
      <c r="D334" s="53" t="s">
        <v>413</v>
      </c>
      <c r="E334" s="58" t="s">
        <v>414</v>
      </c>
      <c r="F334" s="53" t="s">
        <v>152</v>
      </c>
      <c r="G334" s="53" t="s">
        <v>800</v>
      </c>
      <c r="H334" s="65" t="str">
        <f>IF(D334="","",CONCATENATE(B334,VLOOKUP(C334,Thesaurus!N:O,2,0),VLOOKUP(F334,Thesaurus!C:D,2,0)))</f>
        <v>16ESBS03</v>
      </c>
      <c r="I334" s="57" t="s">
        <v>145</v>
      </c>
      <c r="J334" s="59" t="s">
        <v>1004</v>
      </c>
      <c r="K334" s="61" t="s">
        <v>181</v>
      </c>
      <c r="L334" s="53">
        <v>1</v>
      </c>
      <c r="M334" s="53">
        <v>1</v>
      </c>
      <c r="N334" s="53" t="str">
        <f t="shared" si="29"/>
        <v/>
      </c>
      <c r="O334" s="67">
        <f>IF(A334="","",SUMIFS('MVT stock'!G:G,'MVT stock'!E:E,A334,'MVT stock'!F:F,K334))</f>
        <v>0</v>
      </c>
      <c r="P334" s="67">
        <f>IF(A334="","",SUMIFS('MVT stock'!H:H,'MVT stock'!E:E,A334,'MVT stock'!F:F,K334))</f>
        <v>0</v>
      </c>
      <c r="Q334" s="68">
        <f t="shared" si="27"/>
        <v>1</v>
      </c>
      <c r="R334" s="50" t="str">
        <f t="shared" si="25"/>
        <v>T-Shirt cœur</v>
      </c>
      <c r="S334" s="51">
        <f>VLOOKUP(A334,BDD!E:F,2,0)</f>
        <v>30</v>
      </c>
      <c r="T334" s="51">
        <f t="shared" si="28"/>
        <v>30</v>
      </c>
    </row>
    <row r="335" spans="1:20" x14ac:dyDescent="0.25">
      <c r="A335" s="65" t="str">
        <f t="shared" si="26"/>
        <v>16ESBS031.970</v>
      </c>
      <c r="B335" s="53" t="s">
        <v>132</v>
      </c>
      <c r="C335" s="53" t="s">
        <v>91</v>
      </c>
      <c r="D335" s="53" t="s">
        <v>413</v>
      </c>
      <c r="E335" s="58" t="s">
        <v>415</v>
      </c>
      <c r="F335" s="53" t="s">
        <v>152</v>
      </c>
      <c r="G335" s="53" t="s">
        <v>800</v>
      </c>
      <c r="H335" s="65" t="str">
        <f>IF(D335="","",CONCATENATE(B335,VLOOKUP(C335,Thesaurus!N:O,2,0),VLOOKUP(F335,Thesaurus!C:D,2,0)))</f>
        <v>16ESBS03</v>
      </c>
      <c r="I335" s="57" t="s">
        <v>253</v>
      </c>
      <c r="J335" s="59" t="s">
        <v>1004</v>
      </c>
      <c r="K335" s="61" t="s">
        <v>180</v>
      </c>
      <c r="L335" s="53">
        <v>2</v>
      </c>
      <c r="M335" s="53">
        <v>2</v>
      </c>
      <c r="N335" s="53" t="str">
        <f t="shared" si="29"/>
        <v/>
      </c>
      <c r="O335" s="67">
        <f>IF(A335="","",SUMIFS('MVT stock'!G:G,'MVT stock'!E:E,A335,'MVT stock'!F:F,K335))</f>
        <v>0</v>
      </c>
      <c r="P335" s="67">
        <f>IF(A335="","",SUMIFS('MVT stock'!H:H,'MVT stock'!E:E,A335,'MVT stock'!F:F,K335))</f>
        <v>0</v>
      </c>
      <c r="Q335" s="68">
        <f t="shared" si="27"/>
        <v>2</v>
      </c>
      <c r="R335" s="50" t="str">
        <f t="shared" si="25"/>
        <v>T-Shirt cœur</v>
      </c>
      <c r="S335" s="51">
        <f>VLOOKUP(A335,BDD!E:F,2,0)</f>
        <v>30</v>
      </c>
      <c r="T335" s="51">
        <f t="shared" si="28"/>
        <v>60</v>
      </c>
    </row>
    <row r="336" spans="1:20" x14ac:dyDescent="0.25">
      <c r="A336" s="65" t="str">
        <f t="shared" si="26"/>
        <v>16ESBS031.970</v>
      </c>
      <c r="B336" s="53" t="s">
        <v>132</v>
      </c>
      <c r="C336" s="53" t="s">
        <v>91</v>
      </c>
      <c r="D336" s="53" t="s">
        <v>413</v>
      </c>
      <c r="E336" s="58" t="s">
        <v>415</v>
      </c>
      <c r="F336" s="53" t="s">
        <v>152</v>
      </c>
      <c r="G336" s="53" t="s">
        <v>800</v>
      </c>
      <c r="H336" s="65" t="str">
        <f>IF(D336="","",CONCATENATE(B336,VLOOKUP(C336,Thesaurus!N:O,2,0),VLOOKUP(F336,Thesaurus!C:D,2,0)))</f>
        <v>16ESBS03</v>
      </c>
      <c r="I336" s="57" t="s">
        <v>253</v>
      </c>
      <c r="J336" s="59" t="s">
        <v>1004</v>
      </c>
      <c r="K336" s="61" t="s">
        <v>181</v>
      </c>
      <c r="L336" s="53">
        <v>2</v>
      </c>
      <c r="M336" s="53">
        <v>2</v>
      </c>
      <c r="N336" s="53" t="str">
        <f t="shared" si="29"/>
        <v/>
      </c>
      <c r="O336" s="67">
        <f>IF(A336="","",SUMIFS('MVT stock'!G:G,'MVT stock'!E:E,A336,'MVT stock'!F:F,K336))</f>
        <v>0</v>
      </c>
      <c r="P336" s="67">
        <f>IF(A336="","",SUMIFS('MVT stock'!H:H,'MVT stock'!E:E,A336,'MVT stock'!F:F,K336))</f>
        <v>0</v>
      </c>
      <c r="Q336" s="68">
        <f t="shared" si="27"/>
        <v>2</v>
      </c>
      <c r="R336" s="50" t="str">
        <f t="shared" si="25"/>
        <v>T-Shirt cœur</v>
      </c>
      <c r="S336" s="51">
        <f>VLOOKUP(A336,BDD!E:F,2,0)</f>
        <v>30</v>
      </c>
      <c r="T336" s="51">
        <f t="shared" si="28"/>
        <v>60</v>
      </c>
    </row>
    <row r="337" spans="1:20" x14ac:dyDescent="0.25">
      <c r="A337" s="65" t="str">
        <f t="shared" si="26"/>
        <v>16ESBS031.970</v>
      </c>
      <c r="B337" s="53" t="s">
        <v>132</v>
      </c>
      <c r="C337" s="53" t="s">
        <v>91</v>
      </c>
      <c r="D337" s="53" t="s">
        <v>413</v>
      </c>
      <c r="E337" s="58" t="s">
        <v>415</v>
      </c>
      <c r="F337" s="53" t="s">
        <v>152</v>
      </c>
      <c r="G337" s="53" t="s">
        <v>800</v>
      </c>
      <c r="H337" s="65" t="str">
        <f>IF(D337="","",CONCATENATE(B337,VLOOKUP(C337,Thesaurus!N:O,2,0),VLOOKUP(F337,Thesaurus!C:D,2,0)))</f>
        <v>16ESBS03</v>
      </c>
      <c r="I337" s="57" t="s">
        <v>253</v>
      </c>
      <c r="J337" s="59" t="s">
        <v>1004</v>
      </c>
      <c r="K337" s="61" t="s">
        <v>996</v>
      </c>
      <c r="L337" s="53">
        <v>2</v>
      </c>
      <c r="M337" s="53">
        <v>2</v>
      </c>
      <c r="N337" s="53" t="str">
        <f t="shared" si="29"/>
        <v/>
      </c>
      <c r="O337" s="67">
        <f>IF(A337="","",SUMIFS('MVT stock'!G:G,'MVT stock'!E:E,A337,'MVT stock'!F:F,K337))</f>
        <v>0</v>
      </c>
      <c r="P337" s="67">
        <f>IF(A337="","",SUMIFS('MVT stock'!H:H,'MVT stock'!E:E,A337,'MVT stock'!F:F,K337))</f>
        <v>0</v>
      </c>
      <c r="Q337" s="68">
        <f t="shared" si="27"/>
        <v>2</v>
      </c>
      <c r="R337" s="50" t="str">
        <f t="shared" si="25"/>
        <v>T-Shirt cœur</v>
      </c>
      <c r="S337" s="51">
        <f>VLOOKUP(A337,BDD!E:F,2,0)</f>
        <v>30</v>
      </c>
      <c r="T337" s="51">
        <f t="shared" si="28"/>
        <v>60</v>
      </c>
    </row>
    <row r="338" spans="1:20" x14ac:dyDescent="0.25">
      <c r="A338" s="65" t="str">
        <f t="shared" si="26"/>
        <v>16ETBA081.IMP</v>
      </c>
      <c r="B338" s="53" t="s">
        <v>132</v>
      </c>
      <c r="C338" s="53" t="s">
        <v>697</v>
      </c>
      <c r="D338" s="53" t="s">
        <v>416</v>
      </c>
      <c r="E338" s="58" t="s">
        <v>417</v>
      </c>
      <c r="F338" s="53" t="s">
        <v>162</v>
      </c>
      <c r="G338" s="53" t="s">
        <v>801</v>
      </c>
      <c r="H338" s="65" t="str">
        <f>IF(D338="","",CONCATENATE(B338,VLOOKUP(C338,Thesaurus!N:O,2,0),VLOOKUP(F338,Thesaurus!C:D,2,0)))</f>
        <v>16ETBA08</v>
      </c>
      <c r="I338" s="57" t="s">
        <v>257</v>
      </c>
      <c r="J338" s="59" t="s">
        <v>1004</v>
      </c>
      <c r="K338" s="61" t="s">
        <v>997</v>
      </c>
      <c r="L338" s="53">
        <v>1</v>
      </c>
      <c r="M338" s="53">
        <v>1</v>
      </c>
      <c r="N338" s="53" t="str">
        <f t="shared" si="29"/>
        <v/>
      </c>
      <c r="O338" s="67">
        <f>IF(A338="","",SUMIFS('MVT stock'!G:G,'MVT stock'!E:E,A338,'MVT stock'!F:F,K338))</f>
        <v>0</v>
      </c>
      <c r="P338" s="67">
        <f>IF(A338="","",SUMIFS('MVT stock'!H:H,'MVT stock'!E:E,A338,'MVT stock'!F:F,K338))</f>
        <v>0</v>
      </c>
      <c r="Q338" s="68">
        <f t="shared" si="27"/>
        <v>1</v>
      </c>
      <c r="R338" s="50" t="str">
        <f t="shared" si="25"/>
        <v>Robe marinière</v>
      </c>
      <c r="S338" s="51">
        <f>VLOOKUP(A338,BDD!E:F,2,0)</f>
        <v>198</v>
      </c>
      <c r="T338" s="51">
        <f t="shared" si="28"/>
        <v>198</v>
      </c>
    </row>
    <row r="339" spans="1:20" x14ac:dyDescent="0.25">
      <c r="A339" s="65" t="str">
        <f t="shared" si="26"/>
        <v>16ETBA081.IMP</v>
      </c>
      <c r="B339" s="53" t="s">
        <v>132</v>
      </c>
      <c r="C339" s="53" t="s">
        <v>697</v>
      </c>
      <c r="D339" s="53" t="s">
        <v>416</v>
      </c>
      <c r="E339" s="58" t="s">
        <v>417</v>
      </c>
      <c r="F339" s="53" t="s">
        <v>162</v>
      </c>
      <c r="G339" s="53" t="s">
        <v>801</v>
      </c>
      <c r="H339" s="65" t="str">
        <f>IF(D339="","",CONCATENATE(B339,VLOOKUP(C339,Thesaurus!N:O,2,0),VLOOKUP(F339,Thesaurus!C:D,2,0)))</f>
        <v>16ETBA08</v>
      </c>
      <c r="I339" s="57" t="s">
        <v>257</v>
      </c>
      <c r="J339" s="59" t="s">
        <v>1004</v>
      </c>
      <c r="K339" s="61" t="s">
        <v>180</v>
      </c>
      <c r="L339" s="53">
        <v>1</v>
      </c>
      <c r="M339" s="53">
        <v>1</v>
      </c>
      <c r="N339" s="53" t="str">
        <f t="shared" si="29"/>
        <v/>
      </c>
      <c r="O339" s="67">
        <f>IF(A339="","",SUMIFS('MVT stock'!G:G,'MVT stock'!E:E,A339,'MVT stock'!F:F,K339))</f>
        <v>0</v>
      </c>
      <c r="P339" s="67">
        <f>IF(A339="","",SUMIFS('MVT stock'!H:H,'MVT stock'!E:E,A339,'MVT stock'!F:F,K339))</f>
        <v>0</v>
      </c>
      <c r="Q339" s="68">
        <f t="shared" si="27"/>
        <v>1</v>
      </c>
      <c r="R339" s="50" t="str">
        <f t="shared" si="25"/>
        <v>Robe marinière</v>
      </c>
      <c r="S339" s="51">
        <f>VLOOKUP(A339,BDD!E:F,2,0)</f>
        <v>198</v>
      </c>
      <c r="T339" s="51">
        <f t="shared" si="28"/>
        <v>198</v>
      </c>
    </row>
    <row r="340" spans="1:20" x14ac:dyDescent="0.25">
      <c r="A340" s="65" t="str">
        <f t="shared" si="26"/>
        <v>16ETBA081.IMP</v>
      </c>
      <c r="B340" s="53" t="s">
        <v>132</v>
      </c>
      <c r="C340" s="53" t="s">
        <v>697</v>
      </c>
      <c r="D340" s="53" t="s">
        <v>416</v>
      </c>
      <c r="E340" s="58" t="s">
        <v>417</v>
      </c>
      <c r="F340" s="53" t="s">
        <v>162</v>
      </c>
      <c r="G340" s="53" t="s">
        <v>801</v>
      </c>
      <c r="H340" s="65" t="str">
        <f>IF(D340="","",CONCATENATE(B340,VLOOKUP(C340,Thesaurus!N:O,2,0),VLOOKUP(F340,Thesaurus!C:D,2,0)))</f>
        <v>16ETBA08</v>
      </c>
      <c r="I340" s="57" t="s">
        <v>257</v>
      </c>
      <c r="J340" s="59" t="s">
        <v>1004</v>
      </c>
      <c r="K340" s="61" t="s">
        <v>181</v>
      </c>
      <c r="L340" s="53">
        <v>1</v>
      </c>
      <c r="M340" s="53">
        <v>1</v>
      </c>
      <c r="N340" s="53" t="str">
        <f t="shared" si="29"/>
        <v/>
      </c>
      <c r="O340" s="67">
        <f>IF(A340="","",SUMIFS('MVT stock'!G:G,'MVT stock'!E:E,A340,'MVT stock'!F:F,K340))</f>
        <v>0</v>
      </c>
      <c r="P340" s="67">
        <f>IF(A340="","",SUMIFS('MVT stock'!H:H,'MVT stock'!E:E,A340,'MVT stock'!F:F,K340))</f>
        <v>0</v>
      </c>
      <c r="Q340" s="68">
        <f t="shared" si="27"/>
        <v>1</v>
      </c>
      <c r="R340" s="50" t="str">
        <f t="shared" si="25"/>
        <v>Robe marinière</v>
      </c>
      <c r="S340" s="51">
        <f>VLOOKUP(A340,BDD!E:F,2,0)</f>
        <v>198</v>
      </c>
      <c r="T340" s="51">
        <f t="shared" si="28"/>
        <v>198</v>
      </c>
    </row>
    <row r="341" spans="1:20" x14ac:dyDescent="0.25">
      <c r="A341" s="65" t="str">
        <f t="shared" si="26"/>
        <v>16ETBA081.IMP</v>
      </c>
      <c r="B341" s="53" t="s">
        <v>132</v>
      </c>
      <c r="C341" s="53" t="s">
        <v>697</v>
      </c>
      <c r="D341" s="53" t="s">
        <v>416</v>
      </c>
      <c r="E341" s="58" t="s">
        <v>417</v>
      </c>
      <c r="F341" s="53" t="s">
        <v>162</v>
      </c>
      <c r="G341" s="53" t="s">
        <v>801</v>
      </c>
      <c r="H341" s="65" t="str">
        <f>IF(D341="","",CONCATENATE(B341,VLOOKUP(C341,Thesaurus!N:O,2,0),VLOOKUP(F341,Thesaurus!C:D,2,0)))</f>
        <v>16ETBA08</v>
      </c>
      <c r="I341" s="57" t="s">
        <v>257</v>
      </c>
      <c r="J341" s="59" t="s">
        <v>1004</v>
      </c>
      <c r="K341" s="61" t="s">
        <v>996</v>
      </c>
      <c r="L341" s="53">
        <v>1</v>
      </c>
      <c r="M341" s="53">
        <v>1</v>
      </c>
      <c r="N341" s="53" t="str">
        <f t="shared" si="29"/>
        <v/>
      </c>
      <c r="O341" s="67">
        <f>IF(A341="","",SUMIFS('MVT stock'!G:G,'MVT stock'!E:E,A341,'MVT stock'!F:F,K341))</f>
        <v>0</v>
      </c>
      <c r="P341" s="67">
        <f>IF(A341="","",SUMIFS('MVT stock'!H:H,'MVT stock'!E:E,A341,'MVT stock'!F:F,K341))</f>
        <v>0</v>
      </c>
      <c r="Q341" s="68">
        <f t="shared" si="27"/>
        <v>1</v>
      </c>
      <c r="R341" s="50" t="str">
        <f t="shared" si="25"/>
        <v>Robe marinière</v>
      </c>
      <c r="S341" s="51">
        <f>VLOOKUP(A341,BDD!E:F,2,0)</f>
        <v>198</v>
      </c>
      <c r="T341" s="51">
        <f t="shared" si="28"/>
        <v>198</v>
      </c>
    </row>
    <row r="342" spans="1:20" x14ac:dyDescent="0.25">
      <c r="A342" s="65" t="str">
        <f t="shared" si="26"/>
        <v>16ETBA082.680</v>
      </c>
      <c r="B342" s="53" t="s">
        <v>132</v>
      </c>
      <c r="C342" s="53" t="s">
        <v>697</v>
      </c>
      <c r="D342" s="53" t="s">
        <v>418</v>
      </c>
      <c r="E342" s="58" t="s">
        <v>419</v>
      </c>
      <c r="F342" s="53" t="s">
        <v>162</v>
      </c>
      <c r="G342" s="53" t="s">
        <v>802</v>
      </c>
      <c r="H342" s="65" t="str">
        <f>IF(D342="","",CONCATENATE(B342,VLOOKUP(C342,Thesaurus!N:O,2,0),VLOOKUP(F342,Thesaurus!C:D,2,0)))</f>
        <v>16ETBA08</v>
      </c>
      <c r="I342" s="57" t="s">
        <v>240</v>
      </c>
      <c r="J342" s="59" t="s">
        <v>183</v>
      </c>
      <c r="K342" s="61" t="s">
        <v>997</v>
      </c>
      <c r="L342" s="53">
        <v>1</v>
      </c>
      <c r="M342" s="53">
        <v>1</v>
      </c>
      <c r="N342" s="53" t="str">
        <f t="shared" si="29"/>
        <v/>
      </c>
      <c r="O342" s="67">
        <f>IF(A342="","",SUMIFS('MVT stock'!G:G,'MVT stock'!E:E,A342,'MVT stock'!F:F,K342))</f>
        <v>0</v>
      </c>
      <c r="P342" s="67">
        <f>IF(A342="","",SUMIFS('MVT stock'!H:H,'MVT stock'!E:E,A342,'MVT stock'!F:F,K342))</f>
        <v>0</v>
      </c>
      <c r="Q342" s="68">
        <f t="shared" si="27"/>
        <v>1</v>
      </c>
      <c r="R342" s="50" t="str">
        <f t="shared" si="25"/>
        <v>Robe dos croisé</v>
      </c>
      <c r="S342" s="51">
        <f>VLOOKUP(A342,BDD!E:F,2,0)</f>
        <v>210</v>
      </c>
      <c r="T342" s="51">
        <f t="shared" si="28"/>
        <v>210</v>
      </c>
    </row>
    <row r="343" spans="1:20" x14ac:dyDescent="0.25">
      <c r="A343" s="65" t="str">
        <f t="shared" si="26"/>
        <v>16ETBA082.680</v>
      </c>
      <c r="B343" s="53" t="s">
        <v>132</v>
      </c>
      <c r="C343" s="53" t="s">
        <v>697</v>
      </c>
      <c r="D343" s="53" t="s">
        <v>418</v>
      </c>
      <c r="E343" s="58" t="s">
        <v>419</v>
      </c>
      <c r="F343" s="53" t="s">
        <v>162</v>
      </c>
      <c r="G343" s="53" t="s">
        <v>802</v>
      </c>
      <c r="H343" s="65" t="str">
        <f>IF(D343="","",CONCATENATE(B343,VLOOKUP(C343,Thesaurus!N:O,2,0),VLOOKUP(F343,Thesaurus!C:D,2,0)))</f>
        <v>16ETBA08</v>
      </c>
      <c r="I343" s="57" t="s">
        <v>240</v>
      </c>
      <c r="J343" s="59" t="s">
        <v>183</v>
      </c>
      <c r="K343" s="61" t="s">
        <v>180</v>
      </c>
      <c r="L343" s="53">
        <v>1</v>
      </c>
      <c r="M343" s="53">
        <v>1</v>
      </c>
      <c r="N343" s="53" t="str">
        <f t="shared" si="29"/>
        <v/>
      </c>
      <c r="O343" s="67">
        <f>IF(A343="","",SUMIFS('MVT stock'!G:G,'MVT stock'!E:E,A343,'MVT stock'!F:F,K343))</f>
        <v>0</v>
      </c>
      <c r="P343" s="67">
        <f>IF(A343="","",SUMIFS('MVT stock'!H:H,'MVT stock'!E:E,A343,'MVT stock'!F:F,K343))</f>
        <v>0</v>
      </c>
      <c r="Q343" s="68">
        <f t="shared" si="27"/>
        <v>1</v>
      </c>
      <c r="R343" s="50" t="str">
        <f t="shared" si="25"/>
        <v>Robe dos croisé</v>
      </c>
      <c r="S343" s="51">
        <f>VLOOKUP(A343,BDD!E:F,2,0)</f>
        <v>210</v>
      </c>
      <c r="T343" s="51">
        <f t="shared" si="28"/>
        <v>210</v>
      </c>
    </row>
    <row r="344" spans="1:20" x14ac:dyDescent="0.25">
      <c r="A344" s="65" t="str">
        <f t="shared" si="26"/>
        <v>16ETBA082.680</v>
      </c>
      <c r="B344" s="53" t="s">
        <v>132</v>
      </c>
      <c r="C344" s="53" t="s">
        <v>697</v>
      </c>
      <c r="D344" s="53" t="s">
        <v>418</v>
      </c>
      <c r="E344" s="58" t="s">
        <v>419</v>
      </c>
      <c r="F344" s="53" t="s">
        <v>162</v>
      </c>
      <c r="G344" s="53" t="s">
        <v>802</v>
      </c>
      <c r="H344" s="65" t="str">
        <f>IF(D344="","",CONCATENATE(B344,VLOOKUP(C344,Thesaurus!N:O,2,0),VLOOKUP(F344,Thesaurus!C:D,2,0)))</f>
        <v>16ETBA08</v>
      </c>
      <c r="I344" s="57" t="s">
        <v>240</v>
      </c>
      <c r="J344" s="59" t="s">
        <v>183</v>
      </c>
      <c r="K344" s="61" t="s">
        <v>181</v>
      </c>
      <c r="L344" s="53">
        <v>1</v>
      </c>
      <c r="M344" s="53">
        <v>1</v>
      </c>
      <c r="N344" s="53" t="str">
        <f t="shared" si="29"/>
        <v/>
      </c>
      <c r="O344" s="67">
        <f>IF(A344="","",SUMIFS('MVT stock'!G:G,'MVT stock'!E:E,A344,'MVT stock'!F:F,K344))</f>
        <v>0</v>
      </c>
      <c r="P344" s="67">
        <f>IF(A344="","",SUMIFS('MVT stock'!H:H,'MVT stock'!E:E,A344,'MVT stock'!F:F,K344))</f>
        <v>0</v>
      </c>
      <c r="Q344" s="68">
        <f t="shared" si="27"/>
        <v>1</v>
      </c>
      <c r="R344" s="50" t="str">
        <f t="shared" si="25"/>
        <v>Robe dos croisé</v>
      </c>
      <c r="S344" s="51">
        <f>VLOOKUP(A344,BDD!E:F,2,0)</f>
        <v>210</v>
      </c>
      <c r="T344" s="51">
        <f t="shared" si="28"/>
        <v>210</v>
      </c>
    </row>
    <row r="345" spans="1:20" x14ac:dyDescent="0.25">
      <c r="A345" s="65" t="str">
        <f t="shared" si="26"/>
        <v>16ETBA082.680</v>
      </c>
      <c r="B345" s="53" t="s">
        <v>132</v>
      </c>
      <c r="C345" s="53" t="s">
        <v>697</v>
      </c>
      <c r="D345" s="53" t="s">
        <v>418</v>
      </c>
      <c r="E345" s="58" t="s">
        <v>419</v>
      </c>
      <c r="F345" s="53" t="s">
        <v>162</v>
      </c>
      <c r="G345" s="53" t="s">
        <v>802</v>
      </c>
      <c r="H345" s="65" t="str">
        <f>IF(D345="","",CONCATENATE(B345,VLOOKUP(C345,Thesaurus!N:O,2,0),VLOOKUP(F345,Thesaurus!C:D,2,0)))</f>
        <v>16ETBA08</v>
      </c>
      <c r="I345" s="57" t="s">
        <v>240</v>
      </c>
      <c r="J345" s="59" t="s">
        <v>183</v>
      </c>
      <c r="K345" s="61" t="s">
        <v>996</v>
      </c>
      <c r="L345" s="53">
        <v>1</v>
      </c>
      <c r="M345" s="53">
        <v>1</v>
      </c>
      <c r="N345" s="53" t="str">
        <f t="shared" si="29"/>
        <v/>
      </c>
      <c r="O345" s="67">
        <f>IF(A345="","",SUMIFS('MVT stock'!G:G,'MVT stock'!E:E,A345,'MVT stock'!F:F,K345))</f>
        <v>0</v>
      </c>
      <c r="P345" s="67">
        <f>IF(A345="","",SUMIFS('MVT stock'!H:H,'MVT stock'!E:E,A345,'MVT stock'!F:F,K345))</f>
        <v>0</v>
      </c>
      <c r="Q345" s="68">
        <f t="shared" si="27"/>
        <v>1</v>
      </c>
      <c r="R345" s="50" t="str">
        <f t="shared" si="25"/>
        <v>Robe dos croisé</v>
      </c>
      <c r="S345" s="51">
        <f>VLOOKUP(A345,BDD!E:F,2,0)</f>
        <v>210</v>
      </c>
      <c r="T345" s="51">
        <f t="shared" si="28"/>
        <v>210</v>
      </c>
    </row>
    <row r="346" spans="1:20" x14ac:dyDescent="0.25">
      <c r="A346" s="65" t="str">
        <f t="shared" si="26"/>
        <v>16ETBA083.680</v>
      </c>
      <c r="B346" s="53" t="s">
        <v>132</v>
      </c>
      <c r="C346" s="53" t="s">
        <v>697</v>
      </c>
      <c r="D346" s="53" t="s">
        <v>420</v>
      </c>
      <c r="E346" s="58" t="s">
        <v>419</v>
      </c>
      <c r="F346" s="53" t="s">
        <v>162</v>
      </c>
      <c r="G346" s="53" t="s">
        <v>803</v>
      </c>
      <c r="H346" s="65" t="str">
        <f>IF(D346="","",CONCATENATE(B346,VLOOKUP(C346,Thesaurus!N:O,2,0),VLOOKUP(F346,Thesaurus!C:D,2,0)))</f>
        <v>16ETBA08</v>
      </c>
      <c r="I346" s="57" t="s">
        <v>240</v>
      </c>
      <c r="J346" s="59" t="s">
        <v>1005</v>
      </c>
      <c r="K346" s="61" t="s">
        <v>180</v>
      </c>
      <c r="L346" s="53">
        <v>1</v>
      </c>
      <c r="M346" s="53">
        <v>1</v>
      </c>
      <c r="N346" s="53" t="str">
        <f t="shared" si="29"/>
        <v/>
      </c>
      <c r="O346" s="67">
        <f>IF(A346="","",SUMIFS('MVT stock'!G:G,'MVT stock'!E:E,A346,'MVT stock'!F:F,K346))</f>
        <v>0</v>
      </c>
      <c r="P346" s="67">
        <f>IF(A346="","",SUMIFS('MVT stock'!H:H,'MVT stock'!E:E,A346,'MVT stock'!F:F,K346))</f>
        <v>0</v>
      </c>
      <c r="Q346" s="68">
        <f t="shared" si="27"/>
        <v>1</v>
      </c>
      <c r="R346" s="50" t="str">
        <f t="shared" si="25"/>
        <v>Robe manches courtes jersey</v>
      </c>
      <c r="S346" s="51">
        <f>VLOOKUP(A346,BDD!E:F,2,0)</f>
        <v>184</v>
      </c>
      <c r="T346" s="51">
        <f t="shared" si="28"/>
        <v>184</v>
      </c>
    </row>
    <row r="347" spans="1:20" x14ac:dyDescent="0.25">
      <c r="A347" s="65" t="str">
        <f t="shared" si="26"/>
        <v>16ETBA083.680</v>
      </c>
      <c r="B347" s="53" t="s">
        <v>132</v>
      </c>
      <c r="C347" s="53" t="s">
        <v>697</v>
      </c>
      <c r="D347" s="53" t="s">
        <v>420</v>
      </c>
      <c r="E347" s="58" t="s">
        <v>419</v>
      </c>
      <c r="F347" s="53" t="s">
        <v>162</v>
      </c>
      <c r="G347" s="53" t="s">
        <v>803</v>
      </c>
      <c r="H347" s="65" t="str">
        <f>IF(D347="","",CONCATENATE(B347,VLOOKUP(C347,Thesaurus!N:O,2,0),VLOOKUP(F347,Thesaurus!C:D,2,0)))</f>
        <v>16ETBA08</v>
      </c>
      <c r="I347" s="57" t="s">
        <v>240</v>
      </c>
      <c r="J347" s="59" t="s">
        <v>1005</v>
      </c>
      <c r="K347" s="61" t="s">
        <v>181</v>
      </c>
      <c r="L347" s="53">
        <v>1</v>
      </c>
      <c r="M347" s="53">
        <v>1</v>
      </c>
      <c r="N347" s="53" t="str">
        <f t="shared" si="29"/>
        <v/>
      </c>
      <c r="O347" s="67">
        <f>IF(A347="","",SUMIFS('MVT stock'!G:G,'MVT stock'!E:E,A347,'MVT stock'!F:F,K347))</f>
        <v>0</v>
      </c>
      <c r="P347" s="67">
        <f>IF(A347="","",SUMIFS('MVT stock'!H:H,'MVT stock'!E:E,A347,'MVT stock'!F:F,K347))</f>
        <v>0</v>
      </c>
      <c r="Q347" s="68">
        <f t="shared" si="27"/>
        <v>1</v>
      </c>
      <c r="R347" s="50" t="str">
        <f t="shared" si="25"/>
        <v>Robe manches courtes jersey</v>
      </c>
      <c r="S347" s="51">
        <f>VLOOKUP(A347,BDD!E:F,2,0)</f>
        <v>184</v>
      </c>
      <c r="T347" s="51">
        <f t="shared" si="28"/>
        <v>184</v>
      </c>
    </row>
    <row r="348" spans="1:20" x14ac:dyDescent="0.25">
      <c r="A348" s="65" t="str">
        <f t="shared" si="26"/>
        <v>16ETBA083.680</v>
      </c>
      <c r="B348" s="53" t="s">
        <v>132</v>
      </c>
      <c r="C348" s="53" t="s">
        <v>697</v>
      </c>
      <c r="D348" s="53" t="s">
        <v>420</v>
      </c>
      <c r="E348" s="58" t="s">
        <v>419</v>
      </c>
      <c r="F348" s="53" t="s">
        <v>162</v>
      </c>
      <c r="G348" s="53" t="s">
        <v>803</v>
      </c>
      <c r="H348" s="65" t="str">
        <f>IF(D348="","",CONCATENATE(B348,VLOOKUP(C348,Thesaurus!N:O,2,0),VLOOKUP(F348,Thesaurus!C:D,2,0)))</f>
        <v>16ETBA08</v>
      </c>
      <c r="I348" s="57" t="s">
        <v>240</v>
      </c>
      <c r="J348" s="59" t="s">
        <v>1005</v>
      </c>
      <c r="K348" s="61" t="s">
        <v>996</v>
      </c>
      <c r="L348" s="53">
        <v>1</v>
      </c>
      <c r="M348" s="53">
        <v>1</v>
      </c>
      <c r="N348" s="53" t="str">
        <f t="shared" si="29"/>
        <v/>
      </c>
      <c r="O348" s="67">
        <f>IF(A348="","",SUMIFS('MVT stock'!G:G,'MVT stock'!E:E,A348,'MVT stock'!F:F,K348))</f>
        <v>0</v>
      </c>
      <c r="P348" s="67">
        <f>IF(A348="","",SUMIFS('MVT stock'!H:H,'MVT stock'!E:E,A348,'MVT stock'!F:F,K348))</f>
        <v>0</v>
      </c>
      <c r="Q348" s="68">
        <f t="shared" si="27"/>
        <v>1</v>
      </c>
      <c r="R348" s="50" t="str">
        <f t="shared" si="25"/>
        <v>Robe manches courtes jersey</v>
      </c>
      <c r="S348" s="51">
        <f>VLOOKUP(A348,BDD!E:F,2,0)</f>
        <v>184</v>
      </c>
      <c r="T348" s="51">
        <f t="shared" si="28"/>
        <v>184</v>
      </c>
    </row>
    <row r="349" spans="1:20" x14ac:dyDescent="0.25">
      <c r="A349" s="65" t="str">
        <f t="shared" si="26"/>
        <v>16ETBA084.IMP</v>
      </c>
      <c r="B349" s="53" t="s">
        <v>132</v>
      </c>
      <c r="C349" s="53" t="s">
        <v>697</v>
      </c>
      <c r="D349" s="53" t="s">
        <v>421</v>
      </c>
      <c r="E349" s="58" t="s">
        <v>422</v>
      </c>
      <c r="F349" s="53" t="s">
        <v>162</v>
      </c>
      <c r="G349" s="53" t="s">
        <v>804</v>
      </c>
      <c r="H349" s="65" t="str">
        <f>IF(D349="","",CONCATENATE(B349,VLOOKUP(C349,Thesaurus!N:O,2,0),VLOOKUP(F349,Thesaurus!C:D,2,0)))</f>
        <v>16ETBA08</v>
      </c>
      <c r="I349" s="57" t="s">
        <v>257</v>
      </c>
      <c r="J349" s="59" t="s">
        <v>182</v>
      </c>
      <c r="K349" s="61" t="s">
        <v>998</v>
      </c>
      <c r="L349" s="53">
        <v>1</v>
      </c>
      <c r="M349" s="53">
        <v>1</v>
      </c>
      <c r="N349" s="53" t="str">
        <f t="shared" si="29"/>
        <v/>
      </c>
      <c r="O349" s="67">
        <f>IF(A349="","",SUMIFS('MVT stock'!G:G,'MVT stock'!E:E,A349,'MVT stock'!F:F,K349))</f>
        <v>0</v>
      </c>
      <c r="P349" s="67">
        <f>IF(A349="","",SUMIFS('MVT stock'!H:H,'MVT stock'!E:E,A349,'MVT stock'!F:F,K349))</f>
        <v>0</v>
      </c>
      <c r="Q349" s="68">
        <f t="shared" si="27"/>
        <v>1</v>
      </c>
      <c r="R349" s="50" t="str">
        <f t="shared" si="25"/>
        <v>Robe pull marinière</v>
      </c>
      <c r="S349" s="51">
        <f>VLOOKUP(A349,BDD!E:F,2,0)</f>
        <v>246</v>
      </c>
      <c r="T349" s="51">
        <f t="shared" si="28"/>
        <v>246</v>
      </c>
    </row>
    <row r="350" spans="1:20" x14ac:dyDescent="0.25">
      <c r="A350" s="65" t="str">
        <f t="shared" si="26"/>
        <v>16ETBA084.IMP</v>
      </c>
      <c r="B350" s="53" t="s">
        <v>132</v>
      </c>
      <c r="C350" s="53" t="s">
        <v>697</v>
      </c>
      <c r="D350" s="53" t="s">
        <v>421</v>
      </c>
      <c r="E350" s="58" t="s">
        <v>422</v>
      </c>
      <c r="F350" s="53" t="s">
        <v>162</v>
      </c>
      <c r="G350" s="53" t="s">
        <v>804</v>
      </c>
      <c r="H350" s="65" t="str">
        <f>IF(D350="","",CONCATENATE(B350,VLOOKUP(C350,Thesaurus!N:O,2,0),VLOOKUP(F350,Thesaurus!C:D,2,0)))</f>
        <v>16ETBA08</v>
      </c>
      <c r="I350" s="57" t="s">
        <v>257</v>
      </c>
      <c r="J350" s="59" t="s">
        <v>182</v>
      </c>
      <c r="K350" s="61" t="s">
        <v>183</v>
      </c>
      <c r="L350" s="53">
        <v>1</v>
      </c>
      <c r="M350" s="53">
        <v>1</v>
      </c>
      <c r="N350" s="53" t="str">
        <f t="shared" si="29"/>
        <v/>
      </c>
      <c r="O350" s="67">
        <f>IF(A350="","",SUMIFS('MVT stock'!G:G,'MVT stock'!E:E,A350,'MVT stock'!F:F,K350))</f>
        <v>0</v>
      </c>
      <c r="P350" s="67">
        <f>IF(A350="","",SUMIFS('MVT stock'!H:H,'MVT stock'!E:E,A350,'MVT stock'!F:F,K350))</f>
        <v>0</v>
      </c>
      <c r="Q350" s="68">
        <f t="shared" si="27"/>
        <v>1</v>
      </c>
      <c r="R350" s="50" t="str">
        <f t="shared" si="25"/>
        <v>Robe pull marinière</v>
      </c>
      <c r="S350" s="51">
        <f>VLOOKUP(A350,BDD!E:F,2,0)</f>
        <v>246</v>
      </c>
      <c r="T350" s="51">
        <f t="shared" si="28"/>
        <v>246</v>
      </c>
    </row>
    <row r="351" spans="1:20" x14ac:dyDescent="0.25">
      <c r="A351" s="65" t="str">
        <f t="shared" si="26"/>
        <v>16ETBA084.IMP</v>
      </c>
      <c r="B351" s="53" t="s">
        <v>132</v>
      </c>
      <c r="C351" s="53" t="s">
        <v>697</v>
      </c>
      <c r="D351" s="53" t="s">
        <v>421</v>
      </c>
      <c r="E351" s="58" t="s">
        <v>422</v>
      </c>
      <c r="F351" s="53" t="s">
        <v>162</v>
      </c>
      <c r="G351" s="53" t="s">
        <v>804</v>
      </c>
      <c r="H351" s="65" t="str">
        <f>IF(D351="","",CONCATENATE(B351,VLOOKUP(C351,Thesaurus!N:O,2,0),VLOOKUP(F351,Thesaurus!C:D,2,0)))</f>
        <v>16ETBA08</v>
      </c>
      <c r="I351" s="57" t="s">
        <v>257</v>
      </c>
      <c r="J351" s="59" t="s">
        <v>182</v>
      </c>
      <c r="K351" s="61" t="s">
        <v>182</v>
      </c>
      <c r="L351" s="53">
        <v>1</v>
      </c>
      <c r="M351" s="53">
        <v>1</v>
      </c>
      <c r="N351" s="53" t="str">
        <f t="shared" si="29"/>
        <v/>
      </c>
      <c r="O351" s="67">
        <f>IF(A351="","",SUMIFS('MVT stock'!G:G,'MVT stock'!E:E,A351,'MVT stock'!F:F,K351))</f>
        <v>0</v>
      </c>
      <c r="P351" s="67">
        <f>IF(A351="","",SUMIFS('MVT stock'!H:H,'MVT stock'!E:E,A351,'MVT stock'!F:F,K351))</f>
        <v>1</v>
      </c>
      <c r="Q351" s="68">
        <f t="shared" si="27"/>
        <v>0</v>
      </c>
      <c r="R351" s="50" t="str">
        <f t="shared" si="25"/>
        <v>Robe pull marinière</v>
      </c>
      <c r="S351" s="51">
        <f>VLOOKUP(A351,BDD!E:F,2,0)</f>
        <v>246</v>
      </c>
      <c r="T351" s="51">
        <f t="shared" si="28"/>
        <v>246</v>
      </c>
    </row>
    <row r="352" spans="1:20" x14ac:dyDescent="0.25">
      <c r="A352" s="65" t="str">
        <f t="shared" si="26"/>
        <v>16ETBA085.680</v>
      </c>
      <c r="B352" s="53" t="s">
        <v>132</v>
      </c>
      <c r="C352" s="53" t="s">
        <v>697</v>
      </c>
      <c r="D352" s="53" t="s">
        <v>423</v>
      </c>
      <c r="E352" s="58" t="s">
        <v>424</v>
      </c>
      <c r="F352" s="53" t="s">
        <v>162</v>
      </c>
      <c r="G352" s="53" t="s">
        <v>805</v>
      </c>
      <c r="H352" s="65" t="str">
        <f>IF(D352="","",CONCATENATE(B352,VLOOKUP(C352,Thesaurus!N:O,2,0),VLOOKUP(F352,Thesaurus!C:D,2,0)))</f>
        <v>16ETBA08</v>
      </c>
      <c r="I352" s="57" t="s">
        <v>240</v>
      </c>
      <c r="J352" s="59" t="s">
        <v>1019</v>
      </c>
      <c r="K352" s="61" t="s">
        <v>998</v>
      </c>
      <c r="L352" s="53">
        <v>1</v>
      </c>
      <c r="M352" s="53">
        <v>1</v>
      </c>
      <c r="N352" s="53" t="str">
        <f t="shared" si="29"/>
        <v/>
      </c>
      <c r="O352" s="67">
        <f>IF(A352="","",SUMIFS('MVT stock'!G:G,'MVT stock'!E:E,A352,'MVT stock'!F:F,K352))</f>
        <v>0</v>
      </c>
      <c r="P352" s="67">
        <f>IF(A352="","",SUMIFS('MVT stock'!H:H,'MVT stock'!E:E,A352,'MVT stock'!F:F,K352))</f>
        <v>0</v>
      </c>
      <c r="Q352" s="68">
        <f t="shared" si="27"/>
        <v>1</v>
      </c>
      <c r="R352" s="50" t="str">
        <f t="shared" si="25"/>
        <v>Robe militaire</v>
      </c>
      <c r="S352" s="51">
        <f>VLOOKUP(A352,BDD!E:F,2,0)</f>
        <v>210</v>
      </c>
      <c r="T352" s="51">
        <f t="shared" si="28"/>
        <v>210</v>
      </c>
    </row>
    <row r="353" spans="1:20" x14ac:dyDescent="0.25">
      <c r="A353" s="65" t="str">
        <f t="shared" si="26"/>
        <v>16ETBA085.680</v>
      </c>
      <c r="B353" s="53" t="s">
        <v>132</v>
      </c>
      <c r="C353" s="53" t="s">
        <v>697</v>
      </c>
      <c r="D353" s="53" t="s">
        <v>423</v>
      </c>
      <c r="E353" s="58" t="s">
        <v>424</v>
      </c>
      <c r="F353" s="53" t="s">
        <v>162</v>
      </c>
      <c r="G353" s="53" t="s">
        <v>805</v>
      </c>
      <c r="H353" s="65" t="str">
        <f>IF(D353="","",CONCATENATE(B353,VLOOKUP(C353,Thesaurus!N:O,2,0),VLOOKUP(F353,Thesaurus!C:D,2,0)))</f>
        <v>16ETBA08</v>
      </c>
      <c r="I353" s="57" t="s">
        <v>240</v>
      </c>
      <c r="J353" s="59" t="s">
        <v>1019</v>
      </c>
      <c r="K353" s="61" t="s">
        <v>183</v>
      </c>
      <c r="L353" s="53">
        <v>1</v>
      </c>
      <c r="M353" s="53">
        <v>1</v>
      </c>
      <c r="N353" s="53" t="str">
        <f t="shared" si="29"/>
        <v/>
      </c>
      <c r="O353" s="67">
        <f>IF(A353="","",SUMIFS('MVT stock'!G:G,'MVT stock'!E:E,A353,'MVT stock'!F:F,K353))</f>
        <v>0</v>
      </c>
      <c r="P353" s="67">
        <f>IF(A353="","",SUMIFS('MVT stock'!H:H,'MVT stock'!E:E,A353,'MVT stock'!F:F,K353))</f>
        <v>1</v>
      </c>
      <c r="Q353" s="68">
        <f t="shared" si="27"/>
        <v>0</v>
      </c>
      <c r="R353" s="50" t="str">
        <f t="shared" si="25"/>
        <v>Robe militaire</v>
      </c>
      <c r="S353" s="51">
        <f>VLOOKUP(A353,BDD!E:F,2,0)</f>
        <v>210</v>
      </c>
      <c r="T353" s="51">
        <f t="shared" si="28"/>
        <v>210</v>
      </c>
    </row>
    <row r="354" spans="1:20" x14ac:dyDescent="0.25">
      <c r="A354" s="65" t="str">
        <f t="shared" si="26"/>
        <v>16ETBA085.680</v>
      </c>
      <c r="B354" s="53" t="s">
        <v>132</v>
      </c>
      <c r="C354" s="53" t="s">
        <v>697</v>
      </c>
      <c r="D354" s="53" t="s">
        <v>423</v>
      </c>
      <c r="E354" s="58" t="s">
        <v>424</v>
      </c>
      <c r="F354" s="53" t="s">
        <v>162</v>
      </c>
      <c r="G354" s="53" t="s">
        <v>805</v>
      </c>
      <c r="H354" s="65" t="str">
        <f>IF(D354="","",CONCATENATE(B354,VLOOKUP(C354,Thesaurus!N:O,2,0),VLOOKUP(F354,Thesaurus!C:D,2,0)))</f>
        <v>16ETBA08</v>
      </c>
      <c r="I354" s="57" t="s">
        <v>240</v>
      </c>
      <c r="J354" s="59" t="s">
        <v>1019</v>
      </c>
      <c r="K354" s="61" t="s">
        <v>182</v>
      </c>
      <c r="L354" s="53">
        <v>1</v>
      </c>
      <c r="M354" s="53">
        <v>1</v>
      </c>
      <c r="N354" s="53" t="str">
        <f t="shared" si="29"/>
        <v/>
      </c>
      <c r="O354" s="67">
        <f>IF(A354="","",SUMIFS('MVT stock'!G:G,'MVT stock'!E:E,A354,'MVT stock'!F:F,K354))</f>
        <v>0</v>
      </c>
      <c r="P354" s="67">
        <f>IF(A354="","",SUMIFS('MVT stock'!H:H,'MVT stock'!E:E,A354,'MVT stock'!F:F,K354))</f>
        <v>0</v>
      </c>
      <c r="Q354" s="68">
        <f t="shared" si="27"/>
        <v>1</v>
      </c>
      <c r="R354" s="50" t="str">
        <f t="shared" si="25"/>
        <v>Robe militaire</v>
      </c>
      <c r="S354" s="51">
        <f>VLOOKUP(A354,BDD!E:F,2,0)</f>
        <v>210</v>
      </c>
      <c r="T354" s="51">
        <f t="shared" si="28"/>
        <v>210</v>
      </c>
    </row>
    <row r="355" spans="1:20" x14ac:dyDescent="0.25">
      <c r="A355" s="65" t="str">
        <f t="shared" si="26"/>
        <v>16ETBA085.680</v>
      </c>
      <c r="B355" s="53" t="s">
        <v>132</v>
      </c>
      <c r="C355" s="53" t="s">
        <v>697</v>
      </c>
      <c r="D355" s="53" t="s">
        <v>423</v>
      </c>
      <c r="E355" s="58" t="s">
        <v>424</v>
      </c>
      <c r="F355" s="53" t="s">
        <v>162</v>
      </c>
      <c r="G355" s="53" t="s">
        <v>805</v>
      </c>
      <c r="H355" s="65" t="str">
        <f>IF(D355="","",CONCATENATE(B355,VLOOKUP(C355,Thesaurus!N:O,2,0),VLOOKUP(F355,Thesaurus!C:D,2,0)))</f>
        <v>16ETBA08</v>
      </c>
      <c r="I355" s="57" t="s">
        <v>240</v>
      </c>
      <c r="J355" s="59" t="s">
        <v>1019</v>
      </c>
      <c r="K355" s="61" t="s">
        <v>999</v>
      </c>
      <c r="L355" s="53">
        <v>1</v>
      </c>
      <c r="M355" s="53">
        <v>1</v>
      </c>
      <c r="N355" s="53" t="str">
        <f t="shared" si="29"/>
        <v/>
      </c>
      <c r="O355" s="67">
        <f>IF(A355="","",SUMIFS('MVT stock'!G:G,'MVT stock'!E:E,A355,'MVT stock'!F:F,K355))</f>
        <v>0</v>
      </c>
      <c r="P355" s="67">
        <f>IF(A355="","",SUMIFS('MVT stock'!H:H,'MVT stock'!E:E,A355,'MVT stock'!F:F,K355))</f>
        <v>0</v>
      </c>
      <c r="Q355" s="68">
        <f t="shared" si="27"/>
        <v>1</v>
      </c>
      <c r="R355" s="50" t="str">
        <f t="shared" si="25"/>
        <v>Robe militaire</v>
      </c>
      <c r="S355" s="51">
        <f>VLOOKUP(A355,BDD!E:F,2,0)</f>
        <v>210</v>
      </c>
      <c r="T355" s="51">
        <f t="shared" si="28"/>
        <v>210</v>
      </c>
    </row>
    <row r="356" spans="1:20" x14ac:dyDescent="0.25">
      <c r="A356" s="65" t="str">
        <f t="shared" si="26"/>
        <v>16ETBA121.680</v>
      </c>
      <c r="B356" s="53" t="s">
        <v>132</v>
      </c>
      <c r="C356" s="53" t="s">
        <v>697</v>
      </c>
      <c r="D356" s="53" t="s">
        <v>425</v>
      </c>
      <c r="E356" s="58" t="s">
        <v>424</v>
      </c>
      <c r="F356" s="53" t="s">
        <v>170</v>
      </c>
      <c r="G356" s="53" t="s">
        <v>806</v>
      </c>
      <c r="H356" s="65" t="str">
        <f>IF(D356="","",CONCATENATE(B356,VLOOKUP(C356,Thesaurus!N:O,2,0),VLOOKUP(F356,Thesaurus!C:D,2,0)))</f>
        <v>16ETBA12</v>
      </c>
      <c r="I356" s="57" t="s">
        <v>240</v>
      </c>
      <c r="J356" s="59" t="s">
        <v>1004</v>
      </c>
      <c r="K356" s="61" t="s">
        <v>998</v>
      </c>
      <c r="L356" s="53">
        <v>1</v>
      </c>
      <c r="M356" s="53">
        <v>1</v>
      </c>
      <c r="N356" s="53" t="str">
        <f t="shared" si="29"/>
        <v/>
      </c>
      <c r="O356" s="67">
        <f>IF(A356="","",SUMIFS('MVT stock'!G:G,'MVT stock'!E:E,A356,'MVT stock'!F:F,K356))</f>
        <v>0</v>
      </c>
      <c r="P356" s="67">
        <f>IF(A356="","",SUMIFS('MVT stock'!H:H,'MVT stock'!E:E,A356,'MVT stock'!F:F,K356))</f>
        <v>0</v>
      </c>
      <c r="Q356" s="68">
        <f t="shared" si="27"/>
        <v>1</v>
      </c>
      <c r="R356" s="50" t="str">
        <f t="shared" si="25"/>
        <v>Veste militaire</v>
      </c>
      <c r="S356" s="51">
        <f>VLOOKUP(A356,BDD!E:F,2,0)</f>
        <v>244</v>
      </c>
      <c r="T356" s="51">
        <f t="shared" si="28"/>
        <v>244</v>
      </c>
    </row>
    <row r="357" spans="1:20" x14ac:dyDescent="0.25">
      <c r="A357" s="65" t="str">
        <f t="shared" si="26"/>
        <v>16ETBA121.680</v>
      </c>
      <c r="B357" s="53" t="s">
        <v>132</v>
      </c>
      <c r="C357" s="53" t="s">
        <v>697</v>
      </c>
      <c r="D357" s="53" t="s">
        <v>425</v>
      </c>
      <c r="E357" s="58" t="s">
        <v>424</v>
      </c>
      <c r="F357" s="53" t="s">
        <v>170</v>
      </c>
      <c r="G357" s="53" t="s">
        <v>806</v>
      </c>
      <c r="H357" s="65" t="str">
        <f>IF(D357="","",CONCATENATE(B357,VLOOKUP(C357,Thesaurus!N:O,2,0),VLOOKUP(F357,Thesaurus!C:D,2,0)))</f>
        <v>16ETBA12</v>
      </c>
      <c r="I357" s="57" t="s">
        <v>240</v>
      </c>
      <c r="J357" s="59" t="s">
        <v>1004</v>
      </c>
      <c r="K357" s="61" t="s">
        <v>183</v>
      </c>
      <c r="L357" s="53">
        <v>2</v>
      </c>
      <c r="M357" s="53">
        <v>2</v>
      </c>
      <c r="N357" s="53" t="str">
        <f t="shared" si="29"/>
        <v/>
      </c>
      <c r="O357" s="67">
        <f>IF(A357="","",SUMIFS('MVT stock'!G:G,'MVT stock'!E:E,A357,'MVT stock'!F:F,K357))</f>
        <v>0</v>
      </c>
      <c r="P357" s="67">
        <f>IF(A357="","",SUMIFS('MVT stock'!H:H,'MVT stock'!E:E,A357,'MVT stock'!F:F,K357))</f>
        <v>0</v>
      </c>
      <c r="Q357" s="68">
        <f t="shared" si="27"/>
        <v>2</v>
      </c>
      <c r="R357" s="50" t="str">
        <f t="shared" si="25"/>
        <v>Veste militaire</v>
      </c>
      <c r="S357" s="51">
        <f>VLOOKUP(A357,BDD!E:F,2,0)</f>
        <v>244</v>
      </c>
      <c r="T357" s="51">
        <f t="shared" si="28"/>
        <v>488</v>
      </c>
    </row>
    <row r="358" spans="1:20" x14ac:dyDescent="0.25">
      <c r="A358" s="65" t="str">
        <f t="shared" si="26"/>
        <v>16ETBA121.680</v>
      </c>
      <c r="B358" s="53" t="s">
        <v>132</v>
      </c>
      <c r="C358" s="53" t="s">
        <v>697</v>
      </c>
      <c r="D358" s="53" t="s">
        <v>425</v>
      </c>
      <c r="E358" s="58" t="s">
        <v>424</v>
      </c>
      <c r="F358" s="53" t="s">
        <v>170</v>
      </c>
      <c r="G358" s="53" t="s">
        <v>806</v>
      </c>
      <c r="H358" s="65" t="str">
        <f>IF(D358="","",CONCATENATE(B358,VLOOKUP(C358,Thesaurus!N:O,2,0),VLOOKUP(F358,Thesaurus!C:D,2,0)))</f>
        <v>16ETBA12</v>
      </c>
      <c r="I358" s="57" t="s">
        <v>240</v>
      </c>
      <c r="J358" s="59" t="s">
        <v>1004</v>
      </c>
      <c r="K358" s="61" t="s">
        <v>182</v>
      </c>
      <c r="L358" s="53">
        <v>1</v>
      </c>
      <c r="M358" s="53">
        <v>1</v>
      </c>
      <c r="N358" s="53" t="str">
        <f t="shared" si="29"/>
        <v/>
      </c>
      <c r="O358" s="67">
        <f>IF(A358="","",SUMIFS('MVT stock'!G:G,'MVT stock'!E:E,A358,'MVT stock'!F:F,K358))</f>
        <v>0</v>
      </c>
      <c r="P358" s="67">
        <f>IF(A358="","",SUMIFS('MVT stock'!H:H,'MVT stock'!E:E,A358,'MVT stock'!F:F,K358))</f>
        <v>0</v>
      </c>
      <c r="Q358" s="68">
        <f t="shared" si="27"/>
        <v>1</v>
      </c>
      <c r="R358" s="50" t="str">
        <f t="shared" si="25"/>
        <v>Veste militaire</v>
      </c>
      <c r="S358" s="51">
        <f>VLOOKUP(A358,BDD!E:F,2,0)</f>
        <v>244</v>
      </c>
      <c r="T358" s="51">
        <f t="shared" si="28"/>
        <v>244</v>
      </c>
    </row>
    <row r="359" spans="1:20" x14ac:dyDescent="0.25">
      <c r="A359" s="65" t="str">
        <f t="shared" si="26"/>
        <v>16ETBA121.680</v>
      </c>
      <c r="B359" s="53" t="s">
        <v>132</v>
      </c>
      <c r="C359" s="53" t="s">
        <v>697</v>
      </c>
      <c r="D359" s="53" t="s">
        <v>425</v>
      </c>
      <c r="E359" s="58" t="s">
        <v>424</v>
      </c>
      <c r="F359" s="53" t="s">
        <v>170</v>
      </c>
      <c r="G359" s="53" t="s">
        <v>806</v>
      </c>
      <c r="H359" s="65" t="str">
        <f>IF(D359="","",CONCATENATE(B359,VLOOKUP(C359,Thesaurus!N:O,2,0),VLOOKUP(F359,Thesaurus!C:D,2,0)))</f>
        <v>16ETBA12</v>
      </c>
      <c r="I359" s="57" t="s">
        <v>240</v>
      </c>
      <c r="J359" s="59" t="s">
        <v>1004</v>
      </c>
      <c r="K359" s="61" t="s">
        <v>999</v>
      </c>
      <c r="L359" s="53">
        <v>1</v>
      </c>
      <c r="M359" s="53">
        <v>1</v>
      </c>
      <c r="N359" s="53" t="str">
        <f t="shared" si="29"/>
        <v/>
      </c>
      <c r="O359" s="67">
        <f>IF(A359="","",SUMIFS('MVT stock'!G:G,'MVT stock'!E:E,A359,'MVT stock'!F:F,K359))</f>
        <v>0</v>
      </c>
      <c r="P359" s="67">
        <f>IF(A359="","",SUMIFS('MVT stock'!H:H,'MVT stock'!E:E,A359,'MVT stock'!F:F,K359))</f>
        <v>0</v>
      </c>
      <c r="Q359" s="68">
        <f t="shared" si="27"/>
        <v>1</v>
      </c>
      <c r="R359" s="50" t="str">
        <f t="shared" si="25"/>
        <v>Veste militaire</v>
      </c>
      <c r="S359" s="51">
        <f>VLOOKUP(A359,BDD!E:F,2,0)</f>
        <v>244</v>
      </c>
      <c r="T359" s="51">
        <f t="shared" si="28"/>
        <v>244</v>
      </c>
    </row>
    <row r="360" spans="1:20" x14ac:dyDescent="0.25">
      <c r="A360" s="65" t="str">
        <f t="shared" si="26"/>
        <v>16PHRVA121.999</v>
      </c>
      <c r="B360" s="53" t="s">
        <v>133</v>
      </c>
      <c r="C360" s="53" t="s">
        <v>81</v>
      </c>
      <c r="D360" s="53" t="s">
        <v>426</v>
      </c>
      <c r="E360" s="58" t="s">
        <v>294</v>
      </c>
      <c r="F360" s="53" t="s">
        <v>170</v>
      </c>
      <c r="G360" s="53" t="s">
        <v>807</v>
      </c>
      <c r="H360" s="65" t="str">
        <f>IF(D360="","",CONCATENATE(B360,VLOOKUP(C360,Thesaurus!N:O,2,0),VLOOKUP(F360,Thesaurus!C:D,2,0)))</f>
        <v>16PHRVA12</v>
      </c>
      <c r="I360" s="57">
        <v>999</v>
      </c>
      <c r="J360" s="59" t="s">
        <v>1004</v>
      </c>
      <c r="K360" s="61" t="s">
        <v>993</v>
      </c>
      <c r="L360" s="53">
        <v>1</v>
      </c>
      <c r="M360" s="53">
        <v>1</v>
      </c>
      <c r="N360" s="53" t="str">
        <f t="shared" si="29"/>
        <v/>
      </c>
      <c r="O360" s="67">
        <f>IF(A360="","",SUMIFS('MVT stock'!G:G,'MVT stock'!E:E,A360,'MVT stock'!F:F,K360))</f>
        <v>0</v>
      </c>
      <c r="P360" s="67">
        <f>IF(A360="","",SUMIFS('MVT stock'!H:H,'MVT stock'!E:E,A360,'MVT stock'!F:F,K360))</f>
        <v>0</v>
      </c>
      <c r="Q360" s="68">
        <f t="shared" si="27"/>
        <v>1</v>
      </c>
      <c r="R360" s="50" t="str">
        <f t="shared" si="25"/>
        <v>Cape boutonnée</v>
      </c>
      <c r="S360" s="51">
        <f>VLOOKUP(A360,BDD!E:F,2,0)</f>
        <v>250</v>
      </c>
      <c r="T360" s="51">
        <f t="shared" si="28"/>
        <v>250</v>
      </c>
    </row>
    <row r="361" spans="1:20" x14ac:dyDescent="0.25">
      <c r="A361" s="65" t="str">
        <f t="shared" si="26"/>
        <v>16PHRVA121.999</v>
      </c>
      <c r="B361" s="53" t="s">
        <v>133</v>
      </c>
      <c r="C361" s="53" t="s">
        <v>81</v>
      </c>
      <c r="D361" s="53" t="s">
        <v>426</v>
      </c>
      <c r="E361" s="58" t="s">
        <v>294</v>
      </c>
      <c r="F361" s="53" t="s">
        <v>170</v>
      </c>
      <c r="G361" s="53" t="s">
        <v>807</v>
      </c>
      <c r="H361" s="65" t="str">
        <f>IF(D361="","",CONCATENATE(B361,VLOOKUP(C361,Thesaurus!N:O,2,0),VLOOKUP(F361,Thesaurus!C:D,2,0)))</f>
        <v>16PHRVA12</v>
      </c>
      <c r="I361" s="57">
        <v>999</v>
      </c>
      <c r="J361" s="59" t="s">
        <v>1004</v>
      </c>
      <c r="K361" s="61" t="s">
        <v>994</v>
      </c>
      <c r="L361" s="53">
        <v>1</v>
      </c>
      <c r="M361" s="53">
        <v>1</v>
      </c>
      <c r="N361" s="53" t="str">
        <f t="shared" si="29"/>
        <v/>
      </c>
      <c r="O361" s="67">
        <f>IF(A361="","",SUMIFS('MVT stock'!G:G,'MVT stock'!E:E,A361,'MVT stock'!F:F,K361))</f>
        <v>0</v>
      </c>
      <c r="P361" s="67">
        <f>IF(A361="","",SUMIFS('MVT stock'!H:H,'MVT stock'!E:E,A361,'MVT stock'!F:F,K361))</f>
        <v>0</v>
      </c>
      <c r="Q361" s="68">
        <f t="shared" si="27"/>
        <v>1</v>
      </c>
      <c r="R361" s="50" t="str">
        <f t="shared" si="25"/>
        <v>Cape boutonnée</v>
      </c>
      <c r="S361" s="51">
        <f>VLOOKUP(A361,BDD!E:F,2,0)</f>
        <v>250</v>
      </c>
      <c r="T361" s="51">
        <f t="shared" si="28"/>
        <v>250</v>
      </c>
    </row>
    <row r="362" spans="1:20" x14ac:dyDescent="0.25">
      <c r="A362" s="65" t="str">
        <f t="shared" si="26"/>
        <v>16PHRVA121.999</v>
      </c>
      <c r="B362" s="53" t="s">
        <v>133</v>
      </c>
      <c r="C362" s="53" t="s">
        <v>81</v>
      </c>
      <c r="D362" s="53" t="s">
        <v>426</v>
      </c>
      <c r="E362" s="58" t="s">
        <v>294</v>
      </c>
      <c r="F362" s="53" t="s">
        <v>170</v>
      </c>
      <c r="G362" s="53" t="s">
        <v>807</v>
      </c>
      <c r="H362" s="65" t="str">
        <f>IF(D362="","",CONCATENATE(B362,VLOOKUP(C362,Thesaurus!N:O,2,0),VLOOKUP(F362,Thesaurus!C:D,2,0)))</f>
        <v>16PHRVA12</v>
      </c>
      <c r="I362" s="57">
        <v>999</v>
      </c>
      <c r="J362" s="59" t="s">
        <v>1004</v>
      </c>
      <c r="K362" s="61" t="s">
        <v>995</v>
      </c>
      <c r="L362" s="53">
        <v>1</v>
      </c>
      <c r="M362" s="53">
        <v>1</v>
      </c>
      <c r="N362" s="53" t="str">
        <f t="shared" si="29"/>
        <v/>
      </c>
      <c r="O362" s="67">
        <f>IF(A362="","",SUMIFS('MVT stock'!G:G,'MVT stock'!E:E,A362,'MVT stock'!F:F,K362))</f>
        <v>0</v>
      </c>
      <c r="P362" s="67">
        <f>IF(A362="","",SUMIFS('MVT stock'!H:H,'MVT stock'!E:E,A362,'MVT stock'!F:F,K362))</f>
        <v>0</v>
      </c>
      <c r="Q362" s="68">
        <f t="shared" si="27"/>
        <v>1</v>
      </c>
      <c r="R362" s="50" t="str">
        <f t="shared" si="25"/>
        <v>Cape boutonnée</v>
      </c>
      <c r="S362" s="51">
        <f>VLOOKUP(A362,BDD!E:F,2,0)</f>
        <v>250</v>
      </c>
      <c r="T362" s="51">
        <f t="shared" si="28"/>
        <v>250</v>
      </c>
    </row>
    <row r="363" spans="1:20" x14ac:dyDescent="0.25">
      <c r="A363" s="65" t="str">
        <f t="shared" si="26"/>
        <v>16PHRVA122.999</v>
      </c>
      <c r="B363" s="53" t="s">
        <v>133</v>
      </c>
      <c r="C363" s="53" t="s">
        <v>81</v>
      </c>
      <c r="D363" s="53" t="s">
        <v>427</v>
      </c>
      <c r="E363" s="58" t="s">
        <v>294</v>
      </c>
      <c r="F363" s="53" t="s">
        <v>170</v>
      </c>
      <c r="G363" s="53" t="s">
        <v>808</v>
      </c>
      <c r="H363" s="65" t="str">
        <f>IF(D363="","",CONCATENATE(B363,VLOOKUP(C363,Thesaurus!N:O,2,0),VLOOKUP(F363,Thesaurus!C:D,2,0)))</f>
        <v>16PHRVA12</v>
      </c>
      <c r="I363" s="57">
        <v>999</v>
      </c>
      <c r="J363" s="59" t="s">
        <v>183</v>
      </c>
      <c r="K363" s="61" t="s">
        <v>993</v>
      </c>
      <c r="L363" s="53">
        <v>1</v>
      </c>
      <c r="M363" s="53">
        <v>1</v>
      </c>
      <c r="N363" s="53" t="str">
        <f t="shared" si="29"/>
        <v/>
      </c>
      <c r="O363" s="67">
        <f>IF(A363="","",SUMIFS('MVT stock'!G:G,'MVT stock'!E:E,A363,'MVT stock'!F:F,K363))</f>
        <v>0</v>
      </c>
      <c r="P363" s="67">
        <f>IF(A363="","",SUMIFS('MVT stock'!H:H,'MVT stock'!E:E,A363,'MVT stock'!F:F,K363))</f>
        <v>0</v>
      </c>
      <c r="Q363" s="68">
        <f t="shared" si="27"/>
        <v>1</v>
      </c>
      <c r="R363" s="50" t="str">
        <f t="shared" si="25"/>
        <v>Trench brodé</v>
      </c>
      <c r="S363" s="51">
        <f>VLOOKUP(A363,BDD!E:F,2,0)</f>
        <v>268</v>
      </c>
      <c r="T363" s="51">
        <f t="shared" si="28"/>
        <v>268</v>
      </c>
    </row>
    <row r="364" spans="1:20" x14ac:dyDescent="0.25">
      <c r="A364" s="65" t="str">
        <f t="shared" si="26"/>
        <v>16PHRVA122.999</v>
      </c>
      <c r="B364" s="53" t="s">
        <v>133</v>
      </c>
      <c r="C364" s="53" t="s">
        <v>81</v>
      </c>
      <c r="D364" s="53" t="s">
        <v>427</v>
      </c>
      <c r="E364" s="58" t="s">
        <v>294</v>
      </c>
      <c r="F364" s="53" t="s">
        <v>170</v>
      </c>
      <c r="G364" s="53" t="s">
        <v>808</v>
      </c>
      <c r="H364" s="65" t="str">
        <f>IF(D364="","",CONCATENATE(B364,VLOOKUP(C364,Thesaurus!N:O,2,0),VLOOKUP(F364,Thesaurus!C:D,2,0)))</f>
        <v>16PHRVA12</v>
      </c>
      <c r="I364" s="57">
        <v>999</v>
      </c>
      <c r="J364" s="59" t="s">
        <v>183</v>
      </c>
      <c r="K364" s="61" t="s">
        <v>994</v>
      </c>
      <c r="L364" s="53">
        <v>1</v>
      </c>
      <c r="M364" s="53">
        <v>1</v>
      </c>
      <c r="N364" s="53" t="str">
        <f t="shared" si="29"/>
        <v/>
      </c>
      <c r="O364" s="67">
        <f>IF(A364="","",SUMIFS('MVT stock'!G:G,'MVT stock'!E:E,A364,'MVT stock'!F:F,K364))</f>
        <v>0</v>
      </c>
      <c r="P364" s="67">
        <f>IF(A364="","",SUMIFS('MVT stock'!H:H,'MVT stock'!E:E,A364,'MVT stock'!F:F,K364))</f>
        <v>0</v>
      </c>
      <c r="Q364" s="68">
        <f t="shared" si="27"/>
        <v>1</v>
      </c>
      <c r="R364" s="50" t="str">
        <f t="shared" si="25"/>
        <v>Trench brodé</v>
      </c>
      <c r="S364" s="51">
        <f>VLOOKUP(A364,BDD!E:F,2,0)</f>
        <v>268</v>
      </c>
      <c r="T364" s="51">
        <f t="shared" si="28"/>
        <v>268</v>
      </c>
    </row>
    <row r="365" spans="1:20" x14ac:dyDescent="0.25">
      <c r="A365" s="65" t="str">
        <f t="shared" si="26"/>
        <v>16PHRVA122.999</v>
      </c>
      <c r="B365" s="53" t="s">
        <v>133</v>
      </c>
      <c r="C365" s="53" t="s">
        <v>81</v>
      </c>
      <c r="D365" s="53" t="s">
        <v>427</v>
      </c>
      <c r="E365" s="58" t="s">
        <v>294</v>
      </c>
      <c r="F365" s="53" t="s">
        <v>170</v>
      </c>
      <c r="G365" s="53" t="s">
        <v>808</v>
      </c>
      <c r="H365" s="65" t="str">
        <f>IF(D365="","",CONCATENATE(B365,VLOOKUP(C365,Thesaurus!N:O,2,0),VLOOKUP(F365,Thesaurus!C:D,2,0)))</f>
        <v>16PHRVA12</v>
      </c>
      <c r="I365" s="57">
        <v>999</v>
      </c>
      <c r="J365" s="59" t="s">
        <v>183</v>
      </c>
      <c r="K365" s="61" t="s">
        <v>995</v>
      </c>
      <c r="L365" s="53">
        <v>1</v>
      </c>
      <c r="M365" s="53">
        <v>1</v>
      </c>
      <c r="N365" s="53" t="str">
        <f t="shared" si="29"/>
        <v/>
      </c>
      <c r="O365" s="67">
        <f>IF(A365="","",SUMIFS('MVT stock'!G:G,'MVT stock'!E:E,A365,'MVT stock'!F:F,K365))</f>
        <v>0</v>
      </c>
      <c r="P365" s="67">
        <f>IF(A365="","",SUMIFS('MVT stock'!H:H,'MVT stock'!E:E,A365,'MVT stock'!F:F,K365))</f>
        <v>0</v>
      </c>
      <c r="Q365" s="68">
        <f t="shared" si="27"/>
        <v>1</v>
      </c>
      <c r="R365" s="50" t="str">
        <f t="shared" si="25"/>
        <v>Trench brodé</v>
      </c>
      <c r="S365" s="51">
        <f>VLOOKUP(A365,BDD!E:F,2,0)</f>
        <v>268</v>
      </c>
      <c r="T365" s="51">
        <f t="shared" si="28"/>
        <v>268</v>
      </c>
    </row>
    <row r="366" spans="1:20" x14ac:dyDescent="0.25">
      <c r="A366" s="65" t="str">
        <f t="shared" si="26"/>
        <v>16PHRVA131.710</v>
      </c>
      <c r="B366" s="53" t="s">
        <v>133</v>
      </c>
      <c r="C366" s="53" t="s">
        <v>81</v>
      </c>
      <c r="D366" s="53" t="s">
        <v>428</v>
      </c>
      <c r="E366" s="58" t="s">
        <v>429</v>
      </c>
      <c r="F366" s="53" t="s">
        <v>172</v>
      </c>
      <c r="G366" s="53" t="s">
        <v>809</v>
      </c>
      <c r="H366" s="65" t="str">
        <f>IF(D366="","",CONCATENATE(B366,VLOOKUP(C366,Thesaurus!N:O,2,0),VLOOKUP(F366,Thesaurus!C:D,2,0)))</f>
        <v>16PHRVA13</v>
      </c>
      <c r="I366" s="57">
        <v>710</v>
      </c>
      <c r="J366" s="59" t="s">
        <v>1004</v>
      </c>
      <c r="K366" s="61" t="s">
        <v>993</v>
      </c>
      <c r="L366" s="53">
        <v>1</v>
      </c>
      <c r="M366" s="53">
        <v>1</v>
      </c>
      <c r="N366" s="53" t="str">
        <f t="shared" si="29"/>
        <v/>
      </c>
      <c r="O366" s="67">
        <f>IF(A366="","",SUMIFS('MVT stock'!G:G,'MVT stock'!E:E,A366,'MVT stock'!F:F,K366))</f>
        <v>0</v>
      </c>
      <c r="P366" s="67">
        <f>IF(A366="","",SUMIFS('MVT stock'!H:H,'MVT stock'!E:E,A366,'MVT stock'!F:F,K366))</f>
        <v>0</v>
      </c>
      <c r="Q366" s="68">
        <f t="shared" si="27"/>
        <v>1</v>
      </c>
      <c r="R366" s="50" t="str">
        <f t="shared" si="25"/>
        <v>Manteau avec ceinture</v>
      </c>
      <c r="S366" s="51">
        <f>VLOOKUP(A366,BDD!E:F,2,0)</f>
        <v>260</v>
      </c>
      <c r="T366" s="51">
        <f t="shared" si="28"/>
        <v>260</v>
      </c>
    </row>
    <row r="367" spans="1:20" x14ac:dyDescent="0.25">
      <c r="A367" s="65" t="str">
        <f t="shared" si="26"/>
        <v>16PHRVA131.710</v>
      </c>
      <c r="B367" s="53" t="s">
        <v>133</v>
      </c>
      <c r="C367" s="53" t="s">
        <v>81</v>
      </c>
      <c r="D367" s="53" t="s">
        <v>428</v>
      </c>
      <c r="E367" s="58" t="s">
        <v>429</v>
      </c>
      <c r="F367" s="53" t="s">
        <v>172</v>
      </c>
      <c r="G367" s="53" t="s">
        <v>809</v>
      </c>
      <c r="H367" s="65" t="str">
        <f>IF(D367="","",CONCATENATE(B367,VLOOKUP(C367,Thesaurus!N:O,2,0),VLOOKUP(F367,Thesaurus!C:D,2,0)))</f>
        <v>16PHRVA13</v>
      </c>
      <c r="I367" s="57">
        <v>710</v>
      </c>
      <c r="J367" s="59" t="s">
        <v>1004</v>
      </c>
      <c r="K367" s="61" t="s">
        <v>994</v>
      </c>
      <c r="L367" s="53">
        <v>1</v>
      </c>
      <c r="M367" s="53">
        <v>1</v>
      </c>
      <c r="N367" s="53" t="str">
        <f t="shared" si="29"/>
        <v/>
      </c>
      <c r="O367" s="67">
        <f>IF(A367="","",SUMIFS('MVT stock'!G:G,'MVT stock'!E:E,A367,'MVT stock'!F:F,K367))</f>
        <v>0</v>
      </c>
      <c r="P367" s="67">
        <f>IF(A367="","",SUMIFS('MVT stock'!H:H,'MVT stock'!E:E,A367,'MVT stock'!F:F,K367))</f>
        <v>0</v>
      </c>
      <c r="Q367" s="68">
        <f t="shared" si="27"/>
        <v>1</v>
      </c>
      <c r="R367" s="50" t="str">
        <f t="shared" si="25"/>
        <v>Manteau avec ceinture</v>
      </c>
      <c r="S367" s="51">
        <f>VLOOKUP(A367,BDD!E:F,2,0)</f>
        <v>260</v>
      </c>
      <c r="T367" s="51">
        <f t="shared" si="28"/>
        <v>260</v>
      </c>
    </row>
    <row r="368" spans="1:20" x14ac:dyDescent="0.25">
      <c r="A368" s="65" t="str">
        <f t="shared" si="26"/>
        <v>16PHRVA131.710</v>
      </c>
      <c r="B368" s="53" t="s">
        <v>133</v>
      </c>
      <c r="C368" s="53" t="s">
        <v>81</v>
      </c>
      <c r="D368" s="53" t="s">
        <v>428</v>
      </c>
      <c r="E368" s="58" t="s">
        <v>429</v>
      </c>
      <c r="F368" s="53" t="s">
        <v>172</v>
      </c>
      <c r="G368" s="53" t="s">
        <v>809</v>
      </c>
      <c r="H368" s="65" t="str">
        <f>IF(D368="","",CONCATENATE(B368,VLOOKUP(C368,Thesaurus!N:O,2,0),VLOOKUP(F368,Thesaurus!C:D,2,0)))</f>
        <v>16PHRVA13</v>
      </c>
      <c r="I368" s="57">
        <v>710</v>
      </c>
      <c r="J368" s="59" t="s">
        <v>1004</v>
      </c>
      <c r="K368" s="61" t="s">
        <v>995</v>
      </c>
      <c r="L368" s="53">
        <v>1</v>
      </c>
      <c r="M368" s="53">
        <v>1</v>
      </c>
      <c r="N368" s="53" t="str">
        <f t="shared" si="29"/>
        <v/>
      </c>
      <c r="O368" s="67">
        <f>IF(A368="","",SUMIFS('MVT stock'!G:G,'MVT stock'!E:E,A368,'MVT stock'!F:F,K368))</f>
        <v>0</v>
      </c>
      <c r="P368" s="67">
        <f>IF(A368="","",SUMIFS('MVT stock'!H:H,'MVT stock'!E:E,A368,'MVT stock'!F:F,K368))</f>
        <v>0</v>
      </c>
      <c r="Q368" s="68">
        <f t="shared" si="27"/>
        <v>1</v>
      </c>
      <c r="R368" s="50" t="str">
        <f t="shared" si="25"/>
        <v>Manteau avec ceinture</v>
      </c>
      <c r="S368" s="51">
        <f>VLOOKUP(A368,BDD!E:F,2,0)</f>
        <v>260</v>
      </c>
      <c r="T368" s="51">
        <f t="shared" si="28"/>
        <v>260</v>
      </c>
    </row>
    <row r="369" spans="1:20" x14ac:dyDescent="0.25">
      <c r="A369" s="65" t="str">
        <f t="shared" si="26"/>
        <v>16PHRVA081.390</v>
      </c>
      <c r="B369" s="53" t="s">
        <v>133</v>
      </c>
      <c r="C369" s="53" t="s">
        <v>81</v>
      </c>
      <c r="D369" s="53" t="s">
        <v>430</v>
      </c>
      <c r="E369" s="58" t="s">
        <v>431</v>
      </c>
      <c r="F369" s="53" t="s">
        <v>162</v>
      </c>
      <c r="G369" s="53" t="s">
        <v>810</v>
      </c>
      <c r="H369" s="65" t="str">
        <f>IF(D369="","",CONCATENATE(B369,VLOOKUP(C369,Thesaurus!N:O,2,0),VLOOKUP(F369,Thesaurus!C:D,2,0)))</f>
        <v>16PHRVA08</v>
      </c>
      <c r="I369" s="57">
        <v>390</v>
      </c>
      <c r="J369" s="59" t="s">
        <v>1004</v>
      </c>
      <c r="K369" s="61" t="s">
        <v>997</v>
      </c>
      <c r="L369" s="53">
        <v>1</v>
      </c>
      <c r="M369" s="53">
        <v>1</v>
      </c>
      <c r="N369" s="53" t="str">
        <f t="shared" si="29"/>
        <v/>
      </c>
      <c r="O369" s="67">
        <f>IF(A369="","",SUMIFS('MVT stock'!G:G,'MVT stock'!E:E,A369,'MVT stock'!F:F,K369))</f>
        <v>0</v>
      </c>
      <c r="P369" s="67">
        <f>IF(A369="","",SUMIFS('MVT stock'!H:H,'MVT stock'!E:E,A369,'MVT stock'!F:F,K369))</f>
        <v>0</v>
      </c>
      <c r="Q369" s="68">
        <f t="shared" si="27"/>
        <v>1</v>
      </c>
      <c r="R369" s="50" t="str">
        <f t="shared" si="25"/>
        <v>Robe en jersey</v>
      </c>
      <c r="S369" s="51">
        <f>VLOOKUP(A369,BDD!E:F,2,0)</f>
        <v>144</v>
      </c>
      <c r="T369" s="51">
        <f t="shared" si="28"/>
        <v>144</v>
      </c>
    </row>
    <row r="370" spans="1:20" x14ac:dyDescent="0.25">
      <c r="A370" s="65" t="str">
        <f t="shared" si="26"/>
        <v>16PHRVA081.390</v>
      </c>
      <c r="B370" s="53" t="s">
        <v>133</v>
      </c>
      <c r="C370" s="53" t="s">
        <v>81</v>
      </c>
      <c r="D370" s="53" t="s">
        <v>430</v>
      </c>
      <c r="E370" s="58" t="s">
        <v>431</v>
      </c>
      <c r="F370" s="53" t="s">
        <v>162</v>
      </c>
      <c r="G370" s="53" t="s">
        <v>810</v>
      </c>
      <c r="H370" s="65" t="str">
        <f>IF(D370="","",CONCATENATE(B370,VLOOKUP(C370,Thesaurus!N:O,2,0),VLOOKUP(F370,Thesaurus!C:D,2,0)))</f>
        <v>16PHRVA08</v>
      </c>
      <c r="I370" s="57">
        <v>390</v>
      </c>
      <c r="J370" s="59" t="s">
        <v>1004</v>
      </c>
      <c r="K370" s="61" t="s">
        <v>180</v>
      </c>
      <c r="L370" s="53">
        <v>1</v>
      </c>
      <c r="M370" s="53">
        <v>1</v>
      </c>
      <c r="N370" s="53" t="str">
        <f t="shared" si="29"/>
        <v/>
      </c>
      <c r="O370" s="67">
        <f>IF(A370="","",SUMIFS('MVT stock'!G:G,'MVT stock'!E:E,A370,'MVT stock'!F:F,K370))</f>
        <v>0</v>
      </c>
      <c r="P370" s="67">
        <f>IF(A370="","",SUMIFS('MVT stock'!H:H,'MVT stock'!E:E,A370,'MVT stock'!F:F,K370))</f>
        <v>0</v>
      </c>
      <c r="Q370" s="68">
        <f t="shared" si="27"/>
        <v>1</v>
      </c>
      <c r="R370" s="50" t="str">
        <f t="shared" si="25"/>
        <v>Robe en jersey</v>
      </c>
      <c r="S370" s="51">
        <f>VLOOKUP(A370,BDD!E:F,2,0)</f>
        <v>144</v>
      </c>
      <c r="T370" s="51">
        <f t="shared" si="28"/>
        <v>144</v>
      </c>
    </row>
    <row r="371" spans="1:20" x14ac:dyDescent="0.25">
      <c r="A371" s="65" t="str">
        <f t="shared" si="26"/>
        <v>16PHRVA081.390</v>
      </c>
      <c r="B371" s="53" t="s">
        <v>133</v>
      </c>
      <c r="C371" s="53" t="s">
        <v>81</v>
      </c>
      <c r="D371" s="53" t="s">
        <v>430</v>
      </c>
      <c r="E371" s="58" t="s">
        <v>431</v>
      </c>
      <c r="F371" s="53" t="s">
        <v>162</v>
      </c>
      <c r="G371" s="53" t="s">
        <v>810</v>
      </c>
      <c r="H371" s="65" t="str">
        <f>IF(D371="","",CONCATENATE(B371,VLOOKUP(C371,Thesaurus!N:O,2,0),VLOOKUP(F371,Thesaurus!C:D,2,0)))</f>
        <v>16PHRVA08</v>
      </c>
      <c r="I371" s="57">
        <v>390</v>
      </c>
      <c r="J371" s="59" t="s">
        <v>1004</v>
      </c>
      <c r="K371" s="61" t="s">
        <v>181</v>
      </c>
      <c r="L371" s="53">
        <v>1</v>
      </c>
      <c r="M371" s="53">
        <v>1</v>
      </c>
      <c r="N371" s="53" t="str">
        <f t="shared" si="29"/>
        <v/>
      </c>
      <c r="O371" s="67">
        <f>IF(A371="","",SUMIFS('MVT stock'!G:G,'MVT stock'!E:E,A371,'MVT stock'!F:F,K371))</f>
        <v>0</v>
      </c>
      <c r="P371" s="67">
        <f>IF(A371="","",SUMIFS('MVT stock'!H:H,'MVT stock'!E:E,A371,'MVT stock'!F:F,K371))</f>
        <v>0</v>
      </c>
      <c r="Q371" s="68">
        <f t="shared" si="27"/>
        <v>1</v>
      </c>
      <c r="R371" s="50" t="str">
        <f t="shared" si="25"/>
        <v>Robe en jersey</v>
      </c>
      <c r="S371" s="51">
        <f>VLOOKUP(A371,BDD!E:F,2,0)</f>
        <v>144</v>
      </c>
      <c r="T371" s="51">
        <f t="shared" si="28"/>
        <v>144</v>
      </c>
    </row>
    <row r="372" spans="1:20" x14ac:dyDescent="0.25">
      <c r="A372" s="65" t="str">
        <f t="shared" si="26"/>
        <v>16PHRVA081.390</v>
      </c>
      <c r="B372" s="53" t="s">
        <v>133</v>
      </c>
      <c r="C372" s="53" t="s">
        <v>81</v>
      </c>
      <c r="D372" s="53" t="s">
        <v>430</v>
      </c>
      <c r="E372" s="58" t="s">
        <v>431</v>
      </c>
      <c r="F372" s="53" t="s">
        <v>162</v>
      </c>
      <c r="G372" s="53" t="s">
        <v>810</v>
      </c>
      <c r="H372" s="65" t="str">
        <f>IF(D372="","",CONCATENATE(B372,VLOOKUP(C372,Thesaurus!N:O,2,0),VLOOKUP(F372,Thesaurus!C:D,2,0)))</f>
        <v>16PHRVA08</v>
      </c>
      <c r="I372" s="57">
        <v>390</v>
      </c>
      <c r="J372" s="59" t="s">
        <v>1004</v>
      </c>
      <c r="K372" s="61" t="s">
        <v>996</v>
      </c>
      <c r="L372" s="53">
        <v>1</v>
      </c>
      <c r="M372" s="53">
        <v>1</v>
      </c>
      <c r="N372" s="53" t="str">
        <f t="shared" si="29"/>
        <v/>
      </c>
      <c r="O372" s="67">
        <f>IF(A372="","",SUMIFS('MVT stock'!G:G,'MVT stock'!E:E,A372,'MVT stock'!F:F,K372))</f>
        <v>0</v>
      </c>
      <c r="P372" s="67">
        <f>IF(A372="","",SUMIFS('MVT stock'!H:H,'MVT stock'!E:E,A372,'MVT stock'!F:F,K372))</f>
        <v>0</v>
      </c>
      <c r="Q372" s="68">
        <f t="shared" si="27"/>
        <v>1</v>
      </c>
      <c r="R372" s="50" t="str">
        <f t="shared" si="25"/>
        <v>Robe en jersey</v>
      </c>
      <c r="S372" s="51">
        <f>VLOOKUP(A372,BDD!E:F,2,0)</f>
        <v>144</v>
      </c>
      <c r="T372" s="51">
        <f t="shared" si="28"/>
        <v>144</v>
      </c>
    </row>
    <row r="373" spans="1:20" x14ac:dyDescent="0.25">
      <c r="A373" s="65" t="str">
        <f t="shared" si="26"/>
        <v>16PHRVA082.999</v>
      </c>
      <c r="B373" s="53" t="s">
        <v>133</v>
      </c>
      <c r="C373" s="53" t="s">
        <v>81</v>
      </c>
      <c r="D373" s="53" t="s">
        <v>432</v>
      </c>
      <c r="E373" s="58" t="s">
        <v>294</v>
      </c>
      <c r="F373" s="53" t="s">
        <v>162</v>
      </c>
      <c r="G373" s="53" t="s">
        <v>811</v>
      </c>
      <c r="H373" s="65" t="str">
        <f>IF(D373="","",CONCATENATE(B373,VLOOKUP(C373,Thesaurus!N:O,2,0),VLOOKUP(F373,Thesaurus!C:D,2,0)))</f>
        <v>16PHRVA08</v>
      </c>
      <c r="I373" s="57">
        <v>999</v>
      </c>
      <c r="J373" s="59" t="s">
        <v>183</v>
      </c>
      <c r="K373" s="61" t="s">
        <v>180</v>
      </c>
      <c r="L373" s="53">
        <v>1</v>
      </c>
      <c r="M373" s="53">
        <v>1</v>
      </c>
      <c r="N373" s="53" t="str">
        <f t="shared" si="29"/>
        <v/>
      </c>
      <c r="O373" s="67">
        <f>IF(A373="","",SUMIFS('MVT stock'!G:G,'MVT stock'!E:E,A373,'MVT stock'!F:F,K373))</f>
        <v>0</v>
      </c>
      <c r="P373" s="67">
        <f>IF(A373="","",SUMIFS('MVT stock'!H:H,'MVT stock'!E:E,A373,'MVT stock'!F:F,K373))</f>
        <v>0</v>
      </c>
      <c r="Q373" s="68">
        <f t="shared" si="27"/>
        <v>1</v>
      </c>
      <c r="R373" s="50" t="str">
        <f t="shared" si="25"/>
        <v>Robe sans manches brodée</v>
      </c>
      <c r="S373" s="51">
        <f>VLOOKUP(A373,BDD!E:F,2,0)</f>
        <v>173</v>
      </c>
      <c r="T373" s="51">
        <f t="shared" si="28"/>
        <v>173</v>
      </c>
    </row>
    <row r="374" spans="1:20" x14ac:dyDescent="0.25">
      <c r="A374" s="65" t="str">
        <f t="shared" si="26"/>
        <v>16PHRVA082.999</v>
      </c>
      <c r="B374" s="53" t="s">
        <v>133</v>
      </c>
      <c r="C374" s="53" t="s">
        <v>81</v>
      </c>
      <c r="D374" s="53" t="s">
        <v>432</v>
      </c>
      <c r="E374" s="58" t="s">
        <v>294</v>
      </c>
      <c r="F374" s="53" t="s">
        <v>162</v>
      </c>
      <c r="G374" s="53" t="s">
        <v>811</v>
      </c>
      <c r="H374" s="65" t="str">
        <f>IF(D374="","",CONCATENATE(B374,VLOOKUP(C374,Thesaurus!N:O,2,0),VLOOKUP(F374,Thesaurus!C:D,2,0)))</f>
        <v>16PHRVA08</v>
      </c>
      <c r="I374" s="57">
        <v>999</v>
      </c>
      <c r="J374" s="59" t="s">
        <v>183</v>
      </c>
      <c r="K374" s="61" t="s">
        <v>181</v>
      </c>
      <c r="L374" s="53">
        <v>1</v>
      </c>
      <c r="M374" s="53">
        <v>1</v>
      </c>
      <c r="N374" s="53" t="str">
        <f t="shared" si="29"/>
        <v/>
      </c>
      <c r="O374" s="67">
        <f>IF(A374="","",SUMIFS('MVT stock'!G:G,'MVT stock'!E:E,A374,'MVT stock'!F:F,K374))</f>
        <v>0</v>
      </c>
      <c r="P374" s="67">
        <f>IF(A374="","",SUMIFS('MVT stock'!H:H,'MVT stock'!E:E,A374,'MVT stock'!F:F,K374))</f>
        <v>0</v>
      </c>
      <c r="Q374" s="68">
        <f t="shared" si="27"/>
        <v>1</v>
      </c>
      <c r="R374" s="50" t="str">
        <f t="shared" si="25"/>
        <v>Robe sans manches brodée</v>
      </c>
      <c r="S374" s="51">
        <f>VLOOKUP(A374,BDD!E:F,2,0)</f>
        <v>173</v>
      </c>
      <c r="T374" s="51">
        <f t="shared" si="28"/>
        <v>173</v>
      </c>
    </row>
    <row r="375" spans="1:20" x14ac:dyDescent="0.25">
      <c r="A375" s="65" t="str">
        <f t="shared" si="26"/>
        <v>16PHRVA082.999</v>
      </c>
      <c r="B375" s="53" t="s">
        <v>133</v>
      </c>
      <c r="C375" s="53" t="s">
        <v>81</v>
      </c>
      <c r="D375" s="53" t="s">
        <v>432</v>
      </c>
      <c r="E375" s="58" t="s">
        <v>294</v>
      </c>
      <c r="F375" s="53" t="s">
        <v>162</v>
      </c>
      <c r="G375" s="53" t="s">
        <v>811</v>
      </c>
      <c r="H375" s="65" t="str">
        <f>IF(D375="","",CONCATENATE(B375,VLOOKUP(C375,Thesaurus!N:O,2,0),VLOOKUP(F375,Thesaurus!C:D,2,0)))</f>
        <v>16PHRVA08</v>
      </c>
      <c r="I375" s="57">
        <v>999</v>
      </c>
      <c r="J375" s="59" t="s">
        <v>183</v>
      </c>
      <c r="K375" s="61" t="s">
        <v>996</v>
      </c>
      <c r="L375" s="53">
        <v>1</v>
      </c>
      <c r="M375" s="53">
        <v>1</v>
      </c>
      <c r="N375" s="53" t="str">
        <f t="shared" si="29"/>
        <v/>
      </c>
      <c r="O375" s="67">
        <f>IF(A375="","",SUMIFS('MVT stock'!G:G,'MVT stock'!E:E,A375,'MVT stock'!F:F,K375))</f>
        <v>0</v>
      </c>
      <c r="P375" s="67">
        <f>IF(A375="","",SUMIFS('MVT stock'!H:H,'MVT stock'!E:E,A375,'MVT stock'!F:F,K375))</f>
        <v>0</v>
      </c>
      <c r="Q375" s="68">
        <f t="shared" si="27"/>
        <v>1</v>
      </c>
      <c r="R375" s="50" t="str">
        <f t="shared" si="25"/>
        <v>Robe sans manches brodée</v>
      </c>
      <c r="S375" s="51">
        <f>VLOOKUP(A375,BDD!E:F,2,0)</f>
        <v>173</v>
      </c>
      <c r="T375" s="51">
        <f t="shared" si="28"/>
        <v>173</v>
      </c>
    </row>
    <row r="376" spans="1:20" x14ac:dyDescent="0.25">
      <c r="A376" s="65" t="str">
        <f t="shared" si="26"/>
        <v>16PHRVA082.390</v>
      </c>
      <c r="B376" s="53" t="s">
        <v>133</v>
      </c>
      <c r="C376" s="53" t="s">
        <v>81</v>
      </c>
      <c r="D376" s="53" t="s">
        <v>432</v>
      </c>
      <c r="E376" s="58" t="s">
        <v>431</v>
      </c>
      <c r="F376" s="53" t="s">
        <v>162</v>
      </c>
      <c r="G376" s="53" t="s">
        <v>811</v>
      </c>
      <c r="H376" s="65" t="str">
        <f>IF(D376="","",CONCATENATE(B376,VLOOKUP(C376,Thesaurus!N:O,2,0),VLOOKUP(F376,Thesaurus!C:D,2,0)))</f>
        <v>16PHRVA08</v>
      </c>
      <c r="I376" s="57">
        <v>390</v>
      </c>
      <c r="J376" s="59" t="s">
        <v>183</v>
      </c>
      <c r="K376" s="61" t="s">
        <v>997</v>
      </c>
      <c r="L376" s="53">
        <v>1</v>
      </c>
      <c r="M376" s="53">
        <v>1</v>
      </c>
      <c r="N376" s="53" t="str">
        <f t="shared" si="29"/>
        <v/>
      </c>
      <c r="O376" s="67">
        <f>IF(A376="","",SUMIFS('MVT stock'!G:G,'MVT stock'!E:E,A376,'MVT stock'!F:F,K376))</f>
        <v>0</v>
      </c>
      <c r="P376" s="67">
        <f>IF(A376="","",SUMIFS('MVT stock'!H:H,'MVT stock'!E:E,A376,'MVT stock'!F:F,K376))</f>
        <v>0</v>
      </c>
      <c r="Q376" s="68">
        <f t="shared" si="27"/>
        <v>1</v>
      </c>
      <c r="R376" s="50" t="str">
        <f t="shared" si="25"/>
        <v>Robe sans manches brodée</v>
      </c>
      <c r="S376" s="51">
        <f>VLOOKUP(A376,BDD!E:F,2,0)</f>
        <v>173</v>
      </c>
      <c r="T376" s="51">
        <f t="shared" si="28"/>
        <v>173</v>
      </c>
    </row>
    <row r="377" spans="1:20" x14ac:dyDescent="0.25">
      <c r="A377" s="65" t="str">
        <f t="shared" si="26"/>
        <v>16PHRVA082.390</v>
      </c>
      <c r="B377" s="53" t="s">
        <v>133</v>
      </c>
      <c r="C377" s="53" t="s">
        <v>81</v>
      </c>
      <c r="D377" s="53" t="s">
        <v>432</v>
      </c>
      <c r="E377" s="58" t="s">
        <v>431</v>
      </c>
      <c r="F377" s="53" t="s">
        <v>162</v>
      </c>
      <c r="G377" s="53" t="s">
        <v>811</v>
      </c>
      <c r="H377" s="65" t="str">
        <f>IF(D377="","",CONCATENATE(B377,VLOOKUP(C377,Thesaurus!N:O,2,0),VLOOKUP(F377,Thesaurus!C:D,2,0)))</f>
        <v>16PHRVA08</v>
      </c>
      <c r="I377" s="57">
        <v>390</v>
      </c>
      <c r="J377" s="59" t="s">
        <v>183</v>
      </c>
      <c r="K377" s="61" t="s">
        <v>180</v>
      </c>
      <c r="L377" s="53">
        <v>1</v>
      </c>
      <c r="M377" s="53">
        <v>1</v>
      </c>
      <c r="N377" s="53" t="str">
        <f t="shared" si="29"/>
        <v/>
      </c>
      <c r="O377" s="67">
        <f>IF(A377="","",SUMIFS('MVT stock'!G:G,'MVT stock'!E:E,A377,'MVT stock'!F:F,K377))</f>
        <v>0</v>
      </c>
      <c r="P377" s="67">
        <f>IF(A377="","",SUMIFS('MVT stock'!H:H,'MVT stock'!E:E,A377,'MVT stock'!F:F,K377))</f>
        <v>0</v>
      </c>
      <c r="Q377" s="68">
        <f t="shared" si="27"/>
        <v>1</v>
      </c>
      <c r="R377" s="50" t="str">
        <f t="shared" si="25"/>
        <v>Robe sans manches brodée</v>
      </c>
      <c r="S377" s="51">
        <f>VLOOKUP(A377,BDD!E:F,2,0)</f>
        <v>173</v>
      </c>
      <c r="T377" s="51">
        <f t="shared" si="28"/>
        <v>173</v>
      </c>
    </row>
    <row r="378" spans="1:20" x14ac:dyDescent="0.25">
      <c r="A378" s="65" t="str">
        <f t="shared" si="26"/>
        <v>16PHRVA082.390</v>
      </c>
      <c r="B378" s="53" t="s">
        <v>133</v>
      </c>
      <c r="C378" s="53" t="s">
        <v>81</v>
      </c>
      <c r="D378" s="53" t="s">
        <v>432</v>
      </c>
      <c r="E378" s="58" t="s">
        <v>431</v>
      </c>
      <c r="F378" s="53" t="s">
        <v>162</v>
      </c>
      <c r="G378" s="53" t="s">
        <v>811</v>
      </c>
      <c r="H378" s="65" t="str">
        <f>IF(D378="","",CONCATENATE(B378,VLOOKUP(C378,Thesaurus!N:O,2,0),VLOOKUP(F378,Thesaurus!C:D,2,0)))</f>
        <v>16PHRVA08</v>
      </c>
      <c r="I378" s="57">
        <v>390</v>
      </c>
      <c r="J378" s="59" t="s">
        <v>183</v>
      </c>
      <c r="K378" s="61" t="s">
        <v>181</v>
      </c>
      <c r="L378" s="53">
        <v>1</v>
      </c>
      <c r="M378" s="53">
        <v>1</v>
      </c>
      <c r="N378" s="53" t="str">
        <f t="shared" si="29"/>
        <v/>
      </c>
      <c r="O378" s="67">
        <f>IF(A378="","",SUMIFS('MVT stock'!G:G,'MVT stock'!E:E,A378,'MVT stock'!F:F,K378))</f>
        <v>0</v>
      </c>
      <c r="P378" s="67">
        <f>IF(A378="","",SUMIFS('MVT stock'!H:H,'MVT stock'!E:E,A378,'MVT stock'!F:F,K378))</f>
        <v>0</v>
      </c>
      <c r="Q378" s="68">
        <f t="shared" si="27"/>
        <v>1</v>
      </c>
      <c r="R378" s="50" t="str">
        <f t="shared" si="25"/>
        <v>Robe sans manches brodée</v>
      </c>
      <c r="S378" s="51">
        <f>VLOOKUP(A378,BDD!E:F,2,0)</f>
        <v>173</v>
      </c>
      <c r="T378" s="51">
        <f t="shared" si="28"/>
        <v>173</v>
      </c>
    </row>
    <row r="379" spans="1:20" x14ac:dyDescent="0.25">
      <c r="A379" s="65" t="str">
        <f t="shared" si="26"/>
        <v>16PHRVA083.390</v>
      </c>
      <c r="B379" s="53" t="s">
        <v>133</v>
      </c>
      <c r="C379" s="53" t="s">
        <v>81</v>
      </c>
      <c r="D379" s="53" t="s">
        <v>433</v>
      </c>
      <c r="E379" s="58" t="s">
        <v>431</v>
      </c>
      <c r="F379" s="53" t="s">
        <v>162</v>
      </c>
      <c r="G379" s="53" t="s">
        <v>812</v>
      </c>
      <c r="H379" s="65" t="str">
        <f>IF(D379="","",CONCATENATE(B379,VLOOKUP(C379,Thesaurus!N:O,2,0),VLOOKUP(F379,Thesaurus!C:D,2,0)))</f>
        <v>16PHRVA08</v>
      </c>
      <c r="I379" s="57">
        <v>390</v>
      </c>
      <c r="J379" s="59" t="s">
        <v>1005</v>
      </c>
      <c r="K379" s="61" t="s">
        <v>993</v>
      </c>
      <c r="L379" s="53">
        <v>1</v>
      </c>
      <c r="M379" s="53">
        <v>1</v>
      </c>
      <c r="N379" s="53" t="str">
        <f t="shared" si="29"/>
        <v/>
      </c>
      <c r="O379" s="67">
        <f>IF(A379="","",SUMIFS('MVT stock'!G:G,'MVT stock'!E:E,A379,'MVT stock'!F:F,K379))</f>
        <v>0</v>
      </c>
      <c r="P379" s="67">
        <f>IF(A379="","",SUMIFS('MVT stock'!H:H,'MVT stock'!E:E,A379,'MVT stock'!F:F,K379))</f>
        <v>0</v>
      </c>
      <c r="Q379" s="68">
        <f t="shared" si="27"/>
        <v>1</v>
      </c>
      <c r="R379" s="50" t="str">
        <f t="shared" si="25"/>
        <v>Robe longue tulle et broderies</v>
      </c>
      <c r="S379" s="51">
        <f>VLOOKUP(A379,BDD!E:F,2,0)</f>
        <v>383</v>
      </c>
      <c r="T379" s="51">
        <f t="shared" si="28"/>
        <v>383</v>
      </c>
    </row>
    <row r="380" spans="1:20" x14ac:dyDescent="0.25">
      <c r="A380" s="65" t="str">
        <f t="shared" si="26"/>
        <v>16PHRVA083.390</v>
      </c>
      <c r="B380" s="53" t="s">
        <v>133</v>
      </c>
      <c r="C380" s="53" t="s">
        <v>81</v>
      </c>
      <c r="D380" s="53" t="s">
        <v>433</v>
      </c>
      <c r="E380" s="58" t="s">
        <v>431</v>
      </c>
      <c r="F380" s="53" t="s">
        <v>162</v>
      </c>
      <c r="G380" s="53" t="s">
        <v>812</v>
      </c>
      <c r="H380" s="65" t="str">
        <f>IF(D380="","",CONCATENATE(B380,VLOOKUP(C380,Thesaurus!N:O,2,0),VLOOKUP(F380,Thesaurus!C:D,2,0)))</f>
        <v>16PHRVA08</v>
      </c>
      <c r="I380" s="57">
        <v>390</v>
      </c>
      <c r="J380" s="59" t="s">
        <v>1005</v>
      </c>
      <c r="K380" s="61" t="s">
        <v>994</v>
      </c>
      <c r="L380" s="53">
        <v>1</v>
      </c>
      <c r="M380" s="53">
        <v>1</v>
      </c>
      <c r="N380" s="53" t="str">
        <f t="shared" si="29"/>
        <v/>
      </c>
      <c r="O380" s="67">
        <f>IF(A380="","",SUMIFS('MVT stock'!G:G,'MVT stock'!E:E,A380,'MVT stock'!F:F,K380))</f>
        <v>0</v>
      </c>
      <c r="P380" s="67">
        <f>IF(A380="","",SUMIFS('MVT stock'!H:H,'MVT stock'!E:E,A380,'MVT stock'!F:F,K380))</f>
        <v>0</v>
      </c>
      <c r="Q380" s="68">
        <f t="shared" si="27"/>
        <v>1</v>
      </c>
      <c r="R380" s="50" t="str">
        <f t="shared" si="25"/>
        <v>Robe longue tulle et broderies</v>
      </c>
      <c r="S380" s="51">
        <f>VLOOKUP(A380,BDD!E:F,2,0)</f>
        <v>383</v>
      </c>
      <c r="T380" s="51">
        <f t="shared" si="28"/>
        <v>383</v>
      </c>
    </row>
    <row r="381" spans="1:20" x14ac:dyDescent="0.25">
      <c r="A381" s="65" t="str">
        <f t="shared" si="26"/>
        <v>16PHRVA084.MUL</v>
      </c>
      <c r="B381" s="53" t="s">
        <v>133</v>
      </c>
      <c r="C381" s="53" t="s">
        <v>81</v>
      </c>
      <c r="D381" s="53" t="s">
        <v>434</v>
      </c>
      <c r="E381" s="58" t="s">
        <v>292</v>
      </c>
      <c r="F381" s="53" t="s">
        <v>162</v>
      </c>
      <c r="G381" s="53" t="s">
        <v>813</v>
      </c>
      <c r="H381" s="65" t="str">
        <f>IF(D381="","",CONCATENATE(B381,VLOOKUP(C381,Thesaurus!N:O,2,0),VLOOKUP(F381,Thesaurus!C:D,2,0)))</f>
        <v>16PHRVA08</v>
      </c>
      <c r="I381" s="57" t="s">
        <v>259</v>
      </c>
      <c r="J381" s="59" t="s">
        <v>182</v>
      </c>
      <c r="K381" s="61" t="s">
        <v>993</v>
      </c>
      <c r="L381" s="53">
        <v>1</v>
      </c>
      <c r="M381" s="53">
        <v>1</v>
      </c>
      <c r="N381" s="53" t="str">
        <f t="shared" si="29"/>
        <v/>
      </c>
      <c r="O381" s="67">
        <f>IF(A381="","",SUMIFS('MVT stock'!G:G,'MVT stock'!E:E,A381,'MVT stock'!F:F,K381))</f>
        <v>0</v>
      </c>
      <c r="P381" s="67">
        <f>IF(A381="","",SUMIFS('MVT stock'!H:H,'MVT stock'!E:E,A381,'MVT stock'!F:F,K381))</f>
        <v>0</v>
      </c>
      <c r="Q381" s="68">
        <f t="shared" si="27"/>
        <v>1</v>
      </c>
      <c r="R381" s="50" t="str">
        <f t="shared" si="25"/>
        <v>Robe georgette soie</v>
      </c>
      <c r="S381" s="51">
        <f>VLOOKUP(A381,BDD!E:F,2,0)</f>
        <v>344</v>
      </c>
      <c r="T381" s="51">
        <f t="shared" si="28"/>
        <v>344</v>
      </c>
    </row>
    <row r="382" spans="1:20" x14ac:dyDescent="0.25">
      <c r="A382" s="65" t="str">
        <f t="shared" si="26"/>
        <v>16PHRVA084.MUL</v>
      </c>
      <c r="B382" s="53" t="s">
        <v>133</v>
      </c>
      <c r="C382" s="53" t="s">
        <v>81</v>
      </c>
      <c r="D382" s="53" t="s">
        <v>434</v>
      </c>
      <c r="E382" s="58" t="s">
        <v>292</v>
      </c>
      <c r="F382" s="53" t="s">
        <v>162</v>
      </c>
      <c r="G382" s="53" t="s">
        <v>813</v>
      </c>
      <c r="H382" s="65" t="str">
        <f>IF(D382="","",CONCATENATE(B382,VLOOKUP(C382,Thesaurus!N:O,2,0),VLOOKUP(F382,Thesaurus!C:D,2,0)))</f>
        <v>16PHRVA08</v>
      </c>
      <c r="I382" s="57" t="s">
        <v>259</v>
      </c>
      <c r="J382" s="59" t="s">
        <v>182</v>
      </c>
      <c r="K382" s="61" t="s">
        <v>994</v>
      </c>
      <c r="L382" s="53">
        <v>1</v>
      </c>
      <c r="M382" s="53">
        <v>1</v>
      </c>
      <c r="N382" s="53" t="str">
        <f t="shared" si="29"/>
        <v/>
      </c>
      <c r="O382" s="67">
        <f>IF(A382="","",SUMIFS('MVT stock'!G:G,'MVT stock'!E:E,A382,'MVT stock'!F:F,K382))</f>
        <v>0</v>
      </c>
      <c r="P382" s="67">
        <f>IF(A382="","",SUMIFS('MVT stock'!H:H,'MVT stock'!E:E,A382,'MVT stock'!F:F,K382))</f>
        <v>0</v>
      </c>
      <c r="Q382" s="68">
        <f t="shared" si="27"/>
        <v>1</v>
      </c>
      <c r="R382" s="50" t="str">
        <f t="shared" si="25"/>
        <v>Robe georgette soie</v>
      </c>
      <c r="S382" s="51">
        <f>VLOOKUP(A382,BDD!E:F,2,0)</f>
        <v>344</v>
      </c>
      <c r="T382" s="51">
        <f t="shared" si="28"/>
        <v>344</v>
      </c>
    </row>
    <row r="383" spans="1:20" x14ac:dyDescent="0.25">
      <c r="A383" s="65" t="str">
        <f t="shared" si="26"/>
        <v>16PHRVA084.MUL</v>
      </c>
      <c r="B383" s="53" t="s">
        <v>133</v>
      </c>
      <c r="C383" s="53" t="s">
        <v>81</v>
      </c>
      <c r="D383" s="53" t="s">
        <v>434</v>
      </c>
      <c r="E383" s="58" t="s">
        <v>292</v>
      </c>
      <c r="F383" s="53" t="s">
        <v>162</v>
      </c>
      <c r="G383" s="53" t="s">
        <v>813</v>
      </c>
      <c r="H383" s="65" t="str">
        <f>IF(D383="","",CONCATENATE(B383,VLOOKUP(C383,Thesaurus!N:O,2,0),VLOOKUP(F383,Thesaurus!C:D,2,0)))</f>
        <v>16PHRVA08</v>
      </c>
      <c r="I383" s="57" t="s">
        <v>259</v>
      </c>
      <c r="J383" s="59" t="s">
        <v>182</v>
      </c>
      <c r="K383" s="61" t="s">
        <v>995</v>
      </c>
      <c r="L383" s="53">
        <v>1</v>
      </c>
      <c r="M383" s="53">
        <v>1</v>
      </c>
      <c r="N383" s="53" t="str">
        <f t="shared" si="29"/>
        <v/>
      </c>
      <c r="O383" s="67">
        <f>IF(A383="","",SUMIFS('MVT stock'!G:G,'MVT stock'!E:E,A383,'MVT stock'!F:F,K383))</f>
        <v>0</v>
      </c>
      <c r="P383" s="67">
        <f>IF(A383="","",SUMIFS('MVT stock'!H:H,'MVT stock'!E:E,A383,'MVT stock'!F:F,K383))</f>
        <v>0</v>
      </c>
      <c r="Q383" s="68">
        <f t="shared" si="27"/>
        <v>1</v>
      </c>
      <c r="R383" s="50" t="str">
        <f t="shared" si="25"/>
        <v>Robe georgette soie</v>
      </c>
      <c r="S383" s="51">
        <f>VLOOKUP(A383,BDD!E:F,2,0)</f>
        <v>344</v>
      </c>
      <c r="T383" s="51">
        <f t="shared" si="28"/>
        <v>344</v>
      </c>
    </row>
    <row r="384" spans="1:20" x14ac:dyDescent="0.25">
      <c r="A384" s="65" t="str">
        <f t="shared" si="26"/>
        <v>16PHRVA085.100</v>
      </c>
      <c r="B384" s="53" t="s">
        <v>133</v>
      </c>
      <c r="C384" s="53" t="s">
        <v>81</v>
      </c>
      <c r="D384" s="53" t="s">
        <v>435</v>
      </c>
      <c r="E384" s="58" t="s">
        <v>436</v>
      </c>
      <c r="F384" s="53" t="s">
        <v>162</v>
      </c>
      <c r="G384" s="53" t="s">
        <v>814</v>
      </c>
      <c r="H384" s="65" t="str">
        <f>IF(D384="","",CONCATENATE(B384,VLOOKUP(C384,Thesaurus!N:O,2,0),VLOOKUP(F384,Thesaurus!C:D,2,0)))</f>
        <v>16PHRVA08</v>
      </c>
      <c r="I384" s="57">
        <v>100</v>
      </c>
      <c r="J384" s="59" t="s">
        <v>1019</v>
      </c>
      <c r="K384" s="61" t="s">
        <v>993</v>
      </c>
      <c r="L384" s="53">
        <v>1</v>
      </c>
      <c r="M384" s="53">
        <v>1</v>
      </c>
      <c r="N384" s="53" t="str">
        <f t="shared" si="29"/>
        <v/>
      </c>
      <c r="O384" s="67">
        <f>IF(A384="","",SUMIFS('MVT stock'!G:G,'MVT stock'!E:E,A384,'MVT stock'!F:F,K384))</f>
        <v>0</v>
      </c>
      <c r="P384" s="67">
        <f>IF(A384="","",SUMIFS('MVT stock'!H:H,'MVT stock'!E:E,A384,'MVT stock'!F:F,K384))</f>
        <v>0</v>
      </c>
      <c r="Q384" s="68">
        <f t="shared" si="27"/>
        <v>1</v>
      </c>
      <c r="R384" s="50" t="str">
        <f t="shared" si="25"/>
        <v>Robe en macramé</v>
      </c>
      <c r="S384" s="51">
        <f>VLOOKUP(A384,BDD!E:F,2,0)</f>
        <v>375</v>
      </c>
      <c r="T384" s="51">
        <f t="shared" si="28"/>
        <v>375</v>
      </c>
    </row>
    <row r="385" spans="1:20" x14ac:dyDescent="0.25">
      <c r="A385" s="65" t="str">
        <f t="shared" si="26"/>
        <v>16PHRVA085.100</v>
      </c>
      <c r="B385" s="53" t="s">
        <v>133</v>
      </c>
      <c r="C385" s="53" t="s">
        <v>81</v>
      </c>
      <c r="D385" s="53" t="s">
        <v>435</v>
      </c>
      <c r="E385" s="58" t="s">
        <v>436</v>
      </c>
      <c r="F385" s="53" t="s">
        <v>162</v>
      </c>
      <c r="G385" s="53" t="s">
        <v>814</v>
      </c>
      <c r="H385" s="65" t="str">
        <f>IF(D385="","",CONCATENATE(B385,VLOOKUP(C385,Thesaurus!N:O,2,0),VLOOKUP(F385,Thesaurus!C:D,2,0)))</f>
        <v>16PHRVA08</v>
      </c>
      <c r="I385" s="57">
        <v>100</v>
      </c>
      <c r="J385" s="59" t="s">
        <v>1019</v>
      </c>
      <c r="K385" s="61" t="s">
        <v>994</v>
      </c>
      <c r="L385" s="53">
        <v>1</v>
      </c>
      <c r="M385" s="53">
        <v>1</v>
      </c>
      <c r="N385" s="53" t="str">
        <f t="shared" si="29"/>
        <v/>
      </c>
      <c r="O385" s="67">
        <f>IF(A385="","",SUMIFS('MVT stock'!G:G,'MVT stock'!E:E,A385,'MVT stock'!F:F,K385))</f>
        <v>0</v>
      </c>
      <c r="P385" s="67">
        <f>IF(A385="","",SUMIFS('MVT stock'!H:H,'MVT stock'!E:E,A385,'MVT stock'!F:F,K385))</f>
        <v>0</v>
      </c>
      <c r="Q385" s="68">
        <f t="shared" si="27"/>
        <v>1</v>
      </c>
      <c r="R385" s="50" t="str">
        <f t="shared" si="25"/>
        <v>Robe en macramé</v>
      </c>
      <c r="S385" s="51">
        <f>VLOOKUP(A385,BDD!E:F,2,0)</f>
        <v>375</v>
      </c>
      <c r="T385" s="51">
        <f t="shared" si="28"/>
        <v>375</v>
      </c>
    </row>
    <row r="386" spans="1:20" x14ac:dyDescent="0.25">
      <c r="A386" s="65" t="str">
        <f t="shared" si="26"/>
        <v>16PHRVA086.710</v>
      </c>
      <c r="B386" s="53" t="s">
        <v>133</v>
      </c>
      <c r="C386" s="53" t="s">
        <v>81</v>
      </c>
      <c r="D386" s="53" t="s">
        <v>437</v>
      </c>
      <c r="E386" s="58" t="s">
        <v>429</v>
      </c>
      <c r="F386" s="53" t="s">
        <v>162</v>
      </c>
      <c r="G386" s="53" t="s">
        <v>815</v>
      </c>
      <c r="H386" s="65" t="str">
        <f>IF(D386="","",CONCATENATE(B386,VLOOKUP(C386,Thesaurus!N:O,2,0),VLOOKUP(F386,Thesaurus!C:D,2,0)))</f>
        <v>16PHRVA08</v>
      </c>
      <c r="I386" s="57">
        <v>710</v>
      </c>
      <c r="J386" s="59" t="s">
        <v>999</v>
      </c>
      <c r="K386" s="61" t="s">
        <v>994</v>
      </c>
      <c r="L386" s="53">
        <v>1</v>
      </c>
      <c r="M386" s="53">
        <v>1</v>
      </c>
      <c r="N386" s="53" t="str">
        <f t="shared" si="29"/>
        <v/>
      </c>
      <c r="O386" s="67">
        <f>IF(A386="","",SUMIFS('MVT stock'!G:G,'MVT stock'!E:E,A386,'MVT stock'!F:F,K386))</f>
        <v>0</v>
      </c>
      <c r="P386" s="67">
        <f>IF(A386="","",SUMIFS('MVT stock'!H:H,'MVT stock'!E:E,A386,'MVT stock'!F:F,K386))</f>
        <v>1</v>
      </c>
      <c r="Q386" s="68">
        <f t="shared" si="27"/>
        <v>0</v>
      </c>
      <c r="R386" s="50" t="str">
        <f t="shared" ref="R386:R449" si="30">G386</f>
        <v>Robe avec tulle</v>
      </c>
      <c r="S386" s="51">
        <f>VLOOKUP(A386,BDD!E:F,2,0)</f>
        <v>229</v>
      </c>
      <c r="T386" s="51">
        <f t="shared" si="28"/>
        <v>229</v>
      </c>
    </row>
    <row r="387" spans="1:20" x14ac:dyDescent="0.25">
      <c r="A387" s="65" t="str">
        <f t="shared" ref="A387:A450" si="31">IF(D387="","",CONCATENATE(H387,J387,".",I387))</f>
        <v>16PHRVA086.710</v>
      </c>
      <c r="B387" s="53" t="s">
        <v>133</v>
      </c>
      <c r="C387" s="53" t="s">
        <v>81</v>
      </c>
      <c r="D387" s="53" t="s">
        <v>437</v>
      </c>
      <c r="E387" s="58" t="s">
        <v>429</v>
      </c>
      <c r="F387" s="53" t="s">
        <v>162</v>
      </c>
      <c r="G387" s="53" t="s">
        <v>815</v>
      </c>
      <c r="H387" s="65" t="str">
        <f>IF(D387="","",CONCATENATE(B387,VLOOKUP(C387,Thesaurus!N:O,2,0),VLOOKUP(F387,Thesaurus!C:D,2,0)))</f>
        <v>16PHRVA08</v>
      </c>
      <c r="I387" s="57">
        <v>710</v>
      </c>
      <c r="J387" s="59" t="s">
        <v>999</v>
      </c>
      <c r="K387" s="61" t="s">
        <v>995</v>
      </c>
      <c r="L387" s="53">
        <v>1</v>
      </c>
      <c r="M387" s="53">
        <v>1</v>
      </c>
      <c r="N387" s="53" t="str">
        <f t="shared" si="29"/>
        <v/>
      </c>
      <c r="O387" s="67">
        <f>IF(A387="","",SUMIFS('MVT stock'!G:G,'MVT stock'!E:E,A387,'MVT stock'!F:F,K387))</f>
        <v>0</v>
      </c>
      <c r="P387" s="67">
        <f>IF(A387="","",SUMIFS('MVT stock'!H:H,'MVT stock'!E:E,A387,'MVT stock'!F:F,K387))</f>
        <v>0</v>
      </c>
      <c r="Q387" s="68">
        <f t="shared" ref="Q387:Q450" si="32">IF(M387="","",M387+O387-P387)</f>
        <v>1</v>
      </c>
      <c r="R387" s="50" t="str">
        <f t="shared" si="30"/>
        <v>Robe avec tulle</v>
      </c>
      <c r="S387" s="51">
        <f>VLOOKUP(A387,BDD!E:F,2,0)</f>
        <v>229</v>
      </c>
      <c r="T387" s="51">
        <f t="shared" ref="T387:T450" si="33">L387*S387</f>
        <v>229</v>
      </c>
    </row>
    <row r="388" spans="1:20" x14ac:dyDescent="0.25">
      <c r="A388" s="65" t="str">
        <f t="shared" si="31"/>
        <v>16PHRVA086.210</v>
      </c>
      <c r="B388" s="53" t="s">
        <v>133</v>
      </c>
      <c r="C388" s="53" t="s">
        <v>81</v>
      </c>
      <c r="D388" s="53" t="s">
        <v>437</v>
      </c>
      <c r="E388" s="58" t="s">
        <v>438</v>
      </c>
      <c r="F388" s="53" t="s">
        <v>162</v>
      </c>
      <c r="G388" s="53" t="s">
        <v>815</v>
      </c>
      <c r="H388" s="65" t="str">
        <f>IF(D388="","",CONCATENATE(B388,VLOOKUP(C388,Thesaurus!N:O,2,0),VLOOKUP(F388,Thesaurus!C:D,2,0)))</f>
        <v>16PHRVA08</v>
      </c>
      <c r="I388" s="57">
        <v>210</v>
      </c>
      <c r="J388" s="59" t="s">
        <v>999</v>
      </c>
      <c r="K388" s="61" t="s">
        <v>993</v>
      </c>
      <c r="L388" s="53">
        <v>1</v>
      </c>
      <c r="M388" s="53">
        <v>1</v>
      </c>
      <c r="N388" s="53" t="str">
        <f t="shared" si="29"/>
        <v/>
      </c>
      <c r="O388" s="67">
        <f>IF(A388="","",SUMIFS('MVT stock'!G:G,'MVT stock'!E:E,A388,'MVT stock'!F:F,K388))</f>
        <v>0</v>
      </c>
      <c r="P388" s="67">
        <f>IF(A388="","",SUMIFS('MVT stock'!H:H,'MVT stock'!E:E,A388,'MVT stock'!F:F,K388))</f>
        <v>0</v>
      </c>
      <c r="Q388" s="68">
        <f t="shared" si="32"/>
        <v>1</v>
      </c>
      <c r="R388" s="50" t="str">
        <f t="shared" si="30"/>
        <v>Robe avec tulle</v>
      </c>
      <c r="S388" s="51">
        <f>VLOOKUP(A388,BDD!E:F,2,0)</f>
        <v>229</v>
      </c>
      <c r="T388" s="51">
        <f t="shared" si="33"/>
        <v>229</v>
      </c>
    </row>
    <row r="389" spans="1:20" x14ac:dyDescent="0.25">
      <c r="A389" s="65" t="str">
        <f t="shared" si="31"/>
        <v>16PHRVA086.210</v>
      </c>
      <c r="B389" s="53" t="s">
        <v>133</v>
      </c>
      <c r="C389" s="53" t="s">
        <v>81</v>
      </c>
      <c r="D389" s="53" t="s">
        <v>437</v>
      </c>
      <c r="E389" s="58" t="s">
        <v>438</v>
      </c>
      <c r="F389" s="53" t="s">
        <v>162</v>
      </c>
      <c r="G389" s="53" t="s">
        <v>815</v>
      </c>
      <c r="H389" s="65" t="str">
        <f>IF(D389="","",CONCATENATE(B389,VLOOKUP(C389,Thesaurus!N:O,2,0),VLOOKUP(F389,Thesaurus!C:D,2,0)))</f>
        <v>16PHRVA08</v>
      </c>
      <c r="I389" s="57">
        <v>210</v>
      </c>
      <c r="J389" s="59" t="s">
        <v>999</v>
      </c>
      <c r="K389" s="61" t="s">
        <v>994</v>
      </c>
      <c r="L389" s="53">
        <v>1</v>
      </c>
      <c r="M389" s="53">
        <v>1</v>
      </c>
      <c r="N389" s="53" t="str">
        <f t="shared" ref="N389:N452" si="34">IF(L389=M389,"",FALSE)</f>
        <v/>
      </c>
      <c r="O389" s="67">
        <f>IF(A389="","",SUMIFS('MVT stock'!G:G,'MVT stock'!E:E,A389,'MVT stock'!F:F,K389))</f>
        <v>0</v>
      </c>
      <c r="P389" s="67">
        <f>IF(A389="","",SUMIFS('MVT stock'!H:H,'MVT stock'!E:E,A389,'MVT stock'!F:F,K389))</f>
        <v>0</v>
      </c>
      <c r="Q389" s="68">
        <f t="shared" si="32"/>
        <v>1</v>
      </c>
      <c r="R389" s="50" t="str">
        <f t="shared" si="30"/>
        <v>Robe avec tulle</v>
      </c>
      <c r="S389" s="51">
        <f>VLOOKUP(A389,BDD!E:F,2,0)</f>
        <v>229</v>
      </c>
      <c r="T389" s="51">
        <f t="shared" si="33"/>
        <v>229</v>
      </c>
    </row>
    <row r="390" spans="1:20" x14ac:dyDescent="0.25">
      <c r="A390" s="65" t="str">
        <f t="shared" si="31"/>
        <v>16PHRVA087.999</v>
      </c>
      <c r="B390" s="53" t="s">
        <v>133</v>
      </c>
      <c r="C390" s="53" t="s">
        <v>81</v>
      </c>
      <c r="D390" s="53" t="s">
        <v>439</v>
      </c>
      <c r="E390" s="58" t="s">
        <v>294</v>
      </c>
      <c r="F390" s="53" t="s">
        <v>162</v>
      </c>
      <c r="G390" s="53" t="s">
        <v>816</v>
      </c>
      <c r="H390" s="65" t="str">
        <f>IF(D390="","",CONCATENATE(B390,VLOOKUP(C390,Thesaurus!N:O,2,0),VLOOKUP(F390,Thesaurus!C:D,2,0)))</f>
        <v>16PHRVA08</v>
      </c>
      <c r="I390" s="57">
        <v>999</v>
      </c>
      <c r="J390" s="59" t="s">
        <v>1020</v>
      </c>
      <c r="K390" s="61" t="s">
        <v>1002</v>
      </c>
      <c r="L390" s="53">
        <v>1</v>
      </c>
      <c r="M390" s="53">
        <v>1</v>
      </c>
      <c r="N390" s="53" t="str">
        <f t="shared" si="34"/>
        <v/>
      </c>
      <c r="O390" s="67">
        <f>IF(A390="","",SUMIFS('MVT stock'!G:G,'MVT stock'!E:E,A390,'MVT stock'!F:F,K390))</f>
        <v>0</v>
      </c>
      <c r="P390" s="67">
        <f>IF(A390="","",SUMIFS('MVT stock'!H:H,'MVT stock'!E:E,A390,'MVT stock'!F:F,K390))</f>
        <v>0</v>
      </c>
      <c r="Q390" s="68">
        <f t="shared" si="32"/>
        <v>1</v>
      </c>
      <c r="R390" s="50" t="str">
        <f t="shared" si="30"/>
        <v>Robe matelassée</v>
      </c>
      <c r="S390" s="51">
        <f>VLOOKUP(A390,BDD!E:F,2,0)</f>
        <v>191</v>
      </c>
      <c r="T390" s="51">
        <f t="shared" si="33"/>
        <v>191</v>
      </c>
    </row>
    <row r="391" spans="1:20" x14ac:dyDescent="0.25">
      <c r="A391" s="65" t="str">
        <f t="shared" si="31"/>
        <v>16PHRVA087.999</v>
      </c>
      <c r="B391" s="53" t="s">
        <v>133</v>
      </c>
      <c r="C391" s="53" t="s">
        <v>81</v>
      </c>
      <c r="D391" s="53" t="s">
        <v>439</v>
      </c>
      <c r="E391" s="58" t="s">
        <v>294</v>
      </c>
      <c r="F391" s="53" t="s">
        <v>162</v>
      </c>
      <c r="G391" s="53" t="s">
        <v>816</v>
      </c>
      <c r="H391" s="65" t="str">
        <f>IF(D391="","",CONCATENATE(B391,VLOOKUP(C391,Thesaurus!N:O,2,0),VLOOKUP(F391,Thesaurus!C:D,2,0)))</f>
        <v>16PHRVA08</v>
      </c>
      <c r="I391" s="57">
        <v>999</v>
      </c>
      <c r="J391" s="59" t="s">
        <v>1020</v>
      </c>
      <c r="K391" s="61" t="s">
        <v>993</v>
      </c>
      <c r="L391" s="53">
        <v>2</v>
      </c>
      <c r="M391" s="53">
        <v>2</v>
      </c>
      <c r="N391" s="53" t="str">
        <f t="shared" si="34"/>
        <v/>
      </c>
      <c r="O391" s="67">
        <f>IF(A391="","",SUMIFS('MVT stock'!G:G,'MVT stock'!E:E,A391,'MVT stock'!F:F,K391))</f>
        <v>0</v>
      </c>
      <c r="P391" s="67">
        <f>IF(A391="","",SUMIFS('MVT stock'!H:H,'MVT stock'!E:E,A391,'MVT stock'!F:F,K391))</f>
        <v>0</v>
      </c>
      <c r="Q391" s="68">
        <f t="shared" si="32"/>
        <v>2</v>
      </c>
      <c r="R391" s="50" t="str">
        <f t="shared" si="30"/>
        <v>Robe matelassée</v>
      </c>
      <c r="S391" s="51">
        <f>VLOOKUP(A391,BDD!E:F,2,0)</f>
        <v>191</v>
      </c>
      <c r="T391" s="51">
        <f t="shared" si="33"/>
        <v>382</v>
      </c>
    </row>
    <row r="392" spans="1:20" x14ac:dyDescent="0.25">
      <c r="A392" s="65" t="str">
        <f t="shared" si="31"/>
        <v>16PHRVA087.999</v>
      </c>
      <c r="B392" s="53" t="s">
        <v>133</v>
      </c>
      <c r="C392" s="53" t="s">
        <v>81</v>
      </c>
      <c r="D392" s="53" t="s">
        <v>439</v>
      </c>
      <c r="E392" s="58" t="s">
        <v>294</v>
      </c>
      <c r="F392" s="53" t="s">
        <v>162</v>
      </c>
      <c r="G392" s="53" t="s">
        <v>816</v>
      </c>
      <c r="H392" s="65" t="str">
        <f>IF(D392="","",CONCATENATE(B392,VLOOKUP(C392,Thesaurus!N:O,2,0),VLOOKUP(F392,Thesaurus!C:D,2,0)))</f>
        <v>16PHRVA08</v>
      </c>
      <c r="I392" s="57">
        <v>999</v>
      </c>
      <c r="J392" s="59" t="s">
        <v>1020</v>
      </c>
      <c r="K392" s="61" t="s">
        <v>994</v>
      </c>
      <c r="L392" s="53">
        <v>1</v>
      </c>
      <c r="M392" s="53">
        <v>1</v>
      </c>
      <c r="N392" s="53" t="str">
        <f t="shared" si="34"/>
        <v/>
      </c>
      <c r="O392" s="67">
        <f>IF(A392="","",SUMIFS('MVT stock'!G:G,'MVT stock'!E:E,A392,'MVT stock'!F:F,K392))</f>
        <v>0</v>
      </c>
      <c r="P392" s="67">
        <f>IF(A392="","",SUMIFS('MVT stock'!H:H,'MVT stock'!E:E,A392,'MVT stock'!F:F,K392))</f>
        <v>0</v>
      </c>
      <c r="Q392" s="68">
        <f t="shared" si="32"/>
        <v>1</v>
      </c>
      <c r="R392" s="50" t="str">
        <f t="shared" si="30"/>
        <v>Robe matelassée</v>
      </c>
      <c r="S392" s="51">
        <f>VLOOKUP(A392,BDD!E:F,2,0)</f>
        <v>191</v>
      </c>
      <c r="T392" s="51">
        <f t="shared" si="33"/>
        <v>191</v>
      </c>
    </row>
    <row r="393" spans="1:20" x14ac:dyDescent="0.25">
      <c r="A393" s="65" t="str">
        <f t="shared" si="31"/>
        <v>16PHRVA088.710</v>
      </c>
      <c r="B393" s="53" t="s">
        <v>133</v>
      </c>
      <c r="C393" s="53" t="s">
        <v>81</v>
      </c>
      <c r="D393" s="53" t="s">
        <v>440</v>
      </c>
      <c r="E393" s="58" t="s">
        <v>429</v>
      </c>
      <c r="F393" s="53" t="s">
        <v>162</v>
      </c>
      <c r="G393" s="53" t="s">
        <v>817</v>
      </c>
      <c r="H393" s="65" t="str">
        <f>IF(D393="","",CONCATENATE(B393,VLOOKUP(C393,Thesaurus!N:O,2,0),VLOOKUP(F393,Thesaurus!C:D,2,0)))</f>
        <v>16PHRVA08</v>
      </c>
      <c r="I393" s="57">
        <v>710</v>
      </c>
      <c r="J393" s="59" t="s">
        <v>1021</v>
      </c>
      <c r="K393" s="61" t="s">
        <v>1002</v>
      </c>
      <c r="L393" s="53">
        <v>1</v>
      </c>
      <c r="M393" s="53">
        <v>1</v>
      </c>
      <c r="N393" s="53" t="str">
        <f t="shared" si="34"/>
        <v/>
      </c>
      <c r="O393" s="67">
        <f>IF(A393="","",SUMIFS('MVT stock'!G:G,'MVT stock'!E:E,A393,'MVT stock'!F:F,K393))</f>
        <v>0</v>
      </c>
      <c r="P393" s="67">
        <f>IF(A393="","",SUMIFS('MVT stock'!H:H,'MVT stock'!E:E,A393,'MVT stock'!F:F,K393))</f>
        <v>0</v>
      </c>
      <c r="Q393" s="68">
        <f t="shared" si="32"/>
        <v>1</v>
      </c>
      <c r="R393" s="50" t="str">
        <f t="shared" si="30"/>
        <v>Robe avec plissé avant</v>
      </c>
      <c r="S393" s="51">
        <f>VLOOKUP(A393,BDD!E:F,2,0)</f>
        <v>173</v>
      </c>
      <c r="T393" s="51">
        <f t="shared" si="33"/>
        <v>173</v>
      </c>
    </row>
    <row r="394" spans="1:20" x14ac:dyDescent="0.25">
      <c r="A394" s="65" t="str">
        <f t="shared" si="31"/>
        <v>16PHRVA088.710</v>
      </c>
      <c r="B394" s="53" t="s">
        <v>133</v>
      </c>
      <c r="C394" s="53" t="s">
        <v>81</v>
      </c>
      <c r="D394" s="53" t="s">
        <v>440</v>
      </c>
      <c r="E394" s="58" t="s">
        <v>429</v>
      </c>
      <c r="F394" s="53" t="s">
        <v>162</v>
      </c>
      <c r="G394" s="53" t="s">
        <v>817</v>
      </c>
      <c r="H394" s="65" t="str">
        <f>IF(D394="","",CONCATENATE(B394,VLOOKUP(C394,Thesaurus!N:O,2,0),VLOOKUP(F394,Thesaurus!C:D,2,0)))</f>
        <v>16PHRVA08</v>
      </c>
      <c r="I394" s="57">
        <v>710</v>
      </c>
      <c r="J394" s="59" t="s">
        <v>1021</v>
      </c>
      <c r="K394" s="61" t="s">
        <v>993</v>
      </c>
      <c r="L394" s="53">
        <v>1</v>
      </c>
      <c r="M394" s="53">
        <v>1</v>
      </c>
      <c r="N394" s="53" t="str">
        <f t="shared" si="34"/>
        <v/>
      </c>
      <c r="O394" s="67">
        <f>IF(A394="","",SUMIFS('MVT stock'!G:G,'MVT stock'!E:E,A394,'MVT stock'!F:F,K394))</f>
        <v>0</v>
      </c>
      <c r="P394" s="67">
        <f>IF(A394="","",SUMIFS('MVT stock'!H:H,'MVT stock'!E:E,A394,'MVT stock'!F:F,K394))</f>
        <v>0</v>
      </c>
      <c r="Q394" s="68">
        <f t="shared" si="32"/>
        <v>1</v>
      </c>
      <c r="R394" s="50" t="str">
        <f t="shared" si="30"/>
        <v>Robe avec plissé avant</v>
      </c>
      <c r="S394" s="51">
        <f>VLOOKUP(A394,BDD!E:F,2,0)</f>
        <v>173</v>
      </c>
      <c r="T394" s="51">
        <f t="shared" si="33"/>
        <v>173</v>
      </c>
    </row>
    <row r="395" spans="1:20" x14ac:dyDescent="0.25">
      <c r="A395" s="65" t="str">
        <f t="shared" si="31"/>
        <v>16PHRVA088.710</v>
      </c>
      <c r="B395" s="53" t="s">
        <v>133</v>
      </c>
      <c r="C395" s="53" t="s">
        <v>81</v>
      </c>
      <c r="D395" s="53" t="s">
        <v>440</v>
      </c>
      <c r="E395" s="58" t="s">
        <v>429</v>
      </c>
      <c r="F395" s="53" t="s">
        <v>162</v>
      </c>
      <c r="G395" s="53" t="s">
        <v>817</v>
      </c>
      <c r="H395" s="65" t="str">
        <f>IF(D395="","",CONCATENATE(B395,VLOOKUP(C395,Thesaurus!N:O,2,0),VLOOKUP(F395,Thesaurus!C:D,2,0)))</f>
        <v>16PHRVA08</v>
      </c>
      <c r="I395" s="57">
        <v>710</v>
      </c>
      <c r="J395" s="59" t="s">
        <v>1021</v>
      </c>
      <c r="K395" s="61" t="s">
        <v>994</v>
      </c>
      <c r="L395" s="53">
        <v>1</v>
      </c>
      <c r="M395" s="53">
        <v>1</v>
      </c>
      <c r="N395" s="53" t="str">
        <f t="shared" si="34"/>
        <v/>
      </c>
      <c r="O395" s="67">
        <f>IF(A395="","",SUMIFS('MVT stock'!G:G,'MVT stock'!E:E,A395,'MVT stock'!F:F,K395))</f>
        <v>0</v>
      </c>
      <c r="P395" s="67">
        <f>IF(A395="","",SUMIFS('MVT stock'!H:H,'MVT stock'!E:E,A395,'MVT stock'!F:F,K395))</f>
        <v>0</v>
      </c>
      <c r="Q395" s="68">
        <f t="shared" si="32"/>
        <v>1</v>
      </c>
      <c r="R395" s="50" t="str">
        <f t="shared" si="30"/>
        <v>Robe avec plissé avant</v>
      </c>
      <c r="S395" s="51">
        <f>VLOOKUP(A395,BDD!E:F,2,0)</f>
        <v>173</v>
      </c>
      <c r="T395" s="51">
        <f t="shared" si="33"/>
        <v>173</v>
      </c>
    </row>
    <row r="396" spans="1:20" x14ac:dyDescent="0.25">
      <c r="A396" s="65" t="str">
        <f t="shared" si="31"/>
        <v>16PHRVA088.710</v>
      </c>
      <c r="B396" s="53" t="s">
        <v>133</v>
      </c>
      <c r="C396" s="53" t="s">
        <v>81</v>
      </c>
      <c r="D396" s="53" t="s">
        <v>440</v>
      </c>
      <c r="E396" s="58" t="s">
        <v>429</v>
      </c>
      <c r="F396" s="53" t="s">
        <v>162</v>
      </c>
      <c r="G396" s="53" t="s">
        <v>817</v>
      </c>
      <c r="H396" s="65" t="str">
        <f>IF(D396="","",CONCATENATE(B396,VLOOKUP(C396,Thesaurus!N:O,2,0),VLOOKUP(F396,Thesaurus!C:D,2,0)))</f>
        <v>16PHRVA08</v>
      </c>
      <c r="I396" s="57">
        <v>710</v>
      </c>
      <c r="J396" s="59" t="s">
        <v>1021</v>
      </c>
      <c r="K396" s="61" t="s">
        <v>995</v>
      </c>
      <c r="L396" s="53">
        <v>1</v>
      </c>
      <c r="M396" s="53">
        <v>1</v>
      </c>
      <c r="N396" s="53" t="str">
        <f t="shared" si="34"/>
        <v/>
      </c>
      <c r="O396" s="67">
        <f>IF(A396="","",SUMIFS('MVT stock'!G:G,'MVT stock'!E:E,A396,'MVT stock'!F:F,K396))</f>
        <v>0</v>
      </c>
      <c r="P396" s="67">
        <f>IF(A396="","",SUMIFS('MVT stock'!H:H,'MVT stock'!E:E,A396,'MVT stock'!F:F,K396))</f>
        <v>0</v>
      </c>
      <c r="Q396" s="68">
        <f t="shared" si="32"/>
        <v>1</v>
      </c>
      <c r="R396" s="50" t="str">
        <f t="shared" si="30"/>
        <v>Robe avec plissé avant</v>
      </c>
      <c r="S396" s="51">
        <f>VLOOKUP(A396,BDD!E:F,2,0)</f>
        <v>173</v>
      </c>
      <c r="T396" s="51">
        <f t="shared" si="33"/>
        <v>173</v>
      </c>
    </row>
    <row r="397" spans="1:20" x14ac:dyDescent="0.25">
      <c r="A397" s="65" t="str">
        <f t="shared" si="31"/>
        <v>16PHRVA088.230</v>
      </c>
      <c r="B397" s="53" t="s">
        <v>133</v>
      </c>
      <c r="C397" s="53" t="s">
        <v>81</v>
      </c>
      <c r="D397" s="53" t="s">
        <v>440</v>
      </c>
      <c r="E397" s="58" t="s">
        <v>441</v>
      </c>
      <c r="F397" s="53" t="s">
        <v>162</v>
      </c>
      <c r="G397" s="53" t="s">
        <v>817</v>
      </c>
      <c r="H397" s="65" t="str">
        <f>IF(D397="","",CONCATENATE(B397,VLOOKUP(C397,Thesaurus!N:O,2,0),VLOOKUP(F397,Thesaurus!C:D,2,0)))</f>
        <v>16PHRVA08</v>
      </c>
      <c r="I397" s="57">
        <v>230</v>
      </c>
      <c r="J397" s="59" t="s">
        <v>1021</v>
      </c>
      <c r="K397" s="61" t="s">
        <v>993</v>
      </c>
      <c r="L397" s="53">
        <v>1</v>
      </c>
      <c r="M397" s="53">
        <v>1</v>
      </c>
      <c r="N397" s="53" t="str">
        <f t="shared" si="34"/>
        <v/>
      </c>
      <c r="O397" s="67">
        <f>IF(A397="","",SUMIFS('MVT stock'!G:G,'MVT stock'!E:E,A397,'MVT stock'!F:F,K397))</f>
        <v>0</v>
      </c>
      <c r="P397" s="67">
        <f>IF(A397="","",SUMIFS('MVT stock'!H:H,'MVT stock'!E:E,A397,'MVT stock'!F:F,K397))</f>
        <v>0</v>
      </c>
      <c r="Q397" s="68">
        <f t="shared" si="32"/>
        <v>1</v>
      </c>
      <c r="R397" s="50" t="str">
        <f t="shared" si="30"/>
        <v>Robe avec plissé avant</v>
      </c>
      <c r="S397" s="51">
        <f>VLOOKUP(A397,BDD!E:F,2,0)</f>
        <v>173</v>
      </c>
      <c r="T397" s="51">
        <f t="shared" si="33"/>
        <v>173</v>
      </c>
    </row>
    <row r="398" spans="1:20" x14ac:dyDescent="0.25">
      <c r="A398" s="65" t="str">
        <f t="shared" si="31"/>
        <v>16PHRVA088.230</v>
      </c>
      <c r="B398" s="53" t="s">
        <v>133</v>
      </c>
      <c r="C398" s="53" t="s">
        <v>81</v>
      </c>
      <c r="D398" s="53" t="s">
        <v>440</v>
      </c>
      <c r="E398" s="58" t="s">
        <v>441</v>
      </c>
      <c r="F398" s="53" t="s">
        <v>162</v>
      </c>
      <c r="G398" s="53" t="s">
        <v>817</v>
      </c>
      <c r="H398" s="65" t="str">
        <f>IF(D398="","",CONCATENATE(B398,VLOOKUP(C398,Thesaurus!N:O,2,0),VLOOKUP(F398,Thesaurus!C:D,2,0)))</f>
        <v>16PHRVA08</v>
      </c>
      <c r="I398" s="57">
        <v>230</v>
      </c>
      <c r="J398" s="59" t="s">
        <v>1021</v>
      </c>
      <c r="K398" s="61" t="s">
        <v>994</v>
      </c>
      <c r="L398" s="53">
        <v>1</v>
      </c>
      <c r="M398" s="53">
        <v>1</v>
      </c>
      <c r="N398" s="53" t="str">
        <f t="shared" si="34"/>
        <v/>
      </c>
      <c r="O398" s="67">
        <f>IF(A398="","",SUMIFS('MVT stock'!G:G,'MVT stock'!E:E,A398,'MVT stock'!F:F,K398))</f>
        <v>0</v>
      </c>
      <c r="P398" s="67">
        <f>IF(A398="","",SUMIFS('MVT stock'!H:H,'MVT stock'!E:E,A398,'MVT stock'!F:F,K398))</f>
        <v>0</v>
      </c>
      <c r="Q398" s="68">
        <f t="shared" si="32"/>
        <v>1</v>
      </c>
      <c r="R398" s="50" t="str">
        <f t="shared" si="30"/>
        <v>Robe avec plissé avant</v>
      </c>
      <c r="S398" s="51">
        <f>VLOOKUP(A398,BDD!E:F,2,0)</f>
        <v>173</v>
      </c>
      <c r="T398" s="51">
        <f t="shared" si="33"/>
        <v>173</v>
      </c>
    </row>
    <row r="399" spans="1:20" x14ac:dyDescent="0.25">
      <c r="A399" s="65" t="str">
        <f t="shared" si="31"/>
        <v>16HSLI081.590</v>
      </c>
      <c r="B399" s="53" t="s">
        <v>134</v>
      </c>
      <c r="C399" s="53" t="s">
        <v>111</v>
      </c>
      <c r="D399" s="53" t="s">
        <v>442</v>
      </c>
      <c r="F399" s="53" t="s">
        <v>162</v>
      </c>
      <c r="G399" s="53" t="s">
        <v>818</v>
      </c>
      <c r="H399" s="65" t="str">
        <f>IF(D399="","",CONCATENATE(B399,VLOOKUP(C399,Thesaurus!N:O,2,0),VLOOKUP(F399,Thesaurus!C:D,2,0)))</f>
        <v>16HSLI08</v>
      </c>
      <c r="I399" s="57" t="s">
        <v>236</v>
      </c>
      <c r="J399" s="59" t="s">
        <v>1004</v>
      </c>
      <c r="K399" s="61" t="s">
        <v>1001</v>
      </c>
      <c r="L399" s="53">
        <v>2</v>
      </c>
      <c r="M399" s="53">
        <v>2</v>
      </c>
      <c r="N399" s="53" t="str">
        <f t="shared" si="34"/>
        <v/>
      </c>
      <c r="O399" s="67">
        <f>IF(A399="","",SUMIFS('MVT stock'!G:G,'MVT stock'!E:E,A399,'MVT stock'!F:F,K399))</f>
        <v>0</v>
      </c>
      <c r="P399" s="67">
        <f>IF(A399="","",SUMIFS('MVT stock'!H:H,'MVT stock'!E:E,A399,'MVT stock'!F:F,K399))</f>
        <v>0</v>
      </c>
      <c r="Q399" s="68">
        <f t="shared" si="32"/>
        <v>2</v>
      </c>
      <c r="R399" s="50" t="str">
        <f t="shared" si="30"/>
        <v>Robe en laine</v>
      </c>
      <c r="S399" s="51">
        <f>VLOOKUP(A399,BDD!E:F,2,0)</f>
        <v>0</v>
      </c>
      <c r="T399" s="51">
        <f t="shared" si="33"/>
        <v>0</v>
      </c>
    </row>
    <row r="400" spans="1:20" x14ac:dyDescent="0.25">
      <c r="A400" s="65" t="str">
        <f t="shared" si="31"/>
        <v>16HSLI081.590</v>
      </c>
      <c r="B400" s="53" t="s">
        <v>134</v>
      </c>
      <c r="C400" s="53" t="s">
        <v>111</v>
      </c>
      <c r="D400" s="53" t="s">
        <v>442</v>
      </c>
      <c r="F400" s="53" t="s">
        <v>162</v>
      </c>
      <c r="G400" s="53" t="s">
        <v>818</v>
      </c>
      <c r="H400" s="65" t="str">
        <f>IF(D400="","",CONCATENATE(B400,VLOOKUP(C400,Thesaurus!N:O,2,0),VLOOKUP(F400,Thesaurus!C:D,2,0)))</f>
        <v>16HSLI08</v>
      </c>
      <c r="I400" s="57" t="s">
        <v>236</v>
      </c>
      <c r="J400" s="59" t="s">
        <v>1004</v>
      </c>
      <c r="K400" s="61" t="s">
        <v>1002</v>
      </c>
      <c r="L400" s="53">
        <v>2</v>
      </c>
      <c r="M400" s="53">
        <v>2</v>
      </c>
      <c r="N400" s="53" t="str">
        <f t="shared" si="34"/>
        <v/>
      </c>
      <c r="O400" s="67">
        <f>IF(A400="","",SUMIFS('MVT stock'!G:G,'MVT stock'!E:E,A400,'MVT stock'!F:F,K400))</f>
        <v>0</v>
      </c>
      <c r="P400" s="67">
        <f>IF(A400="","",SUMIFS('MVT stock'!H:H,'MVT stock'!E:E,A400,'MVT stock'!F:F,K400))</f>
        <v>0</v>
      </c>
      <c r="Q400" s="68">
        <f t="shared" si="32"/>
        <v>2</v>
      </c>
      <c r="R400" s="50" t="str">
        <f t="shared" si="30"/>
        <v>Robe en laine</v>
      </c>
      <c r="S400" s="51">
        <f>VLOOKUP(A400,BDD!E:F,2,0)</f>
        <v>0</v>
      </c>
      <c r="T400" s="51">
        <f t="shared" si="33"/>
        <v>0</v>
      </c>
    </row>
    <row r="401" spans="1:20" x14ac:dyDescent="0.25">
      <c r="A401" s="65" t="str">
        <f t="shared" si="31"/>
        <v>16HSLI081.590</v>
      </c>
      <c r="B401" s="53" t="s">
        <v>134</v>
      </c>
      <c r="C401" s="53" t="s">
        <v>111</v>
      </c>
      <c r="D401" s="53" t="s">
        <v>442</v>
      </c>
      <c r="F401" s="53" t="s">
        <v>162</v>
      </c>
      <c r="G401" s="53" t="s">
        <v>818</v>
      </c>
      <c r="H401" s="65" t="str">
        <f>IF(D401="","",CONCATENATE(B401,VLOOKUP(C401,Thesaurus!N:O,2,0),VLOOKUP(F401,Thesaurus!C:D,2,0)))</f>
        <v>16HSLI08</v>
      </c>
      <c r="I401" s="57" t="s">
        <v>236</v>
      </c>
      <c r="J401" s="59" t="s">
        <v>1004</v>
      </c>
      <c r="K401" s="61" t="s">
        <v>993</v>
      </c>
      <c r="L401" s="53">
        <v>2</v>
      </c>
      <c r="M401" s="53">
        <v>2</v>
      </c>
      <c r="N401" s="53" t="str">
        <f t="shared" si="34"/>
        <v/>
      </c>
      <c r="O401" s="67">
        <f>IF(A401="","",SUMIFS('MVT stock'!G:G,'MVT stock'!E:E,A401,'MVT stock'!F:F,K401))</f>
        <v>0</v>
      </c>
      <c r="P401" s="67">
        <f>IF(A401="","",SUMIFS('MVT stock'!H:H,'MVT stock'!E:E,A401,'MVT stock'!F:F,K401))</f>
        <v>0</v>
      </c>
      <c r="Q401" s="68">
        <f t="shared" si="32"/>
        <v>2</v>
      </c>
      <c r="R401" s="50" t="str">
        <f t="shared" si="30"/>
        <v>Robe en laine</v>
      </c>
      <c r="S401" s="51">
        <f>VLOOKUP(A401,BDD!E:F,2,0)</f>
        <v>0</v>
      </c>
      <c r="T401" s="51">
        <f t="shared" si="33"/>
        <v>0</v>
      </c>
    </row>
    <row r="402" spans="1:20" x14ac:dyDescent="0.25">
      <c r="A402" s="65" t="str">
        <f t="shared" si="31"/>
        <v>16HSLI131.350</v>
      </c>
      <c r="B402" s="53" t="s">
        <v>134</v>
      </c>
      <c r="C402" s="53" t="s">
        <v>111</v>
      </c>
      <c r="D402" s="53" t="s">
        <v>443</v>
      </c>
      <c r="F402" s="53" t="s">
        <v>172</v>
      </c>
      <c r="G402" s="53" t="s">
        <v>819</v>
      </c>
      <c r="H402" s="65" t="str">
        <f>IF(D402="","",CONCATENATE(B402,VLOOKUP(C402,Thesaurus!N:O,2,0),VLOOKUP(F402,Thesaurus!C:D,2,0)))</f>
        <v>16HSLI13</v>
      </c>
      <c r="I402" s="57">
        <v>350</v>
      </c>
      <c r="J402" s="59" t="s">
        <v>1004</v>
      </c>
      <c r="K402" s="61" t="s">
        <v>1003</v>
      </c>
      <c r="L402" s="53">
        <v>1</v>
      </c>
      <c r="M402" s="53">
        <v>1</v>
      </c>
      <c r="N402" s="53" t="str">
        <f t="shared" si="34"/>
        <v/>
      </c>
      <c r="O402" s="67">
        <f>IF(A402="","",SUMIFS('MVT stock'!G:G,'MVT stock'!E:E,A402,'MVT stock'!F:F,K402))</f>
        <v>0</v>
      </c>
      <c r="P402" s="67">
        <f>IF(A402="","",SUMIFS('MVT stock'!H:H,'MVT stock'!E:E,A402,'MVT stock'!F:F,K402))</f>
        <v>0</v>
      </c>
      <c r="Q402" s="68">
        <f t="shared" si="32"/>
        <v>1</v>
      </c>
      <c r="R402" s="50" t="str">
        <f t="shared" si="30"/>
        <v>Manteau sans manches</v>
      </c>
      <c r="S402" s="51">
        <f>VLOOKUP(A402,BDD!E:F,2,0)</f>
        <v>0</v>
      </c>
      <c r="T402" s="51">
        <f t="shared" si="33"/>
        <v>0</v>
      </c>
    </row>
    <row r="403" spans="1:20" x14ac:dyDescent="0.25">
      <c r="A403" s="65" t="str">
        <f t="shared" si="31"/>
        <v>16HSLI131.350</v>
      </c>
      <c r="B403" s="53" t="s">
        <v>134</v>
      </c>
      <c r="C403" s="53" t="s">
        <v>111</v>
      </c>
      <c r="D403" s="53" t="s">
        <v>443</v>
      </c>
      <c r="F403" s="53" t="s">
        <v>172</v>
      </c>
      <c r="G403" s="53" t="s">
        <v>819</v>
      </c>
      <c r="H403" s="65" t="str">
        <f>IF(D403="","",CONCATENATE(B403,VLOOKUP(C403,Thesaurus!N:O,2,0),VLOOKUP(F403,Thesaurus!C:D,2,0)))</f>
        <v>16HSLI13</v>
      </c>
      <c r="I403" s="57">
        <v>350</v>
      </c>
      <c r="J403" s="59" t="s">
        <v>1004</v>
      </c>
      <c r="K403" s="61" t="s">
        <v>1001</v>
      </c>
      <c r="L403" s="53">
        <v>2</v>
      </c>
      <c r="M403" s="53">
        <v>2</v>
      </c>
      <c r="N403" s="53" t="str">
        <f t="shared" si="34"/>
        <v/>
      </c>
      <c r="O403" s="67">
        <f>IF(A403="","",SUMIFS('MVT stock'!G:G,'MVT stock'!E:E,A403,'MVT stock'!F:F,K403))</f>
        <v>0</v>
      </c>
      <c r="P403" s="67">
        <f>IF(A403="","",SUMIFS('MVT stock'!H:H,'MVT stock'!E:E,A403,'MVT stock'!F:F,K403))</f>
        <v>0</v>
      </c>
      <c r="Q403" s="68">
        <f t="shared" si="32"/>
        <v>2</v>
      </c>
      <c r="R403" s="50" t="str">
        <f t="shared" si="30"/>
        <v>Manteau sans manches</v>
      </c>
      <c r="S403" s="51">
        <f>VLOOKUP(A403,BDD!E:F,2,0)</f>
        <v>0</v>
      </c>
      <c r="T403" s="51">
        <f t="shared" si="33"/>
        <v>0</v>
      </c>
    </row>
    <row r="404" spans="1:20" x14ac:dyDescent="0.25">
      <c r="A404" s="65" t="str">
        <f t="shared" si="31"/>
        <v>16HSLI131.350</v>
      </c>
      <c r="B404" s="53" t="s">
        <v>134</v>
      </c>
      <c r="C404" s="53" t="s">
        <v>111</v>
      </c>
      <c r="D404" s="53" t="s">
        <v>443</v>
      </c>
      <c r="F404" s="53" t="s">
        <v>172</v>
      </c>
      <c r="G404" s="53" t="s">
        <v>819</v>
      </c>
      <c r="H404" s="65" t="str">
        <f>IF(D404="","",CONCATENATE(B404,VLOOKUP(C404,Thesaurus!N:O,2,0),VLOOKUP(F404,Thesaurus!C:D,2,0)))</f>
        <v>16HSLI13</v>
      </c>
      <c r="I404" s="57">
        <v>350</v>
      </c>
      <c r="J404" s="59" t="s">
        <v>1004</v>
      </c>
      <c r="K404" s="61" t="s">
        <v>1002</v>
      </c>
      <c r="L404" s="53">
        <v>1</v>
      </c>
      <c r="M404" s="53">
        <v>1</v>
      </c>
      <c r="N404" s="53" t="str">
        <f t="shared" si="34"/>
        <v/>
      </c>
      <c r="O404" s="67">
        <f>IF(A404="","",SUMIFS('MVT stock'!G:G,'MVT stock'!E:E,A404,'MVT stock'!F:F,K404))</f>
        <v>0</v>
      </c>
      <c r="P404" s="67">
        <f>IF(A404="","",SUMIFS('MVT stock'!H:H,'MVT stock'!E:E,A404,'MVT stock'!F:F,K404))</f>
        <v>0</v>
      </c>
      <c r="Q404" s="68">
        <f t="shared" si="32"/>
        <v>1</v>
      </c>
      <c r="R404" s="50" t="str">
        <f t="shared" si="30"/>
        <v>Manteau sans manches</v>
      </c>
      <c r="S404" s="51">
        <f>VLOOKUP(A404,BDD!E:F,2,0)</f>
        <v>0</v>
      </c>
      <c r="T404" s="51">
        <f t="shared" si="33"/>
        <v>0</v>
      </c>
    </row>
    <row r="405" spans="1:20" x14ac:dyDescent="0.25">
      <c r="A405" s="65" t="str">
        <f t="shared" si="31"/>
        <v>16HSLI131.350</v>
      </c>
      <c r="B405" s="53" t="s">
        <v>134</v>
      </c>
      <c r="C405" s="53" t="s">
        <v>111</v>
      </c>
      <c r="D405" s="53" t="s">
        <v>443</v>
      </c>
      <c r="F405" s="53" t="s">
        <v>172</v>
      </c>
      <c r="G405" s="53" t="s">
        <v>819</v>
      </c>
      <c r="H405" s="65" t="str">
        <f>IF(D405="","",CONCATENATE(B405,VLOOKUP(C405,Thesaurus!N:O,2,0),VLOOKUP(F405,Thesaurus!C:D,2,0)))</f>
        <v>16HSLI13</v>
      </c>
      <c r="I405" s="57">
        <v>350</v>
      </c>
      <c r="J405" s="59" t="s">
        <v>1004</v>
      </c>
      <c r="K405" s="61" t="s">
        <v>993</v>
      </c>
      <c r="L405" s="53">
        <v>1</v>
      </c>
      <c r="M405" s="53">
        <v>1</v>
      </c>
      <c r="N405" s="53" t="str">
        <f t="shared" si="34"/>
        <v/>
      </c>
      <c r="O405" s="67">
        <f>IF(A405="","",SUMIFS('MVT stock'!G:G,'MVT stock'!E:E,A405,'MVT stock'!F:F,K405))</f>
        <v>0</v>
      </c>
      <c r="P405" s="67">
        <f>IF(A405="","",SUMIFS('MVT stock'!H:H,'MVT stock'!E:E,A405,'MVT stock'!F:F,K405))</f>
        <v>0</v>
      </c>
      <c r="Q405" s="68">
        <f t="shared" si="32"/>
        <v>1</v>
      </c>
      <c r="R405" s="50" t="str">
        <f t="shared" si="30"/>
        <v>Manteau sans manches</v>
      </c>
      <c r="S405" s="51">
        <f>VLOOKUP(A405,BDD!E:F,2,0)</f>
        <v>0</v>
      </c>
      <c r="T405" s="51">
        <f t="shared" si="33"/>
        <v>0</v>
      </c>
    </row>
    <row r="406" spans="1:20" x14ac:dyDescent="0.25">
      <c r="A406" s="65" t="str">
        <f t="shared" si="31"/>
        <v>16HSLI082.990</v>
      </c>
      <c r="B406" s="53" t="s">
        <v>134</v>
      </c>
      <c r="C406" s="53" t="s">
        <v>111</v>
      </c>
      <c r="D406" s="53" t="s">
        <v>444</v>
      </c>
      <c r="F406" s="53" t="s">
        <v>162</v>
      </c>
      <c r="G406" s="53" t="s">
        <v>799</v>
      </c>
      <c r="H406" s="65" t="str">
        <f>IF(D406="","",CONCATENATE(B406,VLOOKUP(C406,Thesaurus!N:O,2,0),VLOOKUP(F406,Thesaurus!C:D,2,0)))</f>
        <v>16HSLI08</v>
      </c>
      <c r="I406" s="57">
        <v>990</v>
      </c>
      <c r="J406" s="59" t="s">
        <v>183</v>
      </c>
      <c r="K406" s="61" t="s">
        <v>1003</v>
      </c>
      <c r="L406" s="53">
        <v>1</v>
      </c>
      <c r="M406" s="53">
        <v>1</v>
      </c>
      <c r="N406" s="53" t="str">
        <f t="shared" si="34"/>
        <v/>
      </c>
      <c r="O406" s="67">
        <f>IF(A406="","",SUMIFS('MVT stock'!G:G,'MVT stock'!E:E,A406,'MVT stock'!F:F,K406))</f>
        <v>0</v>
      </c>
      <c r="P406" s="67">
        <f>IF(A406="","",SUMIFS('MVT stock'!H:H,'MVT stock'!E:E,A406,'MVT stock'!F:F,K406))</f>
        <v>0</v>
      </c>
      <c r="Q406" s="68">
        <f t="shared" si="32"/>
        <v>1</v>
      </c>
      <c r="R406" s="50" t="str">
        <f t="shared" si="30"/>
        <v>Robe manches longues</v>
      </c>
      <c r="S406" s="51">
        <f>VLOOKUP(A406,BDD!E:F,2,0)</f>
        <v>0</v>
      </c>
      <c r="T406" s="51">
        <f t="shared" si="33"/>
        <v>0</v>
      </c>
    </row>
    <row r="407" spans="1:20" x14ac:dyDescent="0.25">
      <c r="A407" s="65" t="str">
        <f t="shared" si="31"/>
        <v>16HSLI082.990</v>
      </c>
      <c r="B407" s="53" t="s">
        <v>134</v>
      </c>
      <c r="C407" s="53" t="s">
        <v>111</v>
      </c>
      <c r="D407" s="53" t="s">
        <v>444</v>
      </c>
      <c r="F407" s="53" t="s">
        <v>162</v>
      </c>
      <c r="G407" s="53" t="s">
        <v>799</v>
      </c>
      <c r="H407" s="65" t="str">
        <f>IF(D407="","",CONCATENATE(B407,VLOOKUP(C407,Thesaurus!N:O,2,0),VLOOKUP(F407,Thesaurus!C:D,2,0)))</f>
        <v>16HSLI08</v>
      </c>
      <c r="I407" s="57">
        <v>990</v>
      </c>
      <c r="J407" s="59" t="s">
        <v>183</v>
      </c>
      <c r="K407" s="61" t="s">
        <v>1001</v>
      </c>
      <c r="L407" s="53">
        <v>2</v>
      </c>
      <c r="M407" s="53">
        <v>2</v>
      </c>
      <c r="N407" s="53" t="str">
        <f t="shared" si="34"/>
        <v/>
      </c>
      <c r="O407" s="67">
        <f>IF(A407="","",SUMIFS('MVT stock'!G:G,'MVT stock'!E:E,A407,'MVT stock'!F:F,K407))</f>
        <v>0</v>
      </c>
      <c r="P407" s="67">
        <f>IF(A407="","",SUMIFS('MVT stock'!H:H,'MVT stock'!E:E,A407,'MVT stock'!F:F,K407))</f>
        <v>0</v>
      </c>
      <c r="Q407" s="68">
        <f t="shared" si="32"/>
        <v>2</v>
      </c>
      <c r="R407" s="50" t="str">
        <f t="shared" si="30"/>
        <v>Robe manches longues</v>
      </c>
      <c r="S407" s="51">
        <f>VLOOKUP(A407,BDD!E:F,2,0)</f>
        <v>0</v>
      </c>
      <c r="T407" s="51">
        <f t="shared" si="33"/>
        <v>0</v>
      </c>
    </row>
    <row r="408" spans="1:20" x14ac:dyDescent="0.25">
      <c r="A408" s="65" t="str">
        <f t="shared" si="31"/>
        <v>16HSLI082.990</v>
      </c>
      <c r="B408" s="53" t="s">
        <v>134</v>
      </c>
      <c r="C408" s="53" t="s">
        <v>111</v>
      </c>
      <c r="D408" s="53" t="s">
        <v>444</v>
      </c>
      <c r="F408" s="53" t="s">
        <v>162</v>
      </c>
      <c r="G408" s="53" t="s">
        <v>799</v>
      </c>
      <c r="H408" s="65" t="str">
        <f>IF(D408="","",CONCATENATE(B408,VLOOKUP(C408,Thesaurus!N:O,2,0),VLOOKUP(F408,Thesaurus!C:D,2,0)))</f>
        <v>16HSLI08</v>
      </c>
      <c r="I408" s="57">
        <v>990</v>
      </c>
      <c r="J408" s="59" t="s">
        <v>183</v>
      </c>
      <c r="K408" s="61" t="s">
        <v>1002</v>
      </c>
      <c r="L408" s="53">
        <v>2</v>
      </c>
      <c r="M408" s="53">
        <v>2</v>
      </c>
      <c r="N408" s="53" t="str">
        <f t="shared" si="34"/>
        <v/>
      </c>
      <c r="O408" s="67">
        <f>IF(A408="","",SUMIFS('MVT stock'!G:G,'MVT stock'!E:E,A408,'MVT stock'!F:F,K408))</f>
        <v>0</v>
      </c>
      <c r="P408" s="67">
        <f>IF(A408="","",SUMIFS('MVT stock'!H:H,'MVT stock'!E:E,A408,'MVT stock'!F:F,K408))</f>
        <v>0</v>
      </c>
      <c r="Q408" s="68">
        <f t="shared" si="32"/>
        <v>2</v>
      </c>
      <c r="R408" s="50" t="str">
        <f t="shared" si="30"/>
        <v>Robe manches longues</v>
      </c>
      <c r="S408" s="51">
        <f>VLOOKUP(A408,BDD!E:F,2,0)</f>
        <v>0</v>
      </c>
      <c r="T408" s="51">
        <f t="shared" si="33"/>
        <v>0</v>
      </c>
    </row>
    <row r="409" spans="1:20" x14ac:dyDescent="0.25">
      <c r="A409" s="65" t="str">
        <f t="shared" si="31"/>
        <v>16HSLI082.990</v>
      </c>
      <c r="B409" s="53" t="s">
        <v>134</v>
      </c>
      <c r="C409" s="53" t="s">
        <v>111</v>
      </c>
      <c r="D409" s="53" t="s">
        <v>444</v>
      </c>
      <c r="F409" s="53" t="s">
        <v>162</v>
      </c>
      <c r="G409" s="53" t="s">
        <v>799</v>
      </c>
      <c r="H409" s="65" t="str">
        <f>IF(D409="","",CONCATENATE(B409,VLOOKUP(C409,Thesaurus!N:O,2,0),VLOOKUP(F409,Thesaurus!C:D,2,0)))</f>
        <v>16HSLI08</v>
      </c>
      <c r="I409" s="57">
        <v>990</v>
      </c>
      <c r="J409" s="59" t="s">
        <v>183</v>
      </c>
      <c r="K409" s="61" t="s">
        <v>993</v>
      </c>
      <c r="L409" s="53">
        <v>1</v>
      </c>
      <c r="M409" s="53">
        <v>1</v>
      </c>
      <c r="N409" s="53" t="str">
        <f t="shared" si="34"/>
        <v/>
      </c>
      <c r="O409" s="67">
        <f>IF(A409="","",SUMIFS('MVT stock'!G:G,'MVT stock'!E:E,A409,'MVT stock'!F:F,K409))</f>
        <v>0</v>
      </c>
      <c r="P409" s="67">
        <f>IF(A409="","",SUMIFS('MVT stock'!H:H,'MVT stock'!E:E,A409,'MVT stock'!F:F,K409))</f>
        <v>0</v>
      </c>
      <c r="Q409" s="68">
        <f t="shared" si="32"/>
        <v>1</v>
      </c>
      <c r="R409" s="50" t="str">
        <f t="shared" si="30"/>
        <v>Robe manches longues</v>
      </c>
      <c r="S409" s="51">
        <f>VLOOKUP(A409,BDD!E:F,2,0)</f>
        <v>0</v>
      </c>
      <c r="T409" s="51">
        <f t="shared" si="33"/>
        <v>0</v>
      </c>
    </row>
    <row r="410" spans="1:20" x14ac:dyDescent="0.25">
      <c r="A410" s="65" t="str">
        <f t="shared" si="31"/>
        <v>16HSLI132.590</v>
      </c>
      <c r="B410" s="53" t="s">
        <v>134</v>
      </c>
      <c r="C410" s="53" t="s">
        <v>111</v>
      </c>
      <c r="D410" s="53" t="s">
        <v>445</v>
      </c>
      <c r="F410" s="53" t="s">
        <v>172</v>
      </c>
      <c r="G410" s="53" t="s">
        <v>820</v>
      </c>
      <c r="H410" s="65" t="str">
        <f>IF(D410="","",CONCATENATE(B410,VLOOKUP(C410,Thesaurus!N:O,2,0),VLOOKUP(F410,Thesaurus!C:D,2,0)))</f>
        <v>16HSLI13</v>
      </c>
      <c r="I410" s="57" t="s">
        <v>236</v>
      </c>
      <c r="J410" s="59" t="s">
        <v>183</v>
      </c>
      <c r="K410" s="61" t="s">
        <v>1003</v>
      </c>
      <c r="L410" s="53">
        <v>1</v>
      </c>
      <c r="M410" s="53">
        <v>1</v>
      </c>
      <c r="N410" s="53" t="str">
        <f t="shared" si="34"/>
        <v/>
      </c>
      <c r="O410" s="67">
        <f>IF(A410="","",SUMIFS('MVT stock'!G:G,'MVT stock'!E:E,A410,'MVT stock'!F:F,K410))</f>
        <v>0</v>
      </c>
      <c r="P410" s="67">
        <f>IF(A410="","",SUMIFS('MVT stock'!H:H,'MVT stock'!E:E,A410,'MVT stock'!F:F,K410))</f>
        <v>0</v>
      </c>
      <c r="Q410" s="68">
        <f t="shared" si="32"/>
        <v>1</v>
      </c>
      <c r="R410" s="50" t="str">
        <f t="shared" si="30"/>
        <v>Manteau croisé</v>
      </c>
      <c r="S410" s="51">
        <f>VLOOKUP(A410,BDD!E:F,2,0)</f>
        <v>0</v>
      </c>
      <c r="T410" s="51">
        <f t="shared" si="33"/>
        <v>0</v>
      </c>
    </row>
    <row r="411" spans="1:20" x14ac:dyDescent="0.25">
      <c r="A411" s="65" t="str">
        <f t="shared" si="31"/>
        <v>16HSLI132.590</v>
      </c>
      <c r="B411" s="53" t="s">
        <v>134</v>
      </c>
      <c r="C411" s="53" t="s">
        <v>111</v>
      </c>
      <c r="D411" s="53" t="s">
        <v>445</v>
      </c>
      <c r="F411" s="53" t="s">
        <v>172</v>
      </c>
      <c r="G411" s="53" t="s">
        <v>820</v>
      </c>
      <c r="H411" s="65" t="str">
        <f>IF(D411="","",CONCATENATE(B411,VLOOKUP(C411,Thesaurus!N:O,2,0),VLOOKUP(F411,Thesaurus!C:D,2,0)))</f>
        <v>16HSLI13</v>
      </c>
      <c r="I411" s="57" t="s">
        <v>236</v>
      </c>
      <c r="J411" s="59" t="s">
        <v>183</v>
      </c>
      <c r="K411" s="61" t="s">
        <v>1001</v>
      </c>
      <c r="L411" s="53">
        <v>1</v>
      </c>
      <c r="M411" s="53">
        <v>1</v>
      </c>
      <c r="N411" s="53" t="str">
        <f t="shared" si="34"/>
        <v/>
      </c>
      <c r="O411" s="67">
        <f>IF(A411="","",SUMIFS('MVT stock'!G:G,'MVT stock'!E:E,A411,'MVT stock'!F:F,K411))</f>
        <v>0</v>
      </c>
      <c r="P411" s="67">
        <f>IF(A411="","",SUMIFS('MVT stock'!H:H,'MVT stock'!E:E,A411,'MVT stock'!F:F,K411))</f>
        <v>0</v>
      </c>
      <c r="Q411" s="68">
        <f t="shared" si="32"/>
        <v>1</v>
      </c>
      <c r="R411" s="50" t="str">
        <f t="shared" si="30"/>
        <v>Manteau croisé</v>
      </c>
      <c r="S411" s="51">
        <f>VLOOKUP(A411,BDD!E:F,2,0)</f>
        <v>0</v>
      </c>
      <c r="T411" s="51">
        <f t="shared" si="33"/>
        <v>0</v>
      </c>
    </row>
    <row r="412" spans="1:20" x14ac:dyDescent="0.25">
      <c r="A412" s="65" t="str">
        <f t="shared" si="31"/>
        <v>16HSLI132.590</v>
      </c>
      <c r="B412" s="53" t="s">
        <v>134</v>
      </c>
      <c r="C412" s="53" t="s">
        <v>111</v>
      </c>
      <c r="D412" s="53" t="s">
        <v>445</v>
      </c>
      <c r="F412" s="53" t="s">
        <v>172</v>
      </c>
      <c r="G412" s="53" t="s">
        <v>820</v>
      </c>
      <c r="H412" s="65" t="str">
        <f>IF(D412="","",CONCATENATE(B412,VLOOKUP(C412,Thesaurus!N:O,2,0),VLOOKUP(F412,Thesaurus!C:D,2,0)))</f>
        <v>16HSLI13</v>
      </c>
      <c r="I412" s="57" t="s">
        <v>236</v>
      </c>
      <c r="J412" s="59" t="s">
        <v>183</v>
      </c>
      <c r="K412" s="61" t="s">
        <v>1002</v>
      </c>
      <c r="L412" s="53">
        <v>1</v>
      </c>
      <c r="M412" s="53">
        <v>1</v>
      </c>
      <c r="N412" s="53" t="str">
        <f t="shared" si="34"/>
        <v/>
      </c>
      <c r="O412" s="67">
        <f>IF(A412="","",SUMIFS('MVT stock'!G:G,'MVT stock'!E:E,A412,'MVT stock'!F:F,K412))</f>
        <v>0</v>
      </c>
      <c r="P412" s="67">
        <f>IF(A412="","",SUMIFS('MVT stock'!H:H,'MVT stock'!E:E,A412,'MVT stock'!F:F,K412))</f>
        <v>0</v>
      </c>
      <c r="Q412" s="68">
        <f t="shared" si="32"/>
        <v>1</v>
      </c>
      <c r="R412" s="50" t="str">
        <f t="shared" si="30"/>
        <v>Manteau croisé</v>
      </c>
      <c r="S412" s="51">
        <f>VLOOKUP(A412,BDD!E:F,2,0)</f>
        <v>0</v>
      </c>
      <c r="T412" s="51">
        <f t="shared" si="33"/>
        <v>0</v>
      </c>
    </row>
    <row r="413" spans="1:20" x14ac:dyDescent="0.25">
      <c r="A413" s="65" t="str">
        <f t="shared" si="31"/>
        <v>16HSLI132.590</v>
      </c>
      <c r="B413" s="53" t="s">
        <v>134</v>
      </c>
      <c r="C413" s="53" t="s">
        <v>111</v>
      </c>
      <c r="D413" s="53" t="s">
        <v>445</v>
      </c>
      <c r="F413" s="53" t="s">
        <v>172</v>
      </c>
      <c r="G413" s="53" t="s">
        <v>820</v>
      </c>
      <c r="H413" s="65" t="str">
        <f>IF(D413="","",CONCATENATE(B413,VLOOKUP(C413,Thesaurus!N:O,2,0),VLOOKUP(F413,Thesaurus!C:D,2,0)))</f>
        <v>16HSLI13</v>
      </c>
      <c r="I413" s="57" t="s">
        <v>236</v>
      </c>
      <c r="J413" s="59" t="s">
        <v>183</v>
      </c>
      <c r="K413" s="61" t="s">
        <v>993</v>
      </c>
      <c r="L413" s="53">
        <v>1</v>
      </c>
      <c r="M413" s="53">
        <v>1</v>
      </c>
      <c r="N413" s="53" t="str">
        <f t="shared" si="34"/>
        <v/>
      </c>
      <c r="O413" s="67">
        <f>IF(A413="","",SUMIFS('MVT stock'!G:G,'MVT stock'!E:E,A413,'MVT stock'!F:F,K413))</f>
        <v>0</v>
      </c>
      <c r="P413" s="67">
        <f>IF(A413="","",SUMIFS('MVT stock'!H:H,'MVT stock'!E:E,A413,'MVT stock'!F:F,K413))</f>
        <v>0</v>
      </c>
      <c r="Q413" s="68">
        <f t="shared" si="32"/>
        <v>1</v>
      </c>
      <c r="R413" s="50" t="str">
        <f t="shared" si="30"/>
        <v>Manteau croisé</v>
      </c>
      <c r="S413" s="51">
        <f>VLOOKUP(A413,BDD!E:F,2,0)</f>
        <v>0</v>
      </c>
      <c r="T413" s="51">
        <f t="shared" si="33"/>
        <v>0</v>
      </c>
    </row>
    <row r="414" spans="1:20" x14ac:dyDescent="0.25">
      <c r="A414" s="65" t="str">
        <f t="shared" si="31"/>
        <v>16HSLI061.990</v>
      </c>
      <c r="B414" s="53" t="s">
        <v>134</v>
      </c>
      <c r="C414" s="53" t="s">
        <v>111</v>
      </c>
      <c r="D414" s="53" t="s">
        <v>446</v>
      </c>
      <c r="F414" s="53" t="s">
        <v>158</v>
      </c>
      <c r="G414" s="53" t="s">
        <v>821</v>
      </c>
      <c r="H414" s="65" t="str">
        <f>IF(D414="","",CONCATENATE(B414,VLOOKUP(C414,Thesaurus!N:O,2,0),VLOOKUP(F414,Thesaurus!C:D,2,0)))</f>
        <v>16HSLI06</v>
      </c>
      <c r="I414" s="57">
        <v>990</v>
      </c>
      <c r="J414" s="59" t="s">
        <v>1004</v>
      </c>
      <c r="K414" s="61" t="s">
        <v>1003</v>
      </c>
      <c r="L414" s="53">
        <v>1</v>
      </c>
      <c r="M414" s="53">
        <v>1</v>
      </c>
      <c r="N414" s="53" t="str">
        <f t="shared" si="34"/>
        <v/>
      </c>
      <c r="O414" s="67">
        <f>IF(A414="","",SUMIFS('MVT stock'!G:G,'MVT stock'!E:E,A414,'MVT stock'!F:F,K414))</f>
        <v>0</v>
      </c>
      <c r="P414" s="67">
        <f>IF(A414="","",SUMIFS('MVT stock'!H:H,'MVT stock'!E:E,A414,'MVT stock'!F:F,K414))</f>
        <v>0</v>
      </c>
      <c r="Q414" s="68">
        <f t="shared" si="32"/>
        <v>1</v>
      </c>
      <c r="R414" s="50" t="str">
        <f t="shared" si="30"/>
        <v>Short à poches</v>
      </c>
      <c r="S414" s="51">
        <f>VLOOKUP(A414,BDD!E:F,2,0)</f>
        <v>0</v>
      </c>
      <c r="T414" s="51">
        <f t="shared" si="33"/>
        <v>0</v>
      </c>
    </row>
    <row r="415" spans="1:20" x14ac:dyDescent="0.25">
      <c r="A415" s="65" t="str">
        <f t="shared" si="31"/>
        <v>16HSLI061.990</v>
      </c>
      <c r="B415" s="53" t="s">
        <v>134</v>
      </c>
      <c r="C415" s="53" t="s">
        <v>111</v>
      </c>
      <c r="D415" s="53" t="s">
        <v>446</v>
      </c>
      <c r="F415" s="53" t="s">
        <v>158</v>
      </c>
      <c r="G415" s="53" t="s">
        <v>821</v>
      </c>
      <c r="H415" s="65" t="str">
        <f>IF(D415="","",CONCATENATE(B415,VLOOKUP(C415,Thesaurus!N:O,2,0),VLOOKUP(F415,Thesaurus!C:D,2,0)))</f>
        <v>16HSLI06</v>
      </c>
      <c r="I415" s="57">
        <v>990</v>
      </c>
      <c r="J415" s="59" t="s">
        <v>1004</v>
      </c>
      <c r="K415" s="61" t="s">
        <v>1001</v>
      </c>
      <c r="L415" s="53">
        <v>2</v>
      </c>
      <c r="M415" s="53">
        <v>2</v>
      </c>
      <c r="N415" s="53" t="str">
        <f t="shared" si="34"/>
        <v/>
      </c>
      <c r="O415" s="67">
        <f>IF(A415="","",SUMIFS('MVT stock'!G:G,'MVT stock'!E:E,A415,'MVT stock'!F:F,K415))</f>
        <v>0</v>
      </c>
      <c r="P415" s="67">
        <f>IF(A415="","",SUMIFS('MVT stock'!H:H,'MVT stock'!E:E,A415,'MVT stock'!F:F,K415))</f>
        <v>0</v>
      </c>
      <c r="Q415" s="68">
        <f t="shared" si="32"/>
        <v>2</v>
      </c>
      <c r="R415" s="50" t="str">
        <f t="shared" si="30"/>
        <v>Short à poches</v>
      </c>
      <c r="S415" s="51">
        <f>VLOOKUP(A415,BDD!E:F,2,0)</f>
        <v>0</v>
      </c>
      <c r="T415" s="51">
        <f t="shared" si="33"/>
        <v>0</v>
      </c>
    </row>
    <row r="416" spans="1:20" x14ac:dyDescent="0.25">
      <c r="A416" s="65" t="str">
        <f t="shared" si="31"/>
        <v>16HSLI061.990</v>
      </c>
      <c r="B416" s="53" t="s">
        <v>134</v>
      </c>
      <c r="C416" s="53" t="s">
        <v>111</v>
      </c>
      <c r="D416" s="53" t="s">
        <v>446</v>
      </c>
      <c r="F416" s="53" t="s">
        <v>158</v>
      </c>
      <c r="G416" s="53" t="s">
        <v>821</v>
      </c>
      <c r="H416" s="65" t="str">
        <f>IF(D416="","",CONCATENATE(B416,VLOOKUP(C416,Thesaurus!N:O,2,0),VLOOKUP(F416,Thesaurus!C:D,2,0)))</f>
        <v>16HSLI06</v>
      </c>
      <c r="I416" s="57">
        <v>990</v>
      </c>
      <c r="J416" s="59" t="s">
        <v>1004</v>
      </c>
      <c r="K416" s="61" t="s">
        <v>1002</v>
      </c>
      <c r="L416" s="53">
        <v>2</v>
      </c>
      <c r="M416" s="53">
        <v>2</v>
      </c>
      <c r="N416" s="53" t="str">
        <f t="shared" si="34"/>
        <v/>
      </c>
      <c r="O416" s="67">
        <f>IF(A416="","",SUMIFS('MVT stock'!G:G,'MVT stock'!E:E,A416,'MVT stock'!F:F,K416))</f>
        <v>0</v>
      </c>
      <c r="P416" s="67">
        <f>IF(A416="","",SUMIFS('MVT stock'!H:H,'MVT stock'!E:E,A416,'MVT stock'!F:F,K416))</f>
        <v>0</v>
      </c>
      <c r="Q416" s="68">
        <f t="shared" si="32"/>
        <v>2</v>
      </c>
      <c r="R416" s="50" t="str">
        <f t="shared" si="30"/>
        <v>Short à poches</v>
      </c>
      <c r="S416" s="51">
        <f>VLOOKUP(A416,BDD!E:F,2,0)</f>
        <v>0</v>
      </c>
      <c r="T416" s="51">
        <f t="shared" si="33"/>
        <v>0</v>
      </c>
    </row>
    <row r="417" spans="1:20" x14ac:dyDescent="0.25">
      <c r="A417" s="65" t="str">
        <f t="shared" si="31"/>
        <v>16HSLI061.990</v>
      </c>
      <c r="B417" s="53" t="s">
        <v>134</v>
      </c>
      <c r="C417" s="53" t="s">
        <v>111</v>
      </c>
      <c r="D417" s="53" t="s">
        <v>446</v>
      </c>
      <c r="F417" s="53" t="s">
        <v>158</v>
      </c>
      <c r="G417" s="53" t="s">
        <v>821</v>
      </c>
      <c r="H417" s="65" t="str">
        <f>IF(D417="","",CONCATENATE(B417,VLOOKUP(C417,Thesaurus!N:O,2,0),VLOOKUP(F417,Thesaurus!C:D,2,0)))</f>
        <v>16HSLI06</v>
      </c>
      <c r="I417" s="57">
        <v>990</v>
      </c>
      <c r="J417" s="59" t="s">
        <v>1004</v>
      </c>
      <c r="K417" s="61" t="s">
        <v>993</v>
      </c>
      <c r="L417" s="53">
        <v>1</v>
      </c>
      <c r="M417" s="53">
        <v>1</v>
      </c>
      <c r="N417" s="53" t="str">
        <f t="shared" si="34"/>
        <v/>
      </c>
      <c r="O417" s="67">
        <f>IF(A417="","",SUMIFS('MVT stock'!G:G,'MVT stock'!E:E,A417,'MVT stock'!F:F,K417))</f>
        <v>0</v>
      </c>
      <c r="P417" s="67">
        <f>IF(A417="","",SUMIFS('MVT stock'!H:H,'MVT stock'!E:E,A417,'MVT stock'!F:F,K417))</f>
        <v>0</v>
      </c>
      <c r="Q417" s="68">
        <f t="shared" si="32"/>
        <v>1</v>
      </c>
      <c r="R417" s="50" t="str">
        <f t="shared" si="30"/>
        <v>Short à poches</v>
      </c>
      <c r="S417" s="51">
        <f>VLOOKUP(A417,BDD!E:F,2,0)</f>
        <v>0</v>
      </c>
      <c r="T417" s="51">
        <f t="shared" si="33"/>
        <v>0</v>
      </c>
    </row>
    <row r="418" spans="1:20" x14ac:dyDescent="0.25">
      <c r="A418" s="65" t="str">
        <f t="shared" si="31"/>
        <v>16HKAT021.780</v>
      </c>
      <c r="B418" s="53" t="s">
        <v>134</v>
      </c>
      <c r="C418" s="53" t="s">
        <v>115</v>
      </c>
      <c r="D418" s="53" t="s">
        <v>447</v>
      </c>
      <c r="E418" s="58" t="s">
        <v>246</v>
      </c>
      <c r="F418" s="53" t="s">
        <v>150</v>
      </c>
      <c r="G418" s="53" t="s">
        <v>822</v>
      </c>
      <c r="H418" s="65" t="str">
        <f>IF(D418="","",CONCATENATE(B418,VLOOKUP(C418,Thesaurus!N:O,2,0),VLOOKUP(F418,Thesaurus!C:D,2,0)))</f>
        <v>16HKAT02</v>
      </c>
      <c r="I418" s="57">
        <v>780</v>
      </c>
      <c r="J418" s="59" t="s">
        <v>1004</v>
      </c>
      <c r="K418" s="61" t="s">
        <v>1004</v>
      </c>
      <c r="L418" s="53">
        <v>1</v>
      </c>
      <c r="M418" s="53">
        <v>1</v>
      </c>
      <c r="N418" s="53" t="str">
        <f t="shared" si="34"/>
        <v/>
      </c>
      <c r="O418" s="67">
        <f>IF(A418="","",SUMIFS('MVT stock'!G:G,'MVT stock'!E:E,A418,'MVT stock'!F:F,K418))</f>
        <v>0</v>
      </c>
      <c r="P418" s="67">
        <f>IF(A418="","",SUMIFS('MVT stock'!H:H,'MVT stock'!E:E,A418,'MVT stock'!F:F,K418))</f>
        <v>0</v>
      </c>
      <c r="Q418" s="68">
        <f t="shared" si="32"/>
        <v>1</v>
      </c>
      <c r="R418" s="50" t="str">
        <f t="shared" si="30"/>
        <v>Blouse col lavalière</v>
      </c>
      <c r="S418" s="51">
        <f>VLOOKUP(A418,BDD!E:F,2,0)</f>
        <v>70</v>
      </c>
      <c r="T418" s="51">
        <f t="shared" si="33"/>
        <v>70</v>
      </c>
    </row>
    <row r="419" spans="1:20" x14ac:dyDescent="0.25">
      <c r="A419" s="65" t="str">
        <f t="shared" si="31"/>
        <v>16HKAT021.780</v>
      </c>
      <c r="B419" s="53" t="s">
        <v>134</v>
      </c>
      <c r="C419" s="53" t="s">
        <v>115</v>
      </c>
      <c r="D419" s="53" t="s">
        <v>447</v>
      </c>
      <c r="E419" s="58" t="s">
        <v>246</v>
      </c>
      <c r="F419" s="53" t="s">
        <v>150</v>
      </c>
      <c r="G419" s="53" t="s">
        <v>822</v>
      </c>
      <c r="H419" s="65" t="str">
        <f>IF(D419="","",CONCATENATE(B419,VLOOKUP(C419,Thesaurus!N:O,2,0),VLOOKUP(F419,Thesaurus!C:D,2,0)))</f>
        <v>16HKAT02</v>
      </c>
      <c r="I419" s="57">
        <v>780</v>
      </c>
      <c r="J419" s="59" t="s">
        <v>1004</v>
      </c>
      <c r="K419" s="61" t="s">
        <v>183</v>
      </c>
      <c r="L419" s="53">
        <v>1</v>
      </c>
      <c r="M419" s="53">
        <v>1</v>
      </c>
      <c r="N419" s="53" t="str">
        <f t="shared" si="34"/>
        <v/>
      </c>
      <c r="O419" s="67">
        <f>IF(A419="","",SUMIFS('MVT stock'!G:G,'MVT stock'!E:E,A419,'MVT stock'!F:F,K419))</f>
        <v>0</v>
      </c>
      <c r="P419" s="67">
        <f>IF(A419="","",SUMIFS('MVT stock'!H:H,'MVT stock'!E:E,A419,'MVT stock'!F:F,K419))</f>
        <v>0</v>
      </c>
      <c r="Q419" s="68">
        <f t="shared" si="32"/>
        <v>1</v>
      </c>
      <c r="R419" s="50" t="str">
        <f t="shared" si="30"/>
        <v>Blouse col lavalière</v>
      </c>
      <c r="S419" s="51">
        <f>VLOOKUP(A419,BDD!E:F,2,0)</f>
        <v>70</v>
      </c>
      <c r="T419" s="51">
        <f t="shared" si="33"/>
        <v>70</v>
      </c>
    </row>
    <row r="420" spans="1:20" x14ac:dyDescent="0.25">
      <c r="A420" s="65" t="str">
        <f t="shared" si="31"/>
        <v>16HKAT021.780</v>
      </c>
      <c r="B420" s="53" t="s">
        <v>134</v>
      </c>
      <c r="C420" s="53" t="s">
        <v>115</v>
      </c>
      <c r="D420" s="53" t="s">
        <v>447</v>
      </c>
      <c r="E420" s="58" t="s">
        <v>246</v>
      </c>
      <c r="F420" s="53" t="s">
        <v>150</v>
      </c>
      <c r="G420" s="53" t="s">
        <v>822</v>
      </c>
      <c r="H420" s="65" t="str">
        <f>IF(D420="","",CONCATENATE(B420,VLOOKUP(C420,Thesaurus!N:O,2,0),VLOOKUP(F420,Thesaurus!C:D,2,0)))</f>
        <v>16HKAT02</v>
      </c>
      <c r="I420" s="57">
        <v>780</v>
      </c>
      <c r="J420" s="59" t="s">
        <v>1004</v>
      </c>
      <c r="K420" s="61" t="s">
        <v>1005</v>
      </c>
      <c r="L420" s="53">
        <v>1</v>
      </c>
      <c r="M420" s="53">
        <v>1</v>
      </c>
      <c r="N420" s="53" t="str">
        <f t="shared" si="34"/>
        <v/>
      </c>
      <c r="O420" s="67">
        <f>IF(A420="","",SUMIFS('MVT stock'!G:G,'MVT stock'!E:E,A420,'MVT stock'!F:F,K420))</f>
        <v>0</v>
      </c>
      <c r="P420" s="67">
        <f>IF(A420="","",SUMIFS('MVT stock'!H:H,'MVT stock'!E:E,A420,'MVT stock'!F:F,K420))</f>
        <v>0</v>
      </c>
      <c r="Q420" s="68">
        <f t="shared" si="32"/>
        <v>1</v>
      </c>
      <c r="R420" s="50" t="str">
        <f t="shared" si="30"/>
        <v>Blouse col lavalière</v>
      </c>
      <c r="S420" s="51">
        <f>VLOOKUP(A420,BDD!E:F,2,0)</f>
        <v>70</v>
      </c>
      <c r="T420" s="51">
        <f t="shared" si="33"/>
        <v>70</v>
      </c>
    </row>
    <row r="421" spans="1:20" x14ac:dyDescent="0.25">
      <c r="A421" s="65" t="str">
        <f t="shared" si="31"/>
        <v>16HKAT081.MUL</v>
      </c>
      <c r="B421" s="53" t="s">
        <v>134</v>
      </c>
      <c r="C421" s="53" t="s">
        <v>115</v>
      </c>
      <c r="D421" s="53" t="s">
        <v>448</v>
      </c>
      <c r="E421" s="58" t="s">
        <v>245</v>
      </c>
      <c r="F421" s="53" t="s">
        <v>162</v>
      </c>
      <c r="G421" s="53" t="s">
        <v>823</v>
      </c>
      <c r="H421" s="65" t="str">
        <f>IF(D421="","",CONCATENATE(B421,VLOOKUP(C421,Thesaurus!N:O,2,0),VLOOKUP(F421,Thesaurus!C:D,2,0)))</f>
        <v>16HKAT08</v>
      </c>
      <c r="I421" s="57" t="s">
        <v>259</v>
      </c>
      <c r="J421" s="59" t="s">
        <v>1004</v>
      </c>
      <c r="K421" s="61" t="s">
        <v>1004</v>
      </c>
      <c r="L421" s="53">
        <v>1</v>
      </c>
      <c r="M421" s="53">
        <v>1</v>
      </c>
      <c r="N421" s="53" t="str">
        <f t="shared" si="34"/>
        <v/>
      </c>
      <c r="O421" s="67">
        <f>IF(A421="","",SUMIFS('MVT stock'!G:G,'MVT stock'!E:E,A421,'MVT stock'!F:F,K421))</f>
        <v>0</v>
      </c>
      <c r="P421" s="67">
        <f>IF(A421="","",SUMIFS('MVT stock'!H:H,'MVT stock'!E:E,A421,'MVT stock'!F:F,K421))</f>
        <v>0</v>
      </c>
      <c r="Q421" s="68">
        <f t="shared" si="32"/>
        <v>1</v>
      </c>
      <c r="R421" s="50" t="str">
        <f t="shared" si="30"/>
        <v>Robe jacquard</v>
      </c>
      <c r="S421" s="51">
        <f>VLOOKUP(A421,BDD!E:F,2,0)</f>
        <v>60</v>
      </c>
      <c r="T421" s="51">
        <f t="shared" si="33"/>
        <v>60</v>
      </c>
    </row>
    <row r="422" spans="1:20" x14ac:dyDescent="0.25">
      <c r="A422" s="65" t="str">
        <f t="shared" si="31"/>
        <v>16HKAT081.MUL</v>
      </c>
      <c r="B422" s="53" t="s">
        <v>134</v>
      </c>
      <c r="C422" s="53" t="s">
        <v>115</v>
      </c>
      <c r="D422" s="53" t="s">
        <v>448</v>
      </c>
      <c r="E422" s="58" t="s">
        <v>245</v>
      </c>
      <c r="F422" s="53" t="s">
        <v>162</v>
      </c>
      <c r="G422" s="53" t="s">
        <v>823</v>
      </c>
      <c r="H422" s="65" t="str">
        <f>IF(D422="","",CONCATENATE(B422,VLOOKUP(C422,Thesaurus!N:O,2,0),VLOOKUP(F422,Thesaurus!C:D,2,0)))</f>
        <v>16HKAT08</v>
      </c>
      <c r="I422" s="57" t="s">
        <v>259</v>
      </c>
      <c r="J422" s="59" t="s">
        <v>1004</v>
      </c>
      <c r="K422" s="61" t="s">
        <v>183</v>
      </c>
      <c r="L422" s="53">
        <v>1</v>
      </c>
      <c r="M422" s="53">
        <v>1</v>
      </c>
      <c r="N422" s="53" t="str">
        <f t="shared" si="34"/>
        <v/>
      </c>
      <c r="O422" s="67">
        <f>IF(A422="","",SUMIFS('MVT stock'!G:G,'MVT stock'!E:E,A422,'MVT stock'!F:F,K422))</f>
        <v>0</v>
      </c>
      <c r="P422" s="67">
        <f>IF(A422="","",SUMIFS('MVT stock'!H:H,'MVT stock'!E:E,A422,'MVT stock'!F:F,K422))</f>
        <v>0</v>
      </c>
      <c r="Q422" s="68">
        <f t="shared" si="32"/>
        <v>1</v>
      </c>
      <c r="R422" s="50" t="str">
        <f t="shared" si="30"/>
        <v>Robe jacquard</v>
      </c>
      <c r="S422" s="51">
        <f>VLOOKUP(A422,BDD!E:F,2,0)</f>
        <v>60</v>
      </c>
      <c r="T422" s="51">
        <f t="shared" si="33"/>
        <v>60</v>
      </c>
    </row>
    <row r="423" spans="1:20" x14ac:dyDescent="0.25">
      <c r="A423" s="65" t="str">
        <f t="shared" si="31"/>
        <v>16HKAT081.MUL</v>
      </c>
      <c r="B423" s="53" t="s">
        <v>134</v>
      </c>
      <c r="C423" s="53" t="s">
        <v>115</v>
      </c>
      <c r="D423" s="53" t="s">
        <v>448</v>
      </c>
      <c r="E423" s="58" t="s">
        <v>245</v>
      </c>
      <c r="F423" s="53" t="s">
        <v>162</v>
      </c>
      <c r="G423" s="53" t="s">
        <v>823</v>
      </c>
      <c r="H423" s="65" t="str">
        <f>IF(D423="","",CONCATENATE(B423,VLOOKUP(C423,Thesaurus!N:O,2,0),VLOOKUP(F423,Thesaurus!C:D,2,0)))</f>
        <v>16HKAT08</v>
      </c>
      <c r="I423" s="57" t="s">
        <v>259</v>
      </c>
      <c r="J423" s="59" t="s">
        <v>1004</v>
      </c>
      <c r="K423" s="61" t="s">
        <v>1005</v>
      </c>
      <c r="L423" s="53">
        <v>1</v>
      </c>
      <c r="M423" s="53">
        <v>1</v>
      </c>
      <c r="N423" s="53" t="str">
        <f t="shared" si="34"/>
        <v/>
      </c>
      <c r="O423" s="67">
        <f>IF(A423="","",SUMIFS('MVT stock'!G:G,'MVT stock'!E:E,A423,'MVT stock'!F:F,K423))</f>
        <v>0</v>
      </c>
      <c r="P423" s="67">
        <f>IF(A423="","",SUMIFS('MVT stock'!H:H,'MVT stock'!E:E,A423,'MVT stock'!F:F,K423))</f>
        <v>0</v>
      </c>
      <c r="Q423" s="68">
        <f t="shared" si="32"/>
        <v>1</v>
      </c>
      <c r="R423" s="50" t="str">
        <f t="shared" si="30"/>
        <v>Robe jacquard</v>
      </c>
      <c r="S423" s="51">
        <f>VLOOKUP(A423,BDD!E:F,2,0)</f>
        <v>60</v>
      </c>
      <c r="T423" s="51">
        <f t="shared" si="33"/>
        <v>60</v>
      </c>
    </row>
    <row r="424" spans="1:20" x14ac:dyDescent="0.25">
      <c r="A424" s="65" t="str">
        <f t="shared" si="31"/>
        <v>16HKAT121.999</v>
      </c>
      <c r="B424" s="53" t="s">
        <v>134</v>
      </c>
      <c r="C424" s="53" t="s">
        <v>115</v>
      </c>
      <c r="D424" s="53" t="s">
        <v>449</v>
      </c>
      <c r="E424" s="58" t="s">
        <v>255</v>
      </c>
      <c r="F424" s="53" t="s">
        <v>170</v>
      </c>
      <c r="G424" s="53" t="s">
        <v>824</v>
      </c>
      <c r="H424" s="65" t="str">
        <f>IF(D424="","",CONCATENATE(B424,VLOOKUP(C424,Thesaurus!N:O,2,0),VLOOKUP(F424,Thesaurus!C:D,2,0)))</f>
        <v>16HKAT12</v>
      </c>
      <c r="I424" s="57">
        <v>999</v>
      </c>
      <c r="J424" s="59" t="s">
        <v>1004</v>
      </c>
      <c r="K424" s="61" t="s">
        <v>1004</v>
      </c>
      <c r="L424" s="53">
        <v>1</v>
      </c>
      <c r="M424" s="53">
        <v>1</v>
      </c>
      <c r="N424" s="53" t="str">
        <f t="shared" si="34"/>
        <v/>
      </c>
      <c r="O424" s="67">
        <f>IF(A424="","",SUMIFS('MVT stock'!G:G,'MVT stock'!E:E,A424,'MVT stock'!F:F,K424))</f>
        <v>0</v>
      </c>
      <c r="P424" s="67">
        <f>IF(A424="","",SUMIFS('MVT stock'!H:H,'MVT stock'!E:E,A424,'MVT stock'!F:F,K424))</f>
        <v>0</v>
      </c>
      <c r="Q424" s="68">
        <f t="shared" si="32"/>
        <v>1</v>
      </c>
      <c r="R424" s="50" t="str">
        <f t="shared" si="30"/>
        <v>Perfecto cuir d'agneau</v>
      </c>
      <c r="S424" s="51">
        <f>VLOOKUP(A424,BDD!E:F,2,0)</f>
        <v>105</v>
      </c>
      <c r="T424" s="51">
        <f t="shared" si="33"/>
        <v>105</v>
      </c>
    </row>
    <row r="425" spans="1:20" x14ac:dyDescent="0.25">
      <c r="A425" s="65" t="str">
        <f t="shared" si="31"/>
        <v>16HKAT121.999</v>
      </c>
      <c r="B425" s="53" t="s">
        <v>134</v>
      </c>
      <c r="C425" s="53" t="s">
        <v>115</v>
      </c>
      <c r="D425" s="53" t="s">
        <v>449</v>
      </c>
      <c r="E425" s="58" t="s">
        <v>255</v>
      </c>
      <c r="F425" s="53" t="s">
        <v>170</v>
      </c>
      <c r="G425" s="53" t="s">
        <v>824</v>
      </c>
      <c r="H425" s="65" t="str">
        <f>IF(D425="","",CONCATENATE(B425,VLOOKUP(C425,Thesaurus!N:O,2,0),VLOOKUP(F425,Thesaurus!C:D,2,0)))</f>
        <v>16HKAT12</v>
      </c>
      <c r="I425" s="57">
        <v>999</v>
      </c>
      <c r="J425" s="59" t="s">
        <v>1004</v>
      </c>
      <c r="K425" s="61" t="s">
        <v>183</v>
      </c>
      <c r="L425" s="53">
        <v>1</v>
      </c>
      <c r="M425" s="53">
        <v>1</v>
      </c>
      <c r="N425" s="53" t="str">
        <f t="shared" si="34"/>
        <v/>
      </c>
      <c r="O425" s="67">
        <f>IF(A425="","",SUMIFS('MVT stock'!G:G,'MVT stock'!E:E,A425,'MVT stock'!F:F,K425))</f>
        <v>0</v>
      </c>
      <c r="P425" s="67">
        <f>IF(A425="","",SUMIFS('MVT stock'!H:H,'MVT stock'!E:E,A425,'MVT stock'!F:F,K425))</f>
        <v>0</v>
      </c>
      <c r="Q425" s="68">
        <f t="shared" si="32"/>
        <v>1</v>
      </c>
      <c r="R425" s="50" t="str">
        <f t="shared" si="30"/>
        <v>Perfecto cuir d'agneau</v>
      </c>
      <c r="S425" s="51">
        <f>VLOOKUP(A425,BDD!E:F,2,0)</f>
        <v>105</v>
      </c>
      <c r="T425" s="51">
        <f t="shared" si="33"/>
        <v>105</v>
      </c>
    </row>
    <row r="426" spans="1:20" x14ac:dyDescent="0.25">
      <c r="A426" s="65" t="str">
        <f t="shared" si="31"/>
        <v>16HKAT121.999</v>
      </c>
      <c r="B426" s="53" t="s">
        <v>134</v>
      </c>
      <c r="C426" s="53" t="s">
        <v>115</v>
      </c>
      <c r="D426" s="53" t="s">
        <v>449</v>
      </c>
      <c r="E426" s="58" t="s">
        <v>255</v>
      </c>
      <c r="F426" s="53" t="s">
        <v>170</v>
      </c>
      <c r="G426" s="53" t="s">
        <v>824</v>
      </c>
      <c r="H426" s="65" t="str">
        <f>IF(D426="","",CONCATENATE(B426,VLOOKUP(C426,Thesaurus!N:O,2,0),VLOOKUP(F426,Thesaurus!C:D,2,0)))</f>
        <v>16HKAT12</v>
      </c>
      <c r="I426" s="57">
        <v>999</v>
      </c>
      <c r="J426" s="59" t="s">
        <v>1004</v>
      </c>
      <c r="K426" s="61" t="s">
        <v>1005</v>
      </c>
      <c r="L426" s="53">
        <v>1</v>
      </c>
      <c r="M426" s="53">
        <v>1</v>
      </c>
      <c r="N426" s="53" t="str">
        <f t="shared" si="34"/>
        <v/>
      </c>
      <c r="O426" s="67">
        <f>IF(A426="","",SUMIFS('MVT stock'!G:G,'MVT stock'!E:E,A426,'MVT stock'!F:F,K426))</f>
        <v>0</v>
      </c>
      <c r="P426" s="67">
        <f>IF(A426="","",SUMIFS('MVT stock'!H:H,'MVT stock'!E:E,A426,'MVT stock'!F:F,K426))</f>
        <v>0</v>
      </c>
      <c r="Q426" s="68">
        <f t="shared" si="32"/>
        <v>1</v>
      </c>
      <c r="R426" s="50" t="str">
        <f t="shared" si="30"/>
        <v>Perfecto cuir d'agneau</v>
      </c>
      <c r="S426" s="51">
        <f>VLOOKUP(A426,BDD!E:F,2,0)</f>
        <v>105</v>
      </c>
      <c r="T426" s="51">
        <f t="shared" si="33"/>
        <v>105</v>
      </c>
    </row>
    <row r="427" spans="1:20" x14ac:dyDescent="0.25">
      <c r="A427" s="65" t="str">
        <f t="shared" si="31"/>
        <v>16HKAT051.999</v>
      </c>
      <c r="B427" s="53" t="s">
        <v>134</v>
      </c>
      <c r="C427" s="53" t="s">
        <v>115</v>
      </c>
      <c r="D427" s="53" t="s">
        <v>450</v>
      </c>
      <c r="E427" s="58" t="s">
        <v>255</v>
      </c>
      <c r="F427" s="53" t="s">
        <v>156</v>
      </c>
      <c r="G427" s="53" t="s">
        <v>825</v>
      </c>
      <c r="H427" s="65" t="str">
        <f>IF(D427="","",CONCATENATE(B427,VLOOKUP(C427,Thesaurus!N:O,2,0),VLOOKUP(F427,Thesaurus!C:D,2,0)))</f>
        <v>16HKAT05</v>
      </c>
      <c r="I427" s="57">
        <v>999</v>
      </c>
      <c r="J427" s="59" t="s">
        <v>1004</v>
      </c>
      <c r="K427" s="61" t="s">
        <v>1004</v>
      </c>
      <c r="L427" s="53">
        <v>1</v>
      </c>
      <c r="M427" s="53">
        <v>1</v>
      </c>
      <c r="N427" s="53" t="str">
        <f t="shared" si="34"/>
        <v/>
      </c>
      <c r="O427" s="67">
        <f>IF(A427="","",SUMIFS('MVT stock'!G:G,'MVT stock'!E:E,A427,'MVT stock'!F:F,K427))</f>
        <v>0</v>
      </c>
      <c r="P427" s="67">
        <f>IF(A427="","",SUMIFS('MVT stock'!H:H,'MVT stock'!E:E,A427,'MVT stock'!F:F,K427))</f>
        <v>0</v>
      </c>
      <c r="Q427" s="68">
        <f t="shared" si="32"/>
        <v>1</v>
      </c>
      <c r="R427" s="50" t="str">
        <f t="shared" si="30"/>
        <v>Jupe en cuir</v>
      </c>
      <c r="S427" s="51">
        <f>VLOOKUP(A427,BDD!E:F,2,0)</f>
        <v>70</v>
      </c>
      <c r="T427" s="51">
        <f t="shared" si="33"/>
        <v>70</v>
      </c>
    </row>
    <row r="428" spans="1:20" x14ac:dyDescent="0.25">
      <c r="A428" s="65" t="str">
        <f t="shared" si="31"/>
        <v>16HKAT051.999</v>
      </c>
      <c r="B428" s="53" t="s">
        <v>134</v>
      </c>
      <c r="C428" s="53" t="s">
        <v>115</v>
      </c>
      <c r="D428" s="53" t="s">
        <v>450</v>
      </c>
      <c r="E428" s="58" t="s">
        <v>255</v>
      </c>
      <c r="F428" s="53" t="s">
        <v>156</v>
      </c>
      <c r="G428" s="53" t="s">
        <v>825</v>
      </c>
      <c r="H428" s="65" t="str">
        <f>IF(D428="","",CONCATENATE(B428,VLOOKUP(C428,Thesaurus!N:O,2,0),VLOOKUP(F428,Thesaurus!C:D,2,0)))</f>
        <v>16HKAT05</v>
      </c>
      <c r="I428" s="57">
        <v>999</v>
      </c>
      <c r="J428" s="59" t="s">
        <v>1004</v>
      </c>
      <c r="K428" s="61" t="s">
        <v>183</v>
      </c>
      <c r="L428" s="53">
        <v>1</v>
      </c>
      <c r="M428" s="53">
        <v>1</v>
      </c>
      <c r="N428" s="53" t="str">
        <f t="shared" si="34"/>
        <v/>
      </c>
      <c r="O428" s="67">
        <f>IF(A428="","",SUMIFS('MVT stock'!G:G,'MVT stock'!E:E,A428,'MVT stock'!F:F,K428))</f>
        <v>0</v>
      </c>
      <c r="P428" s="67">
        <f>IF(A428="","",SUMIFS('MVT stock'!H:H,'MVT stock'!E:E,A428,'MVT stock'!F:F,K428))</f>
        <v>0</v>
      </c>
      <c r="Q428" s="68">
        <f t="shared" si="32"/>
        <v>1</v>
      </c>
      <c r="R428" s="50" t="str">
        <f t="shared" si="30"/>
        <v>Jupe en cuir</v>
      </c>
      <c r="S428" s="51">
        <f>VLOOKUP(A428,BDD!E:F,2,0)</f>
        <v>70</v>
      </c>
      <c r="T428" s="51">
        <f t="shared" si="33"/>
        <v>70</v>
      </c>
    </row>
    <row r="429" spans="1:20" x14ac:dyDescent="0.25">
      <c r="A429" s="65" t="str">
        <f t="shared" si="31"/>
        <v>16HKAT051.999</v>
      </c>
      <c r="B429" s="53" t="s">
        <v>134</v>
      </c>
      <c r="C429" s="53" t="s">
        <v>115</v>
      </c>
      <c r="D429" s="53" t="s">
        <v>450</v>
      </c>
      <c r="E429" s="58" t="s">
        <v>255</v>
      </c>
      <c r="F429" s="53" t="s">
        <v>156</v>
      </c>
      <c r="G429" s="53" t="s">
        <v>825</v>
      </c>
      <c r="H429" s="65" t="str">
        <f>IF(D429="","",CONCATENATE(B429,VLOOKUP(C429,Thesaurus!N:O,2,0),VLOOKUP(F429,Thesaurus!C:D,2,0)))</f>
        <v>16HKAT05</v>
      </c>
      <c r="I429" s="57">
        <v>999</v>
      </c>
      <c r="J429" s="59" t="s">
        <v>1004</v>
      </c>
      <c r="K429" s="61" t="s">
        <v>1005</v>
      </c>
      <c r="L429" s="53">
        <v>1</v>
      </c>
      <c r="M429" s="53">
        <v>1</v>
      </c>
      <c r="N429" s="53" t="str">
        <f t="shared" si="34"/>
        <v/>
      </c>
      <c r="O429" s="67">
        <f>IF(A429="","",SUMIFS('MVT stock'!G:G,'MVT stock'!E:E,A429,'MVT stock'!F:F,K429))</f>
        <v>0</v>
      </c>
      <c r="P429" s="67">
        <f>IF(A429="","",SUMIFS('MVT stock'!H:H,'MVT stock'!E:E,A429,'MVT stock'!F:F,K429))</f>
        <v>0</v>
      </c>
      <c r="Q429" s="68">
        <f t="shared" si="32"/>
        <v>1</v>
      </c>
      <c r="R429" s="50" t="str">
        <f t="shared" si="30"/>
        <v>Jupe en cuir</v>
      </c>
      <c r="S429" s="51">
        <f>VLOOKUP(A429,BDD!E:F,2,0)</f>
        <v>70</v>
      </c>
      <c r="T429" s="51">
        <f t="shared" si="33"/>
        <v>70</v>
      </c>
    </row>
    <row r="430" spans="1:20" x14ac:dyDescent="0.25">
      <c r="A430" s="65" t="str">
        <f t="shared" si="31"/>
        <v>16HKAT131.540</v>
      </c>
      <c r="B430" s="53" t="s">
        <v>134</v>
      </c>
      <c r="C430" s="53" t="s">
        <v>698</v>
      </c>
      <c r="D430" s="53" t="s">
        <v>451</v>
      </c>
      <c r="E430" s="58" t="s">
        <v>233</v>
      </c>
      <c r="F430" s="53" t="s">
        <v>172</v>
      </c>
      <c r="G430" s="53" t="s">
        <v>826</v>
      </c>
      <c r="H430" s="65" t="str">
        <f>IF(D430="","",CONCATENATE(B430,VLOOKUP(C430,Thesaurus!N:O,2,0),VLOOKUP(F430,Thesaurus!C:D,2,0)))</f>
        <v>16HKAT13</v>
      </c>
      <c r="I430" s="57">
        <v>540</v>
      </c>
      <c r="J430" s="59" t="s">
        <v>1004</v>
      </c>
      <c r="K430" s="61" t="s">
        <v>1000</v>
      </c>
      <c r="L430" s="53">
        <v>3</v>
      </c>
      <c r="M430" s="53">
        <v>3</v>
      </c>
      <c r="N430" s="53" t="str">
        <f t="shared" si="34"/>
        <v/>
      </c>
      <c r="O430" s="67">
        <f>IF(A430="","",SUMIFS('MVT stock'!G:G,'MVT stock'!E:E,A430,'MVT stock'!F:F,K430))</f>
        <v>0</v>
      </c>
      <c r="P430" s="67">
        <f>IF(A430="","",SUMIFS('MVT stock'!H:H,'MVT stock'!E:E,A430,'MVT stock'!F:F,K430))</f>
        <v>0</v>
      </c>
      <c r="Q430" s="68">
        <f t="shared" si="32"/>
        <v>3</v>
      </c>
      <c r="R430" s="50" t="str">
        <f t="shared" si="30"/>
        <v>Manteau oversize</v>
      </c>
      <c r="S430" s="51">
        <f>VLOOKUP(A430,BDD!E:F,2,0)</f>
        <v>84.3</v>
      </c>
      <c r="T430" s="51">
        <f t="shared" si="33"/>
        <v>252.89999999999998</v>
      </c>
    </row>
    <row r="431" spans="1:20" x14ac:dyDescent="0.25">
      <c r="A431" s="65" t="str">
        <f t="shared" si="31"/>
        <v>16HBDL141.210</v>
      </c>
      <c r="B431" s="53" t="s">
        <v>134</v>
      </c>
      <c r="C431" s="53" t="s">
        <v>120</v>
      </c>
      <c r="D431" s="53" t="s">
        <v>452</v>
      </c>
      <c r="E431" s="58" t="s">
        <v>453</v>
      </c>
      <c r="F431" s="53" t="s">
        <v>174</v>
      </c>
      <c r="G431" s="53" t="s">
        <v>827</v>
      </c>
      <c r="H431" s="65" t="str">
        <f>IF(D431="","",CONCATENATE(B431,VLOOKUP(C431,Thesaurus!N:O,2,0),VLOOKUP(F431,Thesaurus!C:D,2,0)))</f>
        <v>16HBDL14</v>
      </c>
      <c r="I431" s="57">
        <v>210</v>
      </c>
      <c r="J431" s="59" t="s">
        <v>1004</v>
      </c>
      <c r="K431" s="61" t="s">
        <v>1000</v>
      </c>
      <c r="L431" s="53">
        <v>3</v>
      </c>
      <c r="M431" s="53">
        <v>2</v>
      </c>
      <c r="N431" s="53" t="b">
        <f t="shared" si="34"/>
        <v>0</v>
      </c>
      <c r="O431" s="67">
        <f>IF(A431="","",SUMIFS('MVT stock'!G:G,'MVT stock'!E:E,A431,'MVT stock'!F:F,K431))</f>
        <v>0</v>
      </c>
      <c r="P431" s="67">
        <f>IF(A431="","",SUMIFS('MVT stock'!H:H,'MVT stock'!E:E,A431,'MVT stock'!F:F,K431))</f>
        <v>0</v>
      </c>
      <c r="Q431" s="68">
        <f t="shared" si="32"/>
        <v>2</v>
      </c>
      <c r="R431" s="50" t="str">
        <f t="shared" si="30"/>
        <v>Mini Varenne</v>
      </c>
      <c r="S431" s="51">
        <f>VLOOKUP(A431,BDD!E:F,2,0)</f>
        <v>350</v>
      </c>
      <c r="T431" s="51">
        <f t="shared" si="33"/>
        <v>1050</v>
      </c>
    </row>
    <row r="432" spans="1:20" x14ac:dyDescent="0.25">
      <c r="A432" s="65" t="str">
        <f t="shared" si="31"/>
        <v>16HBDL141.999</v>
      </c>
      <c r="B432" s="53" t="s">
        <v>134</v>
      </c>
      <c r="C432" s="53" t="s">
        <v>120</v>
      </c>
      <c r="D432" s="53" t="s">
        <v>452</v>
      </c>
      <c r="E432" s="58" t="s">
        <v>454</v>
      </c>
      <c r="F432" s="53" t="s">
        <v>174</v>
      </c>
      <c r="G432" s="53" t="s">
        <v>827</v>
      </c>
      <c r="H432" s="65" t="str">
        <f>IF(D432="","",CONCATENATE(B432,VLOOKUP(C432,Thesaurus!N:O,2,0),VLOOKUP(F432,Thesaurus!C:D,2,0)))</f>
        <v>16HBDL14</v>
      </c>
      <c r="I432" s="57">
        <v>999</v>
      </c>
      <c r="J432" s="59" t="s">
        <v>1004</v>
      </c>
      <c r="K432" s="61" t="s">
        <v>1000</v>
      </c>
      <c r="L432" s="53">
        <v>3</v>
      </c>
      <c r="M432" s="53">
        <v>1</v>
      </c>
      <c r="N432" s="53" t="b">
        <f t="shared" si="34"/>
        <v>0</v>
      </c>
      <c r="O432" s="67">
        <f>IF(A432="","",SUMIFS('MVT stock'!G:G,'MVT stock'!E:E,A432,'MVT stock'!F:F,K432))</f>
        <v>0</v>
      </c>
      <c r="P432" s="67">
        <f>IF(A432="","",SUMIFS('MVT stock'!H:H,'MVT stock'!E:E,A432,'MVT stock'!F:F,K432))</f>
        <v>0</v>
      </c>
      <c r="Q432" s="68">
        <f t="shared" si="32"/>
        <v>1</v>
      </c>
      <c r="R432" s="50" t="str">
        <f t="shared" si="30"/>
        <v>Mini Varenne</v>
      </c>
      <c r="S432" s="51">
        <f>VLOOKUP(A432,BDD!E:F,2,0)</f>
        <v>350</v>
      </c>
      <c r="T432" s="51">
        <f t="shared" si="33"/>
        <v>1050</v>
      </c>
    </row>
    <row r="433" spans="1:20" x14ac:dyDescent="0.25">
      <c r="A433" s="65" t="str">
        <f t="shared" si="31"/>
        <v>16HBDL142.999</v>
      </c>
      <c r="B433" s="53" t="s">
        <v>134</v>
      </c>
      <c r="C433" s="53" t="s">
        <v>120</v>
      </c>
      <c r="D433" s="53" t="s">
        <v>455</v>
      </c>
      <c r="E433" s="58" t="s">
        <v>456</v>
      </c>
      <c r="F433" s="53" t="s">
        <v>174</v>
      </c>
      <c r="G433" s="53" t="s">
        <v>455</v>
      </c>
      <c r="H433" s="65" t="str">
        <f>IF(D433="","",CONCATENATE(B433,VLOOKUP(C433,Thesaurus!N:O,2,0),VLOOKUP(F433,Thesaurus!C:D,2,0)))</f>
        <v>16HBDL14</v>
      </c>
      <c r="I433" s="57">
        <v>999</v>
      </c>
      <c r="J433" s="59" t="s">
        <v>183</v>
      </c>
      <c r="K433" s="61" t="s">
        <v>1000</v>
      </c>
      <c r="L433" s="53">
        <v>3</v>
      </c>
      <c r="N433" s="53" t="b">
        <f t="shared" si="34"/>
        <v>0</v>
      </c>
      <c r="O433" s="67">
        <f>IF(A433="","",SUMIFS('MVT stock'!G:G,'MVT stock'!E:E,A433,'MVT stock'!F:F,K433))</f>
        <v>0</v>
      </c>
      <c r="P433" s="67">
        <f>IF(A433="","",SUMIFS('MVT stock'!H:H,'MVT stock'!E:E,A433,'MVT stock'!F:F,K433))</f>
        <v>0</v>
      </c>
      <c r="Q433" s="68" t="str">
        <f t="shared" si="32"/>
        <v/>
      </c>
      <c r="R433" s="50" t="str">
        <f t="shared" si="30"/>
        <v>Babylone</v>
      </c>
      <c r="S433" s="51">
        <f>VLOOKUP(A433,BDD!E:F,2,0)</f>
        <v>180</v>
      </c>
      <c r="T433" s="51">
        <f t="shared" si="33"/>
        <v>540</v>
      </c>
    </row>
    <row r="434" spans="1:20" x14ac:dyDescent="0.25">
      <c r="A434" s="65" t="str">
        <f t="shared" si="31"/>
        <v>16HBDL142.620</v>
      </c>
      <c r="B434" s="53" t="s">
        <v>134</v>
      </c>
      <c r="C434" s="53" t="s">
        <v>120</v>
      </c>
      <c r="D434" s="53" t="s">
        <v>455</v>
      </c>
      <c r="E434" s="58" t="s">
        <v>457</v>
      </c>
      <c r="F434" s="53" t="s">
        <v>174</v>
      </c>
      <c r="G434" s="53" t="s">
        <v>455</v>
      </c>
      <c r="H434" s="65" t="str">
        <f>IF(D434="","",CONCATENATE(B434,VLOOKUP(C434,Thesaurus!N:O,2,0),VLOOKUP(F434,Thesaurus!C:D,2,0)))</f>
        <v>16HBDL14</v>
      </c>
      <c r="I434" s="57">
        <v>620</v>
      </c>
      <c r="J434" s="59" t="s">
        <v>183</v>
      </c>
      <c r="K434" s="61" t="s">
        <v>1000</v>
      </c>
      <c r="L434" s="53">
        <v>3</v>
      </c>
      <c r="N434" s="53" t="b">
        <f t="shared" si="34"/>
        <v>0</v>
      </c>
      <c r="O434" s="67">
        <f>IF(A434="","",SUMIFS('MVT stock'!G:G,'MVT stock'!E:E,A434,'MVT stock'!F:F,K434))</f>
        <v>0</v>
      </c>
      <c r="P434" s="67">
        <f>IF(A434="","",SUMIFS('MVT stock'!H:H,'MVT stock'!E:E,A434,'MVT stock'!F:F,K434))</f>
        <v>0</v>
      </c>
      <c r="Q434" s="68" t="str">
        <f t="shared" si="32"/>
        <v/>
      </c>
      <c r="R434" s="50" t="str">
        <f t="shared" si="30"/>
        <v>Babylone</v>
      </c>
      <c r="S434" s="51">
        <f>VLOOKUP(A434,BDD!E:F,2,0)</f>
        <v>150</v>
      </c>
      <c r="T434" s="51">
        <f t="shared" si="33"/>
        <v>450</v>
      </c>
    </row>
    <row r="435" spans="1:20" x14ac:dyDescent="0.25">
      <c r="A435" s="65" t="str">
        <f t="shared" si="31"/>
        <v>16HBDL142.MUL</v>
      </c>
      <c r="B435" s="53" t="s">
        <v>134</v>
      </c>
      <c r="C435" s="53" t="s">
        <v>120</v>
      </c>
      <c r="D435" s="53" t="s">
        <v>455</v>
      </c>
      <c r="E435" s="58" t="s">
        <v>458</v>
      </c>
      <c r="F435" s="53" t="s">
        <v>174</v>
      </c>
      <c r="G435" s="53" t="s">
        <v>455</v>
      </c>
      <c r="H435" s="65" t="str">
        <f>IF(D435="","",CONCATENATE(B435,VLOOKUP(C435,Thesaurus!N:O,2,0),VLOOKUP(F435,Thesaurus!C:D,2,0)))</f>
        <v>16HBDL14</v>
      </c>
      <c r="I435" s="57" t="s">
        <v>259</v>
      </c>
      <c r="J435" s="59" t="s">
        <v>183</v>
      </c>
      <c r="K435" s="61" t="s">
        <v>1000</v>
      </c>
      <c r="L435" s="53">
        <v>3</v>
      </c>
      <c r="N435" s="53" t="b">
        <f t="shared" si="34"/>
        <v>0</v>
      </c>
      <c r="O435" s="67">
        <f>IF(A435="","",SUMIFS('MVT stock'!G:G,'MVT stock'!E:E,A435,'MVT stock'!F:F,K435))</f>
        <v>0</v>
      </c>
      <c r="P435" s="67">
        <f>IF(A435="","",SUMIFS('MVT stock'!H:H,'MVT stock'!E:E,A435,'MVT stock'!F:F,K435))</f>
        <v>0</v>
      </c>
      <c r="Q435" s="68" t="str">
        <f t="shared" si="32"/>
        <v/>
      </c>
      <c r="R435" s="50" t="str">
        <f t="shared" si="30"/>
        <v>Babylone</v>
      </c>
      <c r="S435" s="51">
        <f>VLOOKUP(A435,BDD!E:F,2,0)</f>
        <v>150</v>
      </c>
      <c r="T435" s="51">
        <f t="shared" si="33"/>
        <v>450</v>
      </c>
    </row>
    <row r="436" spans="1:20" x14ac:dyDescent="0.25">
      <c r="A436" s="65" t="str">
        <f t="shared" si="31"/>
        <v>16HBDL143.999</v>
      </c>
      <c r="B436" s="53" t="s">
        <v>134</v>
      </c>
      <c r="C436" s="53" t="s">
        <v>120</v>
      </c>
      <c r="D436" s="53" t="s">
        <v>459</v>
      </c>
      <c r="E436" s="58" t="s">
        <v>460</v>
      </c>
      <c r="F436" s="53" t="s">
        <v>174</v>
      </c>
      <c r="G436" s="53" t="s">
        <v>459</v>
      </c>
      <c r="H436" s="65" t="str">
        <f>IF(D436="","",CONCATENATE(B436,VLOOKUP(C436,Thesaurus!N:O,2,0),VLOOKUP(F436,Thesaurus!C:D,2,0)))</f>
        <v>16HBDL14</v>
      </c>
      <c r="I436" s="57">
        <v>999</v>
      </c>
      <c r="J436" s="59" t="s">
        <v>1005</v>
      </c>
      <c r="K436" s="61" t="s">
        <v>1000</v>
      </c>
      <c r="L436" s="53">
        <v>3</v>
      </c>
      <c r="M436" s="53">
        <v>1</v>
      </c>
      <c r="N436" s="53" t="b">
        <f t="shared" si="34"/>
        <v>0</v>
      </c>
      <c r="O436" s="67">
        <f>IF(A436="","",SUMIFS('MVT stock'!G:G,'MVT stock'!E:E,A436,'MVT stock'!F:F,K436))</f>
        <v>0</v>
      </c>
      <c r="P436" s="67">
        <f>IF(A436="","",SUMIFS('MVT stock'!H:H,'MVT stock'!E:E,A436,'MVT stock'!F:F,K436))</f>
        <v>0</v>
      </c>
      <c r="Q436" s="68">
        <f t="shared" si="32"/>
        <v>1</v>
      </c>
      <c r="R436" s="50" t="str">
        <f t="shared" si="30"/>
        <v>Mini Jacob</v>
      </c>
      <c r="S436" s="51">
        <f>VLOOKUP(A436,BDD!E:F,2,0)</f>
        <v>150</v>
      </c>
      <c r="T436" s="51">
        <f t="shared" si="33"/>
        <v>450</v>
      </c>
    </row>
    <row r="437" spans="1:20" x14ac:dyDescent="0.25">
      <c r="A437" s="65" t="str">
        <f t="shared" si="31"/>
        <v>16HBDL143.300</v>
      </c>
      <c r="B437" s="53" t="s">
        <v>134</v>
      </c>
      <c r="C437" s="53" t="s">
        <v>120</v>
      </c>
      <c r="D437" s="53" t="s">
        <v>459</v>
      </c>
      <c r="E437" s="58" t="s">
        <v>461</v>
      </c>
      <c r="F437" s="53" t="s">
        <v>174</v>
      </c>
      <c r="G437" s="53" t="s">
        <v>459</v>
      </c>
      <c r="H437" s="65" t="str">
        <f>IF(D437="","",CONCATENATE(B437,VLOOKUP(C437,Thesaurus!N:O,2,0),VLOOKUP(F437,Thesaurus!C:D,2,0)))</f>
        <v>16HBDL14</v>
      </c>
      <c r="I437" s="57" t="s">
        <v>222</v>
      </c>
      <c r="J437" s="59" t="s">
        <v>1005</v>
      </c>
      <c r="K437" s="61" t="s">
        <v>1000</v>
      </c>
      <c r="L437" s="53">
        <v>3</v>
      </c>
      <c r="M437" s="53">
        <v>1</v>
      </c>
      <c r="N437" s="53" t="b">
        <f t="shared" si="34"/>
        <v>0</v>
      </c>
      <c r="O437" s="67">
        <f>IF(A437="","",SUMIFS('MVT stock'!G:G,'MVT stock'!E:E,A437,'MVT stock'!F:F,K437))</f>
        <v>0</v>
      </c>
      <c r="P437" s="67">
        <f>IF(A437="","",SUMIFS('MVT stock'!H:H,'MVT stock'!E:E,A437,'MVT stock'!F:F,K437))</f>
        <v>0</v>
      </c>
      <c r="Q437" s="68">
        <f t="shared" si="32"/>
        <v>1</v>
      </c>
      <c r="R437" s="50" t="str">
        <f t="shared" si="30"/>
        <v>Mini Jacob</v>
      </c>
      <c r="S437" s="51">
        <f>VLOOKUP(A437,BDD!E:F,2,0)</f>
        <v>150</v>
      </c>
      <c r="T437" s="51">
        <f t="shared" si="33"/>
        <v>450</v>
      </c>
    </row>
    <row r="438" spans="1:20" x14ac:dyDescent="0.25">
      <c r="A438" s="65" t="str">
        <f t="shared" si="31"/>
        <v>16HBDL143.550</v>
      </c>
      <c r="B438" s="53" t="s">
        <v>134</v>
      </c>
      <c r="C438" s="53" t="s">
        <v>120</v>
      </c>
      <c r="D438" s="53" t="s">
        <v>459</v>
      </c>
      <c r="E438" s="58" t="s">
        <v>462</v>
      </c>
      <c r="F438" s="53" t="s">
        <v>174</v>
      </c>
      <c r="G438" s="53" t="s">
        <v>459</v>
      </c>
      <c r="H438" s="65" t="str">
        <f>IF(D438="","",CONCATENATE(B438,VLOOKUP(C438,Thesaurus!N:O,2,0),VLOOKUP(F438,Thesaurus!C:D,2,0)))</f>
        <v>16HBDL14</v>
      </c>
      <c r="I438" s="57">
        <v>550</v>
      </c>
      <c r="J438" s="59" t="s">
        <v>1005</v>
      </c>
      <c r="K438" s="61" t="s">
        <v>1000</v>
      </c>
      <c r="L438" s="53">
        <v>3</v>
      </c>
      <c r="M438" s="53">
        <v>1</v>
      </c>
      <c r="N438" s="53" t="b">
        <f t="shared" si="34"/>
        <v>0</v>
      </c>
      <c r="O438" s="67">
        <f>IF(A438="","",SUMIFS('MVT stock'!G:G,'MVT stock'!E:E,A438,'MVT stock'!F:F,K438))</f>
        <v>0</v>
      </c>
      <c r="P438" s="67">
        <f>IF(A438="","",SUMIFS('MVT stock'!H:H,'MVT stock'!E:E,A438,'MVT stock'!F:F,K438))</f>
        <v>0</v>
      </c>
      <c r="Q438" s="68">
        <f t="shared" si="32"/>
        <v>1</v>
      </c>
      <c r="R438" s="50" t="str">
        <f t="shared" si="30"/>
        <v>Mini Jacob</v>
      </c>
      <c r="S438" s="51">
        <f>VLOOKUP(A438,BDD!E:F,2,0)</f>
        <v>150</v>
      </c>
      <c r="T438" s="51">
        <f t="shared" si="33"/>
        <v>450</v>
      </c>
    </row>
    <row r="439" spans="1:20" x14ac:dyDescent="0.25">
      <c r="A439" s="65" t="str">
        <f t="shared" si="31"/>
        <v>16HBDL143.100</v>
      </c>
      <c r="B439" s="53" t="s">
        <v>134</v>
      </c>
      <c r="C439" s="53" t="s">
        <v>120</v>
      </c>
      <c r="D439" s="53" t="s">
        <v>459</v>
      </c>
      <c r="E439" s="58" t="s">
        <v>216</v>
      </c>
      <c r="F439" s="53" t="s">
        <v>174</v>
      </c>
      <c r="G439" s="53" t="s">
        <v>459</v>
      </c>
      <c r="H439" s="65" t="str">
        <f>IF(D439="","",CONCATENATE(B439,VLOOKUP(C439,Thesaurus!N:O,2,0),VLOOKUP(F439,Thesaurus!C:D,2,0)))</f>
        <v>16HBDL14</v>
      </c>
      <c r="I439" s="57">
        <v>100</v>
      </c>
      <c r="J439" s="59" t="s">
        <v>1005</v>
      </c>
      <c r="K439" s="61" t="s">
        <v>1000</v>
      </c>
      <c r="L439" s="53">
        <v>3</v>
      </c>
      <c r="M439" s="53">
        <v>2</v>
      </c>
      <c r="N439" s="53" t="b">
        <f t="shared" si="34"/>
        <v>0</v>
      </c>
      <c r="O439" s="67">
        <f>IF(A439="","",SUMIFS('MVT stock'!G:G,'MVT stock'!E:E,A439,'MVT stock'!F:F,K439))</f>
        <v>0</v>
      </c>
      <c r="P439" s="67">
        <f>IF(A439="","",SUMIFS('MVT stock'!H:H,'MVT stock'!E:E,A439,'MVT stock'!F:F,K439))</f>
        <v>0</v>
      </c>
      <c r="Q439" s="68">
        <f t="shared" si="32"/>
        <v>2</v>
      </c>
      <c r="R439" s="50" t="str">
        <f t="shared" si="30"/>
        <v>Mini Jacob</v>
      </c>
      <c r="S439" s="51">
        <f>VLOOKUP(A439,BDD!E:F,2,0)</f>
        <v>150</v>
      </c>
      <c r="T439" s="51">
        <f t="shared" si="33"/>
        <v>450</v>
      </c>
    </row>
    <row r="440" spans="1:20" x14ac:dyDescent="0.25">
      <c r="A440" s="65" t="str">
        <f t="shared" si="31"/>
        <v>16HBDL144.280</v>
      </c>
      <c r="B440" s="53" t="s">
        <v>134</v>
      </c>
      <c r="C440" s="53" t="s">
        <v>120</v>
      </c>
      <c r="D440" s="53" t="s">
        <v>463</v>
      </c>
      <c r="E440" s="58" t="s">
        <v>464</v>
      </c>
      <c r="F440" s="53" t="s">
        <v>174</v>
      </c>
      <c r="G440" s="53" t="s">
        <v>463</v>
      </c>
      <c r="H440" s="65" t="str">
        <f>IF(D440="","",CONCATENATE(B440,VLOOKUP(C440,Thesaurus!N:O,2,0),VLOOKUP(F440,Thesaurus!C:D,2,0)))</f>
        <v>16HBDL14</v>
      </c>
      <c r="I440" s="57">
        <v>280</v>
      </c>
      <c r="J440" s="59" t="s">
        <v>182</v>
      </c>
      <c r="K440" s="61" t="s">
        <v>1000</v>
      </c>
      <c r="L440" s="53">
        <v>3</v>
      </c>
      <c r="N440" s="53" t="b">
        <f t="shared" si="34"/>
        <v>0</v>
      </c>
      <c r="O440" s="67">
        <f>IF(A440="","",SUMIFS('MVT stock'!G:G,'MVT stock'!E:E,A440,'MVT stock'!F:F,K440))</f>
        <v>0</v>
      </c>
      <c r="P440" s="67">
        <f>IF(A440="","",SUMIFS('MVT stock'!H:H,'MVT stock'!E:E,A440,'MVT stock'!F:F,K440))</f>
        <v>0</v>
      </c>
      <c r="Q440" s="68" t="str">
        <f t="shared" si="32"/>
        <v/>
      </c>
      <c r="R440" s="50" t="str">
        <f t="shared" si="30"/>
        <v>Mini Jacob croco</v>
      </c>
      <c r="S440" s="51">
        <f>VLOOKUP(A440,BDD!E:F,2,0)</f>
        <v>200</v>
      </c>
      <c r="T440" s="51">
        <f t="shared" si="33"/>
        <v>600</v>
      </c>
    </row>
    <row r="441" spans="1:20" x14ac:dyDescent="0.25">
      <c r="A441" s="65" t="str">
        <f t="shared" si="31"/>
        <v>16HBDL145.300</v>
      </c>
      <c r="B441" s="53" t="s">
        <v>134</v>
      </c>
      <c r="C441" s="53" t="s">
        <v>120</v>
      </c>
      <c r="D441" s="53" t="s">
        <v>465</v>
      </c>
      <c r="E441" s="58" t="s">
        <v>461</v>
      </c>
      <c r="F441" s="53" t="s">
        <v>174</v>
      </c>
      <c r="G441" s="53" t="s">
        <v>828</v>
      </c>
      <c r="H441" s="65" t="str">
        <f>IF(D441="","",CONCATENATE(B441,VLOOKUP(C441,Thesaurus!N:O,2,0),VLOOKUP(F441,Thesaurus!C:D,2,0)))</f>
        <v>16HBDL14</v>
      </c>
      <c r="I441" s="57" t="s">
        <v>222</v>
      </c>
      <c r="J441" s="59" t="s">
        <v>1019</v>
      </c>
      <c r="K441" s="61" t="s">
        <v>1000</v>
      </c>
      <c r="L441" s="53">
        <v>3</v>
      </c>
      <c r="M441" s="53">
        <v>1</v>
      </c>
      <c r="N441" s="53" t="b">
        <f t="shared" si="34"/>
        <v>0</v>
      </c>
      <c r="O441" s="67">
        <f>IF(A441="","",SUMIFS('MVT stock'!G:G,'MVT stock'!E:E,A441,'MVT stock'!F:F,K441))</f>
        <v>0</v>
      </c>
      <c r="P441" s="67">
        <f>IF(A441="","",SUMIFS('MVT stock'!H:H,'MVT stock'!E:E,A441,'MVT stock'!F:F,K441))</f>
        <v>0</v>
      </c>
      <c r="Q441" s="68">
        <f t="shared" si="32"/>
        <v>1</v>
      </c>
      <c r="R441" s="50" t="str">
        <f t="shared" si="30"/>
        <v>Clutch</v>
      </c>
      <c r="S441" s="51">
        <f>VLOOKUP(A441,BDD!E:F,2,0)</f>
        <v>100</v>
      </c>
      <c r="T441" s="51">
        <f t="shared" si="33"/>
        <v>300</v>
      </c>
    </row>
    <row r="442" spans="1:20" x14ac:dyDescent="0.25">
      <c r="A442" s="65" t="str">
        <f t="shared" si="31"/>
        <v>16HBDL146.100</v>
      </c>
      <c r="B442" s="53" t="s">
        <v>134</v>
      </c>
      <c r="C442" s="53" t="s">
        <v>120</v>
      </c>
      <c r="D442" s="53" t="s">
        <v>465</v>
      </c>
      <c r="E442" s="58" t="s">
        <v>466</v>
      </c>
      <c r="F442" s="53" t="s">
        <v>174</v>
      </c>
      <c r="G442" s="53" t="s">
        <v>828</v>
      </c>
      <c r="H442" s="65" t="str">
        <f>IF(D442="","",CONCATENATE(B442,VLOOKUP(C442,Thesaurus!N:O,2,0),VLOOKUP(F442,Thesaurus!C:D,2,0)))</f>
        <v>16HBDL14</v>
      </c>
      <c r="I442" s="57">
        <v>100</v>
      </c>
      <c r="J442" s="59" t="s">
        <v>999</v>
      </c>
      <c r="K442" s="61" t="s">
        <v>1000</v>
      </c>
      <c r="L442" s="53">
        <v>3</v>
      </c>
      <c r="M442" s="53">
        <v>1</v>
      </c>
      <c r="N442" s="53" t="b">
        <f t="shared" si="34"/>
        <v>0</v>
      </c>
      <c r="O442" s="67">
        <f>IF(A442="","",SUMIFS('MVT stock'!G:G,'MVT stock'!E:E,A442,'MVT stock'!F:F,K442))</f>
        <v>0</v>
      </c>
      <c r="P442" s="67">
        <f>IF(A442="","",SUMIFS('MVT stock'!H:H,'MVT stock'!E:E,A442,'MVT stock'!F:F,K442))</f>
        <v>0</v>
      </c>
      <c r="Q442" s="68">
        <f t="shared" si="32"/>
        <v>1</v>
      </c>
      <c r="R442" s="50" t="str">
        <f t="shared" si="30"/>
        <v>Clutch</v>
      </c>
      <c r="S442" s="51">
        <f>VLOOKUP(A442,BDD!E:F,2,0)</f>
        <v>100</v>
      </c>
      <c r="T442" s="51">
        <f t="shared" si="33"/>
        <v>300</v>
      </c>
    </row>
    <row r="443" spans="1:20" x14ac:dyDescent="0.25">
      <c r="A443" s="65" t="str">
        <f t="shared" si="31"/>
        <v>16PHVBR081.300</v>
      </c>
      <c r="B443" s="53" t="s">
        <v>133</v>
      </c>
      <c r="C443" s="53" t="s">
        <v>65</v>
      </c>
      <c r="D443" s="53" t="s">
        <v>467</v>
      </c>
      <c r="E443" s="58" t="s">
        <v>468</v>
      </c>
      <c r="F443" s="53" t="s">
        <v>162</v>
      </c>
      <c r="G443" s="53" t="s">
        <v>829</v>
      </c>
      <c r="H443" s="65" t="str">
        <f>IF(D443="","",CONCATENATE(B443,VLOOKUP(C443,Thesaurus!N:O,2,0),VLOOKUP(F443,Thesaurus!C:D,2,0)))</f>
        <v>16PHVBR08</v>
      </c>
      <c r="I443" s="57" t="s">
        <v>222</v>
      </c>
      <c r="J443" s="59" t="s">
        <v>1004</v>
      </c>
      <c r="K443" s="61" t="s">
        <v>1003</v>
      </c>
      <c r="L443" s="53">
        <v>1</v>
      </c>
      <c r="M443" s="53">
        <v>1</v>
      </c>
      <c r="N443" s="53" t="str">
        <f t="shared" si="34"/>
        <v/>
      </c>
      <c r="O443" s="67">
        <f>IF(A443="","",SUMIFS('MVT stock'!G:G,'MVT stock'!E:E,A443,'MVT stock'!F:F,K443))</f>
        <v>0</v>
      </c>
      <c r="P443" s="67">
        <f>IF(A443="","",SUMIFS('MVT stock'!H:H,'MVT stock'!E:E,A443,'MVT stock'!F:F,K443))</f>
        <v>0</v>
      </c>
      <c r="Q443" s="68">
        <f t="shared" si="32"/>
        <v>1</v>
      </c>
      <c r="R443" s="50" t="str">
        <f t="shared" si="30"/>
        <v>Robe à encolure gaufrée</v>
      </c>
      <c r="S443" s="51">
        <f>VLOOKUP(A443,BDD!E:F,2,0)</f>
        <v>104</v>
      </c>
      <c r="T443" s="51">
        <f t="shared" si="33"/>
        <v>104</v>
      </c>
    </row>
    <row r="444" spans="1:20" x14ac:dyDescent="0.25">
      <c r="A444" s="65" t="str">
        <f t="shared" si="31"/>
        <v>16PHVBR081.300</v>
      </c>
      <c r="B444" s="53" t="s">
        <v>133</v>
      </c>
      <c r="C444" s="53" t="s">
        <v>65</v>
      </c>
      <c r="D444" s="53" t="s">
        <v>467</v>
      </c>
      <c r="E444" s="58" t="s">
        <v>468</v>
      </c>
      <c r="F444" s="53" t="s">
        <v>162</v>
      </c>
      <c r="G444" s="53" t="s">
        <v>829</v>
      </c>
      <c r="H444" s="65" t="str">
        <f>IF(D444="","",CONCATENATE(B444,VLOOKUP(C444,Thesaurus!N:O,2,0),VLOOKUP(F444,Thesaurus!C:D,2,0)))</f>
        <v>16PHVBR08</v>
      </c>
      <c r="I444" s="57" t="s">
        <v>222</v>
      </c>
      <c r="J444" s="59" t="s">
        <v>1004</v>
      </c>
      <c r="K444" s="61" t="s">
        <v>1001</v>
      </c>
      <c r="L444" s="53">
        <v>1</v>
      </c>
      <c r="M444" s="53">
        <v>1</v>
      </c>
      <c r="N444" s="53" t="str">
        <f t="shared" si="34"/>
        <v/>
      </c>
      <c r="O444" s="67">
        <f>IF(A444="","",SUMIFS('MVT stock'!G:G,'MVT stock'!E:E,A444,'MVT stock'!F:F,K444))</f>
        <v>0</v>
      </c>
      <c r="P444" s="67">
        <f>IF(A444="","",SUMIFS('MVT stock'!H:H,'MVT stock'!E:E,A444,'MVT stock'!F:F,K444))</f>
        <v>0</v>
      </c>
      <c r="Q444" s="68">
        <f t="shared" si="32"/>
        <v>1</v>
      </c>
      <c r="R444" s="50" t="str">
        <f t="shared" si="30"/>
        <v>Robe à encolure gaufrée</v>
      </c>
      <c r="S444" s="51">
        <f>VLOOKUP(A444,BDD!E:F,2,0)</f>
        <v>104</v>
      </c>
      <c r="T444" s="51">
        <f t="shared" si="33"/>
        <v>104</v>
      </c>
    </row>
    <row r="445" spans="1:20" x14ac:dyDescent="0.25">
      <c r="A445" s="65" t="str">
        <f t="shared" si="31"/>
        <v>16PHVBR081.300</v>
      </c>
      <c r="B445" s="53" t="s">
        <v>133</v>
      </c>
      <c r="C445" s="53" t="s">
        <v>65</v>
      </c>
      <c r="D445" s="53" t="s">
        <v>467</v>
      </c>
      <c r="E445" s="58" t="s">
        <v>468</v>
      </c>
      <c r="F445" s="53" t="s">
        <v>162</v>
      </c>
      <c r="G445" s="53" t="s">
        <v>829</v>
      </c>
      <c r="H445" s="65" t="str">
        <f>IF(D445="","",CONCATENATE(B445,VLOOKUP(C445,Thesaurus!N:O,2,0),VLOOKUP(F445,Thesaurus!C:D,2,0)))</f>
        <v>16PHVBR08</v>
      </c>
      <c r="I445" s="57" t="s">
        <v>222</v>
      </c>
      <c r="J445" s="59" t="s">
        <v>1004</v>
      </c>
      <c r="K445" s="61" t="s">
        <v>1002</v>
      </c>
      <c r="L445" s="53">
        <v>1</v>
      </c>
      <c r="M445" s="53">
        <v>1</v>
      </c>
      <c r="N445" s="53" t="str">
        <f t="shared" si="34"/>
        <v/>
      </c>
      <c r="O445" s="67">
        <f>IF(A445="","",SUMIFS('MVT stock'!G:G,'MVT stock'!E:E,A445,'MVT stock'!F:F,K445))</f>
        <v>0</v>
      </c>
      <c r="P445" s="67">
        <f>IF(A445="","",SUMIFS('MVT stock'!H:H,'MVT stock'!E:E,A445,'MVT stock'!F:F,K445))</f>
        <v>0</v>
      </c>
      <c r="Q445" s="68">
        <f t="shared" si="32"/>
        <v>1</v>
      </c>
      <c r="R445" s="50" t="str">
        <f t="shared" si="30"/>
        <v>Robe à encolure gaufrée</v>
      </c>
      <c r="S445" s="51">
        <f>VLOOKUP(A445,BDD!E:F,2,0)</f>
        <v>104</v>
      </c>
      <c r="T445" s="51">
        <f t="shared" si="33"/>
        <v>104</v>
      </c>
    </row>
    <row r="446" spans="1:20" x14ac:dyDescent="0.25">
      <c r="A446" s="65" t="str">
        <f t="shared" si="31"/>
        <v>16PHVBR081.999</v>
      </c>
      <c r="B446" s="53" t="s">
        <v>133</v>
      </c>
      <c r="C446" s="53" t="s">
        <v>65</v>
      </c>
      <c r="D446" s="53" t="s">
        <v>467</v>
      </c>
      <c r="E446" s="58" t="s">
        <v>322</v>
      </c>
      <c r="F446" s="53" t="s">
        <v>162</v>
      </c>
      <c r="G446" s="53" t="s">
        <v>829</v>
      </c>
      <c r="H446" s="65" t="str">
        <f>IF(D446="","",CONCATENATE(B446,VLOOKUP(C446,Thesaurus!N:O,2,0),VLOOKUP(F446,Thesaurus!C:D,2,0)))</f>
        <v>16PHVBR08</v>
      </c>
      <c r="I446" s="57">
        <v>999</v>
      </c>
      <c r="J446" s="59" t="s">
        <v>1004</v>
      </c>
      <c r="K446" s="61" t="s">
        <v>1003</v>
      </c>
      <c r="L446" s="53">
        <v>1</v>
      </c>
      <c r="M446" s="53">
        <v>1</v>
      </c>
      <c r="N446" s="53" t="str">
        <f t="shared" si="34"/>
        <v/>
      </c>
      <c r="O446" s="67">
        <f>IF(A446="","",SUMIFS('MVT stock'!G:G,'MVT stock'!E:E,A446,'MVT stock'!F:F,K446))</f>
        <v>0</v>
      </c>
      <c r="P446" s="67">
        <f>IF(A446="","",SUMIFS('MVT stock'!H:H,'MVT stock'!E:E,A446,'MVT stock'!F:F,K446))</f>
        <v>0</v>
      </c>
      <c r="Q446" s="68">
        <f t="shared" si="32"/>
        <v>1</v>
      </c>
      <c r="R446" s="50" t="str">
        <f t="shared" si="30"/>
        <v>Robe à encolure gaufrée</v>
      </c>
      <c r="S446" s="51">
        <f>VLOOKUP(A446,BDD!E:F,2,0)</f>
        <v>104</v>
      </c>
      <c r="T446" s="51">
        <f t="shared" si="33"/>
        <v>104</v>
      </c>
    </row>
    <row r="447" spans="1:20" x14ac:dyDescent="0.25">
      <c r="A447" s="65" t="str">
        <f t="shared" si="31"/>
        <v>16PHVBR081.999</v>
      </c>
      <c r="B447" s="53" t="s">
        <v>133</v>
      </c>
      <c r="C447" s="53" t="s">
        <v>65</v>
      </c>
      <c r="D447" s="53" t="s">
        <v>467</v>
      </c>
      <c r="E447" s="58" t="s">
        <v>322</v>
      </c>
      <c r="F447" s="53" t="s">
        <v>162</v>
      </c>
      <c r="G447" s="53" t="s">
        <v>829</v>
      </c>
      <c r="H447" s="65" t="str">
        <f>IF(D447="","",CONCATENATE(B447,VLOOKUP(C447,Thesaurus!N:O,2,0),VLOOKUP(F447,Thesaurus!C:D,2,0)))</f>
        <v>16PHVBR08</v>
      </c>
      <c r="I447" s="57">
        <v>999</v>
      </c>
      <c r="J447" s="59" t="s">
        <v>1004</v>
      </c>
      <c r="K447" s="61" t="s">
        <v>1001</v>
      </c>
      <c r="L447" s="53">
        <v>1</v>
      </c>
      <c r="M447" s="53">
        <v>1</v>
      </c>
      <c r="N447" s="53" t="str">
        <f t="shared" si="34"/>
        <v/>
      </c>
      <c r="O447" s="67">
        <f>IF(A447="","",SUMIFS('MVT stock'!G:G,'MVT stock'!E:E,A447,'MVT stock'!F:F,K447))</f>
        <v>0</v>
      </c>
      <c r="P447" s="67">
        <f>IF(A447="","",SUMIFS('MVT stock'!H:H,'MVT stock'!E:E,A447,'MVT stock'!F:F,K447))</f>
        <v>0</v>
      </c>
      <c r="Q447" s="68">
        <f t="shared" si="32"/>
        <v>1</v>
      </c>
      <c r="R447" s="50" t="str">
        <f t="shared" si="30"/>
        <v>Robe à encolure gaufrée</v>
      </c>
      <c r="S447" s="51">
        <f>VLOOKUP(A447,BDD!E:F,2,0)</f>
        <v>104</v>
      </c>
      <c r="T447" s="51">
        <f t="shared" si="33"/>
        <v>104</v>
      </c>
    </row>
    <row r="448" spans="1:20" x14ac:dyDescent="0.25">
      <c r="A448" s="65" t="str">
        <f t="shared" si="31"/>
        <v>16PHVBR081.999</v>
      </c>
      <c r="B448" s="53" t="s">
        <v>133</v>
      </c>
      <c r="C448" s="53" t="s">
        <v>65</v>
      </c>
      <c r="D448" s="53" t="s">
        <v>467</v>
      </c>
      <c r="E448" s="58" t="s">
        <v>322</v>
      </c>
      <c r="F448" s="53" t="s">
        <v>162</v>
      </c>
      <c r="G448" s="53" t="s">
        <v>829</v>
      </c>
      <c r="H448" s="65" t="str">
        <f>IF(D448="","",CONCATENATE(B448,VLOOKUP(C448,Thesaurus!N:O,2,0),VLOOKUP(F448,Thesaurus!C:D,2,0)))</f>
        <v>16PHVBR08</v>
      </c>
      <c r="I448" s="57">
        <v>999</v>
      </c>
      <c r="J448" s="59" t="s">
        <v>1004</v>
      </c>
      <c r="K448" s="61" t="s">
        <v>1002</v>
      </c>
      <c r="L448" s="53">
        <v>1</v>
      </c>
      <c r="M448" s="53">
        <v>1</v>
      </c>
      <c r="N448" s="53" t="str">
        <f t="shared" si="34"/>
        <v/>
      </c>
      <c r="O448" s="67">
        <f>IF(A448="","",SUMIFS('MVT stock'!G:G,'MVT stock'!E:E,A448,'MVT stock'!F:F,K448))</f>
        <v>0</v>
      </c>
      <c r="P448" s="67">
        <f>IF(A448="","",SUMIFS('MVT stock'!H:H,'MVT stock'!E:E,A448,'MVT stock'!F:F,K448))</f>
        <v>0</v>
      </c>
      <c r="Q448" s="68">
        <f t="shared" si="32"/>
        <v>1</v>
      </c>
      <c r="R448" s="50" t="str">
        <f t="shared" si="30"/>
        <v>Robe à encolure gaufrée</v>
      </c>
      <c r="S448" s="51">
        <f>VLOOKUP(A448,BDD!E:F,2,0)</f>
        <v>104</v>
      </c>
      <c r="T448" s="51">
        <f t="shared" si="33"/>
        <v>104</v>
      </c>
    </row>
    <row r="449" spans="1:20" x14ac:dyDescent="0.25">
      <c r="A449" s="65" t="str">
        <f t="shared" si="31"/>
        <v>16PHVBR081.999</v>
      </c>
      <c r="B449" s="53" t="s">
        <v>133</v>
      </c>
      <c r="C449" s="53" t="s">
        <v>65</v>
      </c>
      <c r="D449" s="53" t="s">
        <v>467</v>
      </c>
      <c r="E449" s="58" t="s">
        <v>322</v>
      </c>
      <c r="F449" s="53" t="s">
        <v>162</v>
      </c>
      <c r="G449" s="53" t="s">
        <v>829</v>
      </c>
      <c r="H449" s="65" t="str">
        <f>IF(D449="","",CONCATENATE(B449,VLOOKUP(C449,Thesaurus!N:O,2,0),VLOOKUP(F449,Thesaurus!C:D,2,0)))</f>
        <v>16PHVBR08</v>
      </c>
      <c r="I449" s="57">
        <v>999</v>
      </c>
      <c r="J449" s="59" t="s">
        <v>1004</v>
      </c>
      <c r="K449" s="61" t="s">
        <v>993</v>
      </c>
      <c r="L449" s="53">
        <v>1</v>
      </c>
      <c r="M449" s="53">
        <v>1</v>
      </c>
      <c r="N449" s="53" t="str">
        <f t="shared" si="34"/>
        <v/>
      </c>
      <c r="O449" s="67">
        <f>IF(A449="","",SUMIFS('MVT stock'!G:G,'MVT stock'!E:E,A449,'MVT stock'!F:F,K449))</f>
        <v>0</v>
      </c>
      <c r="P449" s="67">
        <f>IF(A449="","",SUMIFS('MVT stock'!H:H,'MVT stock'!E:E,A449,'MVT stock'!F:F,K449))</f>
        <v>0</v>
      </c>
      <c r="Q449" s="68">
        <f t="shared" si="32"/>
        <v>1</v>
      </c>
      <c r="R449" s="50" t="str">
        <f t="shared" si="30"/>
        <v>Robe à encolure gaufrée</v>
      </c>
      <c r="S449" s="51">
        <f>VLOOKUP(A449,BDD!E:F,2,0)</f>
        <v>104</v>
      </c>
      <c r="T449" s="51">
        <f t="shared" si="33"/>
        <v>104</v>
      </c>
    </row>
    <row r="450" spans="1:20" x14ac:dyDescent="0.25">
      <c r="A450" s="65" t="str">
        <f t="shared" si="31"/>
        <v>16PHVBR082.300</v>
      </c>
      <c r="B450" s="53" t="s">
        <v>133</v>
      </c>
      <c r="C450" s="53" t="s">
        <v>65</v>
      </c>
      <c r="D450" s="53" t="s">
        <v>469</v>
      </c>
      <c r="E450" s="58" t="s">
        <v>468</v>
      </c>
      <c r="F450" s="53" t="s">
        <v>162</v>
      </c>
      <c r="G450" s="53" t="s">
        <v>830</v>
      </c>
      <c r="H450" s="65" t="str">
        <f>IF(D450="","",CONCATENATE(B450,VLOOKUP(C450,Thesaurus!N:O,2,0),VLOOKUP(F450,Thesaurus!C:D,2,0)))</f>
        <v>16PHVBR08</v>
      </c>
      <c r="I450" s="57" t="s">
        <v>222</v>
      </c>
      <c r="J450" s="59" t="s">
        <v>183</v>
      </c>
      <c r="K450" s="61" t="s">
        <v>1001</v>
      </c>
      <c r="L450" s="53">
        <v>2</v>
      </c>
      <c r="M450" s="53">
        <v>2</v>
      </c>
      <c r="N450" s="53" t="str">
        <f t="shared" si="34"/>
        <v/>
      </c>
      <c r="O450" s="67">
        <f>IF(A450="","",SUMIFS('MVT stock'!G:G,'MVT stock'!E:E,A450,'MVT stock'!F:F,K450))</f>
        <v>0</v>
      </c>
      <c r="P450" s="67">
        <f>IF(A450="","",SUMIFS('MVT stock'!H:H,'MVT stock'!E:E,A450,'MVT stock'!F:F,K450))</f>
        <v>0</v>
      </c>
      <c r="Q450" s="68">
        <f t="shared" si="32"/>
        <v>2</v>
      </c>
      <c r="R450" s="50" t="str">
        <f t="shared" ref="R450:R513" si="35">G450</f>
        <v>Robe manches longues ceinturée</v>
      </c>
      <c r="S450" s="51">
        <f>VLOOKUP(A450,BDD!E:F,2,0)</f>
        <v>93</v>
      </c>
      <c r="T450" s="51">
        <f t="shared" si="33"/>
        <v>186</v>
      </c>
    </row>
    <row r="451" spans="1:20" x14ac:dyDescent="0.25">
      <c r="A451" s="65" t="str">
        <f t="shared" ref="A451:A514" si="36">IF(D451="","",CONCATENATE(H451,J451,".",I451))</f>
        <v>16PHVBR082.300</v>
      </c>
      <c r="B451" s="53" t="s">
        <v>133</v>
      </c>
      <c r="C451" s="53" t="s">
        <v>65</v>
      </c>
      <c r="D451" s="53" t="s">
        <v>469</v>
      </c>
      <c r="E451" s="58" t="s">
        <v>468</v>
      </c>
      <c r="F451" s="53" t="s">
        <v>162</v>
      </c>
      <c r="G451" s="53" t="s">
        <v>830</v>
      </c>
      <c r="H451" s="65" t="str">
        <f>IF(D451="","",CONCATENATE(B451,VLOOKUP(C451,Thesaurus!N:O,2,0),VLOOKUP(F451,Thesaurus!C:D,2,0)))</f>
        <v>16PHVBR08</v>
      </c>
      <c r="I451" s="57" t="s">
        <v>222</v>
      </c>
      <c r="J451" s="59" t="s">
        <v>183</v>
      </c>
      <c r="K451" s="61" t="s">
        <v>1002</v>
      </c>
      <c r="L451" s="53">
        <v>1</v>
      </c>
      <c r="M451" s="53">
        <v>1</v>
      </c>
      <c r="N451" s="53" t="str">
        <f t="shared" si="34"/>
        <v/>
      </c>
      <c r="O451" s="67">
        <f>IF(A451="","",SUMIFS('MVT stock'!G:G,'MVT stock'!E:E,A451,'MVT stock'!F:F,K451))</f>
        <v>0</v>
      </c>
      <c r="P451" s="67">
        <f>IF(A451="","",SUMIFS('MVT stock'!H:H,'MVT stock'!E:E,A451,'MVT stock'!F:F,K451))</f>
        <v>0</v>
      </c>
      <c r="Q451" s="68">
        <f t="shared" ref="Q451:Q514" si="37">IF(M451="","",M451+O451-P451)</f>
        <v>1</v>
      </c>
      <c r="R451" s="50" t="str">
        <f t="shared" si="35"/>
        <v>Robe manches longues ceinturée</v>
      </c>
      <c r="S451" s="51">
        <f>VLOOKUP(A451,BDD!E:F,2,0)</f>
        <v>93</v>
      </c>
      <c r="T451" s="51">
        <f t="shared" ref="T451:T514" si="38">L451*S451</f>
        <v>93</v>
      </c>
    </row>
    <row r="452" spans="1:20" x14ac:dyDescent="0.25">
      <c r="A452" s="65" t="str">
        <f t="shared" si="36"/>
        <v>16PHVBR082.300</v>
      </c>
      <c r="B452" s="53" t="s">
        <v>133</v>
      </c>
      <c r="C452" s="53" t="s">
        <v>65</v>
      </c>
      <c r="D452" s="53" t="s">
        <v>469</v>
      </c>
      <c r="E452" s="58" t="s">
        <v>468</v>
      </c>
      <c r="F452" s="53" t="s">
        <v>162</v>
      </c>
      <c r="G452" s="53" t="s">
        <v>830</v>
      </c>
      <c r="H452" s="65" t="str">
        <f>IF(D452="","",CONCATENATE(B452,VLOOKUP(C452,Thesaurus!N:O,2,0),VLOOKUP(F452,Thesaurus!C:D,2,0)))</f>
        <v>16PHVBR08</v>
      </c>
      <c r="I452" s="57" t="s">
        <v>222</v>
      </c>
      <c r="J452" s="59" t="s">
        <v>183</v>
      </c>
      <c r="K452" s="61" t="s">
        <v>993</v>
      </c>
      <c r="L452" s="53">
        <v>1</v>
      </c>
      <c r="M452" s="53">
        <v>1</v>
      </c>
      <c r="N452" s="53" t="str">
        <f t="shared" si="34"/>
        <v/>
      </c>
      <c r="O452" s="67">
        <f>IF(A452="","",SUMIFS('MVT stock'!G:G,'MVT stock'!E:E,A452,'MVT stock'!F:F,K452))</f>
        <v>0</v>
      </c>
      <c r="P452" s="67">
        <f>IF(A452="","",SUMIFS('MVT stock'!H:H,'MVT stock'!E:E,A452,'MVT stock'!F:F,K452))</f>
        <v>0</v>
      </c>
      <c r="Q452" s="68">
        <f t="shared" si="37"/>
        <v>1</v>
      </c>
      <c r="R452" s="50" t="str">
        <f t="shared" si="35"/>
        <v>Robe manches longues ceinturée</v>
      </c>
      <c r="S452" s="51">
        <f>VLOOKUP(A452,BDD!E:F,2,0)</f>
        <v>93</v>
      </c>
      <c r="T452" s="51">
        <f t="shared" si="38"/>
        <v>93</v>
      </c>
    </row>
    <row r="453" spans="1:20" x14ac:dyDescent="0.25">
      <c r="A453" s="65" t="str">
        <f t="shared" si="36"/>
        <v>16PHVBR083.999</v>
      </c>
      <c r="B453" s="53" t="s">
        <v>133</v>
      </c>
      <c r="C453" s="53" t="s">
        <v>65</v>
      </c>
      <c r="D453" s="53" t="s">
        <v>470</v>
      </c>
      <c r="E453" s="58" t="s">
        <v>322</v>
      </c>
      <c r="F453" s="53" t="s">
        <v>162</v>
      </c>
      <c r="G453" s="53" t="s">
        <v>831</v>
      </c>
      <c r="H453" s="65" t="str">
        <f>IF(D453="","",CONCATENATE(B453,VLOOKUP(C453,Thesaurus!N:O,2,0),VLOOKUP(F453,Thesaurus!C:D,2,0)))</f>
        <v>16PHVBR08</v>
      </c>
      <c r="I453" s="57">
        <v>999</v>
      </c>
      <c r="J453" s="59" t="s">
        <v>1005</v>
      </c>
      <c r="K453" s="61" t="s">
        <v>1003</v>
      </c>
      <c r="L453" s="53">
        <v>1</v>
      </c>
      <c r="M453" s="53">
        <v>1</v>
      </c>
      <c r="N453" s="53" t="str">
        <f t="shared" ref="N453:N516" si="39">IF(L453=M453,"",FALSE)</f>
        <v/>
      </c>
      <c r="O453" s="67">
        <f>IF(A453="","",SUMIFS('MVT stock'!G:G,'MVT stock'!E:E,A453,'MVT stock'!F:F,K453))</f>
        <v>0</v>
      </c>
      <c r="P453" s="67">
        <f>IF(A453="","",SUMIFS('MVT stock'!H:H,'MVT stock'!E:E,A453,'MVT stock'!F:F,K453))</f>
        <v>0</v>
      </c>
      <c r="Q453" s="68">
        <f t="shared" si="37"/>
        <v>1</v>
      </c>
      <c r="R453" s="50" t="str">
        <f t="shared" si="35"/>
        <v>Robe à superpositions</v>
      </c>
      <c r="S453" s="51">
        <f>VLOOKUP(A453,BDD!E:F,2,0)</f>
        <v>104</v>
      </c>
      <c r="T453" s="51">
        <f t="shared" si="38"/>
        <v>104</v>
      </c>
    </row>
    <row r="454" spans="1:20" x14ac:dyDescent="0.25">
      <c r="A454" s="65" t="str">
        <f t="shared" si="36"/>
        <v>16PHVBR083.999</v>
      </c>
      <c r="B454" s="53" t="s">
        <v>133</v>
      </c>
      <c r="C454" s="53" t="s">
        <v>65</v>
      </c>
      <c r="D454" s="53" t="s">
        <v>470</v>
      </c>
      <c r="E454" s="58" t="s">
        <v>322</v>
      </c>
      <c r="F454" s="53" t="s">
        <v>162</v>
      </c>
      <c r="G454" s="53" t="s">
        <v>831</v>
      </c>
      <c r="H454" s="65" t="str">
        <f>IF(D454="","",CONCATENATE(B454,VLOOKUP(C454,Thesaurus!N:O,2,0),VLOOKUP(F454,Thesaurus!C:D,2,0)))</f>
        <v>16PHVBR08</v>
      </c>
      <c r="I454" s="57">
        <v>999</v>
      </c>
      <c r="J454" s="59" t="s">
        <v>1005</v>
      </c>
      <c r="K454" s="61" t="s">
        <v>1001</v>
      </c>
      <c r="L454" s="53">
        <v>2</v>
      </c>
      <c r="M454" s="53">
        <v>2</v>
      </c>
      <c r="N454" s="53" t="str">
        <f t="shared" si="39"/>
        <v/>
      </c>
      <c r="O454" s="67">
        <f>IF(A454="","",SUMIFS('MVT stock'!G:G,'MVT stock'!E:E,A454,'MVT stock'!F:F,K454))</f>
        <v>0</v>
      </c>
      <c r="P454" s="67">
        <f>IF(A454="","",SUMIFS('MVT stock'!H:H,'MVT stock'!E:E,A454,'MVT stock'!F:F,K454))</f>
        <v>0</v>
      </c>
      <c r="Q454" s="68">
        <f t="shared" si="37"/>
        <v>2</v>
      </c>
      <c r="R454" s="50" t="str">
        <f t="shared" si="35"/>
        <v>Robe à superpositions</v>
      </c>
      <c r="S454" s="51">
        <f>VLOOKUP(A454,BDD!E:F,2,0)</f>
        <v>104</v>
      </c>
      <c r="T454" s="51">
        <f t="shared" si="38"/>
        <v>208</v>
      </c>
    </row>
    <row r="455" spans="1:20" x14ac:dyDescent="0.25">
      <c r="A455" s="65" t="str">
        <f t="shared" si="36"/>
        <v>16PHVBR083.999</v>
      </c>
      <c r="B455" s="53" t="s">
        <v>133</v>
      </c>
      <c r="C455" s="53" t="s">
        <v>65</v>
      </c>
      <c r="D455" s="53" t="s">
        <v>470</v>
      </c>
      <c r="E455" s="58" t="s">
        <v>322</v>
      </c>
      <c r="F455" s="53" t="s">
        <v>162</v>
      </c>
      <c r="G455" s="53" t="s">
        <v>831</v>
      </c>
      <c r="H455" s="65" t="str">
        <f>IF(D455="","",CONCATENATE(B455,VLOOKUP(C455,Thesaurus!N:O,2,0),VLOOKUP(F455,Thesaurus!C:D,2,0)))</f>
        <v>16PHVBR08</v>
      </c>
      <c r="I455" s="57">
        <v>999</v>
      </c>
      <c r="J455" s="59" t="s">
        <v>1005</v>
      </c>
      <c r="K455" s="61" t="s">
        <v>1002</v>
      </c>
      <c r="L455" s="53">
        <v>1</v>
      </c>
      <c r="M455" s="53">
        <v>1</v>
      </c>
      <c r="N455" s="53" t="str">
        <f t="shared" si="39"/>
        <v/>
      </c>
      <c r="O455" s="67">
        <f>IF(A455="","",SUMIFS('MVT stock'!G:G,'MVT stock'!E:E,A455,'MVT stock'!F:F,K455))</f>
        <v>0</v>
      </c>
      <c r="P455" s="67">
        <f>IF(A455="","",SUMIFS('MVT stock'!H:H,'MVT stock'!E:E,A455,'MVT stock'!F:F,K455))</f>
        <v>0</v>
      </c>
      <c r="Q455" s="68">
        <f t="shared" si="37"/>
        <v>1</v>
      </c>
      <c r="R455" s="50" t="str">
        <f t="shared" si="35"/>
        <v>Robe à superpositions</v>
      </c>
      <c r="S455" s="51">
        <f>VLOOKUP(A455,BDD!E:F,2,0)</f>
        <v>104</v>
      </c>
      <c r="T455" s="51">
        <f t="shared" si="38"/>
        <v>104</v>
      </c>
    </row>
    <row r="456" spans="1:20" x14ac:dyDescent="0.25">
      <c r="A456" s="65" t="str">
        <f t="shared" si="36"/>
        <v>16PHVBR083.999</v>
      </c>
      <c r="B456" s="53" t="s">
        <v>133</v>
      </c>
      <c r="C456" s="53" t="s">
        <v>65</v>
      </c>
      <c r="D456" s="53" t="s">
        <v>470</v>
      </c>
      <c r="E456" s="58" t="s">
        <v>322</v>
      </c>
      <c r="F456" s="53" t="s">
        <v>162</v>
      </c>
      <c r="G456" s="53" t="s">
        <v>831</v>
      </c>
      <c r="H456" s="65" t="str">
        <f>IF(D456="","",CONCATENATE(B456,VLOOKUP(C456,Thesaurus!N:O,2,0),VLOOKUP(F456,Thesaurus!C:D,2,0)))</f>
        <v>16PHVBR08</v>
      </c>
      <c r="I456" s="57">
        <v>999</v>
      </c>
      <c r="J456" s="59" t="s">
        <v>1005</v>
      </c>
      <c r="K456" s="61" t="s">
        <v>993</v>
      </c>
      <c r="L456" s="53">
        <v>1</v>
      </c>
      <c r="M456" s="53">
        <v>1</v>
      </c>
      <c r="N456" s="53" t="str">
        <f t="shared" si="39"/>
        <v/>
      </c>
      <c r="O456" s="67">
        <f>IF(A456="","",SUMIFS('MVT stock'!G:G,'MVT stock'!E:E,A456,'MVT stock'!F:F,K456))</f>
        <v>0</v>
      </c>
      <c r="P456" s="67">
        <f>IF(A456="","",SUMIFS('MVT stock'!H:H,'MVT stock'!E:E,A456,'MVT stock'!F:F,K456))</f>
        <v>0</v>
      </c>
      <c r="Q456" s="68">
        <f t="shared" si="37"/>
        <v>1</v>
      </c>
      <c r="R456" s="50" t="str">
        <f t="shared" si="35"/>
        <v>Robe à superpositions</v>
      </c>
      <c r="S456" s="51">
        <f>VLOOKUP(A456,BDD!E:F,2,0)</f>
        <v>104</v>
      </c>
      <c r="T456" s="51">
        <f t="shared" si="38"/>
        <v>104</v>
      </c>
    </row>
    <row r="457" spans="1:20" x14ac:dyDescent="0.25">
      <c r="A457" s="65" t="str">
        <f t="shared" si="36"/>
        <v>16PHVBR021.001</v>
      </c>
      <c r="B457" s="53" t="s">
        <v>133</v>
      </c>
      <c r="C457" s="53" t="s">
        <v>65</v>
      </c>
      <c r="D457" s="53" t="s">
        <v>471</v>
      </c>
      <c r="E457" s="58" t="s">
        <v>145</v>
      </c>
      <c r="F457" s="53" t="s">
        <v>150</v>
      </c>
      <c r="G457" s="53" t="s">
        <v>832</v>
      </c>
      <c r="H457" s="65" t="str">
        <f>IF(D457="","",CONCATENATE(B457,VLOOKUP(C457,Thesaurus!N:O,2,0),VLOOKUP(F457,Thesaurus!C:D,2,0)))</f>
        <v>16PHVBR02</v>
      </c>
      <c r="I457" s="57" t="s">
        <v>145</v>
      </c>
      <c r="J457" s="59" t="s">
        <v>1004</v>
      </c>
      <c r="K457" s="61" t="s">
        <v>1003</v>
      </c>
      <c r="L457" s="53">
        <v>1</v>
      </c>
      <c r="M457" s="53">
        <v>1</v>
      </c>
      <c r="N457" s="53" t="str">
        <f t="shared" si="39"/>
        <v/>
      </c>
      <c r="O457" s="67">
        <f>IF(A457="","",SUMIFS('MVT stock'!G:G,'MVT stock'!E:E,A457,'MVT stock'!F:F,K457))</f>
        <v>0</v>
      </c>
      <c r="P457" s="67">
        <f>IF(A457="","",SUMIFS('MVT stock'!H:H,'MVT stock'!E:E,A457,'MVT stock'!F:F,K457))</f>
        <v>0</v>
      </c>
      <c r="Q457" s="68">
        <f t="shared" si="37"/>
        <v>1</v>
      </c>
      <c r="R457" s="50" t="str">
        <f t="shared" si="35"/>
        <v>Chemise voile de coton</v>
      </c>
      <c r="S457" s="51">
        <f>VLOOKUP(A457,BDD!E:F,2,0)</f>
        <v>80</v>
      </c>
      <c r="T457" s="51">
        <f t="shared" si="38"/>
        <v>80</v>
      </c>
    </row>
    <row r="458" spans="1:20" x14ac:dyDescent="0.25">
      <c r="A458" s="65" t="str">
        <f t="shared" si="36"/>
        <v>16PHVBR021.001</v>
      </c>
      <c r="B458" s="53" t="s">
        <v>133</v>
      </c>
      <c r="C458" s="53" t="s">
        <v>65</v>
      </c>
      <c r="D458" s="53" t="s">
        <v>471</v>
      </c>
      <c r="E458" s="58" t="s">
        <v>145</v>
      </c>
      <c r="F458" s="53" t="s">
        <v>150</v>
      </c>
      <c r="G458" s="53" t="s">
        <v>832</v>
      </c>
      <c r="H458" s="65" t="str">
        <f>IF(D458="","",CONCATENATE(B458,VLOOKUP(C458,Thesaurus!N:O,2,0),VLOOKUP(F458,Thesaurus!C:D,2,0)))</f>
        <v>16PHVBR02</v>
      </c>
      <c r="I458" s="57" t="s">
        <v>145</v>
      </c>
      <c r="J458" s="59" t="s">
        <v>1004</v>
      </c>
      <c r="K458" s="61" t="s">
        <v>1001</v>
      </c>
      <c r="L458" s="53">
        <v>2</v>
      </c>
      <c r="M458" s="53">
        <v>2</v>
      </c>
      <c r="N458" s="53" t="str">
        <f t="shared" si="39"/>
        <v/>
      </c>
      <c r="O458" s="67">
        <f>IF(A458="","",SUMIFS('MVT stock'!G:G,'MVT stock'!E:E,A458,'MVT stock'!F:F,K458))</f>
        <v>0</v>
      </c>
      <c r="P458" s="67">
        <f>IF(A458="","",SUMIFS('MVT stock'!H:H,'MVT stock'!E:E,A458,'MVT stock'!F:F,K458))</f>
        <v>0</v>
      </c>
      <c r="Q458" s="68">
        <f t="shared" si="37"/>
        <v>2</v>
      </c>
      <c r="R458" s="50" t="str">
        <f t="shared" si="35"/>
        <v>Chemise voile de coton</v>
      </c>
      <c r="S458" s="51">
        <f>VLOOKUP(A458,BDD!E:F,2,0)</f>
        <v>80</v>
      </c>
      <c r="T458" s="51">
        <f t="shared" si="38"/>
        <v>160</v>
      </c>
    </row>
    <row r="459" spans="1:20" x14ac:dyDescent="0.25">
      <c r="A459" s="65" t="str">
        <f t="shared" si="36"/>
        <v>16PHVBR021.001</v>
      </c>
      <c r="B459" s="53" t="s">
        <v>133</v>
      </c>
      <c r="C459" s="53" t="s">
        <v>65</v>
      </c>
      <c r="D459" s="53" t="s">
        <v>471</v>
      </c>
      <c r="E459" s="58" t="s">
        <v>145</v>
      </c>
      <c r="F459" s="53" t="s">
        <v>150</v>
      </c>
      <c r="G459" s="53" t="s">
        <v>832</v>
      </c>
      <c r="H459" s="65" t="str">
        <f>IF(D459="","",CONCATENATE(B459,VLOOKUP(C459,Thesaurus!N:O,2,0),VLOOKUP(F459,Thesaurus!C:D,2,0)))</f>
        <v>16PHVBR02</v>
      </c>
      <c r="I459" s="57" t="s">
        <v>145</v>
      </c>
      <c r="J459" s="59" t="s">
        <v>1004</v>
      </c>
      <c r="K459" s="61" t="s">
        <v>1002</v>
      </c>
      <c r="L459" s="53">
        <v>1</v>
      </c>
      <c r="M459" s="53">
        <v>1</v>
      </c>
      <c r="N459" s="53" t="str">
        <f t="shared" si="39"/>
        <v/>
      </c>
      <c r="O459" s="67">
        <f>IF(A459="","",SUMIFS('MVT stock'!G:G,'MVT stock'!E:E,A459,'MVT stock'!F:F,K459))</f>
        <v>0</v>
      </c>
      <c r="P459" s="67">
        <f>IF(A459="","",SUMIFS('MVT stock'!H:H,'MVT stock'!E:E,A459,'MVT stock'!F:F,K459))</f>
        <v>0</v>
      </c>
      <c r="Q459" s="68">
        <f t="shared" si="37"/>
        <v>1</v>
      </c>
      <c r="R459" s="50" t="str">
        <f t="shared" si="35"/>
        <v>Chemise voile de coton</v>
      </c>
      <c r="S459" s="51">
        <f>VLOOKUP(A459,BDD!E:F,2,0)</f>
        <v>80</v>
      </c>
      <c r="T459" s="51">
        <f t="shared" si="38"/>
        <v>80</v>
      </c>
    </row>
    <row r="460" spans="1:20" x14ac:dyDescent="0.25">
      <c r="A460" s="65" t="str">
        <f t="shared" si="36"/>
        <v>16PHVBR021.001</v>
      </c>
      <c r="B460" s="53" t="s">
        <v>133</v>
      </c>
      <c r="C460" s="53" t="s">
        <v>65</v>
      </c>
      <c r="D460" s="53" t="s">
        <v>471</v>
      </c>
      <c r="E460" s="58" t="s">
        <v>145</v>
      </c>
      <c r="F460" s="53" t="s">
        <v>150</v>
      </c>
      <c r="G460" s="53" t="s">
        <v>832</v>
      </c>
      <c r="H460" s="65" t="str">
        <f>IF(D460="","",CONCATENATE(B460,VLOOKUP(C460,Thesaurus!N:O,2,0),VLOOKUP(F460,Thesaurus!C:D,2,0)))</f>
        <v>16PHVBR02</v>
      </c>
      <c r="I460" s="57" t="s">
        <v>145</v>
      </c>
      <c r="J460" s="59" t="s">
        <v>1004</v>
      </c>
      <c r="K460" s="61" t="s">
        <v>993</v>
      </c>
      <c r="L460" s="53">
        <v>1</v>
      </c>
      <c r="M460" s="53">
        <v>1</v>
      </c>
      <c r="N460" s="53" t="str">
        <f t="shared" si="39"/>
        <v/>
      </c>
      <c r="O460" s="67">
        <f>IF(A460="","",SUMIFS('MVT stock'!G:G,'MVT stock'!E:E,A460,'MVT stock'!F:F,K460))</f>
        <v>0</v>
      </c>
      <c r="P460" s="67">
        <f>IF(A460="","",SUMIFS('MVT stock'!H:H,'MVT stock'!E:E,A460,'MVT stock'!F:F,K460))</f>
        <v>0</v>
      </c>
      <c r="Q460" s="68">
        <f t="shared" si="37"/>
        <v>1</v>
      </c>
      <c r="R460" s="50" t="str">
        <f t="shared" si="35"/>
        <v>Chemise voile de coton</v>
      </c>
      <c r="S460" s="51">
        <f>VLOOKUP(A460,BDD!E:F,2,0)</f>
        <v>80</v>
      </c>
      <c r="T460" s="51">
        <f t="shared" si="38"/>
        <v>80</v>
      </c>
    </row>
    <row r="461" spans="1:20" x14ac:dyDescent="0.25">
      <c r="A461" s="65" t="str">
        <f t="shared" si="36"/>
        <v>16PHVBR161.999</v>
      </c>
      <c r="B461" s="53" t="s">
        <v>133</v>
      </c>
      <c r="C461" s="53" t="s">
        <v>65</v>
      </c>
      <c r="D461" s="53" t="s">
        <v>472</v>
      </c>
      <c r="E461" s="58" t="s">
        <v>322</v>
      </c>
      <c r="F461" s="53" t="s">
        <v>178</v>
      </c>
      <c r="G461" s="53" t="s">
        <v>833</v>
      </c>
      <c r="H461" s="65" t="str">
        <f>IF(D461="","",CONCATENATE(B461,VLOOKUP(C461,Thesaurus!N:O,2,0),VLOOKUP(F461,Thesaurus!C:D,2,0)))</f>
        <v>16PHVBR16</v>
      </c>
      <c r="I461" s="57">
        <v>999</v>
      </c>
      <c r="J461" s="59" t="s">
        <v>1004</v>
      </c>
      <c r="K461" s="61" t="s">
        <v>1001</v>
      </c>
      <c r="L461" s="53">
        <v>2</v>
      </c>
      <c r="M461" s="53">
        <v>2</v>
      </c>
      <c r="N461" s="53" t="str">
        <f t="shared" si="39"/>
        <v/>
      </c>
      <c r="O461" s="67">
        <f>IF(A461="","",SUMIFS('MVT stock'!G:G,'MVT stock'!E:E,A461,'MVT stock'!F:F,K461))</f>
        <v>0</v>
      </c>
      <c r="P461" s="67">
        <f>IF(A461="","",SUMIFS('MVT stock'!H:H,'MVT stock'!E:E,A461,'MVT stock'!F:F,K461))</f>
        <v>0</v>
      </c>
      <c r="Q461" s="68">
        <f t="shared" si="37"/>
        <v>2</v>
      </c>
      <c r="R461" s="50" t="str">
        <f t="shared" si="35"/>
        <v>Doudoune avec fausse fourrure</v>
      </c>
      <c r="S461" s="51">
        <f>VLOOKUP(A461,BDD!E:F,2,0)</f>
        <v>109</v>
      </c>
      <c r="T461" s="51">
        <f t="shared" si="38"/>
        <v>218</v>
      </c>
    </row>
    <row r="462" spans="1:20" x14ac:dyDescent="0.25">
      <c r="A462" s="65" t="str">
        <f t="shared" si="36"/>
        <v>16PHVBR161.999</v>
      </c>
      <c r="B462" s="53" t="s">
        <v>133</v>
      </c>
      <c r="C462" s="53" t="s">
        <v>65</v>
      </c>
      <c r="D462" s="53" t="s">
        <v>472</v>
      </c>
      <c r="E462" s="58" t="s">
        <v>322</v>
      </c>
      <c r="F462" s="53" t="s">
        <v>178</v>
      </c>
      <c r="G462" s="53" t="s">
        <v>833</v>
      </c>
      <c r="H462" s="65" t="str">
        <f>IF(D462="","",CONCATENATE(B462,VLOOKUP(C462,Thesaurus!N:O,2,0),VLOOKUP(F462,Thesaurus!C:D,2,0)))</f>
        <v>16PHVBR16</v>
      </c>
      <c r="I462" s="57">
        <v>999</v>
      </c>
      <c r="J462" s="59" t="s">
        <v>1004</v>
      </c>
      <c r="K462" s="61" t="s">
        <v>1002</v>
      </c>
      <c r="L462" s="53">
        <v>1</v>
      </c>
      <c r="M462" s="53">
        <v>1</v>
      </c>
      <c r="N462" s="53" t="str">
        <f t="shared" si="39"/>
        <v/>
      </c>
      <c r="O462" s="67">
        <f>IF(A462="","",SUMIFS('MVT stock'!G:G,'MVT stock'!E:E,A462,'MVT stock'!F:F,K462))</f>
        <v>0</v>
      </c>
      <c r="P462" s="67">
        <f>IF(A462="","",SUMIFS('MVT stock'!H:H,'MVT stock'!E:E,A462,'MVT stock'!F:F,K462))</f>
        <v>0</v>
      </c>
      <c r="Q462" s="68">
        <f t="shared" si="37"/>
        <v>1</v>
      </c>
      <c r="R462" s="50" t="str">
        <f t="shared" si="35"/>
        <v>Doudoune avec fausse fourrure</v>
      </c>
      <c r="S462" s="51">
        <f>VLOOKUP(A462,BDD!E:F,2,0)</f>
        <v>109</v>
      </c>
      <c r="T462" s="51">
        <f t="shared" si="38"/>
        <v>109</v>
      </c>
    </row>
    <row r="463" spans="1:20" x14ac:dyDescent="0.25">
      <c r="A463" s="65" t="str">
        <f t="shared" si="36"/>
        <v>16PHVBR161.999</v>
      </c>
      <c r="B463" s="53" t="s">
        <v>133</v>
      </c>
      <c r="C463" s="53" t="s">
        <v>65</v>
      </c>
      <c r="D463" s="53" t="s">
        <v>472</v>
      </c>
      <c r="E463" s="58" t="s">
        <v>322</v>
      </c>
      <c r="F463" s="53" t="s">
        <v>178</v>
      </c>
      <c r="G463" s="53" t="s">
        <v>833</v>
      </c>
      <c r="H463" s="65" t="str">
        <f>IF(D463="","",CONCATENATE(B463,VLOOKUP(C463,Thesaurus!N:O,2,0),VLOOKUP(F463,Thesaurus!C:D,2,0)))</f>
        <v>16PHVBR16</v>
      </c>
      <c r="I463" s="57">
        <v>999</v>
      </c>
      <c r="J463" s="59" t="s">
        <v>1004</v>
      </c>
      <c r="K463" s="61" t="s">
        <v>993</v>
      </c>
      <c r="L463" s="53">
        <v>1</v>
      </c>
      <c r="M463" s="53">
        <v>1</v>
      </c>
      <c r="N463" s="53" t="str">
        <f t="shared" si="39"/>
        <v/>
      </c>
      <c r="O463" s="67">
        <f>IF(A463="","",SUMIFS('MVT stock'!G:G,'MVT stock'!E:E,A463,'MVT stock'!F:F,K463))</f>
        <v>0</v>
      </c>
      <c r="P463" s="67">
        <f>IF(A463="","",SUMIFS('MVT stock'!H:H,'MVT stock'!E:E,A463,'MVT stock'!F:F,K463))</f>
        <v>0</v>
      </c>
      <c r="Q463" s="68">
        <f t="shared" si="37"/>
        <v>1</v>
      </c>
      <c r="R463" s="50" t="str">
        <f t="shared" si="35"/>
        <v>Doudoune avec fausse fourrure</v>
      </c>
      <c r="S463" s="51">
        <f>VLOOKUP(A463,BDD!E:F,2,0)</f>
        <v>109</v>
      </c>
      <c r="T463" s="51">
        <f t="shared" si="38"/>
        <v>109</v>
      </c>
    </row>
    <row r="464" spans="1:20" x14ac:dyDescent="0.25">
      <c r="A464" s="65" t="str">
        <f t="shared" si="36"/>
        <v>16PHVBR084.999</v>
      </c>
      <c r="B464" s="53" t="s">
        <v>133</v>
      </c>
      <c r="C464" s="53" t="s">
        <v>65</v>
      </c>
      <c r="D464" s="53" t="s">
        <v>473</v>
      </c>
      <c r="E464" s="58" t="s">
        <v>322</v>
      </c>
      <c r="F464" s="53" t="s">
        <v>162</v>
      </c>
      <c r="G464" s="53" t="s">
        <v>834</v>
      </c>
      <c r="H464" s="65" t="str">
        <f>IF(D464="","",CONCATENATE(B464,VLOOKUP(C464,Thesaurus!N:O,2,0),VLOOKUP(F464,Thesaurus!C:D,2,0)))</f>
        <v>16PHVBR08</v>
      </c>
      <c r="I464" s="57">
        <v>999</v>
      </c>
      <c r="J464" s="59" t="s">
        <v>182</v>
      </c>
      <c r="K464" s="61" t="s">
        <v>1003</v>
      </c>
      <c r="L464" s="53">
        <v>1</v>
      </c>
      <c r="M464" s="53">
        <v>1</v>
      </c>
      <c r="N464" s="53" t="str">
        <f t="shared" si="39"/>
        <v/>
      </c>
      <c r="O464" s="67">
        <f>IF(A464="","",SUMIFS('MVT stock'!G:G,'MVT stock'!E:E,A464,'MVT stock'!F:F,K464))</f>
        <v>0</v>
      </c>
      <c r="P464" s="67">
        <f>IF(A464="","",SUMIFS('MVT stock'!H:H,'MVT stock'!E:E,A464,'MVT stock'!F:F,K464))</f>
        <v>0</v>
      </c>
      <c r="Q464" s="68">
        <f t="shared" si="37"/>
        <v>1</v>
      </c>
      <c r="R464" s="50" t="str">
        <f t="shared" si="35"/>
        <v>Robe en crêpe</v>
      </c>
      <c r="S464" s="51">
        <f>VLOOKUP(A464,BDD!E:F,2,0)</f>
        <v>93</v>
      </c>
      <c r="T464" s="51">
        <f t="shared" si="38"/>
        <v>93</v>
      </c>
    </row>
    <row r="465" spans="1:20" x14ac:dyDescent="0.25">
      <c r="A465" s="65" t="str">
        <f t="shared" si="36"/>
        <v>16PHVBR084.999</v>
      </c>
      <c r="B465" s="53" t="s">
        <v>133</v>
      </c>
      <c r="C465" s="53" t="s">
        <v>65</v>
      </c>
      <c r="D465" s="53" t="s">
        <v>473</v>
      </c>
      <c r="E465" s="58" t="s">
        <v>322</v>
      </c>
      <c r="F465" s="53" t="s">
        <v>162</v>
      </c>
      <c r="G465" s="53" t="s">
        <v>834</v>
      </c>
      <c r="H465" s="65" t="str">
        <f>IF(D465="","",CONCATENATE(B465,VLOOKUP(C465,Thesaurus!N:O,2,0),VLOOKUP(F465,Thesaurus!C:D,2,0)))</f>
        <v>16PHVBR08</v>
      </c>
      <c r="I465" s="57">
        <v>999</v>
      </c>
      <c r="J465" s="59" t="s">
        <v>182</v>
      </c>
      <c r="K465" s="61" t="s">
        <v>1001</v>
      </c>
      <c r="L465" s="53">
        <v>2</v>
      </c>
      <c r="M465" s="53">
        <v>2</v>
      </c>
      <c r="N465" s="53" t="str">
        <f t="shared" si="39"/>
        <v/>
      </c>
      <c r="O465" s="67">
        <f>IF(A465="","",SUMIFS('MVT stock'!G:G,'MVT stock'!E:E,A465,'MVT stock'!F:F,K465))</f>
        <v>0</v>
      </c>
      <c r="P465" s="67">
        <f>IF(A465="","",SUMIFS('MVT stock'!H:H,'MVT stock'!E:E,A465,'MVT stock'!F:F,K465))</f>
        <v>0</v>
      </c>
      <c r="Q465" s="68">
        <f t="shared" si="37"/>
        <v>2</v>
      </c>
      <c r="R465" s="50" t="str">
        <f t="shared" si="35"/>
        <v>Robe en crêpe</v>
      </c>
      <c r="S465" s="51">
        <f>VLOOKUP(A465,BDD!E:F,2,0)</f>
        <v>93</v>
      </c>
      <c r="T465" s="51">
        <f t="shared" si="38"/>
        <v>186</v>
      </c>
    </row>
    <row r="466" spans="1:20" x14ac:dyDescent="0.25">
      <c r="A466" s="65" t="str">
        <f t="shared" si="36"/>
        <v>16PHVBR084.999</v>
      </c>
      <c r="B466" s="53" t="s">
        <v>133</v>
      </c>
      <c r="C466" s="53" t="s">
        <v>65</v>
      </c>
      <c r="D466" s="53" t="s">
        <v>473</v>
      </c>
      <c r="E466" s="58" t="s">
        <v>322</v>
      </c>
      <c r="F466" s="53" t="s">
        <v>162</v>
      </c>
      <c r="G466" s="53" t="s">
        <v>834</v>
      </c>
      <c r="H466" s="65" t="str">
        <f>IF(D466="","",CONCATENATE(B466,VLOOKUP(C466,Thesaurus!N:O,2,0),VLOOKUP(F466,Thesaurus!C:D,2,0)))</f>
        <v>16PHVBR08</v>
      </c>
      <c r="I466" s="57">
        <v>999</v>
      </c>
      <c r="J466" s="59" t="s">
        <v>182</v>
      </c>
      <c r="K466" s="61" t="s">
        <v>1002</v>
      </c>
      <c r="L466" s="53">
        <v>1</v>
      </c>
      <c r="M466" s="53">
        <v>1</v>
      </c>
      <c r="N466" s="53" t="str">
        <f t="shared" si="39"/>
        <v/>
      </c>
      <c r="O466" s="67">
        <f>IF(A466="","",SUMIFS('MVT stock'!G:G,'MVT stock'!E:E,A466,'MVT stock'!F:F,K466))</f>
        <v>0</v>
      </c>
      <c r="P466" s="67">
        <f>IF(A466="","",SUMIFS('MVT stock'!H:H,'MVT stock'!E:E,A466,'MVT stock'!F:F,K466))</f>
        <v>0</v>
      </c>
      <c r="Q466" s="68">
        <f t="shared" si="37"/>
        <v>1</v>
      </c>
      <c r="R466" s="50" t="str">
        <f t="shared" si="35"/>
        <v>Robe en crêpe</v>
      </c>
      <c r="S466" s="51">
        <f>VLOOKUP(A466,BDD!E:F,2,0)</f>
        <v>93</v>
      </c>
      <c r="T466" s="51">
        <f t="shared" si="38"/>
        <v>93</v>
      </c>
    </row>
    <row r="467" spans="1:20" x14ac:dyDescent="0.25">
      <c r="A467" s="65" t="str">
        <f t="shared" si="36"/>
        <v>16PHVBR084.999</v>
      </c>
      <c r="B467" s="53" t="s">
        <v>133</v>
      </c>
      <c r="C467" s="53" t="s">
        <v>65</v>
      </c>
      <c r="D467" s="53" t="s">
        <v>473</v>
      </c>
      <c r="E467" s="58" t="s">
        <v>322</v>
      </c>
      <c r="F467" s="53" t="s">
        <v>162</v>
      </c>
      <c r="G467" s="53" t="s">
        <v>834</v>
      </c>
      <c r="H467" s="65" t="str">
        <f>IF(D467="","",CONCATENATE(B467,VLOOKUP(C467,Thesaurus!N:O,2,0),VLOOKUP(F467,Thesaurus!C:D,2,0)))</f>
        <v>16PHVBR08</v>
      </c>
      <c r="I467" s="57">
        <v>999</v>
      </c>
      <c r="J467" s="59" t="s">
        <v>182</v>
      </c>
      <c r="K467" s="61" t="s">
        <v>993</v>
      </c>
      <c r="L467" s="53">
        <v>1</v>
      </c>
      <c r="M467" s="53">
        <v>1</v>
      </c>
      <c r="N467" s="53" t="str">
        <f t="shared" si="39"/>
        <v/>
      </c>
      <c r="O467" s="67">
        <f>IF(A467="","",SUMIFS('MVT stock'!G:G,'MVT stock'!E:E,A467,'MVT stock'!F:F,K467))</f>
        <v>0</v>
      </c>
      <c r="P467" s="67">
        <f>IF(A467="","",SUMIFS('MVT stock'!H:H,'MVT stock'!E:E,A467,'MVT stock'!F:F,K467))</f>
        <v>0</v>
      </c>
      <c r="Q467" s="68">
        <f t="shared" si="37"/>
        <v>1</v>
      </c>
      <c r="R467" s="50" t="str">
        <f t="shared" si="35"/>
        <v>Robe en crêpe</v>
      </c>
      <c r="S467" s="51">
        <f>VLOOKUP(A467,BDD!E:F,2,0)</f>
        <v>93</v>
      </c>
      <c r="T467" s="51">
        <f t="shared" si="38"/>
        <v>93</v>
      </c>
    </row>
    <row r="468" spans="1:20" x14ac:dyDescent="0.25">
      <c r="A468" s="65" t="str">
        <f t="shared" si="36"/>
        <v>16PHVBR085.999</v>
      </c>
      <c r="B468" s="53" t="s">
        <v>133</v>
      </c>
      <c r="C468" s="53" t="s">
        <v>65</v>
      </c>
      <c r="D468" s="53" t="s">
        <v>474</v>
      </c>
      <c r="E468" s="58" t="s">
        <v>322</v>
      </c>
      <c r="F468" s="53" t="s">
        <v>162</v>
      </c>
      <c r="G468" s="53" t="s">
        <v>835</v>
      </c>
      <c r="H468" s="65" t="str">
        <f>IF(D468="","",CONCATENATE(B468,VLOOKUP(C468,Thesaurus!N:O,2,0),VLOOKUP(F468,Thesaurus!C:D,2,0)))</f>
        <v>16PHVBR08</v>
      </c>
      <c r="I468" s="57">
        <v>999</v>
      </c>
      <c r="J468" s="59" t="s">
        <v>1019</v>
      </c>
      <c r="K468" s="61" t="s">
        <v>1003</v>
      </c>
      <c r="L468" s="53">
        <v>1</v>
      </c>
      <c r="M468" s="53">
        <v>1</v>
      </c>
      <c r="N468" s="53" t="str">
        <f t="shared" si="39"/>
        <v/>
      </c>
      <c r="O468" s="67">
        <f>IF(A468="","",SUMIFS('MVT stock'!G:G,'MVT stock'!E:E,A468,'MVT stock'!F:F,K468))</f>
        <v>0</v>
      </c>
      <c r="P468" s="67">
        <f>IF(A468="","",SUMIFS('MVT stock'!H:H,'MVT stock'!E:E,A468,'MVT stock'!F:F,K468))</f>
        <v>0</v>
      </c>
      <c r="Q468" s="68">
        <f t="shared" si="37"/>
        <v>1</v>
      </c>
      <c r="R468" s="50" t="str">
        <f t="shared" si="35"/>
        <v>Robe sans manches</v>
      </c>
      <c r="S468" s="51">
        <f>VLOOKUP(A468,BDD!E:F,2,0)</f>
        <v>100</v>
      </c>
      <c r="T468" s="51">
        <f t="shared" si="38"/>
        <v>100</v>
      </c>
    </row>
    <row r="469" spans="1:20" x14ac:dyDescent="0.25">
      <c r="A469" s="65" t="str">
        <f t="shared" si="36"/>
        <v>16PHVBR085.999</v>
      </c>
      <c r="B469" s="53" t="s">
        <v>133</v>
      </c>
      <c r="C469" s="53" t="s">
        <v>65</v>
      </c>
      <c r="D469" s="53" t="s">
        <v>474</v>
      </c>
      <c r="E469" s="58" t="s">
        <v>322</v>
      </c>
      <c r="F469" s="53" t="s">
        <v>162</v>
      </c>
      <c r="G469" s="53" t="s">
        <v>835</v>
      </c>
      <c r="H469" s="65" t="str">
        <f>IF(D469="","",CONCATENATE(B469,VLOOKUP(C469,Thesaurus!N:O,2,0),VLOOKUP(F469,Thesaurus!C:D,2,0)))</f>
        <v>16PHVBR08</v>
      </c>
      <c r="I469" s="57">
        <v>999</v>
      </c>
      <c r="J469" s="59" t="s">
        <v>1019</v>
      </c>
      <c r="K469" s="61" t="s">
        <v>1001</v>
      </c>
      <c r="L469" s="53">
        <v>1</v>
      </c>
      <c r="M469" s="53">
        <v>1</v>
      </c>
      <c r="N469" s="53" t="str">
        <f t="shared" si="39"/>
        <v/>
      </c>
      <c r="O469" s="67">
        <f>IF(A469="","",SUMIFS('MVT stock'!G:G,'MVT stock'!E:E,A469,'MVT stock'!F:F,K469))</f>
        <v>0</v>
      </c>
      <c r="P469" s="67">
        <f>IF(A469="","",SUMIFS('MVT stock'!H:H,'MVT stock'!E:E,A469,'MVT stock'!F:F,K469))</f>
        <v>0</v>
      </c>
      <c r="Q469" s="68">
        <f t="shared" si="37"/>
        <v>1</v>
      </c>
      <c r="R469" s="50" t="str">
        <f t="shared" si="35"/>
        <v>Robe sans manches</v>
      </c>
      <c r="S469" s="51">
        <f>VLOOKUP(A469,BDD!E:F,2,0)</f>
        <v>100</v>
      </c>
      <c r="T469" s="51">
        <f t="shared" si="38"/>
        <v>100</v>
      </c>
    </row>
    <row r="470" spans="1:20" x14ac:dyDescent="0.25">
      <c r="A470" s="65" t="str">
        <f t="shared" si="36"/>
        <v>16PHVBR085.999</v>
      </c>
      <c r="B470" s="53" t="s">
        <v>133</v>
      </c>
      <c r="C470" s="53" t="s">
        <v>65</v>
      </c>
      <c r="D470" s="53" t="s">
        <v>474</v>
      </c>
      <c r="E470" s="58" t="s">
        <v>322</v>
      </c>
      <c r="F470" s="53" t="s">
        <v>162</v>
      </c>
      <c r="G470" s="53" t="s">
        <v>835</v>
      </c>
      <c r="H470" s="65" t="str">
        <f>IF(D470="","",CONCATENATE(B470,VLOOKUP(C470,Thesaurus!N:O,2,0),VLOOKUP(F470,Thesaurus!C:D,2,0)))</f>
        <v>16PHVBR08</v>
      </c>
      <c r="I470" s="57">
        <v>999</v>
      </c>
      <c r="J470" s="59" t="s">
        <v>1019</v>
      </c>
      <c r="K470" s="61" t="s">
        <v>1002</v>
      </c>
      <c r="L470" s="53">
        <v>1</v>
      </c>
      <c r="M470" s="53">
        <v>1</v>
      </c>
      <c r="N470" s="53" t="str">
        <f t="shared" si="39"/>
        <v/>
      </c>
      <c r="O470" s="67">
        <f>IF(A470="","",SUMIFS('MVT stock'!G:G,'MVT stock'!E:E,A470,'MVT stock'!F:F,K470))</f>
        <v>0</v>
      </c>
      <c r="P470" s="67">
        <f>IF(A470="","",SUMIFS('MVT stock'!H:H,'MVT stock'!E:E,A470,'MVT stock'!F:F,K470))</f>
        <v>0</v>
      </c>
      <c r="Q470" s="68">
        <f t="shared" si="37"/>
        <v>1</v>
      </c>
      <c r="R470" s="50" t="str">
        <f t="shared" si="35"/>
        <v>Robe sans manches</v>
      </c>
      <c r="S470" s="51">
        <f>VLOOKUP(A470,BDD!E:F,2,0)</f>
        <v>100</v>
      </c>
      <c r="T470" s="51">
        <f t="shared" si="38"/>
        <v>100</v>
      </c>
    </row>
    <row r="471" spans="1:20" x14ac:dyDescent="0.25">
      <c r="A471" s="65" t="str">
        <f t="shared" si="36"/>
        <v>16PHVBR051.390</v>
      </c>
      <c r="B471" s="53" t="s">
        <v>133</v>
      </c>
      <c r="C471" s="53" t="s">
        <v>65</v>
      </c>
      <c r="D471" s="53" t="s">
        <v>475</v>
      </c>
      <c r="E471" s="58" t="s">
        <v>476</v>
      </c>
      <c r="F471" s="53" t="s">
        <v>156</v>
      </c>
      <c r="G471" s="53" t="s">
        <v>836</v>
      </c>
      <c r="H471" s="65" t="str">
        <f>IF(D471="","",CONCATENATE(B471,VLOOKUP(C471,Thesaurus!N:O,2,0),VLOOKUP(F471,Thesaurus!C:D,2,0)))</f>
        <v>16PHVBR05</v>
      </c>
      <c r="I471" s="57">
        <v>390</v>
      </c>
      <c r="J471" s="59" t="s">
        <v>1004</v>
      </c>
      <c r="K471" s="61" t="s">
        <v>1003</v>
      </c>
      <c r="L471" s="53">
        <v>1</v>
      </c>
      <c r="M471" s="53">
        <v>1</v>
      </c>
      <c r="N471" s="53" t="str">
        <f t="shared" si="39"/>
        <v/>
      </c>
      <c r="O471" s="67">
        <f>IF(A471="","",SUMIFS('MVT stock'!G:G,'MVT stock'!E:E,A471,'MVT stock'!F:F,K471))</f>
        <v>0</v>
      </c>
      <c r="P471" s="67">
        <f>IF(A471="","",SUMIFS('MVT stock'!H:H,'MVT stock'!E:E,A471,'MVT stock'!F:F,K471))</f>
        <v>0</v>
      </c>
      <c r="Q471" s="68">
        <f t="shared" si="37"/>
        <v>1</v>
      </c>
      <c r="R471" s="50" t="str">
        <f t="shared" si="35"/>
        <v>Jupe simili cuir</v>
      </c>
      <c r="S471" s="51">
        <f>VLOOKUP(A471,BDD!E:F,2,0)</f>
        <v>70</v>
      </c>
      <c r="T471" s="51">
        <f t="shared" si="38"/>
        <v>70</v>
      </c>
    </row>
    <row r="472" spans="1:20" x14ac:dyDescent="0.25">
      <c r="A472" s="65" t="str">
        <f t="shared" si="36"/>
        <v>16PHVBR051.390</v>
      </c>
      <c r="B472" s="53" t="s">
        <v>133</v>
      </c>
      <c r="C472" s="53" t="s">
        <v>65</v>
      </c>
      <c r="D472" s="53" t="s">
        <v>475</v>
      </c>
      <c r="E472" s="58" t="s">
        <v>476</v>
      </c>
      <c r="F472" s="53" t="s">
        <v>156</v>
      </c>
      <c r="G472" s="53" t="s">
        <v>836</v>
      </c>
      <c r="H472" s="65" t="str">
        <f>IF(D472="","",CONCATENATE(B472,VLOOKUP(C472,Thesaurus!N:O,2,0),VLOOKUP(F472,Thesaurus!C:D,2,0)))</f>
        <v>16PHVBR05</v>
      </c>
      <c r="I472" s="57">
        <v>390</v>
      </c>
      <c r="J472" s="59" t="s">
        <v>1004</v>
      </c>
      <c r="K472" s="61" t="s">
        <v>1001</v>
      </c>
      <c r="L472" s="53">
        <v>1</v>
      </c>
      <c r="M472" s="53">
        <v>1</v>
      </c>
      <c r="N472" s="53" t="str">
        <f t="shared" si="39"/>
        <v/>
      </c>
      <c r="O472" s="67">
        <f>IF(A472="","",SUMIFS('MVT stock'!G:G,'MVT stock'!E:E,A472,'MVT stock'!F:F,K472))</f>
        <v>0</v>
      </c>
      <c r="P472" s="67">
        <f>IF(A472="","",SUMIFS('MVT stock'!H:H,'MVT stock'!E:E,A472,'MVT stock'!F:F,K472))</f>
        <v>0</v>
      </c>
      <c r="Q472" s="68">
        <f t="shared" si="37"/>
        <v>1</v>
      </c>
      <c r="R472" s="50" t="str">
        <f t="shared" si="35"/>
        <v>Jupe simili cuir</v>
      </c>
      <c r="S472" s="51">
        <f>VLOOKUP(A472,BDD!E:F,2,0)</f>
        <v>70</v>
      </c>
      <c r="T472" s="51">
        <f t="shared" si="38"/>
        <v>70</v>
      </c>
    </row>
    <row r="473" spans="1:20" x14ac:dyDescent="0.25">
      <c r="A473" s="65" t="str">
        <f t="shared" si="36"/>
        <v>16PHVBR051.390</v>
      </c>
      <c r="B473" s="53" t="s">
        <v>133</v>
      </c>
      <c r="C473" s="53" t="s">
        <v>65</v>
      </c>
      <c r="D473" s="53" t="s">
        <v>475</v>
      </c>
      <c r="E473" s="58" t="s">
        <v>476</v>
      </c>
      <c r="F473" s="53" t="s">
        <v>156</v>
      </c>
      <c r="G473" s="53" t="s">
        <v>836</v>
      </c>
      <c r="H473" s="65" t="str">
        <f>IF(D473="","",CONCATENATE(B473,VLOOKUP(C473,Thesaurus!N:O,2,0),VLOOKUP(F473,Thesaurus!C:D,2,0)))</f>
        <v>16PHVBR05</v>
      </c>
      <c r="I473" s="57">
        <v>390</v>
      </c>
      <c r="J473" s="59" t="s">
        <v>1004</v>
      </c>
      <c r="K473" s="61" t="s">
        <v>1002</v>
      </c>
      <c r="L473" s="53">
        <v>1</v>
      </c>
      <c r="M473" s="53">
        <v>1</v>
      </c>
      <c r="N473" s="53" t="str">
        <f t="shared" si="39"/>
        <v/>
      </c>
      <c r="O473" s="67">
        <f>IF(A473="","",SUMIFS('MVT stock'!G:G,'MVT stock'!E:E,A473,'MVT stock'!F:F,K473))</f>
        <v>0</v>
      </c>
      <c r="P473" s="67">
        <f>IF(A473="","",SUMIFS('MVT stock'!H:H,'MVT stock'!E:E,A473,'MVT stock'!F:F,K473))</f>
        <v>0</v>
      </c>
      <c r="Q473" s="68">
        <f t="shared" si="37"/>
        <v>1</v>
      </c>
      <c r="R473" s="50" t="str">
        <f t="shared" si="35"/>
        <v>Jupe simili cuir</v>
      </c>
      <c r="S473" s="51">
        <f>VLOOKUP(A473,BDD!E:F,2,0)</f>
        <v>70</v>
      </c>
      <c r="T473" s="51">
        <f t="shared" si="38"/>
        <v>70</v>
      </c>
    </row>
    <row r="474" spans="1:20" x14ac:dyDescent="0.25">
      <c r="A474" s="65" t="str">
        <f t="shared" si="36"/>
        <v>16PHVBR051.390</v>
      </c>
      <c r="B474" s="53" t="s">
        <v>133</v>
      </c>
      <c r="C474" s="53" t="s">
        <v>65</v>
      </c>
      <c r="D474" s="53" t="s">
        <v>475</v>
      </c>
      <c r="E474" s="58" t="s">
        <v>476</v>
      </c>
      <c r="F474" s="53" t="s">
        <v>156</v>
      </c>
      <c r="G474" s="53" t="s">
        <v>836</v>
      </c>
      <c r="H474" s="65" t="str">
        <f>IF(D474="","",CONCATENATE(B474,VLOOKUP(C474,Thesaurus!N:O,2,0),VLOOKUP(F474,Thesaurus!C:D,2,0)))</f>
        <v>16PHVBR05</v>
      </c>
      <c r="I474" s="57">
        <v>390</v>
      </c>
      <c r="J474" s="59" t="s">
        <v>1004</v>
      </c>
      <c r="K474" s="61" t="s">
        <v>993</v>
      </c>
      <c r="L474" s="53">
        <v>1</v>
      </c>
      <c r="M474" s="53">
        <v>1</v>
      </c>
      <c r="N474" s="53" t="str">
        <f t="shared" si="39"/>
        <v/>
      </c>
      <c r="O474" s="67">
        <f>IF(A474="","",SUMIFS('MVT stock'!G:G,'MVT stock'!E:E,A474,'MVT stock'!F:F,K474))</f>
        <v>0</v>
      </c>
      <c r="P474" s="67">
        <f>IF(A474="","",SUMIFS('MVT stock'!H:H,'MVT stock'!E:E,A474,'MVT stock'!F:F,K474))</f>
        <v>0</v>
      </c>
      <c r="Q474" s="68">
        <f t="shared" si="37"/>
        <v>1</v>
      </c>
      <c r="R474" s="50" t="str">
        <f t="shared" si="35"/>
        <v>Jupe simili cuir</v>
      </c>
      <c r="S474" s="51">
        <f>VLOOKUP(A474,BDD!E:F,2,0)</f>
        <v>70</v>
      </c>
      <c r="T474" s="51">
        <f t="shared" si="38"/>
        <v>70</v>
      </c>
    </row>
    <row r="475" spans="1:20" x14ac:dyDescent="0.25">
      <c r="A475" s="65" t="str">
        <f t="shared" si="36"/>
        <v>16PHVBR086.999</v>
      </c>
      <c r="B475" s="53" t="s">
        <v>133</v>
      </c>
      <c r="C475" s="53" t="s">
        <v>65</v>
      </c>
      <c r="D475" s="53" t="s">
        <v>477</v>
      </c>
      <c r="E475" s="58" t="s">
        <v>322</v>
      </c>
      <c r="F475" s="53" t="s">
        <v>162</v>
      </c>
      <c r="G475" s="53" t="s">
        <v>837</v>
      </c>
      <c r="H475" s="65" t="str">
        <f>IF(D475="","",CONCATENATE(B475,VLOOKUP(C475,Thesaurus!N:O,2,0),VLOOKUP(F475,Thesaurus!C:D,2,0)))</f>
        <v>16PHVBR08</v>
      </c>
      <c r="I475" s="57">
        <v>999</v>
      </c>
      <c r="J475" s="59" t="s">
        <v>999</v>
      </c>
      <c r="K475" s="61" t="s">
        <v>1003</v>
      </c>
      <c r="L475" s="53">
        <v>1</v>
      </c>
      <c r="M475" s="53">
        <v>1</v>
      </c>
      <c r="N475" s="53" t="str">
        <f t="shared" si="39"/>
        <v/>
      </c>
      <c r="O475" s="67">
        <f>IF(A475="","",SUMIFS('MVT stock'!G:G,'MVT stock'!E:E,A475,'MVT stock'!F:F,K475))</f>
        <v>0</v>
      </c>
      <c r="P475" s="67">
        <f>IF(A475="","",SUMIFS('MVT stock'!H:H,'MVT stock'!E:E,A475,'MVT stock'!F:F,K475))</f>
        <v>0</v>
      </c>
      <c r="Q475" s="68">
        <f t="shared" si="37"/>
        <v>1</v>
      </c>
      <c r="R475" s="50" t="str">
        <f t="shared" si="35"/>
        <v>Robe en simili cuir</v>
      </c>
      <c r="S475" s="51">
        <f>VLOOKUP(A475,BDD!E:F,2,0)</f>
        <v>109</v>
      </c>
      <c r="T475" s="51">
        <f t="shared" si="38"/>
        <v>109</v>
      </c>
    </row>
    <row r="476" spans="1:20" x14ac:dyDescent="0.25">
      <c r="A476" s="65" t="str">
        <f t="shared" si="36"/>
        <v>16PHVBR086.999</v>
      </c>
      <c r="B476" s="53" t="s">
        <v>133</v>
      </c>
      <c r="C476" s="53" t="s">
        <v>65</v>
      </c>
      <c r="D476" s="53" t="s">
        <v>477</v>
      </c>
      <c r="E476" s="58" t="s">
        <v>322</v>
      </c>
      <c r="F476" s="53" t="s">
        <v>162</v>
      </c>
      <c r="G476" s="53" t="s">
        <v>837</v>
      </c>
      <c r="H476" s="65" t="str">
        <f>IF(D476="","",CONCATENATE(B476,VLOOKUP(C476,Thesaurus!N:O,2,0),VLOOKUP(F476,Thesaurus!C:D,2,0)))</f>
        <v>16PHVBR08</v>
      </c>
      <c r="I476" s="57">
        <v>999</v>
      </c>
      <c r="J476" s="59" t="s">
        <v>999</v>
      </c>
      <c r="K476" s="61" t="s">
        <v>1001</v>
      </c>
      <c r="L476" s="53">
        <v>2</v>
      </c>
      <c r="M476" s="53">
        <v>2</v>
      </c>
      <c r="N476" s="53" t="str">
        <f t="shared" si="39"/>
        <v/>
      </c>
      <c r="O476" s="67">
        <f>IF(A476="","",SUMIFS('MVT stock'!G:G,'MVT stock'!E:E,A476,'MVT stock'!F:F,K476))</f>
        <v>0</v>
      </c>
      <c r="P476" s="67">
        <f>IF(A476="","",SUMIFS('MVT stock'!H:H,'MVT stock'!E:E,A476,'MVT stock'!F:F,K476))</f>
        <v>0</v>
      </c>
      <c r="Q476" s="68">
        <f t="shared" si="37"/>
        <v>2</v>
      </c>
      <c r="R476" s="50" t="str">
        <f t="shared" si="35"/>
        <v>Robe en simili cuir</v>
      </c>
      <c r="S476" s="51">
        <f>VLOOKUP(A476,BDD!E:F,2,0)</f>
        <v>109</v>
      </c>
      <c r="T476" s="51">
        <f t="shared" si="38"/>
        <v>218</v>
      </c>
    </row>
    <row r="477" spans="1:20" x14ac:dyDescent="0.25">
      <c r="A477" s="65" t="str">
        <f t="shared" si="36"/>
        <v>16PHVBR086.999</v>
      </c>
      <c r="B477" s="53" t="s">
        <v>133</v>
      </c>
      <c r="C477" s="53" t="s">
        <v>65</v>
      </c>
      <c r="D477" s="53" t="s">
        <v>477</v>
      </c>
      <c r="E477" s="58" t="s">
        <v>322</v>
      </c>
      <c r="F477" s="53" t="s">
        <v>162</v>
      </c>
      <c r="G477" s="53" t="s">
        <v>837</v>
      </c>
      <c r="H477" s="65" t="str">
        <f>IF(D477="","",CONCATENATE(B477,VLOOKUP(C477,Thesaurus!N:O,2,0),VLOOKUP(F477,Thesaurus!C:D,2,0)))</f>
        <v>16PHVBR08</v>
      </c>
      <c r="I477" s="57">
        <v>999</v>
      </c>
      <c r="J477" s="59" t="s">
        <v>999</v>
      </c>
      <c r="K477" s="61" t="s">
        <v>1002</v>
      </c>
      <c r="L477" s="53">
        <v>1</v>
      </c>
      <c r="M477" s="53">
        <v>1</v>
      </c>
      <c r="N477" s="53" t="str">
        <f t="shared" si="39"/>
        <v/>
      </c>
      <c r="O477" s="67">
        <f>IF(A477="","",SUMIFS('MVT stock'!G:G,'MVT stock'!E:E,A477,'MVT stock'!F:F,K477))</f>
        <v>0</v>
      </c>
      <c r="P477" s="67">
        <f>IF(A477="","",SUMIFS('MVT stock'!H:H,'MVT stock'!E:E,A477,'MVT stock'!F:F,K477))</f>
        <v>0</v>
      </c>
      <c r="Q477" s="68">
        <f t="shared" si="37"/>
        <v>1</v>
      </c>
      <c r="R477" s="50" t="str">
        <f t="shared" si="35"/>
        <v>Robe en simili cuir</v>
      </c>
      <c r="S477" s="51">
        <f>VLOOKUP(A477,BDD!E:F,2,0)</f>
        <v>109</v>
      </c>
      <c r="T477" s="51">
        <f t="shared" si="38"/>
        <v>109</v>
      </c>
    </row>
    <row r="478" spans="1:20" x14ac:dyDescent="0.25">
      <c r="A478" s="65" t="str">
        <f t="shared" si="36"/>
        <v>16PHVBR086.999</v>
      </c>
      <c r="B478" s="53" t="s">
        <v>133</v>
      </c>
      <c r="C478" s="53" t="s">
        <v>65</v>
      </c>
      <c r="D478" s="53" t="s">
        <v>477</v>
      </c>
      <c r="E478" s="58" t="s">
        <v>322</v>
      </c>
      <c r="F478" s="53" t="s">
        <v>162</v>
      </c>
      <c r="G478" s="53" t="s">
        <v>837</v>
      </c>
      <c r="H478" s="65" t="str">
        <f>IF(D478="","",CONCATENATE(B478,VLOOKUP(C478,Thesaurus!N:O,2,0),VLOOKUP(F478,Thesaurus!C:D,2,0)))</f>
        <v>16PHVBR08</v>
      </c>
      <c r="I478" s="57">
        <v>999</v>
      </c>
      <c r="J478" s="59" t="s">
        <v>999</v>
      </c>
      <c r="K478" s="61" t="s">
        <v>993</v>
      </c>
      <c r="L478" s="53">
        <v>1</v>
      </c>
      <c r="M478" s="53">
        <v>1</v>
      </c>
      <c r="N478" s="53" t="str">
        <f t="shared" si="39"/>
        <v/>
      </c>
      <c r="O478" s="67">
        <f>IF(A478="","",SUMIFS('MVT stock'!G:G,'MVT stock'!E:E,A478,'MVT stock'!F:F,K478))</f>
        <v>0</v>
      </c>
      <c r="P478" s="67">
        <f>IF(A478="","",SUMIFS('MVT stock'!H:H,'MVT stock'!E:E,A478,'MVT stock'!F:F,K478))</f>
        <v>0</v>
      </c>
      <c r="Q478" s="68">
        <f t="shared" si="37"/>
        <v>1</v>
      </c>
      <c r="R478" s="50" t="str">
        <f t="shared" si="35"/>
        <v>Robe en simili cuir</v>
      </c>
      <c r="S478" s="51">
        <f>VLOOKUP(A478,BDD!E:F,2,0)</f>
        <v>109</v>
      </c>
      <c r="T478" s="51">
        <f t="shared" si="38"/>
        <v>109</v>
      </c>
    </row>
    <row r="479" spans="1:20" x14ac:dyDescent="0.25">
      <c r="A479" s="65" t="str">
        <f t="shared" si="36"/>
        <v>16PHVBR011.390</v>
      </c>
      <c r="B479" s="53" t="s">
        <v>133</v>
      </c>
      <c r="C479" s="53" t="s">
        <v>65</v>
      </c>
      <c r="D479" s="53" t="s">
        <v>478</v>
      </c>
      <c r="E479" s="58" t="s">
        <v>476</v>
      </c>
      <c r="F479" s="53" t="s">
        <v>148</v>
      </c>
      <c r="G479" s="53" t="s">
        <v>838</v>
      </c>
      <c r="H479" s="65" t="str">
        <f>IF(D479="","",CONCATENATE(B479,VLOOKUP(C479,Thesaurus!N:O,2,0),VLOOKUP(F479,Thesaurus!C:D,2,0)))</f>
        <v>16PHVBR01</v>
      </c>
      <c r="I479" s="57">
        <v>390</v>
      </c>
      <c r="J479" s="59" t="s">
        <v>1004</v>
      </c>
      <c r="K479" s="61" t="s">
        <v>1003</v>
      </c>
      <c r="L479" s="53">
        <v>1</v>
      </c>
      <c r="M479" s="53">
        <v>1</v>
      </c>
      <c r="N479" s="53" t="str">
        <f t="shared" si="39"/>
        <v/>
      </c>
      <c r="O479" s="67">
        <f>IF(A479="","",SUMIFS('MVT stock'!G:G,'MVT stock'!E:E,A479,'MVT stock'!F:F,K479))</f>
        <v>0</v>
      </c>
      <c r="P479" s="67">
        <f>IF(A479="","",SUMIFS('MVT stock'!H:H,'MVT stock'!E:E,A479,'MVT stock'!F:F,K479))</f>
        <v>0</v>
      </c>
      <c r="Q479" s="68">
        <f t="shared" si="37"/>
        <v>1</v>
      </c>
      <c r="R479" s="50" t="str">
        <f t="shared" si="35"/>
        <v>Top en simili cuir</v>
      </c>
      <c r="S479" s="51">
        <f>VLOOKUP(A479,BDD!E:F,2,0)</f>
        <v>68</v>
      </c>
      <c r="T479" s="51">
        <f t="shared" si="38"/>
        <v>68</v>
      </c>
    </row>
    <row r="480" spans="1:20" x14ac:dyDescent="0.25">
      <c r="A480" s="65" t="str">
        <f t="shared" si="36"/>
        <v>16PHVBR011.390</v>
      </c>
      <c r="B480" s="53" t="s">
        <v>133</v>
      </c>
      <c r="C480" s="53" t="s">
        <v>65</v>
      </c>
      <c r="D480" s="53" t="s">
        <v>478</v>
      </c>
      <c r="E480" s="58" t="s">
        <v>476</v>
      </c>
      <c r="F480" s="53" t="s">
        <v>148</v>
      </c>
      <c r="G480" s="53" t="s">
        <v>838</v>
      </c>
      <c r="H480" s="65" t="str">
        <f>IF(D480="","",CONCATENATE(B480,VLOOKUP(C480,Thesaurus!N:O,2,0),VLOOKUP(F480,Thesaurus!C:D,2,0)))</f>
        <v>16PHVBR01</v>
      </c>
      <c r="I480" s="57">
        <v>390</v>
      </c>
      <c r="J480" s="59" t="s">
        <v>1004</v>
      </c>
      <c r="K480" s="61" t="s">
        <v>1001</v>
      </c>
      <c r="L480" s="53">
        <v>1</v>
      </c>
      <c r="M480" s="53">
        <v>1</v>
      </c>
      <c r="N480" s="53" t="str">
        <f t="shared" si="39"/>
        <v/>
      </c>
      <c r="O480" s="67">
        <f>IF(A480="","",SUMIFS('MVT stock'!G:G,'MVT stock'!E:E,A480,'MVT stock'!F:F,K480))</f>
        <v>0</v>
      </c>
      <c r="P480" s="67">
        <f>IF(A480="","",SUMIFS('MVT stock'!H:H,'MVT stock'!E:E,A480,'MVT stock'!F:F,K480))</f>
        <v>0</v>
      </c>
      <c r="Q480" s="68">
        <f t="shared" si="37"/>
        <v>1</v>
      </c>
      <c r="R480" s="50" t="str">
        <f t="shared" si="35"/>
        <v>Top en simili cuir</v>
      </c>
      <c r="S480" s="51">
        <f>VLOOKUP(A480,BDD!E:F,2,0)</f>
        <v>68</v>
      </c>
      <c r="T480" s="51">
        <f t="shared" si="38"/>
        <v>68</v>
      </c>
    </row>
    <row r="481" spans="1:20" x14ac:dyDescent="0.25">
      <c r="A481" s="65" t="str">
        <f t="shared" si="36"/>
        <v>16PHVBR011.390</v>
      </c>
      <c r="B481" s="53" t="s">
        <v>133</v>
      </c>
      <c r="C481" s="53" t="s">
        <v>65</v>
      </c>
      <c r="D481" s="53" t="s">
        <v>478</v>
      </c>
      <c r="E481" s="58" t="s">
        <v>476</v>
      </c>
      <c r="F481" s="53" t="s">
        <v>148</v>
      </c>
      <c r="G481" s="53" t="s">
        <v>838</v>
      </c>
      <c r="H481" s="65" t="str">
        <f>IF(D481="","",CONCATENATE(B481,VLOOKUP(C481,Thesaurus!N:O,2,0),VLOOKUP(F481,Thesaurus!C:D,2,0)))</f>
        <v>16PHVBR01</v>
      </c>
      <c r="I481" s="57">
        <v>390</v>
      </c>
      <c r="J481" s="59" t="s">
        <v>1004</v>
      </c>
      <c r="K481" s="61" t="s">
        <v>1002</v>
      </c>
      <c r="L481" s="53">
        <v>1</v>
      </c>
      <c r="M481" s="53">
        <v>1</v>
      </c>
      <c r="N481" s="53" t="str">
        <f t="shared" si="39"/>
        <v/>
      </c>
      <c r="O481" s="67">
        <f>IF(A481="","",SUMIFS('MVT stock'!G:G,'MVT stock'!E:E,A481,'MVT stock'!F:F,K481))</f>
        <v>0</v>
      </c>
      <c r="P481" s="67">
        <f>IF(A481="","",SUMIFS('MVT stock'!H:H,'MVT stock'!E:E,A481,'MVT stock'!F:F,K481))</f>
        <v>0</v>
      </c>
      <c r="Q481" s="68">
        <f t="shared" si="37"/>
        <v>1</v>
      </c>
      <c r="R481" s="50" t="str">
        <f t="shared" si="35"/>
        <v>Top en simili cuir</v>
      </c>
      <c r="S481" s="51">
        <f>VLOOKUP(A481,BDD!E:F,2,0)</f>
        <v>68</v>
      </c>
      <c r="T481" s="51">
        <f t="shared" si="38"/>
        <v>68</v>
      </c>
    </row>
    <row r="482" spans="1:20" x14ac:dyDescent="0.25">
      <c r="A482" s="65" t="str">
        <f t="shared" si="36"/>
        <v>16PHVBR011.390</v>
      </c>
      <c r="B482" s="53" t="s">
        <v>133</v>
      </c>
      <c r="C482" s="53" t="s">
        <v>65</v>
      </c>
      <c r="D482" s="53" t="s">
        <v>478</v>
      </c>
      <c r="E482" s="58" t="s">
        <v>476</v>
      </c>
      <c r="F482" s="53" t="s">
        <v>148</v>
      </c>
      <c r="G482" s="53" t="s">
        <v>838</v>
      </c>
      <c r="H482" s="65" t="str">
        <f>IF(D482="","",CONCATENATE(B482,VLOOKUP(C482,Thesaurus!N:O,2,0),VLOOKUP(F482,Thesaurus!C:D,2,0)))</f>
        <v>16PHVBR01</v>
      </c>
      <c r="I482" s="57">
        <v>390</v>
      </c>
      <c r="J482" s="59" t="s">
        <v>1004</v>
      </c>
      <c r="K482" s="61" t="s">
        <v>993</v>
      </c>
      <c r="L482" s="53">
        <v>1</v>
      </c>
      <c r="M482" s="53">
        <v>1</v>
      </c>
      <c r="N482" s="53" t="str">
        <f t="shared" si="39"/>
        <v/>
      </c>
      <c r="O482" s="67">
        <f>IF(A482="","",SUMIFS('MVT stock'!G:G,'MVT stock'!E:E,A482,'MVT stock'!F:F,K482))</f>
        <v>0</v>
      </c>
      <c r="P482" s="67">
        <f>IF(A482="","",SUMIFS('MVT stock'!H:H,'MVT stock'!E:E,A482,'MVT stock'!F:F,K482))</f>
        <v>0</v>
      </c>
      <c r="Q482" s="68">
        <f t="shared" si="37"/>
        <v>1</v>
      </c>
      <c r="R482" s="50" t="str">
        <f t="shared" si="35"/>
        <v>Top en simili cuir</v>
      </c>
      <c r="S482" s="51">
        <f>VLOOKUP(A482,BDD!E:F,2,0)</f>
        <v>68</v>
      </c>
      <c r="T482" s="51">
        <f t="shared" si="38"/>
        <v>68</v>
      </c>
    </row>
    <row r="483" spans="1:20" x14ac:dyDescent="0.25">
      <c r="A483" s="65" t="str">
        <f t="shared" si="36"/>
        <v>16PHVBR011.999</v>
      </c>
      <c r="B483" s="53" t="s">
        <v>133</v>
      </c>
      <c r="C483" s="53" t="s">
        <v>65</v>
      </c>
      <c r="D483" s="53" t="s">
        <v>478</v>
      </c>
      <c r="E483" s="58" t="s">
        <v>322</v>
      </c>
      <c r="F483" s="53" t="s">
        <v>148</v>
      </c>
      <c r="G483" s="53" t="s">
        <v>838</v>
      </c>
      <c r="H483" s="65" t="str">
        <f>IF(D483="","",CONCATENATE(B483,VLOOKUP(C483,Thesaurus!N:O,2,0),VLOOKUP(F483,Thesaurus!C:D,2,0)))</f>
        <v>16PHVBR01</v>
      </c>
      <c r="I483" s="57">
        <v>999</v>
      </c>
      <c r="J483" s="59" t="s">
        <v>1004</v>
      </c>
      <c r="K483" s="61" t="s">
        <v>1003</v>
      </c>
      <c r="L483" s="53">
        <v>1</v>
      </c>
      <c r="M483" s="53">
        <v>1</v>
      </c>
      <c r="N483" s="53" t="str">
        <f t="shared" si="39"/>
        <v/>
      </c>
      <c r="O483" s="67">
        <f>IF(A483="","",SUMIFS('MVT stock'!G:G,'MVT stock'!E:E,A483,'MVT stock'!F:F,K483))</f>
        <v>0</v>
      </c>
      <c r="P483" s="67">
        <f>IF(A483="","",SUMIFS('MVT stock'!H:H,'MVT stock'!E:E,A483,'MVT stock'!F:F,K483))</f>
        <v>0</v>
      </c>
      <c r="Q483" s="68">
        <f t="shared" si="37"/>
        <v>1</v>
      </c>
      <c r="R483" s="50" t="str">
        <f t="shared" si="35"/>
        <v>Top en simili cuir</v>
      </c>
      <c r="S483" s="51">
        <f>VLOOKUP(A483,BDD!E:F,2,0)</f>
        <v>68</v>
      </c>
      <c r="T483" s="51">
        <f t="shared" si="38"/>
        <v>68</v>
      </c>
    </row>
    <row r="484" spans="1:20" x14ac:dyDescent="0.25">
      <c r="A484" s="65" t="str">
        <f t="shared" si="36"/>
        <v>16PHVBR011.999</v>
      </c>
      <c r="B484" s="53" t="s">
        <v>133</v>
      </c>
      <c r="C484" s="53" t="s">
        <v>65</v>
      </c>
      <c r="D484" s="53" t="s">
        <v>478</v>
      </c>
      <c r="E484" s="58" t="s">
        <v>322</v>
      </c>
      <c r="F484" s="53" t="s">
        <v>148</v>
      </c>
      <c r="G484" s="53" t="s">
        <v>838</v>
      </c>
      <c r="H484" s="65" t="str">
        <f>IF(D484="","",CONCATENATE(B484,VLOOKUP(C484,Thesaurus!N:O,2,0),VLOOKUP(F484,Thesaurus!C:D,2,0)))</f>
        <v>16PHVBR01</v>
      </c>
      <c r="I484" s="57">
        <v>999</v>
      </c>
      <c r="J484" s="59" t="s">
        <v>1004</v>
      </c>
      <c r="K484" s="61" t="s">
        <v>1001</v>
      </c>
      <c r="L484" s="53">
        <v>1</v>
      </c>
      <c r="M484" s="53">
        <v>1</v>
      </c>
      <c r="N484" s="53" t="str">
        <f t="shared" si="39"/>
        <v/>
      </c>
      <c r="O484" s="67">
        <f>IF(A484="","",SUMIFS('MVT stock'!G:G,'MVT stock'!E:E,A484,'MVT stock'!F:F,K484))</f>
        <v>0</v>
      </c>
      <c r="P484" s="67">
        <f>IF(A484="","",SUMIFS('MVT stock'!H:H,'MVT stock'!E:E,A484,'MVT stock'!F:F,K484))</f>
        <v>0</v>
      </c>
      <c r="Q484" s="68">
        <f t="shared" si="37"/>
        <v>1</v>
      </c>
      <c r="R484" s="50" t="str">
        <f t="shared" si="35"/>
        <v>Top en simili cuir</v>
      </c>
      <c r="S484" s="51">
        <f>VLOOKUP(A484,BDD!E:F,2,0)</f>
        <v>68</v>
      </c>
      <c r="T484" s="51">
        <f t="shared" si="38"/>
        <v>68</v>
      </c>
    </row>
    <row r="485" spans="1:20" x14ac:dyDescent="0.25">
      <c r="A485" s="65" t="str">
        <f t="shared" si="36"/>
        <v>16PHVBR011.999</v>
      </c>
      <c r="B485" s="53" t="s">
        <v>133</v>
      </c>
      <c r="C485" s="53" t="s">
        <v>65</v>
      </c>
      <c r="D485" s="53" t="s">
        <v>478</v>
      </c>
      <c r="E485" s="58" t="s">
        <v>322</v>
      </c>
      <c r="F485" s="53" t="s">
        <v>148</v>
      </c>
      <c r="G485" s="53" t="s">
        <v>838</v>
      </c>
      <c r="H485" s="65" t="str">
        <f>IF(D485="","",CONCATENATE(B485,VLOOKUP(C485,Thesaurus!N:O,2,0),VLOOKUP(F485,Thesaurus!C:D,2,0)))</f>
        <v>16PHVBR01</v>
      </c>
      <c r="I485" s="57">
        <v>999</v>
      </c>
      <c r="J485" s="59" t="s">
        <v>1004</v>
      </c>
      <c r="K485" s="61" t="s">
        <v>1002</v>
      </c>
      <c r="L485" s="53">
        <v>1</v>
      </c>
      <c r="M485" s="53">
        <v>1</v>
      </c>
      <c r="N485" s="53" t="str">
        <f t="shared" si="39"/>
        <v/>
      </c>
      <c r="O485" s="67">
        <f>IF(A485="","",SUMIFS('MVT stock'!G:G,'MVT stock'!E:E,A485,'MVT stock'!F:F,K485))</f>
        <v>0</v>
      </c>
      <c r="P485" s="67">
        <f>IF(A485="","",SUMIFS('MVT stock'!H:H,'MVT stock'!E:E,A485,'MVT stock'!F:F,K485))</f>
        <v>0</v>
      </c>
      <c r="Q485" s="68">
        <f t="shared" si="37"/>
        <v>1</v>
      </c>
      <c r="R485" s="50" t="str">
        <f t="shared" si="35"/>
        <v>Top en simili cuir</v>
      </c>
      <c r="S485" s="51">
        <f>VLOOKUP(A485,BDD!E:F,2,0)</f>
        <v>68</v>
      </c>
      <c r="T485" s="51">
        <f t="shared" si="38"/>
        <v>68</v>
      </c>
    </row>
    <row r="486" spans="1:20" x14ac:dyDescent="0.25">
      <c r="A486" s="65" t="str">
        <f t="shared" si="36"/>
        <v>16PHVBR011.999</v>
      </c>
      <c r="B486" s="53" t="s">
        <v>133</v>
      </c>
      <c r="C486" s="53" t="s">
        <v>65</v>
      </c>
      <c r="D486" s="53" t="s">
        <v>478</v>
      </c>
      <c r="E486" s="58" t="s">
        <v>322</v>
      </c>
      <c r="F486" s="53" t="s">
        <v>148</v>
      </c>
      <c r="G486" s="53" t="s">
        <v>838</v>
      </c>
      <c r="H486" s="65" t="str">
        <f>IF(D486="","",CONCATENATE(B486,VLOOKUP(C486,Thesaurus!N:O,2,0),VLOOKUP(F486,Thesaurus!C:D,2,0)))</f>
        <v>16PHVBR01</v>
      </c>
      <c r="I486" s="57">
        <v>999</v>
      </c>
      <c r="J486" s="59" t="s">
        <v>1004</v>
      </c>
      <c r="K486" s="61" t="s">
        <v>993</v>
      </c>
      <c r="L486" s="53">
        <v>1</v>
      </c>
      <c r="M486" s="53">
        <v>1</v>
      </c>
      <c r="N486" s="53" t="str">
        <f t="shared" si="39"/>
        <v/>
      </c>
      <c r="O486" s="67">
        <f>IF(A486="","",SUMIFS('MVT stock'!G:G,'MVT stock'!E:E,A486,'MVT stock'!F:F,K486))</f>
        <v>0</v>
      </c>
      <c r="P486" s="67">
        <f>IF(A486="","",SUMIFS('MVT stock'!H:H,'MVT stock'!E:E,A486,'MVT stock'!F:F,K486))</f>
        <v>0</v>
      </c>
      <c r="Q486" s="68">
        <f t="shared" si="37"/>
        <v>1</v>
      </c>
      <c r="R486" s="50" t="str">
        <f t="shared" si="35"/>
        <v>Top en simili cuir</v>
      </c>
      <c r="S486" s="51">
        <f>VLOOKUP(A486,BDD!E:F,2,0)</f>
        <v>68</v>
      </c>
      <c r="T486" s="51">
        <f t="shared" si="38"/>
        <v>68</v>
      </c>
    </row>
    <row r="487" spans="1:20" x14ac:dyDescent="0.25">
      <c r="A487" s="65" t="str">
        <f t="shared" si="36"/>
        <v>16PHPAJ131.590</v>
      </c>
      <c r="B487" s="53" t="s">
        <v>133</v>
      </c>
      <c r="C487" s="53" t="s">
        <v>699</v>
      </c>
      <c r="D487" s="53" t="s">
        <v>479</v>
      </c>
      <c r="E487" s="58" t="s">
        <v>153</v>
      </c>
      <c r="F487" s="53" t="s">
        <v>172</v>
      </c>
      <c r="G487" s="53" t="s">
        <v>839</v>
      </c>
      <c r="H487" s="65" t="str">
        <f>IF(D487="","",CONCATENATE(B487,VLOOKUP(C487,Thesaurus!N:O,2,0),VLOOKUP(F487,Thesaurus!C:D,2,0)))</f>
        <v>16PHPAJ13</v>
      </c>
      <c r="I487" s="57" t="s">
        <v>236</v>
      </c>
      <c r="J487" s="59" t="s">
        <v>1004</v>
      </c>
      <c r="K487" s="61" t="s">
        <v>1002</v>
      </c>
      <c r="L487" s="53">
        <v>1</v>
      </c>
      <c r="N487" s="53" t="b">
        <f t="shared" si="39"/>
        <v>0</v>
      </c>
      <c r="O487" s="67">
        <f>IF(A487="","",SUMIFS('MVT stock'!G:G,'MVT stock'!E:E,A487,'MVT stock'!F:F,K487))</f>
        <v>0</v>
      </c>
      <c r="P487" s="67">
        <f>IF(A487="","",SUMIFS('MVT stock'!H:H,'MVT stock'!E:E,A487,'MVT stock'!F:F,K487))</f>
        <v>0</v>
      </c>
      <c r="Q487" s="68" t="str">
        <f t="shared" si="37"/>
        <v/>
      </c>
      <c r="R487" s="50" t="str">
        <f t="shared" si="35"/>
        <v>Manteau en laine</v>
      </c>
      <c r="S487" s="51">
        <f>VLOOKUP(A487,BDD!E:F,2,0)</f>
        <v>267</v>
      </c>
      <c r="T487" s="51">
        <f t="shared" si="38"/>
        <v>267</v>
      </c>
    </row>
    <row r="488" spans="1:20" x14ac:dyDescent="0.25">
      <c r="A488" s="65" t="str">
        <f t="shared" si="36"/>
        <v>16PHPAJ131.590</v>
      </c>
      <c r="B488" s="53" t="s">
        <v>133</v>
      </c>
      <c r="C488" s="53" t="s">
        <v>699</v>
      </c>
      <c r="D488" s="53" t="s">
        <v>479</v>
      </c>
      <c r="E488" s="58" t="s">
        <v>153</v>
      </c>
      <c r="F488" s="53" t="s">
        <v>172</v>
      </c>
      <c r="G488" s="53" t="s">
        <v>839</v>
      </c>
      <c r="H488" s="65" t="str">
        <f>IF(D488="","",CONCATENATE(B488,VLOOKUP(C488,Thesaurus!N:O,2,0),VLOOKUP(F488,Thesaurus!C:D,2,0)))</f>
        <v>16PHPAJ13</v>
      </c>
      <c r="I488" s="57" t="s">
        <v>236</v>
      </c>
      <c r="J488" s="59" t="s">
        <v>1004</v>
      </c>
      <c r="K488" s="61" t="s">
        <v>993</v>
      </c>
      <c r="L488" s="53">
        <v>1</v>
      </c>
      <c r="N488" s="53" t="b">
        <f t="shared" si="39"/>
        <v>0</v>
      </c>
      <c r="O488" s="67">
        <f>IF(A488="","",SUMIFS('MVT stock'!G:G,'MVT stock'!E:E,A488,'MVT stock'!F:F,K488))</f>
        <v>0</v>
      </c>
      <c r="P488" s="67">
        <f>IF(A488="","",SUMIFS('MVT stock'!H:H,'MVT stock'!E:E,A488,'MVT stock'!F:F,K488))</f>
        <v>0</v>
      </c>
      <c r="Q488" s="68" t="str">
        <f t="shared" si="37"/>
        <v/>
      </c>
      <c r="R488" s="50" t="str">
        <f t="shared" si="35"/>
        <v>Manteau en laine</v>
      </c>
      <c r="S488" s="51">
        <f>VLOOKUP(A488,BDD!E:F,2,0)</f>
        <v>267</v>
      </c>
      <c r="T488" s="51">
        <f t="shared" si="38"/>
        <v>267</v>
      </c>
    </row>
    <row r="489" spans="1:20" x14ac:dyDescent="0.25">
      <c r="A489" s="65" t="str">
        <f t="shared" si="36"/>
        <v>16PHPAJ131.590</v>
      </c>
      <c r="B489" s="53" t="s">
        <v>133</v>
      </c>
      <c r="C489" s="53" t="s">
        <v>699</v>
      </c>
      <c r="D489" s="53" t="s">
        <v>479</v>
      </c>
      <c r="E489" s="58" t="s">
        <v>153</v>
      </c>
      <c r="F489" s="53" t="s">
        <v>172</v>
      </c>
      <c r="G489" s="53" t="s">
        <v>839</v>
      </c>
      <c r="H489" s="65" t="str">
        <f>IF(D489="","",CONCATENATE(B489,VLOOKUP(C489,Thesaurus!N:O,2,0),VLOOKUP(F489,Thesaurus!C:D,2,0)))</f>
        <v>16PHPAJ13</v>
      </c>
      <c r="I489" s="57" t="s">
        <v>236</v>
      </c>
      <c r="J489" s="59" t="s">
        <v>1004</v>
      </c>
      <c r="K489" s="61" t="s">
        <v>994</v>
      </c>
      <c r="L489" s="53">
        <v>1</v>
      </c>
      <c r="N489" s="53" t="b">
        <f t="shared" si="39"/>
        <v>0</v>
      </c>
      <c r="O489" s="67">
        <f>IF(A489="","",SUMIFS('MVT stock'!G:G,'MVT stock'!E:E,A489,'MVT stock'!F:F,K489))</f>
        <v>0</v>
      </c>
      <c r="P489" s="67">
        <f>IF(A489="","",SUMIFS('MVT stock'!H:H,'MVT stock'!E:E,A489,'MVT stock'!F:F,K489))</f>
        <v>0</v>
      </c>
      <c r="Q489" s="68" t="str">
        <f t="shared" si="37"/>
        <v/>
      </c>
      <c r="R489" s="50" t="str">
        <f t="shared" si="35"/>
        <v>Manteau en laine</v>
      </c>
      <c r="S489" s="51">
        <f>VLOOKUP(A489,BDD!E:F,2,0)</f>
        <v>267</v>
      </c>
      <c r="T489" s="51">
        <f t="shared" si="38"/>
        <v>267</v>
      </c>
    </row>
    <row r="490" spans="1:20" x14ac:dyDescent="0.25">
      <c r="A490" s="65" t="str">
        <f t="shared" si="36"/>
        <v>16PHPAJ121.999</v>
      </c>
      <c r="B490" s="53" t="s">
        <v>133</v>
      </c>
      <c r="C490" s="53" t="s">
        <v>699</v>
      </c>
      <c r="D490" s="53" t="s">
        <v>480</v>
      </c>
      <c r="E490" s="58" t="s">
        <v>151</v>
      </c>
      <c r="F490" s="53" t="s">
        <v>170</v>
      </c>
      <c r="G490" s="53" t="s">
        <v>840</v>
      </c>
      <c r="H490" s="65" t="str">
        <f>IF(D490="","",CONCATENATE(B490,VLOOKUP(C490,Thesaurus!N:O,2,0),VLOOKUP(F490,Thesaurus!C:D,2,0)))</f>
        <v>16PHPAJ12</v>
      </c>
      <c r="I490" s="57">
        <v>999</v>
      </c>
      <c r="J490" s="59" t="s">
        <v>1004</v>
      </c>
      <c r="K490" s="61" t="s">
        <v>1001</v>
      </c>
      <c r="L490" s="53">
        <v>1</v>
      </c>
      <c r="M490" s="53">
        <v>1</v>
      </c>
      <c r="N490" s="53" t="str">
        <f t="shared" si="39"/>
        <v/>
      </c>
      <c r="O490" s="67">
        <f>IF(A490="","",SUMIFS('MVT stock'!G:G,'MVT stock'!E:E,A490,'MVT stock'!F:F,K490))</f>
        <v>0</v>
      </c>
      <c r="P490" s="67">
        <f>IF(A490="","",SUMIFS('MVT stock'!H:H,'MVT stock'!E:E,A490,'MVT stock'!F:F,K490))</f>
        <v>0</v>
      </c>
      <c r="Q490" s="68">
        <f t="shared" si="37"/>
        <v>1</v>
      </c>
      <c r="R490" s="50" t="str">
        <f t="shared" si="35"/>
        <v>Veste jacquard</v>
      </c>
      <c r="S490" s="51">
        <f>VLOOKUP(A490,BDD!E:F,2,0)</f>
        <v>196</v>
      </c>
      <c r="T490" s="51">
        <f t="shared" si="38"/>
        <v>196</v>
      </c>
    </row>
    <row r="491" spans="1:20" x14ac:dyDescent="0.25">
      <c r="A491" s="65" t="str">
        <f t="shared" si="36"/>
        <v>16PHPAJ121.999</v>
      </c>
      <c r="B491" s="53" t="s">
        <v>133</v>
      </c>
      <c r="C491" s="53" t="s">
        <v>699</v>
      </c>
      <c r="D491" s="53" t="s">
        <v>480</v>
      </c>
      <c r="E491" s="58" t="s">
        <v>151</v>
      </c>
      <c r="F491" s="53" t="s">
        <v>170</v>
      </c>
      <c r="G491" s="53" t="s">
        <v>840</v>
      </c>
      <c r="H491" s="65" t="str">
        <f>IF(D491="","",CONCATENATE(B491,VLOOKUP(C491,Thesaurus!N:O,2,0),VLOOKUP(F491,Thesaurus!C:D,2,0)))</f>
        <v>16PHPAJ12</v>
      </c>
      <c r="I491" s="57">
        <v>999</v>
      </c>
      <c r="J491" s="59" t="s">
        <v>1004</v>
      </c>
      <c r="K491" s="61" t="s">
        <v>1002</v>
      </c>
      <c r="L491" s="53">
        <v>1</v>
      </c>
      <c r="M491" s="53">
        <v>1</v>
      </c>
      <c r="N491" s="53" t="str">
        <f t="shared" si="39"/>
        <v/>
      </c>
      <c r="O491" s="67">
        <f>IF(A491="","",SUMIFS('MVT stock'!G:G,'MVT stock'!E:E,A491,'MVT stock'!F:F,K491))</f>
        <v>0</v>
      </c>
      <c r="P491" s="67">
        <f>IF(A491="","",SUMIFS('MVT stock'!H:H,'MVT stock'!E:E,A491,'MVT stock'!F:F,K491))</f>
        <v>0</v>
      </c>
      <c r="Q491" s="68">
        <f t="shared" si="37"/>
        <v>1</v>
      </c>
      <c r="R491" s="50" t="str">
        <f t="shared" si="35"/>
        <v>Veste jacquard</v>
      </c>
      <c r="S491" s="51">
        <f>VLOOKUP(A491,BDD!E:F,2,0)</f>
        <v>196</v>
      </c>
      <c r="T491" s="51">
        <f t="shared" si="38"/>
        <v>196</v>
      </c>
    </row>
    <row r="492" spans="1:20" x14ac:dyDescent="0.25">
      <c r="A492" s="65" t="str">
        <f t="shared" si="36"/>
        <v>16PHPAJ121.999</v>
      </c>
      <c r="B492" s="53" t="s">
        <v>133</v>
      </c>
      <c r="C492" s="53" t="s">
        <v>699</v>
      </c>
      <c r="D492" s="53" t="s">
        <v>480</v>
      </c>
      <c r="E492" s="58" t="s">
        <v>151</v>
      </c>
      <c r="F492" s="53" t="s">
        <v>170</v>
      </c>
      <c r="G492" s="53" t="s">
        <v>840</v>
      </c>
      <c r="H492" s="65" t="str">
        <f>IF(D492="","",CONCATENATE(B492,VLOOKUP(C492,Thesaurus!N:O,2,0),VLOOKUP(F492,Thesaurus!C:D,2,0)))</f>
        <v>16PHPAJ12</v>
      </c>
      <c r="I492" s="57">
        <v>999</v>
      </c>
      <c r="J492" s="59" t="s">
        <v>1004</v>
      </c>
      <c r="K492" s="61" t="s">
        <v>993</v>
      </c>
      <c r="L492" s="53">
        <v>1</v>
      </c>
      <c r="M492" s="53">
        <v>1</v>
      </c>
      <c r="N492" s="53" t="str">
        <f t="shared" si="39"/>
        <v/>
      </c>
      <c r="O492" s="67">
        <f>IF(A492="","",SUMIFS('MVT stock'!G:G,'MVT stock'!E:E,A492,'MVT stock'!F:F,K492))</f>
        <v>0</v>
      </c>
      <c r="P492" s="67">
        <f>IF(A492="","",SUMIFS('MVT stock'!H:H,'MVT stock'!E:E,A492,'MVT stock'!F:F,K492))</f>
        <v>0</v>
      </c>
      <c r="Q492" s="68">
        <f t="shared" si="37"/>
        <v>1</v>
      </c>
      <c r="R492" s="50" t="str">
        <f t="shared" si="35"/>
        <v>Veste jacquard</v>
      </c>
      <c r="S492" s="51">
        <f>VLOOKUP(A492,BDD!E:F,2,0)</f>
        <v>196</v>
      </c>
      <c r="T492" s="51">
        <f t="shared" si="38"/>
        <v>196</v>
      </c>
    </row>
    <row r="493" spans="1:20" x14ac:dyDescent="0.25">
      <c r="A493" s="65" t="str">
        <f t="shared" si="36"/>
        <v>16PHPAJ041.999</v>
      </c>
      <c r="B493" s="53" t="s">
        <v>133</v>
      </c>
      <c r="C493" s="53" t="s">
        <v>699</v>
      </c>
      <c r="D493" s="53" t="s">
        <v>481</v>
      </c>
      <c r="E493" s="58" t="s">
        <v>151</v>
      </c>
      <c r="F493" s="53" t="s">
        <v>154</v>
      </c>
      <c r="G493" s="53" t="s">
        <v>841</v>
      </c>
      <c r="H493" s="65" t="str">
        <f>IF(D493="","",CONCATENATE(B493,VLOOKUP(C493,Thesaurus!N:O,2,0),VLOOKUP(F493,Thesaurus!C:D,2,0)))</f>
        <v>16PHPAJ04</v>
      </c>
      <c r="I493" s="57">
        <v>999</v>
      </c>
      <c r="J493" s="59" t="s">
        <v>1004</v>
      </c>
      <c r="K493" s="61" t="s">
        <v>1001</v>
      </c>
      <c r="L493" s="53">
        <v>1</v>
      </c>
      <c r="M493" s="53">
        <v>1</v>
      </c>
      <c r="N493" s="53" t="str">
        <f t="shared" si="39"/>
        <v/>
      </c>
      <c r="O493" s="67">
        <f>IF(A493="","",SUMIFS('MVT stock'!G:G,'MVT stock'!E:E,A493,'MVT stock'!F:F,K493))</f>
        <v>0</v>
      </c>
      <c r="P493" s="67">
        <f>IF(A493="","",SUMIFS('MVT stock'!H:H,'MVT stock'!E:E,A493,'MVT stock'!F:F,K493))</f>
        <v>0</v>
      </c>
      <c r="Q493" s="68">
        <f t="shared" si="37"/>
        <v>1</v>
      </c>
      <c r="R493" s="50" t="str">
        <f t="shared" si="35"/>
        <v>Pantalon jacquard</v>
      </c>
      <c r="S493" s="51">
        <f>VLOOKUP(A493,BDD!E:F,2,0)</f>
        <v>110</v>
      </c>
      <c r="T493" s="51">
        <f t="shared" si="38"/>
        <v>110</v>
      </c>
    </row>
    <row r="494" spans="1:20" x14ac:dyDescent="0.25">
      <c r="A494" s="65" t="str">
        <f t="shared" si="36"/>
        <v>16PHPAJ041.999</v>
      </c>
      <c r="B494" s="53" t="s">
        <v>133</v>
      </c>
      <c r="C494" s="53" t="s">
        <v>699</v>
      </c>
      <c r="D494" s="53" t="s">
        <v>481</v>
      </c>
      <c r="E494" s="58" t="s">
        <v>151</v>
      </c>
      <c r="F494" s="53" t="s">
        <v>154</v>
      </c>
      <c r="G494" s="53" t="s">
        <v>841</v>
      </c>
      <c r="H494" s="65" t="str">
        <f>IF(D494="","",CONCATENATE(B494,VLOOKUP(C494,Thesaurus!N:O,2,0),VLOOKUP(F494,Thesaurus!C:D,2,0)))</f>
        <v>16PHPAJ04</v>
      </c>
      <c r="I494" s="57">
        <v>999</v>
      </c>
      <c r="J494" s="59" t="s">
        <v>1004</v>
      </c>
      <c r="K494" s="61" t="s">
        <v>1002</v>
      </c>
      <c r="L494" s="53">
        <v>1</v>
      </c>
      <c r="M494" s="53">
        <v>1</v>
      </c>
      <c r="N494" s="53" t="str">
        <f t="shared" si="39"/>
        <v/>
      </c>
      <c r="O494" s="67">
        <f>IF(A494="","",SUMIFS('MVT stock'!G:G,'MVT stock'!E:E,A494,'MVT stock'!F:F,K494))</f>
        <v>0</v>
      </c>
      <c r="P494" s="67">
        <f>IF(A494="","",SUMIFS('MVT stock'!H:H,'MVT stock'!E:E,A494,'MVT stock'!F:F,K494))</f>
        <v>0</v>
      </c>
      <c r="Q494" s="68">
        <f t="shared" si="37"/>
        <v>1</v>
      </c>
      <c r="R494" s="50" t="str">
        <f t="shared" si="35"/>
        <v>Pantalon jacquard</v>
      </c>
      <c r="S494" s="51">
        <f>VLOOKUP(A494,BDD!E:F,2,0)</f>
        <v>110</v>
      </c>
      <c r="T494" s="51">
        <f t="shared" si="38"/>
        <v>110</v>
      </c>
    </row>
    <row r="495" spans="1:20" x14ac:dyDescent="0.25">
      <c r="A495" s="65" t="str">
        <f t="shared" si="36"/>
        <v>16PHPAJ041.999</v>
      </c>
      <c r="B495" s="53" t="s">
        <v>133</v>
      </c>
      <c r="C495" s="53" t="s">
        <v>699</v>
      </c>
      <c r="D495" s="53" t="s">
        <v>481</v>
      </c>
      <c r="E495" s="58" t="s">
        <v>151</v>
      </c>
      <c r="F495" s="53" t="s">
        <v>154</v>
      </c>
      <c r="G495" s="53" t="s">
        <v>841</v>
      </c>
      <c r="H495" s="65" t="str">
        <f>IF(D495="","",CONCATENATE(B495,VLOOKUP(C495,Thesaurus!N:O,2,0),VLOOKUP(F495,Thesaurus!C:D,2,0)))</f>
        <v>16PHPAJ04</v>
      </c>
      <c r="I495" s="57">
        <v>999</v>
      </c>
      <c r="J495" s="59" t="s">
        <v>1004</v>
      </c>
      <c r="K495" s="61" t="s">
        <v>993</v>
      </c>
      <c r="L495" s="53">
        <v>1</v>
      </c>
      <c r="M495" s="53">
        <v>1</v>
      </c>
      <c r="N495" s="53" t="str">
        <f t="shared" si="39"/>
        <v/>
      </c>
      <c r="O495" s="67">
        <f>IF(A495="","",SUMIFS('MVT stock'!G:G,'MVT stock'!E:E,A495,'MVT stock'!F:F,K495))</f>
        <v>0</v>
      </c>
      <c r="P495" s="67">
        <f>IF(A495="","",SUMIFS('MVT stock'!H:H,'MVT stock'!E:E,A495,'MVT stock'!F:F,K495))</f>
        <v>0</v>
      </c>
      <c r="Q495" s="68">
        <f t="shared" si="37"/>
        <v>1</v>
      </c>
      <c r="R495" s="50" t="str">
        <f t="shared" si="35"/>
        <v>Pantalon jacquard</v>
      </c>
      <c r="S495" s="51">
        <f>VLOOKUP(A495,BDD!E:F,2,0)</f>
        <v>110</v>
      </c>
      <c r="T495" s="51">
        <f t="shared" si="38"/>
        <v>110</v>
      </c>
    </row>
    <row r="496" spans="1:20" x14ac:dyDescent="0.25">
      <c r="A496" s="65" t="str">
        <f t="shared" si="36"/>
        <v>16PHPAJ021.010</v>
      </c>
      <c r="B496" s="53" t="s">
        <v>133</v>
      </c>
      <c r="C496" s="53" t="s">
        <v>699</v>
      </c>
      <c r="D496" s="53" t="s">
        <v>482</v>
      </c>
      <c r="E496" s="58" t="s">
        <v>171</v>
      </c>
      <c r="F496" s="53" t="s">
        <v>150</v>
      </c>
      <c r="G496" s="53" t="s">
        <v>842</v>
      </c>
      <c r="H496" s="65" t="str">
        <f>IF(D496="","",CONCATENATE(B496,VLOOKUP(C496,Thesaurus!N:O,2,0),VLOOKUP(F496,Thesaurus!C:D,2,0)))</f>
        <v>16PHPAJ02</v>
      </c>
      <c r="I496" s="57" t="s">
        <v>211</v>
      </c>
      <c r="J496" s="59" t="s">
        <v>1004</v>
      </c>
      <c r="K496" s="61" t="s">
        <v>1004</v>
      </c>
      <c r="L496" s="53">
        <v>1</v>
      </c>
      <c r="M496" s="53">
        <v>1</v>
      </c>
      <c r="N496" s="53" t="str">
        <f t="shared" si="39"/>
        <v/>
      </c>
      <c r="O496" s="67">
        <f>IF(A496="","",SUMIFS('MVT stock'!G:G,'MVT stock'!E:E,A496,'MVT stock'!F:F,K496))</f>
        <v>0</v>
      </c>
      <c r="P496" s="67">
        <f>IF(A496="","",SUMIFS('MVT stock'!H:H,'MVT stock'!E:E,A496,'MVT stock'!F:F,K496))</f>
        <v>0</v>
      </c>
      <c r="Q496" s="68">
        <f t="shared" si="37"/>
        <v>1</v>
      </c>
      <c r="R496" s="50" t="str">
        <f t="shared" si="35"/>
        <v>Blouse plissée</v>
      </c>
      <c r="S496" s="51">
        <f>VLOOKUP(A496,BDD!E:F,2,0)</f>
        <v>130</v>
      </c>
      <c r="T496" s="51">
        <f t="shared" si="38"/>
        <v>130</v>
      </c>
    </row>
    <row r="497" spans="1:20" x14ac:dyDescent="0.25">
      <c r="A497" s="65" t="str">
        <f t="shared" si="36"/>
        <v>16PHPAJ021.010</v>
      </c>
      <c r="B497" s="53" t="s">
        <v>133</v>
      </c>
      <c r="C497" s="53" t="s">
        <v>699</v>
      </c>
      <c r="D497" s="53" t="s">
        <v>482</v>
      </c>
      <c r="E497" s="58" t="s">
        <v>171</v>
      </c>
      <c r="F497" s="53" t="s">
        <v>150</v>
      </c>
      <c r="G497" s="53" t="s">
        <v>842</v>
      </c>
      <c r="H497" s="65" t="str">
        <f>IF(D497="","",CONCATENATE(B497,VLOOKUP(C497,Thesaurus!N:O,2,0),VLOOKUP(F497,Thesaurus!C:D,2,0)))</f>
        <v>16PHPAJ02</v>
      </c>
      <c r="I497" s="57" t="s">
        <v>211</v>
      </c>
      <c r="J497" s="59" t="s">
        <v>1004</v>
      </c>
      <c r="K497" s="61" t="s">
        <v>183</v>
      </c>
      <c r="L497" s="53">
        <v>1</v>
      </c>
      <c r="M497" s="53">
        <v>1</v>
      </c>
      <c r="N497" s="53" t="str">
        <f t="shared" si="39"/>
        <v/>
      </c>
      <c r="O497" s="67">
        <f>IF(A497="","",SUMIFS('MVT stock'!G:G,'MVT stock'!E:E,A497,'MVT stock'!F:F,K497))</f>
        <v>0</v>
      </c>
      <c r="P497" s="67">
        <f>IF(A497="","",SUMIFS('MVT stock'!H:H,'MVT stock'!E:E,A497,'MVT stock'!F:F,K497))</f>
        <v>0</v>
      </c>
      <c r="Q497" s="68">
        <f t="shared" si="37"/>
        <v>1</v>
      </c>
      <c r="R497" s="50" t="str">
        <f t="shared" si="35"/>
        <v>Blouse plissée</v>
      </c>
      <c r="S497" s="51">
        <f>VLOOKUP(A497,BDD!E:F,2,0)</f>
        <v>130</v>
      </c>
      <c r="T497" s="51">
        <f t="shared" si="38"/>
        <v>130</v>
      </c>
    </row>
    <row r="498" spans="1:20" x14ac:dyDescent="0.25">
      <c r="A498" s="65" t="str">
        <f t="shared" si="36"/>
        <v>16PHPAJ021.010</v>
      </c>
      <c r="B498" s="53" t="s">
        <v>133</v>
      </c>
      <c r="C498" s="53" t="s">
        <v>699</v>
      </c>
      <c r="D498" s="53" t="s">
        <v>482</v>
      </c>
      <c r="E498" s="58" t="s">
        <v>171</v>
      </c>
      <c r="F498" s="53" t="s">
        <v>150</v>
      </c>
      <c r="G498" s="53" t="s">
        <v>842</v>
      </c>
      <c r="H498" s="65" t="str">
        <f>IF(D498="","",CONCATENATE(B498,VLOOKUP(C498,Thesaurus!N:O,2,0),VLOOKUP(F498,Thesaurus!C:D,2,0)))</f>
        <v>16PHPAJ02</v>
      </c>
      <c r="I498" s="57" t="s">
        <v>211</v>
      </c>
      <c r="J498" s="59" t="s">
        <v>1004</v>
      </c>
      <c r="K498" s="61" t="s">
        <v>1005</v>
      </c>
      <c r="L498" s="53">
        <v>1</v>
      </c>
      <c r="M498" s="53">
        <v>1</v>
      </c>
      <c r="N498" s="53" t="str">
        <f t="shared" si="39"/>
        <v/>
      </c>
      <c r="O498" s="67">
        <f>IF(A498="","",SUMIFS('MVT stock'!G:G,'MVT stock'!E:E,A498,'MVT stock'!F:F,K498))</f>
        <v>0</v>
      </c>
      <c r="P498" s="67">
        <f>IF(A498="","",SUMIFS('MVT stock'!H:H,'MVT stock'!E:E,A498,'MVT stock'!F:F,K498))</f>
        <v>0</v>
      </c>
      <c r="Q498" s="68">
        <f t="shared" si="37"/>
        <v>1</v>
      </c>
      <c r="R498" s="50" t="str">
        <f t="shared" si="35"/>
        <v>Blouse plissée</v>
      </c>
      <c r="S498" s="51">
        <f>VLOOKUP(A498,BDD!E:F,2,0)</f>
        <v>130</v>
      </c>
      <c r="T498" s="51">
        <f t="shared" si="38"/>
        <v>130</v>
      </c>
    </row>
    <row r="499" spans="1:20" x14ac:dyDescent="0.25">
      <c r="A499" s="65" t="str">
        <f t="shared" si="36"/>
        <v>16PHPAJ022.IMP</v>
      </c>
      <c r="B499" s="53" t="s">
        <v>133</v>
      </c>
      <c r="C499" s="53" t="s">
        <v>699</v>
      </c>
      <c r="D499" s="53" t="s">
        <v>483</v>
      </c>
      <c r="E499" s="58" t="s">
        <v>484</v>
      </c>
      <c r="F499" s="53" t="s">
        <v>150</v>
      </c>
      <c r="G499" s="53" t="s">
        <v>843</v>
      </c>
      <c r="H499" s="65" t="str">
        <f>IF(D499="","",CONCATENATE(B499,VLOOKUP(C499,Thesaurus!N:O,2,0),VLOOKUP(F499,Thesaurus!C:D,2,0)))</f>
        <v>16PHPAJ02</v>
      </c>
      <c r="I499" s="57" t="s">
        <v>257</v>
      </c>
      <c r="J499" s="59" t="s">
        <v>183</v>
      </c>
      <c r="K499" s="61" t="s">
        <v>1004</v>
      </c>
      <c r="L499" s="53">
        <v>2</v>
      </c>
      <c r="M499" s="53">
        <v>2</v>
      </c>
      <c r="N499" s="53" t="str">
        <f t="shared" si="39"/>
        <v/>
      </c>
      <c r="O499" s="67">
        <f>IF(A499="","",SUMIFS('MVT stock'!G:G,'MVT stock'!E:E,A499,'MVT stock'!F:F,K499))</f>
        <v>0</v>
      </c>
      <c r="P499" s="67">
        <f>IF(A499="","",SUMIFS('MVT stock'!H:H,'MVT stock'!E:E,A499,'MVT stock'!F:F,K499))</f>
        <v>0</v>
      </c>
      <c r="Q499" s="68">
        <f t="shared" si="37"/>
        <v>2</v>
      </c>
      <c r="R499" s="50" t="str">
        <f t="shared" si="35"/>
        <v>Chemise imprimée</v>
      </c>
      <c r="S499" s="51">
        <f>VLOOKUP(A499,BDD!E:F,2,0)</f>
        <v>90</v>
      </c>
      <c r="T499" s="51">
        <f t="shared" si="38"/>
        <v>180</v>
      </c>
    </row>
    <row r="500" spans="1:20" x14ac:dyDescent="0.25">
      <c r="A500" s="65" t="str">
        <f t="shared" si="36"/>
        <v>16PHPAJ022.IMP</v>
      </c>
      <c r="B500" s="53" t="s">
        <v>133</v>
      </c>
      <c r="C500" s="53" t="s">
        <v>699</v>
      </c>
      <c r="D500" s="53" t="s">
        <v>483</v>
      </c>
      <c r="E500" s="58" t="s">
        <v>484</v>
      </c>
      <c r="F500" s="53" t="s">
        <v>150</v>
      </c>
      <c r="G500" s="53" t="s">
        <v>843</v>
      </c>
      <c r="H500" s="65" t="str">
        <f>IF(D500="","",CONCATENATE(B500,VLOOKUP(C500,Thesaurus!N:O,2,0),VLOOKUP(F500,Thesaurus!C:D,2,0)))</f>
        <v>16PHPAJ02</v>
      </c>
      <c r="I500" s="57" t="s">
        <v>257</v>
      </c>
      <c r="J500" s="59" t="s">
        <v>183</v>
      </c>
      <c r="K500" s="61" t="s">
        <v>183</v>
      </c>
      <c r="L500" s="53">
        <v>1</v>
      </c>
      <c r="M500" s="53">
        <v>1</v>
      </c>
      <c r="N500" s="53" t="str">
        <f t="shared" si="39"/>
        <v/>
      </c>
      <c r="O500" s="67">
        <f>IF(A500="","",SUMIFS('MVT stock'!G:G,'MVT stock'!E:E,A500,'MVT stock'!F:F,K500))</f>
        <v>0</v>
      </c>
      <c r="P500" s="67">
        <f>IF(A500="","",SUMIFS('MVT stock'!H:H,'MVT stock'!E:E,A500,'MVT stock'!F:F,K500))</f>
        <v>0</v>
      </c>
      <c r="Q500" s="68">
        <f t="shared" si="37"/>
        <v>1</v>
      </c>
      <c r="R500" s="50" t="str">
        <f t="shared" si="35"/>
        <v>Chemise imprimée</v>
      </c>
      <c r="S500" s="51">
        <f>VLOOKUP(A500,BDD!E:F,2,0)</f>
        <v>90</v>
      </c>
      <c r="T500" s="51">
        <f t="shared" si="38"/>
        <v>90</v>
      </c>
    </row>
    <row r="501" spans="1:20" x14ac:dyDescent="0.25">
      <c r="A501" s="65" t="str">
        <f t="shared" si="36"/>
        <v>16PHPAJ022.IMP</v>
      </c>
      <c r="B501" s="53" t="s">
        <v>133</v>
      </c>
      <c r="C501" s="53" t="s">
        <v>699</v>
      </c>
      <c r="D501" s="53" t="s">
        <v>483</v>
      </c>
      <c r="E501" s="58" t="s">
        <v>484</v>
      </c>
      <c r="F501" s="53" t="s">
        <v>150</v>
      </c>
      <c r="G501" s="53" t="s">
        <v>843</v>
      </c>
      <c r="H501" s="65" t="str">
        <f>IF(D501="","",CONCATENATE(B501,VLOOKUP(C501,Thesaurus!N:O,2,0),VLOOKUP(F501,Thesaurus!C:D,2,0)))</f>
        <v>16PHPAJ02</v>
      </c>
      <c r="I501" s="57" t="s">
        <v>257</v>
      </c>
      <c r="J501" s="59" t="s">
        <v>183</v>
      </c>
      <c r="K501" s="61" t="s">
        <v>1005</v>
      </c>
      <c r="L501" s="53">
        <v>1</v>
      </c>
      <c r="M501" s="53">
        <v>1</v>
      </c>
      <c r="N501" s="53" t="str">
        <f t="shared" si="39"/>
        <v/>
      </c>
      <c r="O501" s="67">
        <f>IF(A501="","",SUMIFS('MVT stock'!G:G,'MVT stock'!E:E,A501,'MVT stock'!F:F,K501))</f>
        <v>0</v>
      </c>
      <c r="P501" s="67">
        <f>IF(A501="","",SUMIFS('MVT stock'!H:H,'MVT stock'!E:E,A501,'MVT stock'!F:F,K501))</f>
        <v>0</v>
      </c>
      <c r="Q501" s="68">
        <f t="shared" si="37"/>
        <v>1</v>
      </c>
      <c r="R501" s="50" t="str">
        <f t="shared" si="35"/>
        <v>Chemise imprimée</v>
      </c>
      <c r="S501" s="51">
        <f>VLOOKUP(A501,BDD!E:F,2,0)</f>
        <v>90</v>
      </c>
      <c r="T501" s="51">
        <f t="shared" si="38"/>
        <v>90</v>
      </c>
    </row>
    <row r="502" spans="1:20" x14ac:dyDescent="0.25">
      <c r="A502" s="65" t="str">
        <f t="shared" si="36"/>
        <v>16PHPAJ081.001</v>
      </c>
      <c r="B502" s="53" t="s">
        <v>133</v>
      </c>
      <c r="C502" s="53" t="s">
        <v>699</v>
      </c>
      <c r="D502" s="53" t="s">
        <v>485</v>
      </c>
      <c r="E502" s="58" t="s">
        <v>149</v>
      </c>
      <c r="F502" s="53" t="s">
        <v>162</v>
      </c>
      <c r="G502" s="53" t="s">
        <v>844</v>
      </c>
      <c r="H502" s="65" t="str">
        <f>IF(D502="","",CONCATENATE(B502,VLOOKUP(C502,Thesaurus!N:O,2,0),VLOOKUP(F502,Thesaurus!C:D,2,0)))</f>
        <v>16PHPAJ08</v>
      </c>
      <c r="I502" s="57" t="s">
        <v>145</v>
      </c>
      <c r="J502" s="59" t="s">
        <v>1004</v>
      </c>
      <c r="K502" s="61" t="s">
        <v>1002</v>
      </c>
      <c r="L502" s="53">
        <v>1</v>
      </c>
      <c r="M502" s="53">
        <v>1</v>
      </c>
      <c r="N502" s="53" t="str">
        <f t="shared" si="39"/>
        <v/>
      </c>
      <c r="O502" s="67">
        <f>IF(A502="","",SUMIFS('MVT stock'!G:G,'MVT stock'!E:E,A502,'MVT stock'!F:F,K502))</f>
        <v>0</v>
      </c>
      <c r="P502" s="67">
        <f>IF(A502="","",SUMIFS('MVT stock'!H:H,'MVT stock'!E:E,A502,'MVT stock'!F:F,K502))</f>
        <v>0</v>
      </c>
      <c r="Q502" s="68">
        <f t="shared" si="37"/>
        <v>1</v>
      </c>
      <c r="R502" s="50" t="str">
        <f t="shared" si="35"/>
        <v>Robe imprimé effet brillant</v>
      </c>
      <c r="S502" s="51">
        <f>VLOOKUP(A502,BDD!E:F,2,0)</f>
        <v>138</v>
      </c>
      <c r="T502" s="51">
        <f t="shared" si="38"/>
        <v>138</v>
      </c>
    </row>
    <row r="503" spans="1:20" x14ac:dyDescent="0.25">
      <c r="A503" s="65" t="str">
        <f t="shared" si="36"/>
        <v>16PHPAJ081.001</v>
      </c>
      <c r="B503" s="53" t="s">
        <v>133</v>
      </c>
      <c r="C503" s="53" t="s">
        <v>699</v>
      </c>
      <c r="D503" s="53" t="s">
        <v>485</v>
      </c>
      <c r="E503" s="58" t="s">
        <v>149</v>
      </c>
      <c r="F503" s="53" t="s">
        <v>162</v>
      </c>
      <c r="G503" s="53" t="s">
        <v>844</v>
      </c>
      <c r="H503" s="65" t="str">
        <f>IF(D503="","",CONCATENATE(B503,VLOOKUP(C503,Thesaurus!N:O,2,0),VLOOKUP(F503,Thesaurus!C:D,2,0)))</f>
        <v>16PHPAJ08</v>
      </c>
      <c r="I503" s="57" t="s">
        <v>145</v>
      </c>
      <c r="J503" s="59" t="s">
        <v>1004</v>
      </c>
      <c r="K503" s="61" t="s">
        <v>993</v>
      </c>
      <c r="L503" s="53">
        <v>1</v>
      </c>
      <c r="M503" s="53">
        <v>1</v>
      </c>
      <c r="N503" s="53" t="str">
        <f t="shared" si="39"/>
        <v/>
      </c>
      <c r="O503" s="67">
        <f>IF(A503="","",SUMIFS('MVT stock'!G:G,'MVT stock'!E:E,A503,'MVT stock'!F:F,K503))</f>
        <v>0</v>
      </c>
      <c r="P503" s="67">
        <f>IF(A503="","",SUMIFS('MVT stock'!H:H,'MVT stock'!E:E,A503,'MVT stock'!F:F,K503))</f>
        <v>0</v>
      </c>
      <c r="Q503" s="68">
        <f t="shared" si="37"/>
        <v>1</v>
      </c>
      <c r="R503" s="50" t="str">
        <f t="shared" si="35"/>
        <v>Robe imprimé effet brillant</v>
      </c>
      <c r="S503" s="51">
        <f>VLOOKUP(A503,BDD!E:F,2,0)</f>
        <v>138</v>
      </c>
      <c r="T503" s="51">
        <f t="shared" si="38"/>
        <v>138</v>
      </c>
    </row>
    <row r="504" spans="1:20" x14ac:dyDescent="0.25">
      <c r="A504" s="65" t="str">
        <f t="shared" si="36"/>
        <v>16PHPAJ081.999</v>
      </c>
      <c r="B504" s="53" t="s">
        <v>133</v>
      </c>
      <c r="C504" s="53" t="s">
        <v>699</v>
      </c>
      <c r="D504" s="53" t="s">
        <v>485</v>
      </c>
      <c r="E504" s="58" t="s">
        <v>151</v>
      </c>
      <c r="F504" s="53" t="s">
        <v>162</v>
      </c>
      <c r="G504" s="53" t="s">
        <v>844</v>
      </c>
      <c r="H504" s="65" t="str">
        <f>IF(D504="","",CONCATENATE(B504,VLOOKUP(C504,Thesaurus!N:O,2,0),VLOOKUP(F504,Thesaurus!C:D,2,0)))</f>
        <v>16PHPAJ08</v>
      </c>
      <c r="I504" s="57">
        <v>999</v>
      </c>
      <c r="J504" s="59" t="s">
        <v>1004</v>
      </c>
      <c r="K504" s="61" t="s">
        <v>1001</v>
      </c>
      <c r="L504" s="53">
        <v>1</v>
      </c>
      <c r="M504" s="53">
        <v>1</v>
      </c>
      <c r="N504" s="53" t="str">
        <f t="shared" si="39"/>
        <v/>
      </c>
      <c r="O504" s="67">
        <f>IF(A504="","",SUMIFS('MVT stock'!G:G,'MVT stock'!E:E,A504,'MVT stock'!F:F,K504))</f>
        <v>0</v>
      </c>
      <c r="P504" s="67">
        <f>IF(A504="","",SUMIFS('MVT stock'!H:H,'MVT stock'!E:E,A504,'MVT stock'!F:F,K504))</f>
        <v>0</v>
      </c>
      <c r="Q504" s="68">
        <f t="shared" si="37"/>
        <v>1</v>
      </c>
      <c r="R504" s="50" t="str">
        <f t="shared" si="35"/>
        <v>Robe imprimé effet brillant</v>
      </c>
      <c r="S504" s="51">
        <f>VLOOKUP(A504,BDD!E:F,2,0)</f>
        <v>138</v>
      </c>
      <c r="T504" s="51">
        <f t="shared" si="38"/>
        <v>138</v>
      </c>
    </row>
    <row r="505" spans="1:20" x14ac:dyDescent="0.25">
      <c r="A505" s="65" t="str">
        <f t="shared" si="36"/>
        <v>16PHPAJ081.999</v>
      </c>
      <c r="B505" s="53" t="s">
        <v>133</v>
      </c>
      <c r="C505" s="53" t="s">
        <v>699</v>
      </c>
      <c r="D505" s="53" t="s">
        <v>485</v>
      </c>
      <c r="E505" s="58" t="s">
        <v>151</v>
      </c>
      <c r="F505" s="53" t="s">
        <v>162</v>
      </c>
      <c r="G505" s="53" t="s">
        <v>844</v>
      </c>
      <c r="H505" s="65" t="str">
        <f>IF(D505="","",CONCATENATE(B505,VLOOKUP(C505,Thesaurus!N:O,2,0),VLOOKUP(F505,Thesaurus!C:D,2,0)))</f>
        <v>16PHPAJ08</v>
      </c>
      <c r="I505" s="57">
        <v>999</v>
      </c>
      <c r="J505" s="59" t="s">
        <v>1004</v>
      </c>
      <c r="K505" s="61" t="s">
        <v>1002</v>
      </c>
      <c r="L505" s="53">
        <v>1</v>
      </c>
      <c r="M505" s="53">
        <v>1</v>
      </c>
      <c r="N505" s="53" t="str">
        <f t="shared" si="39"/>
        <v/>
      </c>
      <c r="O505" s="67">
        <f>IF(A505="","",SUMIFS('MVT stock'!G:G,'MVT stock'!E:E,A505,'MVT stock'!F:F,K505))</f>
        <v>0</v>
      </c>
      <c r="P505" s="67">
        <f>IF(A505="","",SUMIFS('MVT stock'!H:H,'MVT stock'!E:E,A505,'MVT stock'!F:F,K505))</f>
        <v>0</v>
      </c>
      <c r="Q505" s="68">
        <f t="shared" si="37"/>
        <v>1</v>
      </c>
      <c r="R505" s="50" t="str">
        <f t="shared" si="35"/>
        <v>Robe imprimé effet brillant</v>
      </c>
      <c r="S505" s="51">
        <f>VLOOKUP(A505,BDD!E:F,2,0)</f>
        <v>138</v>
      </c>
      <c r="T505" s="51">
        <f t="shared" si="38"/>
        <v>138</v>
      </c>
    </row>
    <row r="506" spans="1:20" x14ac:dyDescent="0.25">
      <c r="A506" s="65" t="str">
        <f t="shared" si="36"/>
        <v>16PHPAJ081.999</v>
      </c>
      <c r="B506" s="53" t="s">
        <v>133</v>
      </c>
      <c r="C506" s="53" t="s">
        <v>699</v>
      </c>
      <c r="D506" s="53" t="s">
        <v>485</v>
      </c>
      <c r="E506" s="58" t="s">
        <v>151</v>
      </c>
      <c r="F506" s="53" t="s">
        <v>162</v>
      </c>
      <c r="G506" s="53" t="s">
        <v>844</v>
      </c>
      <c r="H506" s="65" t="str">
        <f>IF(D506="","",CONCATENATE(B506,VLOOKUP(C506,Thesaurus!N:O,2,0),VLOOKUP(F506,Thesaurus!C:D,2,0)))</f>
        <v>16PHPAJ08</v>
      </c>
      <c r="I506" s="57">
        <v>999</v>
      </c>
      <c r="J506" s="59" t="s">
        <v>1004</v>
      </c>
      <c r="K506" s="61" t="s">
        <v>993</v>
      </c>
      <c r="L506" s="53">
        <v>1</v>
      </c>
      <c r="M506" s="53">
        <v>1</v>
      </c>
      <c r="N506" s="53" t="str">
        <f t="shared" si="39"/>
        <v/>
      </c>
      <c r="O506" s="67">
        <f>IF(A506="","",SUMIFS('MVT stock'!G:G,'MVT stock'!E:E,A506,'MVT stock'!F:F,K506))</f>
        <v>0</v>
      </c>
      <c r="P506" s="67">
        <f>IF(A506="","",SUMIFS('MVT stock'!H:H,'MVT stock'!E:E,A506,'MVT stock'!F:F,K506))</f>
        <v>0</v>
      </c>
      <c r="Q506" s="68">
        <f t="shared" si="37"/>
        <v>1</v>
      </c>
      <c r="R506" s="50" t="str">
        <f t="shared" si="35"/>
        <v>Robe imprimé effet brillant</v>
      </c>
      <c r="S506" s="51">
        <f>VLOOKUP(A506,BDD!E:F,2,0)</f>
        <v>138</v>
      </c>
      <c r="T506" s="51">
        <f t="shared" si="38"/>
        <v>138</v>
      </c>
    </row>
    <row r="507" spans="1:20" x14ac:dyDescent="0.25">
      <c r="A507" s="65" t="str">
        <f t="shared" si="36"/>
        <v>16PHPAJ081.999</v>
      </c>
      <c r="B507" s="53" t="s">
        <v>133</v>
      </c>
      <c r="C507" s="53" t="s">
        <v>699</v>
      </c>
      <c r="D507" s="53" t="s">
        <v>485</v>
      </c>
      <c r="E507" s="58" t="s">
        <v>151</v>
      </c>
      <c r="F507" s="53" t="s">
        <v>162</v>
      </c>
      <c r="G507" s="53" t="s">
        <v>844</v>
      </c>
      <c r="H507" s="65" t="str">
        <f>IF(D507="","",CONCATENATE(B507,VLOOKUP(C507,Thesaurus!N:O,2,0),VLOOKUP(F507,Thesaurus!C:D,2,0)))</f>
        <v>16PHPAJ08</v>
      </c>
      <c r="I507" s="57">
        <v>999</v>
      </c>
      <c r="J507" s="59" t="s">
        <v>1004</v>
      </c>
      <c r="K507" s="61" t="s">
        <v>994</v>
      </c>
      <c r="L507" s="53">
        <v>1</v>
      </c>
      <c r="M507" s="53">
        <v>1</v>
      </c>
      <c r="N507" s="53" t="str">
        <f t="shared" si="39"/>
        <v/>
      </c>
      <c r="O507" s="67">
        <f>IF(A507="","",SUMIFS('MVT stock'!G:G,'MVT stock'!E:E,A507,'MVT stock'!F:F,K507))</f>
        <v>0</v>
      </c>
      <c r="P507" s="67">
        <f>IF(A507="","",SUMIFS('MVT stock'!H:H,'MVT stock'!E:E,A507,'MVT stock'!F:F,K507))</f>
        <v>0</v>
      </c>
      <c r="Q507" s="68">
        <f t="shared" si="37"/>
        <v>1</v>
      </c>
      <c r="R507" s="50" t="str">
        <f t="shared" si="35"/>
        <v>Robe imprimé effet brillant</v>
      </c>
      <c r="S507" s="51">
        <f>VLOOKUP(A507,BDD!E:F,2,0)</f>
        <v>138</v>
      </c>
      <c r="T507" s="51">
        <f t="shared" si="38"/>
        <v>138</v>
      </c>
    </row>
    <row r="508" spans="1:20" x14ac:dyDescent="0.25">
      <c r="A508" s="65" t="str">
        <f t="shared" si="36"/>
        <v>16PHPAJ082.590</v>
      </c>
      <c r="B508" s="53" t="s">
        <v>133</v>
      </c>
      <c r="C508" s="53" t="s">
        <v>699</v>
      </c>
      <c r="D508" s="53" t="s">
        <v>486</v>
      </c>
      <c r="E508" s="58" t="s">
        <v>153</v>
      </c>
      <c r="F508" s="53" t="s">
        <v>162</v>
      </c>
      <c r="G508" s="53" t="s">
        <v>845</v>
      </c>
      <c r="H508" s="65" t="str">
        <f>IF(D508="","",CONCATENATE(B508,VLOOKUP(C508,Thesaurus!N:O,2,0),VLOOKUP(F508,Thesaurus!C:D,2,0)))</f>
        <v>16PHPAJ08</v>
      </c>
      <c r="I508" s="57" t="s">
        <v>236</v>
      </c>
      <c r="J508" s="59" t="s">
        <v>183</v>
      </c>
      <c r="K508" s="61" t="s">
        <v>1002</v>
      </c>
      <c r="L508" s="53">
        <v>1</v>
      </c>
      <c r="M508" s="53">
        <v>1</v>
      </c>
      <c r="N508" s="53" t="str">
        <f t="shared" si="39"/>
        <v/>
      </c>
      <c r="O508" s="67">
        <f>IF(A508="","",SUMIFS('MVT stock'!G:G,'MVT stock'!E:E,A508,'MVT stock'!F:F,K508))</f>
        <v>0</v>
      </c>
      <c r="P508" s="67">
        <f>IF(A508="","",SUMIFS('MVT stock'!H:H,'MVT stock'!E:E,A508,'MVT stock'!F:F,K508))</f>
        <v>0</v>
      </c>
      <c r="Q508" s="68">
        <f t="shared" si="37"/>
        <v>1</v>
      </c>
      <c r="R508" s="50" t="str">
        <f t="shared" si="35"/>
        <v>Robe longue ajustée</v>
      </c>
      <c r="S508" s="51">
        <f>VLOOKUP(A508,BDD!E:F,2,0)</f>
        <v>203</v>
      </c>
      <c r="T508" s="51">
        <f t="shared" si="38"/>
        <v>203</v>
      </c>
    </row>
    <row r="509" spans="1:20" x14ac:dyDescent="0.25">
      <c r="A509" s="65" t="str">
        <f t="shared" si="36"/>
        <v>16PHPAJ082.590</v>
      </c>
      <c r="B509" s="53" t="s">
        <v>133</v>
      </c>
      <c r="C509" s="53" t="s">
        <v>699</v>
      </c>
      <c r="D509" s="53" t="s">
        <v>486</v>
      </c>
      <c r="E509" s="58" t="s">
        <v>153</v>
      </c>
      <c r="F509" s="53" t="s">
        <v>162</v>
      </c>
      <c r="G509" s="53" t="s">
        <v>845</v>
      </c>
      <c r="H509" s="65" t="str">
        <f>IF(D509="","",CONCATENATE(B509,VLOOKUP(C509,Thesaurus!N:O,2,0),VLOOKUP(F509,Thesaurus!C:D,2,0)))</f>
        <v>16PHPAJ08</v>
      </c>
      <c r="I509" s="57" t="s">
        <v>236</v>
      </c>
      <c r="J509" s="59" t="s">
        <v>183</v>
      </c>
      <c r="K509" s="61" t="s">
        <v>993</v>
      </c>
      <c r="L509" s="53">
        <v>1</v>
      </c>
      <c r="M509" s="53">
        <v>1</v>
      </c>
      <c r="N509" s="53" t="str">
        <f t="shared" si="39"/>
        <v/>
      </c>
      <c r="O509" s="67">
        <f>IF(A509="","",SUMIFS('MVT stock'!G:G,'MVT stock'!E:E,A509,'MVT stock'!F:F,K509))</f>
        <v>0</v>
      </c>
      <c r="P509" s="67">
        <f>IF(A509="","",SUMIFS('MVT stock'!H:H,'MVT stock'!E:E,A509,'MVT stock'!F:F,K509))</f>
        <v>0</v>
      </c>
      <c r="Q509" s="68">
        <f t="shared" si="37"/>
        <v>1</v>
      </c>
      <c r="R509" s="50" t="str">
        <f t="shared" si="35"/>
        <v>Robe longue ajustée</v>
      </c>
      <c r="S509" s="51">
        <f>VLOOKUP(A509,BDD!E:F,2,0)</f>
        <v>203</v>
      </c>
      <c r="T509" s="51">
        <f t="shared" si="38"/>
        <v>203</v>
      </c>
    </row>
    <row r="510" spans="1:20" x14ac:dyDescent="0.25">
      <c r="A510" s="65" t="str">
        <f t="shared" si="36"/>
        <v>16PHPAJ082.590</v>
      </c>
      <c r="B510" s="53" t="s">
        <v>133</v>
      </c>
      <c r="C510" s="53" t="s">
        <v>699</v>
      </c>
      <c r="D510" s="53" t="s">
        <v>486</v>
      </c>
      <c r="E510" s="58" t="s">
        <v>153</v>
      </c>
      <c r="F510" s="53" t="s">
        <v>162</v>
      </c>
      <c r="G510" s="53" t="s">
        <v>845</v>
      </c>
      <c r="H510" s="65" t="str">
        <f>IF(D510="","",CONCATENATE(B510,VLOOKUP(C510,Thesaurus!N:O,2,0),VLOOKUP(F510,Thesaurus!C:D,2,0)))</f>
        <v>16PHPAJ08</v>
      </c>
      <c r="I510" s="57" t="s">
        <v>236</v>
      </c>
      <c r="J510" s="59" t="s">
        <v>183</v>
      </c>
      <c r="K510" s="61" t="s">
        <v>994</v>
      </c>
      <c r="L510" s="53">
        <v>1</v>
      </c>
      <c r="M510" s="53">
        <v>1</v>
      </c>
      <c r="N510" s="53" t="str">
        <f t="shared" si="39"/>
        <v/>
      </c>
      <c r="O510" s="67">
        <f>IF(A510="","",SUMIFS('MVT stock'!G:G,'MVT stock'!E:E,A510,'MVT stock'!F:F,K510))</f>
        <v>0</v>
      </c>
      <c r="P510" s="67">
        <f>IF(A510="","",SUMIFS('MVT stock'!H:H,'MVT stock'!E:E,A510,'MVT stock'!F:F,K510))</f>
        <v>0</v>
      </c>
      <c r="Q510" s="68">
        <f t="shared" si="37"/>
        <v>1</v>
      </c>
      <c r="R510" s="50" t="str">
        <f t="shared" si="35"/>
        <v>Robe longue ajustée</v>
      </c>
      <c r="S510" s="51">
        <f>VLOOKUP(A510,BDD!E:F,2,0)</f>
        <v>203</v>
      </c>
      <c r="T510" s="51">
        <f t="shared" si="38"/>
        <v>203</v>
      </c>
    </row>
    <row r="511" spans="1:20" x14ac:dyDescent="0.25">
      <c r="A511" s="65" t="str">
        <f t="shared" si="36"/>
        <v>16PHPAJ083.999</v>
      </c>
      <c r="B511" s="53" t="s">
        <v>133</v>
      </c>
      <c r="C511" s="53" t="s">
        <v>699</v>
      </c>
      <c r="D511" s="53" t="s">
        <v>487</v>
      </c>
      <c r="E511" s="58" t="s">
        <v>151</v>
      </c>
      <c r="F511" s="53" t="s">
        <v>162</v>
      </c>
      <c r="G511" s="53" t="s">
        <v>846</v>
      </c>
      <c r="H511" s="65" t="str">
        <f>IF(D511="","",CONCATENATE(B511,VLOOKUP(C511,Thesaurus!N:O,2,0),VLOOKUP(F511,Thesaurus!C:D,2,0)))</f>
        <v>16PHPAJ08</v>
      </c>
      <c r="I511" s="57">
        <v>999</v>
      </c>
      <c r="J511" s="59" t="s">
        <v>1005</v>
      </c>
      <c r="K511" s="61" t="s">
        <v>1001</v>
      </c>
      <c r="L511" s="53">
        <v>1</v>
      </c>
      <c r="M511" s="53">
        <v>1</v>
      </c>
      <c r="N511" s="53" t="str">
        <f t="shared" si="39"/>
        <v/>
      </c>
      <c r="O511" s="67">
        <f>IF(A511="","",SUMIFS('MVT stock'!G:G,'MVT stock'!E:E,A511,'MVT stock'!F:F,K511))</f>
        <v>0</v>
      </c>
      <c r="P511" s="67">
        <f>IF(A511="","",SUMIFS('MVT stock'!H:H,'MVT stock'!E:E,A511,'MVT stock'!F:F,K511))</f>
        <v>0</v>
      </c>
      <c r="Q511" s="68">
        <f t="shared" si="37"/>
        <v>1</v>
      </c>
      <c r="R511" s="50" t="str">
        <f t="shared" si="35"/>
        <v>Robe bustier</v>
      </c>
      <c r="S511" s="51">
        <f>VLOOKUP(A511,BDD!E:F,2,0)</f>
        <v>184</v>
      </c>
      <c r="T511" s="51">
        <f t="shared" si="38"/>
        <v>184</v>
      </c>
    </row>
    <row r="512" spans="1:20" x14ac:dyDescent="0.25">
      <c r="A512" s="65" t="str">
        <f t="shared" si="36"/>
        <v>16PHPAJ083.999</v>
      </c>
      <c r="B512" s="53" t="s">
        <v>133</v>
      </c>
      <c r="C512" s="53" t="s">
        <v>699</v>
      </c>
      <c r="D512" s="53" t="s">
        <v>487</v>
      </c>
      <c r="E512" s="58" t="s">
        <v>151</v>
      </c>
      <c r="F512" s="53" t="s">
        <v>162</v>
      </c>
      <c r="G512" s="53" t="s">
        <v>846</v>
      </c>
      <c r="H512" s="65" t="str">
        <f>IF(D512="","",CONCATENATE(B512,VLOOKUP(C512,Thesaurus!N:O,2,0),VLOOKUP(F512,Thesaurus!C:D,2,0)))</f>
        <v>16PHPAJ08</v>
      </c>
      <c r="I512" s="57">
        <v>999</v>
      </c>
      <c r="J512" s="59" t="s">
        <v>1005</v>
      </c>
      <c r="K512" s="61" t="s">
        <v>1002</v>
      </c>
      <c r="L512" s="53">
        <v>1</v>
      </c>
      <c r="M512" s="53">
        <v>1</v>
      </c>
      <c r="N512" s="53" t="str">
        <f t="shared" si="39"/>
        <v/>
      </c>
      <c r="O512" s="67">
        <f>IF(A512="","",SUMIFS('MVT stock'!G:G,'MVT stock'!E:E,A512,'MVT stock'!F:F,K512))</f>
        <v>0</v>
      </c>
      <c r="P512" s="67">
        <f>IF(A512="","",SUMIFS('MVT stock'!H:H,'MVT stock'!E:E,A512,'MVT stock'!F:F,K512))</f>
        <v>0</v>
      </c>
      <c r="Q512" s="68">
        <f t="shared" si="37"/>
        <v>1</v>
      </c>
      <c r="R512" s="50" t="str">
        <f t="shared" si="35"/>
        <v>Robe bustier</v>
      </c>
      <c r="S512" s="51">
        <f>VLOOKUP(A512,BDD!E:F,2,0)</f>
        <v>184</v>
      </c>
      <c r="T512" s="51">
        <f t="shared" si="38"/>
        <v>184</v>
      </c>
    </row>
    <row r="513" spans="1:20" x14ac:dyDescent="0.25">
      <c r="A513" s="65" t="str">
        <f t="shared" si="36"/>
        <v>16PHPAJ083.999</v>
      </c>
      <c r="B513" s="53" t="s">
        <v>133</v>
      </c>
      <c r="C513" s="53" t="s">
        <v>699</v>
      </c>
      <c r="D513" s="53" t="s">
        <v>487</v>
      </c>
      <c r="E513" s="58" t="s">
        <v>151</v>
      </c>
      <c r="F513" s="53" t="s">
        <v>162</v>
      </c>
      <c r="G513" s="53" t="s">
        <v>846</v>
      </c>
      <c r="H513" s="65" t="str">
        <f>IF(D513="","",CONCATENATE(B513,VLOOKUP(C513,Thesaurus!N:O,2,0),VLOOKUP(F513,Thesaurus!C:D,2,0)))</f>
        <v>16PHPAJ08</v>
      </c>
      <c r="I513" s="57">
        <v>999</v>
      </c>
      <c r="J513" s="59" t="s">
        <v>1005</v>
      </c>
      <c r="K513" s="61" t="s">
        <v>993</v>
      </c>
      <c r="L513" s="53">
        <v>1</v>
      </c>
      <c r="M513" s="53">
        <v>1</v>
      </c>
      <c r="N513" s="53" t="str">
        <f t="shared" si="39"/>
        <v/>
      </c>
      <c r="O513" s="67">
        <f>IF(A513="","",SUMIFS('MVT stock'!G:G,'MVT stock'!E:E,A513,'MVT stock'!F:F,K513))</f>
        <v>0</v>
      </c>
      <c r="P513" s="67">
        <f>IF(A513="","",SUMIFS('MVT stock'!H:H,'MVT stock'!E:E,A513,'MVT stock'!F:F,K513))</f>
        <v>0</v>
      </c>
      <c r="Q513" s="68">
        <f t="shared" si="37"/>
        <v>1</v>
      </c>
      <c r="R513" s="50" t="str">
        <f t="shared" si="35"/>
        <v>Robe bustier</v>
      </c>
      <c r="S513" s="51">
        <f>VLOOKUP(A513,BDD!E:F,2,0)</f>
        <v>184</v>
      </c>
      <c r="T513" s="51">
        <f t="shared" si="38"/>
        <v>184</v>
      </c>
    </row>
    <row r="514" spans="1:20" x14ac:dyDescent="0.25">
      <c r="A514" s="65" t="str">
        <f t="shared" si="36"/>
        <v>16PHPAJ083.999</v>
      </c>
      <c r="B514" s="53" t="s">
        <v>133</v>
      </c>
      <c r="C514" s="53" t="s">
        <v>699</v>
      </c>
      <c r="D514" s="53" t="s">
        <v>487</v>
      </c>
      <c r="E514" s="58" t="s">
        <v>151</v>
      </c>
      <c r="F514" s="53" t="s">
        <v>162</v>
      </c>
      <c r="G514" s="53" t="s">
        <v>846</v>
      </c>
      <c r="H514" s="65" t="str">
        <f>IF(D514="","",CONCATENATE(B514,VLOOKUP(C514,Thesaurus!N:O,2,0),VLOOKUP(F514,Thesaurus!C:D,2,0)))</f>
        <v>16PHPAJ08</v>
      </c>
      <c r="I514" s="57">
        <v>999</v>
      </c>
      <c r="J514" s="59" t="s">
        <v>1005</v>
      </c>
      <c r="K514" s="61" t="s">
        <v>994</v>
      </c>
      <c r="L514" s="53">
        <v>1</v>
      </c>
      <c r="M514" s="53">
        <v>1</v>
      </c>
      <c r="N514" s="53" t="str">
        <f t="shared" si="39"/>
        <v/>
      </c>
      <c r="O514" s="67">
        <f>IF(A514="","",SUMIFS('MVT stock'!G:G,'MVT stock'!E:E,A514,'MVT stock'!F:F,K514))</f>
        <v>0</v>
      </c>
      <c r="P514" s="67">
        <f>IF(A514="","",SUMIFS('MVT stock'!H:H,'MVT stock'!E:E,A514,'MVT stock'!F:F,K514))</f>
        <v>0</v>
      </c>
      <c r="Q514" s="68">
        <f t="shared" si="37"/>
        <v>1</v>
      </c>
      <c r="R514" s="50" t="str">
        <f t="shared" ref="R514:R577" si="40">G514</f>
        <v>Robe bustier</v>
      </c>
      <c r="S514" s="51">
        <f>VLOOKUP(A514,BDD!E:F,2,0)</f>
        <v>184</v>
      </c>
      <c r="T514" s="51">
        <f t="shared" si="38"/>
        <v>184</v>
      </c>
    </row>
    <row r="515" spans="1:20" x14ac:dyDescent="0.25">
      <c r="A515" s="65" t="str">
        <f t="shared" ref="A515:A578" si="41">IF(D515="","",CONCATENATE(H515,J515,".",I515))</f>
        <v>16PHCAR131.970</v>
      </c>
      <c r="B515" s="53" t="s">
        <v>133</v>
      </c>
      <c r="C515" s="53" t="s">
        <v>70</v>
      </c>
      <c r="D515" s="53" t="s">
        <v>488</v>
      </c>
      <c r="E515" s="58" t="s">
        <v>489</v>
      </c>
      <c r="F515" s="53" t="s">
        <v>172</v>
      </c>
      <c r="G515" s="53" t="s">
        <v>847</v>
      </c>
      <c r="H515" s="65" t="str">
        <f>IF(D515="","",CONCATENATE(B515,VLOOKUP(C515,Thesaurus!N:O,2,0),VLOOKUP(F515,Thesaurus!C:D,2,0)))</f>
        <v>16PHCAR13</v>
      </c>
      <c r="I515" s="57" t="s">
        <v>253</v>
      </c>
      <c r="J515" s="59" t="s">
        <v>1004</v>
      </c>
      <c r="K515" s="61" t="s">
        <v>1003</v>
      </c>
      <c r="L515" s="53">
        <v>1</v>
      </c>
      <c r="M515" s="53">
        <v>1</v>
      </c>
      <c r="N515" s="53" t="str">
        <f t="shared" si="39"/>
        <v/>
      </c>
      <c r="O515" s="67">
        <f>IF(A515="","",SUMIFS('MVT stock'!G:G,'MVT stock'!E:E,A515,'MVT stock'!F:F,K515))</f>
        <v>0</v>
      </c>
      <c r="P515" s="67">
        <f>IF(A515="","",SUMIFS('MVT stock'!H:H,'MVT stock'!E:E,A515,'MVT stock'!F:F,K515))</f>
        <v>0</v>
      </c>
      <c r="Q515" s="68">
        <f t="shared" ref="Q515:Q578" si="42">IF(M515="","",M515+O515-P515)</f>
        <v>1</v>
      </c>
      <c r="R515" s="50" t="str">
        <f t="shared" si="40"/>
        <v>Manteau en tweed</v>
      </c>
      <c r="S515" s="51">
        <f>VLOOKUP(A515,BDD!E:F,2,0)</f>
        <v>274</v>
      </c>
      <c r="T515" s="51">
        <f t="shared" ref="T515:T578" si="43">L515*S515</f>
        <v>274</v>
      </c>
    </row>
    <row r="516" spans="1:20" x14ac:dyDescent="0.25">
      <c r="A516" s="65" t="str">
        <f t="shared" si="41"/>
        <v>16PHCAR131.970</v>
      </c>
      <c r="B516" s="53" t="s">
        <v>133</v>
      </c>
      <c r="C516" s="53" t="s">
        <v>70</v>
      </c>
      <c r="D516" s="53" t="s">
        <v>488</v>
      </c>
      <c r="E516" s="58" t="s">
        <v>489</v>
      </c>
      <c r="F516" s="53" t="s">
        <v>172</v>
      </c>
      <c r="G516" s="53" t="s">
        <v>847</v>
      </c>
      <c r="H516" s="65" t="str">
        <f>IF(D516="","",CONCATENATE(B516,VLOOKUP(C516,Thesaurus!N:O,2,0),VLOOKUP(F516,Thesaurus!C:D,2,0)))</f>
        <v>16PHCAR13</v>
      </c>
      <c r="I516" s="57" t="s">
        <v>253</v>
      </c>
      <c r="J516" s="59" t="s">
        <v>1004</v>
      </c>
      <c r="K516" s="61" t="s">
        <v>1001</v>
      </c>
      <c r="L516" s="53">
        <v>1</v>
      </c>
      <c r="M516" s="53">
        <v>1</v>
      </c>
      <c r="N516" s="53" t="str">
        <f t="shared" si="39"/>
        <v/>
      </c>
      <c r="O516" s="67">
        <f>IF(A516="","",SUMIFS('MVT stock'!G:G,'MVT stock'!E:E,A516,'MVT stock'!F:F,K516))</f>
        <v>0</v>
      </c>
      <c r="P516" s="67">
        <f>IF(A516="","",SUMIFS('MVT stock'!H:H,'MVT stock'!E:E,A516,'MVT stock'!F:F,K516))</f>
        <v>0</v>
      </c>
      <c r="Q516" s="68">
        <f t="shared" si="42"/>
        <v>1</v>
      </c>
      <c r="R516" s="50" t="str">
        <f t="shared" si="40"/>
        <v>Manteau en tweed</v>
      </c>
      <c r="S516" s="51">
        <f>VLOOKUP(A516,BDD!E:F,2,0)</f>
        <v>274</v>
      </c>
      <c r="T516" s="51">
        <f t="shared" si="43"/>
        <v>274</v>
      </c>
    </row>
    <row r="517" spans="1:20" x14ac:dyDescent="0.25">
      <c r="A517" s="65" t="str">
        <f t="shared" si="41"/>
        <v>16PHCAR131.970</v>
      </c>
      <c r="B517" s="53" t="s">
        <v>133</v>
      </c>
      <c r="C517" s="53" t="s">
        <v>70</v>
      </c>
      <c r="D517" s="53" t="s">
        <v>488</v>
      </c>
      <c r="E517" s="58" t="s">
        <v>489</v>
      </c>
      <c r="F517" s="53" t="s">
        <v>172</v>
      </c>
      <c r="G517" s="53" t="s">
        <v>847</v>
      </c>
      <c r="H517" s="65" t="str">
        <f>IF(D517="","",CONCATENATE(B517,VLOOKUP(C517,Thesaurus!N:O,2,0),VLOOKUP(F517,Thesaurus!C:D,2,0)))</f>
        <v>16PHCAR13</v>
      </c>
      <c r="I517" s="57" t="s">
        <v>253</v>
      </c>
      <c r="J517" s="59" t="s">
        <v>1004</v>
      </c>
      <c r="K517" s="61" t="s">
        <v>1002</v>
      </c>
      <c r="L517" s="53">
        <v>1</v>
      </c>
      <c r="M517" s="53">
        <v>1</v>
      </c>
      <c r="N517" s="53" t="str">
        <f t="shared" ref="N517:N580" si="44">IF(L517=M517,"",FALSE)</f>
        <v/>
      </c>
      <c r="O517" s="67">
        <f>IF(A517="","",SUMIFS('MVT stock'!G:G,'MVT stock'!E:E,A517,'MVT stock'!F:F,K517))</f>
        <v>0</v>
      </c>
      <c r="P517" s="67">
        <f>IF(A517="","",SUMIFS('MVT stock'!H:H,'MVT stock'!E:E,A517,'MVT stock'!F:F,K517))</f>
        <v>0</v>
      </c>
      <c r="Q517" s="68">
        <f t="shared" si="42"/>
        <v>1</v>
      </c>
      <c r="R517" s="50" t="str">
        <f t="shared" si="40"/>
        <v>Manteau en tweed</v>
      </c>
      <c r="S517" s="51">
        <f>VLOOKUP(A517,BDD!E:F,2,0)</f>
        <v>274</v>
      </c>
      <c r="T517" s="51">
        <f t="shared" si="43"/>
        <v>274</v>
      </c>
    </row>
    <row r="518" spans="1:20" x14ac:dyDescent="0.25">
      <c r="A518" s="65" t="str">
        <f t="shared" si="41"/>
        <v>16PHCAR051.900</v>
      </c>
      <c r="B518" s="53" t="s">
        <v>133</v>
      </c>
      <c r="C518" s="53" t="s">
        <v>70</v>
      </c>
      <c r="D518" s="53" t="s">
        <v>490</v>
      </c>
      <c r="E518" s="58" t="s">
        <v>491</v>
      </c>
      <c r="F518" s="53" t="s">
        <v>156</v>
      </c>
      <c r="G518" s="53" t="s">
        <v>848</v>
      </c>
      <c r="H518" s="65" t="str">
        <f>IF(D518="","",CONCATENATE(B518,VLOOKUP(C518,Thesaurus!N:O,2,0),VLOOKUP(F518,Thesaurus!C:D,2,0)))</f>
        <v>16PHCAR05</v>
      </c>
      <c r="I518" s="57" t="s">
        <v>250</v>
      </c>
      <c r="J518" s="59" t="s">
        <v>1004</v>
      </c>
      <c r="K518" s="61" t="s">
        <v>1003</v>
      </c>
      <c r="L518" s="53">
        <v>1</v>
      </c>
      <c r="M518" s="53">
        <v>1</v>
      </c>
      <c r="N518" s="53" t="str">
        <f t="shared" si="44"/>
        <v/>
      </c>
      <c r="O518" s="67">
        <f>IF(A518="","",SUMIFS('MVT stock'!G:G,'MVT stock'!E:E,A518,'MVT stock'!F:F,K518))</f>
        <v>0</v>
      </c>
      <c r="P518" s="67">
        <f>IF(A518="","",SUMIFS('MVT stock'!H:H,'MVT stock'!E:E,A518,'MVT stock'!F:F,K518))</f>
        <v>0</v>
      </c>
      <c r="Q518" s="68">
        <f t="shared" si="42"/>
        <v>1</v>
      </c>
      <c r="R518" s="50" t="str">
        <f t="shared" si="40"/>
        <v>Jupe courte</v>
      </c>
      <c r="S518" s="51">
        <f>VLOOKUP(A518,BDD!E:F,2,0)</f>
        <v>107</v>
      </c>
      <c r="T518" s="51">
        <f t="shared" si="43"/>
        <v>107</v>
      </c>
    </row>
    <row r="519" spans="1:20" x14ac:dyDescent="0.25">
      <c r="A519" s="65" t="str">
        <f t="shared" si="41"/>
        <v>16PHCAR051.900</v>
      </c>
      <c r="B519" s="53" t="s">
        <v>133</v>
      </c>
      <c r="C519" s="53" t="s">
        <v>70</v>
      </c>
      <c r="D519" s="53" t="s">
        <v>490</v>
      </c>
      <c r="E519" s="58" t="s">
        <v>491</v>
      </c>
      <c r="F519" s="53" t="s">
        <v>156</v>
      </c>
      <c r="G519" s="53" t="s">
        <v>848</v>
      </c>
      <c r="H519" s="65" t="str">
        <f>IF(D519="","",CONCATENATE(B519,VLOOKUP(C519,Thesaurus!N:O,2,0),VLOOKUP(F519,Thesaurus!C:D,2,0)))</f>
        <v>16PHCAR05</v>
      </c>
      <c r="I519" s="57" t="s">
        <v>250</v>
      </c>
      <c r="J519" s="59" t="s">
        <v>1004</v>
      </c>
      <c r="K519" s="61" t="s">
        <v>1001</v>
      </c>
      <c r="L519" s="53">
        <v>1</v>
      </c>
      <c r="M519" s="53">
        <v>1</v>
      </c>
      <c r="N519" s="53" t="str">
        <f t="shared" si="44"/>
        <v/>
      </c>
      <c r="O519" s="67">
        <f>IF(A519="","",SUMIFS('MVT stock'!G:G,'MVT stock'!E:E,A519,'MVT stock'!F:F,K519))</f>
        <v>0</v>
      </c>
      <c r="P519" s="67">
        <f>IF(A519="","",SUMIFS('MVT stock'!H:H,'MVT stock'!E:E,A519,'MVT stock'!F:F,K519))</f>
        <v>0</v>
      </c>
      <c r="Q519" s="68">
        <f t="shared" si="42"/>
        <v>1</v>
      </c>
      <c r="R519" s="50" t="str">
        <f t="shared" si="40"/>
        <v>Jupe courte</v>
      </c>
      <c r="S519" s="51">
        <f>VLOOKUP(A519,BDD!E:F,2,0)</f>
        <v>107</v>
      </c>
      <c r="T519" s="51">
        <f t="shared" si="43"/>
        <v>107</v>
      </c>
    </row>
    <row r="520" spans="1:20" x14ac:dyDescent="0.25">
      <c r="A520" s="65" t="str">
        <f t="shared" si="41"/>
        <v>16PHCAR051.900</v>
      </c>
      <c r="B520" s="53" t="s">
        <v>133</v>
      </c>
      <c r="C520" s="53" t="s">
        <v>70</v>
      </c>
      <c r="D520" s="53" t="s">
        <v>490</v>
      </c>
      <c r="E520" s="58" t="s">
        <v>491</v>
      </c>
      <c r="F520" s="53" t="s">
        <v>156</v>
      </c>
      <c r="G520" s="53" t="s">
        <v>848</v>
      </c>
      <c r="H520" s="65" t="str">
        <f>IF(D520="","",CONCATENATE(B520,VLOOKUP(C520,Thesaurus!N:O,2,0),VLOOKUP(F520,Thesaurus!C:D,2,0)))</f>
        <v>16PHCAR05</v>
      </c>
      <c r="I520" s="57" t="s">
        <v>250</v>
      </c>
      <c r="J520" s="59" t="s">
        <v>1004</v>
      </c>
      <c r="K520" s="61" t="s">
        <v>1002</v>
      </c>
      <c r="L520" s="53">
        <v>1</v>
      </c>
      <c r="M520" s="53">
        <v>1</v>
      </c>
      <c r="N520" s="53" t="str">
        <f t="shared" si="44"/>
        <v/>
      </c>
      <c r="O520" s="67">
        <f>IF(A520="","",SUMIFS('MVT stock'!G:G,'MVT stock'!E:E,A520,'MVT stock'!F:F,K520))</f>
        <v>0</v>
      </c>
      <c r="P520" s="67">
        <f>IF(A520="","",SUMIFS('MVT stock'!H:H,'MVT stock'!E:E,A520,'MVT stock'!F:F,K520))</f>
        <v>0</v>
      </c>
      <c r="Q520" s="68">
        <f t="shared" si="42"/>
        <v>1</v>
      </c>
      <c r="R520" s="50" t="str">
        <f t="shared" si="40"/>
        <v>Jupe courte</v>
      </c>
      <c r="S520" s="51">
        <f>VLOOKUP(A520,BDD!E:F,2,0)</f>
        <v>107</v>
      </c>
      <c r="T520" s="51">
        <f t="shared" si="43"/>
        <v>107</v>
      </c>
    </row>
    <row r="521" spans="1:20" x14ac:dyDescent="0.25">
      <c r="A521" s="65" t="str">
        <f t="shared" si="41"/>
        <v>16PHCAR051.900</v>
      </c>
      <c r="B521" s="53" t="s">
        <v>133</v>
      </c>
      <c r="C521" s="53" t="s">
        <v>70</v>
      </c>
      <c r="D521" s="53" t="s">
        <v>490</v>
      </c>
      <c r="E521" s="58" t="s">
        <v>491</v>
      </c>
      <c r="F521" s="53" t="s">
        <v>156</v>
      </c>
      <c r="G521" s="53" t="s">
        <v>848</v>
      </c>
      <c r="H521" s="65" t="str">
        <f>IF(D521="","",CONCATENATE(B521,VLOOKUP(C521,Thesaurus!N:O,2,0),VLOOKUP(F521,Thesaurus!C:D,2,0)))</f>
        <v>16PHCAR05</v>
      </c>
      <c r="I521" s="57" t="s">
        <v>250</v>
      </c>
      <c r="J521" s="59" t="s">
        <v>1004</v>
      </c>
      <c r="K521" s="61" t="s">
        <v>993</v>
      </c>
      <c r="L521" s="53">
        <v>1</v>
      </c>
      <c r="M521" s="53">
        <v>1</v>
      </c>
      <c r="N521" s="53" t="str">
        <f t="shared" si="44"/>
        <v/>
      </c>
      <c r="O521" s="67">
        <f>IF(A521="","",SUMIFS('MVT stock'!G:G,'MVT stock'!E:E,A521,'MVT stock'!F:F,K521))</f>
        <v>0</v>
      </c>
      <c r="P521" s="67">
        <f>IF(A521="","",SUMIFS('MVT stock'!H:H,'MVT stock'!E:E,A521,'MVT stock'!F:F,K521))</f>
        <v>0</v>
      </c>
      <c r="Q521" s="68">
        <f t="shared" si="42"/>
        <v>1</v>
      </c>
      <c r="R521" s="50" t="str">
        <f t="shared" si="40"/>
        <v>Jupe courte</v>
      </c>
      <c r="S521" s="51">
        <f>VLOOKUP(A521,BDD!E:F,2,0)</f>
        <v>107</v>
      </c>
      <c r="T521" s="51">
        <f t="shared" si="43"/>
        <v>107</v>
      </c>
    </row>
    <row r="522" spans="1:20" x14ac:dyDescent="0.25">
      <c r="A522" s="65" t="str">
        <f t="shared" si="41"/>
        <v>16PHCAR081.900</v>
      </c>
      <c r="B522" s="53" t="s">
        <v>133</v>
      </c>
      <c r="C522" s="53" t="s">
        <v>70</v>
      </c>
      <c r="D522" s="53" t="s">
        <v>492</v>
      </c>
      <c r="E522" s="58" t="s">
        <v>491</v>
      </c>
      <c r="F522" s="53" t="s">
        <v>162</v>
      </c>
      <c r="G522" s="53" t="s">
        <v>835</v>
      </c>
      <c r="H522" s="65" t="str">
        <f>IF(D522="","",CONCATENATE(B522,VLOOKUP(C522,Thesaurus!N:O,2,0),VLOOKUP(F522,Thesaurus!C:D,2,0)))</f>
        <v>16PHCAR08</v>
      </c>
      <c r="I522" s="57" t="s">
        <v>250</v>
      </c>
      <c r="J522" s="59" t="s">
        <v>1004</v>
      </c>
      <c r="K522" s="61" t="s">
        <v>1003</v>
      </c>
      <c r="L522" s="53">
        <v>1</v>
      </c>
      <c r="M522" s="53">
        <v>1</v>
      </c>
      <c r="N522" s="53" t="str">
        <f t="shared" si="44"/>
        <v/>
      </c>
      <c r="O522" s="67">
        <f>IF(A522="","",SUMIFS('MVT stock'!G:G,'MVT stock'!E:E,A522,'MVT stock'!F:F,K522))</f>
        <v>0</v>
      </c>
      <c r="P522" s="67">
        <f>IF(A522="","",SUMIFS('MVT stock'!H:H,'MVT stock'!E:E,A522,'MVT stock'!F:F,K522))</f>
        <v>0</v>
      </c>
      <c r="Q522" s="68">
        <f t="shared" si="42"/>
        <v>1</v>
      </c>
      <c r="R522" s="50" t="str">
        <f t="shared" si="40"/>
        <v>Robe sans manches</v>
      </c>
      <c r="S522" s="51">
        <f>VLOOKUP(A522,BDD!E:F,2,0)</f>
        <v>144</v>
      </c>
      <c r="T522" s="51">
        <f t="shared" si="43"/>
        <v>144</v>
      </c>
    </row>
    <row r="523" spans="1:20" x14ac:dyDescent="0.25">
      <c r="A523" s="65" t="str">
        <f t="shared" si="41"/>
        <v>16PHCAR081.900</v>
      </c>
      <c r="B523" s="53" t="s">
        <v>133</v>
      </c>
      <c r="C523" s="53" t="s">
        <v>70</v>
      </c>
      <c r="D523" s="53" t="s">
        <v>492</v>
      </c>
      <c r="E523" s="58" t="s">
        <v>491</v>
      </c>
      <c r="F523" s="53" t="s">
        <v>162</v>
      </c>
      <c r="G523" s="53" t="s">
        <v>835</v>
      </c>
      <c r="H523" s="65" t="str">
        <f>IF(D523="","",CONCATENATE(B523,VLOOKUP(C523,Thesaurus!N:O,2,0),VLOOKUP(F523,Thesaurus!C:D,2,0)))</f>
        <v>16PHCAR08</v>
      </c>
      <c r="I523" s="57" t="s">
        <v>250</v>
      </c>
      <c r="J523" s="59" t="s">
        <v>1004</v>
      </c>
      <c r="K523" s="61" t="s">
        <v>1001</v>
      </c>
      <c r="L523" s="53">
        <v>1</v>
      </c>
      <c r="M523" s="53">
        <v>1</v>
      </c>
      <c r="N523" s="53" t="str">
        <f t="shared" si="44"/>
        <v/>
      </c>
      <c r="O523" s="67">
        <f>IF(A523="","",SUMIFS('MVT stock'!G:G,'MVT stock'!E:E,A523,'MVT stock'!F:F,K523))</f>
        <v>0</v>
      </c>
      <c r="P523" s="67">
        <f>IF(A523="","",SUMIFS('MVT stock'!H:H,'MVT stock'!E:E,A523,'MVT stock'!F:F,K523))</f>
        <v>0</v>
      </c>
      <c r="Q523" s="68">
        <f t="shared" si="42"/>
        <v>1</v>
      </c>
      <c r="R523" s="50" t="str">
        <f t="shared" si="40"/>
        <v>Robe sans manches</v>
      </c>
      <c r="S523" s="51">
        <f>VLOOKUP(A523,BDD!E:F,2,0)</f>
        <v>144</v>
      </c>
      <c r="T523" s="51">
        <f t="shared" si="43"/>
        <v>144</v>
      </c>
    </row>
    <row r="524" spans="1:20" x14ac:dyDescent="0.25">
      <c r="A524" s="65" t="str">
        <f t="shared" si="41"/>
        <v>16PHCAR081.900</v>
      </c>
      <c r="B524" s="53" t="s">
        <v>133</v>
      </c>
      <c r="C524" s="53" t="s">
        <v>70</v>
      </c>
      <c r="D524" s="53" t="s">
        <v>492</v>
      </c>
      <c r="E524" s="58" t="s">
        <v>491</v>
      </c>
      <c r="F524" s="53" t="s">
        <v>162</v>
      </c>
      <c r="G524" s="53" t="s">
        <v>835</v>
      </c>
      <c r="H524" s="65" t="str">
        <f>IF(D524="","",CONCATENATE(B524,VLOOKUP(C524,Thesaurus!N:O,2,0),VLOOKUP(F524,Thesaurus!C:D,2,0)))</f>
        <v>16PHCAR08</v>
      </c>
      <c r="I524" s="57" t="s">
        <v>250</v>
      </c>
      <c r="J524" s="59" t="s">
        <v>1004</v>
      </c>
      <c r="K524" s="61" t="s">
        <v>1002</v>
      </c>
      <c r="L524" s="53">
        <v>1</v>
      </c>
      <c r="M524" s="53">
        <v>1</v>
      </c>
      <c r="N524" s="53" t="str">
        <f t="shared" si="44"/>
        <v/>
      </c>
      <c r="O524" s="67">
        <f>IF(A524="","",SUMIFS('MVT stock'!G:G,'MVT stock'!E:E,A524,'MVT stock'!F:F,K524))</f>
        <v>0</v>
      </c>
      <c r="P524" s="67">
        <f>IF(A524="","",SUMIFS('MVT stock'!H:H,'MVT stock'!E:E,A524,'MVT stock'!F:F,K524))</f>
        <v>0</v>
      </c>
      <c r="Q524" s="68">
        <f t="shared" si="42"/>
        <v>1</v>
      </c>
      <c r="R524" s="50" t="str">
        <f t="shared" si="40"/>
        <v>Robe sans manches</v>
      </c>
      <c r="S524" s="51">
        <f>VLOOKUP(A524,BDD!E:F,2,0)</f>
        <v>144</v>
      </c>
      <c r="T524" s="51">
        <f t="shared" si="43"/>
        <v>144</v>
      </c>
    </row>
    <row r="525" spans="1:20" x14ac:dyDescent="0.25">
      <c r="A525" s="65" t="str">
        <f t="shared" si="41"/>
        <v>16PHCAR011.990</v>
      </c>
      <c r="B525" s="53" t="s">
        <v>133</v>
      </c>
      <c r="C525" s="53" t="s">
        <v>70</v>
      </c>
      <c r="D525" s="53" t="s">
        <v>493</v>
      </c>
      <c r="E525" s="58" t="s">
        <v>494</v>
      </c>
      <c r="F525" s="53" t="s">
        <v>148</v>
      </c>
      <c r="G525" s="53" t="s">
        <v>849</v>
      </c>
      <c r="H525" s="65" t="str">
        <f>IF(D525="","",CONCATENATE(B525,VLOOKUP(C525,Thesaurus!N:O,2,0),VLOOKUP(F525,Thesaurus!C:D,2,0)))</f>
        <v>16PHCAR01</v>
      </c>
      <c r="I525" s="57">
        <v>990</v>
      </c>
      <c r="J525" s="59" t="s">
        <v>1004</v>
      </c>
      <c r="K525" s="61" t="s">
        <v>1001</v>
      </c>
      <c r="L525" s="53">
        <v>2</v>
      </c>
      <c r="M525" s="53">
        <v>2</v>
      </c>
      <c r="N525" s="53" t="str">
        <f t="shared" si="44"/>
        <v/>
      </c>
      <c r="O525" s="67">
        <f>IF(A525="","",SUMIFS('MVT stock'!G:G,'MVT stock'!E:E,A525,'MVT stock'!F:F,K525))</f>
        <v>0</v>
      </c>
      <c r="P525" s="67">
        <f>IF(A525="","",SUMIFS('MVT stock'!H:H,'MVT stock'!E:E,A525,'MVT stock'!F:F,K525))</f>
        <v>0</v>
      </c>
      <c r="Q525" s="68">
        <f t="shared" si="42"/>
        <v>2</v>
      </c>
      <c r="R525" s="50" t="str">
        <f t="shared" si="40"/>
        <v>Top en flanelle</v>
      </c>
      <c r="S525" s="51">
        <f>VLOOKUP(A525,BDD!E:F,2,0)</f>
        <v>88</v>
      </c>
      <c r="T525" s="51">
        <f t="shared" si="43"/>
        <v>176</v>
      </c>
    </row>
    <row r="526" spans="1:20" x14ac:dyDescent="0.25">
      <c r="A526" s="65" t="str">
        <f t="shared" si="41"/>
        <v>16PHCAR011.990</v>
      </c>
      <c r="B526" s="53" t="s">
        <v>133</v>
      </c>
      <c r="C526" s="53" t="s">
        <v>70</v>
      </c>
      <c r="D526" s="53" t="s">
        <v>493</v>
      </c>
      <c r="E526" s="58" t="s">
        <v>494</v>
      </c>
      <c r="F526" s="53" t="s">
        <v>148</v>
      </c>
      <c r="G526" s="53" t="s">
        <v>849</v>
      </c>
      <c r="H526" s="65" t="str">
        <f>IF(D526="","",CONCATENATE(B526,VLOOKUP(C526,Thesaurus!N:O,2,0),VLOOKUP(F526,Thesaurus!C:D,2,0)))</f>
        <v>16PHCAR01</v>
      </c>
      <c r="I526" s="57">
        <v>990</v>
      </c>
      <c r="J526" s="59" t="s">
        <v>1004</v>
      </c>
      <c r="K526" s="61" t="s">
        <v>1002</v>
      </c>
      <c r="L526" s="53">
        <v>2</v>
      </c>
      <c r="M526" s="53">
        <v>2</v>
      </c>
      <c r="N526" s="53" t="str">
        <f t="shared" si="44"/>
        <v/>
      </c>
      <c r="O526" s="67">
        <f>IF(A526="","",SUMIFS('MVT stock'!G:G,'MVT stock'!E:E,A526,'MVT stock'!F:F,K526))</f>
        <v>0</v>
      </c>
      <c r="P526" s="67">
        <f>IF(A526="","",SUMIFS('MVT stock'!H:H,'MVT stock'!E:E,A526,'MVT stock'!F:F,K526))</f>
        <v>0</v>
      </c>
      <c r="Q526" s="68">
        <f t="shared" si="42"/>
        <v>2</v>
      </c>
      <c r="R526" s="50" t="str">
        <f t="shared" si="40"/>
        <v>Top en flanelle</v>
      </c>
      <c r="S526" s="51">
        <f>VLOOKUP(A526,BDD!E:F,2,0)</f>
        <v>88</v>
      </c>
      <c r="T526" s="51">
        <f t="shared" si="43"/>
        <v>176</v>
      </c>
    </row>
    <row r="527" spans="1:20" x14ac:dyDescent="0.25">
      <c r="A527" s="65" t="str">
        <f t="shared" si="41"/>
        <v>16PHCAR082.990</v>
      </c>
      <c r="B527" s="53" t="s">
        <v>133</v>
      </c>
      <c r="C527" s="53" t="s">
        <v>70</v>
      </c>
      <c r="D527" s="53" t="s">
        <v>495</v>
      </c>
      <c r="E527" s="58" t="s">
        <v>494</v>
      </c>
      <c r="F527" s="53" t="s">
        <v>162</v>
      </c>
      <c r="G527" s="53" t="s">
        <v>850</v>
      </c>
      <c r="H527" s="65" t="str">
        <f>IF(D527="","",CONCATENATE(B527,VLOOKUP(C527,Thesaurus!N:O,2,0),VLOOKUP(F527,Thesaurus!C:D,2,0)))</f>
        <v>16PHCAR08</v>
      </c>
      <c r="I527" s="57">
        <v>990</v>
      </c>
      <c r="J527" s="59" t="s">
        <v>183</v>
      </c>
      <c r="K527" s="61" t="s">
        <v>1001</v>
      </c>
      <c r="L527" s="53">
        <v>2</v>
      </c>
      <c r="M527" s="53">
        <v>2</v>
      </c>
      <c r="N527" s="53" t="str">
        <f t="shared" si="44"/>
        <v/>
      </c>
      <c r="O527" s="67">
        <f>IF(A527="","",SUMIFS('MVT stock'!G:G,'MVT stock'!E:E,A527,'MVT stock'!F:F,K527))</f>
        <v>0</v>
      </c>
      <c r="P527" s="67">
        <f>IF(A527="","",SUMIFS('MVT stock'!H:H,'MVT stock'!E:E,A527,'MVT stock'!F:F,K527))</f>
        <v>0</v>
      </c>
      <c r="Q527" s="68">
        <f t="shared" si="42"/>
        <v>2</v>
      </c>
      <c r="R527" s="50" t="str">
        <f t="shared" si="40"/>
        <v>Robe ceinturée</v>
      </c>
      <c r="S527" s="51">
        <f>VLOOKUP(A527,BDD!E:F,2,0)</f>
        <v>129</v>
      </c>
      <c r="T527" s="51">
        <f t="shared" si="43"/>
        <v>258</v>
      </c>
    </row>
    <row r="528" spans="1:20" x14ac:dyDescent="0.25">
      <c r="A528" s="65" t="str">
        <f t="shared" si="41"/>
        <v>16PHCAR082.990</v>
      </c>
      <c r="B528" s="53" t="s">
        <v>133</v>
      </c>
      <c r="C528" s="53" t="s">
        <v>70</v>
      </c>
      <c r="D528" s="53" t="s">
        <v>495</v>
      </c>
      <c r="E528" s="58" t="s">
        <v>494</v>
      </c>
      <c r="F528" s="53" t="s">
        <v>162</v>
      </c>
      <c r="G528" s="53" t="s">
        <v>850</v>
      </c>
      <c r="H528" s="65" t="str">
        <f>IF(D528="","",CONCATENATE(B528,VLOOKUP(C528,Thesaurus!N:O,2,0),VLOOKUP(F528,Thesaurus!C:D,2,0)))</f>
        <v>16PHCAR08</v>
      </c>
      <c r="I528" s="57">
        <v>990</v>
      </c>
      <c r="J528" s="59" t="s">
        <v>183</v>
      </c>
      <c r="K528" s="61" t="s">
        <v>1002</v>
      </c>
      <c r="L528" s="53">
        <v>2</v>
      </c>
      <c r="M528" s="53">
        <v>2</v>
      </c>
      <c r="N528" s="53" t="str">
        <f t="shared" si="44"/>
        <v/>
      </c>
      <c r="O528" s="67">
        <f>IF(A528="","",SUMIFS('MVT stock'!G:G,'MVT stock'!E:E,A528,'MVT stock'!F:F,K528))</f>
        <v>0</v>
      </c>
      <c r="P528" s="67">
        <f>IF(A528="","",SUMIFS('MVT stock'!H:H,'MVT stock'!E:E,A528,'MVT stock'!F:F,K528))</f>
        <v>0</v>
      </c>
      <c r="Q528" s="68">
        <f t="shared" si="42"/>
        <v>2</v>
      </c>
      <c r="R528" s="50" t="str">
        <f t="shared" si="40"/>
        <v>Robe ceinturée</v>
      </c>
      <c r="S528" s="51">
        <f>VLOOKUP(A528,BDD!E:F,2,0)</f>
        <v>129</v>
      </c>
      <c r="T528" s="51">
        <f t="shared" si="43"/>
        <v>258</v>
      </c>
    </row>
    <row r="529" spans="1:20" x14ac:dyDescent="0.25">
      <c r="A529" s="65" t="str">
        <f t="shared" si="41"/>
        <v>16PHCAR041.999</v>
      </c>
      <c r="B529" s="53" t="s">
        <v>133</v>
      </c>
      <c r="C529" s="53" t="s">
        <v>70</v>
      </c>
      <c r="D529" s="53" t="s">
        <v>496</v>
      </c>
      <c r="E529" s="58" t="s">
        <v>322</v>
      </c>
      <c r="F529" s="53" t="s">
        <v>154</v>
      </c>
      <c r="G529" s="53" t="s">
        <v>851</v>
      </c>
      <c r="H529" s="65" t="str">
        <f>IF(D529="","",CONCATENATE(B529,VLOOKUP(C529,Thesaurus!N:O,2,0),VLOOKUP(F529,Thesaurus!C:D,2,0)))</f>
        <v>16PHCAR04</v>
      </c>
      <c r="I529" s="57">
        <v>999</v>
      </c>
      <c r="J529" s="59" t="s">
        <v>1004</v>
      </c>
      <c r="K529" s="61" t="s">
        <v>1003</v>
      </c>
      <c r="L529" s="53">
        <v>1</v>
      </c>
      <c r="M529" s="53">
        <v>1</v>
      </c>
      <c r="N529" s="53" t="str">
        <f t="shared" si="44"/>
        <v/>
      </c>
      <c r="O529" s="67">
        <f>IF(A529="","",SUMIFS('MVT stock'!G:G,'MVT stock'!E:E,A529,'MVT stock'!F:F,K529))</f>
        <v>0</v>
      </c>
      <c r="P529" s="67">
        <f>IF(A529="","",SUMIFS('MVT stock'!H:H,'MVT stock'!E:E,A529,'MVT stock'!F:F,K529))</f>
        <v>0</v>
      </c>
      <c r="Q529" s="68">
        <f t="shared" si="42"/>
        <v>1</v>
      </c>
      <c r="R529" s="50" t="str">
        <f t="shared" si="40"/>
        <v>Pantalon fitté</v>
      </c>
      <c r="S529" s="51">
        <f>VLOOKUP(A529,BDD!E:F,2,0)</f>
        <v>107</v>
      </c>
      <c r="T529" s="51">
        <f t="shared" si="43"/>
        <v>107</v>
      </c>
    </row>
    <row r="530" spans="1:20" x14ac:dyDescent="0.25">
      <c r="A530" s="65" t="str">
        <f t="shared" si="41"/>
        <v>16PHCAR041.999</v>
      </c>
      <c r="B530" s="53" t="s">
        <v>133</v>
      </c>
      <c r="C530" s="53" t="s">
        <v>70</v>
      </c>
      <c r="D530" s="53" t="s">
        <v>496</v>
      </c>
      <c r="E530" s="58" t="s">
        <v>322</v>
      </c>
      <c r="F530" s="53" t="s">
        <v>154</v>
      </c>
      <c r="G530" s="53" t="s">
        <v>851</v>
      </c>
      <c r="H530" s="65" t="str">
        <f>IF(D530="","",CONCATENATE(B530,VLOOKUP(C530,Thesaurus!N:O,2,0),VLOOKUP(F530,Thesaurus!C:D,2,0)))</f>
        <v>16PHCAR04</v>
      </c>
      <c r="I530" s="57">
        <v>999</v>
      </c>
      <c r="J530" s="59" t="s">
        <v>1004</v>
      </c>
      <c r="K530" s="61" t="s">
        <v>1001</v>
      </c>
      <c r="L530" s="53">
        <v>1</v>
      </c>
      <c r="M530" s="53">
        <v>1</v>
      </c>
      <c r="N530" s="53" t="str">
        <f t="shared" si="44"/>
        <v/>
      </c>
      <c r="O530" s="67">
        <f>IF(A530="","",SUMIFS('MVT stock'!G:G,'MVT stock'!E:E,A530,'MVT stock'!F:F,K530))</f>
        <v>0</v>
      </c>
      <c r="P530" s="67">
        <f>IF(A530="","",SUMIFS('MVT stock'!H:H,'MVT stock'!E:E,A530,'MVT stock'!F:F,K530))</f>
        <v>0</v>
      </c>
      <c r="Q530" s="68">
        <f t="shared" si="42"/>
        <v>1</v>
      </c>
      <c r="R530" s="50" t="str">
        <f t="shared" si="40"/>
        <v>Pantalon fitté</v>
      </c>
      <c r="S530" s="51">
        <f>VLOOKUP(A530,BDD!E:F,2,0)</f>
        <v>107</v>
      </c>
      <c r="T530" s="51">
        <f t="shared" si="43"/>
        <v>107</v>
      </c>
    </row>
    <row r="531" spans="1:20" x14ac:dyDescent="0.25">
      <c r="A531" s="65" t="str">
        <f t="shared" si="41"/>
        <v>16PHCAR041.999</v>
      </c>
      <c r="B531" s="53" t="s">
        <v>133</v>
      </c>
      <c r="C531" s="53" t="s">
        <v>70</v>
      </c>
      <c r="D531" s="53" t="s">
        <v>496</v>
      </c>
      <c r="E531" s="58" t="s">
        <v>322</v>
      </c>
      <c r="F531" s="53" t="s">
        <v>154</v>
      </c>
      <c r="G531" s="53" t="s">
        <v>851</v>
      </c>
      <c r="H531" s="65" t="str">
        <f>IF(D531="","",CONCATENATE(B531,VLOOKUP(C531,Thesaurus!N:O,2,0),VLOOKUP(F531,Thesaurus!C:D,2,0)))</f>
        <v>16PHCAR04</v>
      </c>
      <c r="I531" s="57">
        <v>999</v>
      </c>
      <c r="J531" s="59" t="s">
        <v>1004</v>
      </c>
      <c r="K531" s="61" t="s">
        <v>1002</v>
      </c>
      <c r="L531" s="53">
        <v>1</v>
      </c>
      <c r="M531" s="53">
        <v>1</v>
      </c>
      <c r="N531" s="53" t="str">
        <f t="shared" si="44"/>
        <v/>
      </c>
      <c r="O531" s="67">
        <f>IF(A531="","",SUMIFS('MVT stock'!G:G,'MVT stock'!E:E,A531,'MVT stock'!F:F,K531))</f>
        <v>0</v>
      </c>
      <c r="P531" s="67">
        <f>IF(A531="","",SUMIFS('MVT stock'!H:H,'MVT stock'!E:E,A531,'MVT stock'!F:F,K531))</f>
        <v>0</v>
      </c>
      <c r="Q531" s="68">
        <f t="shared" si="42"/>
        <v>1</v>
      </c>
      <c r="R531" s="50" t="str">
        <f t="shared" si="40"/>
        <v>Pantalon fitté</v>
      </c>
      <c r="S531" s="51">
        <f>VLOOKUP(A531,BDD!E:F,2,0)</f>
        <v>107</v>
      </c>
      <c r="T531" s="51">
        <f t="shared" si="43"/>
        <v>107</v>
      </c>
    </row>
    <row r="532" spans="1:20" x14ac:dyDescent="0.25">
      <c r="A532" s="65" t="str">
        <f t="shared" si="41"/>
        <v>16PHCAR041.999</v>
      </c>
      <c r="B532" s="53" t="s">
        <v>133</v>
      </c>
      <c r="C532" s="53" t="s">
        <v>70</v>
      </c>
      <c r="D532" s="53" t="s">
        <v>496</v>
      </c>
      <c r="E532" s="58" t="s">
        <v>322</v>
      </c>
      <c r="F532" s="53" t="s">
        <v>154</v>
      </c>
      <c r="G532" s="53" t="s">
        <v>851</v>
      </c>
      <c r="H532" s="65" t="str">
        <f>IF(D532="","",CONCATENATE(B532,VLOOKUP(C532,Thesaurus!N:O,2,0),VLOOKUP(F532,Thesaurus!C:D,2,0)))</f>
        <v>16PHCAR04</v>
      </c>
      <c r="I532" s="57">
        <v>999</v>
      </c>
      <c r="J532" s="59" t="s">
        <v>1004</v>
      </c>
      <c r="K532" s="61" t="s">
        <v>993</v>
      </c>
      <c r="L532" s="53">
        <v>1</v>
      </c>
      <c r="M532" s="53">
        <v>1</v>
      </c>
      <c r="N532" s="53" t="str">
        <f t="shared" si="44"/>
        <v/>
      </c>
      <c r="O532" s="67">
        <f>IF(A532="","",SUMIFS('MVT stock'!G:G,'MVT stock'!E:E,A532,'MVT stock'!F:F,K532))</f>
        <v>0</v>
      </c>
      <c r="P532" s="67">
        <f>IF(A532="","",SUMIFS('MVT stock'!H:H,'MVT stock'!E:E,A532,'MVT stock'!F:F,K532))</f>
        <v>0</v>
      </c>
      <c r="Q532" s="68">
        <f t="shared" si="42"/>
        <v>1</v>
      </c>
      <c r="R532" s="50" t="str">
        <f t="shared" si="40"/>
        <v>Pantalon fitté</v>
      </c>
      <c r="S532" s="51">
        <f>VLOOKUP(A532,BDD!E:F,2,0)</f>
        <v>107</v>
      </c>
      <c r="T532" s="51">
        <f t="shared" si="43"/>
        <v>107</v>
      </c>
    </row>
    <row r="533" spans="1:20" x14ac:dyDescent="0.25">
      <c r="A533" s="65" t="str">
        <f t="shared" si="41"/>
        <v>16PHCAR041.999</v>
      </c>
      <c r="B533" s="53" t="s">
        <v>133</v>
      </c>
      <c r="C533" s="53" t="s">
        <v>70</v>
      </c>
      <c r="D533" s="53" t="s">
        <v>496</v>
      </c>
      <c r="E533" s="58" t="s">
        <v>322</v>
      </c>
      <c r="F533" s="53" t="s">
        <v>154</v>
      </c>
      <c r="G533" s="53" t="s">
        <v>851</v>
      </c>
      <c r="H533" s="65" t="str">
        <f>IF(D533="","",CONCATENATE(B533,VLOOKUP(C533,Thesaurus!N:O,2,0),VLOOKUP(F533,Thesaurus!C:D,2,0)))</f>
        <v>16PHCAR04</v>
      </c>
      <c r="I533" s="57">
        <v>999</v>
      </c>
      <c r="J533" s="59" t="s">
        <v>1004</v>
      </c>
      <c r="K533" s="61" t="s">
        <v>994</v>
      </c>
      <c r="L533" s="53">
        <v>1</v>
      </c>
      <c r="M533" s="53">
        <v>1</v>
      </c>
      <c r="N533" s="53" t="str">
        <f t="shared" si="44"/>
        <v/>
      </c>
      <c r="O533" s="67">
        <f>IF(A533="","",SUMIFS('MVT stock'!G:G,'MVT stock'!E:E,A533,'MVT stock'!F:F,K533))</f>
        <v>0</v>
      </c>
      <c r="P533" s="67">
        <f>IF(A533="","",SUMIFS('MVT stock'!H:H,'MVT stock'!E:E,A533,'MVT stock'!F:F,K533))</f>
        <v>0</v>
      </c>
      <c r="Q533" s="68">
        <f t="shared" si="42"/>
        <v>1</v>
      </c>
      <c r="R533" s="50" t="str">
        <f t="shared" si="40"/>
        <v>Pantalon fitté</v>
      </c>
      <c r="S533" s="51">
        <f>VLOOKUP(A533,BDD!E:F,2,0)</f>
        <v>107</v>
      </c>
      <c r="T533" s="51">
        <f t="shared" si="43"/>
        <v>107</v>
      </c>
    </row>
    <row r="534" spans="1:20" x14ac:dyDescent="0.25">
      <c r="A534" s="65" t="str">
        <f t="shared" si="41"/>
        <v>16PHCAR121.999</v>
      </c>
      <c r="B534" s="53" t="s">
        <v>133</v>
      </c>
      <c r="C534" s="53" t="s">
        <v>70</v>
      </c>
      <c r="D534" s="53" t="s">
        <v>497</v>
      </c>
      <c r="E534" s="58" t="s">
        <v>322</v>
      </c>
      <c r="F534" s="53" t="s">
        <v>170</v>
      </c>
      <c r="G534" s="53" t="s">
        <v>852</v>
      </c>
      <c r="H534" s="65" t="str">
        <f>IF(D534="","",CONCATENATE(B534,VLOOKUP(C534,Thesaurus!N:O,2,0),VLOOKUP(F534,Thesaurus!C:D,2,0)))</f>
        <v>16PHCAR12</v>
      </c>
      <c r="I534" s="57">
        <v>999</v>
      </c>
      <c r="J534" s="59" t="s">
        <v>1004</v>
      </c>
      <c r="K534" s="61" t="s">
        <v>1003</v>
      </c>
      <c r="L534" s="53">
        <v>1</v>
      </c>
      <c r="M534" s="53">
        <v>1</v>
      </c>
      <c r="N534" s="53" t="str">
        <f t="shared" si="44"/>
        <v/>
      </c>
      <c r="O534" s="67">
        <f>IF(A534="","",SUMIFS('MVT stock'!G:G,'MVT stock'!E:E,A534,'MVT stock'!F:F,K534))</f>
        <v>0</v>
      </c>
      <c r="P534" s="67">
        <f>IF(A534="","",SUMIFS('MVT stock'!H:H,'MVT stock'!E:E,A534,'MVT stock'!F:F,K534))</f>
        <v>0</v>
      </c>
      <c r="Q534" s="68">
        <f t="shared" si="42"/>
        <v>1</v>
      </c>
      <c r="R534" s="50" t="str">
        <f t="shared" si="40"/>
        <v>Veste fittée</v>
      </c>
      <c r="S534" s="51">
        <f>VLOOKUP(A534,BDD!E:F,2,0)</f>
        <v>200</v>
      </c>
      <c r="T534" s="51">
        <f t="shared" si="43"/>
        <v>200</v>
      </c>
    </row>
    <row r="535" spans="1:20" x14ac:dyDescent="0.25">
      <c r="A535" s="65" t="str">
        <f t="shared" si="41"/>
        <v>16PHCAR121.999</v>
      </c>
      <c r="B535" s="53" t="s">
        <v>133</v>
      </c>
      <c r="C535" s="53" t="s">
        <v>70</v>
      </c>
      <c r="D535" s="53" t="s">
        <v>497</v>
      </c>
      <c r="E535" s="58" t="s">
        <v>322</v>
      </c>
      <c r="F535" s="53" t="s">
        <v>170</v>
      </c>
      <c r="G535" s="53" t="s">
        <v>852</v>
      </c>
      <c r="H535" s="65" t="str">
        <f>IF(D535="","",CONCATENATE(B535,VLOOKUP(C535,Thesaurus!N:O,2,0),VLOOKUP(F535,Thesaurus!C:D,2,0)))</f>
        <v>16PHCAR12</v>
      </c>
      <c r="I535" s="57">
        <v>999</v>
      </c>
      <c r="J535" s="59" t="s">
        <v>1004</v>
      </c>
      <c r="K535" s="61" t="s">
        <v>1001</v>
      </c>
      <c r="L535" s="53">
        <v>1</v>
      </c>
      <c r="M535" s="53">
        <v>1</v>
      </c>
      <c r="N535" s="53" t="str">
        <f t="shared" si="44"/>
        <v/>
      </c>
      <c r="O535" s="67">
        <f>IF(A535="","",SUMIFS('MVT stock'!G:G,'MVT stock'!E:E,A535,'MVT stock'!F:F,K535))</f>
        <v>0</v>
      </c>
      <c r="P535" s="67">
        <f>IF(A535="","",SUMIFS('MVT stock'!H:H,'MVT stock'!E:E,A535,'MVT stock'!F:F,K535))</f>
        <v>0</v>
      </c>
      <c r="Q535" s="68">
        <f t="shared" si="42"/>
        <v>1</v>
      </c>
      <c r="R535" s="50" t="str">
        <f t="shared" si="40"/>
        <v>Veste fittée</v>
      </c>
      <c r="S535" s="51">
        <f>VLOOKUP(A535,BDD!E:F,2,0)</f>
        <v>200</v>
      </c>
      <c r="T535" s="51">
        <f t="shared" si="43"/>
        <v>200</v>
      </c>
    </row>
    <row r="536" spans="1:20" x14ac:dyDescent="0.25">
      <c r="A536" s="65" t="str">
        <f t="shared" si="41"/>
        <v>16PHCAR121.999</v>
      </c>
      <c r="B536" s="53" t="s">
        <v>133</v>
      </c>
      <c r="C536" s="53" t="s">
        <v>70</v>
      </c>
      <c r="D536" s="53" t="s">
        <v>497</v>
      </c>
      <c r="E536" s="58" t="s">
        <v>322</v>
      </c>
      <c r="F536" s="53" t="s">
        <v>170</v>
      </c>
      <c r="G536" s="53" t="s">
        <v>852</v>
      </c>
      <c r="H536" s="65" t="str">
        <f>IF(D536="","",CONCATENATE(B536,VLOOKUP(C536,Thesaurus!N:O,2,0),VLOOKUP(F536,Thesaurus!C:D,2,0)))</f>
        <v>16PHCAR12</v>
      </c>
      <c r="I536" s="57">
        <v>999</v>
      </c>
      <c r="J536" s="59" t="s">
        <v>1004</v>
      </c>
      <c r="K536" s="61" t="s">
        <v>1002</v>
      </c>
      <c r="L536" s="53">
        <v>1</v>
      </c>
      <c r="M536" s="53">
        <v>1</v>
      </c>
      <c r="N536" s="53" t="str">
        <f t="shared" si="44"/>
        <v/>
      </c>
      <c r="O536" s="67">
        <f>IF(A536="","",SUMIFS('MVT stock'!G:G,'MVT stock'!E:E,A536,'MVT stock'!F:F,K536))</f>
        <v>0</v>
      </c>
      <c r="P536" s="67">
        <f>IF(A536="","",SUMIFS('MVT stock'!H:H,'MVT stock'!E:E,A536,'MVT stock'!F:F,K536))</f>
        <v>0</v>
      </c>
      <c r="Q536" s="68">
        <f t="shared" si="42"/>
        <v>1</v>
      </c>
      <c r="R536" s="50" t="str">
        <f t="shared" si="40"/>
        <v>Veste fittée</v>
      </c>
      <c r="S536" s="51">
        <f>VLOOKUP(A536,BDD!E:F,2,0)</f>
        <v>200</v>
      </c>
      <c r="T536" s="51">
        <f t="shared" si="43"/>
        <v>200</v>
      </c>
    </row>
    <row r="537" spans="1:20" x14ac:dyDescent="0.25">
      <c r="A537" s="65" t="str">
        <f t="shared" si="41"/>
        <v>16PHCAR121.999</v>
      </c>
      <c r="B537" s="53" t="s">
        <v>133</v>
      </c>
      <c r="C537" s="53" t="s">
        <v>70</v>
      </c>
      <c r="D537" s="53" t="s">
        <v>497</v>
      </c>
      <c r="E537" s="58" t="s">
        <v>322</v>
      </c>
      <c r="F537" s="53" t="s">
        <v>170</v>
      </c>
      <c r="G537" s="53" t="s">
        <v>852</v>
      </c>
      <c r="H537" s="65" t="str">
        <f>IF(D537="","",CONCATENATE(B537,VLOOKUP(C537,Thesaurus!N:O,2,0),VLOOKUP(F537,Thesaurus!C:D,2,0)))</f>
        <v>16PHCAR12</v>
      </c>
      <c r="I537" s="57">
        <v>999</v>
      </c>
      <c r="J537" s="59" t="s">
        <v>1004</v>
      </c>
      <c r="K537" s="61" t="s">
        <v>993</v>
      </c>
      <c r="L537" s="53">
        <v>1</v>
      </c>
      <c r="M537" s="53">
        <v>1</v>
      </c>
      <c r="N537" s="53" t="str">
        <f t="shared" si="44"/>
        <v/>
      </c>
      <c r="O537" s="67">
        <f>IF(A537="","",SUMIFS('MVT stock'!G:G,'MVT stock'!E:E,A537,'MVT stock'!F:F,K537))</f>
        <v>0</v>
      </c>
      <c r="P537" s="67">
        <f>IF(A537="","",SUMIFS('MVT stock'!H:H,'MVT stock'!E:E,A537,'MVT stock'!F:F,K537))</f>
        <v>0</v>
      </c>
      <c r="Q537" s="68">
        <f t="shared" si="42"/>
        <v>1</v>
      </c>
      <c r="R537" s="50" t="str">
        <f t="shared" si="40"/>
        <v>Veste fittée</v>
      </c>
      <c r="S537" s="51">
        <f>VLOOKUP(A537,BDD!E:F,2,0)</f>
        <v>200</v>
      </c>
      <c r="T537" s="51">
        <f t="shared" si="43"/>
        <v>200</v>
      </c>
    </row>
    <row r="538" spans="1:20" x14ac:dyDescent="0.25">
      <c r="A538" s="65" t="str">
        <f t="shared" si="41"/>
        <v>16PHCAR121.999</v>
      </c>
      <c r="B538" s="53" t="s">
        <v>133</v>
      </c>
      <c r="C538" s="53" t="s">
        <v>70</v>
      </c>
      <c r="D538" s="53" t="s">
        <v>497</v>
      </c>
      <c r="E538" s="58" t="s">
        <v>322</v>
      </c>
      <c r="F538" s="53" t="s">
        <v>170</v>
      </c>
      <c r="G538" s="53" t="s">
        <v>852</v>
      </c>
      <c r="H538" s="65" t="str">
        <f>IF(D538="","",CONCATENATE(B538,VLOOKUP(C538,Thesaurus!N:O,2,0),VLOOKUP(F538,Thesaurus!C:D,2,0)))</f>
        <v>16PHCAR12</v>
      </c>
      <c r="I538" s="57">
        <v>999</v>
      </c>
      <c r="J538" s="59" t="s">
        <v>1004</v>
      </c>
      <c r="K538" s="61" t="s">
        <v>994</v>
      </c>
      <c r="L538" s="53">
        <v>1</v>
      </c>
      <c r="M538" s="53">
        <v>1</v>
      </c>
      <c r="N538" s="53" t="str">
        <f t="shared" si="44"/>
        <v/>
      </c>
      <c r="O538" s="67">
        <f>IF(A538="","",SUMIFS('MVT stock'!G:G,'MVT stock'!E:E,A538,'MVT stock'!F:F,K538))</f>
        <v>0</v>
      </c>
      <c r="P538" s="67">
        <f>IF(A538="","",SUMIFS('MVT stock'!H:H,'MVT stock'!E:E,A538,'MVT stock'!F:F,K538))</f>
        <v>0</v>
      </c>
      <c r="Q538" s="68">
        <f t="shared" si="42"/>
        <v>1</v>
      </c>
      <c r="R538" s="50" t="str">
        <f t="shared" si="40"/>
        <v>Veste fittée</v>
      </c>
      <c r="S538" s="51">
        <f>VLOOKUP(A538,BDD!E:F,2,0)</f>
        <v>200</v>
      </c>
      <c r="T538" s="51">
        <f t="shared" si="43"/>
        <v>200</v>
      </c>
    </row>
    <row r="539" spans="1:20" x14ac:dyDescent="0.25">
      <c r="A539" s="65" t="str">
        <f t="shared" si="41"/>
        <v>16PHCAR012.999</v>
      </c>
      <c r="B539" s="53" t="s">
        <v>133</v>
      </c>
      <c r="C539" s="53" t="s">
        <v>70</v>
      </c>
      <c r="D539" s="53" t="s">
        <v>498</v>
      </c>
      <c r="E539" s="58" t="s">
        <v>322</v>
      </c>
      <c r="F539" s="53" t="s">
        <v>148</v>
      </c>
      <c r="G539" s="53" t="s">
        <v>853</v>
      </c>
      <c r="H539" s="65" t="str">
        <f>IF(D539="","",CONCATENATE(B539,VLOOKUP(C539,Thesaurus!N:O,2,0),VLOOKUP(F539,Thesaurus!C:D,2,0)))</f>
        <v>16PHCAR01</v>
      </c>
      <c r="I539" s="57">
        <v>999</v>
      </c>
      <c r="J539" s="59" t="s">
        <v>183</v>
      </c>
      <c r="K539" s="61" t="s">
        <v>1003</v>
      </c>
      <c r="L539" s="53">
        <v>1</v>
      </c>
      <c r="M539" s="53">
        <v>1</v>
      </c>
      <c r="N539" s="53" t="str">
        <f t="shared" si="44"/>
        <v/>
      </c>
      <c r="O539" s="67">
        <f>IF(A539="","",SUMIFS('MVT stock'!G:G,'MVT stock'!E:E,A539,'MVT stock'!F:F,K539))</f>
        <v>0</v>
      </c>
      <c r="P539" s="67">
        <f>IF(A539="","",SUMIFS('MVT stock'!H:H,'MVT stock'!E:E,A539,'MVT stock'!F:F,K539))</f>
        <v>0</v>
      </c>
      <c r="Q539" s="68">
        <f t="shared" si="42"/>
        <v>1</v>
      </c>
      <c r="R539" s="50" t="str">
        <f t="shared" si="40"/>
        <v>Top fluide plissé</v>
      </c>
      <c r="S539" s="51">
        <f>VLOOKUP(A539,BDD!E:F,2,0)</f>
        <v>107</v>
      </c>
      <c r="T539" s="51">
        <f t="shared" si="43"/>
        <v>107</v>
      </c>
    </row>
    <row r="540" spans="1:20" x14ac:dyDescent="0.25">
      <c r="A540" s="65" t="str">
        <f t="shared" si="41"/>
        <v>16PHCAR012.999</v>
      </c>
      <c r="B540" s="53" t="s">
        <v>133</v>
      </c>
      <c r="C540" s="53" t="s">
        <v>70</v>
      </c>
      <c r="D540" s="53" t="s">
        <v>498</v>
      </c>
      <c r="E540" s="58" t="s">
        <v>322</v>
      </c>
      <c r="F540" s="53" t="s">
        <v>148</v>
      </c>
      <c r="G540" s="53" t="s">
        <v>853</v>
      </c>
      <c r="H540" s="65" t="str">
        <f>IF(D540="","",CONCATENATE(B540,VLOOKUP(C540,Thesaurus!N:O,2,0),VLOOKUP(F540,Thesaurus!C:D,2,0)))</f>
        <v>16PHCAR01</v>
      </c>
      <c r="I540" s="57">
        <v>999</v>
      </c>
      <c r="J540" s="59" t="s">
        <v>183</v>
      </c>
      <c r="K540" s="61" t="s">
        <v>1001</v>
      </c>
      <c r="L540" s="53">
        <v>1</v>
      </c>
      <c r="M540" s="53">
        <v>1</v>
      </c>
      <c r="N540" s="53" t="str">
        <f t="shared" si="44"/>
        <v/>
      </c>
      <c r="O540" s="67">
        <f>IF(A540="","",SUMIFS('MVT stock'!G:G,'MVT stock'!E:E,A540,'MVT stock'!F:F,K540))</f>
        <v>0</v>
      </c>
      <c r="P540" s="67">
        <f>IF(A540="","",SUMIFS('MVT stock'!H:H,'MVT stock'!E:E,A540,'MVT stock'!F:F,K540))</f>
        <v>0</v>
      </c>
      <c r="Q540" s="68">
        <f t="shared" si="42"/>
        <v>1</v>
      </c>
      <c r="R540" s="50" t="str">
        <f t="shared" si="40"/>
        <v>Top fluide plissé</v>
      </c>
      <c r="S540" s="51">
        <f>VLOOKUP(A540,BDD!E:F,2,0)</f>
        <v>107</v>
      </c>
      <c r="T540" s="51">
        <f t="shared" si="43"/>
        <v>107</v>
      </c>
    </row>
    <row r="541" spans="1:20" x14ac:dyDescent="0.25">
      <c r="A541" s="65" t="str">
        <f t="shared" si="41"/>
        <v>16PHCAR012.999</v>
      </c>
      <c r="B541" s="53" t="s">
        <v>133</v>
      </c>
      <c r="C541" s="53" t="s">
        <v>70</v>
      </c>
      <c r="D541" s="53" t="s">
        <v>498</v>
      </c>
      <c r="E541" s="58" t="s">
        <v>322</v>
      </c>
      <c r="F541" s="53" t="s">
        <v>148</v>
      </c>
      <c r="G541" s="53" t="s">
        <v>853</v>
      </c>
      <c r="H541" s="65" t="str">
        <f>IF(D541="","",CONCATENATE(B541,VLOOKUP(C541,Thesaurus!N:O,2,0),VLOOKUP(F541,Thesaurus!C:D,2,0)))</f>
        <v>16PHCAR01</v>
      </c>
      <c r="I541" s="57">
        <v>999</v>
      </c>
      <c r="J541" s="59" t="s">
        <v>183</v>
      </c>
      <c r="K541" s="61" t="s">
        <v>1002</v>
      </c>
      <c r="L541" s="53">
        <v>1</v>
      </c>
      <c r="M541" s="53">
        <v>1</v>
      </c>
      <c r="N541" s="53" t="str">
        <f t="shared" si="44"/>
        <v/>
      </c>
      <c r="O541" s="67">
        <f>IF(A541="","",SUMIFS('MVT stock'!G:G,'MVT stock'!E:E,A541,'MVT stock'!F:F,K541))</f>
        <v>0</v>
      </c>
      <c r="P541" s="67">
        <f>IF(A541="","",SUMIFS('MVT stock'!H:H,'MVT stock'!E:E,A541,'MVT stock'!F:F,K541))</f>
        <v>0</v>
      </c>
      <c r="Q541" s="68">
        <f t="shared" si="42"/>
        <v>1</v>
      </c>
      <c r="R541" s="50" t="str">
        <f t="shared" si="40"/>
        <v>Top fluide plissé</v>
      </c>
      <c r="S541" s="51">
        <f>VLOOKUP(A541,BDD!E:F,2,0)</f>
        <v>107</v>
      </c>
      <c r="T541" s="51">
        <f t="shared" si="43"/>
        <v>107</v>
      </c>
    </row>
    <row r="542" spans="1:20" x14ac:dyDescent="0.25">
      <c r="A542" s="65" t="str">
        <f t="shared" si="41"/>
        <v>16PHCAR012.999</v>
      </c>
      <c r="B542" s="53" t="s">
        <v>133</v>
      </c>
      <c r="C542" s="53" t="s">
        <v>70</v>
      </c>
      <c r="D542" s="53" t="s">
        <v>498</v>
      </c>
      <c r="E542" s="58" t="s">
        <v>322</v>
      </c>
      <c r="F542" s="53" t="s">
        <v>148</v>
      </c>
      <c r="G542" s="53" t="s">
        <v>853</v>
      </c>
      <c r="H542" s="65" t="str">
        <f>IF(D542="","",CONCATENATE(B542,VLOOKUP(C542,Thesaurus!N:O,2,0),VLOOKUP(F542,Thesaurus!C:D,2,0)))</f>
        <v>16PHCAR01</v>
      </c>
      <c r="I542" s="57">
        <v>999</v>
      </c>
      <c r="J542" s="59" t="s">
        <v>183</v>
      </c>
      <c r="K542" s="61" t="s">
        <v>993</v>
      </c>
      <c r="L542" s="53">
        <v>1</v>
      </c>
      <c r="M542" s="53">
        <v>1</v>
      </c>
      <c r="N542" s="53" t="str">
        <f t="shared" si="44"/>
        <v/>
      </c>
      <c r="O542" s="67">
        <f>IF(A542="","",SUMIFS('MVT stock'!G:G,'MVT stock'!E:E,A542,'MVT stock'!F:F,K542))</f>
        <v>0</v>
      </c>
      <c r="P542" s="67">
        <f>IF(A542="","",SUMIFS('MVT stock'!H:H,'MVT stock'!E:E,A542,'MVT stock'!F:F,K542))</f>
        <v>0</v>
      </c>
      <c r="Q542" s="68">
        <f t="shared" si="42"/>
        <v>1</v>
      </c>
      <c r="R542" s="50" t="str">
        <f t="shared" si="40"/>
        <v>Top fluide plissé</v>
      </c>
      <c r="S542" s="51">
        <f>VLOOKUP(A542,BDD!E:F,2,0)</f>
        <v>107</v>
      </c>
      <c r="T542" s="51">
        <f t="shared" si="43"/>
        <v>107</v>
      </c>
    </row>
    <row r="543" spans="1:20" x14ac:dyDescent="0.25">
      <c r="A543" s="65" t="str">
        <f t="shared" si="41"/>
        <v>16PHCAR083.999</v>
      </c>
      <c r="B543" s="53" t="s">
        <v>133</v>
      </c>
      <c r="C543" s="53" t="s">
        <v>70</v>
      </c>
      <c r="D543" s="53" t="s">
        <v>499</v>
      </c>
      <c r="E543" s="58" t="s">
        <v>322</v>
      </c>
      <c r="F543" s="53" t="s">
        <v>162</v>
      </c>
      <c r="G543" s="53" t="s">
        <v>854</v>
      </c>
      <c r="H543" s="65" t="str">
        <f>IF(D543="","",CONCATENATE(B543,VLOOKUP(C543,Thesaurus!N:O,2,0),VLOOKUP(F543,Thesaurus!C:D,2,0)))</f>
        <v>16PHCAR08</v>
      </c>
      <c r="I543" s="57">
        <v>999</v>
      </c>
      <c r="J543" s="59" t="s">
        <v>1005</v>
      </c>
      <c r="K543" s="61" t="s">
        <v>1003</v>
      </c>
      <c r="L543" s="53">
        <v>1</v>
      </c>
      <c r="M543" s="53">
        <v>1</v>
      </c>
      <c r="N543" s="53" t="str">
        <f t="shared" si="44"/>
        <v/>
      </c>
      <c r="O543" s="67">
        <f>IF(A543="","",SUMIFS('MVT stock'!G:G,'MVT stock'!E:E,A543,'MVT stock'!F:F,K543))</f>
        <v>0</v>
      </c>
      <c r="P543" s="67">
        <f>IF(A543="","",SUMIFS('MVT stock'!H:H,'MVT stock'!E:E,A543,'MVT stock'!F:F,K543))</f>
        <v>0</v>
      </c>
      <c r="Q543" s="68">
        <f t="shared" si="42"/>
        <v>1</v>
      </c>
      <c r="R543" s="50" t="str">
        <f t="shared" si="40"/>
        <v>Robe fluide plissée</v>
      </c>
      <c r="S543" s="51">
        <f>VLOOKUP(A543,BDD!E:F,2,0)</f>
        <v>181</v>
      </c>
      <c r="T543" s="51">
        <f t="shared" si="43"/>
        <v>181</v>
      </c>
    </row>
    <row r="544" spans="1:20" x14ac:dyDescent="0.25">
      <c r="A544" s="65" t="str">
        <f t="shared" si="41"/>
        <v>16PHCAR083.999</v>
      </c>
      <c r="B544" s="53" t="s">
        <v>133</v>
      </c>
      <c r="C544" s="53" t="s">
        <v>70</v>
      </c>
      <c r="D544" s="53" t="s">
        <v>499</v>
      </c>
      <c r="E544" s="58" t="s">
        <v>322</v>
      </c>
      <c r="F544" s="53" t="s">
        <v>162</v>
      </c>
      <c r="G544" s="53" t="s">
        <v>854</v>
      </c>
      <c r="H544" s="65" t="str">
        <f>IF(D544="","",CONCATENATE(B544,VLOOKUP(C544,Thesaurus!N:O,2,0),VLOOKUP(F544,Thesaurus!C:D,2,0)))</f>
        <v>16PHCAR08</v>
      </c>
      <c r="I544" s="57">
        <v>999</v>
      </c>
      <c r="J544" s="59" t="s">
        <v>1005</v>
      </c>
      <c r="K544" s="61" t="s">
        <v>1001</v>
      </c>
      <c r="L544" s="53">
        <v>1</v>
      </c>
      <c r="M544" s="53">
        <v>1</v>
      </c>
      <c r="N544" s="53" t="str">
        <f t="shared" si="44"/>
        <v/>
      </c>
      <c r="O544" s="67">
        <f>IF(A544="","",SUMIFS('MVT stock'!G:G,'MVT stock'!E:E,A544,'MVT stock'!F:F,K544))</f>
        <v>0</v>
      </c>
      <c r="P544" s="67">
        <f>IF(A544="","",SUMIFS('MVT stock'!H:H,'MVT stock'!E:E,A544,'MVT stock'!F:F,K544))</f>
        <v>0</v>
      </c>
      <c r="Q544" s="68">
        <f t="shared" si="42"/>
        <v>1</v>
      </c>
      <c r="R544" s="50" t="str">
        <f t="shared" si="40"/>
        <v>Robe fluide plissée</v>
      </c>
      <c r="S544" s="51">
        <f>VLOOKUP(A544,BDD!E:F,2,0)</f>
        <v>181</v>
      </c>
      <c r="T544" s="51">
        <f t="shared" si="43"/>
        <v>181</v>
      </c>
    </row>
    <row r="545" spans="1:20" x14ac:dyDescent="0.25">
      <c r="A545" s="65" t="str">
        <f t="shared" si="41"/>
        <v>16PHCAR083.999</v>
      </c>
      <c r="B545" s="53" t="s">
        <v>133</v>
      </c>
      <c r="C545" s="53" t="s">
        <v>70</v>
      </c>
      <c r="D545" s="53" t="s">
        <v>499</v>
      </c>
      <c r="E545" s="58" t="s">
        <v>322</v>
      </c>
      <c r="F545" s="53" t="s">
        <v>162</v>
      </c>
      <c r="G545" s="53" t="s">
        <v>854</v>
      </c>
      <c r="H545" s="65" t="str">
        <f>IF(D545="","",CONCATENATE(B545,VLOOKUP(C545,Thesaurus!N:O,2,0),VLOOKUP(F545,Thesaurus!C:D,2,0)))</f>
        <v>16PHCAR08</v>
      </c>
      <c r="I545" s="57">
        <v>999</v>
      </c>
      <c r="J545" s="59" t="s">
        <v>1005</v>
      </c>
      <c r="K545" s="61" t="s">
        <v>1002</v>
      </c>
      <c r="L545" s="53">
        <v>1</v>
      </c>
      <c r="M545" s="53">
        <v>1</v>
      </c>
      <c r="N545" s="53" t="str">
        <f t="shared" si="44"/>
        <v/>
      </c>
      <c r="O545" s="67">
        <f>IF(A545="","",SUMIFS('MVT stock'!G:G,'MVT stock'!E:E,A545,'MVT stock'!F:F,K545))</f>
        <v>0</v>
      </c>
      <c r="P545" s="67">
        <f>IF(A545="","",SUMIFS('MVT stock'!H:H,'MVT stock'!E:E,A545,'MVT stock'!F:F,K545))</f>
        <v>0</v>
      </c>
      <c r="Q545" s="68">
        <f t="shared" si="42"/>
        <v>1</v>
      </c>
      <c r="R545" s="50" t="str">
        <f t="shared" si="40"/>
        <v>Robe fluide plissée</v>
      </c>
      <c r="S545" s="51">
        <f>VLOOKUP(A545,BDD!E:F,2,0)</f>
        <v>181</v>
      </c>
      <c r="T545" s="51">
        <f t="shared" si="43"/>
        <v>181</v>
      </c>
    </row>
    <row r="546" spans="1:20" x14ac:dyDescent="0.25">
      <c r="A546" s="65" t="str">
        <f t="shared" si="41"/>
        <v>16PHCAR083.999</v>
      </c>
      <c r="B546" s="53" t="s">
        <v>133</v>
      </c>
      <c r="C546" s="53" t="s">
        <v>70</v>
      </c>
      <c r="D546" s="53" t="s">
        <v>499</v>
      </c>
      <c r="E546" s="58" t="s">
        <v>322</v>
      </c>
      <c r="F546" s="53" t="s">
        <v>162</v>
      </c>
      <c r="G546" s="53" t="s">
        <v>854</v>
      </c>
      <c r="H546" s="65" t="str">
        <f>IF(D546="","",CONCATENATE(B546,VLOOKUP(C546,Thesaurus!N:O,2,0),VLOOKUP(F546,Thesaurus!C:D,2,0)))</f>
        <v>16PHCAR08</v>
      </c>
      <c r="I546" s="57">
        <v>999</v>
      </c>
      <c r="J546" s="59" t="s">
        <v>1005</v>
      </c>
      <c r="K546" s="61" t="s">
        <v>993</v>
      </c>
      <c r="L546" s="53">
        <v>1</v>
      </c>
      <c r="M546" s="53">
        <v>1</v>
      </c>
      <c r="N546" s="53" t="str">
        <f t="shared" si="44"/>
        <v/>
      </c>
      <c r="O546" s="67">
        <f>IF(A546="","",SUMIFS('MVT stock'!G:G,'MVT stock'!E:E,A546,'MVT stock'!F:F,K546))</f>
        <v>0</v>
      </c>
      <c r="P546" s="67">
        <f>IF(A546="","",SUMIFS('MVT stock'!H:H,'MVT stock'!E:E,A546,'MVT stock'!F:F,K546))</f>
        <v>0</v>
      </c>
      <c r="Q546" s="68">
        <f t="shared" si="42"/>
        <v>1</v>
      </c>
      <c r="R546" s="50" t="str">
        <f t="shared" si="40"/>
        <v>Robe fluide plissée</v>
      </c>
      <c r="S546" s="51">
        <f>VLOOKUP(A546,BDD!E:F,2,0)</f>
        <v>181</v>
      </c>
      <c r="T546" s="51">
        <f t="shared" si="43"/>
        <v>181</v>
      </c>
    </row>
    <row r="547" spans="1:20" x14ac:dyDescent="0.25">
      <c r="A547" s="65" t="str">
        <f t="shared" si="41"/>
        <v>16PHCAR013.560</v>
      </c>
      <c r="B547" s="53" t="s">
        <v>133</v>
      </c>
      <c r="C547" s="53" t="s">
        <v>70</v>
      </c>
      <c r="D547" s="53" t="s">
        <v>500</v>
      </c>
      <c r="E547" s="58" t="s">
        <v>229</v>
      </c>
      <c r="F547" s="53" t="s">
        <v>148</v>
      </c>
      <c r="G547" s="53" t="s">
        <v>855</v>
      </c>
      <c r="H547" s="65" t="str">
        <f>IF(D547="","",CONCATENATE(B547,VLOOKUP(C547,Thesaurus!N:O,2,0),VLOOKUP(F547,Thesaurus!C:D,2,0)))</f>
        <v>16PHCAR01</v>
      </c>
      <c r="I547" s="57">
        <v>560</v>
      </c>
      <c r="J547" s="59" t="s">
        <v>1005</v>
      </c>
      <c r="K547" s="61" t="s">
        <v>1003</v>
      </c>
      <c r="L547" s="53">
        <v>1</v>
      </c>
      <c r="M547" s="53">
        <v>1</v>
      </c>
      <c r="N547" s="53" t="str">
        <f t="shared" si="44"/>
        <v/>
      </c>
      <c r="O547" s="67">
        <f>IF(A547="","",SUMIFS('MVT stock'!G:G,'MVT stock'!E:E,A547,'MVT stock'!F:F,K547))</f>
        <v>0</v>
      </c>
      <c r="P547" s="67">
        <f>IF(A547="","",SUMIFS('MVT stock'!H:H,'MVT stock'!E:E,A547,'MVT stock'!F:F,K547))</f>
        <v>0</v>
      </c>
      <c r="Q547" s="68">
        <f t="shared" si="42"/>
        <v>1</v>
      </c>
      <c r="R547" s="50" t="str">
        <f t="shared" si="40"/>
        <v>Top drapé sur le devant</v>
      </c>
      <c r="S547" s="51">
        <f>VLOOKUP(A547,BDD!E:F,2,0)</f>
        <v>81</v>
      </c>
      <c r="T547" s="51">
        <f t="shared" si="43"/>
        <v>81</v>
      </c>
    </row>
    <row r="548" spans="1:20" x14ac:dyDescent="0.25">
      <c r="A548" s="65" t="str">
        <f t="shared" si="41"/>
        <v>16PHCAR013.560</v>
      </c>
      <c r="B548" s="53" t="s">
        <v>133</v>
      </c>
      <c r="C548" s="53" t="s">
        <v>70</v>
      </c>
      <c r="D548" s="53" t="s">
        <v>500</v>
      </c>
      <c r="E548" s="58" t="s">
        <v>229</v>
      </c>
      <c r="F548" s="53" t="s">
        <v>148</v>
      </c>
      <c r="G548" s="53" t="s">
        <v>855</v>
      </c>
      <c r="H548" s="65" t="str">
        <f>IF(D548="","",CONCATENATE(B548,VLOOKUP(C548,Thesaurus!N:O,2,0),VLOOKUP(F548,Thesaurus!C:D,2,0)))</f>
        <v>16PHCAR01</v>
      </c>
      <c r="I548" s="57">
        <v>560</v>
      </c>
      <c r="J548" s="59" t="s">
        <v>1005</v>
      </c>
      <c r="K548" s="61" t="s">
        <v>1001</v>
      </c>
      <c r="L548" s="53">
        <v>1</v>
      </c>
      <c r="M548" s="53">
        <v>1</v>
      </c>
      <c r="N548" s="53" t="str">
        <f t="shared" si="44"/>
        <v/>
      </c>
      <c r="O548" s="67">
        <f>IF(A548="","",SUMIFS('MVT stock'!G:G,'MVT stock'!E:E,A548,'MVT stock'!F:F,K548))</f>
        <v>0</v>
      </c>
      <c r="P548" s="67">
        <f>IF(A548="","",SUMIFS('MVT stock'!H:H,'MVT stock'!E:E,A548,'MVT stock'!F:F,K548))</f>
        <v>0</v>
      </c>
      <c r="Q548" s="68">
        <f t="shared" si="42"/>
        <v>1</v>
      </c>
      <c r="R548" s="50" t="str">
        <f t="shared" si="40"/>
        <v>Top drapé sur le devant</v>
      </c>
      <c r="S548" s="51">
        <f>VLOOKUP(A548,BDD!E:F,2,0)</f>
        <v>81</v>
      </c>
      <c r="T548" s="51">
        <f t="shared" si="43"/>
        <v>81</v>
      </c>
    </row>
    <row r="549" spans="1:20" x14ac:dyDescent="0.25">
      <c r="A549" s="65" t="str">
        <f t="shared" si="41"/>
        <v>16PHCAR013.560</v>
      </c>
      <c r="B549" s="53" t="s">
        <v>133</v>
      </c>
      <c r="C549" s="53" t="s">
        <v>70</v>
      </c>
      <c r="D549" s="53" t="s">
        <v>500</v>
      </c>
      <c r="E549" s="58" t="s">
        <v>229</v>
      </c>
      <c r="F549" s="53" t="s">
        <v>148</v>
      </c>
      <c r="G549" s="53" t="s">
        <v>855</v>
      </c>
      <c r="H549" s="65" t="str">
        <f>IF(D549="","",CONCATENATE(B549,VLOOKUP(C549,Thesaurus!N:O,2,0),VLOOKUP(F549,Thesaurus!C:D,2,0)))</f>
        <v>16PHCAR01</v>
      </c>
      <c r="I549" s="57">
        <v>560</v>
      </c>
      <c r="J549" s="59" t="s">
        <v>1005</v>
      </c>
      <c r="K549" s="61" t="s">
        <v>1002</v>
      </c>
      <c r="L549" s="53">
        <v>1</v>
      </c>
      <c r="M549" s="53">
        <v>1</v>
      </c>
      <c r="N549" s="53" t="str">
        <f t="shared" si="44"/>
        <v/>
      </c>
      <c r="O549" s="67">
        <f>IF(A549="","",SUMIFS('MVT stock'!G:G,'MVT stock'!E:E,A549,'MVT stock'!F:F,K549))</f>
        <v>0</v>
      </c>
      <c r="P549" s="67">
        <f>IF(A549="","",SUMIFS('MVT stock'!H:H,'MVT stock'!E:E,A549,'MVT stock'!F:F,K549))</f>
        <v>0</v>
      </c>
      <c r="Q549" s="68">
        <f t="shared" si="42"/>
        <v>1</v>
      </c>
      <c r="R549" s="50" t="str">
        <f t="shared" si="40"/>
        <v>Top drapé sur le devant</v>
      </c>
      <c r="S549" s="51">
        <f>VLOOKUP(A549,BDD!E:F,2,0)</f>
        <v>81</v>
      </c>
      <c r="T549" s="51">
        <f t="shared" si="43"/>
        <v>81</v>
      </c>
    </row>
    <row r="550" spans="1:20" x14ac:dyDescent="0.25">
      <c r="A550" s="65" t="str">
        <f t="shared" si="41"/>
        <v>16PHCAR013.999</v>
      </c>
      <c r="B550" s="53" t="s">
        <v>133</v>
      </c>
      <c r="C550" s="53" t="s">
        <v>70</v>
      </c>
      <c r="D550" s="53" t="s">
        <v>500</v>
      </c>
      <c r="E550" s="58" t="s">
        <v>322</v>
      </c>
      <c r="F550" s="53" t="s">
        <v>148</v>
      </c>
      <c r="G550" s="53" t="s">
        <v>855</v>
      </c>
      <c r="H550" s="65" t="str">
        <f>IF(D550="","",CONCATENATE(B550,VLOOKUP(C550,Thesaurus!N:O,2,0),VLOOKUP(F550,Thesaurus!C:D,2,0)))</f>
        <v>16PHCAR01</v>
      </c>
      <c r="I550" s="57">
        <v>999</v>
      </c>
      <c r="J550" s="59" t="s">
        <v>1005</v>
      </c>
      <c r="K550" s="61" t="s">
        <v>1003</v>
      </c>
      <c r="L550" s="53">
        <v>1</v>
      </c>
      <c r="M550" s="53">
        <v>1</v>
      </c>
      <c r="N550" s="53" t="str">
        <f t="shared" si="44"/>
        <v/>
      </c>
      <c r="O550" s="67">
        <f>IF(A550="","",SUMIFS('MVT stock'!G:G,'MVT stock'!E:E,A550,'MVT stock'!F:F,K550))</f>
        <v>0</v>
      </c>
      <c r="P550" s="67">
        <f>IF(A550="","",SUMIFS('MVT stock'!H:H,'MVT stock'!E:E,A550,'MVT stock'!F:F,K550))</f>
        <v>0</v>
      </c>
      <c r="Q550" s="68">
        <f t="shared" si="42"/>
        <v>1</v>
      </c>
      <c r="R550" s="50" t="str">
        <f t="shared" si="40"/>
        <v>Top drapé sur le devant</v>
      </c>
      <c r="S550" s="51">
        <f>VLOOKUP(A550,BDD!E:F,2,0)</f>
        <v>81</v>
      </c>
      <c r="T550" s="51">
        <f t="shared" si="43"/>
        <v>81</v>
      </c>
    </row>
    <row r="551" spans="1:20" x14ac:dyDescent="0.25">
      <c r="A551" s="65" t="str">
        <f t="shared" si="41"/>
        <v>16PHCAR013.999</v>
      </c>
      <c r="B551" s="53" t="s">
        <v>133</v>
      </c>
      <c r="C551" s="53" t="s">
        <v>70</v>
      </c>
      <c r="D551" s="53" t="s">
        <v>500</v>
      </c>
      <c r="E551" s="58" t="s">
        <v>322</v>
      </c>
      <c r="F551" s="53" t="s">
        <v>148</v>
      </c>
      <c r="G551" s="53" t="s">
        <v>855</v>
      </c>
      <c r="H551" s="65" t="str">
        <f>IF(D551="","",CONCATENATE(B551,VLOOKUP(C551,Thesaurus!N:O,2,0),VLOOKUP(F551,Thesaurus!C:D,2,0)))</f>
        <v>16PHCAR01</v>
      </c>
      <c r="I551" s="57">
        <v>999</v>
      </c>
      <c r="J551" s="59" t="s">
        <v>1005</v>
      </c>
      <c r="K551" s="61" t="s">
        <v>1001</v>
      </c>
      <c r="L551" s="53">
        <v>1</v>
      </c>
      <c r="M551" s="53">
        <v>1</v>
      </c>
      <c r="N551" s="53" t="str">
        <f t="shared" si="44"/>
        <v/>
      </c>
      <c r="O551" s="67">
        <f>IF(A551="","",SUMIFS('MVT stock'!G:G,'MVT stock'!E:E,A551,'MVT stock'!F:F,K551))</f>
        <v>0</v>
      </c>
      <c r="P551" s="67">
        <f>IF(A551="","",SUMIFS('MVT stock'!H:H,'MVT stock'!E:E,A551,'MVT stock'!F:F,K551))</f>
        <v>0</v>
      </c>
      <c r="Q551" s="68">
        <f t="shared" si="42"/>
        <v>1</v>
      </c>
      <c r="R551" s="50" t="str">
        <f t="shared" si="40"/>
        <v>Top drapé sur le devant</v>
      </c>
      <c r="S551" s="51">
        <f>VLOOKUP(A551,BDD!E:F,2,0)</f>
        <v>81</v>
      </c>
      <c r="T551" s="51">
        <f t="shared" si="43"/>
        <v>81</v>
      </c>
    </row>
    <row r="552" spans="1:20" x14ac:dyDescent="0.25">
      <c r="A552" s="65" t="str">
        <f t="shared" si="41"/>
        <v>16PHCAR013.999</v>
      </c>
      <c r="B552" s="53" t="s">
        <v>133</v>
      </c>
      <c r="C552" s="53" t="s">
        <v>70</v>
      </c>
      <c r="D552" s="53" t="s">
        <v>500</v>
      </c>
      <c r="E552" s="58" t="s">
        <v>322</v>
      </c>
      <c r="F552" s="53" t="s">
        <v>148</v>
      </c>
      <c r="G552" s="53" t="s">
        <v>855</v>
      </c>
      <c r="H552" s="65" t="str">
        <f>IF(D552="","",CONCATENATE(B552,VLOOKUP(C552,Thesaurus!N:O,2,0),VLOOKUP(F552,Thesaurus!C:D,2,0)))</f>
        <v>16PHCAR01</v>
      </c>
      <c r="I552" s="57">
        <v>999</v>
      </c>
      <c r="J552" s="59" t="s">
        <v>1005</v>
      </c>
      <c r="K552" s="61" t="s">
        <v>1002</v>
      </c>
      <c r="L552" s="53">
        <v>1</v>
      </c>
      <c r="M552" s="53">
        <v>1</v>
      </c>
      <c r="N552" s="53" t="str">
        <f t="shared" si="44"/>
        <v/>
      </c>
      <c r="O552" s="67">
        <f>IF(A552="","",SUMIFS('MVT stock'!G:G,'MVT stock'!E:E,A552,'MVT stock'!F:F,K552))</f>
        <v>0</v>
      </c>
      <c r="P552" s="67">
        <f>IF(A552="","",SUMIFS('MVT stock'!H:H,'MVT stock'!E:E,A552,'MVT stock'!F:F,K552))</f>
        <v>0</v>
      </c>
      <c r="Q552" s="68">
        <f t="shared" si="42"/>
        <v>1</v>
      </c>
      <c r="R552" s="50" t="str">
        <f t="shared" si="40"/>
        <v>Top drapé sur le devant</v>
      </c>
      <c r="S552" s="51">
        <f>VLOOKUP(A552,BDD!E:F,2,0)</f>
        <v>81</v>
      </c>
      <c r="T552" s="51">
        <f t="shared" si="43"/>
        <v>81</v>
      </c>
    </row>
    <row r="553" spans="1:20" x14ac:dyDescent="0.25">
      <c r="A553" s="65" t="str">
        <f t="shared" si="41"/>
        <v>16PHCAR084.550</v>
      </c>
      <c r="B553" s="53" t="s">
        <v>133</v>
      </c>
      <c r="C553" s="53" t="s">
        <v>70</v>
      </c>
      <c r="D553" s="53" t="s">
        <v>501</v>
      </c>
      <c r="E553" s="58" t="s">
        <v>229</v>
      </c>
      <c r="F553" s="53" t="s">
        <v>162</v>
      </c>
      <c r="G553" s="53" t="s">
        <v>856</v>
      </c>
      <c r="H553" s="65" t="str">
        <f>IF(D553="","",CONCATENATE(B553,VLOOKUP(C553,Thesaurus!N:O,2,0),VLOOKUP(F553,Thesaurus!C:D,2,0)))</f>
        <v>16PHCAR08</v>
      </c>
      <c r="I553" s="57">
        <v>550</v>
      </c>
      <c r="J553" s="59" t="s">
        <v>182</v>
      </c>
      <c r="K553" s="61" t="s">
        <v>1003</v>
      </c>
      <c r="L553" s="53">
        <v>1</v>
      </c>
      <c r="M553" s="53">
        <v>1</v>
      </c>
      <c r="N553" s="53" t="str">
        <f t="shared" si="44"/>
        <v/>
      </c>
      <c r="O553" s="67">
        <f>IF(A553="","",SUMIFS('MVT stock'!G:G,'MVT stock'!E:E,A553,'MVT stock'!F:F,K553))</f>
        <v>0</v>
      </c>
      <c r="P553" s="67">
        <f>IF(A553="","",SUMIFS('MVT stock'!H:H,'MVT stock'!E:E,A553,'MVT stock'!F:F,K553))</f>
        <v>0</v>
      </c>
      <c r="Q553" s="68">
        <f t="shared" si="42"/>
        <v>1</v>
      </c>
      <c r="R553" s="50" t="str">
        <f t="shared" si="40"/>
        <v>Robe courte drapée sur le devant</v>
      </c>
      <c r="S553" s="51">
        <f>VLOOKUP(A553,BDD!E:F,2,0)</f>
        <v>118</v>
      </c>
      <c r="T553" s="51">
        <f t="shared" si="43"/>
        <v>118</v>
      </c>
    </row>
    <row r="554" spans="1:20" x14ac:dyDescent="0.25">
      <c r="A554" s="65" t="str">
        <f t="shared" si="41"/>
        <v>16PHCAR084.550</v>
      </c>
      <c r="B554" s="53" t="s">
        <v>133</v>
      </c>
      <c r="C554" s="53" t="s">
        <v>70</v>
      </c>
      <c r="D554" s="53" t="s">
        <v>501</v>
      </c>
      <c r="E554" s="58" t="s">
        <v>229</v>
      </c>
      <c r="F554" s="53" t="s">
        <v>162</v>
      </c>
      <c r="G554" s="53" t="s">
        <v>856</v>
      </c>
      <c r="H554" s="65" t="str">
        <f>IF(D554="","",CONCATENATE(B554,VLOOKUP(C554,Thesaurus!N:O,2,0),VLOOKUP(F554,Thesaurus!C:D,2,0)))</f>
        <v>16PHCAR08</v>
      </c>
      <c r="I554" s="57">
        <v>550</v>
      </c>
      <c r="J554" s="59" t="s">
        <v>182</v>
      </c>
      <c r="K554" s="61" t="s">
        <v>1001</v>
      </c>
      <c r="L554" s="53">
        <v>1</v>
      </c>
      <c r="M554" s="53">
        <v>1</v>
      </c>
      <c r="N554" s="53" t="str">
        <f t="shared" si="44"/>
        <v/>
      </c>
      <c r="O554" s="67">
        <f>IF(A554="","",SUMIFS('MVT stock'!G:G,'MVT stock'!E:E,A554,'MVT stock'!F:F,K554))</f>
        <v>0</v>
      </c>
      <c r="P554" s="67">
        <f>IF(A554="","",SUMIFS('MVT stock'!H:H,'MVT stock'!E:E,A554,'MVT stock'!F:F,K554))</f>
        <v>0</v>
      </c>
      <c r="Q554" s="68">
        <f t="shared" si="42"/>
        <v>1</v>
      </c>
      <c r="R554" s="50" t="str">
        <f t="shared" si="40"/>
        <v>Robe courte drapée sur le devant</v>
      </c>
      <c r="S554" s="51">
        <f>VLOOKUP(A554,BDD!E:F,2,0)</f>
        <v>118</v>
      </c>
      <c r="T554" s="51">
        <f t="shared" si="43"/>
        <v>118</v>
      </c>
    </row>
    <row r="555" spans="1:20" x14ac:dyDescent="0.25">
      <c r="A555" s="65" t="str">
        <f t="shared" si="41"/>
        <v>16PHCAR084.550</v>
      </c>
      <c r="B555" s="53" t="s">
        <v>133</v>
      </c>
      <c r="C555" s="53" t="s">
        <v>70</v>
      </c>
      <c r="D555" s="53" t="s">
        <v>501</v>
      </c>
      <c r="E555" s="58" t="s">
        <v>229</v>
      </c>
      <c r="F555" s="53" t="s">
        <v>162</v>
      </c>
      <c r="G555" s="53" t="s">
        <v>856</v>
      </c>
      <c r="H555" s="65" t="str">
        <f>IF(D555="","",CONCATENATE(B555,VLOOKUP(C555,Thesaurus!N:O,2,0),VLOOKUP(F555,Thesaurus!C:D,2,0)))</f>
        <v>16PHCAR08</v>
      </c>
      <c r="I555" s="57">
        <v>550</v>
      </c>
      <c r="J555" s="59" t="s">
        <v>182</v>
      </c>
      <c r="K555" s="61" t="s">
        <v>1002</v>
      </c>
      <c r="L555" s="53">
        <v>1</v>
      </c>
      <c r="M555" s="53">
        <v>1</v>
      </c>
      <c r="N555" s="53" t="str">
        <f t="shared" si="44"/>
        <v/>
      </c>
      <c r="O555" s="67">
        <f>IF(A555="","",SUMIFS('MVT stock'!G:G,'MVT stock'!E:E,A555,'MVT stock'!F:F,K555))</f>
        <v>0</v>
      </c>
      <c r="P555" s="67">
        <f>IF(A555="","",SUMIFS('MVT stock'!H:H,'MVT stock'!E:E,A555,'MVT stock'!F:F,K555))</f>
        <v>0</v>
      </c>
      <c r="Q555" s="68">
        <f t="shared" si="42"/>
        <v>1</v>
      </c>
      <c r="R555" s="50" t="str">
        <f t="shared" si="40"/>
        <v>Robe courte drapée sur le devant</v>
      </c>
      <c r="S555" s="51">
        <f>VLOOKUP(A555,BDD!E:F,2,0)</f>
        <v>118</v>
      </c>
      <c r="T555" s="51">
        <f t="shared" si="43"/>
        <v>118</v>
      </c>
    </row>
    <row r="556" spans="1:20" x14ac:dyDescent="0.25">
      <c r="A556" s="65" t="str">
        <f t="shared" si="41"/>
        <v>16PHCAR084.999</v>
      </c>
      <c r="B556" s="53" t="s">
        <v>133</v>
      </c>
      <c r="C556" s="53" t="s">
        <v>70</v>
      </c>
      <c r="D556" s="53" t="s">
        <v>501</v>
      </c>
      <c r="E556" s="58" t="s">
        <v>322</v>
      </c>
      <c r="F556" s="53" t="s">
        <v>162</v>
      </c>
      <c r="G556" s="53" t="s">
        <v>856</v>
      </c>
      <c r="H556" s="65" t="str">
        <f>IF(D556="","",CONCATENATE(B556,VLOOKUP(C556,Thesaurus!N:O,2,0),VLOOKUP(F556,Thesaurus!C:D,2,0)))</f>
        <v>16PHCAR08</v>
      </c>
      <c r="I556" s="57">
        <v>999</v>
      </c>
      <c r="J556" s="59" t="s">
        <v>182</v>
      </c>
      <c r="K556" s="61" t="s">
        <v>1003</v>
      </c>
      <c r="L556" s="53">
        <v>1</v>
      </c>
      <c r="M556" s="53">
        <v>1</v>
      </c>
      <c r="N556" s="53" t="str">
        <f t="shared" si="44"/>
        <v/>
      </c>
      <c r="O556" s="67">
        <f>IF(A556="","",SUMIFS('MVT stock'!G:G,'MVT stock'!E:E,A556,'MVT stock'!F:F,K556))</f>
        <v>0</v>
      </c>
      <c r="P556" s="67">
        <f>IF(A556="","",SUMIFS('MVT stock'!H:H,'MVT stock'!E:E,A556,'MVT stock'!F:F,K556))</f>
        <v>0</v>
      </c>
      <c r="Q556" s="68">
        <f t="shared" si="42"/>
        <v>1</v>
      </c>
      <c r="R556" s="50" t="str">
        <f t="shared" si="40"/>
        <v>Robe courte drapée sur le devant</v>
      </c>
      <c r="S556" s="51">
        <f>VLOOKUP(A556,BDD!E:F,2,0)</f>
        <v>118</v>
      </c>
      <c r="T556" s="51">
        <f t="shared" si="43"/>
        <v>118</v>
      </c>
    </row>
    <row r="557" spans="1:20" x14ac:dyDescent="0.25">
      <c r="A557" s="65" t="str">
        <f t="shared" si="41"/>
        <v>16PHCAR084.999</v>
      </c>
      <c r="B557" s="53" t="s">
        <v>133</v>
      </c>
      <c r="C557" s="53" t="s">
        <v>70</v>
      </c>
      <c r="D557" s="53" t="s">
        <v>501</v>
      </c>
      <c r="E557" s="58" t="s">
        <v>322</v>
      </c>
      <c r="F557" s="53" t="s">
        <v>162</v>
      </c>
      <c r="G557" s="53" t="s">
        <v>856</v>
      </c>
      <c r="H557" s="65" t="str">
        <f>IF(D557="","",CONCATENATE(B557,VLOOKUP(C557,Thesaurus!N:O,2,0),VLOOKUP(F557,Thesaurus!C:D,2,0)))</f>
        <v>16PHCAR08</v>
      </c>
      <c r="I557" s="57">
        <v>999</v>
      </c>
      <c r="J557" s="59" t="s">
        <v>182</v>
      </c>
      <c r="K557" s="61" t="s">
        <v>1001</v>
      </c>
      <c r="L557" s="53">
        <v>1</v>
      </c>
      <c r="M557" s="53">
        <v>1</v>
      </c>
      <c r="N557" s="53" t="str">
        <f t="shared" si="44"/>
        <v/>
      </c>
      <c r="O557" s="67">
        <f>IF(A557="","",SUMIFS('MVT stock'!G:G,'MVT stock'!E:E,A557,'MVT stock'!F:F,K557))</f>
        <v>0</v>
      </c>
      <c r="P557" s="67">
        <f>IF(A557="","",SUMIFS('MVT stock'!H:H,'MVT stock'!E:E,A557,'MVT stock'!F:F,K557))</f>
        <v>0</v>
      </c>
      <c r="Q557" s="68">
        <f t="shared" si="42"/>
        <v>1</v>
      </c>
      <c r="R557" s="50" t="str">
        <f t="shared" si="40"/>
        <v>Robe courte drapée sur le devant</v>
      </c>
      <c r="S557" s="51">
        <f>VLOOKUP(A557,BDD!E:F,2,0)</f>
        <v>118</v>
      </c>
      <c r="T557" s="51">
        <f t="shared" si="43"/>
        <v>118</v>
      </c>
    </row>
    <row r="558" spans="1:20" x14ac:dyDescent="0.25">
      <c r="A558" s="65" t="str">
        <f t="shared" si="41"/>
        <v>16PHCAR084.999</v>
      </c>
      <c r="B558" s="53" t="s">
        <v>133</v>
      </c>
      <c r="C558" s="53" t="s">
        <v>70</v>
      </c>
      <c r="D558" s="53" t="s">
        <v>501</v>
      </c>
      <c r="E558" s="58" t="s">
        <v>322</v>
      </c>
      <c r="F558" s="53" t="s">
        <v>162</v>
      </c>
      <c r="G558" s="53" t="s">
        <v>856</v>
      </c>
      <c r="H558" s="65" t="str">
        <f>IF(D558="","",CONCATENATE(B558,VLOOKUP(C558,Thesaurus!N:O,2,0),VLOOKUP(F558,Thesaurus!C:D,2,0)))</f>
        <v>16PHCAR08</v>
      </c>
      <c r="I558" s="57">
        <v>999</v>
      </c>
      <c r="J558" s="59" t="s">
        <v>182</v>
      </c>
      <c r="K558" s="61" t="s">
        <v>1002</v>
      </c>
      <c r="L558" s="53">
        <v>1</v>
      </c>
      <c r="M558" s="53">
        <v>1</v>
      </c>
      <c r="N558" s="53" t="str">
        <f t="shared" si="44"/>
        <v/>
      </c>
      <c r="O558" s="67">
        <f>IF(A558="","",SUMIFS('MVT stock'!G:G,'MVT stock'!E:E,A558,'MVT stock'!F:F,K558))</f>
        <v>0</v>
      </c>
      <c r="P558" s="67">
        <f>IF(A558="","",SUMIFS('MVT stock'!H:H,'MVT stock'!E:E,A558,'MVT stock'!F:F,K558))</f>
        <v>0</v>
      </c>
      <c r="Q558" s="68">
        <f t="shared" si="42"/>
        <v>1</v>
      </c>
      <c r="R558" s="50" t="str">
        <f t="shared" si="40"/>
        <v>Robe courte drapée sur le devant</v>
      </c>
      <c r="S558" s="51">
        <f>VLOOKUP(A558,BDD!E:F,2,0)</f>
        <v>118</v>
      </c>
      <c r="T558" s="51">
        <f t="shared" si="43"/>
        <v>118</v>
      </c>
    </row>
    <row r="559" spans="1:20" x14ac:dyDescent="0.25">
      <c r="A559" s="65" t="str">
        <f t="shared" si="41"/>
        <v>16PHCAR014.690</v>
      </c>
      <c r="B559" s="53" t="s">
        <v>133</v>
      </c>
      <c r="C559" s="53" t="s">
        <v>70</v>
      </c>
      <c r="D559" s="53" t="s">
        <v>502</v>
      </c>
      <c r="E559" s="58" t="s">
        <v>503</v>
      </c>
      <c r="F559" s="53" t="s">
        <v>148</v>
      </c>
      <c r="G559" s="53" t="s">
        <v>857</v>
      </c>
      <c r="H559" s="65" t="str">
        <f>IF(D559="","",CONCATENATE(B559,VLOOKUP(C559,Thesaurus!N:O,2,0),VLOOKUP(F559,Thesaurus!C:D,2,0)))</f>
        <v>16PHCAR01</v>
      </c>
      <c r="I559" s="57">
        <v>690</v>
      </c>
      <c r="J559" s="59" t="s">
        <v>182</v>
      </c>
      <c r="K559" s="61" t="s">
        <v>1003</v>
      </c>
      <c r="L559" s="53">
        <v>1</v>
      </c>
      <c r="M559" s="53">
        <v>1</v>
      </c>
      <c r="N559" s="53" t="str">
        <f t="shared" si="44"/>
        <v/>
      </c>
      <c r="O559" s="67">
        <f>IF(A559="","",SUMIFS('MVT stock'!G:G,'MVT stock'!E:E,A559,'MVT stock'!F:F,K559))</f>
        <v>0</v>
      </c>
      <c r="P559" s="67">
        <f>IF(A559="","",SUMIFS('MVT stock'!H:H,'MVT stock'!E:E,A559,'MVT stock'!F:F,K559))</f>
        <v>0</v>
      </c>
      <c r="Q559" s="68">
        <f t="shared" si="42"/>
        <v>1</v>
      </c>
      <c r="R559" s="50" t="str">
        <f t="shared" si="40"/>
        <v>Top à volants</v>
      </c>
      <c r="S559" s="51">
        <f>VLOOKUP(A559,BDD!E:F,2,0)</f>
        <v>92</v>
      </c>
      <c r="T559" s="51">
        <f t="shared" si="43"/>
        <v>92</v>
      </c>
    </row>
    <row r="560" spans="1:20" x14ac:dyDescent="0.25">
      <c r="A560" s="65" t="str">
        <f t="shared" si="41"/>
        <v>16PHCAR014.690</v>
      </c>
      <c r="B560" s="53" t="s">
        <v>133</v>
      </c>
      <c r="C560" s="53" t="s">
        <v>70</v>
      </c>
      <c r="D560" s="53" t="s">
        <v>502</v>
      </c>
      <c r="E560" s="58" t="s">
        <v>503</v>
      </c>
      <c r="F560" s="53" t="s">
        <v>148</v>
      </c>
      <c r="G560" s="53" t="s">
        <v>857</v>
      </c>
      <c r="H560" s="65" t="str">
        <f>IF(D560="","",CONCATENATE(B560,VLOOKUP(C560,Thesaurus!N:O,2,0),VLOOKUP(F560,Thesaurus!C:D,2,0)))</f>
        <v>16PHCAR01</v>
      </c>
      <c r="I560" s="57">
        <v>690</v>
      </c>
      <c r="J560" s="59" t="s">
        <v>182</v>
      </c>
      <c r="K560" s="61" t="s">
        <v>1001</v>
      </c>
      <c r="L560" s="53">
        <v>1</v>
      </c>
      <c r="M560" s="53">
        <v>1</v>
      </c>
      <c r="N560" s="53" t="str">
        <f t="shared" si="44"/>
        <v/>
      </c>
      <c r="O560" s="67">
        <f>IF(A560="","",SUMIFS('MVT stock'!G:G,'MVT stock'!E:E,A560,'MVT stock'!F:F,K560))</f>
        <v>0</v>
      </c>
      <c r="P560" s="67">
        <f>IF(A560="","",SUMIFS('MVT stock'!H:H,'MVT stock'!E:E,A560,'MVT stock'!F:F,K560))</f>
        <v>0</v>
      </c>
      <c r="Q560" s="68">
        <f t="shared" si="42"/>
        <v>1</v>
      </c>
      <c r="R560" s="50" t="str">
        <f t="shared" si="40"/>
        <v>Top à volants</v>
      </c>
      <c r="S560" s="51">
        <f>VLOOKUP(A560,BDD!E:F,2,0)</f>
        <v>92</v>
      </c>
      <c r="T560" s="51">
        <f t="shared" si="43"/>
        <v>92</v>
      </c>
    </row>
    <row r="561" spans="1:20" x14ac:dyDescent="0.25">
      <c r="A561" s="65" t="str">
        <f t="shared" si="41"/>
        <v>16PHCAR014.690</v>
      </c>
      <c r="B561" s="53" t="s">
        <v>133</v>
      </c>
      <c r="C561" s="53" t="s">
        <v>70</v>
      </c>
      <c r="D561" s="53" t="s">
        <v>502</v>
      </c>
      <c r="E561" s="58" t="s">
        <v>503</v>
      </c>
      <c r="F561" s="53" t="s">
        <v>148</v>
      </c>
      <c r="G561" s="53" t="s">
        <v>857</v>
      </c>
      <c r="H561" s="65" t="str">
        <f>IF(D561="","",CONCATENATE(B561,VLOOKUP(C561,Thesaurus!N:O,2,0),VLOOKUP(F561,Thesaurus!C:D,2,0)))</f>
        <v>16PHCAR01</v>
      </c>
      <c r="I561" s="57">
        <v>690</v>
      </c>
      <c r="J561" s="59" t="s">
        <v>182</v>
      </c>
      <c r="K561" s="61" t="s">
        <v>1002</v>
      </c>
      <c r="L561" s="53">
        <v>1</v>
      </c>
      <c r="M561" s="53">
        <v>1</v>
      </c>
      <c r="N561" s="53" t="str">
        <f t="shared" si="44"/>
        <v/>
      </c>
      <c r="O561" s="67">
        <f>IF(A561="","",SUMIFS('MVT stock'!G:G,'MVT stock'!E:E,A561,'MVT stock'!F:F,K561))</f>
        <v>0</v>
      </c>
      <c r="P561" s="67">
        <f>IF(A561="","",SUMIFS('MVT stock'!H:H,'MVT stock'!E:E,A561,'MVT stock'!F:F,K561))</f>
        <v>0</v>
      </c>
      <c r="Q561" s="68">
        <f t="shared" si="42"/>
        <v>1</v>
      </c>
      <c r="R561" s="50" t="str">
        <f t="shared" si="40"/>
        <v>Top à volants</v>
      </c>
      <c r="S561" s="51">
        <f>VLOOKUP(A561,BDD!E:F,2,0)</f>
        <v>92</v>
      </c>
      <c r="T561" s="51">
        <f t="shared" si="43"/>
        <v>92</v>
      </c>
    </row>
    <row r="562" spans="1:20" x14ac:dyDescent="0.25">
      <c r="A562" s="65" t="str">
        <f t="shared" si="41"/>
        <v>16PHCAR014.690</v>
      </c>
      <c r="B562" s="53" t="s">
        <v>133</v>
      </c>
      <c r="C562" s="53" t="s">
        <v>70</v>
      </c>
      <c r="D562" s="53" t="s">
        <v>502</v>
      </c>
      <c r="E562" s="58" t="s">
        <v>503</v>
      </c>
      <c r="F562" s="53" t="s">
        <v>148</v>
      </c>
      <c r="G562" s="53" t="s">
        <v>857</v>
      </c>
      <c r="H562" s="65" t="str">
        <f>IF(D562="","",CONCATENATE(B562,VLOOKUP(C562,Thesaurus!N:O,2,0),VLOOKUP(F562,Thesaurus!C:D,2,0)))</f>
        <v>16PHCAR01</v>
      </c>
      <c r="I562" s="57">
        <v>690</v>
      </c>
      <c r="J562" s="59" t="s">
        <v>182</v>
      </c>
      <c r="K562" s="61" t="s">
        <v>993</v>
      </c>
      <c r="L562" s="53">
        <v>1</v>
      </c>
      <c r="M562" s="53">
        <v>1</v>
      </c>
      <c r="N562" s="53" t="str">
        <f t="shared" si="44"/>
        <v/>
      </c>
      <c r="O562" s="67">
        <f>IF(A562="","",SUMIFS('MVT stock'!G:G,'MVT stock'!E:E,A562,'MVT stock'!F:F,K562))</f>
        <v>0</v>
      </c>
      <c r="P562" s="67">
        <f>IF(A562="","",SUMIFS('MVT stock'!H:H,'MVT stock'!E:E,A562,'MVT stock'!F:F,K562))</f>
        <v>0</v>
      </c>
      <c r="Q562" s="68">
        <f t="shared" si="42"/>
        <v>1</v>
      </c>
      <c r="R562" s="50" t="str">
        <f t="shared" si="40"/>
        <v>Top à volants</v>
      </c>
      <c r="S562" s="51">
        <f>VLOOKUP(A562,BDD!E:F,2,0)</f>
        <v>92</v>
      </c>
      <c r="T562" s="51">
        <f t="shared" si="43"/>
        <v>92</v>
      </c>
    </row>
    <row r="563" spans="1:20" x14ac:dyDescent="0.25">
      <c r="A563" s="65" t="str">
        <f t="shared" si="41"/>
        <v>16PHCAR014.999</v>
      </c>
      <c r="B563" s="53" t="s">
        <v>133</v>
      </c>
      <c r="C563" s="53" t="s">
        <v>70</v>
      </c>
      <c r="D563" s="53" t="s">
        <v>502</v>
      </c>
      <c r="E563" s="58" t="s">
        <v>322</v>
      </c>
      <c r="F563" s="53" t="s">
        <v>148</v>
      </c>
      <c r="G563" s="53" t="s">
        <v>857</v>
      </c>
      <c r="H563" s="65" t="str">
        <f>IF(D563="","",CONCATENATE(B563,VLOOKUP(C563,Thesaurus!N:O,2,0),VLOOKUP(F563,Thesaurus!C:D,2,0)))</f>
        <v>16PHCAR01</v>
      </c>
      <c r="I563" s="57">
        <v>999</v>
      </c>
      <c r="J563" s="59" t="s">
        <v>182</v>
      </c>
      <c r="K563" s="61" t="s">
        <v>1003</v>
      </c>
      <c r="L563" s="53">
        <v>1</v>
      </c>
      <c r="M563" s="53">
        <v>1</v>
      </c>
      <c r="N563" s="53" t="str">
        <f t="shared" si="44"/>
        <v/>
      </c>
      <c r="O563" s="67">
        <f>IF(A563="","",SUMIFS('MVT stock'!G:G,'MVT stock'!E:E,A563,'MVT stock'!F:F,K563))</f>
        <v>0</v>
      </c>
      <c r="P563" s="67">
        <f>IF(A563="","",SUMIFS('MVT stock'!H:H,'MVT stock'!E:E,A563,'MVT stock'!F:F,K563))</f>
        <v>0</v>
      </c>
      <c r="Q563" s="68">
        <f t="shared" si="42"/>
        <v>1</v>
      </c>
      <c r="R563" s="50" t="str">
        <f t="shared" si="40"/>
        <v>Top à volants</v>
      </c>
      <c r="S563" s="51">
        <f>VLOOKUP(A563,BDD!E:F,2,0)</f>
        <v>92</v>
      </c>
      <c r="T563" s="51">
        <f t="shared" si="43"/>
        <v>92</v>
      </c>
    </row>
    <row r="564" spans="1:20" x14ac:dyDescent="0.25">
      <c r="A564" s="65" t="str">
        <f t="shared" si="41"/>
        <v>16PHCAR014.999</v>
      </c>
      <c r="B564" s="53" t="s">
        <v>133</v>
      </c>
      <c r="C564" s="53" t="s">
        <v>70</v>
      </c>
      <c r="D564" s="53" t="s">
        <v>502</v>
      </c>
      <c r="E564" s="58" t="s">
        <v>322</v>
      </c>
      <c r="F564" s="53" t="s">
        <v>148</v>
      </c>
      <c r="G564" s="53" t="s">
        <v>857</v>
      </c>
      <c r="H564" s="65" t="str">
        <f>IF(D564="","",CONCATENATE(B564,VLOOKUP(C564,Thesaurus!N:O,2,0),VLOOKUP(F564,Thesaurus!C:D,2,0)))</f>
        <v>16PHCAR01</v>
      </c>
      <c r="I564" s="57">
        <v>999</v>
      </c>
      <c r="J564" s="59" t="s">
        <v>182</v>
      </c>
      <c r="K564" s="61" t="s">
        <v>1001</v>
      </c>
      <c r="L564" s="53">
        <v>1</v>
      </c>
      <c r="M564" s="53">
        <v>1</v>
      </c>
      <c r="N564" s="53" t="str">
        <f t="shared" si="44"/>
        <v/>
      </c>
      <c r="O564" s="67">
        <f>IF(A564="","",SUMIFS('MVT stock'!G:G,'MVT stock'!E:E,A564,'MVT stock'!F:F,K564))</f>
        <v>0</v>
      </c>
      <c r="P564" s="67">
        <f>IF(A564="","",SUMIFS('MVT stock'!H:H,'MVT stock'!E:E,A564,'MVT stock'!F:F,K564))</f>
        <v>0</v>
      </c>
      <c r="Q564" s="68">
        <f t="shared" si="42"/>
        <v>1</v>
      </c>
      <c r="R564" s="50" t="str">
        <f t="shared" si="40"/>
        <v>Top à volants</v>
      </c>
      <c r="S564" s="51">
        <f>VLOOKUP(A564,BDD!E:F,2,0)</f>
        <v>92</v>
      </c>
      <c r="T564" s="51">
        <f t="shared" si="43"/>
        <v>92</v>
      </c>
    </row>
    <row r="565" spans="1:20" x14ac:dyDescent="0.25">
      <c r="A565" s="65" t="str">
        <f t="shared" si="41"/>
        <v>16PHCAR014.999</v>
      </c>
      <c r="B565" s="53" t="s">
        <v>133</v>
      </c>
      <c r="C565" s="53" t="s">
        <v>70</v>
      </c>
      <c r="D565" s="53" t="s">
        <v>502</v>
      </c>
      <c r="E565" s="58" t="s">
        <v>322</v>
      </c>
      <c r="F565" s="53" t="s">
        <v>148</v>
      </c>
      <c r="G565" s="53" t="s">
        <v>857</v>
      </c>
      <c r="H565" s="65" t="str">
        <f>IF(D565="","",CONCATENATE(B565,VLOOKUP(C565,Thesaurus!N:O,2,0),VLOOKUP(F565,Thesaurus!C:D,2,0)))</f>
        <v>16PHCAR01</v>
      </c>
      <c r="I565" s="57">
        <v>999</v>
      </c>
      <c r="J565" s="59" t="s">
        <v>182</v>
      </c>
      <c r="K565" s="61" t="s">
        <v>1002</v>
      </c>
      <c r="L565" s="53">
        <v>1</v>
      </c>
      <c r="M565" s="53">
        <v>1</v>
      </c>
      <c r="N565" s="53" t="str">
        <f t="shared" si="44"/>
        <v/>
      </c>
      <c r="O565" s="67">
        <f>IF(A565="","",SUMIFS('MVT stock'!G:G,'MVT stock'!E:E,A565,'MVT stock'!F:F,K565))</f>
        <v>0</v>
      </c>
      <c r="P565" s="67">
        <f>IF(A565="","",SUMIFS('MVT stock'!H:H,'MVT stock'!E:E,A565,'MVT stock'!F:F,K565))</f>
        <v>0</v>
      </c>
      <c r="Q565" s="68">
        <f t="shared" si="42"/>
        <v>1</v>
      </c>
      <c r="R565" s="50" t="str">
        <f t="shared" si="40"/>
        <v>Top à volants</v>
      </c>
      <c r="S565" s="51">
        <f>VLOOKUP(A565,BDD!E:F,2,0)</f>
        <v>92</v>
      </c>
      <c r="T565" s="51">
        <f t="shared" si="43"/>
        <v>92</v>
      </c>
    </row>
    <row r="566" spans="1:20" x14ac:dyDescent="0.25">
      <c r="A566" s="65" t="str">
        <f t="shared" si="41"/>
        <v>16PHCAR014.999</v>
      </c>
      <c r="B566" s="53" t="s">
        <v>133</v>
      </c>
      <c r="C566" s="53" t="s">
        <v>70</v>
      </c>
      <c r="D566" s="53" t="s">
        <v>502</v>
      </c>
      <c r="E566" s="58" t="s">
        <v>322</v>
      </c>
      <c r="F566" s="53" t="s">
        <v>148</v>
      </c>
      <c r="G566" s="53" t="s">
        <v>857</v>
      </c>
      <c r="H566" s="65" t="str">
        <f>IF(D566="","",CONCATENATE(B566,VLOOKUP(C566,Thesaurus!N:O,2,0),VLOOKUP(F566,Thesaurus!C:D,2,0)))</f>
        <v>16PHCAR01</v>
      </c>
      <c r="I566" s="57">
        <v>999</v>
      </c>
      <c r="J566" s="59" t="s">
        <v>182</v>
      </c>
      <c r="K566" s="61" t="s">
        <v>993</v>
      </c>
      <c r="L566" s="53">
        <v>1</v>
      </c>
      <c r="M566" s="53">
        <v>1</v>
      </c>
      <c r="N566" s="53" t="str">
        <f t="shared" si="44"/>
        <v/>
      </c>
      <c r="O566" s="67">
        <f>IF(A566="","",SUMIFS('MVT stock'!G:G,'MVT stock'!E:E,A566,'MVT stock'!F:F,K566))</f>
        <v>0</v>
      </c>
      <c r="P566" s="67">
        <f>IF(A566="","",SUMIFS('MVT stock'!H:H,'MVT stock'!E:E,A566,'MVT stock'!F:F,K566))</f>
        <v>0</v>
      </c>
      <c r="Q566" s="68">
        <f t="shared" si="42"/>
        <v>1</v>
      </c>
      <c r="R566" s="50" t="str">
        <f t="shared" si="40"/>
        <v>Top à volants</v>
      </c>
      <c r="S566" s="51">
        <f>VLOOKUP(A566,BDD!E:F,2,0)</f>
        <v>92</v>
      </c>
      <c r="T566" s="51">
        <f t="shared" si="43"/>
        <v>92</v>
      </c>
    </row>
    <row r="567" spans="1:20" x14ac:dyDescent="0.25">
      <c r="A567" s="65" t="str">
        <f t="shared" si="41"/>
        <v>16PHCAR085.690</v>
      </c>
      <c r="B567" s="53" t="s">
        <v>133</v>
      </c>
      <c r="C567" s="53" t="s">
        <v>70</v>
      </c>
      <c r="D567" s="53" t="s">
        <v>504</v>
      </c>
      <c r="E567" s="58" t="s">
        <v>503</v>
      </c>
      <c r="F567" s="53" t="s">
        <v>162</v>
      </c>
      <c r="G567" s="53" t="s">
        <v>858</v>
      </c>
      <c r="H567" s="65" t="str">
        <f>IF(D567="","",CONCATENATE(B567,VLOOKUP(C567,Thesaurus!N:O,2,0),VLOOKUP(F567,Thesaurus!C:D,2,0)))</f>
        <v>16PHCAR08</v>
      </c>
      <c r="I567" s="57">
        <v>690</v>
      </c>
      <c r="J567" s="59" t="s">
        <v>1019</v>
      </c>
      <c r="K567" s="61" t="s">
        <v>1003</v>
      </c>
      <c r="L567" s="53">
        <v>1</v>
      </c>
      <c r="M567" s="53">
        <v>1</v>
      </c>
      <c r="N567" s="53" t="str">
        <f t="shared" si="44"/>
        <v/>
      </c>
      <c r="O567" s="67">
        <f>IF(A567="","",SUMIFS('MVT stock'!G:G,'MVT stock'!E:E,A567,'MVT stock'!F:F,K567))</f>
        <v>0</v>
      </c>
      <c r="P567" s="67">
        <f>IF(A567="","",SUMIFS('MVT stock'!H:H,'MVT stock'!E:E,A567,'MVT stock'!F:F,K567))</f>
        <v>0</v>
      </c>
      <c r="Q567" s="68">
        <f t="shared" si="42"/>
        <v>1</v>
      </c>
      <c r="R567" s="50" t="str">
        <f t="shared" si="40"/>
        <v>Robe à volants</v>
      </c>
      <c r="S567" s="51">
        <f>VLOOKUP(A567,BDD!E:F,2,0)</f>
        <v>144</v>
      </c>
      <c r="T567" s="51">
        <f t="shared" si="43"/>
        <v>144</v>
      </c>
    </row>
    <row r="568" spans="1:20" x14ac:dyDescent="0.25">
      <c r="A568" s="65" t="str">
        <f t="shared" si="41"/>
        <v>16PHCAR085.690</v>
      </c>
      <c r="B568" s="53" t="s">
        <v>133</v>
      </c>
      <c r="C568" s="53" t="s">
        <v>70</v>
      </c>
      <c r="D568" s="53" t="s">
        <v>504</v>
      </c>
      <c r="E568" s="58" t="s">
        <v>503</v>
      </c>
      <c r="F568" s="53" t="s">
        <v>162</v>
      </c>
      <c r="G568" s="53" t="s">
        <v>858</v>
      </c>
      <c r="H568" s="65" t="str">
        <f>IF(D568="","",CONCATENATE(B568,VLOOKUP(C568,Thesaurus!N:O,2,0),VLOOKUP(F568,Thesaurus!C:D,2,0)))</f>
        <v>16PHCAR08</v>
      </c>
      <c r="I568" s="57">
        <v>690</v>
      </c>
      <c r="J568" s="59" t="s">
        <v>1019</v>
      </c>
      <c r="K568" s="61" t="s">
        <v>1001</v>
      </c>
      <c r="L568" s="53">
        <v>1</v>
      </c>
      <c r="M568" s="53">
        <v>1</v>
      </c>
      <c r="N568" s="53" t="str">
        <f t="shared" si="44"/>
        <v/>
      </c>
      <c r="O568" s="67">
        <f>IF(A568="","",SUMIFS('MVT stock'!G:G,'MVT stock'!E:E,A568,'MVT stock'!F:F,K568))</f>
        <v>0</v>
      </c>
      <c r="P568" s="67">
        <f>IF(A568="","",SUMIFS('MVT stock'!H:H,'MVT stock'!E:E,A568,'MVT stock'!F:F,K568))</f>
        <v>0</v>
      </c>
      <c r="Q568" s="68">
        <f t="shared" si="42"/>
        <v>1</v>
      </c>
      <c r="R568" s="50" t="str">
        <f t="shared" si="40"/>
        <v>Robe à volants</v>
      </c>
      <c r="S568" s="51">
        <f>VLOOKUP(A568,BDD!E:F,2,0)</f>
        <v>144</v>
      </c>
      <c r="T568" s="51">
        <f t="shared" si="43"/>
        <v>144</v>
      </c>
    </row>
    <row r="569" spans="1:20" x14ac:dyDescent="0.25">
      <c r="A569" s="65" t="str">
        <f t="shared" si="41"/>
        <v>16PHCAR085.690</v>
      </c>
      <c r="B569" s="53" t="s">
        <v>133</v>
      </c>
      <c r="C569" s="53" t="s">
        <v>70</v>
      </c>
      <c r="D569" s="53" t="s">
        <v>504</v>
      </c>
      <c r="E569" s="58" t="s">
        <v>503</v>
      </c>
      <c r="F569" s="53" t="s">
        <v>162</v>
      </c>
      <c r="G569" s="53" t="s">
        <v>858</v>
      </c>
      <c r="H569" s="65" t="str">
        <f>IF(D569="","",CONCATENATE(B569,VLOOKUP(C569,Thesaurus!N:O,2,0),VLOOKUP(F569,Thesaurus!C:D,2,0)))</f>
        <v>16PHCAR08</v>
      </c>
      <c r="I569" s="57">
        <v>690</v>
      </c>
      <c r="J569" s="59" t="s">
        <v>1019</v>
      </c>
      <c r="K569" s="61" t="s">
        <v>1002</v>
      </c>
      <c r="L569" s="53">
        <v>1</v>
      </c>
      <c r="M569" s="53">
        <v>1</v>
      </c>
      <c r="N569" s="53" t="str">
        <f t="shared" si="44"/>
        <v/>
      </c>
      <c r="O569" s="67">
        <f>IF(A569="","",SUMIFS('MVT stock'!G:G,'MVT stock'!E:E,A569,'MVT stock'!F:F,K569))</f>
        <v>0</v>
      </c>
      <c r="P569" s="67">
        <f>IF(A569="","",SUMIFS('MVT stock'!H:H,'MVT stock'!E:E,A569,'MVT stock'!F:F,K569))</f>
        <v>0</v>
      </c>
      <c r="Q569" s="68">
        <f t="shared" si="42"/>
        <v>1</v>
      </c>
      <c r="R569" s="50" t="str">
        <f t="shared" si="40"/>
        <v>Robe à volants</v>
      </c>
      <c r="S569" s="51">
        <f>VLOOKUP(A569,BDD!E:F,2,0)</f>
        <v>144</v>
      </c>
      <c r="T569" s="51">
        <f t="shared" si="43"/>
        <v>144</v>
      </c>
    </row>
    <row r="570" spans="1:20" x14ac:dyDescent="0.25">
      <c r="A570" s="65" t="str">
        <f t="shared" si="41"/>
        <v>16PHCAR085.690</v>
      </c>
      <c r="B570" s="53" t="s">
        <v>133</v>
      </c>
      <c r="C570" s="53" t="s">
        <v>70</v>
      </c>
      <c r="D570" s="53" t="s">
        <v>504</v>
      </c>
      <c r="E570" s="58" t="s">
        <v>503</v>
      </c>
      <c r="F570" s="53" t="s">
        <v>162</v>
      </c>
      <c r="G570" s="53" t="s">
        <v>858</v>
      </c>
      <c r="H570" s="65" t="str">
        <f>IF(D570="","",CONCATENATE(B570,VLOOKUP(C570,Thesaurus!N:O,2,0),VLOOKUP(F570,Thesaurus!C:D,2,0)))</f>
        <v>16PHCAR08</v>
      </c>
      <c r="I570" s="57">
        <v>690</v>
      </c>
      <c r="J570" s="59" t="s">
        <v>1019</v>
      </c>
      <c r="K570" s="61" t="s">
        <v>993</v>
      </c>
      <c r="L570" s="53">
        <v>1</v>
      </c>
      <c r="M570" s="53">
        <v>1</v>
      </c>
      <c r="N570" s="53" t="str">
        <f t="shared" si="44"/>
        <v/>
      </c>
      <c r="O570" s="67">
        <f>IF(A570="","",SUMIFS('MVT stock'!G:G,'MVT stock'!E:E,A570,'MVT stock'!F:F,K570))</f>
        <v>0</v>
      </c>
      <c r="P570" s="67">
        <f>IF(A570="","",SUMIFS('MVT stock'!H:H,'MVT stock'!E:E,A570,'MVT stock'!F:F,K570))</f>
        <v>0</v>
      </c>
      <c r="Q570" s="68">
        <f t="shared" si="42"/>
        <v>1</v>
      </c>
      <c r="R570" s="50" t="str">
        <f t="shared" si="40"/>
        <v>Robe à volants</v>
      </c>
      <c r="S570" s="51">
        <f>VLOOKUP(A570,BDD!E:F,2,0)</f>
        <v>144</v>
      </c>
      <c r="T570" s="51">
        <f t="shared" si="43"/>
        <v>144</v>
      </c>
    </row>
    <row r="571" spans="1:20" x14ac:dyDescent="0.25">
      <c r="A571" s="65" t="str">
        <f t="shared" si="41"/>
        <v>16PHCAR085.999</v>
      </c>
      <c r="B571" s="53" t="s">
        <v>133</v>
      </c>
      <c r="C571" s="53" t="s">
        <v>70</v>
      </c>
      <c r="D571" s="53" t="s">
        <v>504</v>
      </c>
      <c r="E571" s="58" t="s">
        <v>322</v>
      </c>
      <c r="F571" s="53" t="s">
        <v>162</v>
      </c>
      <c r="G571" s="53" t="s">
        <v>858</v>
      </c>
      <c r="H571" s="65" t="str">
        <f>IF(D571="","",CONCATENATE(B571,VLOOKUP(C571,Thesaurus!N:O,2,0),VLOOKUP(F571,Thesaurus!C:D,2,0)))</f>
        <v>16PHCAR08</v>
      </c>
      <c r="I571" s="57">
        <v>999</v>
      </c>
      <c r="J571" s="59" t="s">
        <v>1019</v>
      </c>
      <c r="K571" s="61" t="s">
        <v>1003</v>
      </c>
      <c r="L571" s="53">
        <v>1</v>
      </c>
      <c r="M571" s="53">
        <v>1</v>
      </c>
      <c r="N571" s="53" t="str">
        <f t="shared" si="44"/>
        <v/>
      </c>
      <c r="O571" s="67">
        <f>IF(A571="","",SUMIFS('MVT stock'!G:G,'MVT stock'!E:E,A571,'MVT stock'!F:F,K571))</f>
        <v>0</v>
      </c>
      <c r="P571" s="67">
        <f>IF(A571="","",SUMIFS('MVT stock'!H:H,'MVT stock'!E:E,A571,'MVT stock'!F:F,K571))</f>
        <v>0</v>
      </c>
      <c r="Q571" s="68">
        <f t="shared" si="42"/>
        <v>1</v>
      </c>
      <c r="R571" s="50" t="str">
        <f t="shared" si="40"/>
        <v>Robe à volants</v>
      </c>
      <c r="S571" s="51">
        <f>VLOOKUP(A571,BDD!E:F,2,0)</f>
        <v>144</v>
      </c>
      <c r="T571" s="51">
        <f t="shared" si="43"/>
        <v>144</v>
      </c>
    </row>
    <row r="572" spans="1:20" x14ac:dyDescent="0.25">
      <c r="A572" s="65" t="str">
        <f t="shared" si="41"/>
        <v>16PHCAR085.999</v>
      </c>
      <c r="B572" s="53" t="s">
        <v>133</v>
      </c>
      <c r="C572" s="53" t="s">
        <v>70</v>
      </c>
      <c r="D572" s="53" t="s">
        <v>504</v>
      </c>
      <c r="E572" s="58" t="s">
        <v>322</v>
      </c>
      <c r="F572" s="53" t="s">
        <v>162</v>
      </c>
      <c r="G572" s="53" t="s">
        <v>858</v>
      </c>
      <c r="H572" s="65" t="str">
        <f>IF(D572="","",CONCATENATE(B572,VLOOKUP(C572,Thesaurus!N:O,2,0),VLOOKUP(F572,Thesaurus!C:D,2,0)))</f>
        <v>16PHCAR08</v>
      </c>
      <c r="I572" s="57">
        <v>999</v>
      </c>
      <c r="J572" s="59" t="s">
        <v>1019</v>
      </c>
      <c r="K572" s="61" t="s">
        <v>1001</v>
      </c>
      <c r="L572" s="53">
        <v>1</v>
      </c>
      <c r="M572" s="53">
        <v>1</v>
      </c>
      <c r="N572" s="53" t="str">
        <f t="shared" si="44"/>
        <v/>
      </c>
      <c r="O572" s="67">
        <f>IF(A572="","",SUMIFS('MVT stock'!G:G,'MVT stock'!E:E,A572,'MVT stock'!F:F,K572))</f>
        <v>0</v>
      </c>
      <c r="P572" s="67">
        <f>IF(A572="","",SUMIFS('MVT stock'!H:H,'MVT stock'!E:E,A572,'MVT stock'!F:F,K572))</f>
        <v>0</v>
      </c>
      <c r="Q572" s="68">
        <f t="shared" si="42"/>
        <v>1</v>
      </c>
      <c r="R572" s="50" t="str">
        <f t="shared" si="40"/>
        <v>Robe à volants</v>
      </c>
      <c r="S572" s="51">
        <f>VLOOKUP(A572,BDD!E:F,2,0)</f>
        <v>144</v>
      </c>
      <c r="T572" s="51">
        <f t="shared" si="43"/>
        <v>144</v>
      </c>
    </row>
    <row r="573" spans="1:20" x14ac:dyDescent="0.25">
      <c r="A573" s="65" t="str">
        <f t="shared" si="41"/>
        <v>16PHCAR085.999</v>
      </c>
      <c r="B573" s="53" t="s">
        <v>133</v>
      </c>
      <c r="C573" s="53" t="s">
        <v>70</v>
      </c>
      <c r="D573" s="53" t="s">
        <v>504</v>
      </c>
      <c r="E573" s="58" t="s">
        <v>322</v>
      </c>
      <c r="F573" s="53" t="s">
        <v>162</v>
      </c>
      <c r="G573" s="53" t="s">
        <v>858</v>
      </c>
      <c r="H573" s="65" t="str">
        <f>IF(D573="","",CONCATENATE(B573,VLOOKUP(C573,Thesaurus!N:O,2,0),VLOOKUP(F573,Thesaurus!C:D,2,0)))</f>
        <v>16PHCAR08</v>
      </c>
      <c r="I573" s="57">
        <v>999</v>
      </c>
      <c r="J573" s="59" t="s">
        <v>1019</v>
      </c>
      <c r="K573" s="61" t="s">
        <v>1002</v>
      </c>
      <c r="L573" s="53">
        <v>1</v>
      </c>
      <c r="M573" s="53">
        <v>1</v>
      </c>
      <c r="N573" s="53" t="str">
        <f t="shared" si="44"/>
        <v/>
      </c>
      <c r="O573" s="67">
        <f>IF(A573="","",SUMIFS('MVT stock'!G:G,'MVT stock'!E:E,A573,'MVT stock'!F:F,K573))</f>
        <v>0</v>
      </c>
      <c r="P573" s="67">
        <f>IF(A573="","",SUMIFS('MVT stock'!H:H,'MVT stock'!E:E,A573,'MVT stock'!F:F,K573))</f>
        <v>0</v>
      </c>
      <c r="Q573" s="68">
        <f t="shared" si="42"/>
        <v>1</v>
      </c>
      <c r="R573" s="50" t="str">
        <f t="shared" si="40"/>
        <v>Robe à volants</v>
      </c>
      <c r="S573" s="51">
        <f>VLOOKUP(A573,BDD!E:F,2,0)</f>
        <v>144</v>
      </c>
      <c r="T573" s="51">
        <f t="shared" si="43"/>
        <v>144</v>
      </c>
    </row>
    <row r="574" spans="1:20" x14ac:dyDescent="0.25">
      <c r="A574" s="65" t="str">
        <f t="shared" si="41"/>
        <v>16PHCAR085.999</v>
      </c>
      <c r="B574" s="53" t="s">
        <v>133</v>
      </c>
      <c r="C574" s="53" t="s">
        <v>70</v>
      </c>
      <c r="D574" s="53" t="s">
        <v>504</v>
      </c>
      <c r="E574" s="58" t="s">
        <v>322</v>
      </c>
      <c r="F574" s="53" t="s">
        <v>162</v>
      </c>
      <c r="G574" s="53" t="s">
        <v>858</v>
      </c>
      <c r="H574" s="65" t="str">
        <f>IF(D574="","",CONCATENATE(B574,VLOOKUP(C574,Thesaurus!N:O,2,0),VLOOKUP(F574,Thesaurus!C:D,2,0)))</f>
        <v>16PHCAR08</v>
      </c>
      <c r="I574" s="57">
        <v>999</v>
      </c>
      <c r="J574" s="59" t="s">
        <v>1019</v>
      </c>
      <c r="K574" s="61" t="s">
        <v>993</v>
      </c>
      <c r="L574" s="53">
        <v>1</v>
      </c>
      <c r="M574" s="53">
        <v>1</v>
      </c>
      <c r="N574" s="53" t="str">
        <f t="shared" si="44"/>
        <v/>
      </c>
      <c r="O574" s="67">
        <f>IF(A574="","",SUMIFS('MVT stock'!G:G,'MVT stock'!E:E,A574,'MVT stock'!F:F,K574))</f>
        <v>0</v>
      </c>
      <c r="P574" s="67">
        <f>IF(A574="","",SUMIFS('MVT stock'!H:H,'MVT stock'!E:E,A574,'MVT stock'!F:F,K574))</f>
        <v>0</v>
      </c>
      <c r="Q574" s="68">
        <f t="shared" si="42"/>
        <v>1</v>
      </c>
      <c r="R574" s="50" t="str">
        <f t="shared" si="40"/>
        <v>Robe à volants</v>
      </c>
      <c r="S574" s="51">
        <f>VLOOKUP(A574,BDD!E:F,2,0)</f>
        <v>144</v>
      </c>
      <c r="T574" s="51">
        <f t="shared" si="43"/>
        <v>144</v>
      </c>
    </row>
    <row r="575" spans="1:20" x14ac:dyDescent="0.25">
      <c r="A575" s="65" t="str">
        <f t="shared" si="41"/>
        <v>16PHMAN081.999</v>
      </c>
      <c r="B575" s="53" t="s">
        <v>133</v>
      </c>
      <c r="C575" s="53" t="s">
        <v>96</v>
      </c>
      <c r="D575" s="53" t="s">
        <v>505</v>
      </c>
      <c r="E575" s="58" t="s">
        <v>255</v>
      </c>
      <c r="F575" s="53" t="s">
        <v>162</v>
      </c>
      <c r="G575" s="53" t="s">
        <v>859</v>
      </c>
      <c r="H575" s="65" t="str">
        <f>IF(D575="","",CONCATENATE(B575,VLOOKUP(C575,Thesaurus!N:O,2,0),VLOOKUP(F575,Thesaurus!C:D,2,0)))</f>
        <v>16PHMAN08</v>
      </c>
      <c r="I575" s="57">
        <v>999</v>
      </c>
      <c r="J575" s="59" t="s">
        <v>1004</v>
      </c>
      <c r="K575" s="61" t="s">
        <v>1003</v>
      </c>
      <c r="L575" s="53">
        <v>1</v>
      </c>
      <c r="M575" s="53">
        <v>1</v>
      </c>
      <c r="N575" s="53" t="str">
        <f t="shared" si="44"/>
        <v/>
      </c>
      <c r="O575" s="67">
        <f>IF(A575="","",SUMIFS('MVT stock'!G:G,'MVT stock'!E:E,A575,'MVT stock'!F:F,K575))</f>
        <v>0</v>
      </c>
      <c r="P575" s="67">
        <f>IF(A575="","",SUMIFS('MVT stock'!H:H,'MVT stock'!E:E,A575,'MVT stock'!F:F,K575))</f>
        <v>0</v>
      </c>
      <c r="Q575" s="68">
        <f t="shared" si="42"/>
        <v>1</v>
      </c>
      <c r="R575" s="50" t="str">
        <f t="shared" si="40"/>
        <v>Robe manches à sequins</v>
      </c>
      <c r="S575" s="51">
        <f>VLOOKUP(A575,BDD!E:F,2,0)</f>
        <v>191</v>
      </c>
      <c r="T575" s="51">
        <f t="shared" si="43"/>
        <v>191</v>
      </c>
    </row>
    <row r="576" spans="1:20" x14ac:dyDescent="0.25">
      <c r="A576" s="65" t="str">
        <f t="shared" si="41"/>
        <v>16PHMAN081.999</v>
      </c>
      <c r="B576" s="53" t="s">
        <v>133</v>
      </c>
      <c r="C576" s="53" t="s">
        <v>96</v>
      </c>
      <c r="D576" s="53" t="s">
        <v>505</v>
      </c>
      <c r="E576" s="58" t="s">
        <v>255</v>
      </c>
      <c r="F576" s="53" t="s">
        <v>162</v>
      </c>
      <c r="G576" s="53" t="s">
        <v>859</v>
      </c>
      <c r="H576" s="65" t="str">
        <f>IF(D576="","",CONCATENATE(B576,VLOOKUP(C576,Thesaurus!N:O,2,0),VLOOKUP(F576,Thesaurus!C:D,2,0)))</f>
        <v>16PHMAN08</v>
      </c>
      <c r="I576" s="57">
        <v>999</v>
      </c>
      <c r="J576" s="59" t="s">
        <v>1004</v>
      </c>
      <c r="K576" s="61" t="s">
        <v>1001</v>
      </c>
      <c r="L576" s="53">
        <v>1</v>
      </c>
      <c r="M576" s="53">
        <v>1</v>
      </c>
      <c r="N576" s="53" t="str">
        <f t="shared" si="44"/>
        <v/>
      </c>
      <c r="O576" s="67">
        <f>IF(A576="","",SUMIFS('MVT stock'!G:G,'MVT stock'!E:E,A576,'MVT stock'!F:F,K576))</f>
        <v>0</v>
      </c>
      <c r="P576" s="67">
        <f>IF(A576="","",SUMIFS('MVT stock'!H:H,'MVT stock'!E:E,A576,'MVT stock'!F:F,K576))</f>
        <v>0</v>
      </c>
      <c r="Q576" s="68">
        <f t="shared" si="42"/>
        <v>1</v>
      </c>
      <c r="R576" s="50" t="str">
        <f t="shared" si="40"/>
        <v>Robe manches à sequins</v>
      </c>
      <c r="S576" s="51">
        <f>VLOOKUP(A576,BDD!E:F,2,0)</f>
        <v>191</v>
      </c>
      <c r="T576" s="51">
        <f t="shared" si="43"/>
        <v>191</v>
      </c>
    </row>
    <row r="577" spans="1:20" x14ac:dyDescent="0.25">
      <c r="A577" s="65" t="str">
        <f t="shared" si="41"/>
        <v>16PHMAN081.999</v>
      </c>
      <c r="B577" s="53" t="s">
        <v>133</v>
      </c>
      <c r="C577" s="53" t="s">
        <v>96</v>
      </c>
      <c r="D577" s="53" t="s">
        <v>505</v>
      </c>
      <c r="E577" s="58" t="s">
        <v>255</v>
      </c>
      <c r="F577" s="53" t="s">
        <v>162</v>
      </c>
      <c r="G577" s="53" t="s">
        <v>859</v>
      </c>
      <c r="H577" s="65" t="str">
        <f>IF(D577="","",CONCATENATE(B577,VLOOKUP(C577,Thesaurus!N:O,2,0),VLOOKUP(F577,Thesaurus!C:D,2,0)))</f>
        <v>16PHMAN08</v>
      </c>
      <c r="I577" s="57">
        <v>999</v>
      </c>
      <c r="J577" s="59" t="s">
        <v>1004</v>
      </c>
      <c r="K577" s="61" t="s">
        <v>1002</v>
      </c>
      <c r="L577" s="53">
        <v>1</v>
      </c>
      <c r="M577" s="53">
        <v>1</v>
      </c>
      <c r="N577" s="53" t="str">
        <f t="shared" si="44"/>
        <v/>
      </c>
      <c r="O577" s="67">
        <f>IF(A577="","",SUMIFS('MVT stock'!G:G,'MVT stock'!E:E,A577,'MVT stock'!F:F,K577))</f>
        <v>0</v>
      </c>
      <c r="P577" s="67">
        <f>IF(A577="","",SUMIFS('MVT stock'!H:H,'MVT stock'!E:E,A577,'MVT stock'!F:F,K577))</f>
        <v>0</v>
      </c>
      <c r="Q577" s="68">
        <f t="shared" si="42"/>
        <v>1</v>
      </c>
      <c r="R577" s="50" t="str">
        <f t="shared" si="40"/>
        <v>Robe manches à sequins</v>
      </c>
      <c r="S577" s="51">
        <f>VLOOKUP(A577,BDD!E:F,2,0)</f>
        <v>191</v>
      </c>
      <c r="T577" s="51">
        <f t="shared" si="43"/>
        <v>191</v>
      </c>
    </row>
    <row r="578" spans="1:20" x14ac:dyDescent="0.25">
      <c r="A578" s="65" t="str">
        <f t="shared" si="41"/>
        <v>16PHMAN081.999</v>
      </c>
      <c r="B578" s="53" t="s">
        <v>133</v>
      </c>
      <c r="C578" s="53" t="s">
        <v>96</v>
      </c>
      <c r="D578" s="53" t="s">
        <v>505</v>
      </c>
      <c r="E578" s="58" t="s">
        <v>255</v>
      </c>
      <c r="F578" s="53" t="s">
        <v>162</v>
      </c>
      <c r="G578" s="53" t="s">
        <v>859</v>
      </c>
      <c r="H578" s="65" t="str">
        <f>IF(D578="","",CONCATENATE(B578,VLOOKUP(C578,Thesaurus!N:O,2,0),VLOOKUP(F578,Thesaurus!C:D,2,0)))</f>
        <v>16PHMAN08</v>
      </c>
      <c r="I578" s="57">
        <v>999</v>
      </c>
      <c r="J578" s="59" t="s">
        <v>1004</v>
      </c>
      <c r="K578" s="61" t="s">
        <v>993</v>
      </c>
      <c r="L578" s="53">
        <v>1</v>
      </c>
      <c r="M578" s="53">
        <v>1</v>
      </c>
      <c r="N578" s="53" t="str">
        <f t="shared" si="44"/>
        <v/>
      </c>
      <c r="O578" s="67">
        <f>IF(A578="","",SUMIFS('MVT stock'!G:G,'MVT stock'!E:E,A578,'MVT stock'!F:F,K578))</f>
        <v>0</v>
      </c>
      <c r="P578" s="67">
        <f>IF(A578="","",SUMIFS('MVT stock'!H:H,'MVT stock'!E:E,A578,'MVT stock'!F:F,K578))</f>
        <v>0</v>
      </c>
      <c r="Q578" s="68">
        <f t="shared" si="42"/>
        <v>1</v>
      </c>
      <c r="R578" s="50" t="str">
        <f t="shared" ref="R578:R641" si="45">G578</f>
        <v>Robe manches à sequins</v>
      </c>
      <c r="S578" s="51">
        <f>VLOOKUP(A578,BDD!E:F,2,0)</f>
        <v>191</v>
      </c>
      <c r="T578" s="51">
        <f t="shared" si="43"/>
        <v>191</v>
      </c>
    </row>
    <row r="579" spans="1:20" x14ac:dyDescent="0.25">
      <c r="A579" s="65" t="str">
        <f t="shared" ref="A579:A642" si="46">IF(D579="","",CONCATENATE(H579,J579,".",I579))</f>
        <v>16PHMAN081.999</v>
      </c>
      <c r="B579" s="53" t="s">
        <v>133</v>
      </c>
      <c r="C579" s="53" t="s">
        <v>96</v>
      </c>
      <c r="D579" s="53" t="s">
        <v>505</v>
      </c>
      <c r="E579" s="58" t="s">
        <v>255</v>
      </c>
      <c r="F579" s="53" t="s">
        <v>162</v>
      </c>
      <c r="G579" s="53" t="s">
        <v>859</v>
      </c>
      <c r="H579" s="65" t="str">
        <f>IF(D579="","",CONCATENATE(B579,VLOOKUP(C579,Thesaurus!N:O,2,0),VLOOKUP(F579,Thesaurus!C:D,2,0)))</f>
        <v>16PHMAN08</v>
      </c>
      <c r="I579" s="57">
        <v>999</v>
      </c>
      <c r="J579" s="59" t="s">
        <v>1004</v>
      </c>
      <c r="K579" s="61" t="s">
        <v>994</v>
      </c>
      <c r="L579" s="53">
        <v>1</v>
      </c>
      <c r="M579" s="53">
        <v>1</v>
      </c>
      <c r="N579" s="53" t="str">
        <f t="shared" si="44"/>
        <v/>
      </c>
      <c r="O579" s="67">
        <f>IF(A579="","",SUMIFS('MVT stock'!G:G,'MVT stock'!E:E,A579,'MVT stock'!F:F,K579))</f>
        <v>0</v>
      </c>
      <c r="P579" s="67">
        <f>IF(A579="","",SUMIFS('MVT stock'!H:H,'MVT stock'!E:E,A579,'MVT stock'!F:F,K579))</f>
        <v>0</v>
      </c>
      <c r="Q579" s="68">
        <f t="shared" ref="Q579:Q642" si="47">IF(M579="","",M579+O579-P579)</f>
        <v>1</v>
      </c>
      <c r="R579" s="50" t="str">
        <f t="shared" si="45"/>
        <v>Robe manches à sequins</v>
      </c>
      <c r="S579" s="51">
        <f>VLOOKUP(A579,BDD!E:F,2,0)</f>
        <v>191</v>
      </c>
      <c r="T579" s="51">
        <f t="shared" ref="T579:T642" si="48">L579*S579</f>
        <v>191</v>
      </c>
    </row>
    <row r="580" spans="1:20" x14ac:dyDescent="0.25">
      <c r="A580" s="65" t="str">
        <f t="shared" si="46"/>
        <v>16PHMAN082.IMP</v>
      </c>
      <c r="B580" s="53" t="s">
        <v>133</v>
      </c>
      <c r="C580" s="53" t="s">
        <v>96</v>
      </c>
      <c r="D580" s="53" t="s">
        <v>506</v>
      </c>
      <c r="E580" s="58" t="s">
        <v>255</v>
      </c>
      <c r="F580" s="53" t="s">
        <v>162</v>
      </c>
      <c r="G580" s="53" t="s">
        <v>860</v>
      </c>
      <c r="H580" s="65" t="str">
        <f>IF(D580="","",CONCATENATE(B580,VLOOKUP(C580,Thesaurus!N:O,2,0),VLOOKUP(F580,Thesaurus!C:D,2,0)))</f>
        <v>16PHMAN08</v>
      </c>
      <c r="I580" s="57" t="s">
        <v>257</v>
      </c>
      <c r="J580" s="59" t="s">
        <v>183</v>
      </c>
      <c r="K580" s="61" t="s">
        <v>1003</v>
      </c>
      <c r="L580" s="53">
        <v>1</v>
      </c>
      <c r="M580" s="53">
        <v>1</v>
      </c>
      <c r="N580" s="53" t="str">
        <f t="shared" si="44"/>
        <v/>
      </c>
      <c r="O580" s="67">
        <f>IF(A580="","",SUMIFS('MVT stock'!G:G,'MVT stock'!E:E,A580,'MVT stock'!F:F,K580))</f>
        <v>0</v>
      </c>
      <c r="P580" s="67">
        <f>IF(A580="","",SUMIFS('MVT stock'!H:H,'MVT stock'!E:E,A580,'MVT stock'!F:F,K580))</f>
        <v>0</v>
      </c>
      <c r="Q580" s="68">
        <f t="shared" si="47"/>
        <v>1</v>
      </c>
      <c r="R580" s="50" t="str">
        <f t="shared" si="45"/>
        <v>Robe garden</v>
      </c>
      <c r="S580" s="51">
        <f>VLOOKUP(A580,BDD!E:F,2,0)</f>
        <v>252</v>
      </c>
      <c r="T580" s="51">
        <f t="shared" si="48"/>
        <v>252</v>
      </c>
    </row>
    <row r="581" spans="1:20" x14ac:dyDescent="0.25">
      <c r="A581" s="65" t="str">
        <f t="shared" si="46"/>
        <v>16PHMAN082.IMP</v>
      </c>
      <c r="B581" s="53" t="s">
        <v>133</v>
      </c>
      <c r="C581" s="53" t="s">
        <v>96</v>
      </c>
      <c r="D581" s="53" t="s">
        <v>506</v>
      </c>
      <c r="E581" s="58" t="s">
        <v>255</v>
      </c>
      <c r="F581" s="53" t="s">
        <v>162</v>
      </c>
      <c r="G581" s="53" t="s">
        <v>860</v>
      </c>
      <c r="H581" s="65" t="str">
        <f>IF(D581="","",CONCATENATE(B581,VLOOKUP(C581,Thesaurus!N:O,2,0),VLOOKUP(F581,Thesaurus!C:D,2,0)))</f>
        <v>16PHMAN08</v>
      </c>
      <c r="I581" s="57" t="s">
        <v>257</v>
      </c>
      <c r="J581" s="59" t="s">
        <v>183</v>
      </c>
      <c r="K581" s="61" t="s">
        <v>1001</v>
      </c>
      <c r="L581" s="53">
        <v>1</v>
      </c>
      <c r="M581" s="53">
        <v>1</v>
      </c>
      <c r="N581" s="53" t="str">
        <f t="shared" ref="N581:N644" si="49">IF(L581=M581,"",FALSE)</f>
        <v/>
      </c>
      <c r="O581" s="67">
        <f>IF(A581="","",SUMIFS('MVT stock'!G:G,'MVT stock'!E:E,A581,'MVT stock'!F:F,K581))</f>
        <v>0</v>
      </c>
      <c r="P581" s="67">
        <f>IF(A581="","",SUMIFS('MVT stock'!H:H,'MVT stock'!E:E,A581,'MVT stock'!F:F,K581))</f>
        <v>0</v>
      </c>
      <c r="Q581" s="68">
        <f t="shared" si="47"/>
        <v>1</v>
      </c>
      <c r="R581" s="50" t="str">
        <f t="shared" si="45"/>
        <v>Robe garden</v>
      </c>
      <c r="S581" s="51">
        <f>VLOOKUP(A581,BDD!E:F,2,0)</f>
        <v>252</v>
      </c>
      <c r="T581" s="51">
        <f t="shared" si="48"/>
        <v>252</v>
      </c>
    </row>
    <row r="582" spans="1:20" x14ac:dyDescent="0.25">
      <c r="A582" s="65" t="str">
        <f t="shared" si="46"/>
        <v>16PHMAN082.IMP</v>
      </c>
      <c r="B582" s="53" t="s">
        <v>133</v>
      </c>
      <c r="C582" s="53" t="s">
        <v>96</v>
      </c>
      <c r="D582" s="53" t="s">
        <v>506</v>
      </c>
      <c r="E582" s="58" t="s">
        <v>255</v>
      </c>
      <c r="F582" s="53" t="s">
        <v>162</v>
      </c>
      <c r="G582" s="53" t="s">
        <v>860</v>
      </c>
      <c r="H582" s="65" t="str">
        <f>IF(D582="","",CONCATENATE(B582,VLOOKUP(C582,Thesaurus!N:O,2,0),VLOOKUP(F582,Thesaurus!C:D,2,0)))</f>
        <v>16PHMAN08</v>
      </c>
      <c r="I582" s="57" t="s">
        <v>257</v>
      </c>
      <c r="J582" s="59" t="s">
        <v>183</v>
      </c>
      <c r="K582" s="61" t="s">
        <v>1002</v>
      </c>
      <c r="L582" s="53">
        <v>1</v>
      </c>
      <c r="M582" s="53">
        <v>1</v>
      </c>
      <c r="N582" s="53" t="str">
        <f t="shared" si="49"/>
        <v/>
      </c>
      <c r="O582" s="67">
        <f>IF(A582="","",SUMIFS('MVT stock'!G:G,'MVT stock'!E:E,A582,'MVT stock'!F:F,K582))</f>
        <v>0</v>
      </c>
      <c r="P582" s="67">
        <f>IF(A582="","",SUMIFS('MVT stock'!H:H,'MVT stock'!E:E,A582,'MVT stock'!F:F,K582))</f>
        <v>0</v>
      </c>
      <c r="Q582" s="68">
        <f t="shared" si="47"/>
        <v>1</v>
      </c>
      <c r="R582" s="50" t="str">
        <f t="shared" si="45"/>
        <v>Robe garden</v>
      </c>
      <c r="S582" s="51">
        <f>VLOOKUP(A582,BDD!E:F,2,0)</f>
        <v>252</v>
      </c>
      <c r="T582" s="51">
        <f t="shared" si="48"/>
        <v>252</v>
      </c>
    </row>
    <row r="583" spans="1:20" x14ac:dyDescent="0.25">
      <c r="A583" s="65" t="str">
        <f t="shared" si="46"/>
        <v>16PHMAN082.IMP</v>
      </c>
      <c r="B583" s="53" t="s">
        <v>133</v>
      </c>
      <c r="C583" s="53" t="s">
        <v>96</v>
      </c>
      <c r="D583" s="53" t="s">
        <v>506</v>
      </c>
      <c r="E583" s="58" t="s">
        <v>255</v>
      </c>
      <c r="F583" s="53" t="s">
        <v>162</v>
      </c>
      <c r="G583" s="53" t="s">
        <v>860</v>
      </c>
      <c r="H583" s="65" t="str">
        <f>IF(D583="","",CONCATENATE(B583,VLOOKUP(C583,Thesaurus!N:O,2,0),VLOOKUP(F583,Thesaurus!C:D,2,0)))</f>
        <v>16PHMAN08</v>
      </c>
      <c r="I583" s="57" t="s">
        <v>257</v>
      </c>
      <c r="J583" s="59" t="s">
        <v>183</v>
      </c>
      <c r="K583" s="61" t="s">
        <v>993</v>
      </c>
      <c r="L583" s="53">
        <v>1</v>
      </c>
      <c r="M583" s="53">
        <v>1</v>
      </c>
      <c r="N583" s="53" t="str">
        <f t="shared" si="49"/>
        <v/>
      </c>
      <c r="O583" s="67">
        <f>IF(A583="","",SUMIFS('MVT stock'!G:G,'MVT stock'!E:E,A583,'MVT stock'!F:F,K583))</f>
        <v>0</v>
      </c>
      <c r="P583" s="67">
        <f>IF(A583="","",SUMIFS('MVT stock'!H:H,'MVT stock'!E:E,A583,'MVT stock'!F:F,K583))</f>
        <v>0</v>
      </c>
      <c r="Q583" s="68">
        <f t="shared" si="47"/>
        <v>1</v>
      </c>
      <c r="R583" s="50" t="str">
        <f t="shared" si="45"/>
        <v>Robe garden</v>
      </c>
      <c r="S583" s="51">
        <f>VLOOKUP(A583,BDD!E:F,2,0)</f>
        <v>252</v>
      </c>
      <c r="T583" s="51">
        <f t="shared" si="48"/>
        <v>252</v>
      </c>
    </row>
    <row r="584" spans="1:20" x14ac:dyDescent="0.25">
      <c r="A584" s="65" t="str">
        <f t="shared" si="46"/>
        <v>16PHMAN083.999</v>
      </c>
      <c r="B584" s="53" t="s">
        <v>133</v>
      </c>
      <c r="C584" s="53" t="s">
        <v>96</v>
      </c>
      <c r="D584" s="53" t="s">
        <v>507</v>
      </c>
      <c r="E584" s="58" t="s">
        <v>258</v>
      </c>
      <c r="F584" s="53" t="s">
        <v>162</v>
      </c>
      <c r="G584" s="53" t="s">
        <v>861</v>
      </c>
      <c r="H584" s="65" t="str">
        <f>IF(D584="","",CONCATENATE(B584,VLOOKUP(C584,Thesaurus!N:O,2,0),VLOOKUP(F584,Thesaurus!C:D,2,0)))</f>
        <v>16PHMAN08</v>
      </c>
      <c r="I584" s="57">
        <v>999</v>
      </c>
      <c r="J584" s="59" t="s">
        <v>1005</v>
      </c>
      <c r="K584" s="61" t="s">
        <v>1001</v>
      </c>
      <c r="L584" s="53">
        <v>1</v>
      </c>
      <c r="M584" s="53">
        <v>1</v>
      </c>
      <c r="N584" s="53" t="str">
        <f t="shared" si="49"/>
        <v/>
      </c>
      <c r="O584" s="67">
        <f>IF(A584="","",SUMIFS('MVT stock'!G:G,'MVT stock'!E:E,A584,'MVT stock'!F:F,K584))</f>
        <v>0</v>
      </c>
      <c r="P584" s="67">
        <f>IF(A584="","",SUMIFS('MVT stock'!H:H,'MVT stock'!E:E,A584,'MVT stock'!F:F,K584))</f>
        <v>0</v>
      </c>
      <c r="Q584" s="68">
        <f t="shared" si="47"/>
        <v>1</v>
      </c>
      <c r="R584" s="50" t="str">
        <f t="shared" si="45"/>
        <v>Robe courte shiny</v>
      </c>
      <c r="S584" s="51">
        <f>VLOOKUP(A584,BDD!E:F,2,0)</f>
        <v>252</v>
      </c>
      <c r="T584" s="51">
        <f t="shared" si="48"/>
        <v>252</v>
      </c>
    </row>
    <row r="585" spans="1:20" x14ac:dyDescent="0.25">
      <c r="A585" s="65" t="str">
        <f t="shared" si="46"/>
        <v>16PHMAN083.999</v>
      </c>
      <c r="B585" s="53" t="s">
        <v>133</v>
      </c>
      <c r="C585" s="53" t="s">
        <v>96</v>
      </c>
      <c r="D585" s="53" t="s">
        <v>507</v>
      </c>
      <c r="E585" s="58" t="s">
        <v>258</v>
      </c>
      <c r="F585" s="53" t="s">
        <v>162</v>
      </c>
      <c r="G585" s="53" t="s">
        <v>861</v>
      </c>
      <c r="H585" s="65" t="str">
        <f>IF(D585="","",CONCATENATE(B585,VLOOKUP(C585,Thesaurus!N:O,2,0),VLOOKUP(F585,Thesaurus!C:D,2,0)))</f>
        <v>16PHMAN08</v>
      </c>
      <c r="I585" s="57">
        <v>999</v>
      </c>
      <c r="J585" s="59" t="s">
        <v>1005</v>
      </c>
      <c r="K585" s="61" t="s">
        <v>1002</v>
      </c>
      <c r="L585" s="53">
        <v>1</v>
      </c>
      <c r="M585" s="53">
        <v>1</v>
      </c>
      <c r="N585" s="53" t="str">
        <f t="shared" si="49"/>
        <v/>
      </c>
      <c r="O585" s="67">
        <f>IF(A585="","",SUMIFS('MVT stock'!G:G,'MVT stock'!E:E,A585,'MVT stock'!F:F,K585))</f>
        <v>0</v>
      </c>
      <c r="P585" s="67">
        <f>IF(A585="","",SUMIFS('MVT stock'!H:H,'MVT stock'!E:E,A585,'MVT stock'!F:F,K585))</f>
        <v>0</v>
      </c>
      <c r="Q585" s="68">
        <f t="shared" si="47"/>
        <v>1</v>
      </c>
      <c r="R585" s="50" t="str">
        <f t="shared" si="45"/>
        <v>Robe courte shiny</v>
      </c>
      <c r="S585" s="51">
        <f>VLOOKUP(A585,BDD!E:F,2,0)</f>
        <v>252</v>
      </c>
      <c r="T585" s="51">
        <f t="shared" si="48"/>
        <v>252</v>
      </c>
    </row>
    <row r="586" spans="1:20" x14ac:dyDescent="0.25">
      <c r="A586" s="65" t="str">
        <f t="shared" si="46"/>
        <v>16PHMAN083.999</v>
      </c>
      <c r="B586" s="53" t="s">
        <v>133</v>
      </c>
      <c r="C586" s="53" t="s">
        <v>96</v>
      </c>
      <c r="D586" s="53" t="s">
        <v>507</v>
      </c>
      <c r="E586" s="58" t="s">
        <v>258</v>
      </c>
      <c r="F586" s="53" t="s">
        <v>162</v>
      </c>
      <c r="G586" s="53" t="s">
        <v>861</v>
      </c>
      <c r="H586" s="65" t="str">
        <f>IF(D586="","",CONCATENATE(B586,VLOOKUP(C586,Thesaurus!N:O,2,0),VLOOKUP(F586,Thesaurus!C:D,2,0)))</f>
        <v>16PHMAN08</v>
      </c>
      <c r="I586" s="57">
        <v>999</v>
      </c>
      <c r="J586" s="59" t="s">
        <v>1005</v>
      </c>
      <c r="K586" s="61" t="s">
        <v>993</v>
      </c>
      <c r="L586" s="53">
        <v>1</v>
      </c>
      <c r="M586" s="53">
        <v>1</v>
      </c>
      <c r="N586" s="53" t="str">
        <f t="shared" si="49"/>
        <v/>
      </c>
      <c r="O586" s="67">
        <f>IF(A586="","",SUMIFS('MVT stock'!G:G,'MVT stock'!E:E,A586,'MVT stock'!F:F,K586))</f>
        <v>0</v>
      </c>
      <c r="P586" s="67">
        <f>IF(A586="","",SUMIFS('MVT stock'!H:H,'MVT stock'!E:E,A586,'MVT stock'!F:F,K586))</f>
        <v>0</v>
      </c>
      <c r="Q586" s="68">
        <f t="shared" si="47"/>
        <v>1</v>
      </c>
      <c r="R586" s="50" t="str">
        <f t="shared" si="45"/>
        <v>Robe courte shiny</v>
      </c>
      <c r="S586" s="51">
        <f>VLOOKUP(A586,BDD!E:F,2,0)</f>
        <v>252</v>
      </c>
      <c r="T586" s="51">
        <f t="shared" si="48"/>
        <v>252</v>
      </c>
    </row>
    <row r="587" spans="1:20" x14ac:dyDescent="0.25">
      <c r="A587" s="65" t="str">
        <f t="shared" si="46"/>
        <v>16PHMAN083.999</v>
      </c>
      <c r="B587" s="53" t="s">
        <v>133</v>
      </c>
      <c r="C587" s="53" t="s">
        <v>96</v>
      </c>
      <c r="D587" s="53" t="s">
        <v>507</v>
      </c>
      <c r="E587" s="58" t="s">
        <v>258</v>
      </c>
      <c r="F587" s="53" t="s">
        <v>162</v>
      </c>
      <c r="G587" s="53" t="s">
        <v>861</v>
      </c>
      <c r="H587" s="65" t="str">
        <f>IF(D587="","",CONCATENATE(B587,VLOOKUP(C587,Thesaurus!N:O,2,0),VLOOKUP(F587,Thesaurus!C:D,2,0)))</f>
        <v>16PHMAN08</v>
      </c>
      <c r="I587" s="57">
        <v>999</v>
      </c>
      <c r="J587" s="59" t="s">
        <v>1005</v>
      </c>
      <c r="K587" s="61" t="s">
        <v>994</v>
      </c>
      <c r="L587" s="53">
        <v>1</v>
      </c>
      <c r="M587" s="53">
        <v>1</v>
      </c>
      <c r="N587" s="53" t="str">
        <f t="shared" si="49"/>
        <v/>
      </c>
      <c r="O587" s="67">
        <f>IF(A587="","",SUMIFS('MVT stock'!G:G,'MVT stock'!E:E,A587,'MVT stock'!F:F,K587))</f>
        <v>0</v>
      </c>
      <c r="P587" s="67">
        <f>IF(A587="","",SUMIFS('MVT stock'!H:H,'MVT stock'!E:E,A587,'MVT stock'!F:F,K587))</f>
        <v>0</v>
      </c>
      <c r="Q587" s="68">
        <f t="shared" si="47"/>
        <v>1</v>
      </c>
      <c r="R587" s="50" t="str">
        <f t="shared" si="45"/>
        <v>Robe courte shiny</v>
      </c>
      <c r="S587" s="51">
        <f>VLOOKUP(A587,BDD!E:F,2,0)</f>
        <v>252</v>
      </c>
      <c r="T587" s="51">
        <f t="shared" si="48"/>
        <v>252</v>
      </c>
    </row>
    <row r="588" spans="1:20" x14ac:dyDescent="0.25">
      <c r="A588" s="65" t="str">
        <f t="shared" si="46"/>
        <v>16PHMAN084.IMP</v>
      </c>
      <c r="B588" s="53" t="s">
        <v>133</v>
      </c>
      <c r="C588" s="53" t="s">
        <v>96</v>
      </c>
      <c r="D588" s="53" t="s">
        <v>508</v>
      </c>
      <c r="E588" s="58" t="s">
        <v>210</v>
      </c>
      <c r="F588" s="53" t="s">
        <v>162</v>
      </c>
      <c r="G588" s="53" t="s">
        <v>862</v>
      </c>
      <c r="H588" s="65" t="str">
        <f>IF(D588="","",CONCATENATE(B588,VLOOKUP(C588,Thesaurus!N:O,2,0),VLOOKUP(F588,Thesaurus!C:D,2,0)))</f>
        <v>16PHMAN08</v>
      </c>
      <c r="I588" s="57" t="s">
        <v>257</v>
      </c>
      <c r="J588" s="59" t="s">
        <v>182</v>
      </c>
      <c r="K588" s="61" t="s">
        <v>1001</v>
      </c>
      <c r="L588" s="53">
        <v>1</v>
      </c>
      <c r="M588" s="53">
        <v>1</v>
      </c>
      <c r="N588" s="53" t="str">
        <f t="shared" si="49"/>
        <v/>
      </c>
      <c r="O588" s="67">
        <f>IF(A588="","",SUMIFS('MVT stock'!G:G,'MVT stock'!E:E,A588,'MVT stock'!F:F,K588))</f>
        <v>0</v>
      </c>
      <c r="P588" s="67">
        <f>IF(A588="","",SUMIFS('MVT stock'!H:H,'MVT stock'!E:E,A588,'MVT stock'!F:F,K588))</f>
        <v>0</v>
      </c>
      <c r="Q588" s="68">
        <f t="shared" si="47"/>
        <v>1</v>
      </c>
      <c r="R588" s="50" t="str">
        <f t="shared" si="45"/>
        <v>Robe fleurie</v>
      </c>
      <c r="S588" s="51">
        <f>VLOOKUP(A588,BDD!E:F,2,0)</f>
        <v>214</v>
      </c>
      <c r="T588" s="51">
        <f t="shared" si="48"/>
        <v>214</v>
      </c>
    </row>
    <row r="589" spans="1:20" x14ac:dyDescent="0.25">
      <c r="A589" s="65" t="str">
        <f t="shared" si="46"/>
        <v>16PHMAN084.IMP</v>
      </c>
      <c r="B589" s="53" t="s">
        <v>133</v>
      </c>
      <c r="C589" s="53" t="s">
        <v>96</v>
      </c>
      <c r="D589" s="53" t="s">
        <v>508</v>
      </c>
      <c r="E589" s="58" t="s">
        <v>210</v>
      </c>
      <c r="F589" s="53" t="s">
        <v>162</v>
      </c>
      <c r="G589" s="53" t="s">
        <v>862</v>
      </c>
      <c r="H589" s="65" t="str">
        <f>IF(D589="","",CONCATENATE(B589,VLOOKUP(C589,Thesaurus!N:O,2,0),VLOOKUP(F589,Thesaurus!C:D,2,0)))</f>
        <v>16PHMAN08</v>
      </c>
      <c r="I589" s="57" t="s">
        <v>257</v>
      </c>
      <c r="J589" s="59" t="s">
        <v>182</v>
      </c>
      <c r="K589" s="61" t="s">
        <v>1002</v>
      </c>
      <c r="L589" s="53">
        <v>1</v>
      </c>
      <c r="M589" s="53">
        <v>1</v>
      </c>
      <c r="N589" s="53" t="str">
        <f t="shared" si="49"/>
        <v/>
      </c>
      <c r="O589" s="67">
        <f>IF(A589="","",SUMIFS('MVT stock'!G:G,'MVT stock'!E:E,A589,'MVT stock'!F:F,K589))</f>
        <v>0</v>
      </c>
      <c r="P589" s="67">
        <f>IF(A589="","",SUMIFS('MVT stock'!H:H,'MVT stock'!E:E,A589,'MVT stock'!F:F,K589))</f>
        <v>0</v>
      </c>
      <c r="Q589" s="68">
        <f t="shared" si="47"/>
        <v>1</v>
      </c>
      <c r="R589" s="50" t="str">
        <f t="shared" si="45"/>
        <v>Robe fleurie</v>
      </c>
      <c r="S589" s="51">
        <f>VLOOKUP(A589,BDD!E:F,2,0)</f>
        <v>214</v>
      </c>
      <c r="T589" s="51">
        <f t="shared" si="48"/>
        <v>214</v>
      </c>
    </row>
    <row r="590" spans="1:20" x14ac:dyDescent="0.25">
      <c r="A590" s="65" t="str">
        <f t="shared" si="46"/>
        <v>16PHMAN084.IMP</v>
      </c>
      <c r="B590" s="53" t="s">
        <v>133</v>
      </c>
      <c r="C590" s="53" t="s">
        <v>96</v>
      </c>
      <c r="D590" s="53" t="s">
        <v>508</v>
      </c>
      <c r="E590" s="58" t="s">
        <v>210</v>
      </c>
      <c r="F590" s="53" t="s">
        <v>162</v>
      </c>
      <c r="G590" s="53" t="s">
        <v>862</v>
      </c>
      <c r="H590" s="65" t="str">
        <f>IF(D590="","",CONCATENATE(B590,VLOOKUP(C590,Thesaurus!N:O,2,0),VLOOKUP(F590,Thesaurus!C:D,2,0)))</f>
        <v>16PHMAN08</v>
      </c>
      <c r="I590" s="57" t="s">
        <v>257</v>
      </c>
      <c r="J590" s="59" t="s">
        <v>182</v>
      </c>
      <c r="K590" s="61" t="s">
        <v>993</v>
      </c>
      <c r="L590" s="53">
        <v>1</v>
      </c>
      <c r="M590" s="53">
        <v>1</v>
      </c>
      <c r="N590" s="53" t="str">
        <f t="shared" si="49"/>
        <v/>
      </c>
      <c r="O590" s="67">
        <f>IF(A590="","",SUMIFS('MVT stock'!G:G,'MVT stock'!E:E,A590,'MVT stock'!F:F,K590))</f>
        <v>0</v>
      </c>
      <c r="P590" s="67">
        <f>IF(A590="","",SUMIFS('MVT stock'!H:H,'MVT stock'!E:E,A590,'MVT stock'!F:F,K590))</f>
        <v>0</v>
      </c>
      <c r="Q590" s="68">
        <f t="shared" si="47"/>
        <v>1</v>
      </c>
      <c r="R590" s="50" t="str">
        <f t="shared" si="45"/>
        <v>Robe fleurie</v>
      </c>
      <c r="S590" s="51">
        <f>VLOOKUP(A590,BDD!E:F,2,0)</f>
        <v>214</v>
      </c>
      <c r="T590" s="51">
        <f t="shared" si="48"/>
        <v>214</v>
      </c>
    </row>
    <row r="591" spans="1:20" x14ac:dyDescent="0.25">
      <c r="A591" s="65" t="str">
        <f t="shared" si="46"/>
        <v>16PHMAN084.IMP</v>
      </c>
      <c r="B591" s="53" t="s">
        <v>133</v>
      </c>
      <c r="C591" s="53" t="s">
        <v>96</v>
      </c>
      <c r="D591" s="53" t="s">
        <v>508</v>
      </c>
      <c r="E591" s="58" t="s">
        <v>210</v>
      </c>
      <c r="F591" s="53" t="s">
        <v>162</v>
      </c>
      <c r="G591" s="53" t="s">
        <v>862</v>
      </c>
      <c r="H591" s="65" t="str">
        <f>IF(D591="","",CONCATENATE(B591,VLOOKUP(C591,Thesaurus!N:O,2,0),VLOOKUP(F591,Thesaurus!C:D,2,0)))</f>
        <v>16PHMAN08</v>
      </c>
      <c r="I591" s="57" t="s">
        <v>257</v>
      </c>
      <c r="J591" s="59" t="s">
        <v>182</v>
      </c>
      <c r="K591" s="61" t="s">
        <v>994</v>
      </c>
      <c r="L591" s="53">
        <v>1</v>
      </c>
      <c r="M591" s="53">
        <v>1</v>
      </c>
      <c r="N591" s="53" t="str">
        <f t="shared" si="49"/>
        <v/>
      </c>
      <c r="O591" s="67">
        <f>IF(A591="","",SUMIFS('MVT stock'!G:G,'MVT stock'!E:E,A591,'MVT stock'!F:F,K591))</f>
        <v>0</v>
      </c>
      <c r="P591" s="67">
        <f>IF(A591="","",SUMIFS('MVT stock'!H:H,'MVT stock'!E:E,A591,'MVT stock'!F:F,K591))</f>
        <v>0</v>
      </c>
      <c r="Q591" s="68">
        <f t="shared" si="47"/>
        <v>1</v>
      </c>
      <c r="R591" s="50" t="str">
        <f t="shared" si="45"/>
        <v>Robe fleurie</v>
      </c>
      <c r="S591" s="51">
        <f>VLOOKUP(A591,BDD!E:F,2,0)</f>
        <v>214</v>
      </c>
      <c r="T591" s="51">
        <f t="shared" si="48"/>
        <v>214</v>
      </c>
    </row>
    <row r="592" spans="1:20" x14ac:dyDescent="0.25">
      <c r="A592" s="65" t="str">
        <f t="shared" si="46"/>
        <v>16PHMAN011.999</v>
      </c>
      <c r="B592" s="53" t="s">
        <v>133</v>
      </c>
      <c r="C592" s="53" t="s">
        <v>96</v>
      </c>
      <c r="D592" s="53" t="s">
        <v>509</v>
      </c>
      <c r="E592" s="58" t="s">
        <v>255</v>
      </c>
      <c r="F592" s="53" t="s">
        <v>148</v>
      </c>
      <c r="G592" s="53" t="s">
        <v>863</v>
      </c>
      <c r="H592" s="65" t="str">
        <f>IF(D592="","",CONCATENATE(B592,VLOOKUP(C592,Thesaurus!N:O,2,0),VLOOKUP(F592,Thesaurus!C:D,2,0)))</f>
        <v>16PHMAN01</v>
      </c>
      <c r="I592" s="57">
        <v>999</v>
      </c>
      <c r="J592" s="59" t="s">
        <v>1004</v>
      </c>
      <c r="K592" s="61" t="s">
        <v>997</v>
      </c>
      <c r="L592" s="53">
        <v>1</v>
      </c>
      <c r="M592" s="53">
        <v>1</v>
      </c>
      <c r="N592" s="53" t="str">
        <f t="shared" si="49"/>
        <v/>
      </c>
      <c r="O592" s="67">
        <f>IF(A592="","",SUMIFS('MVT stock'!G:G,'MVT stock'!E:E,A592,'MVT stock'!F:F,K592))</f>
        <v>0</v>
      </c>
      <c r="P592" s="67">
        <f>IF(A592="","",SUMIFS('MVT stock'!H:H,'MVT stock'!E:E,A592,'MVT stock'!F:F,K592))</f>
        <v>0</v>
      </c>
      <c r="Q592" s="68">
        <f t="shared" si="47"/>
        <v>1</v>
      </c>
      <c r="R592" s="50" t="str">
        <f t="shared" si="45"/>
        <v>Top peplum</v>
      </c>
      <c r="S592" s="51">
        <f>VLOOKUP(A592,BDD!E:F,2,0)</f>
        <v>83</v>
      </c>
      <c r="T592" s="51">
        <f t="shared" si="48"/>
        <v>83</v>
      </c>
    </row>
    <row r="593" spans="1:20" x14ac:dyDescent="0.25">
      <c r="A593" s="65" t="str">
        <f t="shared" si="46"/>
        <v>16PHMAN011.999</v>
      </c>
      <c r="B593" s="53" t="s">
        <v>133</v>
      </c>
      <c r="C593" s="53" t="s">
        <v>96</v>
      </c>
      <c r="D593" s="53" t="s">
        <v>509</v>
      </c>
      <c r="E593" s="58" t="s">
        <v>255</v>
      </c>
      <c r="F593" s="53" t="s">
        <v>148</v>
      </c>
      <c r="G593" s="53" t="s">
        <v>863</v>
      </c>
      <c r="H593" s="65" t="str">
        <f>IF(D593="","",CONCATENATE(B593,VLOOKUP(C593,Thesaurus!N:O,2,0),VLOOKUP(F593,Thesaurus!C:D,2,0)))</f>
        <v>16PHMAN01</v>
      </c>
      <c r="I593" s="57">
        <v>999</v>
      </c>
      <c r="J593" s="59" t="s">
        <v>1004</v>
      </c>
      <c r="K593" s="61" t="s">
        <v>180</v>
      </c>
      <c r="L593" s="53">
        <v>1</v>
      </c>
      <c r="M593" s="53">
        <v>1</v>
      </c>
      <c r="N593" s="53" t="str">
        <f t="shared" si="49"/>
        <v/>
      </c>
      <c r="O593" s="67">
        <f>IF(A593="","",SUMIFS('MVT stock'!G:G,'MVT stock'!E:E,A593,'MVT stock'!F:F,K593))</f>
        <v>0</v>
      </c>
      <c r="P593" s="67">
        <f>IF(A593="","",SUMIFS('MVT stock'!H:H,'MVT stock'!E:E,A593,'MVT stock'!F:F,K593))</f>
        <v>0</v>
      </c>
      <c r="Q593" s="68">
        <f t="shared" si="47"/>
        <v>1</v>
      </c>
      <c r="R593" s="50" t="str">
        <f t="shared" si="45"/>
        <v>Top peplum</v>
      </c>
      <c r="S593" s="51">
        <f>VLOOKUP(A593,BDD!E:F,2,0)</f>
        <v>83</v>
      </c>
      <c r="T593" s="51">
        <f t="shared" si="48"/>
        <v>83</v>
      </c>
    </row>
    <row r="594" spans="1:20" x14ac:dyDescent="0.25">
      <c r="A594" s="65" t="str">
        <f t="shared" si="46"/>
        <v>16PHMAN011.999</v>
      </c>
      <c r="B594" s="53" t="s">
        <v>133</v>
      </c>
      <c r="C594" s="53" t="s">
        <v>96</v>
      </c>
      <c r="D594" s="53" t="s">
        <v>509</v>
      </c>
      <c r="E594" s="58" t="s">
        <v>255</v>
      </c>
      <c r="F594" s="53" t="s">
        <v>148</v>
      </c>
      <c r="G594" s="53" t="s">
        <v>863</v>
      </c>
      <c r="H594" s="65" t="str">
        <f>IF(D594="","",CONCATENATE(B594,VLOOKUP(C594,Thesaurus!N:O,2,0),VLOOKUP(F594,Thesaurus!C:D,2,0)))</f>
        <v>16PHMAN01</v>
      </c>
      <c r="I594" s="57">
        <v>999</v>
      </c>
      <c r="J594" s="59" t="s">
        <v>1004</v>
      </c>
      <c r="K594" s="61" t="s">
        <v>181</v>
      </c>
      <c r="L594" s="53">
        <v>1</v>
      </c>
      <c r="M594" s="53">
        <v>1</v>
      </c>
      <c r="N594" s="53" t="str">
        <f t="shared" si="49"/>
        <v/>
      </c>
      <c r="O594" s="67">
        <f>IF(A594="","",SUMIFS('MVT stock'!G:G,'MVT stock'!E:E,A594,'MVT stock'!F:F,K594))</f>
        <v>0</v>
      </c>
      <c r="P594" s="67">
        <f>IF(A594="","",SUMIFS('MVT stock'!H:H,'MVT stock'!E:E,A594,'MVT stock'!F:F,K594))</f>
        <v>0</v>
      </c>
      <c r="Q594" s="68">
        <f t="shared" si="47"/>
        <v>1</v>
      </c>
      <c r="R594" s="50" t="str">
        <f t="shared" si="45"/>
        <v>Top peplum</v>
      </c>
      <c r="S594" s="51">
        <f>VLOOKUP(A594,BDD!E:F,2,0)</f>
        <v>83</v>
      </c>
      <c r="T594" s="51">
        <f t="shared" si="48"/>
        <v>83</v>
      </c>
    </row>
    <row r="595" spans="1:20" x14ac:dyDescent="0.25">
      <c r="A595" s="65" t="str">
        <f t="shared" si="46"/>
        <v>16PHMAN011.999</v>
      </c>
      <c r="B595" s="53" t="s">
        <v>133</v>
      </c>
      <c r="C595" s="53" t="s">
        <v>96</v>
      </c>
      <c r="D595" s="53" t="s">
        <v>509</v>
      </c>
      <c r="E595" s="58" t="s">
        <v>255</v>
      </c>
      <c r="F595" s="53" t="s">
        <v>148</v>
      </c>
      <c r="G595" s="53" t="s">
        <v>863</v>
      </c>
      <c r="H595" s="65" t="str">
        <f>IF(D595="","",CONCATENATE(B595,VLOOKUP(C595,Thesaurus!N:O,2,0),VLOOKUP(F595,Thesaurus!C:D,2,0)))</f>
        <v>16PHMAN01</v>
      </c>
      <c r="I595" s="57">
        <v>999</v>
      </c>
      <c r="J595" s="59" t="s">
        <v>1004</v>
      </c>
      <c r="K595" s="61" t="s">
        <v>996</v>
      </c>
      <c r="L595" s="53">
        <v>1</v>
      </c>
      <c r="M595" s="53">
        <v>1</v>
      </c>
      <c r="N595" s="53" t="str">
        <f t="shared" si="49"/>
        <v/>
      </c>
      <c r="O595" s="67">
        <f>IF(A595="","",SUMIFS('MVT stock'!G:G,'MVT stock'!E:E,A595,'MVT stock'!F:F,K595))</f>
        <v>0</v>
      </c>
      <c r="P595" s="67">
        <f>IF(A595="","",SUMIFS('MVT stock'!H:H,'MVT stock'!E:E,A595,'MVT stock'!F:F,K595))</f>
        <v>0</v>
      </c>
      <c r="Q595" s="68">
        <f t="shared" si="47"/>
        <v>1</v>
      </c>
      <c r="R595" s="50" t="str">
        <f t="shared" si="45"/>
        <v>Top peplum</v>
      </c>
      <c r="S595" s="51">
        <f>VLOOKUP(A595,BDD!E:F,2,0)</f>
        <v>83</v>
      </c>
      <c r="T595" s="51">
        <f t="shared" si="48"/>
        <v>83</v>
      </c>
    </row>
    <row r="596" spans="1:20" x14ac:dyDescent="0.25">
      <c r="A596" s="65" t="str">
        <f t="shared" si="46"/>
        <v>16PHMAN085.999</v>
      </c>
      <c r="B596" s="53" t="s">
        <v>133</v>
      </c>
      <c r="C596" s="53" t="s">
        <v>96</v>
      </c>
      <c r="D596" s="53" t="s">
        <v>510</v>
      </c>
      <c r="E596" s="58" t="s">
        <v>511</v>
      </c>
      <c r="F596" s="53" t="s">
        <v>162</v>
      </c>
      <c r="G596" s="53" t="s">
        <v>864</v>
      </c>
      <c r="H596" s="65" t="str">
        <f>IF(D596="","",CONCATENATE(B596,VLOOKUP(C596,Thesaurus!N:O,2,0),VLOOKUP(F596,Thesaurus!C:D,2,0)))</f>
        <v>16PHMAN08</v>
      </c>
      <c r="I596" s="57">
        <v>999</v>
      </c>
      <c r="J596" s="59" t="s">
        <v>1019</v>
      </c>
      <c r="K596" s="61" t="s">
        <v>1001</v>
      </c>
      <c r="L596" s="53">
        <v>1</v>
      </c>
      <c r="M596" s="53">
        <v>1</v>
      </c>
      <c r="N596" s="53" t="str">
        <f t="shared" si="49"/>
        <v/>
      </c>
      <c r="O596" s="67">
        <f>IF(A596="","",SUMIFS('MVT stock'!G:G,'MVT stock'!E:E,A596,'MVT stock'!F:F,K596))</f>
        <v>0</v>
      </c>
      <c r="P596" s="67">
        <f>IF(A596="","",SUMIFS('MVT stock'!H:H,'MVT stock'!E:E,A596,'MVT stock'!F:F,K596))</f>
        <v>0</v>
      </c>
      <c r="Q596" s="68">
        <f t="shared" si="47"/>
        <v>1</v>
      </c>
      <c r="R596" s="50" t="str">
        <f t="shared" si="45"/>
        <v>Robe longue brodée</v>
      </c>
      <c r="S596" s="51">
        <f>VLOOKUP(A596,BDD!E:F,2,0)</f>
        <v>268</v>
      </c>
      <c r="T596" s="51">
        <f t="shared" si="48"/>
        <v>268</v>
      </c>
    </row>
    <row r="597" spans="1:20" x14ac:dyDescent="0.25">
      <c r="A597" s="65" t="str">
        <f t="shared" si="46"/>
        <v>16PHMAN085.999</v>
      </c>
      <c r="B597" s="53" t="s">
        <v>133</v>
      </c>
      <c r="C597" s="53" t="s">
        <v>96</v>
      </c>
      <c r="D597" s="53" t="s">
        <v>510</v>
      </c>
      <c r="E597" s="58" t="s">
        <v>511</v>
      </c>
      <c r="F597" s="53" t="s">
        <v>162</v>
      </c>
      <c r="G597" s="53" t="s">
        <v>864</v>
      </c>
      <c r="H597" s="65" t="str">
        <f>IF(D597="","",CONCATENATE(B597,VLOOKUP(C597,Thesaurus!N:O,2,0),VLOOKUP(F597,Thesaurus!C:D,2,0)))</f>
        <v>16PHMAN08</v>
      </c>
      <c r="I597" s="57">
        <v>999</v>
      </c>
      <c r="J597" s="59" t="s">
        <v>1019</v>
      </c>
      <c r="K597" s="61" t="s">
        <v>1002</v>
      </c>
      <c r="L597" s="53">
        <v>1</v>
      </c>
      <c r="M597" s="53">
        <v>1</v>
      </c>
      <c r="N597" s="53" t="str">
        <f t="shared" si="49"/>
        <v/>
      </c>
      <c r="O597" s="67">
        <f>IF(A597="","",SUMIFS('MVT stock'!G:G,'MVT stock'!E:E,A597,'MVT stock'!F:F,K597))</f>
        <v>0</v>
      </c>
      <c r="P597" s="67">
        <f>IF(A597="","",SUMIFS('MVT stock'!H:H,'MVT stock'!E:E,A597,'MVT stock'!F:F,K597))</f>
        <v>0</v>
      </c>
      <c r="Q597" s="68">
        <f t="shared" si="47"/>
        <v>1</v>
      </c>
      <c r="R597" s="50" t="str">
        <f t="shared" si="45"/>
        <v>Robe longue brodée</v>
      </c>
      <c r="S597" s="51">
        <f>VLOOKUP(A597,BDD!E:F,2,0)</f>
        <v>268</v>
      </c>
      <c r="T597" s="51">
        <f t="shared" si="48"/>
        <v>268</v>
      </c>
    </row>
    <row r="598" spans="1:20" x14ac:dyDescent="0.25">
      <c r="A598" s="65" t="str">
        <f t="shared" si="46"/>
        <v>16PHMAN085.999</v>
      </c>
      <c r="B598" s="53" t="s">
        <v>133</v>
      </c>
      <c r="C598" s="53" t="s">
        <v>96</v>
      </c>
      <c r="D598" s="53" t="s">
        <v>510</v>
      </c>
      <c r="E598" s="58" t="s">
        <v>511</v>
      </c>
      <c r="F598" s="53" t="s">
        <v>162</v>
      </c>
      <c r="G598" s="53" t="s">
        <v>864</v>
      </c>
      <c r="H598" s="65" t="str">
        <f>IF(D598="","",CONCATENATE(B598,VLOOKUP(C598,Thesaurus!N:O,2,0),VLOOKUP(F598,Thesaurus!C:D,2,0)))</f>
        <v>16PHMAN08</v>
      </c>
      <c r="I598" s="57">
        <v>999</v>
      </c>
      <c r="J598" s="59" t="s">
        <v>1019</v>
      </c>
      <c r="K598" s="61" t="s">
        <v>993</v>
      </c>
      <c r="L598" s="53">
        <v>1</v>
      </c>
      <c r="M598" s="53">
        <v>1</v>
      </c>
      <c r="N598" s="53" t="str">
        <f t="shared" si="49"/>
        <v/>
      </c>
      <c r="O598" s="67">
        <f>IF(A598="","",SUMIFS('MVT stock'!G:G,'MVT stock'!E:E,A598,'MVT stock'!F:F,K598))</f>
        <v>0</v>
      </c>
      <c r="P598" s="67">
        <f>IF(A598="","",SUMIFS('MVT stock'!H:H,'MVT stock'!E:E,A598,'MVT stock'!F:F,K598))</f>
        <v>0</v>
      </c>
      <c r="Q598" s="68">
        <f t="shared" si="47"/>
        <v>1</v>
      </c>
      <c r="R598" s="50" t="str">
        <f t="shared" si="45"/>
        <v>Robe longue brodée</v>
      </c>
      <c r="S598" s="51">
        <f>VLOOKUP(A598,BDD!E:F,2,0)</f>
        <v>268</v>
      </c>
      <c r="T598" s="51">
        <f t="shared" si="48"/>
        <v>268</v>
      </c>
    </row>
    <row r="599" spans="1:20" x14ac:dyDescent="0.25">
      <c r="A599" s="65" t="str">
        <f t="shared" si="46"/>
        <v>16PHSBS081.999</v>
      </c>
      <c r="B599" s="53" t="s">
        <v>133</v>
      </c>
      <c r="C599" s="53" t="s">
        <v>91</v>
      </c>
      <c r="D599" s="53" t="s">
        <v>512</v>
      </c>
      <c r="E599" s="58" t="s">
        <v>513</v>
      </c>
      <c r="F599" s="53" t="s">
        <v>162</v>
      </c>
      <c r="G599" s="53" t="s">
        <v>865</v>
      </c>
      <c r="H599" s="65" t="str">
        <f>IF(D599="","",CONCATENATE(B599,VLOOKUP(C599,Thesaurus!N:O,2,0),VLOOKUP(F599,Thesaurus!C:D,2,0)))</f>
        <v>16PHSBS08</v>
      </c>
      <c r="I599" s="57">
        <v>999</v>
      </c>
      <c r="J599" s="59" t="s">
        <v>1004</v>
      </c>
      <c r="K599" s="61" t="s">
        <v>1001</v>
      </c>
      <c r="L599" s="53">
        <v>1</v>
      </c>
      <c r="N599" s="53" t="b">
        <f t="shared" si="49"/>
        <v>0</v>
      </c>
      <c r="O599" s="67">
        <f>IF(A599="","",SUMIFS('MVT stock'!G:G,'MVT stock'!E:E,A599,'MVT stock'!F:F,K599))</f>
        <v>0</v>
      </c>
      <c r="P599" s="67">
        <f>IF(A599="","",SUMIFS('MVT stock'!H:H,'MVT stock'!E:E,A599,'MVT stock'!F:F,K599))</f>
        <v>0</v>
      </c>
      <c r="Q599" s="68" t="str">
        <f t="shared" si="47"/>
        <v/>
      </c>
      <c r="R599" s="50" t="str">
        <f t="shared" si="45"/>
        <v>Robe en sequins</v>
      </c>
      <c r="S599" s="51">
        <f>VLOOKUP(A599,BDD!E:F,2,0)</f>
        <v>218</v>
      </c>
      <c r="T599" s="51">
        <f t="shared" si="48"/>
        <v>218</v>
      </c>
    </row>
    <row r="600" spans="1:20" x14ac:dyDescent="0.25">
      <c r="A600" s="65" t="str">
        <f t="shared" si="46"/>
        <v>16PHSBS081.999</v>
      </c>
      <c r="B600" s="53" t="s">
        <v>133</v>
      </c>
      <c r="C600" s="53" t="s">
        <v>91</v>
      </c>
      <c r="D600" s="53" t="s">
        <v>512</v>
      </c>
      <c r="E600" s="58" t="s">
        <v>513</v>
      </c>
      <c r="F600" s="53" t="s">
        <v>162</v>
      </c>
      <c r="G600" s="53" t="s">
        <v>865</v>
      </c>
      <c r="H600" s="65" t="str">
        <f>IF(D600="","",CONCATENATE(B600,VLOOKUP(C600,Thesaurus!N:O,2,0),VLOOKUP(F600,Thesaurus!C:D,2,0)))</f>
        <v>16PHSBS08</v>
      </c>
      <c r="I600" s="57">
        <v>999</v>
      </c>
      <c r="J600" s="59" t="s">
        <v>1004</v>
      </c>
      <c r="K600" s="61" t="s">
        <v>1002</v>
      </c>
      <c r="L600" s="53">
        <v>1</v>
      </c>
      <c r="N600" s="53" t="b">
        <f t="shared" si="49"/>
        <v>0</v>
      </c>
      <c r="O600" s="67">
        <f>IF(A600="","",SUMIFS('MVT stock'!G:G,'MVT stock'!E:E,A600,'MVT stock'!F:F,K600))</f>
        <v>0</v>
      </c>
      <c r="P600" s="67">
        <f>IF(A600="","",SUMIFS('MVT stock'!H:H,'MVT stock'!E:E,A600,'MVT stock'!F:F,K600))</f>
        <v>0</v>
      </c>
      <c r="Q600" s="68" t="str">
        <f t="shared" si="47"/>
        <v/>
      </c>
      <c r="R600" s="50" t="str">
        <f t="shared" si="45"/>
        <v>Robe en sequins</v>
      </c>
      <c r="S600" s="51">
        <f>VLOOKUP(A600,BDD!E:F,2,0)</f>
        <v>218</v>
      </c>
      <c r="T600" s="51">
        <f t="shared" si="48"/>
        <v>218</v>
      </c>
    </row>
    <row r="601" spans="1:20" x14ac:dyDescent="0.25">
      <c r="A601" s="65" t="str">
        <f t="shared" si="46"/>
        <v>16PHSBS081.999</v>
      </c>
      <c r="B601" s="53" t="s">
        <v>133</v>
      </c>
      <c r="C601" s="53" t="s">
        <v>91</v>
      </c>
      <c r="D601" s="53" t="s">
        <v>512</v>
      </c>
      <c r="E601" s="58" t="s">
        <v>513</v>
      </c>
      <c r="F601" s="53" t="s">
        <v>162</v>
      </c>
      <c r="G601" s="53" t="s">
        <v>865</v>
      </c>
      <c r="H601" s="65" t="str">
        <f>IF(D601="","",CONCATENATE(B601,VLOOKUP(C601,Thesaurus!N:O,2,0),VLOOKUP(F601,Thesaurus!C:D,2,0)))</f>
        <v>16PHSBS08</v>
      </c>
      <c r="I601" s="57">
        <v>999</v>
      </c>
      <c r="J601" s="59" t="s">
        <v>1004</v>
      </c>
      <c r="K601" s="61" t="s">
        <v>993</v>
      </c>
      <c r="L601" s="53">
        <v>1</v>
      </c>
      <c r="N601" s="53" t="b">
        <f t="shared" si="49"/>
        <v>0</v>
      </c>
      <c r="O601" s="67">
        <f>IF(A601="","",SUMIFS('MVT stock'!G:G,'MVT stock'!E:E,A601,'MVT stock'!F:F,K601))</f>
        <v>0</v>
      </c>
      <c r="P601" s="67">
        <f>IF(A601="","",SUMIFS('MVT stock'!H:H,'MVT stock'!E:E,A601,'MVT stock'!F:F,K601))</f>
        <v>0</v>
      </c>
      <c r="Q601" s="68" t="str">
        <f t="shared" si="47"/>
        <v/>
      </c>
      <c r="R601" s="50" t="str">
        <f t="shared" si="45"/>
        <v>Robe en sequins</v>
      </c>
      <c r="S601" s="51">
        <f>VLOOKUP(A601,BDD!E:F,2,0)</f>
        <v>218</v>
      </c>
      <c r="T601" s="51">
        <f t="shared" si="48"/>
        <v>218</v>
      </c>
    </row>
    <row r="602" spans="1:20" x14ac:dyDescent="0.25">
      <c r="A602" s="65" t="str">
        <f t="shared" si="46"/>
        <v>16PHSBS011.999</v>
      </c>
      <c r="B602" s="53" t="s">
        <v>133</v>
      </c>
      <c r="C602" s="53" t="s">
        <v>91</v>
      </c>
      <c r="D602" s="53" t="s">
        <v>514</v>
      </c>
      <c r="E602" s="58" t="s">
        <v>513</v>
      </c>
      <c r="F602" s="53" t="s">
        <v>148</v>
      </c>
      <c r="G602" s="53" t="s">
        <v>866</v>
      </c>
      <c r="H602" s="65" t="str">
        <f>IF(D602="","",CONCATENATE(B602,VLOOKUP(C602,Thesaurus!N:O,2,0),VLOOKUP(F602,Thesaurus!C:D,2,0)))</f>
        <v>16PHSBS01</v>
      </c>
      <c r="I602" s="57">
        <v>999</v>
      </c>
      <c r="J602" s="59" t="s">
        <v>1004</v>
      </c>
      <c r="K602" s="61" t="s">
        <v>1001</v>
      </c>
      <c r="L602" s="53">
        <v>1</v>
      </c>
      <c r="N602" s="53" t="b">
        <f t="shared" si="49"/>
        <v>0</v>
      </c>
      <c r="O602" s="67">
        <f>IF(A602="","",SUMIFS('MVT stock'!G:G,'MVT stock'!E:E,A602,'MVT stock'!F:F,K602))</f>
        <v>0</v>
      </c>
      <c r="P602" s="67">
        <f>IF(A602="","",SUMIFS('MVT stock'!H:H,'MVT stock'!E:E,A602,'MVT stock'!F:F,K602))</f>
        <v>0</v>
      </c>
      <c r="Q602" s="68" t="str">
        <f t="shared" si="47"/>
        <v/>
      </c>
      <c r="R602" s="50" t="str">
        <f t="shared" si="45"/>
        <v>Top en sequins</v>
      </c>
      <c r="S602" s="51">
        <f>VLOOKUP(A602,BDD!E:F,2,0)</f>
        <v>158</v>
      </c>
      <c r="T602" s="51">
        <f t="shared" si="48"/>
        <v>158</v>
      </c>
    </row>
    <row r="603" spans="1:20" x14ac:dyDescent="0.25">
      <c r="A603" s="65" t="str">
        <f t="shared" si="46"/>
        <v>16PHSBS011.999</v>
      </c>
      <c r="B603" s="53" t="s">
        <v>133</v>
      </c>
      <c r="C603" s="53" t="s">
        <v>91</v>
      </c>
      <c r="D603" s="53" t="s">
        <v>514</v>
      </c>
      <c r="E603" s="58" t="s">
        <v>513</v>
      </c>
      <c r="F603" s="53" t="s">
        <v>148</v>
      </c>
      <c r="G603" s="53" t="s">
        <v>866</v>
      </c>
      <c r="H603" s="65" t="str">
        <f>IF(D603="","",CONCATENATE(B603,VLOOKUP(C603,Thesaurus!N:O,2,0),VLOOKUP(F603,Thesaurus!C:D,2,0)))</f>
        <v>16PHSBS01</v>
      </c>
      <c r="I603" s="57">
        <v>999</v>
      </c>
      <c r="J603" s="59" t="s">
        <v>1004</v>
      </c>
      <c r="K603" s="61" t="s">
        <v>1002</v>
      </c>
      <c r="L603" s="53">
        <v>1</v>
      </c>
      <c r="N603" s="53" t="b">
        <f t="shared" si="49"/>
        <v>0</v>
      </c>
      <c r="O603" s="67">
        <f>IF(A603="","",SUMIFS('MVT stock'!G:G,'MVT stock'!E:E,A603,'MVT stock'!F:F,K603))</f>
        <v>0</v>
      </c>
      <c r="P603" s="67">
        <f>IF(A603="","",SUMIFS('MVT stock'!H:H,'MVT stock'!E:E,A603,'MVT stock'!F:F,K603))</f>
        <v>0</v>
      </c>
      <c r="Q603" s="68" t="str">
        <f t="shared" si="47"/>
        <v/>
      </c>
      <c r="R603" s="50" t="str">
        <f t="shared" si="45"/>
        <v>Top en sequins</v>
      </c>
      <c r="S603" s="51">
        <f>VLOOKUP(A603,BDD!E:F,2,0)</f>
        <v>158</v>
      </c>
      <c r="T603" s="51">
        <f t="shared" si="48"/>
        <v>158</v>
      </c>
    </row>
    <row r="604" spans="1:20" x14ac:dyDescent="0.25">
      <c r="A604" s="65" t="str">
        <f t="shared" si="46"/>
        <v>16PHSBS011.999</v>
      </c>
      <c r="B604" s="53" t="s">
        <v>133</v>
      </c>
      <c r="C604" s="53" t="s">
        <v>91</v>
      </c>
      <c r="D604" s="53" t="s">
        <v>514</v>
      </c>
      <c r="E604" s="58" t="s">
        <v>513</v>
      </c>
      <c r="F604" s="53" t="s">
        <v>148</v>
      </c>
      <c r="G604" s="53" t="s">
        <v>866</v>
      </c>
      <c r="H604" s="65" t="str">
        <f>IF(D604="","",CONCATENATE(B604,VLOOKUP(C604,Thesaurus!N:O,2,0),VLOOKUP(F604,Thesaurus!C:D,2,0)))</f>
        <v>16PHSBS01</v>
      </c>
      <c r="I604" s="57">
        <v>999</v>
      </c>
      <c r="J604" s="59" t="s">
        <v>1004</v>
      </c>
      <c r="K604" s="61" t="s">
        <v>993</v>
      </c>
      <c r="L604" s="53">
        <v>1</v>
      </c>
      <c r="N604" s="53" t="b">
        <f t="shared" si="49"/>
        <v>0</v>
      </c>
      <c r="O604" s="67">
        <f>IF(A604="","",SUMIFS('MVT stock'!G:G,'MVT stock'!E:E,A604,'MVT stock'!F:F,K604))</f>
        <v>0</v>
      </c>
      <c r="P604" s="67">
        <f>IF(A604="","",SUMIFS('MVT stock'!H:H,'MVT stock'!E:E,A604,'MVT stock'!F:F,K604))</f>
        <v>0</v>
      </c>
      <c r="Q604" s="68" t="str">
        <f t="shared" si="47"/>
        <v/>
      </c>
      <c r="R604" s="50" t="str">
        <f t="shared" si="45"/>
        <v>Top en sequins</v>
      </c>
      <c r="S604" s="51">
        <f>VLOOKUP(A604,BDD!E:F,2,0)</f>
        <v>158</v>
      </c>
      <c r="T604" s="51">
        <f t="shared" si="48"/>
        <v>158</v>
      </c>
    </row>
    <row r="605" spans="1:20" x14ac:dyDescent="0.25">
      <c r="A605" s="65" t="str">
        <f t="shared" si="46"/>
        <v>16PHSBS082.999</v>
      </c>
      <c r="B605" s="53" t="s">
        <v>133</v>
      </c>
      <c r="C605" s="53" t="s">
        <v>91</v>
      </c>
      <c r="D605" s="53" t="s">
        <v>515</v>
      </c>
      <c r="E605" s="58" t="s">
        <v>145</v>
      </c>
      <c r="F605" s="53" t="s">
        <v>162</v>
      </c>
      <c r="G605" s="53" t="s">
        <v>867</v>
      </c>
      <c r="H605" s="65" t="str">
        <f>IF(D605="","",CONCATENATE(B605,VLOOKUP(C605,Thesaurus!N:O,2,0),VLOOKUP(F605,Thesaurus!C:D,2,0)))</f>
        <v>16PHSBS08</v>
      </c>
      <c r="I605" s="57">
        <v>999</v>
      </c>
      <c r="J605" s="59" t="s">
        <v>183</v>
      </c>
      <c r="K605" s="61" t="s">
        <v>1001</v>
      </c>
      <c r="L605" s="53">
        <v>2</v>
      </c>
      <c r="N605" s="53" t="b">
        <f t="shared" si="49"/>
        <v>0</v>
      </c>
      <c r="O605" s="67">
        <f>IF(A605="","",SUMIFS('MVT stock'!G:G,'MVT stock'!E:E,A605,'MVT stock'!F:F,K605))</f>
        <v>0</v>
      </c>
      <c r="P605" s="67">
        <f>IF(A605="","",SUMIFS('MVT stock'!H:H,'MVT stock'!E:E,A605,'MVT stock'!F:F,K605))</f>
        <v>0</v>
      </c>
      <c r="Q605" s="68" t="str">
        <f t="shared" si="47"/>
        <v/>
      </c>
      <c r="R605" s="50" t="str">
        <f t="shared" si="45"/>
        <v>Robe en dentelle assortie</v>
      </c>
      <c r="S605" s="51">
        <f>VLOOKUP(A605,BDD!E:F,2,0)</f>
        <v>118</v>
      </c>
      <c r="T605" s="51">
        <f t="shared" si="48"/>
        <v>236</v>
      </c>
    </row>
    <row r="606" spans="1:20" x14ac:dyDescent="0.25">
      <c r="A606" s="65" t="str">
        <f t="shared" si="46"/>
        <v>16PHSBS082.999</v>
      </c>
      <c r="B606" s="53" t="s">
        <v>133</v>
      </c>
      <c r="C606" s="53" t="s">
        <v>91</v>
      </c>
      <c r="D606" s="53" t="s">
        <v>515</v>
      </c>
      <c r="E606" s="58" t="s">
        <v>145</v>
      </c>
      <c r="F606" s="53" t="s">
        <v>162</v>
      </c>
      <c r="G606" s="53" t="s">
        <v>867</v>
      </c>
      <c r="H606" s="65" t="str">
        <f>IF(D606="","",CONCATENATE(B606,VLOOKUP(C606,Thesaurus!N:O,2,0),VLOOKUP(F606,Thesaurus!C:D,2,0)))</f>
        <v>16PHSBS08</v>
      </c>
      <c r="I606" s="57">
        <v>999</v>
      </c>
      <c r="J606" s="59" t="s">
        <v>183</v>
      </c>
      <c r="K606" s="61" t="s">
        <v>1002</v>
      </c>
      <c r="L606" s="53">
        <v>1</v>
      </c>
      <c r="N606" s="53" t="b">
        <f t="shared" si="49"/>
        <v>0</v>
      </c>
      <c r="O606" s="67">
        <f>IF(A606="","",SUMIFS('MVT stock'!G:G,'MVT stock'!E:E,A606,'MVT stock'!F:F,K606))</f>
        <v>0</v>
      </c>
      <c r="P606" s="67">
        <f>IF(A606="","",SUMIFS('MVT stock'!H:H,'MVT stock'!E:E,A606,'MVT stock'!F:F,K606))</f>
        <v>0</v>
      </c>
      <c r="Q606" s="68" t="str">
        <f t="shared" si="47"/>
        <v/>
      </c>
      <c r="R606" s="50" t="str">
        <f t="shared" si="45"/>
        <v>Robe en dentelle assortie</v>
      </c>
      <c r="S606" s="51">
        <f>VLOOKUP(A606,BDD!E:F,2,0)</f>
        <v>118</v>
      </c>
      <c r="T606" s="51">
        <f t="shared" si="48"/>
        <v>118</v>
      </c>
    </row>
    <row r="607" spans="1:20" x14ac:dyDescent="0.25">
      <c r="A607" s="65" t="str">
        <f t="shared" si="46"/>
        <v>16PHSBS082.999</v>
      </c>
      <c r="B607" s="53" t="s">
        <v>133</v>
      </c>
      <c r="C607" s="53" t="s">
        <v>91</v>
      </c>
      <c r="D607" s="53" t="s">
        <v>515</v>
      </c>
      <c r="E607" s="58" t="s">
        <v>145</v>
      </c>
      <c r="F607" s="53" t="s">
        <v>162</v>
      </c>
      <c r="G607" s="53" t="s">
        <v>867</v>
      </c>
      <c r="H607" s="65" t="str">
        <f>IF(D607="","",CONCATENATE(B607,VLOOKUP(C607,Thesaurus!N:O,2,0),VLOOKUP(F607,Thesaurus!C:D,2,0)))</f>
        <v>16PHSBS08</v>
      </c>
      <c r="I607" s="57">
        <v>999</v>
      </c>
      <c r="J607" s="59" t="s">
        <v>183</v>
      </c>
      <c r="K607" s="61" t="s">
        <v>993</v>
      </c>
      <c r="L607" s="53">
        <v>1</v>
      </c>
      <c r="N607" s="53" t="b">
        <f t="shared" si="49"/>
        <v>0</v>
      </c>
      <c r="O607" s="67">
        <f>IF(A607="","",SUMIFS('MVT stock'!G:G,'MVT stock'!E:E,A607,'MVT stock'!F:F,K607))</f>
        <v>0</v>
      </c>
      <c r="P607" s="67">
        <f>IF(A607="","",SUMIFS('MVT stock'!H:H,'MVT stock'!E:E,A607,'MVT stock'!F:F,K607))</f>
        <v>0</v>
      </c>
      <c r="Q607" s="68" t="str">
        <f t="shared" si="47"/>
        <v/>
      </c>
      <c r="R607" s="50" t="str">
        <f t="shared" si="45"/>
        <v>Robe en dentelle assortie</v>
      </c>
      <c r="S607" s="51">
        <f>VLOOKUP(A607,BDD!E:F,2,0)</f>
        <v>118</v>
      </c>
      <c r="T607" s="51">
        <f t="shared" si="48"/>
        <v>118</v>
      </c>
    </row>
    <row r="608" spans="1:20" x14ac:dyDescent="0.25">
      <c r="A608" s="65" t="str">
        <f t="shared" si="46"/>
        <v>16PHSBS083.999</v>
      </c>
      <c r="B608" s="53" t="s">
        <v>133</v>
      </c>
      <c r="C608" s="53" t="s">
        <v>91</v>
      </c>
      <c r="D608" s="53" t="s">
        <v>516</v>
      </c>
      <c r="E608" s="58" t="s">
        <v>145</v>
      </c>
      <c r="F608" s="53" t="s">
        <v>162</v>
      </c>
      <c r="G608" s="53" t="s">
        <v>868</v>
      </c>
      <c r="H608" s="65" t="str">
        <f>IF(D608="","",CONCATENATE(B608,VLOOKUP(C608,Thesaurus!N:O,2,0),VLOOKUP(F608,Thesaurus!C:D,2,0)))</f>
        <v>16PHSBS08</v>
      </c>
      <c r="I608" s="57">
        <v>999</v>
      </c>
      <c r="J608" s="59" t="s">
        <v>1005</v>
      </c>
      <c r="K608" s="61" t="s">
        <v>1003</v>
      </c>
      <c r="L608" s="53">
        <v>1</v>
      </c>
      <c r="N608" s="53" t="b">
        <f t="shared" si="49"/>
        <v>0</v>
      </c>
      <c r="O608" s="67">
        <f>IF(A608="","",SUMIFS('MVT stock'!G:G,'MVT stock'!E:E,A608,'MVT stock'!F:F,K608))</f>
        <v>0</v>
      </c>
      <c r="P608" s="67">
        <f>IF(A608="","",SUMIFS('MVT stock'!H:H,'MVT stock'!E:E,A608,'MVT stock'!F:F,K608))</f>
        <v>0</v>
      </c>
      <c r="Q608" s="68" t="str">
        <f t="shared" si="47"/>
        <v/>
      </c>
      <c r="R608" s="50" t="str">
        <f t="shared" si="45"/>
        <v>Robe tout dentelle</v>
      </c>
      <c r="S608" s="51">
        <f>VLOOKUP(A608,BDD!E:F,2,0)</f>
        <v>138</v>
      </c>
      <c r="T608" s="51">
        <f t="shared" si="48"/>
        <v>138</v>
      </c>
    </row>
    <row r="609" spans="1:20" x14ac:dyDescent="0.25">
      <c r="A609" s="65" t="str">
        <f t="shared" si="46"/>
        <v>16PHSBS083.999</v>
      </c>
      <c r="B609" s="53" t="s">
        <v>133</v>
      </c>
      <c r="C609" s="53" t="s">
        <v>91</v>
      </c>
      <c r="D609" s="53" t="s">
        <v>516</v>
      </c>
      <c r="E609" s="58" t="s">
        <v>145</v>
      </c>
      <c r="F609" s="53" t="s">
        <v>162</v>
      </c>
      <c r="G609" s="53" t="s">
        <v>868</v>
      </c>
      <c r="H609" s="65" t="str">
        <f>IF(D609="","",CONCATENATE(B609,VLOOKUP(C609,Thesaurus!N:O,2,0),VLOOKUP(F609,Thesaurus!C:D,2,0)))</f>
        <v>16PHSBS08</v>
      </c>
      <c r="I609" s="57">
        <v>999</v>
      </c>
      <c r="J609" s="59" t="s">
        <v>1005</v>
      </c>
      <c r="K609" s="61" t="s">
        <v>1001</v>
      </c>
      <c r="L609" s="53">
        <v>2</v>
      </c>
      <c r="N609" s="53" t="b">
        <f t="shared" si="49"/>
        <v>0</v>
      </c>
      <c r="O609" s="67">
        <f>IF(A609="","",SUMIFS('MVT stock'!G:G,'MVT stock'!E:E,A609,'MVT stock'!F:F,K609))</f>
        <v>0</v>
      </c>
      <c r="P609" s="67">
        <f>IF(A609="","",SUMIFS('MVT stock'!H:H,'MVT stock'!E:E,A609,'MVT stock'!F:F,K609))</f>
        <v>0</v>
      </c>
      <c r="Q609" s="68" t="str">
        <f t="shared" si="47"/>
        <v/>
      </c>
      <c r="R609" s="50" t="str">
        <f t="shared" si="45"/>
        <v>Robe tout dentelle</v>
      </c>
      <c r="S609" s="51">
        <f>VLOOKUP(A609,BDD!E:F,2,0)</f>
        <v>138</v>
      </c>
      <c r="T609" s="51">
        <f t="shared" si="48"/>
        <v>276</v>
      </c>
    </row>
    <row r="610" spans="1:20" x14ac:dyDescent="0.25">
      <c r="A610" s="65" t="str">
        <f t="shared" si="46"/>
        <v>16PHSBS083.999</v>
      </c>
      <c r="B610" s="53" t="s">
        <v>133</v>
      </c>
      <c r="C610" s="53" t="s">
        <v>91</v>
      </c>
      <c r="D610" s="53" t="s">
        <v>516</v>
      </c>
      <c r="E610" s="58" t="s">
        <v>145</v>
      </c>
      <c r="F610" s="53" t="s">
        <v>162</v>
      </c>
      <c r="G610" s="53" t="s">
        <v>868</v>
      </c>
      <c r="H610" s="65" t="str">
        <f>IF(D610="","",CONCATENATE(B610,VLOOKUP(C610,Thesaurus!N:O,2,0),VLOOKUP(F610,Thesaurus!C:D,2,0)))</f>
        <v>16PHSBS08</v>
      </c>
      <c r="I610" s="57">
        <v>999</v>
      </c>
      <c r="J610" s="59" t="s">
        <v>1005</v>
      </c>
      <c r="K610" s="61" t="s">
        <v>1002</v>
      </c>
      <c r="L610" s="53">
        <v>1</v>
      </c>
      <c r="N610" s="53" t="b">
        <f t="shared" si="49"/>
        <v>0</v>
      </c>
      <c r="O610" s="67">
        <f>IF(A610="","",SUMIFS('MVT stock'!G:G,'MVT stock'!E:E,A610,'MVT stock'!F:F,K610))</f>
        <v>0</v>
      </c>
      <c r="P610" s="67">
        <f>IF(A610="","",SUMIFS('MVT stock'!H:H,'MVT stock'!E:E,A610,'MVT stock'!F:F,K610))</f>
        <v>0</v>
      </c>
      <c r="Q610" s="68" t="str">
        <f t="shared" si="47"/>
        <v/>
      </c>
      <c r="R610" s="50" t="str">
        <f t="shared" si="45"/>
        <v>Robe tout dentelle</v>
      </c>
      <c r="S610" s="51">
        <f>VLOOKUP(A610,BDD!E:F,2,0)</f>
        <v>138</v>
      </c>
      <c r="T610" s="51">
        <f t="shared" si="48"/>
        <v>138</v>
      </c>
    </row>
    <row r="611" spans="1:20" x14ac:dyDescent="0.25">
      <c r="A611" s="65" t="str">
        <f t="shared" si="46"/>
        <v>16PHSBS083.999</v>
      </c>
      <c r="B611" s="53" t="s">
        <v>133</v>
      </c>
      <c r="C611" s="53" t="s">
        <v>91</v>
      </c>
      <c r="D611" s="53" t="s">
        <v>516</v>
      </c>
      <c r="E611" s="58" t="s">
        <v>145</v>
      </c>
      <c r="F611" s="53" t="s">
        <v>162</v>
      </c>
      <c r="G611" s="53" t="s">
        <v>868</v>
      </c>
      <c r="H611" s="65" t="str">
        <f>IF(D611="","",CONCATENATE(B611,VLOOKUP(C611,Thesaurus!N:O,2,0),VLOOKUP(F611,Thesaurus!C:D,2,0)))</f>
        <v>16PHSBS08</v>
      </c>
      <c r="I611" s="57">
        <v>999</v>
      </c>
      <c r="J611" s="59" t="s">
        <v>1005</v>
      </c>
      <c r="K611" s="61" t="s">
        <v>993</v>
      </c>
      <c r="L611" s="53">
        <v>1</v>
      </c>
      <c r="N611" s="53" t="b">
        <f t="shared" si="49"/>
        <v>0</v>
      </c>
      <c r="O611" s="67">
        <f>IF(A611="","",SUMIFS('MVT stock'!G:G,'MVT stock'!E:E,A611,'MVT stock'!F:F,K611))</f>
        <v>0</v>
      </c>
      <c r="P611" s="67">
        <f>IF(A611="","",SUMIFS('MVT stock'!H:H,'MVT stock'!E:E,A611,'MVT stock'!F:F,K611))</f>
        <v>0</v>
      </c>
      <c r="Q611" s="68" t="str">
        <f t="shared" si="47"/>
        <v/>
      </c>
      <c r="R611" s="50" t="str">
        <f t="shared" si="45"/>
        <v>Robe tout dentelle</v>
      </c>
      <c r="S611" s="51">
        <f>VLOOKUP(A611,BDD!E:F,2,0)</f>
        <v>138</v>
      </c>
      <c r="T611" s="51">
        <f t="shared" si="48"/>
        <v>138</v>
      </c>
    </row>
    <row r="612" spans="1:20" x14ac:dyDescent="0.25">
      <c r="A612" s="65" t="str">
        <f t="shared" si="46"/>
        <v>16PHSBS051.680</v>
      </c>
      <c r="B612" s="53" t="s">
        <v>133</v>
      </c>
      <c r="C612" s="53" t="s">
        <v>91</v>
      </c>
      <c r="D612" s="53" t="s">
        <v>517</v>
      </c>
      <c r="E612" s="58" t="s">
        <v>518</v>
      </c>
      <c r="F612" s="53" t="s">
        <v>156</v>
      </c>
      <c r="G612" s="53" t="s">
        <v>869</v>
      </c>
      <c r="H612" s="65" t="str">
        <f>IF(D612="","",CONCATENATE(B612,VLOOKUP(C612,Thesaurus!N:O,2,0),VLOOKUP(F612,Thesaurus!C:D,2,0)))</f>
        <v>16PHSBS05</v>
      </c>
      <c r="I612" s="57" t="s">
        <v>240</v>
      </c>
      <c r="J612" s="59" t="s">
        <v>1004</v>
      </c>
      <c r="K612" s="61" t="s">
        <v>1003</v>
      </c>
      <c r="L612" s="53">
        <v>1</v>
      </c>
      <c r="N612" s="53" t="b">
        <f t="shared" si="49"/>
        <v>0</v>
      </c>
      <c r="O612" s="67">
        <f>IF(A612="","",SUMIFS('MVT stock'!G:G,'MVT stock'!E:E,A612,'MVT stock'!F:F,K612))</f>
        <v>0</v>
      </c>
      <c r="P612" s="67">
        <f>IF(A612="","",SUMIFS('MVT stock'!H:H,'MVT stock'!E:E,A612,'MVT stock'!F:F,K612))</f>
        <v>0</v>
      </c>
      <c r="Q612" s="68" t="str">
        <f t="shared" si="47"/>
        <v/>
      </c>
      <c r="R612" s="50" t="str">
        <f t="shared" si="45"/>
        <v>Jupe en tweed</v>
      </c>
      <c r="S612" s="51">
        <f>VLOOKUP(A612,BDD!E:F,2,0)</f>
        <v>110</v>
      </c>
      <c r="T612" s="51">
        <f t="shared" si="48"/>
        <v>110</v>
      </c>
    </row>
    <row r="613" spans="1:20" x14ac:dyDescent="0.25">
      <c r="A613" s="65" t="str">
        <f t="shared" si="46"/>
        <v>16PHSBS051.680</v>
      </c>
      <c r="B613" s="53" t="s">
        <v>133</v>
      </c>
      <c r="C613" s="53" t="s">
        <v>91</v>
      </c>
      <c r="D613" s="53" t="s">
        <v>517</v>
      </c>
      <c r="E613" s="58" t="s">
        <v>518</v>
      </c>
      <c r="F613" s="53" t="s">
        <v>156</v>
      </c>
      <c r="G613" s="53" t="s">
        <v>869</v>
      </c>
      <c r="H613" s="65" t="str">
        <f>IF(D613="","",CONCATENATE(B613,VLOOKUP(C613,Thesaurus!N:O,2,0),VLOOKUP(F613,Thesaurus!C:D,2,0)))</f>
        <v>16PHSBS05</v>
      </c>
      <c r="I613" s="57" t="s">
        <v>240</v>
      </c>
      <c r="J613" s="59" t="s">
        <v>1004</v>
      </c>
      <c r="K613" s="61" t="s">
        <v>1001</v>
      </c>
      <c r="L613" s="53">
        <v>1</v>
      </c>
      <c r="N613" s="53" t="b">
        <f t="shared" si="49"/>
        <v>0</v>
      </c>
      <c r="O613" s="67">
        <f>IF(A613="","",SUMIFS('MVT stock'!G:G,'MVT stock'!E:E,A613,'MVT stock'!F:F,K613))</f>
        <v>0</v>
      </c>
      <c r="P613" s="67">
        <f>IF(A613="","",SUMIFS('MVT stock'!H:H,'MVT stock'!E:E,A613,'MVT stock'!F:F,K613))</f>
        <v>0</v>
      </c>
      <c r="Q613" s="68" t="str">
        <f t="shared" si="47"/>
        <v/>
      </c>
      <c r="R613" s="50" t="str">
        <f t="shared" si="45"/>
        <v>Jupe en tweed</v>
      </c>
      <c r="S613" s="51">
        <f>VLOOKUP(A613,BDD!E:F,2,0)</f>
        <v>110</v>
      </c>
      <c r="T613" s="51">
        <f t="shared" si="48"/>
        <v>110</v>
      </c>
    </row>
    <row r="614" spans="1:20" x14ac:dyDescent="0.25">
      <c r="A614" s="65" t="str">
        <f t="shared" si="46"/>
        <v>16PHSBS051.680</v>
      </c>
      <c r="B614" s="53" t="s">
        <v>133</v>
      </c>
      <c r="C614" s="53" t="s">
        <v>91</v>
      </c>
      <c r="D614" s="53" t="s">
        <v>517</v>
      </c>
      <c r="E614" s="58" t="s">
        <v>518</v>
      </c>
      <c r="F614" s="53" t="s">
        <v>156</v>
      </c>
      <c r="G614" s="53" t="s">
        <v>869</v>
      </c>
      <c r="H614" s="65" t="str">
        <f>IF(D614="","",CONCATENATE(B614,VLOOKUP(C614,Thesaurus!N:O,2,0),VLOOKUP(F614,Thesaurus!C:D,2,0)))</f>
        <v>16PHSBS05</v>
      </c>
      <c r="I614" s="57" t="s">
        <v>240</v>
      </c>
      <c r="J614" s="59" t="s">
        <v>1004</v>
      </c>
      <c r="K614" s="61" t="s">
        <v>1002</v>
      </c>
      <c r="L614" s="53">
        <v>1</v>
      </c>
      <c r="N614" s="53" t="b">
        <f t="shared" si="49"/>
        <v>0</v>
      </c>
      <c r="O614" s="67">
        <f>IF(A614="","",SUMIFS('MVT stock'!G:G,'MVT stock'!E:E,A614,'MVT stock'!F:F,K614))</f>
        <v>0</v>
      </c>
      <c r="P614" s="67">
        <f>IF(A614="","",SUMIFS('MVT stock'!H:H,'MVT stock'!E:E,A614,'MVT stock'!F:F,K614))</f>
        <v>0</v>
      </c>
      <c r="Q614" s="68" t="str">
        <f t="shared" si="47"/>
        <v/>
      </c>
      <c r="R614" s="50" t="str">
        <f t="shared" si="45"/>
        <v>Jupe en tweed</v>
      </c>
      <c r="S614" s="51">
        <f>VLOOKUP(A614,BDD!E:F,2,0)</f>
        <v>110</v>
      </c>
      <c r="T614" s="51">
        <f t="shared" si="48"/>
        <v>110</v>
      </c>
    </row>
    <row r="615" spans="1:20" x14ac:dyDescent="0.25">
      <c r="A615" s="65" t="str">
        <f t="shared" si="46"/>
        <v>16PHSBS051.680</v>
      </c>
      <c r="B615" s="53" t="s">
        <v>133</v>
      </c>
      <c r="C615" s="53" t="s">
        <v>91</v>
      </c>
      <c r="D615" s="53" t="s">
        <v>517</v>
      </c>
      <c r="E615" s="58" t="s">
        <v>518</v>
      </c>
      <c r="F615" s="53" t="s">
        <v>156</v>
      </c>
      <c r="G615" s="53" t="s">
        <v>869</v>
      </c>
      <c r="H615" s="65" t="str">
        <f>IF(D615="","",CONCATENATE(B615,VLOOKUP(C615,Thesaurus!N:O,2,0),VLOOKUP(F615,Thesaurus!C:D,2,0)))</f>
        <v>16PHSBS05</v>
      </c>
      <c r="I615" s="57" t="s">
        <v>240</v>
      </c>
      <c r="J615" s="59" t="s">
        <v>1004</v>
      </c>
      <c r="K615" s="61" t="s">
        <v>993</v>
      </c>
      <c r="L615" s="53">
        <v>1</v>
      </c>
      <c r="N615" s="53" t="b">
        <f t="shared" si="49"/>
        <v>0</v>
      </c>
      <c r="O615" s="67">
        <f>IF(A615="","",SUMIFS('MVT stock'!G:G,'MVT stock'!E:E,A615,'MVT stock'!F:F,K615))</f>
        <v>0</v>
      </c>
      <c r="P615" s="67">
        <f>IF(A615="","",SUMIFS('MVT stock'!H:H,'MVT stock'!E:E,A615,'MVT stock'!F:F,K615))</f>
        <v>0</v>
      </c>
      <c r="Q615" s="68" t="str">
        <f t="shared" si="47"/>
        <v/>
      </c>
      <c r="R615" s="50" t="str">
        <f t="shared" si="45"/>
        <v>Jupe en tweed</v>
      </c>
      <c r="S615" s="51">
        <f>VLOOKUP(A615,BDD!E:F,2,0)</f>
        <v>110</v>
      </c>
      <c r="T615" s="51">
        <f t="shared" si="48"/>
        <v>110</v>
      </c>
    </row>
    <row r="616" spans="1:20" x14ac:dyDescent="0.25">
      <c r="A616" s="65" t="str">
        <f t="shared" si="46"/>
        <v>16PHSBS121.680</v>
      </c>
      <c r="B616" s="53" t="s">
        <v>133</v>
      </c>
      <c r="C616" s="53" t="s">
        <v>91</v>
      </c>
      <c r="D616" s="53" t="s">
        <v>519</v>
      </c>
      <c r="E616" s="58" t="s">
        <v>518</v>
      </c>
      <c r="F616" s="53" t="s">
        <v>170</v>
      </c>
      <c r="G616" s="53" t="s">
        <v>870</v>
      </c>
      <c r="H616" s="65" t="str">
        <f>IF(D616="","",CONCATENATE(B616,VLOOKUP(C616,Thesaurus!N:O,2,0),VLOOKUP(F616,Thesaurus!C:D,2,0)))</f>
        <v>16PHSBS12</v>
      </c>
      <c r="I616" s="57" t="s">
        <v>240</v>
      </c>
      <c r="J616" s="59" t="s">
        <v>1004</v>
      </c>
      <c r="K616" s="61" t="s">
        <v>1001</v>
      </c>
      <c r="L616" s="53">
        <v>1</v>
      </c>
      <c r="N616" s="53" t="b">
        <f t="shared" si="49"/>
        <v>0</v>
      </c>
      <c r="O616" s="67">
        <f>IF(A616="","",SUMIFS('MVT stock'!G:G,'MVT stock'!E:E,A616,'MVT stock'!F:F,K616))</f>
        <v>0</v>
      </c>
      <c r="P616" s="67">
        <f>IF(A616="","",SUMIFS('MVT stock'!H:H,'MVT stock'!E:E,A616,'MVT stock'!F:F,K616))</f>
        <v>0</v>
      </c>
      <c r="Q616" s="68" t="str">
        <f t="shared" si="47"/>
        <v/>
      </c>
      <c r="R616" s="50" t="str">
        <f t="shared" si="45"/>
        <v>Cape en tweed</v>
      </c>
      <c r="S616" s="51">
        <f>VLOOKUP(A616,BDD!E:F,2,0)</f>
        <v>190</v>
      </c>
      <c r="T616" s="51">
        <f t="shared" si="48"/>
        <v>190</v>
      </c>
    </row>
    <row r="617" spans="1:20" x14ac:dyDescent="0.25">
      <c r="A617" s="65" t="str">
        <f t="shared" si="46"/>
        <v>16PHSBS121.680</v>
      </c>
      <c r="B617" s="53" t="s">
        <v>133</v>
      </c>
      <c r="C617" s="53" t="s">
        <v>91</v>
      </c>
      <c r="D617" s="53" t="s">
        <v>519</v>
      </c>
      <c r="E617" s="58" t="s">
        <v>518</v>
      </c>
      <c r="F617" s="53" t="s">
        <v>170</v>
      </c>
      <c r="G617" s="53" t="s">
        <v>870</v>
      </c>
      <c r="H617" s="65" t="str">
        <f>IF(D617="","",CONCATENATE(B617,VLOOKUP(C617,Thesaurus!N:O,2,0),VLOOKUP(F617,Thesaurus!C:D,2,0)))</f>
        <v>16PHSBS12</v>
      </c>
      <c r="I617" s="57" t="s">
        <v>240</v>
      </c>
      <c r="J617" s="59" t="s">
        <v>1004</v>
      </c>
      <c r="K617" s="61" t="s">
        <v>1002</v>
      </c>
      <c r="L617" s="53">
        <v>1</v>
      </c>
      <c r="N617" s="53" t="b">
        <f t="shared" si="49"/>
        <v>0</v>
      </c>
      <c r="O617" s="67">
        <f>IF(A617="","",SUMIFS('MVT stock'!G:G,'MVT stock'!E:E,A617,'MVT stock'!F:F,K617))</f>
        <v>0</v>
      </c>
      <c r="P617" s="67">
        <f>IF(A617="","",SUMIFS('MVT stock'!H:H,'MVT stock'!E:E,A617,'MVT stock'!F:F,K617))</f>
        <v>0</v>
      </c>
      <c r="Q617" s="68" t="str">
        <f t="shared" si="47"/>
        <v/>
      </c>
      <c r="R617" s="50" t="str">
        <f t="shared" si="45"/>
        <v>Cape en tweed</v>
      </c>
      <c r="S617" s="51">
        <f>VLOOKUP(A617,BDD!E:F,2,0)</f>
        <v>190</v>
      </c>
      <c r="T617" s="51">
        <f t="shared" si="48"/>
        <v>190</v>
      </c>
    </row>
    <row r="618" spans="1:20" x14ac:dyDescent="0.25">
      <c r="A618" s="65" t="str">
        <f t="shared" si="46"/>
        <v>16PHSBS121.680</v>
      </c>
      <c r="B618" s="53" t="s">
        <v>133</v>
      </c>
      <c r="C618" s="53" t="s">
        <v>91</v>
      </c>
      <c r="D618" s="53" t="s">
        <v>519</v>
      </c>
      <c r="E618" s="58" t="s">
        <v>518</v>
      </c>
      <c r="F618" s="53" t="s">
        <v>170</v>
      </c>
      <c r="G618" s="53" t="s">
        <v>870</v>
      </c>
      <c r="H618" s="65" t="str">
        <f>IF(D618="","",CONCATENATE(B618,VLOOKUP(C618,Thesaurus!N:O,2,0),VLOOKUP(F618,Thesaurus!C:D,2,0)))</f>
        <v>16PHSBS12</v>
      </c>
      <c r="I618" s="57" t="s">
        <v>240</v>
      </c>
      <c r="J618" s="59" t="s">
        <v>1004</v>
      </c>
      <c r="K618" s="61" t="s">
        <v>993</v>
      </c>
      <c r="L618" s="53">
        <v>1</v>
      </c>
      <c r="N618" s="53" t="b">
        <f t="shared" si="49"/>
        <v>0</v>
      </c>
      <c r="O618" s="67">
        <f>IF(A618="","",SUMIFS('MVT stock'!G:G,'MVT stock'!E:E,A618,'MVT stock'!F:F,K618))</f>
        <v>0</v>
      </c>
      <c r="P618" s="67">
        <f>IF(A618="","",SUMIFS('MVT stock'!H:H,'MVT stock'!E:E,A618,'MVT stock'!F:F,K618))</f>
        <v>0</v>
      </c>
      <c r="Q618" s="68" t="str">
        <f t="shared" si="47"/>
        <v/>
      </c>
      <c r="R618" s="50" t="str">
        <f t="shared" si="45"/>
        <v>Cape en tweed</v>
      </c>
      <c r="S618" s="51">
        <f>VLOOKUP(A618,BDD!E:F,2,0)</f>
        <v>190</v>
      </c>
      <c r="T618" s="51">
        <f t="shared" si="48"/>
        <v>190</v>
      </c>
    </row>
    <row r="619" spans="1:20" x14ac:dyDescent="0.25">
      <c r="A619" s="65" t="str">
        <f t="shared" si="46"/>
        <v>16PHSBS021.010</v>
      </c>
      <c r="B619" s="53" t="s">
        <v>133</v>
      </c>
      <c r="C619" s="53" t="s">
        <v>91</v>
      </c>
      <c r="D619" s="53" t="s">
        <v>520</v>
      </c>
      <c r="E619" s="58" t="s">
        <v>521</v>
      </c>
      <c r="F619" s="53" t="s">
        <v>150</v>
      </c>
      <c r="G619" s="53" t="s">
        <v>822</v>
      </c>
      <c r="H619" s="65" t="str">
        <f>IF(D619="","",CONCATENATE(B619,VLOOKUP(C619,Thesaurus!N:O,2,0),VLOOKUP(F619,Thesaurus!C:D,2,0)))</f>
        <v>16PHSBS02</v>
      </c>
      <c r="I619" s="57" t="s">
        <v>211</v>
      </c>
      <c r="J619" s="59" t="s">
        <v>1004</v>
      </c>
      <c r="K619" s="61" t="s">
        <v>1003</v>
      </c>
      <c r="L619" s="53">
        <v>1</v>
      </c>
      <c r="N619" s="53" t="b">
        <f t="shared" si="49"/>
        <v>0</v>
      </c>
      <c r="O619" s="67">
        <f>IF(A619="","",SUMIFS('MVT stock'!G:G,'MVT stock'!E:E,A619,'MVT stock'!F:F,K619))</f>
        <v>0</v>
      </c>
      <c r="P619" s="67">
        <f>IF(A619="","",SUMIFS('MVT stock'!H:H,'MVT stock'!E:E,A619,'MVT stock'!F:F,K619))</f>
        <v>0</v>
      </c>
      <c r="Q619" s="68" t="str">
        <f t="shared" si="47"/>
        <v/>
      </c>
      <c r="R619" s="50" t="str">
        <f t="shared" si="45"/>
        <v>Blouse col lavalière</v>
      </c>
      <c r="S619" s="51">
        <f>VLOOKUP(A619,BDD!E:F,2,0)</f>
        <v>78</v>
      </c>
      <c r="T619" s="51">
        <f t="shared" si="48"/>
        <v>78</v>
      </c>
    </row>
    <row r="620" spans="1:20" x14ac:dyDescent="0.25">
      <c r="A620" s="65" t="str">
        <f t="shared" si="46"/>
        <v>16PHSBS021.010</v>
      </c>
      <c r="B620" s="53" t="s">
        <v>133</v>
      </c>
      <c r="C620" s="53" t="s">
        <v>91</v>
      </c>
      <c r="D620" s="53" t="s">
        <v>520</v>
      </c>
      <c r="E620" s="58" t="s">
        <v>521</v>
      </c>
      <c r="F620" s="53" t="s">
        <v>150</v>
      </c>
      <c r="G620" s="53" t="s">
        <v>822</v>
      </c>
      <c r="H620" s="65" t="str">
        <f>IF(D620="","",CONCATENATE(B620,VLOOKUP(C620,Thesaurus!N:O,2,0),VLOOKUP(F620,Thesaurus!C:D,2,0)))</f>
        <v>16PHSBS02</v>
      </c>
      <c r="I620" s="57" t="s">
        <v>211</v>
      </c>
      <c r="J620" s="59" t="s">
        <v>1004</v>
      </c>
      <c r="K620" s="61" t="s">
        <v>1001</v>
      </c>
      <c r="L620" s="53">
        <v>1</v>
      </c>
      <c r="N620" s="53" t="b">
        <f t="shared" si="49"/>
        <v>0</v>
      </c>
      <c r="O620" s="67">
        <f>IF(A620="","",SUMIFS('MVT stock'!G:G,'MVT stock'!E:E,A620,'MVT stock'!F:F,K620))</f>
        <v>0</v>
      </c>
      <c r="P620" s="67">
        <f>IF(A620="","",SUMIFS('MVT stock'!H:H,'MVT stock'!E:E,A620,'MVT stock'!F:F,K620))</f>
        <v>0</v>
      </c>
      <c r="Q620" s="68" t="str">
        <f t="shared" si="47"/>
        <v/>
      </c>
      <c r="R620" s="50" t="str">
        <f t="shared" si="45"/>
        <v>Blouse col lavalière</v>
      </c>
      <c r="S620" s="51">
        <f>VLOOKUP(A620,BDD!E:F,2,0)</f>
        <v>78</v>
      </c>
      <c r="T620" s="51">
        <f t="shared" si="48"/>
        <v>78</v>
      </c>
    </row>
    <row r="621" spans="1:20" x14ac:dyDescent="0.25">
      <c r="A621" s="65" t="str">
        <f t="shared" si="46"/>
        <v>16PHSBS021.010</v>
      </c>
      <c r="B621" s="53" t="s">
        <v>133</v>
      </c>
      <c r="C621" s="53" t="s">
        <v>91</v>
      </c>
      <c r="D621" s="53" t="s">
        <v>520</v>
      </c>
      <c r="E621" s="58" t="s">
        <v>521</v>
      </c>
      <c r="F621" s="53" t="s">
        <v>150</v>
      </c>
      <c r="G621" s="53" t="s">
        <v>822</v>
      </c>
      <c r="H621" s="65" t="str">
        <f>IF(D621="","",CONCATENATE(B621,VLOOKUP(C621,Thesaurus!N:O,2,0),VLOOKUP(F621,Thesaurus!C:D,2,0)))</f>
        <v>16PHSBS02</v>
      </c>
      <c r="I621" s="57" t="s">
        <v>211</v>
      </c>
      <c r="J621" s="59" t="s">
        <v>1004</v>
      </c>
      <c r="K621" s="61" t="s">
        <v>1002</v>
      </c>
      <c r="L621" s="53">
        <v>1</v>
      </c>
      <c r="N621" s="53" t="b">
        <f t="shared" si="49"/>
        <v>0</v>
      </c>
      <c r="O621" s="67">
        <f>IF(A621="","",SUMIFS('MVT stock'!G:G,'MVT stock'!E:E,A621,'MVT stock'!F:F,K621))</f>
        <v>0</v>
      </c>
      <c r="P621" s="67">
        <f>IF(A621="","",SUMIFS('MVT stock'!H:H,'MVT stock'!E:E,A621,'MVT stock'!F:F,K621))</f>
        <v>0</v>
      </c>
      <c r="Q621" s="68" t="str">
        <f t="shared" si="47"/>
        <v/>
      </c>
      <c r="R621" s="50" t="str">
        <f t="shared" si="45"/>
        <v>Blouse col lavalière</v>
      </c>
      <c r="S621" s="51">
        <f>VLOOKUP(A621,BDD!E:F,2,0)</f>
        <v>78</v>
      </c>
      <c r="T621" s="51">
        <f t="shared" si="48"/>
        <v>78</v>
      </c>
    </row>
    <row r="622" spans="1:20" x14ac:dyDescent="0.25">
      <c r="A622" s="65" t="str">
        <f t="shared" si="46"/>
        <v>16PHSBS021.010</v>
      </c>
      <c r="B622" s="53" t="s">
        <v>133</v>
      </c>
      <c r="C622" s="53" t="s">
        <v>91</v>
      </c>
      <c r="D622" s="53" t="s">
        <v>520</v>
      </c>
      <c r="E622" s="58" t="s">
        <v>521</v>
      </c>
      <c r="F622" s="53" t="s">
        <v>150</v>
      </c>
      <c r="G622" s="53" t="s">
        <v>822</v>
      </c>
      <c r="H622" s="65" t="str">
        <f>IF(D622="","",CONCATENATE(B622,VLOOKUP(C622,Thesaurus!N:O,2,0),VLOOKUP(F622,Thesaurus!C:D,2,0)))</f>
        <v>16PHSBS02</v>
      </c>
      <c r="I622" s="57" t="s">
        <v>211</v>
      </c>
      <c r="J622" s="59" t="s">
        <v>1004</v>
      </c>
      <c r="K622" s="61" t="s">
        <v>993</v>
      </c>
      <c r="L622" s="53">
        <v>1</v>
      </c>
      <c r="N622" s="53" t="b">
        <f t="shared" si="49"/>
        <v>0</v>
      </c>
      <c r="O622" s="67">
        <f>IF(A622="","",SUMIFS('MVT stock'!G:G,'MVT stock'!E:E,A622,'MVT stock'!F:F,K622))</f>
        <v>0</v>
      </c>
      <c r="P622" s="67">
        <f>IF(A622="","",SUMIFS('MVT stock'!H:H,'MVT stock'!E:E,A622,'MVT stock'!F:F,K622))</f>
        <v>0</v>
      </c>
      <c r="Q622" s="68" t="str">
        <f t="shared" si="47"/>
        <v/>
      </c>
      <c r="R622" s="50" t="str">
        <f t="shared" si="45"/>
        <v>Blouse col lavalière</v>
      </c>
      <c r="S622" s="51">
        <f>VLOOKUP(A622,BDD!E:F,2,0)</f>
        <v>78</v>
      </c>
      <c r="T622" s="51">
        <f t="shared" si="48"/>
        <v>78</v>
      </c>
    </row>
    <row r="623" spans="1:20" x14ac:dyDescent="0.25">
      <c r="A623" s="65" t="str">
        <f t="shared" si="46"/>
        <v>16PHSBS161.999</v>
      </c>
      <c r="B623" s="53" t="s">
        <v>133</v>
      </c>
      <c r="C623" s="53" t="s">
        <v>91</v>
      </c>
      <c r="D623" s="53" t="s">
        <v>522</v>
      </c>
      <c r="E623" s="58" t="s">
        <v>513</v>
      </c>
      <c r="F623" s="53" t="s">
        <v>178</v>
      </c>
      <c r="G623" s="53" t="s">
        <v>871</v>
      </c>
      <c r="H623" s="65" t="str">
        <f>IF(D623="","",CONCATENATE(B623,VLOOKUP(C623,Thesaurus!N:O,2,0),VLOOKUP(F623,Thesaurus!C:D,2,0)))</f>
        <v>16PHSBS16</v>
      </c>
      <c r="I623" s="57">
        <v>999</v>
      </c>
      <c r="J623" s="59" t="s">
        <v>1004</v>
      </c>
      <c r="K623" s="61" t="s">
        <v>1003</v>
      </c>
      <c r="L623" s="53">
        <v>1</v>
      </c>
      <c r="N623" s="53" t="b">
        <f t="shared" si="49"/>
        <v>0</v>
      </c>
      <c r="O623" s="67">
        <f>IF(A623="","",SUMIFS('MVT stock'!G:G,'MVT stock'!E:E,A623,'MVT stock'!F:F,K623))</f>
        <v>0</v>
      </c>
      <c r="P623" s="67">
        <f>IF(A623="","",SUMIFS('MVT stock'!H:H,'MVT stock'!E:E,A623,'MVT stock'!F:F,K623))</f>
        <v>0</v>
      </c>
      <c r="Q623" s="68" t="str">
        <f t="shared" si="47"/>
        <v/>
      </c>
      <c r="R623" s="50" t="str">
        <f t="shared" si="45"/>
        <v>Doudoune</v>
      </c>
      <c r="S623" s="51">
        <f>VLOOKUP(A623,BDD!E:F,2,0)</f>
        <v>138</v>
      </c>
      <c r="T623" s="51">
        <f t="shared" si="48"/>
        <v>138</v>
      </c>
    </row>
    <row r="624" spans="1:20" x14ac:dyDescent="0.25">
      <c r="A624" s="65" t="str">
        <f t="shared" si="46"/>
        <v>16PHSBS161.999</v>
      </c>
      <c r="B624" s="53" t="s">
        <v>133</v>
      </c>
      <c r="C624" s="53" t="s">
        <v>91</v>
      </c>
      <c r="D624" s="53" t="s">
        <v>522</v>
      </c>
      <c r="E624" s="58" t="s">
        <v>513</v>
      </c>
      <c r="F624" s="53" t="s">
        <v>178</v>
      </c>
      <c r="G624" s="53" t="s">
        <v>871</v>
      </c>
      <c r="H624" s="65" t="str">
        <f>IF(D624="","",CONCATENATE(B624,VLOOKUP(C624,Thesaurus!N:O,2,0),VLOOKUP(F624,Thesaurus!C:D,2,0)))</f>
        <v>16PHSBS16</v>
      </c>
      <c r="I624" s="57">
        <v>999</v>
      </c>
      <c r="J624" s="59" t="s">
        <v>1004</v>
      </c>
      <c r="K624" s="61" t="s">
        <v>1001</v>
      </c>
      <c r="L624" s="53">
        <v>1</v>
      </c>
      <c r="N624" s="53" t="b">
        <f t="shared" si="49"/>
        <v>0</v>
      </c>
      <c r="O624" s="67">
        <f>IF(A624="","",SUMIFS('MVT stock'!G:G,'MVT stock'!E:E,A624,'MVT stock'!F:F,K624))</f>
        <v>0</v>
      </c>
      <c r="P624" s="67">
        <f>IF(A624="","",SUMIFS('MVT stock'!H:H,'MVT stock'!E:E,A624,'MVT stock'!F:F,K624))</f>
        <v>0</v>
      </c>
      <c r="Q624" s="68" t="str">
        <f t="shared" si="47"/>
        <v/>
      </c>
      <c r="R624" s="50" t="str">
        <f t="shared" si="45"/>
        <v>Doudoune</v>
      </c>
      <c r="S624" s="51">
        <f>VLOOKUP(A624,BDD!E:F,2,0)</f>
        <v>138</v>
      </c>
      <c r="T624" s="51">
        <f t="shared" si="48"/>
        <v>138</v>
      </c>
    </row>
    <row r="625" spans="1:20" x14ac:dyDescent="0.25">
      <c r="A625" s="65" t="str">
        <f t="shared" si="46"/>
        <v>16PHSBS161.999</v>
      </c>
      <c r="B625" s="53" t="s">
        <v>133</v>
      </c>
      <c r="C625" s="53" t="s">
        <v>91</v>
      </c>
      <c r="D625" s="53" t="s">
        <v>522</v>
      </c>
      <c r="E625" s="58" t="s">
        <v>513</v>
      </c>
      <c r="F625" s="53" t="s">
        <v>178</v>
      </c>
      <c r="G625" s="53" t="s">
        <v>871</v>
      </c>
      <c r="H625" s="65" t="str">
        <f>IF(D625="","",CONCATENATE(B625,VLOOKUP(C625,Thesaurus!N:O,2,0),VLOOKUP(F625,Thesaurus!C:D,2,0)))</f>
        <v>16PHSBS16</v>
      </c>
      <c r="I625" s="57">
        <v>999</v>
      </c>
      <c r="J625" s="59" t="s">
        <v>1004</v>
      </c>
      <c r="K625" s="61" t="s">
        <v>1002</v>
      </c>
      <c r="L625" s="53">
        <v>1</v>
      </c>
      <c r="N625" s="53" t="b">
        <f t="shared" si="49"/>
        <v>0</v>
      </c>
      <c r="O625" s="67">
        <f>IF(A625="","",SUMIFS('MVT stock'!G:G,'MVT stock'!E:E,A625,'MVT stock'!F:F,K625))</f>
        <v>0</v>
      </c>
      <c r="P625" s="67">
        <f>IF(A625="","",SUMIFS('MVT stock'!H:H,'MVT stock'!E:E,A625,'MVT stock'!F:F,K625))</f>
        <v>0</v>
      </c>
      <c r="Q625" s="68" t="str">
        <f t="shared" si="47"/>
        <v/>
      </c>
      <c r="R625" s="50" t="str">
        <f t="shared" si="45"/>
        <v>Doudoune</v>
      </c>
      <c r="S625" s="51">
        <f>VLOOKUP(A625,BDD!E:F,2,0)</f>
        <v>138</v>
      </c>
      <c r="T625" s="51">
        <f t="shared" si="48"/>
        <v>138</v>
      </c>
    </row>
    <row r="626" spans="1:20" x14ac:dyDescent="0.25">
      <c r="A626" s="65" t="str">
        <f t="shared" si="46"/>
        <v>16PHSBS122.390</v>
      </c>
      <c r="B626" s="53" t="s">
        <v>133</v>
      </c>
      <c r="C626" s="53" t="s">
        <v>91</v>
      </c>
      <c r="D626" s="53" t="s">
        <v>523</v>
      </c>
      <c r="E626" s="58" t="s">
        <v>524</v>
      </c>
      <c r="F626" s="53" t="s">
        <v>170</v>
      </c>
      <c r="G626" s="53" t="s">
        <v>872</v>
      </c>
      <c r="H626" s="65" t="str">
        <f>IF(D626="","",CONCATENATE(B626,VLOOKUP(C626,Thesaurus!N:O,2,0),VLOOKUP(F626,Thesaurus!C:D,2,0)))</f>
        <v>16PHSBS12</v>
      </c>
      <c r="I626" s="57">
        <v>390</v>
      </c>
      <c r="J626" s="59" t="s">
        <v>183</v>
      </c>
      <c r="K626" s="61" t="s">
        <v>1003</v>
      </c>
      <c r="L626" s="53">
        <v>1</v>
      </c>
      <c r="N626" s="53" t="b">
        <f t="shared" si="49"/>
        <v>0</v>
      </c>
      <c r="O626" s="67">
        <f>IF(A626="","",SUMIFS('MVT stock'!G:G,'MVT stock'!E:E,A626,'MVT stock'!F:F,K626))</f>
        <v>0</v>
      </c>
      <c r="P626" s="67">
        <f>IF(A626="","",SUMIFS('MVT stock'!H:H,'MVT stock'!E:E,A626,'MVT stock'!F:F,K626))</f>
        <v>0</v>
      </c>
      <c r="Q626" s="68" t="str">
        <f t="shared" si="47"/>
        <v/>
      </c>
      <c r="R626" s="50" t="str">
        <f t="shared" si="45"/>
        <v>Veste velvet</v>
      </c>
      <c r="S626" s="51">
        <f>VLOOKUP(A626,BDD!E:F,2,0)</f>
        <v>158</v>
      </c>
      <c r="T626" s="51">
        <f t="shared" si="48"/>
        <v>158</v>
      </c>
    </row>
    <row r="627" spans="1:20" x14ac:dyDescent="0.25">
      <c r="A627" s="65" t="str">
        <f t="shared" si="46"/>
        <v>16PHSBS122.390</v>
      </c>
      <c r="B627" s="53" t="s">
        <v>133</v>
      </c>
      <c r="C627" s="53" t="s">
        <v>91</v>
      </c>
      <c r="D627" s="53" t="s">
        <v>523</v>
      </c>
      <c r="E627" s="58" t="s">
        <v>524</v>
      </c>
      <c r="F627" s="53" t="s">
        <v>170</v>
      </c>
      <c r="G627" s="53" t="s">
        <v>872</v>
      </c>
      <c r="H627" s="65" t="str">
        <f>IF(D627="","",CONCATENATE(B627,VLOOKUP(C627,Thesaurus!N:O,2,0),VLOOKUP(F627,Thesaurus!C:D,2,0)))</f>
        <v>16PHSBS12</v>
      </c>
      <c r="I627" s="57">
        <v>390</v>
      </c>
      <c r="J627" s="59" t="s">
        <v>183</v>
      </c>
      <c r="K627" s="61" t="s">
        <v>1001</v>
      </c>
      <c r="L627" s="53">
        <v>1</v>
      </c>
      <c r="N627" s="53" t="b">
        <f t="shared" si="49"/>
        <v>0</v>
      </c>
      <c r="O627" s="67">
        <f>IF(A627="","",SUMIFS('MVT stock'!G:G,'MVT stock'!E:E,A627,'MVT stock'!F:F,K627))</f>
        <v>0</v>
      </c>
      <c r="P627" s="67">
        <f>IF(A627="","",SUMIFS('MVT stock'!H:H,'MVT stock'!E:E,A627,'MVT stock'!F:F,K627))</f>
        <v>0</v>
      </c>
      <c r="Q627" s="68" t="str">
        <f t="shared" si="47"/>
        <v/>
      </c>
      <c r="R627" s="50" t="str">
        <f t="shared" si="45"/>
        <v>Veste velvet</v>
      </c>
      <c r="S627" s="51">
        <f>VLOOKUP(A627,BDD!E:F,2,0)</f>
        <v>158</v>
      </c>
      <c r="T627" s="51">
        <f t="shared" si="48"/>
        <v>158</v>
      </c>
    </row>
    <row r="628" spans="1:20" x14ac:dyDescent="0.25">
      <c r="A628" s="65" t="str">
        <f t="shared" si="46"/>
        <v>16PHSBS122.390</v>
      </c>
      <c r="B628" s="53" t="s">
        <v>133</v>
      </c>
      <c r="C628" s="53" t="s">
        <v>91</v>
      </c>
      <c r="D628" s="53" t="s">
        <v>523</v>
      </c>
      <c r="E628" s="58" t="s">
        <v>524</v>
      </c>
      <c r="F628" s="53" t="s">
        <v>170</v>
      </c>
      <c r="G628" s="53" t="s">
        <v>872</v>
      </c>
      <c r="H628" s="65" t="str">
        <f>IF(D628="","",CONCATENATE(B628,VLOOKUP(C628,Thesaurus!N:O,2,0),VLOOKUP(F628,Thesaurus!C:D,2,0)))</f>
        <v>16PHSBS12</v>
      </c>
      <c r="I628" s="57">
        <v>390</v>
      </c>
      <c r="J628" s="59" t="s">
        <v>183</v>
      </c>
      <c r="K628" s="61" t="s">
        <v>1002</v>
      </c>
      <c r="L628" s="53">
        <v>1</v>
      </c>
      <c r="N628" s="53" t="b">
        <f t="shared" si="49"/>
        <v>0</v>
      </c>
      <c r="O628" s="67">
        <f>IF(A628="","",SUMIFS('MVT stock'!G:G,'MVT stock'!E:E,A628,'MVT stock'!F:F,K628))</f>
        <v>0</v>
      </c>
      <c r="P628" s="67">
        <f>IF(A628="","",SUMIFS('MVT stock'!H:H,'MVT stock'!E:E,A628,'MVT stock'!F:F,K628))</f>
        <v>0</v>
      </c>
      <c r="Q628" s="68" t="str">
        <f t="shared" si="47"/>
        <v/>
      </c>
      <c r="R628" s="50" t="str">
        <f t="shared" si="45"/>
        <v>Veste velvet</v>
      </c>
      <c r="S628" s="51">
        <f>VLOOKUP(A628,BDD!E:F,2,0)</f>
        <v>158</v>
      </c>
      <c r="T628" s="51">
        <f t="shared" si="48"/>
        <v>158</v>
      </c>
    </row>
    <row r="629" spans="1:20" x14ac:dyDescent="0.25">
      <c r="A629" s="65" t="str">
        <f t="shared" si="46"/>
        <v>16PHSBS122.390</v>
      </c>
      <c r="B629" s="53" t="s">
        <v>133</v>
      </c>
      <c r="C629" s="53" t="s">
        <v>91</v>
      </c>
      <c r="D629" s="53" t="s">
        <v>523</v>
      </c>
      <c r="E629" s="58" t="s">
        <v>524</v>
      </c>
      <c r="F629" s="53" t="s">
        <v>170</v>
      </c>
      <c r="G629" s="53" t="s">
        <v>872</v>
      </c>
      <c r="H629" s="65" t="str">
        <f>IF(D629="","",CONCATENATE(B629,VLOOKUP(C629,Thesaurus!N:O,2,0),VLOOKUP(F629,Thesaurus!C:D,2,0)))</f>
        <v>16PHSBS12</v>
      </c>
      <c r="I629" s="57">
        <v>390</v>
      </c>
      <c r="J629" s="59" t="s">
        <v>183</v>
      </c>
      <c r="K629" s="61" t="s">
        <v>993</v>
      </c>
      <c r="L629" s="53">
        <v>1</v>
      </c>
      <c r="N629" s="53" t="b">
        <f t="shared" si="49"/>
        <v>0</v>
      </c>
      <c r="O629" s="67">
        <f>IF(A629="","",SUMIFS('MVT stock'!G:G,'MVT stock'!E:E,A629,'MVT stock'!F:F,K629))</f>
        <v>0</v>
      </c>
      <c r="P629" s="67">
        <f>IF(A629="","",SUMIFS('MVT stock'!H:H,'MVT stock'!E:E,A629,'MVT stock'!F:F,K629))</f>
        <v>0</v>
      </c>
      <c r="Q629" s="68" t="str">
        <f t="shared" si="47"/>
        <v/>
      </c>
      <c r="R629" s="50" t="str">
        <f t="shared" si="45"/>
        <v>Veste velvet</v>
      </c>
      <c r="S629" s="51">
        <f>VLOOKUP(A629,BDD!E:F,2,0)</f>
        <v>158</v>
      </c>
      <c r="T629" s="51">
        <f t="shared" si="48"/>
        <v>158</v>
      </c>
    </row>
    <row r="630" spans="1:20" x14ac:dyDescent="0.25">
      <c r="A630" s="65" t="str">
        <f t="shared" si="46"/>
        <v>16PHSBS041.390</v>
      </c>
      <c r="B630" s="53" t="s">
        <v>133</v>
      </c>
      <c r="C630" s="53" t="s">
        <v>91</v>
      </c>
      <c r="D630" s="53" t="s">
        <v>525</v>
      </c>
      <c r="E630" s="58" t="s">
        <v>524</v>
      </c>
      <c r="F630" s="53" t="s">
        <v>154</v>
      </c>
      <c r="G630" s="53" t="s">
        <v>873</v>
      </c>
      <c r="H630" s="65" t="str">
        <f>IF(D630="","",CONCATENATE(B630,VLOOKUP(C630,Thesaurus!N:O,2,0),VLOOKUP(F630,Thesaurus!C:D,2,0)))</f>
        <v>16PHSBS04</v>
      </c>
      <c r="I630" s="57">
        <v>390</v>
      </c>
      <c r="J630" s="59" t="s">
        <v>1004</v>
      </c>
      <c r="K630" s="61" t="s">
        <v>1001</v>
      </c>
      <c r="L630" s="53">
        <v>1</v>
      </c>
      <c r="N630" s="53" t="b">
        <f t="shared" si="49"/>
        <v>0</v>
      </c>
      <c r="O630" s="67">
        <f>IF(A630="","",SUMIFS('MVT stock'!G:G,'MVT stock'!E:E,A630,'MVT stock'!F:F,K630))</f>
        <v>0</v>
      </c>
      <c r="P630" s="67">
        <f>IF(A630="","",SUMIFS('MVT stock'!H:H,'MVT stock'!E:E,A630,'MVT stock'!F:F,K630))</f>
        <v>0</v>
      </c>
      <c r="Q630" s="68" t="str">
        <f t="shared" si="47"/>
        <v/>
      </c>
      <c r="R630" s="50" t="str">
        <f t="shared" si="45"/>
        <v>Pantalon velvet</v>
      </c>
      <c r="S630" s="51">
        <f>VLOOKUP(A630,BDD!E:F,2,0)</f>
        <v>118</v>
      </c>
      <c r="T630" s="51">
        <f t="shared" si="48"/>
        <v>118</v>
      </c>
    </row>
    <row r="631" spans="1:20" x14ac:dyDescent="0.25">
      <c r="A631" s="65" t="str">
        <f t="shared" si="46"/>
        <v>16PHSBS041.390</v>
      </c>
      <c r="B631" s="53" t="s">
        <v>133</v>
      </c>
      <c r="C631" s="53" t="s">
        <v>91</v>
      </c>
      <c r="D631" s="53" t="s">
        <v>525</v>
      </c>
      <c r="E631" s="58" t="s">
        <v>524</v>
      </c>
      <c r="F631" s="53" t="s">
        <v>154</v>
      </c>
      <c r="G631" s="53" t="s">
        <v>873</v>
      </c>
      <c r="H631" s="65" t="str">
        <f>IF(D631="","",CONCATENATE(B631,VLOOKUP(C631,Thesaurus!N:O,2,0),VLOOKUP(F631,Thesaurus!C:D,2,0)))</f>
        <v>16PHSBS04</v>
      </c>
      <c r="I631" s="57">
        <v>390</v>
      </c>
      <c r="J631" s="59" t="s">
        <v>1004</v>
      </c>
      <c r="K631" s="61" t="s">
        <v>1002</v>
      </c>
      <c r="L631" s="53">
        <v>1</v>
      </c>
      <c r="N631" s="53" t="b">
        <f t="shared" si="49"/>
        <v>0</v>
      </c>
      <c r="O631" s="67">
        <f>IF(A631="","",SUMIFS('MVT stock'!G:G,'MVT stock'!E:E,A631,'MVT stock'!F:F,K631))</f>
        <v>0</v>
      </c>
      <c r="P631" s="67">
        <f>IF(A631="","",SUMIFS('MVT stock'!H:H,'MVT stock'!E:E,A631,'MVT stock'!F:F,K631))</f>
        <v>0</v>
      </c>
      <c r="Q631" s="68" t="str">
        <f t="shared" si="47"/>
        <v/>
      </c>
      <c r="R631" s="50" t="str">
        <f t="shared" si="45"/>
        <v>Pantalon velvet</v>
      </c>
      <c r="S631" s="51">
        <f>VLOOKUP(A631,BDD!E:F,2,0)</f>
        <v>118</v>
      </c>
      <c r="T631" s="51">
        <f t="shared" si="48"/>
        <v>118</v>
      </c>
    </row>
    <row r="632" spans="1:20" x14ac:dyDescent="0.25">
      <c r="A632" s="65" t="str">
        <f t="shared" si="46"/>
        <v>16PHSBS041.390</v>
      </c>
      <c r="B632" s="53" t="s">
        <v>133</v>
      </c>
      <c r="C632" s="53" t="s">
        <v>91</v>
      </c>
      <c r="D632" s="53" t="s">
        <v>525</v>
      </c>
      <c r="E632" s="58" t="s">
        <v>524</v>
      </c>
      <c r="F632" s="53" t="s">
        <v>154</v>
      </c>
      <c r="G632" s="53" t="s">
        <v>873</v>
      </c>
      <c r="H632" s="65" t="str">
        <f>IF(D632="","",CONCATENATE(B632,VLOOKUP(C632,Thesaurus!N:O,2,0),VLOOKUP(F632,Thesaurus!C:D,2,0)))</f>
        <v>16PHSBS04</v>
      </c>
      <c r="I632" s="57">
        <v>390</v>
      </c>
      <c r="J632" s="59" t="s">
        <v>1004</v>
      </c>
      <c r="K632" s="61" t="s">
        <v>993</v>
      </c>
      <c r="L632" s="53">
        <v>1</v>
      </c>
      <c r="N632" s="53" t="b">
        <f t="shared" si="49"/>
        <v>0</v>
      </c>
      <c r="O632" s="67">
        <f>IF(A632="","",SUMIFS('MVT stock'!G:G,'MVT stock'!E:E,A632,'MVT stock'!F:F,K632))</f>
        <v>0</v>
      </c>
      <c r="P632" s="67">
        <f>IF(A632="","",SUMIFS('MVT stock'!H:H,'MVT stock'!E:E,A632,'MVT stock'!F:F,K632))</f>
        <v>0</v>
      </c>
      <c r="Q632" s="68" t="str">
        <f t="shared" si="47"/>
        <v/>
      </c>
      <c r="R632" s="50" t="str">
        <f t="shared" si="45"/>
        <v>Pantalon velvet</v>
      </c>
      <c r="S632" s="51">
        <f>VLOOKUP(A632,BDD!E:F,2,0)</f>
        <v>118</v>
      </c>
      <c r="T632" s="51">
        <f t="shared" si="48"/>
        <v>118</v>
      </c>
    </row>
    <row r="633" spans="1:20" x14ac:dyDescent="0.25">
      <c r="A633" s="65" t="str">
        <f t="shared" si="46"/>
        <v>16PHSBS123.080</v>
      </c>
      <c r="B633" s="53" t="s">
        <v>133</v>
      </c>
      <c r="C633" s="53" t="s">
        <v>91</v>
      </c>
      <c r="D633" s="53" t="s">
        <v>526</v>
      </c>
      <c r="E633" s="58" t="s">
        <v>222</v>
      </c>
      <c r="F633" s="53" t="s">
        <v>170</v>
      </c>
      <c r="G633" s="53" t="s">
        <v>874</v>
      </c>
      <c r="H633" s="65" t="str">
        <f>IF(D633="","",CONCATENATE(B633,VLOOKUP(C633,Thesaurus!N:O,2,0),VLOOKUP(F633,Thesaurus!C:D,2,0)))</f>
        <v>16PHSBS12</v>
      </c>
      <c r="I633" s="57" t="s">
        <v>215</v>
      </c>
      <c r="J633" s="59" t="s">
        <v>1005</v>
      </c>
      <c r="K633" s="61" t="s">
        <v>1003</v>
      </c>
      <c r="L633" s="53">
        <v>1</v>
      </c>
      <c r="N633" s="53" t="b">
        <f t="shared" si="49"/>
        <v>0</v>
      </c>
      <c r="O633" s="67">
        <f>IF(A633="","",SUMIFS('MVT stock'!G:G,'MVT stock'!E:E,A633,'MVT stock'!F:F,K633))</f>
        <v>0</v>
      </c>
      <c r="P633" s="67">
        <f>IF(A633="","",SUMIFS('MVT stock'!H:H,'MVT stock'!E:E,A633,'MVT stock'!F:F,K633))</f>
        <v>0</v>
      </c>
      <c r="Q633" s="68" t="str">
        <f t="shared" si="47"/>
        <v/>
      </c>
      <c r="R633" s="50" t="str">
        <f t="shared" si="45"/>
        <v>Trench gabardine</v>
      </c>
      <c r="S633" s="51">
        <f>VLOOKUP(A633,BDD!E:F,2,0)</f>
        <v>198</v>
      </c>
      <c r="T633" s="51">
        <f t="shared" si="48"/>
        <v>198</v>
      </c>
    </row>
    <row r="634" spans="1:20" x14ac:dyDescent="0.25">
      <c r="A634" s="65" t="str">
        <f t="shared" si="46"/>
        <v>16PHSBS123.080</v>
      </c>
      <c r="B634" s="53" t="s">
        <v>133</v>
      </c>
      <c r="C634" s="53" t="s">
        <v>91</v>
      </c>
      <c r="D634" s="53" t="s">
        <v>526</v>
      </c>
      <c r="E634" s="58" t="s">
        <v>222</v>
      </c>
      <c r="F634" s="53" t="s">
        <v>170</v>
      </c>
      <c r="G634" s="53" t="s">
        <v>874</v>
      </c>
      <c r="H634" s="65" t="str">
        <f>IF(D634="","",CONCATENATE(B634,VLOOKUP(C634,Thesaurus!N:O,2,0),VLOOKUP(F634,Thesaurus!C:D,2,0)))</f>
        <v>16PHSBS12</v>
      </c>
      <c r="I634" s="57" t="s">
        <v>215</v>
      </c>
      <c r="J634" s="59" t="s">
        <v>1005</v>
      </c>
      <c r="K634" s="61" t="s">
        <v>1001</v>
      </c>
      <c r="L634" s="53">
        <v>2</v>
      </c>
      <c r="N634" s="53" t="b">
        <f t="shared" si="49"/>
        <v>0</v>
      </c>
      <c r="O634" s="67">
        <f>IF(A634="","",SUMIFS('MVT stock'!G:G,'MVT stock'!E:E,A634,'MVT stock'!F:F,K634))</f>
        <v>0</v>
      </c>
      <c r="P634" s="67">
        <f>IF(A634="","",SUMIFS('MVT stock'!H:H,'MVT stock'!E:E,A634,'MVT stock'!F:F,K634))</f>
        <v>0</v>
      </c>
      <c r="Q634" s="68" t="str">
        <f t="shared" si="47"/>
        <v/>
      </c>
      <c r="R634" s="50" t="str">
        <f t="shared" si="45"/>
        <v>Trench gabardine</v>
      </c>
      <c r="S634" s="51">
        <f>VLOOKUP(A634,BDD!E:F,2,0)</f>
        <v>198</v>
      </c>
      <c r="T634" s="51">
        <f t="shared" si="48"/>
        <v>396</v>
      </c>
    </row>
    <row r="635" spans="1:20" x14ac:dyDescent="0.25">
      <c r="A635" s="65" t="str">
        <f t="shared" si="46"/>
        <v>16PHSBS123.080</v>
      </c>
      <c r="B635" s="53" t="s">
        <v>133</v>
      </c>
      <c r="C635" s="53" t="s">
        <v>91</v>
      </c>
      <c r="D635" s="53" t="s">
        <v>526</v>
      </c>
      <c r="E635" s="58" t="s">
        <v>222</v>
      </c>
      <c r="F635" s="53" t="s">
        <v>170</v>
      </c>
      <c r="G635" s="53" t="s">
        <v>874</v>
      </c>
      <c r="H635" s="65" t="str">
        <f>IF(D635="","",CONCATENATE(B635,VLOOKUP(C635,Thesaurus!N:O,2,0),VLOOKUP(F635,Thesaurus!C:D,2,0)))</f>
        <v>16PHSBS12</v>
      </c>
      <c r="I635" s="57" t="s">
        <v>215</v>
      </c>
      <c r="J635" s="59" t="s">
        <v>1005</v>
      </c>
      <c r="K635" s="61" t="s">
        <v>1002</v>
      </c>
      <c r="L635" s="53">
        <v>2</v>
      </c>
      <c r="N635" s="53" t="b">
        <f t="shared" si="49"/>
        <v>0</v>
      </c>
      <c r="O635" s="67">
        <f>IF(A635="","",SUMIFS('MVT stock'!G:G,'MVT stock'!E:E,A635,'MVT stock'!F:F,K635))</f>
        <v>0</v>
      </c>
      <c r="P635" s="67">
        <f>IF(A635="","",SUMIFS('MVT stock'!H:H,'MVT stock'!E:E,A635,'MVT stock'!F:F,K635))</f>
        <v>0</v>
      </c>
      <c r="Q635" s="68" t="str">
        <f t="shared" si="47"/>
        <v/>
      </c>
      <c r="R635" s="50" t="str">
        <f t="shared" si="45"/>
        <v>Trench gabardine</v>
      </c>
      <c r="S635" s="51">
        <f>VLOOKUP(A635,BDD!E:F,2,0)</f>
        <v>198</v>
      </c>
      <c r="T635" s="51">
        <f t="shared" si="48"/>
        <v>396</v>
      </c>
    </row>
    <row r="636" spans="1:20" x14ac:dyDescent="0.25">
      <c r="A636" s="65" t="str">
        <f t="shared" si="46"/>
        <v>16PHSBS123.080</v>
      </c>
      <c r="B636" s="53" t="s">
        <v>133</v>
      </c>
      <c r="C636" s="53" t="s">
        <v>91</v>
      </c>
      <c r="D636" s="53" t="s">
        <v>526</v>
      </c>
      <c r="E636" s="58" t="s">
        <v>222</v>
      </c>
      <c r="F636" s="53" t="s">
        <v>170</v>
      </c>
      <c r="G636" s="53" t="s">
        <v>874</v>
      </c>
      <c r="H636" s="65" t="str">
        <f>IF(D636="","",CONCATENATE(B636,VLOOKUP(C636,Thesaurus!N:O,2,0),VLOOKUP(F636,Thesaurus!C:D,2,0)))</f>
        <v>16PHSBS12</v>
      </c>
      <c r="I636" s="57" t="s">
        <v>215</v>
      </c>
      <c r="J636" s="59" t="s">
        <v>1005</v>
      </c>
      <c r="K636" s="61" t="s">
        <v>993</v>
      </c>
      <c r="L636" s="53">
        <v>1</v>
      </c>
      <c r="N636" s="53" t="b">
        <f t="shared" si="49"/>
        <v>0</v>
      </c>
      <c r="O636" s="67">
        <f>IF(A636="","",SUMIFS('MVT stock'!G:G,'MVT stock'!E:E,A636,'MVT stock'!F:F,K636))</f>
        <v>0</v>
      </c>
      <c r="P636" s="67">
        <f>IF(A636="","",SUMIFS('MVT stock'!H:H,'MVT stock'!E:E,A636,'MVT stock'!F:F,K636))</f>
        <v>0</v>
      </c>
      <c r="Q636" s="68" t="str">
        <f t="shared" si="47"/>
        <v/>
      </c>
      <c r="R636" s="50" t="str">
        <f t="shared" si="45"/>
        <v>Trench gabardine</v>
      </c>
      <c r="S636" s="51">
        <f>VLOOKUP(A636,BDD!E:F,2,0)</f>
        <v>198</v>
      </c>
      <c r="T636" s="51">
        <f t="shared" si="48"/>
        <v>198</v>
      </c>
    </row>
    <row r="637" spans="1:20" x14ac:dyDescent="0.25">
      <c r="A637" s="65" t="str">
        <f t="shared" si="46"/>
        <v>16PHSBS101.999</v>
      </c>
      <c r="B637" s="53" t="s">
        <v>133</v>
      </c>
      <c r="C637" s="53" t="s">
        <v>91</v>
      </c>
      <c r="D637" s="53" t="s">
        <v>527</v>
      </c>
      <c r="E637" s="58" t="s">
        <v>145</v>
      </c>
      <c r="F637" s="53" t="s">
        <v>166</v>
      </c>
      <c r="G637" s="53" t="s">
        <v>875</v>
      </c>
      <c r="H637" s="65" t="str">
        <f>IF(D637="","",CONCATENATE(B637,VLOOKUP(C637,Thesaurus!N:O,2,0),VLOOKUP(F637,Thesaurus!C:D,2,0)))</f>
        <v>16PHSBS10</v>
      </c>
      <c r="I637" s="57">
        <v>999</v>
      </c>
      <c r="J637" s="59" t="s">
        <v>1004</v>
      </c>
      <c r="K637" s="61" t="s">
        <v>997</v>
      </c>
      <c r="L637" s="53">
        <v>1</v>
      </c>
      <c r="N637" s="53" t="b">
        <f t="shared" si="49"/>
        <v>0</v>
      </c>
      <c r="O637" s="67">
        <f>IF(A637="","",SUMIFS('MVT stock'!G:G,'MVT stock'!E:E,A637,'MVT stock'!F:F,K637))</f>
        <v>0</v>
      </c>
      <c r="P637" s="67">
        <f>IF(A637="","",SUMIFS('MVT stock'!H:H,'MVT stock'!E:E,A637,'MVT stock'!F:F,K637))</f>
        <v>0</v>
      </c>
      <c r="Q637" s="68" t="str">
        <f t="shared" si="47"/>
        <v/>
      </c>
      <c r="R637" s="50" t="str">
        <f t="shared" si="45"/>
        <v>Sweat avec dentelle</v>
      </c>
      <c r="S637" s="51">
        <f>VLOOKUP(A637,BDD!E:F,2,0)</f>
        <v>54</v>
      </c>
      <c r="T637" s="51">
        <f t="shared" si="48"/>
        <v>54</v>
      </c>
    </row>
    <row r="638" spans="1:20" x14ac:dyDescent="0.25">
      <c r="A638" s="65" t="str">
        <f t="shared" si="46"/>
        <v>16PHSBS101.999</v>
      </c>
      <c r="B638" s="53" t="s">
        <v>133</v>
      </c>
      <c r="C638" s="53" t="s">
        <v>91</v>
      </c>
      <c r="D638" s="53" t="s">
        <v>527</v>
      </c>
      <c r="E638" s="58" t="s">
        <v>145</v>
      </c>
      <c r="F638" s="53" t="s">
        <v>166</v>
      </c>
      <c r="G638" s="53" t="s">
        <v>875</v>
      </c>
      <c r="H638" s="65" t="str">
        <f>IF(D638="","",CONCATENATE(B638,VLOOKUP(C638,Thesaurus!N:O,2,0),VLOOKUP(F638,Thesaurus!C:D,2,0)))</f>
        <v>16PHSBS10</v>
      </c>
      <c r="I638" s="57">
        <v>999</v>
      </c>
      <c r="J638" s="59" t="s">
        <v>1004</v>
      </c>
      <c r="K638" s="61" t="s">
        <v>180</v>
      </c>
      <c r="L638" s="53">
        <v>2</v>
      </c>
      <c r="N638" s="53" t="b">
        <f t="shared" si="49"/>
        <v>0</v>
      </c>
      <c r="O638" s="67">
        <f>IF(A638="","",SUMIFS('MVT stock'!G:G,'MVT stock'!E:E,A638,'MVT stock'!F:F,K638))</f>
        <v>0</v>
      </c>
      <c r="P638" s="67">
        <f>IF(A638="","",SUMIFS('MVT stock'!H:H,'MVT stock'!E:E,A638,'MVT stock'!F:F,K638))</f>
        <v>0</v>
      </c>
      <c r="Q638" s="68" t="str">
        <f t="shared" si="47"/>
        <v/>
      </c>
      <c r="R638" s="50" t="str">
        <f t="shared" si="45"/>
        <v>Sweat avec dentelle</v>
      </c>
      <c r="S638" s="51">
        <f>VLOOKUP(A638,BDD!E:F,2,0)</f>
        <v>54</v>
      </c>
      <c r="T638" s="51">
        <f t="shared" si="48"/>
        <v>108</v>
      </c>
    </row>
    <row r="639" spans="1:20" x14ac:dyDescent="0.25">
      <c r="A639" s="65" t="str">
        <f t="shared" si="46"/>
        <v>16PHSBS101.999</v>
      </c>
      <c r="B639" s="53" t="s">
        <v>133</v>
      </c>
      <c r="C639" s="53" t="s">
        <v>91</v>
      </c>
      <c r="D639" s="53" t="s">
        <v>527</v>
      </c>
      <c r="E639" s="58" t="s">
        <v>145</v>
      </c>
      <c r="F639" s="53" t="s">
        <v>166</v>
      </c>
      <c r="G639" s="53" t="s">
        <v>875</v>
      </c>
      <c r="H639" s="65" t="str">
        <f>IF(D639="","",CONCATENATE(B639,VLOOKUP(C639,Thesaurus!N:O,2,0),VLOOKUP(F639,Thesaurus!C:D,2,0)))</f>
        <v>16PHSBS10</v>
      </c>
      <c r="I639" s="57">
        <v>999</v>
      </c>
      <c r="J639" s="59" t="s">
        <v>1004</v>
      </c>
      <c r="K639" s="61" t="s">
        <v>181</v>
      </c>
      <c r="L639" s="53">
        <v>2</v>
      </c>
      <c r="N639" s="53" t="b">
        <f t="shared" si="49"/>
        <v>0</v>
      </c>
      <c r="O639" s="67">
        <f>IF(A639="","",SUMIFS('MVT stock'!G:G,'MVT stock'!E:E,A639,'MVT stock'!F:F,K639))</f>
        <v>0</v>
      </c>
      <c r="P639" s="67">
        <f>IF(A639="","",SUMIFS('MVT stock'!H:H,'MVT stock'!E:E,A639,'MVT stock'!F:F,K639))</f>
        <v>0</v>
      </c>
      <c r="Q639" s="68" t="str">
        <f t="shared" si="47"/>
        <v/>
      </c>
      <c r="R639" s="50" t="str">
        <f t="shared" si="45"/>
        <v>Sweat avec dentelle</v>
      </c>
      <c r="S639" s="51">
        <f>VLOOKUP(A639,BDD!E:F,2,0)</f>
        <v>54</v>
      </c>
      <c r="T639" s="51">
        <f t="shared" si="48"/>
        <v>108</v>
      </c>
    </row>
    <row r="640" spans="1:20" x14ac:dyDescent="0.25">
      <c r="A640" s="65" t="str">
        <f t="shared" si="46"/>
        <v>16PHSBS101.999</v>
      </c>
      <c r="B640" s="53" t="s">
        <v>133</v>
      </c>
      <c r="C640" s="53" t="s">
        <v>91</v>
      </c>
      <c r="D640" s="53" t="s">
        <v>527</v>
      </c>
      <c r="E640" s="58" t="s">
        <v>145</v>
      </c>
      <c r="F640" s="53" t="s">
        <v>166</v>
      </c>
      <c r="G640" s="53" t="s">
        <v>875</v>
      </c>
      <c r="H640" s="65" t="str">
        <f>IF(D640="","",CONCATENATE(B640,VLOOKUP(C640,Thesaurus!N:O,2,0),VLOOKUP(F640,Thesaurus!C:D,2,0)))</f>
        <v>16PHSBS10</v>
      </c>
      <c r="I640" s="57">
        <v>999</v>
      </c>
      <c r="J640" s="59" t="s">
        <v>1004</v>
      </c>
      <c r="K640" s="61" t="s">
        <v>996</v>
      </c>
      <c r="L640" s="53">
        <v>1</v>
      </c>
      <c r="N640" s="53" t="b">
        <f t="shared" si="49"/>
        <v>0</v>
      </c>
      <c r="O640" s="67">
        <f>IF(A640="","",SUMIFS('MVT stock'!G:G,'MVT stock'!E:E,A640,'MVT stock'!F:F,K640))</f>
        <v>0</v>
      </c>
      <c r="P640" s="67">
        <f>IF(A640="","",SUMIFS('MVT stock'!H:H,'MVT stock'!E:E,A640,'MVT stock'!F:F,K640))</f>
        <v>0</v>
      </c>
      <c r="Q640" s="68" t="str">
        <f t="shared" si="47"/>
        <v/>
      </c>
      <c r="R640" s="50" t="str">
        <f t="shared" si="45"/>
        <v>Sweat avec dentelle</v>
      </c>
      <c r="S640" s="51">
        <f>VLOOKUP(A640,BDD!E:F,2,0)</f>
        <v>54</v>
      </c>
      <c r="T640" s="51">
        <f t="shared" si="48"/>
        <v>54</v>
      </c>
    </row>
    <row r="641" spans="1:20" x14ac:dyDescent="0.25">
      <c r="A641" s="65" t="str">
        <f t="shared" si="46"/>
        <v>16PHTBA011.999</v>
      </c>
      <c r="B641" s="53" t="s">
        <v>133</v>
      </c>
      <c r="C641" s="53" t="s">
        <v>697</v>
      </c>
      <c r="D641" s="53" t="s">
        <v>528</v>
      </c>
      <c r="E641" s="58" t="s">
        <v>145</v>
      </c>
      <c r="F641" s="53" t="s">
        <v>148</v>
      </c>
      <c r="G641" s="53" t="s">
        <v>876</v>
      </c>
      <c r="H641" s="65" t="str">
        <f>IF(D641="","",CONCATENATE(B641,VLOOKUP(C641,Thesaurus!N:O,2,0),VLOOKUP(F641,Thesaurus!C:D,2,0)))</f>
        <v>16PHTBA01</v>
      </c>
      <c r="I641" s="57">
        <v>999</v>
      </c>
      <c r="J641" s="59" t="s">
        <v>1004</v>
      </c>
      <c r="K641" s="61" t="s">
        <v>998</v>
      </c>
      <c r="L641" s="53">
        <v>1</v>
      </c>
      <c r="M641" s="53">
        <v>1</v>
      </c>
      <c r="N641" s="53" t="str">
        <f t="shared" si="49"/>
        <v/>
      </c>
      <c r="O641" s="67">
        <f>IF(A641="","",SUMIFS('MVT stock'!G:G,'MVT stock'!E:E,A641,'MVT stock'!F:F,K641))</f>
        <v>0</v>
      </c>
      <c r="P641" s="67">
        <f>IF(A641="","",SUMIFS('MVT stock'!H:H,'MVT stock'!E:E,A641,'MVT stock'!F:F,K641))</f>
        <v>0</v>
      </c>
      <c r="Q641" s="68">
        <f t="shared" si="47"/>
        <v>1</v>
      </c>
      <c r="R641" s="50" t="str">
        <f t="shared" si="45"/>
        <v>Top ouvertures épaules</v>
      </c>
      <c r="S641" s="51">
        <f>VLOOKUP(A641,BDD!E:F,2,0)</f>
        <v>117</v>
      </c>
      <c r="T641" s="51">
        <f t="shared" si="48"/>
        <v>117</v>
      </c>
    </row>
    <row r="642" spans="1:20" x14ac:dyDescent="0.25">
      <c r="A642" s="65" t="str">
        <f t="shared" si="46"/>
        <v>16PHTBA011.999</v>
      </c>
      <c r="B642" s="53" t="s">
        <v>133</v>
      </c>
      <c r="C642" s="53" t="s">
        <v>697</v>
      </c>
      <c r="D642" s="53" t="s">
        <v>528</v>
      </c>
      <c r="E642" s="58" t="s">
        <v>145</v>
      </c>
      <c r="F642" s="53" t="s">
        <v>148</v>
      </c>
      <c r="G642" s="53" t="s">
        <v>876</v>
      </c>
      <c r="H642" s="65" t="str">
        <f>IF(D642="","",CONCATENATE(B642,VLOOKUP(C642,Thesaurus!N:O,2,0),VLOOKUP(F642,Thesaurus!C:D,2,0)))</f>
        <v>16PHTBA01</v>
      </c>
      <c r="I642" s="57">
        <v>999</v>
      </c>
      <c r="J642" s="59" t="s">
        <v>1004</v>
      </c>
      <c r="K642" s="61" t="s">
        <v>183</v>
      </c>
      <c r="L642" s="53">
        <v>1</v>
      </c>
      <c r="M642" s="53">
        <v>1</v>
      </c>
      <c r="N642" s="53" t="str">
        <f t="shared" si="49"/>
        <v/>
      </c>
      <c r="O642" s="67">
        <f>IF(A642="","",SUMIFS('MVT stock'!G:G,'MVT stock'!E:E,A642,'MVT stock'!F:F,K642))</f>
        <v>0</v>
      </c>
      <c r="P642" s="67">
        <f>IF(A642="","",SUMIFS('MVT stock'!H:H,'MVT stock'!E:E,A642,'MVT stock'!F:F,K642))</f>
        <v>0</v>
      </c>
      <c r="Q642" s="68">
        <f t="shared" si="47"/>
        <v>1</v>
      </c>
      <c r="R642" s="50" t="str">
        <f t="shared" ref="R642:R705" si="50">G642</f>
        <v>Top ouvertures épaules</v>
      </c>
      <c r="S642" s="51">
        <f>VLOOKUP(A642,BDD!E:F,2,0)</f>
        <v>117</v>
      </c>
      <c r="T642" s="51">
        <f t="shared" si="48"/>
        <v>117</v>
      </c>
    </row>
    <row r="643" spans="1:20" x14ac:dyDescent="0.25">
      <c r="A643" s="65" t="str">
        <f t="shared" ref="A643:A706" si="51">IF(D643="","",CONCATENATE(H643,J643,".",I643))</f>
        <v>16PHTBA011.999</v>
      </c>
      <c r="B643" s="53" t="s">
        <v>133</v>
      </c>
      <c r="C643" s="53" t="s">
        <v>697</v>
      </c>
      <c r="D643" s="53" t="s">
        <v>528</v>
      </c>
      <c r="E643" s="58" t="s">
        <v>145</v>
      </c>
      <c r="F643" s="53" t="s">
        <v>148</v>
      </c>
      <c r="G643" s="53" t="s">
        <v>876</v>
      </c>
      <c r="H643" s="65" t="str">
        <f>IF(D643="","",CONCATENATE(B643,VLOOKUP(C643,Thesaurus!N:O,2,0),VLOOKUP(F643,Thesaurus!C:D,2,0)))</f>
        <v>16PHTBA01</v>
      </c>
      <c r="I643" s="57">
        <v>999</v>
      </c>
      <c r="J643" s="59" t="s">
        <v>1004</v>
      </c>
      <c r="K643" s="61" t="s">
        <v>182</v>
      </c>
      <c r="L643" s="53">
        <v>1</v>
      </c>
      <c r="M643" s="53">
        <v>1</v>
      </c>
      <c r="N643" s="53" t="str">
        <f t="shared" si="49"/>
        <v/>
      </c>
      <c r="O643" s="67">
        <f>IF(A643="","",SUMIFS('MVT stock'!G:G,'MVT stock'!E:E,A643,'MVT stock'!F:F,K643))</f>
        <v>0</v>
      </c>
      <c r="P643" s="67">
        <f>IF(A643="","",SUMIFS('MVT stock'!H:H,'MVT stock'!E:E,A643,'MVT stock'!F:F,K643))</f>
        <v>0</v>
      </c>
      <c r="Q643" s="68">
        <f t="shared" ref="Q643:Q706" si="52">IF(M643="","",M643+O643-P643)</f>
        <v>1</v>
      </c>
      <c r="R643" s="50" t="str">
        <f t="shared" si="50"/>
        <v>Top ouvertures épaules</v>
      </c>
      <c r="S643" s="51">
        <f>VLOOKUP(A643,BDD!E:F,2,0)</f>
        <v>117</v>
      </c>
      <c r="T643" s="51">
        <f t="shared" ref="T643:T706" si="53">L643*S643</f>
        <v>117</v>
      </c>
    </row>
    <row r="644" spans="1:20" x14ac:dyDescent="0.25">
      <c r="A644" s="65" t="str">
        <f t="shared" si="51"/>
        <v>16PHTBA011.100</v>
      </c>
      <c r="B644" s="53" t="s">
        <v>133</v>
      </c>
      <c r="C644" s="53" t="s">
        <v>697</v>
      </c>
      <c r="D644" s="53" t="s">
        <v>528</v>
      </c>
      <c r="E644" s="58" t="s">
        <v>529</v>
      </c>
      <c r="F644" s="53" t="s">
        <v>148</v>
      </c>
      <c r="G644" s="53" t="s">
        <v>876</v>
      </c>
      <c r="H644" s="65" t="str">
        <f>IF(D644="","",CONCATENATE(B644,VLOOKUP(C644,Thesaurus!N:O,2,0),VLOOKUP(F644,Thesaurus!C:D,2,0)))</f>
        <v>16PHTBA01</v>
      </c>
      <c r="I644" s="57">
        <v>100</v>
      </c>
      <c r="J644" s="59" t="s">
        <v>1004</v>
      </c>
      <c r="K644" s="61" t="s">
        <v>998</v>
      </c>
      <c r="L644" s="53">
        <v>1</v>
      </c>
      <c r="M644" s="53">
        <v>1</v>
      </c>
      <c r="N644" s="53" t="str">
        <f t="shared" si="49"/>
        <v/>
      </c>
      <c r="O644" s="67">
        <f>IF(A644="","",SUMIFS('MVT stock'!G:G,'MVT stock'!E:E,A644,'MVT stock'!F:F,K644))</f>
        <v>0</v>
      </c>
      <c r="P644" s="67">
        <f>IF(A644="","",SUMIFS('MVT stock'!H:H,'MVT stock'!E:E,A644,'MVT stock'!F:F,K644))</f>
        <v>0</v>
      </c>
      <c r="Q644" s="68">
        <f t="shared" si="52"/>
        <v>1</v>
      </c>
      <c r="R644" s="50" t="str">
        <f t="shared" si="50"/>
        <v>Top ouvertures épaules</v>
      </c>
      <c r="S644" s="51">
        <f>VLOOKUP(A644,BDD!E:F,2,0)</f>
        <v>117</v>
      </c>
      <c r="T644" s="51">
        <f t="shared" si="53"/>
        <v>117</v>
      </c>
    </row>
    <row r="645" spans="1:20" x14ac:dyDescent="0.25">
      <c r="A645" s="65" t="str">
        <f t="shared" si="51"/>
        <v>16PHTBA011.100</v>
      </c>
      <c r="B645" s="53" t="s">
        <v>133</v>
      </c>
      <c r="C645" s="53" t="s">
        <v>697</v>
      </c>
      <c r="D645" s="53" t="s">
        <v>528</v>
      </c>
      <c r="E645" s="58" t="s">
        <v>529</v>
      </c>
      <c r="F645" s="53" t="s">
        <v>148</v>
      </c>
      <c r="G645" s="53" t="s">
        <v>876</v>
      </c>
      <c r="H645" s="65" t="str">
        <f>IF(D645="","",CONCATENATE(B645,VLOOKUP(C645,Thesaurus!N:O,2,0),VLOOKUP(F645,Thesaurus!C:D,2,0)))</f>
        <v>16PHTBA01</v>
      </c>
      <c r="I645" s="57">
        <v>100</v>
      </c>
      <c r="J645" s="59" t="s">
        <v>1004</v>
      </c>
      <c r="K645" s="61" t="s">
        <v>183</v>
      </c>
      <c r="L645" s="53">
        <v>1</v>
      </c>
      <c r="M645" s="53">
        <v>1</v>
      </c>
      <c r="N645" s="53" t="str">
        <f t="shared" ref="N645:N708" si="54">IF(L645=M645,"",FALSE)</f>
        <v/>
      </c>
      <c r="O645" s="67">
        <f>IF(A645="","",SUMIFS('MVT stock'!G:G,'MVT stock'!E:E,A645,'MVT stock'!F:F,K645))</f>
        <v>0</v>
      </c>
      <c r="P645" s="67">
        <f>IF(A645="","",SUMIFS('MVT stock'!H:H,'MVT stock'!E:E,A645,'MVT stock'!F:F,K645))</f>
        <v>0</v>
      </c>
      <c r="Q645" s="68">
        <f t="shared" si="52"/>
        <v>1</v>
      </c>
      <c r="R645" s="50" t="str">
        <f t="shared" si="50"/>
        <v>Top ouvertures épaules</v>
      </c>
      <c r="S645" s="51">
        <f>VLOOKUP(A645,BDD!E:F,2,0)</f>
        <v>117</v>
      </c>
      <c r="T645" s="51">
        <f t="shared" si="53"/>
        <v>117</v>
      </c>
    </row>
    <row r="646" spans="1:20" x14ac:dyDescent="0.25">
      <c r="A646" s="65" t="str">
        <f t="shared" si="51"/>
        <v>16PHTBA011.100</v>
      </c>
      <c r="B646" s="53" t="s">
        <v>133</v>
      </c>
      <c r="C646" s="53" t="s">
        <v>697</v>
      </c>
      <c r="D646" s="53" t="s">
        <v>528</v>
      </c>
      <c r="E646" s="58" t="s">
        <v>529</v>
      </c>
      <c r="F646" s="53" t="s">
        <v>148</v>
      </c>
      <c r="G646" s="53" t="s">
        <v>876</v>
      </c>
      <c r="H646" s="65" t="str">
        <f>IF(D646="","",CONCATENATE(B646,VLOOKUP(C646,Thesaurus!N:O,2,0),VLOOKUP(F646,Thesaurus!C:D,2,0)))</f>
        <v>16PHTBA01</v>
      </c>
      <c r="I646" s="57">
        <v>100</v>
      </c>
      <c r="J646" s="59" t="s">
        <v>1004</v>
      </c>
      <c r="K646" s="61" t="s">
        <v>182</v>
      </c>
      <c r="L646" s="53">
        <v>1</v>
      </c>
      <c r="M646" s="53">
        <v>1</v>
      </c>
      <c r="N646" s="53" t="str">
        <f t="shared" si="54"/>
        <v/>
      </c>
      <c r="O646" s="67">
        <f>IF(A646="","",SUMIFS('MVT stock'!G:G,'MVT stock'!E:E,A646,'MVT stock'!F:F,K646))</f>
        <v>0</v>
      </c>
      <c r="P646" s="67">
        <f>IF(A646="","",SUMIFS('MVT stock'!H:H,'MVT stock'!E:E,A646,'MVT stock'!F:F,K646))</f>
        <v>0</v>
      </c>
      <c r="Q646" s="68">
        <f t="shared" si="52"/>
        <v>1</v>
      </c>
      <c r="R646" s="50" t="str">
        <f t="shared" si="50"/>
        <v>Top ouvertures épaules</v>
      </c>
      <c r="S646" s="51">
        <f>VLOOKUP(A646,BDD!E:F,2,0)</f>
        <v>117</v>
      </c>
      <c r="T646" s="51">
        <f t="shared" si="53"/>
        <v>117</v>
      </c>
    </row>
    <row r="647" spans="1:20" x14ac:dyDescent="0.25">
      <c r="A647" s="65" t="str">
        <f t="shared" si="51"/>
        <v>16PHTBA081.999</v>
      </c>
      <c r="B647" s="53" t="s">
        <v>133</v>
      </c>
      <c r="C647" s="53" t="s">
        <v>697</v>
      </c>
      <c r="D647" s="53" t="s">
        <v>530</v>
      </c>
      <c r="E647" s="58" t="s">
        <v>145</v>
      </c>
      <c r="F647" s="53" t="s">
        <v>162</v>
      </c>
      <c r="G647" s="53" t="s">
        <v>877</v>
      </c>
      <c r="H647" s="65" t="str">
        <f>IF(D647="","",CONCATENATE(B647,VLOOKUP(C647,Thesaurus!N:O,2,0),VLOOKUP(F647,Thesaurus!C:D,2,0)))</f>
        <v>16PHTBA08</v>
      </c>
      <c r="I647" s="57">
        <v>999</v>
      </c>
      <c r="J647" s="59" t="s">
        <v>1004</v>
      </c>
      <c r="K647" s="61" t="s">
        <v>998</v>
      </c>
      <c r="L647" s="53">
        <v>1</v>
      </c>
      <c r="M647" s="53">
        <v>1</v>
      </c>
      <c r="N647" s="53" t="str">
        <f t="shared" si="54"/>
        <v/>
      </c>
      <c r="O647" s="67">
        <f>IF(A647="","",SUMIFS('MVT stock'!G:G,'MVT stock'!E:E,A647,'MVT stock'!F:F,K647))</f>
        <v>0</v>
      </c>
      <c r="P647" s="67">
        <f>IF(A647="","",SUMIFS('MVT stock'!H:H,'MVT stock'!E:E,A647,'MVT stock'!F:F,K647))</f>
        <v>0</v>
      </c>
      <c r="Q647" s="68">
        <f t="shared" si="52"/>
        <v>1</v>
      </c>
      <c r="R647" s="50" t="str">
        <f t="shared" si="50"/>
        <v>Robe midi ouverture épaules</v>
      </c>
      <c r="S647" s="51">
        <f>VLOOKUP(A647,BDD!E:F,2,0)</f>
        <v>198</v>
      </c>
      <c r="T647" s="51">
        <f t="shared" si="53"/>
        <v>198</v>
      </c>
    </row>
    <row r="648" spans="1:20" x14ac:dyDescent="0.25">
      <c r="A648" s="65" t="str">
        <f t="shared" si="51"/>
        <v>16PHTBA081.999</v>
      </c>
      <c r="B648" s="53" t="s">
        <v>133</v>
      </c>
      <c r="C648" s="53" t="s">
        <v>697</v>
      </c>
      <c r="D648" s="53" t="s">
        <v>530</v>
      </c>
      <c r="E648" s="58" t="s">
        <v>145</v>
      </c>
      <c r="F648" s="53" t="s">
        <v>162</v>
      </c>
      <c r="G648" s="53" t="s">
        <v>877</v>
      </c>
      <c r="H648" s="65" t="str">
        <f>IF(D648="","",CONCATENATE(B648,VLOOKUP(C648,Thesaurus!N:O,2,0),VLOOKUP(F648,Thesaurus!C:D,2,0)))</f>
        <v>16PHTBA08</v>
      </c>
      <c r="I648" s="57">
        <v>999</v>
      </c>
      <c r="J648" s="59" t="s">
        <v>1004</v>
      </c>
      <c r="K648" s="61" t="s">
        <v>183</v>
      </c>
      <c r="L648" s="53">
        <v>1</v>
      </c>
      <c r="N648" s="53" t="b">
        <f t="shared" si="54"/>
        <v>0</v>
      </c>
      <c r="O648" s="67">
        <f>IF(A648="","",SUMIFS('MVT stock'!G:G,'MVT stock'!E:E,A648,'MVT stock'!F:F,K648))</f>
        <v>0</v>
      </c>
      <c r="P648" s="67">
        <f>IF(A648="","",SUMIFS('MVT stock'!H:H,'MVT stock'!E:E,A648,'MVT stock'!F:F,K648))</f>
        <v>0</v>
      </c>
      <c r="Q648" s="68" t="str">
        <f t="shared" si="52"/>
        <v/>
      </c>
      <c r="R648" s="50" t="str">
        <f t="shared" si="50"/>
        <v>Robe midi ouverture épaules</v>
      </c>
      <c r="S648" s="51">
        <f>VLOOKUP(A648,BDD!E:F,2,0)</f>
        <v>198</v>
      </c>
      <c r="T648" s="51">
        <f t="shared" si="53"/>
        <v>198</v>
      </c>
    </row>
    <row r="649" spans="1:20" x14ac:dyDescent="0.25">
      <c r="A649" s="65" t="str">
        <f t="shared" si="51"/>
        <v>16PHTBA081.100</v>
      </c>
      <c r="B649" s="53" t="s">
        <v>133</v>
      </c>
      <c r="C649" s="53" t="s">
        <v>697</v>
      </c>
      <c r="D649" s="53" t="s">
        <v>530</v>
      </c>
      <c r="E649" s="58" t="s">
        <v>529</v>
      </c>
      <c r="F649" s="53" t="s">
        <v>162</v>
      </c>
      <c r="G649" s="53" t="s">
        <v>877</v>
      </c>
      <c r="H649" s="65" t="str">
        <f>IF(D649="","",CONCATENATE(B649,VLOOKUP(C649,Thesaurus!N:O,2,0),VLOOKUP(F649,Thesaurus!C:D,2,0)))</f>
        <v>16PHTBA08</v>
      </c>
      <c r="I649" s="57">
        <v>100</v>
      </c>
      <c r="J649" s="59" t="s">
        <v>1004</v>
      </c>
      <c r="K649" s="61" t="s">
        <v>998</v>
      </c>
      <c r="L649" s="53">
        <v>1</v>
      </c>
      <c r="M649" s="53">
        <v>1</v>
      </c>
      <c r="N649" s="53" t="str">
        <f t="shared" si="54"/>
        <v/>
      </c>
      <c r="O649" s="67">
        <f>IF(A649="","",SUMIFS('MVT stock'!G:G,'MVT stock'!E:E,A649,'MVT stock'!F:F,K649))</f>
        <v>0</v>
      </c>
      <c r="P649" s="67">
        <f>IF(A649="","",SUMIFS('MVT stock'!H:H,'MVT stock'!E:E,A649,'MVT stock'!F:F,K649))</f>
        <v>0</v>
      </c>
      <c r="Q649" s="68">
        <f t="shared" si="52"/>
        <v>1</v>
      </c>
      <c r="R649" s="50" t="str">
        <f t="shared" si="50"/>
        <v>Robe midi ouverture épaules</v>
      </c>
      <c r="S649" s="51">
        <f>VLOOKUP(A649,BDD!E:F,2,0)</f>
        <v>198</v>
      </c>
      <c r="T649" s="51">
        <f t="shared" si="53"/>
        <v>198</v>
      </c>
    </row>
    <row r="650" spans="1:20" x14ac:dyDescent="0.25">
      <c r="A650" s="65" t="str">
        <f t="shared" si="51"/>
        <v>16PHTBA081.100</v>
      </c>
      <c r="B650" s="53" t="s">
        <v>133</v>
      </c>
      <c r="C650" s="53" t="s">
        <v>697</v>
      </c>
      <c r="D650" s="53" t="s">
        <v>530</v>
      </c>
      <c r="E650" s="58" t="s">
        <v>529</v>
      </c>
      <c r="F650" s="53" t="s">
        <v>162</v>
      </c>
      <c r="G650" s="53" t="s">
        <v>877</v>
      </c>
      <c r="H650" s="65" t="str">
        <f>IF(D650="","",CONCATENATE(B650,VLOOKUP(C650,Thesaurus!N:O,2,0),VLOOKUP(F650,Thesaurus!C:D,2,0)))</f>
        <v>16PHTBA08</v>
      </c>
      <c r="I650" s="57">
        <v>100</v>
      </c>
      <c r="J650" s="59" t="s">
        <v>1004</v>
      </c>
      <c r="K650" s="61" t="s">
        <v>183</v>
      </c>
      <c r="L650" s="53">
        <v>1</v>
      </c>
      <c r="M650" s="53">
        <v>1</v>
      </c>
      <c r="N650" s="53" t="str">
        <f t="shared" si="54"/>
        <v/>
      </c>
      <c r="O650" s="67">
        <f>IF(A650="","",SUMIFS('MVT stock'!G:G,'MVT stock'!E:E,A650,'MVT stock'!F:F,K650))</f>
        <v>0</v>
      </c>
      <c r="P650" s="67">
        <f>IF(A650="","",SUMIFS('MVT stock'!H:H,'MVT stock'!E:E,A650,'MVT stock'!F:F,K650))</f>
        <v>0</v>
      </c>
      <c r="Q650" s="68">
        <f t="shared" si="52"/>
        <v>1</v>
      </c>
      <c r="R650" s="50" t="str">
        <f t="shared" si="50"/>
        <v>Robe midi ouverture épaules</v>
      </c>
      <c r="S650" s="51">
        <f>VLOOKUP(A650,BDD!E:F,2,0)</f>
        <v>198</v>
      </c>
      <c r="T650" s="51">
        <f t="shared" si="53"/>
        <v>198</v>
      </c>
    </row>
    <row r="651" spans="1:20" x14ac:dyDescent="0.25">
      <c r="A651" s="65" t="str">
        <f t="shared" si="51"/>
        <v>16PHTBA082.999</v>
      </c>
      <c r="B651" s="53" t="s">
        <v>133</v>
      </c>
      <c r="C651" s="53" t="s">
        <v>697</v>
      </c>
      <c r="D651" s="53" t="s">
        <v>531</v>
      </c>
      <c r="E651" s="58" t="s">
        <v>145</v>
      </c>
      <c r="F651" s="53" t="s">
        <v>162</v>
      </c>
      <c r="G651" s="53" t="s">
        <v>878</v>
      </c>
      <c r="H651" s="65" t="str">
        <f>IF(D651="","",CONCATENATE(B651,VLOOKUP(C651,Thesaurus!N:O,2,0),VLOOKUP(F651,Thesaurus!C:D,2,0)))</f>
        <v>16PHTBA08</v>
      </c>
      <c r="I651" s="57">
        <v>999</v>
      </c>
      <c r="J651" s="59" t="s">
        <v>183</v>
      </c>
      <c r="K651" s="61" t="s">
        <v>997</v>
      </c>
      <c r="L651" s="53">
        <v>2</v>
      </c>
      <c r="M651" s="53">
        <v>2</v>
      </c>
      <c r="N651" s="53" t="str">
        <f t="shared" si="54"/>
        <v/>
      </c>
      <c r="O651" s="67">
        <f>IF(A651="","",SUMIFS('MVT stock'!G:G,'MVT stock'!E:E,A651,'MVT stock'!F:F,K651))</f>
        <v>0</v>
      </c>
      <c r="P651" s="67">
        <f>IF(A651="","",SUMIFS('MVT stock'!H:H,'MVT stock'!E:E,A651,'MVT stock'!F:F,K651))</f>
        <v>0</v>
      </c>
      <c r="Q651" s="68">
        <f t="shared" si="52"/>
        <v>2</v>
      </c>
      <c r="R651" s="50" t="str">
        <f t="shared" si="50"/>
        <v>Robe en jersey ajouré</v>
      </c>
      <c r="S651" s="51">
        <f>VLOOKUP(A651,BDD!E:F,2,0)</f>
        <v>128</v>
      </c>
      <c r="T651" s="51">
        <f t="shared" si="53"/>
        <v>256</v>
      </c>
    </row>
    <row r="652" spans="1:20" x14ac:dyDescent="0.25">
      <c r="A652" s="65" t="str">
        <f t="shared" si="51"/>
        <v>16PHTBA082.999</v>
      </c>
      <c r="B652" s="53" t="s">
        <v>133</v>
      </c>
      <c r="C652" s="53" t="s">
        <v>697</v>
      </c>
      <c r="D652" s="53" t="s">
        <v>531</v>
      </c>
      <c r="E652" s="58" t="s">
        <v>145</v>
      </c>
      <c r="F652" s="53" t="s">
        <v>162</v>
      </c>
      <c r="G652" s="53" t="s">
        <v>878</v>
      </c>
      <c r="H652" s="65" t="str">
        <f>IF(D652="","",CONCATENATE(B652,VLOOKUP(C652,Thesaurus!N:O,2,0),VLOOKUP(F652,Thesaurus!C:D,2,0)))</f>
        <v>16PHTBA08</v>
      </c>
      <c r="I652" s="57">
        <v>999</v>
      </c>
      <c r="J652" s="59" t="s">
        <v>183</v>
      </c>
      <c r="K652" s="61" t="s">
        <v>180</v>
      </c>
      <c r="L652" s="53">
        <v>2</v>
      </c>
      <c r="M652" s="53">
        <v>2</v>
      </c>
      <c r="N652" s="53" t="str">
        <f t="shared" si="54"/>
        <v/>
      </c>
      <c r="O652" s="67">
        <f>IF(A652="","",SUMIFS('MVT stock'!G:G,'MVT stock'!E:E,A652,'MVT stock'!F:F,K652))</f>
        <v>0</v>
      </c>
      <c r="P652" s="67">
        <f>IF(A652="","",SUMIFS('MVT stock'!H:H,'MVT stock'!E:E,A652,'MVT stock'!F:F,K652))</f>
        <v>0</v>
      </c>
      <c r="Q652" s="68">
        <f t="shared" si="52"/>
        <v>2</v>
      </c>
      <c r="R652" s="50" t="str">
        <f t="shared" si="50"/>
        <v>Robe en jersey ajouré</v>
      </c>
      <c r="S652" s="51">
        <f>VLOOKUP(A652,BDD!E:F,2,0)</f>
        <v>128</v>
      </c>
      <c r="T652" s="51">
        <f t="shared" si="53"/>
        <v>256</v>
      </c>
    </row>
    <row r="653" spans="1:20" x14ac:dyDescent="0.25">
      <c r="A653" s="65" t="str">
        <f t="shared" si="51"/>
        <v>16PHTBA082.999</v>
      </c>
      <c r="B653" s="53" t="s">
        <v>133</v>
      </c>
      <c r="C653" s="53" t="s">
        <v>697</v>
      </c>
      <c r="D653" s="53" t="s">
        <v>531</v>
      </c>
      <c r="E653" s="58" t="s">
        <v>145</v>
      </c>
      <c r="F653" s="53" t="s">
        <v>162</v>
      </c>
      <c r="G653" s="53" t="s">
        <v>878</v>
      </c>
      <c r="H653" s="65" t="str">
        <f>IF(D653="","",CONCATENATE(B653,VLOOKUP(C653,Thesaurus!N:O,2,0),VLOOKUP(F653,Thesaurus!C:D,2,0)))</f>
        <v>16PHTBA08</v>
      </c>
      <c r="I653" s="57">
        <v>999</v>
      </c>
      <c r="J653" s="59" t="s">
        <v>183</v>
      </c>
      <c r="K653" s="61" t="s">
        <v>181</v>
      </c>
      <c r="L653" s="53">
        <v>1</v>
      </c>
      <c r="M653" s="53">
        <v>1</v>
      </c>
      <c r="N653" s="53" t="str">
        <f t="shared" si="54"/>
        <v/>
      </c>
      <c r="O653" s="67">
        <f>IF(A653="","",SUMIFS('MVT stock'!G:G,'MVT stock'!E:E,A653,'MVT stock'!F:F,K653))</f>
        <v>0</v>
      </c>
      <c r="P653" s="67">
        <f>IF(A653="","",SUMIFS('MVT stock'!H:H,'MVT stock'!E:E,A653,'MVT stock'!F:F,K653))</f>
        <v>0</v>
      </c>
      <c r="Q653" s="68">
        <f t="shared" si="52"/>
        <v>1</v>
      </c>
      <c r="R653" s="50" t="str">
        <f t="shared" si="50"/>
        <v>Robe en jersey ajouré</v>
      </c>
      <c r="S653" s="51">
        <f>VLOOKUP(A653,BDD!E:F,2,0)</f>
        <v>128</v>
      </c>
      <c r="T653" s="51">
        <f t="shared" si="53"/>
        <v>128</v>
      </c>
    </row>
    <row r="654" spans="1:20" x14ac:dyDescent="0.25">
      <c r="A654" s="65" t="str">
        <f t="shared" si="51"/>
        <v>16PHTBA083.999</v>
      </c>
      <c r="B654" s="53" t="s">
        <v>133</v>
      </c>
      <c r="C654" s="53" t="s">
        <v>697</v>
      </c>
      <c r="D654" s="53" t="s">
        <v>532</v>
      </c>
      <c r="E654" s="58" t="s">
        <v>145</v>
      </c>
      <c r="F654" s="53" t="s">
        <v>162</v>
      </c>
      <c r="G654" s="53" t="s">
        <v>879</v>
      </c>
      <c r="H654" s="65" t="str">
        <f>IF(D654="","",CONCATENATE(B654,VLOOKUP(C654,Thesaurus!N:O,2,0),VLOOKUP(F654,Thesaurus!C:D,2,0)))</f>
        <v>16PHTBA08</v>
      </c>
      <c r="I654" s="57">
        <v>999</v>
      </c>
      <c r="J654" s="59" t="s">
        <v>1005</v>
      </c>
      <c r="K654" s="61" t="s">
        <v>998</v>
      </c>
      <c r="L654" s="53">
        <v>1</v>
      </c>
      <c r="M654" s="53">
        <v>1</v>
      </c>
      <c r="N654" s="53" t="str">
        <f t="shared" si="54"/>
        <v/>
      </c>
      <c r="O654" s="67">
        <f>IF(A654="","",SUMIFS('MVT stock'!G:G,'MVT stock'!E:E,A654,'MVT stock'!F:F,K654))</f>
        <v>0</v>
      </c>
      <c r="P654" s="67">
        <f>IF(A654="","",SUMIFS('MVT stock'!H:H,'MVT stock'!E:E,A654,'MVT stock'!F:F,K654))</f>
        <v>0</v>
      </c>
      <c r="Q654" s="68">
        <f t="shared" si="52"/>
        <v>1</v>
      </c>
      <c r="R654" s="50" t="str">
        <f t="shared" si="50"/>
        <v>Robe trapèze en soie</v>
      </c>
      <c r="S654" s="51">
        <f>VLOOKUP(A654,BDD!E:F,2,0)</f>
        <v>244</v>
      </c>
      <c r="T654" s="51">
        <f t="shared" si="53"/>
        <v>244</v>
      </c>
    </row>
    <row r="655" spans="1:20" x14ac:dyDescent="0.25">
      <c r="A655" s="65" t="str">
        <f t="shared" si="51"/>
        <v>16PHTBA083.999</v>
      </c>
      <c r="B655" s="53" t="s">
        <v>133</v>
      </c>
      <c r="C655" s="53" t="s">
        <v>697</v>
      </c>
      <c r="D655" s="53" t="s">
        <v>532</v>
      </c>
      <c r="E655" s="58" t="s">
        <v>145</v>
      </c>
      <c r="F655" s="53" t="s">
        <v>162</v>
      </c>
      <c r="G655" s="53" t="s">
        <v>879</v>
      </c>
      <c r="H655" s="65" t="str">
        <f>IF(D655="","",CONCATENATE(B655,VLOOKUP(C655,Thesaurus!N:O,2,0),VLOOKUP(F655,Thesaurus!C:D,2,0)))</f>
        <v>16PHTBA08</v>
      </c>
      <c r="I655" s="57">
        <v>999</v>
      </c>
      <c r="J655" s="59" t="s">
        <v>1005</v>
      </c>
      <c r="K655" s="61" t="s">
        <v>183</v>
      </c>
      <c r="L655" s="53">
        <v>1</v>
      </c>
      <c r="M655" s="53">
        <v>1</v>
      </c>
      <c r="N655" s="53" t="str">
        <f t="shared" si="54"/>
        <v/>
      </c>
      <c r="O655" s="67">
        <f>IF(A655="","",SUMIFS('MVT stock'!G:G,'MVT stock'!E:E,A655,'MVT stock'!F:F,K655))</f>
        <v>0</v>
      </c>
      <c r="P655" s="67">
        <f>IF(A655="","",SUMIFS('MVT stock'!H:H,'MVT stock'!E:E,A655,'MVT stock'!F:F,K655))</f>
        <v>0</v>
      </c>
      <c r="Q655" s="68">
        <f t="shared" si="52"/>
        <v>1</v>
      </c>
      <c r="R655" s="50" t="str">
        <f t="shared" si="50"/>
        <v>Robe trapèze en soie</v>
      </c>
      <c r="S655" s="51">
        <f>VLOOKUP(A655,BDD!E:F,2,0)</f>
        <v>244</v>
      </c>
      <c r="T655" s="51">
        <f t="shared" si="53"/>
        <v>244</v>
      </c>
    </row>
    <row r="656" spans="1:20" x14ac:dyDescent="0.25">
      <c r="A656" s="65" t="str">
        <f t="shared" si="51"/>
        <v>16PHTBA083.999</v>
      </c>
      <c r="B656" s="53" t="s">
        <v>133</v>
      </c>
      <c r="C656" s="53" t="s">
        <v>697</v>
      </c>
      <c r="D656" s="53" t="s">
        <v>532</v>
      </c>
      <c r="E656" s="58" t="s">
        <v>145</v>
      </c>
      <c r="F656" s="53" t="s">
        <v>162</v>
      </c>
      <c r="G656" s="53" t="s">
        <v>879</v>
      </c>
      <c r="H656" s="65" t="str">
        <f>IF(D656="","",CONCATENATE(B656,VLOOKUP(C656,Thesaurus!N:O,2,0),VLOOKUP(F656,Thesaurus!C:D,2,0)))</f>
        <v>16PHTBA08</v>
      </c>
      <c r="I656" s="57">
        <v>999</v>
      </c>
      <c r="J656" s="59" t="s">
        <v>1005</v>
      </c>
      <c r="K656" s="61" t="s">
        <v>182</v>
      </c>
      <c r="L656" s="53">
        <v>1</v>
      </c>
      <c r="M656" s="53">
        <v>1</v>
      </c>
      <c r="N656" s="53" t="str">
        <f t="shared" si="54"/>
        <v/>
      </c>
      <c r="O656" s="67">
        <f>IF(A656="","",SUMIFS('MVT stock'!G:G,'MVT stock'!E:E,A656,'MVT stock'!F:F,K656))</f>
        <v>0</v>
      </c>
      <c r="P656" s="67">
        <f>IF(A656="","",SUMIFS('MVT stock'!H:H,'MVT stock'!E:E,A656,'MVT stock'!F:F,K656))</f>
        <v>0</v>
      </c>
      <c r="Q656" s="68">
        <f t="shared" si="52"/>
        <v>1</v>
      </c>
      <c r="R656" s="50" t="str">
        <f t="shared" si="50"/>
        <v>Robe trapèze en soie</v>
      </c>
      <c r="S656" s="51">
        <f>VLOOKUP(A656,BDD!E:F,2,0)</f>
        <v>244</v>
      </c>
      <c r="T656" s="51">
        <f t="shared" si="53"/>
        <v>244</v>
      </c>
    </row>
    <row r="657" spans="1:20" x14ac:dyDescent="0.25">
      <c r="A657" s="65" t="str">
        <f t="shared" si="51"/>
        <v>16PHTBA083.080</v>
      </c>
      <c r="B657" s="53" t="s">
        <v>133</v>
      </c>
      <c r="C657" s="53" t="s">
        <v>697</v>
      </c>
      <c r="D657" s="53" t="s">
        <v>532</v>
      </c>
      <c r="E657" s="58" t="s">
        <v>533</v>
      </c>
      <c r="F657" s="53" t="s">
        <v>162</v>
      </c>
      <c r="G657" s="53" t="s">
        <v>879</v>
      </c>
      <c r="H657" s="65" t="str">
        <f>IF(D657="","",CONCATENATE(B657,VLOOKUP(C657,Thesaurus!N:O,2,0),VLOOKUP(F657,Thesaurus!C:D,2,0)))</f>
        <v>16PHTBA08</v>
      </c>
      <c r="I657" s="57" t="s">
        <v>215</v>
      </c>
      <c r="J657" s="59" t="s">
        <v>1005</v>
      </c>
      <c r="K657" s="61" t="s">
        <v>998</v>
      </c>
      <c r="L657" s="53">
        <v>1</v>
      </c>
      <c r="M657" s="53">
        <v>1</v>
      </c>
      <c r="N657" s="53" t="str">
        <f t="shared" si="54"/>
        <v/>
      </c>
      <c r="O657" s="67">
        <f>IF(A657="","",SUMIFS('MVT stock'!G:G,'MVT stock'!E:E,A657,'MVT stock'!F:F,K657))</f>
        <v>0</v>
      </c>
      <c r="P657" s="67">
        <f>IF(A657="","",SUMIFS('MVT stock'!H:H,'MVT stock'!E:E,A657,'MVT stock'!F:F,K657))</f>
        <v>0</v>
      </c>
      <c r="Q657" s="68">
        <f t="shared" si="52"/>
        <v>1</v>
      </c>
      <c r="R657" s="50" t="str">
        <f t="shared" si="50"/>
        <v>Robe trapèze en soie</v>
      </c>
      <c r="S657" s="51">
        <f>VLOOKUP(A657,BDD!E:F,2,0)</f>
        <v>244</v>
      </c>
      <c r="T657" s="51">
        <f t="shared" si="53"/>
        <v>244</v>
      </c>
    </row>
    <row r="658" spans="1:20" x14ac:dyDescent="0.25">
      <c r="A658" s="65" t="str">
        <f t="shared" si="51"/>
        <v>16PHTBA083.080</v>
      </c>
      <c r="B658" s="53" t="s">
        <v>133</v>
      </c>
      <c r="C658" s="53" t="s">
        <v>697</v>
      </c>
      <c r="D658" s="53" t="s">
        <v>532</v>
      </c>
      <c r="E658" s="58" t="s">
        <v>533</v>
      </c>
      <c r="F658" s="53" t="s">
        <v>162</v>
      </c>
      <c r="G658" s="53" t="s">
        <v>879</v>
      </c>
      <c r="H658" s="65" t="str">
        <f>IF(D658="","",CONCATENATE(B658,VLOOKUP(C658,Thesaurus!N:O,2,0),VLOOKUP(F658,Thesaurus!C:D,2,0)))</f>
        <v>16PHTBA08</v>
      </c>
      <c r="I658" s="57" t="s">
        <v>215</v>
      </c>
      <c r="J658" s="59" t="s">
        <v>1005</v>
      </c>
      <c r="K658" s="61" t="s">
        <v>183</v>
      </c>
      <c r="L658" s="53">
        <v>1</v>
      </c>
      <c r="M658" s="53">
        <v>1</v>
      </c>
      <c r="N658" s="53" t="str">
        <f t="shared" si="54"/>
        <v/>
      </c>
      <c r="O658" s="67">
        <f>IF(A658="","",SUMIFS('MVT stock'!G:G,'MVT stock'!E:E,A658,'MVT stock'!F:F,K658))</f>
        <v>0</v>
      </c>
      <c r="P658" s="67">
        <f>IF(A658="","",SUMIFS('MVT stock'!H:H,'MVT stock'!E:E,A658,'MVT stock'!F:F,K658))</f>
        <v>0</v>
      </c>
      <c r="Q658" s="68">
        <f t="shared" si="52"/>
        <v>1</v>
      </c>
      <c r="R658" s="50" t="str">
        <f t="shared" si="50"/>
        <v>Robe trapèze en soie</v>
      </c>
      <c r="S658" s="51">
        <f>VLOOKUP(A658,BDD!E:F,2,0)</f>
        <v>244</v>
      </c>
      <c r="T658" s="51">
        <f t="shared" si="53"/>
        <v>244</v>
      </c>
    </row>
    <row r="659" spans="1:20" x14ac:dyDescent="0.25">
      <c r="A659" s="65" t="str">
        <f t="shared" si="51"/>
        <v>16PHTBA083.080</v>
      </c>
      <c r="B659" s="53" t="s">
        <v>133</v>
      </c>
      <c r="C659" s="53" t="s">
        <v>697</v>
      </c>
      <c r="D659" s="53" t="s">
        <v>532</v>
      </c>
      <c r="E659" s="58" t="s">
        <v>533</v>
      </c>
      <c r="F659" s="53" t="s">
        <v>162</v>
      </c>
      <c r="G659" s="53" t="s">
        <v>879</v>
      </c>
      <c r="H659" s="65" t="str">
        <f>IF(D659="","",CONCATENATE(B659,VLOOKUP(C659,Thesaurus!N:O,2,0),VLOOKUP(F659,Thesaurus!C:D,2,0)))</f>
        <v>16PHTBA08</v>
      </c>
      <c r="I659" s="57" t="s">
        <v>215</v>
      </c>
      <c r="J659" s="59" t="s">
        <v>1005</v>
      </c>
      <c r="K659" s="61" t="s">
        <v>182</v>
      </c>
      <c r="L659" s="53">
        <v>1</v>
      </c>
      <c r="M659" s="53">
        <v>1</v>
      </c>
      <c r="N659" s="53" t="str">
        <f t="shared" si="54"/>
        <v/>
      </c>
      <c r="O659" s="67">
        <f>IF(A659="","",SUMIFS('MVT stock'!G:G,'MVT stock'!E:E,A659,'MVT stock'!F:F,K659))</f>
        <v>0</v>
      </c>
      <c r="P659" s="67">
        <f>IF(A659="","",SUMIFS('MVT stock'!H:H,'MVT stock'!E:E,A659,'MVT stock'!F:F,K659))</f>
        <v>0</v>
      </c>
      <c r="Q659" s="68">
        <f t="shared" si="52"/>
        <v>1</v>
      </c>
      <c r="R659" s="50" t="str">
        <f t="shared" si="50"/>
        <v>Robe trapèze en soie</v>
      </c>
      <c r="S659" s="51">
        <f>VLOOKUP(A659,BDD!E:F,2,0)</f>
        <v>244</v>
      </c>
      <c r="T659" s="51">
        <f t="shared" si="53"/>
        <v>244</v>
      </c>
    </row>
    <row r="660" spans="1:20" x14ac:dyDescent="0.25">
      <c r="A660" s="65" t="str">
        <f t="shared" si="51"/>
        <v>16PHTBA121.999</v>
      </c>
      <c r="B660" s="53" t="s">
        <v>133</v>
      </c>
      <c r="C660" s="53" t="s">
        <v>697</v>
      </c>
      <c r="D660" s="53" t="s">
        <v>534</v>
      </c>
      <c r="E660" s="58" t="s">
        <v>145</v>
      </c>
      <c r="F660" s="53" t="s">
        <v>170</v>
      </c>
      <c r="G660" s="53" t="s">
        <v>723</v>
      </c>
      <c r="H660" s="65" t="str">
        <f>IF(D660="","",CONCATENATE(B660,VLOOKUP(C660,Thesaurus!N:O,2,0),VLOOKUP(F660,Thesaurus!C:D,2,0)))</f>
        <v>16PHTBA12</v>
      </c>
      <c r="I660" s="57">
        <v>999</v>
      </c>
      <c r="J660" s="59" t="s">
        <v>1004</v>
      </c>
      <c r="K660" s="61" t="s">
        <v>998</v>
      </c>
      <c r="L660" s="53">
        <v>1</v>
      </c>
      <c r="N660" s="53" t="b">
        <f t="shared" si="54"/>
        <v>0</v>
      </c>
      <c r="O660" s="67">
        <f>IF(A660="","",SUMIFS('MVT stock'!G:G,'MVT stock'!E:E,A660,'MVT stock'!F:F,K660))</f>
        <v>0</v>
      </c>
      <c r="P660" s="67">
        <f>IF(A660="","",SUMIFS('MVT stock'!H:H,'MVT stock'!E:E,A660,'MVT stock'!F:F,K660))</f>
        <v>0</v>
      </c>
      <c r="Q660" s="68" t="str">
        <f t="shared" si="52"/>
        <v/>
      </c>
      <c r="R660" s="50" t="str">
        <f t="shared" si="50"/>
        <v>Blazer satiné</v>
      </c>
      <c r="S660" s="51">
        <f>VLOOKUP(A660,BDD!E:F,2,0)</f>
        <v>210</v>
      </c>
      <c r="T660" s="51">
        <f t="shared" si="53"/>
        <v>210</v>
      </c>
    </row>
    <row r="661" spans="1:20" x14ac:dyDescent="0.25">
      <c r="A661" s="65" t="str">
        <f t="shared" si="51"/>
        <v>16PHTBA121.999</v>
      </c>
      <c r="B661" s="53" t="s">
        <v>133</v>
      </c>
      <c r="C661" s="53" t="s">
        <v>697</v>
      </c>
      <c r="D661" s="53" t="s">
        <v>534</v>
      </c>
      <c r="E661" s="58" t="s">
        <v>145</v>
      </c>
      <c r="F661" s="53" t="s">
        <v>170</v>
      </c>
      <c r="G661" s="53" t="s">
        <v>723</v>
      </c>
      <c r="H661" s="65" t="str">
        <f>IF(D661="","",CONCATENATE(B661,VLOOKUP(C661,Thesaurus!N:O,2,0),VLOOKUP(F661,Thesaurus!C:D,2,0)))</f>
        <v>16PHTBA12</v>
      </c>
      <c r="I661" s="57">
        <v>999</v>
      </c>
      <c r="J661" s="59" t="s">
        <v>1004</v>
      </c>
      <c r="K661" s="61" t="s">
        <v>183</v>
      </c>
      <c r="L661" s="53">
        <v>1</v>
      </c>
      <c r="N661" s="53" t="b">
        <f t="shared" si="54"/>
        <v>0</v>
      </c>
      <c r="O661" s="67">
        <f>IF(A661="","",SUMIFS('MVT stock'!G:G,'MVT stock'!E:E,A661,'MVT stock'!F:F,K661))</f>
        <v>0</v>
      </c>
      <c r="P661" s="67">
        <f>IF(A661="","",SUMIFS('MVT stock'!H:H,'MVT stock'!E:E,A661,'MVT stock'!F:F,K661))</f>
        <v>0</v>
      </c>
      <c r="Q661" s="68" t="str">
        <f t="shared" si="52"/>
        <v/>
      </c>
      <c r="R661" s="50" t="str">
        <f t="shared" si="50"/>
        <v>Blazer satiné</v>
      </c>
      <c r="S661" s="51">
        <f>VLOOKUP(A661,BDD!E:F,2,0)</f>
        <v>210</v>
      </c>
      <c r="T661" s="51">
        <f t="shared" si="53"/>
        <v>210</v>
      </c>
    </row>
    <row r="662" spans="1:20" x14ac:dyDescent="0.25">
      <c r="A662" s="65" t="str">
        <f t="shared" si="51"/>
        <v>16PHTBA121.999</v>
      </c>
      <c r="B662" s="53" t="s">
        <v>133</v>
      </c>
      <c r="C662" s="53" t="s">
        <v>697</v>
      </c>
      <c r="D662" s="53" t="s">
        <v>534</v>
      </c>
      <c r="E662" s="58" t="s">
        <v>145</v>
      </c>
      <c r="F662" s="53" t="s">
        <v>170</v>
      </c>
      <c r="G662" s="53" t="s">
        <v>723</v>
      </c>
      <c r="H662" s="65" t="str">
        <f>IF(D662="","",CONCATENATE(B662,VLOOKUP(C662,Thesaurus!N:O,2,0),VLOOKUP(F662,Thesaurus!C:D,2,0)))</f>
        <v>16PHTBA12</v>
      </c>
      <c r="I662" s="57">
        <v>999</v>
      </c>
      <c r="J662" s="59" t="s">
        <v>1004</v>
      </c>
      <c r="K662" s="61" t="s">
        <v>182</v>
      </c>
      <c r="L662" s="53">
        <v>1</v>
      </c>
      <c r="N662" s="53" t="b">
        <f t="shared" si="54"/>
        <v>0</v>
      </c>
      <c r="O662" s="67">
        <f>IF(A662="","",SUMIFS('MVT stock'!G:G,'MVT stock'!E:E,A662,'MVT stock'!F:F,K662))</f>
        <v>0</v>
      </c>
      <c r="P662" s="67">
        <f>IF(A662="","",SUMIFS('MVT stock'!H:H,'MVT stock'!E:E,A662,'MVT stock'!F:F,K662))</f>
        <v>0</v>
      </c>
      <c r="Q662" s="68" t="str">
        <f t="shared" si="52"/>
        <v/>
      </c>
      <c r="R662" s="50" t="str">
        <f t="shared" si="50"/>
        <v>Blazer satiné</v>
      </c>
      <c r="S662" s="51">
        <f>VLOOKUP(A662,BDD!E:F,2,0)</f>
        <v>210</v>
      </c>
      <c r="T662" s="51">
        <f t="shared" si="53"/>
        <v>210</v>
      </c>
    </row>
    <row r="663" spans="1:20" x14ac:dyDescent="0.25">
      <c r="A663" s="65" t="str">
        <f t="shared" si="51"/>
        <v>16PHTBA121.999</v>
      </c>
      <c r="B663" s="53" t="s">
        <v>133</v>
      </c>
      <c r="C663" s="53" t="s">
        <v>697</v>
      </c>
      <c r="D663" s="53" t="s">
        <v>534</v>
      </c>
      <c r="E663" s="58" t="s">
        <v>145</v>
      </c>
      <c r="F663" s="53" t="s">
        <v>170</v>
      </c>
      <c r="G663" s="53" t="s">
        <v>723</v>
      </c>
      <c r="H663" s="65" t="str">
        <f>IF(D663="","",CONCATENATE(B663,VLOOKUP(C663,Thesaurus!N:O,2,0),VLOOKUP(F663,Thesaurus!C:D,2,0)))</f>
        <v>16PHTBA12</v>
      </c>
      <c r="I663" s="57">
        <v>999</v>
      </c>
      <c r="J663" s="59" t="s">
        <v>1004</v>
      </c>
      <c r="K663" s="61" t="s">
        <v>999</v>
      </c>
      <c r="L663" s="53">
        <v>1</v>
      </c>
      <c r="N663" s="53" t="b">
        <f t="shared" si="54"/>
        <v>0</v>
      </c>
      <c r="O663" s="67">
        <f>IF(A663="","",SUMIFS('MVT stock'!G:G,'MVT stock'!E:E,A663,'MVT stock'!F:F,K663))</f>
        <v>0</v>
      </c>
      <c r="P663" s="67">
        <f>IF(A663="","",SUMIFS('MVT stock'!H:H,'MVT stock'!E:E,A663,'MVT stock'!F:F,K663))</f>
        <v>0</v>
      </c>
      <c r="Q663" s="68" t="str">
        <f t="shared" si="52"/>
        <v/>
      </c>
      <c r="R663" s="50" t="str">
        <f t="shared" si="50"/>
        <v>Blazer satiné</v>
      </c>
      <c r="S663" s="51">
        <f>VLOOKUP(A663,BDD!E:F,2,0)</f>
        <v>210</v>
      </c>
      <c r="T663" s="51">
        <f t="shared" si="53"/>
        <v>210</v>
      </c>
    </row>
    <row r="664" spans="1:20" x14ac:dyDescent="0.25">
      <c r="A664" s="65" t="str">
        <f t="shared" si="51"/>
        <v>16PHTBA012.999</v>
      </c>
      <c r="B664" s="53" t="s">
        <v>133</v>
      </c>
      <c r="C664" s="53" t="s">
        <v>697</v>
      </c>
      <c r="D664" s="53" t="s">
        <v>535</v>
      </c>
      <c r="E664" s="58" t="s">
        <v>332</v>
      </c>
      <c r="F664" s="53" t="s">
        <v>148</v>
      </c>
      <c r="G664" s="53" t="s">
        <v>880</v>
      </c>
      <c r="H664" s="65" t="str">
        <f>IF(D664="","",CONCATENATE(B664,VLOOKUP(C664,Thesaurus!N:O,2,0),VLOOKUP(F664,Thesaurus!C:D,2,0)))</f>
        <v>16PHTBA01</v>
      </c>
      <c r="I664" s="57">
        <v>999</v>
      </c>
      <c r="J664" s="59" t="s">
        <v>183</v>
      </c>
      <c r="K664" s="61" t="s">
        <v>997</v>
      </c>
      <c r="L664" s="53">
        <v>1</v>
      </c>
      <c r="N664" s="53" t="b">
        <f t="shared" si="54"/>
        <v>0</v>
      </c>
      <c r="O664" s="67">
        <f>IF(A664="","",SUMIFS('MVT stock'!G:G,'MVT stock'!E:E,A664,'MVT stock'!F:F,K664))</f>
        <v>0</v>
      </c>
      <c r="P664" s="67">
        <f>IF(A664="","",SUMIFS('MVT stock'!H:H,'MVT stock'!E:E,A664,'MVT stock'!F:F,K664))</f>
        <v>0</v>
      </c>
      <c r="Q664" s="68" t="str">
        <f t="shared" si="52"/>
        <v/>
      </c>
      <c r="R664" s="50" t="str">
        <f t="shared" si="50"/>
        <v>Top crop barcode</v>
      </c>
      <c r="S664" s="51">
        <f>VLOOKUP(A664,BDD!E:F,2,0)</f>
        <v>88</v>
      </c>
      <c r="T664" s="51">
        <f t="shared" si="53"/>
        <v>88</v>
      </c>
    </row>
    <row r="665" spans="1:20" x14ac:dyDescent="0.25">
      <c r="A665" s="65" t="str">
        <f t="shared" si="51"/>
        <v>16PHTBA012.999</v>
      </c>
      <c r="B665" s="53" t="s">
        <v>133</v>
      </c>
      <c r="C665" s="53" t="s">
        <v>697</v>
      </c>
      <c r="D665" s="53" t="s">
        <v>535</v>
      </c>
      <c r="E665" s="58" t="s">
        <v>332</v>
      </c>
      <c r="F665" s="53" t="s">
        <v>148</v>
      </c>
      <c r="G665" s="53" t="s">
        <v>880</v>
      </c>
      <c r="H665" s="65" t="str">
        <f>IF(D665="","",CONCATENATE(B665,VLOOKUP(C665,Thesaurus!N:O,2,0),VLOOKUP(F665,Thesaurus!C:D,2,0)))</f>
        <v>16PHTBA01</v>
      </c>
      <c r="I665" s="57">
        <v>999</v>
      </c>
      <c r="J665" s="59" t="s">
        <v>183</v>
      </c>
      <c r="K665" s="61" t="s">
        <v>180</v>
      </c>
      <c r="L665" s="53">
        <v>2</v>
      </c>
      <c r="N665" s="53" t="b">
        <f t="shared" si="54"/>
        <v>0</v>
      </c>
      <c r="O665" s="67">
        <f>IF(A665="","",SUMIFS('MVT stock'!G:G,'MVT stock'!E:E,A665,'MVT stock'!F:F,K665))</f>
        <v>0</v>
      </c>
      <c r="P665" s="67">
        <f>IF(A665="","",SUMIFS('MVT stock'!H:H,'MVT stock'!E:E,A665,'MVT stock'!F:F,K665))</f>
        <v>0</v>
      </c>
      <c r="Q665" s="68" t="str">
        <f t="shared" si="52"/>
        <v/>
      </c>
      <c r="R665" s="50" t="str">
        <f t="shared" si="50"/>
        <v>Top crop barcode</v>
      </c>
      <c r="S665" s="51">
        <f>VLOOKUP(A665,BDD!E:F,2,0)</f>
        <v>88</v>
      </c>
      <c r="T665" s="51">
        <f t="shared" si="53"/>
        <v>176</v>
      </c>
    </row>
    <row r="666" spans="1:20" x14ac:dyDescent="0.25">
      <c r="A666" s="65" t="str">
        <f t="shared" si="51"/>
        <v>16PHTBA012.999</v>
      </c>
      <c r="B666" s="53" t="s">
        <v>133</v>
      </c>
      <c r="C666" s="53" t="s">
        <v>697</v>
      </c>
      <c r="D666" s="53" t="s">
        <v>535</v>
      </c>
      <c r="E666" s="58" t="s">
        <v>332</v>
      </c>
      <c r="F666" s="53" t="s">
        <v>148</v>
      </c>
      <c r="G666" s="53" t="s">
        <v>880</v>
      </c>
      <c r="H666" s="65" t="str">
        <f>IF(D666="","",CONCATENATE(B666,VLOOKUP(C666,Thesaurus!N:O,2,0),VLOOKUP(F666,Thesaurus!C:D,2,0)))</f>
        <v>16PHTBA01</v>
      </c>
      <c r="I666" s="57">
        <v>999</v>
      </c>
      <c r="J666" s="59" t="s">
        <v>183</v>
      </c>
      <c r="K666" s="61" t="s">
        <v>181</v>
      </c>
      <c r="L666" s="53">
        <v>2</v>
      </c>
      <c r="N666" s="53" t="b">
        <f t="shared" si="54"/>
        <v>0</v>
      </c>
      <c r="O666" s="67">
        <f>IF(A666="","",SUMIFS('MVT stock'!G:G,'MVT stock'!E:E,A666,'MVT stock'!F:F,K666))</f>
        <v>0</v>
      </c>
      <c r="P666" s="67">
        <f>IF(A666="","",SUMIFS('MVT stock'!H:H,'MVT stock'!E:E,A666,'MVT stock'!F:F,K666))</f>
        <v>0</v>
      </c>
      <c r="Q666" s="68" t="str">
        <f t="shared" si="52"/>
        <v/>
      </c>
      <c r="R666" s="50" t="str">
        <f t="shared" si="50"/>
        <v>Top crop barcode</v>
      </c>
      <c r="S666" s="51">
        <f>VLOOKUP(A666,BDD!E:F,2,0)</f>
        <v>88</v>
      </c>
      <c r="T666" s="51">
        <f t="shared" si="53"/>
        <v>176</v>
      </c>
    </row>
    <row r="667" spans="1:20" x14ac:dyDescent="0.25">
      <c r="A667" s="65" t="str">
        <f t="shared" si="51"/>
        <v>16PHTBA141.999</v>
      </c>
      <c r="B667" s="53" t="s">
        <v>133</v>
      </c>
      <c r="C667" s="53" t="s">
        <v>697</v>
      </c>
      <c r="D667" s="53" t="s">
        <v>536</v>
      </c>
      <c r="E667" s="58" t="s">
        <v>145</v>
      </c>
      <c r="F667" s="53" t="s">
        <v>174</v>
      </c>
      <c r="G667" s="53" t="s">
        <v>728</v>
      </c>
      <c r="H667" s="65" t="str">
        <f>IF(D667="","",CONCATENATE(B667,VLOOKUP(C667,Thesaurus!N:O,2,0),VLOOKUP(F667,Thesaurus!C:D,2,0)))</f>
        <v>16PHTBA14</v>
      </c>
      <c r="I667" s="57">
        <v>999</v>
      </c>
      <c r="J667" s="59" t="s">
        <v>1004</v>
      </c>
      <c r="K667" s="61" t="s">
        <v>1000</v>
      </c>
      <c r="L667" s="53">
        <v>2</v>
      </c>
      <c r="N667" s="53" t="b">
        <f t="shared" si="54"/>
        <v>0</v>
      </c>
      <c r="O667" s="67">
        <f>IF(A667="","",SUMIFS('MVT stock'!G:G,'MVT stock'!E:E,A667,'MVT stock'!F:F,K667))</f>
        <v>0</v>
      </c>
      <c r="P667" s="67">
        <f>IF(A667="","",SUMIFS('MVT stock'!H:H,'MVT stock'!E:E,A667,'MVT stock'!F:F,K667))</f>
        <v>0</v>
      </c>
      <c r="Q667" s="68" t="str">
        <f t="shared" si="52"/>
        <v/>
      </c>
      <c r="R667" s="50" t="str">
        <f t="shared" si="50"/>
        <v>Sac Mini Rockie</v>
      </c>
      <c r="S667" s="51">
        <f>VLOOKUP(A667,BDD!E:F,2,0)</f>
        <v>303</v>
      </c>
      <c r="T667" s="51">
        <f t="shared" si="53"/>
        <v>606</v>
      </c>
    </row>
    <row r="668" spans="1:20" x14ac:dyDescent="0.25">
      <c r="A668" s="65" t="str">
        <f t="shared" si="51"/>
        <v>16PHTBA141.390</v>
      </c>
      <c r="B668" s="53" t="s">
        <v>133</v>
      </c>
      <c r="C668" s="53" t="s">
        <v>697</v>
      </c>
      <c r="D668" s="53" t="s">
        <v>537</v>
      </c>
      <c r="E668" s="58" t="s">
        <v>538</v>
      </c>
      <c r="F668" s="53" t="s">
        <v>174</v>
      </c>
      <c r="G668" s="53" t="s">
        <v>728</v>
      </c>
      <c r="H668" s="65" t="str">
        <f>IF(D668="","",CONCATENATE(B668,VLOOKUP(C668,Thesaurus!N:O,2,0),VLOOKUP(F668,Thesaurus!C:D,2,0)))</f>
        <v>16PHTBA14</v>
      </c>
      <c r="I668" s="57">
        <v>390</v>
      </c>
      <c r="J668" s="59" t="s">
        <v>1004</v>
      </c>
      <c r="K668" s="61" t="s">
        <v>1000</v>
      </c>
      <c r="L668" s="53">
        <v>1</v>
      </c>
      <c r="N668" s="53" t="b">
        <f t="shared" si="54"/>
        <v>0</v>
      </c>
      <c r="O668" s="67">
        <f>IF(A668="","",SUMIFS('MVT stock'!G:G,'MVT stock'!E:E,A668,'MVT stock'!F:F,K668))</f>
        <v>0</v>
      </c>
      <c r="P668" s="67">
        <f>IF(A668="","",SUMIFS('MVT stock'!H:H,'MVT stock'!E:E,A668,'MVT stock'!F:F,K668))</f>
        <v>0</v>
      </c>
      <c r="Q668" s="68" t="str">
        <f t="shared" si="52"/>
        <v/>
      </c>
      <c r="R668" s="50" t="str">
        <f t="shared" si="50"/>
        <v>Sac Mini Rockie</v>
      </c>
      <c r="S668" s="51">
        <f>VLOOKUP(A668,BDD!E:F,2,0)</f>
        <v>277</v>
      </c>
      <c r="T668" s="51">
        <f t="shared" si="53"/>
        <v>277</v>
      </c>
    </row>
    <row r="669" spans="1:20" x14ac:dyDescent="0.25">
      <c r="A669" s="65" t="str">
        <f t="shared" si="51"/>
        <v>16PHTBA142.IMP</v>
      </c>
      <c r="B669" s="53" t="s">
        <v>133</v>
      </c>
      <c r="C669" s="53" t="s">
        <v>697</v>
      </c>
      <c r="D669" s="53" t="s">
        <v>539</v>
      </c>
      <c r="E669" s="58" t="s">
        <v>540</v>
      </c>
      <c r="F669" s="53" t="s">
        <v>174</v>
      </c>
      <c r="G669" s="53" t="s">
        <v>881</v>
      </c>
      <c r="H669" s="65" t="str">
        <f>IF(D669="","",CONCATENATE(B669,VLOOKUP(C669,Thesaurus!N:O,2,0),VLOOKUP(F669,Thesaurus!C:D,2,0)))</f>
        <v>16PHTBA14</v>
      </c>
      <c r="I669" s="57" t="s">
        <v>257</v>
      </c>
      <c r="J669" s="59" t="s">
        <v>183</v>
      </c>
      <c r="K669" s="61" t="s">
        <v>1000</v>
      </c>
      <c r="L669" s="53">
        <v>1</v>
      </c>
      <c r="N669" s="53" t="b">
        <f t="shared" si="54"/>
        <v>0</v>
      </c>
      <c r="O669" s="67">
        <f>IF(A669="","",SUMIFS('MVT stock'!G:G,'MVT stock'!E:E,A669,'MVT stock'!F:F,K669))</f>
        <v>0</v>
      </c>
      <c r="P669" s="67">
        <f>IF(A669="","",SUMIFS('MVT stock'!H:H,'MVT stock'!E:E,A669,'MVT stock'!F:F,K669))</f>
        <v>0</v>
      </c>
      <c r="Q669" s="68" t="str">
        <f t="shared" si="52"/>
        <v/>
      </c>
      <c r="R669" s="50" t="str">
        <f t="shared" si="50"/>
        <v>Sac Mini Rockie kangouroo</v>
      </c>
      <c r="S669" s="51">
        <f>VLOOKUP(A669,BDD!E:F,2,0)</f>
        <v>349</v>
      </c>
      <c r="T669" s="51">
        <f t="shared" si="53"/>
        <v>349</v>
      </c>
    </row>
    <row r="670" spans="1:20" x14ac:dyDescent="0.25">
      <c r="A670" s="65" t="str">
        <f t="shared" si="51"/>
        <v>16PHTBA143.680</v>
      </c>
      <c r="B670" s="53" t="s">
        <v>133</v>
      </c>
      <c r="C670" s="53" t="s">
        <v>697</v>
      </c>
      <c r="D670" s="53" t="s">
        <v>541</v>
      </c>
      <c r="E670" s="58" t="s">
        <v>542</v>
      </c>
      <c r="F670" s="53" t="s">
        <v>174</v>
      </c>
      <c r="G670" s="53" t="s">
        <v>882</v>
      </c>
      <c r="H670" s="65" t="str">
        <f>IF(D670="","",CONCATENATE(B670,VLOOKUP(C670,Thesaurus!N:O,2,0),VLOOKUP(F670,Thesaurus!C:D,2,0)))</f>
        <v>16PHTBA14</v>
      </c>
      <c r="I670" s="57" t="s">
        <v>240</v>
      </c>
      <c r="J670" s="59" t="s">
        <v>1005</v>
      </c>
      <c r="K670" s="61" t="s">
        <v>1000</v>
      </c>
      <c r="L670" s="53">
        <v>1</v>
      </c>
      <c r="N670" s="53" t="b">
        <f t="shared" si="54"/>
        <v>0</v>
      </c>
      <c r="O670" s="67">
        <f>IF(A670="","",SUMIFS('MVT stock'!G:G,'MVT stock'!E:E,A670,'MVT stock'!F:F,K670))</f>
        <v>0</v>
      </c>
      <c r="P670" s="67">
        <f>IF(A670="","",SUMIFS('MVT stock'!H:H,'MVT stock'!E:E,A670,'MVT stock'!F:F,K670))</f>
        <v>0</v>
      </c>
      <c r="Q670" s="68" t="str">
        <f t="shared" si="52"/>
        <v/>
      </c>
      <c r="R670" s="50" t="str">
        <f t="shared" si="50"/>
        <v>Sac Mini Prisma</v>
      </c>
      <c r="S670" s="51">
        <f>VLOOKUP(A670,BDD!E:F,2,0)</f>
        <v>277</v>
      </c>
      <c r="T670" s="51">
        <f t="shared" si="53"/>
        <v>277</v>
      </c>
    </row>
    <row r="671" spans="1:20" x14ac:dyDescent="0.25">
      <c r="A671" s="65" t="str">
        <f t="shared" si="51"/>
        <v>16PHTBA143.999</v>
      </c>
      <c r="B671" s="53" t="s">
        <v>133</v>
      </c>
      <c r="C671" s="53" t="s">
        <v>697</v>
      </c>
      <c r="D671" s="53" t="s">
        <v>543</v>
      </c>
      <c r="E671" s="58" t="s">
        <v>145</v>
      </c>
      <c r="F671" s="53" t="s">
        <v>174</v>
      </c>
      <c r="G671" s="53" t="s">
        <v>882</v>
      </c>
      <c r="H671" s="65" t="str">
        <f>IF(D671="","",CONCATENATE(B671,VLOOKUP(C671,Thesaurus!N:O,2,0),VLOOKUP(F671,Thesaurus!C:D,2,0)))</f>
        <v>16PHTBA14</v>
      </c>
      <c r="I671" s="57">
        <v>999</v>
      </c>
      <c r="J671" s="59" t="s">
        <v>1005</v>
      </c>
      <c r="K671" s="61" t="s">
        <v>1000</v>
      </c>
      <c r="L671" s="53">
        <v>1</v>
      </c>
      <c r="N671" s="53" t="b">
        <f t="shared" si="54"/>
        <v>0</v>
      </c>
      <c r="O671" s="67">
        <f>IF(A671="","",SUMIFS('MVT stock'!G:G,'MVT stock'!E:E,A671,'MVT stock'!F:F,K671))</f>
        <v>0</v>
      </c>
      <c r="P671" s="67">
        <f>IF(A671="","",SUMIFS('MVT stock'!H:H,'MVT stock'!E:E,A671,'MVT stock'!F:F,K671))</f>
        <v>0</v>
      </c>
      <c r="Q671" s="68" t="str">
        <f t="shared" si="52"/>
        <v/>
      </c>
      <c r="R671" s="50" t="str">
        <f t="shared" si="50"/>
        <v>Sac Mini Prisma</v>
      </c>
      <c r="S671" s="51">
        <f>VLOOKUP(A671,BDD!E:F,2,0)</f>
        <v>256</v>
      </c>
      <c r="T671" s="51">
        <f t="shared" si="53"/>
        <v>256</v>
      </c>
    </row>
    <row r="672" spans="1:20" x14ac:dyDescent="0.25">
      <c r="A672" s="65" t="str">
        <f t="shared" si="51"/>
        <v>16PHTBA143.999</v>
      </c>
      <c r="B672" s="53" t="s">
        <v>133</v>
      </c>
      <c r="C672" s="53" t="s">
        <v>697</v>
      </c>
      <c r="D672" s="53" t="s">
        <v>317</v>
      </c>
      <c r="E672" s="58" t="s">
        <v>145</v>
      </c>
      <c r="F672" s="53" t="s">
        <v>174</v>
      </c>
      <c r="G672" s="53" t="s">
        <v>730</v>
      </c>
      <c r="H672" s="65" t="str">
        <f>IF(D672="","",CONCATENATE(B672,VLOOKUP(C672,Thesaurus!N:O,2,0),VLOOKUP(F672,Thesaurus!C:D,2,0)))</f>
        <v>16PHTBA14</v>
      </c>
      <c r="I672" s="57">
        <v>999</v>
      </c>
      <c r="J672" s="59" t="s">
        <v>1005</v>
      </c>
      <c r="K672" s="61" t="s">
        <v>1000</v>
      </c>
      <c r="L672" s="53">
        <v>1</v>
      </c>
      <c r="N672" s="53" t="b">
        <f t="shared" si="54"/>
        <v>0</v>
      </c>
      <c r="O672" s="67">
        <f>IF(A672="","",SUMIFS('MVT stock'!G:G,'MVT stock'!E:E,A672,'MVT stock'!F:F,K672))</f>
        <v>0</v>
      </c>
      <c r="P672" s="67">
        <f>IF(A672="","",SUMIFS('MVT stock'!H:H,'MVT stock'!E:E,A672,'MVT stock'!F:F,K672))</f>
        <v>0</v>
      </c>
      <c r="Q672" s="68" t="str">
        <f t="shared" si="52"/>
        <v/>
      </c>
      <c r="R672" s="50" t="str">
        <f t="shared" si="50"/>
        <v>Sac Seau Alpha</v>
      </c>
      <c r="S672" s="51">
        <f>VLOOKUP(A672,BDD!E:F,2,0)</f>
        <v>256</v>
      </c>
      <c r="T672" s="51">
        <f t="shared" si="53"/>
        <v>256</v>
      </c>
    </row>
    <row r="673" spans="1:20" x14ac:dyDescent="0.25">
      <c r="A673" s="65" t="str">
        <f t="shared" si="51"/>
        <v>16HCAR051.999</v>
      </c>
      <c r="B673" s="53" t="s">
        <v>134</v>
      </c>
      <c r="C673" s="53" t="s">
        <v>70</v>
      </c>
      <c r="D673" s="53" t="s">
        <v>544</v>
      </c>
      <c r="E673" s="58" t="s">
        <v>322</v>
      </c>
      <c r="F673" s="53" t="s">
        <v>156</v>
      </c>
      <c r="G673" s="53" t="s">
        <v>883</v>
      </c>
      <c r="H673" s="65" t="str">
        <f>IF(D673="","",CONCATENATE(B673,VLOOKUP(C673,Thesaurus!N:O,2,0),VLOOKUP(F673,Thesaurus!C:D,2,0)))</f>
        <v>16HCAR05</v>
      </c>
      <c r="I673" s="57">
        <v>999</v>
      </c>
      <c r="J673" s="59" t="s">
        <v>1004</v>
      </c>
      <c r="K673" s="61" t="s">
        <v>1003</v>
      </c>
      <c r="L673" s="53">
        <v>1</v>
      </c>
      <c r="N673" s="53" t="b">
        <f t="shared" si="54"/>
        <v>0</v>
      </c>
      <c r="O673" s="67">
        <f>IF(A673="","",SUMIFS('MVT stock'!G:G,'MVT stock'!E:E,A673,'MVT stock'!F:F,K673))</f>
        <v>0</v>
      </c>
      <c r="P673" s="67">
        <f>IF(A673="","",SUMIFS('MVT stock'!H:H,'MVT stock'!E:E,A673,'MVT stock'!F:F,K673))</f>
        <v>0</v>
      </c>
      <c r="Q673" s="68" t="str">
        <f t="shared" si="52"/>
        <v/>
      </c>
      <c r="R673" s="50" t="str">
        <f t="shared" si="50"/>
        <v>Jupe avec lacet</v>
      </c>
      <c r="S673" s="51">
        <f>VLOOKUP(A673,BDD!E:F,2,0)</f>
        <v>107</v>
      </c>
      <c r="T673" s="51">
        <f t="shared" si="53"/>
        <v>107</v>
      </c>
    </row>
    <row r="674" spans="1:20" x14ac:dyDescent="0.25">
      <c r="A674" s="65" t="str">
        <f t="shared" si="51"/>
        <v>16HCAR051.999</v>
      </c>
      <c r="B674" s="53" t="s">
        <v>134</v>
      </c>
      <c r="C674" s="53" t="s">
        <v>70</v>
      </c>
      <c r="D674" s="53" t="s">
        <v>544</v>
      </c>
      <c r="E674" s="58" t="s">
        <v>322</v>
      </c>
      <c r="F674" s="53" t="s">
        <v>156</v>
      </c>
      <c r="G674" s="53" t="s">
        <v>883</v>
      </c>
      <c r="H674" s="65" t="str">
        <f>IF(D674="","",CONCATENATE(B674,VLOOKUP(C674,Thesaurus!N:O,2,0),VLOOKUP(F674,Thesaurus!C:D,2,0)))</f>
        <v>16HCAR05</v>
      </c>
      <c r="I674" s="57">
        <v>999</v>
      </c>
      <c r="J674" s="59" t="s">
        <v>1004</v>
      </c>
      <c r="K674" s="61" t="s">
        <v>1001</v>
      </c>
      <c r="L674" s="53">
        <v>1</v>
      </c>
      <c r="N674" s="53" t="b">
        <f t="shared" si="54"/>
        <v>0</v>
      </c>
      <c r="O674" s="67">
        <f>IF(A674="","",SUMIFS('MVT stock'!G:G,'MVT stock'!E:E,A674,'MVT stock'!F:F,K674))</f>
        <v>0</v>
      </c>
      <c r="P674" s="67">
        <f>IF(A674="","",SUMIFS('MVT stock'!H:H,'MVT stock'!E:E,A674,'MVT stock'!F:F,K674))</f>
        <v>0</v>
      </c>
      <c r="Q674" s="68" t="str">
        <f t="shared" si="52"/>
        <v/>
      </c>
      <c r="R674" s="50" t="str">
        <f t="shared" si="50"/>
        <v>Jupe avec lacet</v>
      </c>
      <c r="S674" s="51">
        <f>VLOOKUP(A674,BDD!E:F,2,0)</f>
        <v>107</v>
      </c>
      <c r="T674" s="51">
        <f t="shared" si="53"/>
        <v>107</v>
      </c>
    </row>
    <row r="675" spans="1:20" x14ac:dyDescent="0.25">
      <c r="A675" s="65" t="str">
        <f t="shared" si="51"/>
        <v>16HCAR051.999</v>
      </c>
      <c r="B675" s="53" t="s">
        <v>134</v>
      </c>
      <c r="C675" s="53" t="s">
        <v>70</v>
      </c>
      <c r="D675" s="53" t="s">
        <v>544</v>
      </c>
      <c r="E675" s="58" t="s">
        <v>322</v>
      </c>
      <c r="F675" s="53" t="s">
        <v>156</v>
      </c>
      <c r="G675" s="53" t="s">
        <v>883</v>
      </c>
      <c r="H675" s="65" t="str">
        <f>IF(D675="","",CONCATENATE(B675,VLOOKUP(C675,Thesaurus!N:O,2,0),VLOOKUP(F675,Thesaurus!C:D,2,0)))</f>
        <v>16HCAR05</v>
      </c>
      <c r="I675" s="57">
        <v>999</v>
      </c>
      <c r="J675" s="59" t="s">
        <v>1004</v>
      </c>
      <c r="K675" s="61" t="s">
        <v>1002</v>
      </c>
      <c r="L675" s="53">
        <v>1</v>
      </c>
      <c r="N675" s="53" t="b">
        <f t="shared" si="54"/>
        <v>0</v>
      </c>
      <c r="O675" s="67">
        <f>IF(A675="","",SUMIFS('MVT stock'!G:G,'MVT stock'!E:E,A675,'MVT stock'!F:F,K675))</f>
        <v>0</v>
      </c>
      <c r="P675" s="67">
        <f>IF(A675="","",SUMIFS('MVT stock'!H:H,'MVT stock'!E:E,A675,'MVT stock'!F:F,K675))</f>
        <v>0</v>
      </c>
      <c r="Q675" s="68" t="str">
        <f t="shared" si="52"/>
        <v/>
      </c>
      <c r="R675" s="50" t="str">
        <f t="shared" si="50"/>
        <v>Jupe avec lacet</v>
      </c>
      <c r="S675" s="51">
        <f>VLOOKUP(A675,BDD!E:F,2,0)</f>
        <v>107</v>
      </c>
      <c r="T675" s="51">
        <f t="shared" si="53"/>
        <v>107</v>
      </c>
    </row>
    <row r="676" spans="1:20" x14ac:dyDescent="0.25">
      <c r="A676" s="65" t="str">
        <f t="shared" si="51"/>
        <v>16HCAR051.999</v>
      </c>
      <c r="B676" s="53" t="s">
        <v>134</v>
      </c>
      <c r="C676" s="53" t="s">
        <v>70</v>
      </c>
      <c r="D676" s="53" t="s">
        <v>544</v>
      </c>
      <c r="E676" s="58" t="s">
        <v>322</v>
      </c>
      <c r="F676" s="53" t="s">
        <v>156</v>
      </c>
      <c r="G676" s="53" t="s">
        <v>883</v>
      </c>
      <c r="H676" s="65" t="str">
        <f>IF(D676="","",CONCATENATE(B676,VLOOKUP(C676,Thesaurus!N:O,2,0),VLOOKUP(F676,Thesaurus!C:D,2,0)))</f>
        <v>16HCAR05</v>
      </c>
      <c r="I676" s="57">
        <v>999</v>
      </c>
      <c r="J676" s="59" t="s">
        <v>1004</v>
      </c>
      <c r="K676" s="61" t="s">
        <v>993</v>
      </c>
      <c r="L676" s="53">
        <v>1</v>
      </c>
      <c r="N676" s="53" t="b">
        <f t="shared" si="54"/>
        <v>0</v>
      </c>
      <c r="O676" s="67">
        <f>IF(A676="","",SUMIFS('MVT stock'!G:G,'MVT stock'!E:E,A676,'MVT stock'!F:F,K676))</f>
        <v>0</v>
      </c>
      <c r="P676" s="67">
        <f>IF(A676="","",SUMIFS('MVT stock'!H:H,'MVT stock'!E:E,A676,'MVT stock'!F:F,K676))</f>
        <v>0</v>
      </c>
      <c r="Q676" s="68" t="str">
        <f t="shared" si="52"/>
        <v/>
      </c>
      <c r="R676" s="50" t="str">
        <f t="shared" si="50"/>
        <v>Jupe avec lacet</v>
      </c>
      <c r="S676" s="51">
        <f>VLOOKUP(A676,BDD!E:F,2,0)</f>
        <v>107</v>
      </c>
      <c r="T676" s="51">
        <f t="shared" si="53"/>
        <v>107</v>
      </c>
    </row>
    <row r="677" spans="1:20" x14ac:dyDescent="0.25">
      <c r="A677" s="65" t="str">
        <f t="shared" si="51"/>
        <v>16HCAR051.999</v>
      </c>
      <c r="B677" s="53" t="s">
        <v>134</v>
      </c>
      <c r="C677" s="53" t="s">
        <v>70</v>
      </c>
      <c r="D677" s="53" t="s">
        <v>544</v>
      </c>
      <c r="E677" s="58" t="s">
        <v>322</v>
      </c>
      <c r="F677" s="53" t="s">
        <v>156</v>
      </c>
      <c r="G677" s="53" t="s">
        <v>883</v>
      </c>
      <c r="H677" s="65" t="str">
        <f>IF(D677="","",CONCATENATE(B677,VLOOKUP(C677,Thesaurus!N:O,2,0),VLOOKUP(F677,Thesaurus!C:D,2,0)))</f>
        <v>16HCAR05</v>
      </c>
      <c r="I677" s="57">
        <v>999</v>
      </c>
      <c r="J677" s="59" t="s">
        <v>1004</v>
      </c>
      <c r="K677" s="61" t="s">
        <v>994</v>
      </c>
      <c r="L677" s="53">
        <v>1</v>
      </c>
      <c r="N677" s="53" t="b">
        <f t="shared" si="54"/>
        <v>0</v>
      </c>
      <c r="O677" s="67">
        <f>IF(A677="","",SUMIFS('MVT stock'!G:G,'MVT stock'!E:E,A677,'MVT stock'!F:F,K677))</f>
        <v>0</v>
      </c>
      <c r="P677" s="67">
        <f>IF(A677="","",SUMIFS('MVT stock'!H:H,'MVT stock'!E:E,A677,'MVT stock'!F:F,K677))</f>
        <v>0</v>
      </c>
      <c r="Q677" s="68" t="str">
        <f t="shared" si="52"/>
        <v/>
      </c>
      <c r="R677" s="50" t="str">
        <f t="shared" si="50"/>
        <v>Jupe avec lacet</v>
      </c>
      <c r="S677" s="51">
        <f>VLOOKUP(A677,BDD!E:F,2,0)</f>
        <v>107</v>
      </c>
      <c r="T677" s="51">
        <f t="shared" si="53"/>
        <v>107</v>
      </c>
    </row>
    <row r="678" spans="1:20" x14ac:dyDescent="0.25">
      <c r="A678" s="65" t="str">
        <f t="shared" si="51"/>
        <v>16HCAR081.999</v>
      </c>
      <c r="B678" s="53" t="s">
        <v>134</v>
      </c>
      <c r="C678" s="53" t="s">
        <v>70</v>
      </c>
      <c r="D678" s="53" t="s">
        <v>545</v>
      </c>
      <c r="E678" s="58" t="s">
        <v>322</v>
      </c>
      <c r="F678" s="53" t="s">
        <v>162</v>
      </c>
      <c r="G678" s="53" t="s">
        <v>884</v>
      </c>
      <c r="H678" s="65" t="str">
        <f>IF(D678="","",CONCATENATE(B678,VLOOKUP(C678,Thesaurus!N:O,2,0),VLOOKUP(F678,Thesaurus!C:D,2,0)))</f>
        <v>16HCAR08</v>
      </c>
      <c r="I678" s="57">
        <v>999</v>
      </c>
      <c r="J678" s="59" t="s">
        <v>1004</v>
      </c>
      <c r="K678" s="61" t="s">
        <v>1003</v>
      </c>
      <c r="L678" s="53">
        <v>1</v>
      </c>
      <c r="N678" s="53" t="b">
        <f t="shared" si="54"/>
        <v>0</v>
      </c>
      <c r="O678" s="67">
        <f>IF(A678="","",SUMIFS('MVT stock'!G:G,'MVT stock'!E:E,A678,'MVT stock'!F:F,K678))</f>
        <v>0</v>
      </c>
      <c r="P678" s="67">
        <f>IF(A678="","",SUMIFS('MVT stock'!H:H,'MVT stock'!E:E,A678,'MVT stock'!F:F,K678))</f>
        <v>0</v>
      </c>
      <c r="Q678" s="68" t="str">
        <f t="shared" si="52"/>
        <v/>
      </c>
      <c r="R678" s="50" t="str">
        <f t="shared" si="50"/>
        <v>Robe dos ouvert</v>
      </c>
      <c r="S678" s="51">
        <f>VLOOKUP(A678,BDD!E:F,2,0)</f>
        <v>181</v>
      </c>
      <c r="T678" s="51">
        <f t="shared" si="53"/>
        <v>181</v>
      </c>
    </row>
    <row r="679" spans="1:20" x14ac:dyDescent="0.25">
      <c r="A679" s="65" t="str">
        <f t="shared" si="51"/>
        <v>16HCAR081.999</v>
      </c>
      <c r="B679" s="53" t="s">
        <v>134</v>
      </c>
      <c r="C679" s="53" t="s">
        <v>70</v>
      </c>
      <c r="D679" s="53" t="s">
        <v>545</v>
      </c>
      <c r="E679" s="58" t="s">
        <v>322</v>
      </c>
      <c r="F679" s="53" t="s">
        <v>162</v>
      </c>
      <c r="G679" s="53" t="s">
        <v>884</v>
      </c>
      <c r="H679" s="65" t="str">
        <f>IF(D679="","",CONCATENATE(B679,VLOOKUP(C679,Thesaurus!N:O,2,0),VLOOKUP(F679,Thesaurus!C:D,2,0)))</f>
        <v>16HCAR08</v>
      </c>
      <c r="I679" s="57">
        <v>999</v>
      </c>
      <c r="J679" s="59" t="s">
        <v>1004</v>
      </c>
      <c r="K679" s="61" t="s">
        <v>1001</v>
      </c>
      <c r="L679" s="53">
        <v>1</v>
      </c>
      <c r="N679" s="53" t="b">
        <f t="shared" si="54"/>
        <v>0</v>
      </c>
      <c r="O679" s="67">
        <f>IF(A679="","",SUMIFS('MVT stock'!G:G,'MVT stock'!E:E,A679,'MVT stock'!F:F,K679))</f>
        <v>0</v>
      </c>
      <c r="P679" s="67">
        <f>IF(A679="","",SUMIFS('MVT stock'!H:H,'MVT stock'!E:E,A679,'MVT stock'!F:F,K679))</f>
        <v>0</v>
      </c>
      <c r="Q679" s="68" t="str">
        <f t="shared" si="52"/>
        <v/>
      </c>
      <c r="R679" s="50" t="str">
        <f t="shared" si="50"/>
        <v>Robe dos ouvert</v>
      </c>
      <c r="S679" s="51">
        <f>VLOOKUP(A679,BDD!E:F,2,0)</f>
        <v>181</v>
      </c>
      <c r="T679" s="51">
        <f t="shared" si="53"/>
        <v>181</v>
      </c>
    </row>
    <row r="680" spans="1:20" x14ac:dyDescent="0.25">
      <c r="A680" s="65" t="str">
        <f t="shared" si="51"/>
        <v>16HCAR081.999</v>
      </c>
      <c r="B680" s="53" t="s">
        <v>134</v>
      </c>
      <c r="C680" s="53" t="s">
        <v>70</v>
      </c>
      <c r="D680" s="53" t="s">
        <v>545</v>
      </c>
      <c r="E680" s="58" t="s">
        <v>322</v>
      </c>
      <c r="F680" s="53" t="s">
        <v>162</v>
      </c>
      <c r="G680" s="53" t="s">
        <v>884</v>
      </c>
      <c r="H680" s="65" t="str">
        <f>IF(D680="","",CONCATENATE(B680,VLOOKUP(C680,Thesaurus!N:O,2,0),VLOOKUP(F680,Thesaurus!C:D,2,0)))</f>
        <v>16HCAR08</v>
      </c>
      <c r="I680" s="57">
        <v>999</v>
      </c>
      <c r="J680" s="59" t="s">
        <v>1004</v>
      </c>
      <c r="K680" s="61" t="s">
        <v>1002</v>
      </c>
      <c r="L680" s="53">
        <v>1</v>
      </c>
      <c r="N680" s="53" t="b">
        <f t="shared" si="54"/>
        <v>0</v>
      </c>
      <c r="O680" s="67">
        <f>IF(A680="","",SUMIFS('MVT stock'!G:G,'MVT stock'!E:E,A680,'MVT stock'!F:F,K680))</f>
        <v>0</v>
      </c>
      <c r="P680" s="67">
        <f>IF(A680="","",SUMIFS('MVT stock'!H:H,'MVT stock'!E:E,A680,'MVT stock'!F:F,K680))</f>
        <v>0</v>
      </c>
      <c r="Q680" s="68" t="str">
        <f t="shared" si="52"/>
        <v/>
      </c>
      <c r="R680" s="50" t="str">
        <f t="shared" si="50"/>
        <v>Robe dos ouvert</v>
      </c>
      <c r="S680" s="51">
        <f>VLOOKUP(A680,BDD!E:F,2,0)</f>
        <v>181</v>
      </c>
      <c r="T680" s="51">
        <f t="shared" si="53"/>
        <v>181</v>
      </c>
    </row>
    <row r="681" spans="1:20" x14ac:dyDescent="0.25">
      <c r="A681" s="65" t="str">
        <f t="shared" si="51"/>
        <v>16HCAR081.999</v>
      </c>
      <c r="B681" s="53" t="s">
        <v>134</v>
      </c>
      <c r="C681" s="53" t="s">
        <v>70</v>
      </c>
      <c r="D681" s="53" t="s">
        <v>545</v>
      </c>
      <c r="E681" s="58" t="s">
        <v>322</v>
      </c>
      <c r="F681" s="53" t="s">
        <v>162</v>
      </c>
      <c r="G681" s="53" t="s">
        <v>884</v>
      </c>
      <c r="H681" s="65" t="str">
        <f>IF(D681="","",CONCATENATE(B681,VLOOKUP(C681,Thesaurus!N:O,2,0),VLOOKUP(F681,Thesaurus!C:D,2,0)))</f>
        <v>16HCAR08</v>
      </c>
      <c r="I681" s="57">
        <v>999</v>
      </c>
      <c r="J681" s="59" t="s">
        <v>1004</v>
      </c>
      <c r="K681" s="61" t="s">
        <v>993</v>
      </c>
      <c r="L681" s="53">
        <v>1</v>
      </c>
      <c r="N681" s="53" t="b">
        <f t="shared" si="54"/>
        <v>0</v>
      </c>
      <c r="O681" s="67">
        <f>IF(A681="","",SUMIFS('MVT stock'!G:G,'MVT stock'!E:E,A681,'MVT stock'!F:F,K681))</f>
        <v>0</v>
      </c>
      <c r="P681" s="67">
        <f>IF(A681="","",SUMIFS('MVT stock'!H:H,'MVT stock'!E:E,A681,'MVT stock'!F:F,K681))</f>
        <v>0</v>
      </c>
      <c r="Q681" s="68" t="str">
        <f t="shared" si="52"/>
        <v/>
      </c>
      <c r="R681" s="50" t="str">
        <f t="shared" si="50"/>
        <v>Robe dos ouvert</v>
      </c>
      <c r="S681" s="51">
        <f>VLOOKUP(A681,BDD!E:F,2,0)</f>
        <v>181</v>
      </c>
      <c r="T681" s="51">
        <f t="shared" si="53"/>
        <v>181</v>
      </c>
    </row>
    <row r="682" spans="1:20" x14ac:dyDescent="0.25">
      <c r="A682" s="65" t="str">
        <f t="shared" si="51"/>
        <v>16HCAR161.590</v>
      </c>
      <c r="B682" s="53" t="s">
        <v>134</v>
      </c>
      <c r="C682" s="53" t="s">
        <v>70</v>
      </c>
      <c r="D682" s="53" t="s">
        <v>546</v>
      </c>
      <c r="E682" s="58" t="s">
        <v>236</v>
      </c>
      <c r="F682" s="53" t="s">
        <v>178</v>
      </c>
      <c r="G682" s="53" t="s">
        <v>885</v>
      </c>
      <c r="H682" s="65" t="str">
        <f>IF(D682="","",CONCATENATE(B682,VLOOKUP(C682,Thesaurus!N:O,2,0),VLOOKUP(F682,Thesaurus!C:D,2,0)))</f>
        <v>16HCAR16</v>
      </c>
      <c r="I682" s="57" t="s">
        <v>236</v>
      </c>
      <c r="J682" s="59" t="s">
        <v>1004</v>
      </c>
      <c r="K682" s="61" t="s">
        <v>1003</v>
      </c>
      <c r="L682" s="53">
        <v>1</v>
      </c>
      <c r="N682" s="53" t="b">
        <f t="shared" si="54"/>
        <v>0</v>
      </c>
      <c r="O682" s="67">
        <f>IF(A682="","",SUMIFS('MVT stock'!G:G,'MVT stock'!E:E,A682,'MVT stock'!F:F,K682))</f>
        <v>0</v>
      </c>
      <c r="P682" s="67">
        <f>IF(A682="","",SUMIFS('MVT stock'!H:H,'MVT stock'!E:E,A682,'MVT stock'!F:F,K682))</f>
        <v>0</v>
      </c>
      <c r="Q682" s="68" t="str">
        <f t="shared" si="52"/>
        <v/>
      </c>
      <c r="R682" s="50" t="str">
        <f t="shared" si="50"/>
        <v>Bomber Crystal</v>
      </c>
      <c r="S682" s="51">
        <f>VLOOKUP(A682,BDD!E:F,2,0)</f>
        <v>233</v>
      </c>
      <c r="T682" s="51">
        <f t="shared" si="53"/>
        <v>233</v>
      </c>
    </row>
    <row r="683" spans="1:20" x14ac:dyDescent="0.25">
      <c r="A683" s="65" t="str">
        <f t="shared" si="51"/>
        <v>16HCAR161.590</v>
      </c>
      <c r="B683" s="53" t="s">
        <v>134</v>
      </c>
      <c r="C683" s="53" t="s">
        <v>70</v>
      </c>
      <c r="D683" s="53" t="s">
        <v>546</v>
      </c>
      <c r="E683" s="58" t="s">
        <v>236</v>
      </c>
      <c r="F683" s="53" t="s">
        <v>178</v>
      </c>
      <c r="G683" s="53" t="s">
        <v>885</v>
      </c>
      <c r="H683" s="65" t="str">
        <f>IF(D683="","",CONCATENATE(B683,VLOOKUP(C683,Thesaurus!N:O,2,0),VLOOKUP(F683,Thesaurus!C:D,2,0)))</f>
        <v>16HCAR16</v>
      </c>
      <c r="I683" s="57" t="s">
        <v>236</v>
      </c>
      <c r="J683" s="59" t="s">
        <v>1004</v>
      </c>
      <c r="K683" s="61" t="s">
        <v>1001</v>
      </c>
      <c r="L683" s="53">
        <v>1</v>
      </c>
      <c r="N683" s="53" t="b">
        <f t="shared" si="54"/>
        <v>0</v>
      </c>
      <c r="O683" s="67">
        <f>IF(A683="","",SUMIFS('MVT stock'!G:G,'MVT stock'!E:E,A683,'MVT stock'!F:F,K683))</f>
        <v>0</v>
      </c>
      <c r="P683" s="67">
        <f>IF(A683="","",SUMIFS('MVT stock'!H:H,'MVT stock'!E:E,A683,'MVT stock'!F:F,K683))</f>
        <v>0</v>
      </c>
      <c r="Q683" s="68" t="str">
        <f t="shared" si="52"/>
        <v/>
      </c>
      <c r="R683" s="50" t="str">
        <f t="shared" si="50"/>
        <v>Bomber Crystal</v>
      </c>
      <c r="S683" s="51">
        <f>VLOOKUP(A683,BDD!E:F,2,0)</f>
        <v>233</v>
      </c>
      <c r="T683" s="51">
        <f t="shared" si="53"/>
        <v>233</v>
      </c>
    </row>
    <row r="684" spans="1:20" x14ac:dyDescent="0.25">
      <c r="A684" s="65" t="str">
        <f t="shared" si="51"/>
        <v>16HCAR161.590</v>
      </c>
      <c r="B684" s="53" t="s">
        <v>134</v>
      </c>
      <c r="C684" s="53" t="s">
        <v>70</v>
      </c>
      <c r="D684" s="53" t="s">
        <v>546</v>
      </c>
      <c r="E684" s="58" t="s">
        <v>236</v>
      </c>
      <c r="F684" s="53" t="s">
        <v>178</v>
      </c>
      <c r="G684" s="53" t="s">
        <v>885</v>
      </c>
      <c r="H684" s="65" t="str">
        <f>IF(D684="","",CONCATENATE(B684,VLOOKUP(C684,Thesaurus!N:O,2,0),VLOOKUP(F684,Thesaurus!C:D,2,0)))</f>
        <v>16HCAR16</v>
      </c>
      <c r="I684" s="57" t="s">
        <v>236</v>
      </c>
      <c r="J684" s="59" t="s">
        <v>1004</v>
      </c>
      <c r="K684" s="61" t="s">
        <v>1002</v>
      </c>
      <c r="L684" s="53">
        <v>1</v>
      </c>
      <c r="N684" s="53" t="b">
        <f t="shared" si="54"/>
        <v>0</v>
      </c>
      <c r="O684" s="67">
        <f>IF(A684="","",SUMIFS('MVT stock'!G:G,'MVT stock'!E:E,A684,'MVT stock'!F:F,K684))</f>
        <v>0</v>
      </c>
      <c r="P684" s="67">
        <f>IF(A684="","",SUMIFS('MVT stock'!H:H,'MVT stock'!E:E,A684,'MVT stock'!F:F,K684))</f>
        <v>0</v>
      </c>
      <c r="Q684" s="68" t="str">
        <f t="shared" si="52"/>
        <v/>
      </c>
      <c r="R684" s="50" t="str">
        <f t="shared" si="50"/>
        <v>Bomber Crystal</v>
      </c>
      <c r="S684" s="51">
        <f>VLOOKUP(A684,BDD!E:F,2,0)</f>
        <v>233</v>
      </c>
      <c r="T684" s="51">
        <f t="shared" si="53"/>
        <v>233</v>
      </c>
    </row>
    <row r="685" spans="1:20" x14ac:dyDescent="0.25">
      <c r="A685" s="65" t="str">
        <f t="shared" si="51"/>
        <v>16HCAR161.590</v>
      </c>
      <c r="B685" s="53" t="s">
        <v>134</v>
      </c>
      <c r="C685" s="53" t="s">
        <v>70</v>
      </c>
      <c r="D685" s="53" t="s">
        <v>546</v>
      </c>
      <c r="E685" s="58" t="s">
        <v>236</v>
      </c>
      <c r="F685" s="53" t="s">
        <v>178</v>
      </c>
      <c r="G685" s="53" t="s">
        <v>885</v>
      </c>
      <c r="H685" s="65" t="str">
        <f>IF(D685="","",CONCATENATE(B685,VLOOKUP(C685,Thesaurus!N:O,2,0),VLOOKUP(F685,Thesaurus!C:D,2,0)))</f>
        <v>16HCAR16</v>
      </c>
      <c r="I685" s="57" t="s">
        <v>236</v>
      </c>
      <c r="J685" s="59" t="s">
        <v>1004</v>
      </c>
      <c r="K685" s="61" t="s">
        <v>993</v>
      </c>
      <c r="L685" s="53">
        <v>1</v>
      </c>
      <c r="N685" s="53" t="b">
        <f t="shared" si="54"/>
        <v>0</v>
      </c>
      <c r="O685" s="67">
        <f>IF(A685="","",SUMIFS('MVT stock'!G:G,'MVT stock'!E:E,A685,'MVT stock'!F:F,K685))</f>
        <v>0</v>
      </c>
      <c r="P685" s="67">
        <f>IF(A685="","",SUMIFS('MVT stock'!H:H,'MVT stock'!E:E,A685,'MVT stock'!F:F,K685))</f>
        <v>0</v>
      </c>
      <c r="Q685" s="68" t="str">
        <f t="shared" si="52"/>
        <v/>
      </c>
      <c r="R685" s="50" t="str">
        <f t="shared" si="50"/>
        <v>Bomber Crystal</v>
      </c>
      <c r="S685" s="51">
        <f>VLOOKUP(A685,BDD!E:F,2,0)</f>
        <v>233</v>
      </c>
      <c r="T685" s="51">
        <f t="shared" si="53"/>
        <v>233</v>
      </c>
    </row>
    <row r="686" spans="1:20" x14ac:dyDescent="0.25">
      <c r="A686" s="65" t="str">
        <f t="shared" si="51"/>
        <v>16HCAR052.540</v>
      </c>
      <c r="B686" s="53" t="s">
        <v>134</v>
      </c>
      <c r="C686" s="53" t="s">
        <v>70</v>
      </c>
      <c r="D686" s="53" t="s">
        <v>547</v>
      </c>
      <c r="E686" s="58" t="s">
        <v>548</v>
      </c>
      <c r="F686" s="53" t="s">
        <v>156</v>
      </c>
      <c r="G686" s="53" t="s">
        <v>886</v>
      </c>
      <c r="H686" s="65" t="str">
        <f>IF(D686="","",CONCATENATE(B686,VLOOKUP(C686,Thesaurus!N:O,2,0),VLOOKUP(F686,Thesaurus!C:D,2,0)))</f>
        <v>16HCAR05</v>
      </c>
      <c r="I686" s="57">
        <v>540</v>
      </c>
      <c r="J686" s="59" t="s">
        <v>183</v>
      </c>
      <c r="K686" s="61" t="s">
        <v>1003</v>
      </c>
      <c r="L686" s="53">
        <v>1</v>
      </c>
      <c r="M686" s="53">
        <v>1</v>
      </c>
      <c r="N686" s="53" t="str">
        <f t="shared" si="54"/>
        <v/>
      </c>
      <c r="O686" s="67">
        <f>IF(A686="","",SUMIFS('MVT stock'!G:G,'MVT stock'!E:E,A686,'MVT stock'!F:F,K686))</f>
        <v>0</v>
      </c>
      <c r="P686" s="67">
        <f>IF(A686="","",SUMIFS('MVT stock'!H:H,'MVT stock'!E:E,A686,'MVT stock'!F:F,K686))</f>
        <v>0</v>
      </c>
      <c r="Q686" s="68">
        <f t="shared" si="52"/>
        <v>1</v>
      </c>
      <c r="R686" s="50" t="str">
        <f t="shared" si="50"/>
        <v>Jupe lurex</v>
      </c>
      <c r="S686" s="51">
        <f>VLOOKUP(A686,BDD!E:F,2,0)</f>
        <v>144</v>
      </c>
      <c r="T686" s="51">
        <f t="shared" si="53"/>
        <v>144</v>
      </c>
    </row>
    <row r="687" spans="1:20" x14ac:dyDescent="0.25">
      <c r="A687" s="65" t="str">
        <f t="shared" si="51"/>
        <v>16HCAR052.540</v>
      </c>
      <c r="B687" s="53" t="s">
        <v>134</v>
      </c>
      <c r="C687" s="53" t="s">
        <v>70</v>
      </c>
      <c r="D687" s="53" t="s">
        <v>547</v>
      </c>
      <c r="E687" s="58" t="s">
        <v>548</v>
      </c>
      <c r="F687" s="53" t="s">
        <v>156</v>
      </c>
      <c r="G687" s="53" t="s">
        <v>886</v>
      </c>
      <c r="H687" s="65" t="str">
        <f>IF(D687="","",CONCATENATE(B687,VLOOKUP(C687,Thesaurus!N:O,2,0),VLOOKUP(F687,Thesaurus!C:D,2,0)))</f>
        <v>16HCAR05</v>
      </c>
      <c r="I687" s="57">
        <v>540</v>
      </c>
      <c r="J687" s="59" t="s">
        <v>183</v>
      </c>
      <c r="K687" s="61" t="s">
        <v>1001</v>
      </c>
      <c r="L687" s="53">
        <v>1</v>
      </c>
      <c r="M687" s="53">
        <v>1</v>
      </c>
      <c r="N687" s="53" t="str">
        <f t="shared" si="54"/>
        <v/>
      </c>
      <c r="O687" s="67">
        <f>IF(A687="","",SUMIFS('MVT stock'!G:G,'MVT stock'!E:E,A687,'MVT stock'!F:F,K687))</f>
        <v>0</v>
      </c>
      <c r="P687" s="67">
        <f>IF(A687="","",SUMIFS('MVT stock'!H:H,'MVT stock'!E:E,A687,'MVT stock'!F:F,K687))</f>
        <v>0</v>
      </c>
      <c r="Q687" s="68">
        <f t="shared" si="52"/>
        <v>1</v>
      </c>
      <c r="R687" s="50" t="str">
        <f t="shared" si="50"/>
        <v>Jupe lurex</v>
      </c>
      <c r="S687" s="51">
        <f>VLOOKUP(A687,BDD!E:F,2,0)</f>
        <v>144</v>
      </c>
      <c r="T687" s="51">
        <f t="shared" si="53"/>
        <v>144</v>
      </c>
    </row>
    <row r="688" spans="1:20" x14ac:dyDescent="0.25">
      <c r="A688" s="65" t="str">
        <f t="shared" si="51"/>
        <v>16HCAR052.540</v>
      </c>
      <c r="B688" s="53" t="s">
        <v>134</v>
      </c>
      <c r="C688" s="53" t="s">
        <v>70</v>
      </c>
      <c r="D688" s="53" t="s">
        <v>547</v>
      </c>
      <c r="E688" s="58" t="s">
        <v>548</v>
      </c>
      <c r="F688" s="53" t="s">
        <v>156</v>
      </c>
      <c r="G688" s="53" t="s">
        <v>886</v>
      </c>
      <c r="H688" s="65" t="str">
        <f>IF(D688="","",CONCATENATE(B688,VLOOKUP(C688,Thesaurus!N:O,2,0),VLOOKUP(F688,Thesaurus!C:D,2,0)))</f>
        <v>16HCAR05</v>
      </c>
      <c r="I688" s="57">
        <v>540</v>
      </c>
      <c r="J688" s="59" t="s">
        <v>183</v>
      </c>
      <c r="K688" s="61" t="s">
        <v>1002</v>
      </c>
      <c r="L688" s="53">
        <v>1</v>
      </c>
      <c r="M688" s="53">
        <v>1</v>
      </c>
      <c r="N688" s="53" t="str">
        <f t="shared" si="54"/>
        <v/>
      </c>
      <c r="O688" s="67">
        <f>IF(A688="","",SUMIFS('MVT stock'!G:G,'MVT stock'!E:E,A688,'MVT stock'!F:F,K688))</f>
        <v>0</v>
      </c>
      <c r="P688" s="67">
        <f>IF(A688="","",SUMIFS('MVT stock'!H:H,'MVT stock'!E:E,A688,'MVT stock'!F:F,K688))</f>
        <v>0</v>
      </c>
      <c r="Q688" s="68">
        <f t="shared" si="52"/>
        <v>1</v>
      </c>
      <c r="R688" s="50" t="str">
        <f t="shared" si="50"/>
        <v>Jupe lurex</v>
      </c>
      <c r="S688" s="51">
        <f>VLOOKUP(A688,BDD!E:F,2,0)</f>
        <v>144</v>
      </c>
      <c r="T688" s="51">
        <f t="shared" si="53"/>
        <v>144</v>
      </c>
    </row>
    <row r="689" spans="1:20" x14ac:dyDescent="0.25">
      <c r="A689" s="65" t="str">
        <f t="shared" si="51"/>
        <v>16HCAR052.540</v>
      </c>
      <c r="B689" s="53" t="s">
        <v>134</v>
      </c>
      <c r="C689" s="53" t="s">
        <v>70</v>
      </c>
      <c r="D689" s="53" t="s">
        <v>547</v>
      </c>
      <c r="E689" s="58" t="s">
        <v>548</v>
      </c>
      <c r="F689" s="53" t="s">
        <v>156</v>
      </c>
      <c r="G689" s="53" t="s">
        <v>886</v>
      </c>
      <c r="H689" s="65" t="str">
        <f>IF(D689="","",CONCATENATE(B689,VLOOKUP(C689,Thesaurus!N:O,2,0),VLOOKUP(F689,Thesaurus!C:D,2,0)))</f>
        <v>16HCAR05</v>
      </c>
      <c r="I689" s="57">
        <v>540</v>
      </c>
      <c r="J689" s="59" t="s">
        <v>183</v>
      </c>
      <c r="K689" s="61" t="s">
        <v>993</v>
      </c>
      <c r="L689" s="53">
        <v>1</v>
      </c>
      <c r="M689" s="53">
        <v>1</v>
      </c>
      <c r="N689" s="53" t="str">
        <f t="shared" si="54"/>
        <v/>
      </c>
      <c r="O689" s="67">
        <f>IF(A689="","",SUMIFS('MVT stock'!G:G,'MVT stock'!E:E,A689,'MVT stock'!F:F,K689))</f>
        <v>0</v>
      </c>
      <c r="P689" s="67">
        <f>IF(A689="","",SUMIFS('MVT stock'!H:H,'MVT stock'!E:E,A689,'MVT stock'!F:F,K689))</f>
        <v>0</v>
      </c>
      <c r="Q689" s="68">
        <f t="shared" si="52"/>
        <v>1</v>
      </c>
      <c r="R689" s="50" t="str">
        <f t="shared" si="50"/>
        <v>Jupe lurex</v>
      </c>
      <c r="S689" s="51">
        <f>VLOOKUP(A689,BDD!E:F,2,0)</f>
        <v>144</v>
      </c>
      <c r="T689" s="51">
        <f t="shared" si="53"/>
        <v>144</v>
      </c>
    </row>
    <row r="690" spans="1:20" x14ac:dyDescent="0.25">
      <c r="A690" s="65" t="str">
        <f t="shared" si="51"/>
        <v>16HCAR081.999</v>
      </c>
      <c r="B690" s="53" t="s">
        <v>134</v>
      </c>
      <c r="C690" s="53" t="s">
        <v>70</v>
      </c>
      <c r="D690" s="53" t="s">
        <v>549</v>
      </c>
      <c r="E690" s="58" t="s">
        <v>322</v>
      </c>
      <c r="F690" s="53" t="s">
        <v>162</v>
      </c>
      <c r="G690" s="53" t="s">
        <v>887</v>
      </c>
      <c r="H690" s="65" t="str">
        <f>IF(D690="","",CONCATENATE(B690,VLOOKUP(C690,Thesaurus!N:O,2,0),VLOOKUP(F690,Thesaurus!C:D,2,0)))</f>
        <v>16HCAR08</v>
      </c>
      <c r="I690" s="57">
        <v>999</v>
      </c>
      <c r="J690" s="59" t="s">
        <v>1004</v>
      </c>
      <c r="K690" s="61" t="s">
        <v>1003</v>
      </c>
      <c r="L690" s="53">
        <v>1</v>
      </c>
      <c r="N690" s="53" t="b">
        <f t="shared" si="54"/>
        <v>0</v>
      </c>
      <c r="O690" s="67">
        <f>IF(A690="","",SUMIFS('MVT stock'!G:G,'MVT stock'!E:E,A690,'MVT stock'!F:F,K690))</f>
        <v>0</v>
      </c>
      <c r="P690" s="67">
        <f>IF(A690="","",SUMIFS('MVT stock'!H:H,'MVT stock'!E:E,A690,'MVT stock'!F:F,K690))</f>
        <v>0</v>
      </c>
      <c r="Q690" s="68" t="str">
        <f t="shared" si="52"/>
        <v/>
      </c>
      <c r="R690" s="50" t="str">
        <f t="shared" si="50"/>
        <v>Robe cintrée</v>
      </c>
      <c r="S690" s="51">
        <f>VLOOKUP(A690,BDD!E:F,2,0)</f>
        <v>181</v>
      </c>
      <c r="T690" s="51">
        <f t="shared" si="53"/>
        <v>181</v>
      </c>
    </row>
    <row r="691" spans="1:20" x14ac:dyDescent="0.25">
      <c r="A691" s="65" t="str">
        <f t="shared" si="51"/>
        <v>16HCAR081.999</v>
      </c>
      <c r="B691" s="53" t="s">
        <v>134</v>
      </c>
      <c r="C691" s="53" t="s">
        <v>70</v>
      </c>
      <c r="D691" s="53" t="s">
        <v>549</v>
      </c>
      <c r="E691" s="58" t="s">
        <v>322</v>
      </c>
      <c r="F691" s="53" t="s">
        <v>162</v>
      </c>
      <c r="G691" s="53" t="s">
        <v>887</v>
      </c>
      <c r="H691" s="65" t="str">
        <f>IF(D691="","",CONCATENATE(B691,VLOOKUP(C691,Thesaurus!N:O,2,0),VLOOKUP(F691,Thesaurus!C:D,2,0)))</f>
        <v>16HCAR08</v>
      </c>
      <c r="I691" s="57">
        <v>999</v>
      </c>
      <c r="J691" s="59" t="s">
        <v>1004</v>
      </c>
      <c r="K691" s="61" t="s">
        <v>1001</v>
      </c>
      <c r="L691" s="53">
        <v>1</v>
      </c>
      <c r="N691" s="53" t="b">
        <f t="shared" si="54"/>
        <v>0</v>
      </c>
      <c r="O691" s="67">
        <f>IF(A691="","",SUMIFS('MVT stock'!G:G,'MVT stock'!E:E,A691,'MVT stock'!F:F,K691))</f>
        <v>0</v>
      </c>
      <c r="P691" s="67">
        <f>IF(A691="","",SUMIFS('MVT stock'!H:H,'MVT stock'!E:E,A691,'MVT stock'!F:F,K691))</f>
        <v>0</v>
      </c>
      <c r="Q691" s="68" t="str">
        <f t="shared" si="52"/>
        <v/>
      </c>
      <c r="R691" s="50" t="str">
        <f t="shared" si="50"/>
        <v>Robe cintrée</v>
      </c>
      <c r="S691" s="51">
        <f>VLOOKUP(A691,BDD!E:F,2,0)</f>
        <v>181</v>
      </c>
      <c r="T691" s="51">
        <f t="shared" si="53"/>
        <v>181</v>
      </c>
    </row>
    <row r="692" spans="1:20" x14ac:dyDescent="0.25">
      <c r="A692" s="65" t="str">
        <f t="shared" si="51"/>
        <v>16HCAR081.999</v>
      </c>
      <c r="B692" s="53" t="s">
        <v>134</v>
      </c>
      <c r="C692" s="53" t="s">
        <v>70</v>
      </c>
      <c r="D692" s="53" t="s">
        <v>549</v>
      </c>
      <c r="E692" s="58" t="s">
        <v>322</v>
      </c>
      <c r="F692" s="53" t="s">
        <v>162</v>
      </c>
      <c r="G692" s="53" t="s">
        <v>887</v>
      </c>
      <c r="H692" s="65" t="str">
        <f>IF(D692="","",CONCATENATE(B692,VLOOKUP(C692,Thesaurus!N:O,2,0),VLOOKUP(F692,Thesaurus!C:D,2,0)))</f>
        <v>16HCAR08</v>
      </c>
      <c r="I692" s="57">
        <v>999</v>
      </c>
      <c r="J692" s="59" t="s">
        <v>1004</v>
      </c>
      <c r="K692" s="61" t="s">
        <v>1002</v>
      </c>
      <c r="L692" s="53">
        <v>1</v>
      </c>
      <c r="N692" s="53" t="b">
        <f t="shared" si="54"/>
        <v>0</v>
      </c>
      <c r="O692" s="67">
        <f>IF(A692="","",SUMIFS('MVT stock'!G:G,'MVT stock'!E:E,A692,'MVT stock'!F:F,K692))</f>
        <v>0</v>
      </c>
      <c r="P692" s="67">
        <f>IF(A692="","",SUMIFS('MVT stock'!H:H,'MVT stock'!E:E,A692,'MVT stock'!F:F,K692))</f>
        <v>0</v>
      </c>
      <c r="Q692" s="68" t="str">
        <f t="shared" si="52"/>
        <v/>
      </c>
      <c r="R692" s="50" t="str">
        <f t="shared" si="50"/>
        <v>Robe cintrée</v>
      </c>
      <c r="S692" s="51">
        <f>VLOOKUP(A692,BDD!E:F,2,0)</f>
        <v>181</v>
      </c>
      <c r="T692" s="51">
        <f t="shared" si="53"/>
        <v>181</v>
      </c>
    </row>
    <row r="693" spans="1:20" x14ac:dyDescent="0.25">
      <c r="A693" s="65" t="str">
        <f t="shared" si="51"/>
        <v>16HCAR081.999</v>
      </c>
      <c r="B693" s="53" t="s">
        <v>134</v>
      </c>
      <c r="C693" s="53" t="s">
        <v>70</v>
      </c>
      <c r="D693" s="53" t="s">
        <v>549</v>
      </c>
      <c r="E693" s="58" t="s">
        <v>322</v>
      </c>
      <c r="F693" s="53" t="s">
        <v>162</v>
      </c>
      <c r="G693" s="53" t="s">
        <v>887</v>
      </c>
      <c r="H693" s="65" t="str">
        <f>IF(D693="","",CONCATENATE(B693,VLOOKUP(C693,Thesaurus!N:O,2,0),VLOOKUP(F693,Thesaurus!C:D,2,0)))</f>
        <v>16HCAR08</v>
      </c>
      <c r="I693" s="57">
        <v>999</v>
      </c>
      <c r="J693" s="59" t="s">
        <v>1004</v>
      </c>
      <c r="K693" s="61" t="s">
        <v>993</v>
      </c>
      <c r="L693" s="53">
        <v>1</v>
      </c>
      <c r="N693" s="53" t="b">
        <f t="shared" si="54"/>
        <v>0</v>
      </c>
      <c r="O693" s="67">
        <f>IF(A693="","",SUMIFS('MVT stock'!G:G,'MVT stock'!E:E,A693,'MVT stock'!F:F,K693))</f>
        <v>0</v>
      </c>
      <c r="P693" s="67">
        <f>IF(A693="","",SUMIFS('MVT stock'!H:H,'MVT stock'!E:E,A693,'MVT stock'!F:F,K693))</f>
        <v>0</v>
      </c>
      <c r="Q693" s="68" t="str">
        <f t="shared" si="52"/>
        <v/>
      </c>
      <c r="R693" s="50" t="str">
        <f t="shared" si="50"/>
        <v>Robe cintrée</v>
      </c>
      <c r="S693" s="51">
        <f>VLOOKUP(A693,BDD!E:F,2,0)</f>
        <v>181</v>
      </c>
      <c r="T693" s="51">
        <f t="shared" si="53"/>
        <v>181</v>
      </c>
    </row>
    <row r="694" spans="1:20" x14ac:dyDescent="0.25">
      <c r="A694" s="65" t="str">
        <f t="shared" si="51"/>
        <v>16HCAR081.999</v>
      </c>
      <c r="B694" s="53" t="s">
        <v>134</v>
      </c>
      <c r="C694" s="53" t="s">
        <v>70</v>
      </c>
      <c r="D694" s="53" t="s">
        <v>549</v>
      </c>
      <c r="E694" s="58" t="s">
        <v>322</v>
      </c>
      <c r="F694" s="53" t="s">
        <v>162</v>
      </c>
      <c r="G694" s="53" t="s">
        <v>887</v>
      </c>
      <c r="H694" s="65" t="str">
        <f>IF(D694="","",CONCATENATE(B694,VLOOKUP(C694,Thesaurus!N:O,2,0),VLOOKUP(F694,Thesaurus!C:D,2,0)))</f>
        <v>16HCAR08</v>
      </c>
      <c r="I694" s="57">
        <v>999</v>
      </c>
      <c r="J694" s="59" t="s">
        <v>1004</v>
      </c>
      <c r="K694" s="61" t="s">
        <v>994</v>
      </c>
      <c r="L694" s="53">
        <v>1</v>
      </c>
      <c r="N694" s="53" t="b">
        <f t="shared" si="54"/>
        <v>0</v>
      </c>
      <c r="O694" s="67">
        <f>IF(A694="","",SUMIFS('MVT stock'!G:G,'MVT stock'!E:E,A694,'MVT stock'!F:F,K694))</f>
        <v>0</v>
      </c>
      <c r="P694" s="67">
        <f>IF(A694="","",SUMIFS('MVT stock'!H:H,'MVT stock'!E:E,A694,'MVT stock'!F:F,K694))</f>
        <v>0</v>
      </c>
      <c r="Q694" s="68" t="str">
        <f t="shared" si="52"/>
        <v/>
      </c>
      <c r="R694" s="50" t="str">
        <f t="shared" si="50"/>
        <v>Robe cintrée</v>
      </c>
      <c r="S694" s="51">
        <f>VLOOKUP(A694,BDD!E:F,2,0)</f>
        <v>181</v>
      </c>
      <c r="T694" s="51">
        <f t="shared" si="53"/>
        <v>181</v>
      </c>
    </row>
    <row r="695" spans="1:20" x14ac:dyDescent="0.25">
      <c r="A695" s="65" t="str">
        <f t="shared" si="51"/>
        <v>16HCAR021.999</v>
      </c>
      <c r="B695" s="53" t="s">
        <v>134</v>
      </c>
      <c r="C695" s="53" t="s">
        <v>70</v>
      </c>
      <c r="D695" s="53" t="s">
        <v>550</v>
      </c>
      <c r="E695" s="58" t="s">
        <v>347</v>
      </c>
      <c r="F695" s="53" t="s">
        <v>150</v>
      </c>
      <c r="G695" s="53" t="s">
        <v>888</v>
      </c>
      <c r="H695" s="65" t="str">
        <f>IF(D695="","",CONCATENATE(B695,VLOOKUP(C695,Thesaurus!N:O,2,0),VLOOKUP(F695,Thesaurus!C:D,2,0)))</f>
        <v>16HCAR02</v>
      </c>
      <c r="I695" s="57">
        <v>999</v>
      </c>
      <c r="J695" s="59" t="s">
        <v>1004</v>
      </c>
      <c r="K695" s="61" t="s">
        <v>1003</v>
      </c>
      <c r="L695" s="53">
        <v>1</v>
      </c>
      <c r="N695" s="53" t="b">
        <f t="shared" si="54"/>
        <v>0</v>
      </c>
      <c r="O695" s="67">
        <f>IF(A695="","",SUMIFS('MVT stock'!G:G,'MVT stock'!E:E,A695,'MVT stock'!F:F,K695))</f>
        <v>0</v>
      </c>
      <c r="P695" s="67">
        <f>IF(A695="","",SUMIFS('MVT stock'!H:H,'MVT stock'!E:E,A695,'MVT stock'!F:F,K695))</f>
        <v>0</v>
      </c>
      <c r="Q695" s="68" t="str">
        <f t="shared" si="52"/>
        <v/>
      </c>
      <c r="R695" s="50" t="str">
        <f t="shared" si="50"/>
        <v>Chemise avec zip</v>
      </c>
      <c r="S695" s="51">
        <f>VLOOKUP(A695,BDD!E:F,2,0)</f>
        <v>170</v>
      </c>
      <c r="T695" s="51">
        <f t="shared" si="53"/>
        <v>170</v>
      </c>
    </row>
    <row r="696" spans="1:20" x14ac:dyDescent="0.25">
      <c r="A696" s="65" t="str">
        <f t="shared" si="51"/>
        <v>16HCAR021.999</v>
      </c>
      <c r="B696" s="53" t="s">
        <v>134</v>
      </c>
      <c r="C696" s="53" t="s">
        <v>70</v>
      </c>
      <c r="D696" s="53" t="s">
        <v>550</v>
      </c>
      <c r="E696" s="58" t="s">
        <v>347</v>
      </c>
      <c r="F696" s="53" t="s">
        <v>150</v>
      </c>
      <c r="G696" s="53" t="s">
        <v>888</v>
      </c>
      <c r="H696" s="65" t="str">
        <f>IF(D696="","",CONCATENATE(B696,VLOOKUP(C696,Thesaurus!N:O,2,0),VLOOKUP(F696,Thesaurus!C:D,2,0)))</f>
        <v>16HCAR02</v>
      </c>
      <c r="I696" s="57">
        <v>999</v>
      </c>
      <c r="J696" s="59" t="s">
        <v>1004</v>
      </c>
      <c r="K696" s="61" t="s">
        <v>1001</v>
      </c>
      <c r="L696" s="53">
        <v>1</v>
      </c>
      <c r="N696" s="53" t="b">
        <f t="shared" si="54"/>
        <v>0</v>
      </c>
      <c r="O696" s="67">
        <f>IF(A696="","",SUMIFS('MVT stock'!G:G,'MVT stock'!E:E,A696,'MVT stock'!F:F,K696))</f>
        <v>0</v>
      </c>
      <c r="P696" s="67">
        <f>IF(A696="","",SUMIFS('MVT stock'!H:H,'MVT stock'!E:E,A696,'MVT stock'!F:F,K696))</f>
        <v>0</v>
      </c>
      <c r="Q696" s="68" t="str">
        <f t="shared" si="52"/>
        <v/>
      </c>
      <c r="R696" s="50" t="str">
        <f t="shared" si="50"/>
        <v>Chemise avec zip</v>
      </c>
      <c r="S696" s="51">
        <f>VLOOKUP(A696,BDD!E:F,2,0)</f>
        <v>170</v>
      </c>
      <c r="T696" s="51">
        <f t="shared" si="53"/>
        <v>170</v>
      </c>
    </row>
    <row r="697" spans="1:20" x14ac:dyDescent="0.25">
      <c r="A697" s="65" t="str">
        <f t="shared" si="51"/>
        <v>16HCAR021.999</v>
      </c>
      <c r="B697" s="53" t="s">
        <v>134</v>
      </c>
      <c r="C697" s="53" t="s">
        <v>70</v>
      </c>
      <c r="D697" s="53" t="s">
        <v>550</v>
      </c>
      <c r="E697" s="58" t="s">
        <v>347</v>
      </c>
      <c r="F697" s="53" t="s">
        <v>150</v>
      </c>
      <c r="G697" s="53" t="s">
        <v>888</v>
      </c>
      <c r="H697" s="65" t="str">
        <f>IF(D697="","",CONCATENATE(B697,VLOOKUP(C697,Thesaurus!N:O,2,0),VLOOKUP(F697,Thesaurus!C:D,2,0)))</f>
        <v>16HCAR02</v>
      </c>
      <c r="I697" s="57">
        <v>999</v>
      </c>
      <c r="J697" s="59" t="s">
        <v>1004</v>
      </c>
      <c r="K697" s="61" t="s">
        <v>1002</v>
      </c>
      <c r="L697" s="53">
        <v>1</v>
      </c>
      <c r="N697" s="53" t="b">
        <f t="shared" si="54"/>
        <v>0</v>
      </c>
      <c r="O697" s="67">
        <f>IF(A697="","",SUMIFS('MVT stock'!G:G,'MVT stock'!E:E,A697,'MVT stock'!F:F,K697))</f>
        <v>0</v>
      </c>
      <c r="P697" s="67">
        <f>IF(A697="","",SUMIFS('MVT stock'!H:H,'MVT stock'!E:E,A697,'MVT stock'!F:F,K697))</f>
        <v>0</v>
      </c>
      <c r="Q697" s="68" t="str">
        <f t="shared" si="52"/>
        <v/>
      </c>
      <c r="R697" s="50" t="str">
        <f t="shared" si="50"/>
        <v>Chemise avec zip</v>
      </c>
      <c r="S697" s="51">
        <f>VLOOKUP(A697,BDD!E:F,2,0)</f>
        <v>170</v>
      </c>
      <c r="T697" s="51">
        <f t="shared" si="53"/>
        <v>170</v>
      </c>
    </row>
    <row r="698" spans="1:20" x14ac:dyDescent="0.25">
      <c r="A698" s="65" t="str">
        <f t="shared" si="51"/>
        <v>16HCAR082.999</v>
      </c>
      <c r="B698" s="53" t="s">
        <v>134</v>
      </c>
      <c r="C698" s="53" t="s">
        <v>70</v>
      </c>
      <c r="D698" s="53" t="s">
        <v>551</v>
      </c>
      <c r="E698" s="58" t="s">
        <v>322</v>
      </c>
      <c r="F698" s="53" t="s">
        <v>162</v>
      </c>
      <c r="G698" s="53" t="s">
        <v>889</v>
      </c>
      <c r="H698" s="65" t="str">
        <f>IF(D698="","",CONCATENATE(B698,VLOOKUP(C698,Thesaurus!N:O,2,0),VLOOKUP(F698,Thesaurus!C:D,2,0)))</f>
        <v>16HCAR08</v>
      </c>
      <c r="I698" s="57">
        <v>999</v>
      </c>
      <c r="J698" s="59" t="s">
        <v>183</v>
      </c>
      <c r="K698" s="61" t="s">
        <v>1003</v>
      </c>
      <c r="L698" s="53">
        <v>1</v>
      </c>
      <c r="M698" s="53">
        <v>1</v>
      </c>
      <c r="N698" s="53" t="str">
        <f t="shared" si="54"/>
        <v/>
      </c>
      <c r="O698" s="67">
        <f>IF(A698="","",SUMIFS('MVT stock'!G:G,'MVT stock'!E:E,A698,'MVT stock'!F:F,K698))</f>
        <v>0</v>
      </c>
      <c r="P698" s="67">
        <f>IF(A698="","",SUMIFS('MVT stock'!H:H,'MVT stock'!E:E,A698,'MVT stock'!F:F,K698))</f>
        <v>0</v>
      </c>
      <c r="Q698" s="68">
        <f t="shared" si="52"/>
        <v>1</v>
      </c>
      <c r="R698" s="50" t="str">
        <f t="shared" si="50"/>
        <v>Robe à fleurs plaquées</v>
      </c>
      <c r="S698" s="51">
        <f>VLOOKUP(A698,BDD!E:F,2,0)</f>
        <v>144</v>
      </c>
      <c r="T698" s="51">
        <f t="shared" si="53"/>
        <v>144</v>
      </c>
    </row>
    <row r="699" spans="1:20" x14ac:dyDescent="0.25">
      <c r="A699" s="65" t="str">
        <f t="shared" si="51"/>
        <v>16HCAR082.999</v>
      </c>
      <c r="B699" s="53" t="s">
        <v>134</v>
      </c>
      <c r="C699" s="53" t="s">
        <v>70</v>
      </c>
      <c r="D699" s="53" t="s">
        <v>551</v>
      </c>
      <c r="E699" s="58" t="s">
        <v>322</v>
      </c>
      <c r="F699" s="53" t="s">
        <v>162</v>
      </c>
      <c r="G699" s="53" t="s">
        <v>889</v>
      </c>
      <c r="H699" s="65" t="str">
        <f>IF(D699="","",CONCATENATE(B699,VLOOKUP(C699,Thesaurus!N:O,2,0),VLOOKUP(F699,Thesaurus!C:D,2,0)))</f>
        <v>16HCAR08</v>
      </c>
      <c r="I699" s="57">
        <v>999</v>
      </c>
      <c r="J699" s="59" t="s">
        <v>183</v>
      </c>
      <c r="K699" s="61" t="s">
        <v>1001</v>
      </c>
      <c r="L699" s="53">
        <v>1</v>
      </c>
      <c r="M699" s="53">
        <v>1</v>
      </c>
      <c r="N699" s="53" t="str">
        <f t="shared" si="54"/>
        <v/>
      </c>
      <c r="O699" s="67">
        <f>IF(A699="","",SUMIFS('MVT stock'!G:G,'MVT stock'!E:E,A699,'MVT stock'!F:F,K699))</f>
        <v>0</v>
      </c>
      <c r="P699" s="67">
        <f>IF(A699="","",SUMIFS('MVT stock'!H:H,'MVT stock'!E:E,A699,'MVT stock'!F:F,K699))</f>
        <v>0</v>
      </c>
      <c r="Q699" s="68">
        <f t="shared" si="52"/>
        <v>1</v>
      </c>
      <c r="R699" s="50" t="str">
        <f t="shared" si="50"/>
        <v>Robe à fleurs plaquées</v>
      </c>
      <c r="S699" s="51">
        <f>VLOOKUP(A699,BDD!E:F,2,0)</f>
        <v>144</v>
      </c>
      <c r="T699" s="51">
        <f t="shared" si="53"/>
        <v>144</v>
      </c>
    </row>
    <row r="700" spans="1:20" x14ac:dyDescent="0.25">
      <c r="A700" s="65" t="str">
        <f t="shared" si="51"/>
        <v>16HCAR082.999</v>
      </c>
      <c r="B700" s="53" t="s">
        <v>134</v>
      </c>
      <c r="C700" s="53" t="s">
        <v>70</v>
      </c>
      <c r="D700" s="53" t="s">
        <v>551</v>
      </c>
      <c r="E700" s="58" t="s">
        <v>322</v>
      </c>
      <c r="F700" s="53" t="s">
        <v>162</v>
      </c>
      <c r="G700" s="53" t="s">
        <v>889</v>
      </c>
      <c r="H700" s="65" t="str">
        <f>IF(D700="","",CONCATENATE(B700,VLOOKUP(C700,Thesaurus!N:O,2,0),VLOOKUP(F700,Thesaurus!C:D,2,0)))</f>
        <v>16HCAR08</v>
      </c>
      <c r="I700" s="57">
        <v>999</v>
      </c>
      <c r="J700" s="59" t="s">
        <v>183</v>
      </c>
      <c r="K700" s="61" t="s">
        <v>1002</v>
      </c>
      <c r="L700" s="53">
        <v>1</v>
      </c>
      <c r="M700" s="53">
        <v>1</v>
      </c>
      <c r="N700" s="53" t="str">
        <f t="shared" si="54"/>
        <v/>
      </c>
      <c r="O700" s="67">
        <f>IF(A700="","",SUMIFS('MVT stock'!G:G,'MVT stock'!E:E,A700,'MVT stock'!F:F,K700))</f>
        <v>0</v>
      </c>
      <c r="P700" s="67">
        <f>IF(A700="","",SUMIFS('MVT stock'!H:H,'MVT stock'!E:E,A700,'MVT stock'!F:F,K700))</f>
        <v>0</v>
      </c>
      <c r="Q700" s="68">
        <f t="shared" si="52"/>
        <v>1</v>
      </c>
      <c r="R700" s="50" t="str">
        <f t="shared" si="50"/>
        <v>Robe à fleurs plaquées</v>
      </c>
      <c r="S700" s="51">
        <f>VLOOKUP(A700,BDD!E:F,2,0)</f>
        <v>144</v>
      </c>
      <c r="T700" s="51">
        <f t="shared" si="53"/>
        <v>144</v>
      </c>
    </row>
    <row r="701" spans="1:20" x14ac:dyDescent="0.25">
      <c r="A701" s="65" t="str">
        <f t="shared" si="51"/>
        <v>16HCAR082.999</v>
      </c>
      <c r="B701" s="53" t="s">
        <v>134</v>
      </c>
      <c r="C701" s="53" t="s">
        <v>70</v>
      </c>
      <c r="D701" s="53" t="s">
        <v>551</v>
      </c>
      <c r="E701" s="58" t="s">
        <v>322</v>
      </c>
      <c r="F701" s="53" t="s">
        <v>162</v>
      </c>
      <c r="G701" s="53" t="s">
        <v>889</v>
      </c>
      <c r="H701" s="65" t="str">
        <f>IF(D701="","",CONCATENATE(B701,VLOOKUP(C701,Thesaurus!N:O,2,0),VLOOKUP(F701,Thesaurus!C:D,2,0)))</f>
        <v>16HCAR08</v>
      </c>
      <c r="I701" s="57">
        <v>999</v>
      </c>
      <c r="J701" s="59" t="s">
        <v>183</v>
      </c>
      <c r="K701" s="61" t="s">
        <v>993</v>
      </c>
      <c r="L701" s="53">
        <v>1</v>
      </c>
      <c r="M701" s="53">
        <v>1</v>
      </c>
      <c r="N701" s="53" t="str">
        <f t="shared" si="54"/>
        <v/>
      </c>
      <c r="O701" s="67">
        <f>IF(A701="","",SUMIFS('MVT stock'!G:G,'MVT stock'!E:E,A701,'MVT stock'!F:F,K701))</f>
        <v>0</v>
      </c>
      <c r="P701" s="67">
        <f>IF(A701="","",SUMIFS('MVT stock'!H:H,'MVT stock'!E:E,A701,'MVT stock'!F:F,K701))</f>
        <v>0</v>
      </c>
      <c r="Q701" s="68">
        <f t="shared" si="52"/>
        <v>1</v>
      </c>
      <c r="R701" s="50" t="str">
        <f t="shared" si="50"/>
        <v>Robe à fleurs plaquées</v>
      </c>
      <c r="S701" s="51">
        <f>VLOOKUP(A701,BDD!E:F,2,0)</f>
        <v>144</v>
      </c>
      <c r="T701" s="51">
        <f t="shared" si="53"/>
        <v>144</v>
      </c>
    </row>
    <row r="702" spans="1:20" x14ac:dyDescent="0.25">
      <c r="A702" s="65" t="str">
        <f t="shared" si="51"/>
        <v>16HCAR082.999</v>
      </c>
      <c r="B702" s="53" t="s">
        <v>134</v>
      </c>
      <c r="C702" s="53" t="s">
        <v>70</v>
      </c>
      <c r="D702" s="53" t="s">
        <v>551</v>
      </c>
      <c r="E702" s="58" t="s">
        <v>322</v>
      </c>
      <c r="F702" s="53" t="s">
        <v>162</v>
      </c>
      <c r="G702" s="53" t="s">
        <v>889</v>
      </c>
      <c r="H702" s="65" t="str">
        <f>IF(D702="","",CONCATENATE(B702,VLOOKUP(C702,Thesaurus!N:O,2,0),VLOOKUP(F702,Thesaurus!C:D,2,0)))</f>
        <v>16HCAR08</v>
      </c>
      <c r="I702" s="57">
        <v>999</v>
      </c>
      <c r="J702" s="59" t="s">
        <v>183</v>
      </c>
      <c r="K702" s="61" t="s">
        <v>994</v>
      </c>
      <c r="L702" s="53">
        <v>1</v>
      </c>
      <c r="M702" s="53">
        <v>1</v>
      </c>
      <c r="N702" s="53" t="str">
        <f t="shared" si="54"/>
        <v/>
      </c>
      <c r="O702" s="67">
        <f>IF(A702="","",SUMIFS('MVT stock'!G:G,'MVT stock'!E:E,A702,'MVT stock'!F:F,K702))</f>
        <v>0</v>
      </c>
      <c r="P702" s="67">
        <f>IF(A702="","",SUMIFS('MVT stock'!H:H,'MVT stock'!E:E,A702,'MVT stock'!F:F,K702))</f>
        <v>0</v>
      </c>
      <c r="Q702" s="68">
        <f t="shared" si="52"/>
        <v>1</v>
      </c>
      <c r="R702" s="50" t="str">
        <f t="shared" si="50"/>
        <v>Robe à fleurs plaquées</v>
      </c>
      <c r="S702" s="51">
        <f>VLOOKUP(A702,BDD!E:F,2,0)</f>
        <v>144</v>
      </c>
      <c r="T702" s="51">
        <f t="shared" si="53"/>
        <v>144</v>
      </c>
    </row>
    <row r="703" spans="1:20" x14ac:dyDescent="0.25">
      <c r="A703" s="65" t="str">
        <f t="shared" si="51"/>
        <v>16HCAR083.905</v>
      </c>
      <c r="B703" s="53" t="s">
        <v>134</v>
      </c>
      <c r="C703" s="53" t="s">
        <v>70</v>
      </c>
      <c r="D703" s="53" t="s">
        <v>552</v>
      </c>
      <c r="E703" s="58" t="s">
        <v>553</v>
      </c>
      <c r="F703" s="53" t="s">
        <v>162</v>
      </c>
      <c r="G703" s="53" t="s">
        <v>890</v>
      </c>
      <c r="H703" s="65" t="str">
        <f>IF(D703="","",CONCATENATE(B703,VLOOKUP(C703,Thesaurus!N:O,2,0),VLOOKUP(F703,Thesaurus!C:D,2,0)))</f>
        <v>16HCAR08</v>
      </c>
      <c r="I703" s="57">
        <v>905</v>
      </c>
      <c r="J703" s="59" t="s">
        <v>1005</v>
      </c>
      <c r="K703" s="61" t="s">
        <v>1001</v>
      </c>
      <c r="L703" s="53">
        <v>1</v>
      </c>
      <c r="N703" s="53" t="b">
        <f t="shared" si="54"/>
        <v>0</v>
      </c>
      <c r="O703" s="67">
        <f>IF(A703="","",SUMIFS('MVT stock'!G:G,'MVT stock'!E:E,A703,'MVT stock'!F:F,K703))</f>
        <v>0</v>
      </c>
      <c r="P703" s="67">
        <f>IF(A703="","",SUMIFS('MVT stock'!H:H,'MVT stock'!E:E,A703,'MVT stock'!F:F,K703))</f>
        <v>0</v>
      </c>
      <c r="Q703" s="68" t="str">
        <f t="shared" si="52"/>
        <v/>
      </c>
      <c r="R703" s="50" t="str">
        <f t="shared" si="50"/>
        <v>Robe drapée à sequins</v>
      </c>
      <c r="S703" s="51">
        <f>VLOOKUP(A703,BDD!E:F,2,0)</f>
        <v>144</v>
      </c>
      <c r="T703" s="51">
        <f t="shared" si="53"/>
        <v>144</v>
      </c>
    </row>
    <row r="704" spans="1:20" x14ac:dyDescent="0.25">
      <c r="A704" s="65" t="str">
        <f t="shared" si="51"/>
        <v>16HCAR083.905</v>
      </c>
      <c r="B704" s="53" t="s">
        <v>134</v>
      </c>
      <c r="C704" s="53" t="s">
        <v>70</v>
      </c>
      <c r="D704" s="53" t="s">
        <v>552</v>
      </c>
      <c r="E704" s="58" t="s">
        <v>553</v>
      </c>
      <c r="F704" s="53" t="s">
        <v>162</v>
      </c>
      <c r="G704" s="53" t="s">
        <v>890</v>
      </c>
      <c r="H704" s="65" t="str">
        <f>IF(D704="","",CONCATENATE(B704,VLOOKUP(C704,Thesaurus!N:O,2,0),VLOOKUP(F704,Thesaurus!C:D,2,0)))</f>
        <v>16HCAR08</v>
      </c>
      <c r="I704" s="57">
        <v>905</v>
      </c>
      <c r="J704" s="59" t="s">
        <v>1005</v>
      </c>
      <c r="K704" s="61" t="s">
        <v>1002</v>
      </c>
      <c r="L704" s="53">
        <v>1</v>
      </c>
      <c r="N704" s="53" t="b">
        <f t="shared" si="54"/>
        <v>0</v>
      </c>
      <c r="O704" s="67">
        <f>IF(A704="","",SUMIFS('MVT stock'!G:G,'MVT stock'!E:E,A704,'MVT stock'!F:F,K704))</f>
        <v>0</v>
      </c>
      <c r="P704" s="67">
        <f>IF(A704="","",SUMIFS('MVT stock'!H:H,'MVT stock'!E:E,A704,'MVT stock'!F:F,K704))</f>
        <v>0</v>
      </c>
      <c r="Q704" s="68" t="str">
        <f t="shared" si="52"/>
        <v/>
      </c>
      <c r="R704" s="50" t="str">
        <f t="shared" si="50"/>
        <v>Robe drapée à sequins</v>
      </c>
      <c r="S704" s="51">
        <f>VLOOKUP(A704,BDD!E:F,2,0)</f>
        <v>144</v>
      </c>
      <c r="T704" s="51">
        <f t="shared" si="53"/>
        <v>144</v>
      </c>
    </row>
    <row r="705" spans="1:20" x14ac:dyDescent="0.25">
      <c r="A705" s="65" t="str">
        <f t="shared" si="51"/>
        <v>16HCAR083.905</v>
      </c>
      <c r="B705" s="53" t="s">
        <v>134</v>
      </c>
      <c r="C705" s="53" t="s">
        <v>70</v>
      </c>
      <c r="D705" s="53" t="s">
        <v>552</v>
      </c>
      <c r="E705" s="58" t="s">
        <v>553</v>
      </c>
      <c r="F705" s="53" t="s">
        <v>162</v>
      </c>
      <c r="G705" s="53" t="s">
        <v>890</v>
      </c>
      <c r="H705" s="65" t="str">
        <f>IF(D705="","",CONCATENATE(B705,VLOOKUP(C705,Thesaurus!N:O,2,0),VLOOKUP(F705,Thesaurus!C:D,2,0)))</f>
        <v>16HCAR08</v>
      </c>
      <c r="I705" s="57">
        <v>905</v>
      </c>
      <c r="J705" s="59" t="s">
        <v>1005</v>
      </c>
      <c r="K705" s="61" t="s">
        <v>993</v>
      </c>
      <c r="L705" s="53">
        <v>1</v>
      </c>
      <c r="N705" s="53" t="b">
        <f t="shared" si="54"/>
        <v>0</v>
      </c>
      <c r="O705" s="67">
        <f>IF(A705="","",SUMIFS('MVT stock'!G:G,'MVT stock'!E:E,A705,'MVT stock'!F:F,K705))</f>
        <v>0</v>
      </c>
      <c r="P705" s="67">
        <f>IF(A705="","",SUMIFS('MVT stock'!H:H,'MVT stock'!E:E,A705,'MVT stock'!F:F,K705))</f>
        <v>0</v>
      </c>
      <c r="Q705" s="68" t="str">
        <f t="shared" si="52"/>
        <v/>
      </c>
      <c r="R705" s="50" t="str">
        <f t="shared" si="50"/>
        <v>Robe drapée à sequins</v>
      </c>
      <c r="S705" s="51">
        <f>VLOOKUP(A705,BDD!E:F,2,0)</f>
        <v>144</v>
      </c>
      <c r="T705" s="51">
        <f t="shared" si="53"/>
        <v>144</v>
      </c>
    </row>
    <row r="706" spans="1:20" x14ac:dyDescent="0.25">
      <c r="A706" s="65" t="str">
        <f t="shared" si="51"/>
        <v>16HCAR083.905</v>
      </c>
      <c r="B706" s="53" t="s">
        <v>134</v>
      </c>
      <c r="C706" s="53" t="s">
        <v>70</v>
      </c>
      <c r="D706" s="53" t="s">
        <v>552</v>
      </c>
      <c r="E706" s="58" t="s">
        <v>553</v>
      </c>
      <c r="F706" s="53" t="s">
        <v>162</v>
      </c>
      <c r="G706" s="53" t="s">
        <v>890</v>
      </c>
      <c r="H706" s="65" t="str">
        <f>IF(D706="","",CONCATENATE(B706,VLOOKUP(C706,Thesaurus!N:O,2,0),VLOOKUP(F706,Thesaurus!C:D,2,0)))</f>
        <v>16HCAR08</v>
      </c>
      <c r="I706" s="57">
        <v>905</v>
      </c>
      <c r="J706" s="59" t="s">
        <v>1005</v>
      </c>
      <c r="K706" s="61" t="s">
        <v>994</v>
      </c>
      <c r="L706" s="53">
        <v>1</v>
      </c>
      <c r="N706" s="53" t="b">
        <f t="shared" si="54"/>
        <v>0</v>
      </c>
      <c r="O706" s="67">
        <f>IF(A706="","",SUMIFS('MVT stock'!G:G,'MVT stock'!E:E,A706,'MVT stock'!F:F,K706))</f>
        <v>0</v>
      </c>
      <c r="P706" s="67">
        <f>IF(A706="","",SUMIFS('MVT stock'!H:H,'MVT stock'!E:E,A706,'MVT stock'!F:F,K706))</f>
        <v>0</v>
      </c>
      <c r="Q706" s="68" t="str">
        <f t="shared" si="52"/>
        <v/>
      </c>
      <c r="R706" s="50" t="str">
        <f t="shared" ref="R706:R769" si="55">G706</f>
        <v>Robe drapée à sequins</v>
      </c>
      <c r="S706" s="51">
        <f>VLOOKUP(A706,BDD!E:F,2,0)</f>
        <v>144</v>
      </c>
      <c r="T706" s="51">
        <f t="shared" si="53"/>
        <v>144</v>
      </c>
    </row>
    <row r="707" spans="1:20" x14ac:dyDescent="0.25">
      <c r="A707" s="65" t="str">
        <f t="shared" ref="A707:A770" si="56">IF(D707="","",CONCATENATE(H707,J707,".",I707))</f>
        <v>16HCAR091.540</v>
      </c>
      <c r="B707" s="53" t="s">
        <v>134</v>
      </c>
      <c r="C707" s="53" t="s">
        <v>70</v>
      </c>
      <c r="D707" s="53" t="s">
        <v>554</v>
      </c>
      <c r="E707" s="58" t="s">
        <v>555</v>
      </c>
      <c r="F707" s="53" t="s">
        <v>164</v>
      </c>
      <c r="G707" s="53" t="s">
        <v>891</v>
      </c>
      <c r="H707" s="65" t="str">
        <f>IF(D707="","",CONCATENATE(B707,VLOOKUP(C707,Thesaurus!N:O,2,0),VLOOKUP(F707,Thesaurus!C:D,2,0)))</f>
        <v>16HCAR09</v>
      </c>
      <c r="I707" s="57">
        <v>540</v>
      </c>
      <c r="J707" s="59" t="s">
        <v>1004</v>
      </c>
      <c r="K707" s="61" t="s">
        <v>997</v>
      </c>
      <c r="L707" s="53">
        <v>1</v>
      </c>
      <c r="N707" s="53" t="b">
        <f t="shared" si="54"/>
        <v>0</v>
      </c>
      <c r="O707" s="67">
        <f>IF(A707="","",SUMIFS('MVT stock'!G:G,'MVT stock'!E:E,A707,'MVT stock'!F:F,K707))</f>
        <v>0</v>
      </c>
      <c r="P707" s="67">
        <f>IF(A707="","",SUMIFS('MVT stock'!H:H,'MVT stock'!E:E,A707,'MVT stock'!F:F,K707))</f>
        <v>0</v>
      </c>
      <c r="Q707" s="68" t="str">
        <f t="shared" ref="Q707:Q770" si="57">IF(M707="","",M707+O707-P707)</f>
        <v/>
      </c>
      <c r="R707" s="50" t="str">
        <f t="shared" si="55"/>
        <v>Pull en lurex brillant</v>
      </c>
      <c r="S707" s="51">
        <f>VLOOKUP(A707,BDD!E:F,2,0)</f>
        <v>107</v>
      </c>
      <c r="T707" s="51">
        <f t="shared" ref="T707:T770" si="58">L707*S707</f>
        <v>107</v>
      </c>
    </row>
    <row r="708" spans="1:20" x14ac:dyDescent="0.25">
      <c r="A708" s="65" t="str">
        <f t="shared" si="56"/>
        <v>16HCAR091.540</v>
      </c>
      <c r="B708" s="53" t="s">
        <v>134</v>
      </c>
      <c r="C708" s="53" t="s">
        <v>70</v>
      </c>
      <c r="D708" s="53" t="s">
        <v>554</v>
      </c>
      <c r="E708" s="58" t="s">
        <v>555</v>
      </c>
      <c r="F708" s="53" t="s">
        <v>164</v>
      </c>
      <c r="G708" s="53" t="s">
        <v>891</v>
      </c>
      <c r="H708" s="65" t="str">
        <f>IF(D708="","",CONCATENATE(B708,VLOOKUP(C708,Thesaurus!N:O,2,0),VLOOKUP(F708,Thesaurus!C:D,2,0)))</f>
        <v>16HCAR09</v>
      </c>
      <c r="I708" s="57">
        <v>540</v>
      </c>
      <c r="J708" s="59" t="s">
        <v>1004</v>
      </c>
      <c r="K708" s="61" t="s">
        <v>180</v>
      </c>
      <c r="L708" s="53">
        <v>1</v>
      </c>
      <c r="N708" s="53" t="b">
        <f t="shared" si="54"/>
        <v>0</v>
      </c>
      <c r="O708" s="67">
        <f>IF(A708="","",SUMIFS('MVT stock'!G:G,'MVT stock'!E:E,A708,'MVT stock'!F:F,K708))</f>
        <v>0</v>
      </c>
      <c r="P708" s="67">
        <f>IF(A708="","",SUMIFS('MVT stock'!H:H,'MVT stock'!E:E,A708,'MVT stock'!F:F,K708))</f>
        <v>0</v>
      </c>
      <c r="Q708" s="68" t="str">
        <f t="shared" si="57"/>
        <v/>
      </c>
      <c r="R708" s="50" t="str">
        <f t="shared" si="55"/>
        <v>Pull en lurex brillant</v>
      </c>
      <c r="S708" s="51">
        <f>VLOOKUP(A708,BDD!E:F,2,0)</f>
        <v>107</v>
      </c>
      <c r="T708" s="51">
        <f t="shared" si="58"/>
        <v>107</v>
      </c>
    </row>
    <row r="709" spans="1:20" x14ac:dyDescent="0.25">
      <c r="A709" s="65" t="str">
        <f t="shared" si="56"/>
        <v>16HCAR091.540</v>
      </c>
      <c r="B709" s="53" t="s">
        <v>134</v>
      </c>
      <c r="C709" s="53" t="s">
        <v>70</v>
      </c>
      <c r="D709" s="53" t="s">
        <v>554</v>
      </c>
      <c r="E709" s="58" t="s">
        <v>555</v>
      </c>
      <c r="F709" s="53" t="s">
        <v>164</v>
      </c>
      <c r="G709" s="53" t="s">
        <v>891</v>
      </c>
      <c r="H709" s="65" t="str">
        <f>IF(D709="","",CONCATENATE(B709,VLOOKUP(C709,Thesaurus!N:O,2,0),VLOOKUP(F709,Thesaurus!C:D,2,0)))</f>
        <v>16HCAR09</v>
      </c>
      <c r="I709" s="57">
        <v>540</v>
      </c>
      <c r="J709" s="59" t="s">
        <v>1004</v>
      </c>
      <c r="K709" s="61" t="s">
        <v>181</v>
      </c>
      <c r="L709" s="53">
        <v>1</v>
      </c>
      <c r="N709" s="53" t="b">
        <f t="shared" ref="N709:N772" si="59">IF(L709=M709,"",FALSE)</f>
        <v>0</v>
      </c>
      <c r="O709" s="67">
        <f>IF(A709="","",SUMIFS('MVT stock'!G:G,'MVT stock'!E:E,A709,'MVT stock'!F:F,K709))</f>
        <v>0</v>
      </c>
      <c r="P709" s="67">
        <f>IF(A709="","",SUMIFS('MVT stock'!H:H,'MVT stock'!E:E,A709,'MVT stock'!F:F,K709))</f>
        <v>0</v>
      </c>
      <c r="Q709" s="68" t="str">
        <f t="shared" si="57"/>
        <v/>
      </c>
      <c r="R709" s="50" t="str">
        <f t="shared" si="55"/>
        <v>Pull en lurex brillant</v>
      </c>
      <c r="S709" s="51">
        <f>VLOOKUP(A709,BDD!E:F,2,0)</f>
        <v>107</v>
      </c>
      <c r="T709" s="51">
        <f t="shared" si="58"/>
        <v>107</v>
      </c>
    </row>
    <row r="710" spans="1:20" x14ac:dyDescent="0.25">
      <c r="A710" s="65" t="str">
        <f t="shared" si="56"/>
        <v>16HCAR091.540</v>
      </c>
      <c r="B710" s="53" t="s">
        <v>134</v>
      </c>
      <c r="C710" s="53" t="s">
        <v>70</v>
      </c>
      <c r="D710" s="53" t="s">
        <v>554</v>
      </c>
      <c r="E710" s="58" t="s">
        <v>555</v>
      </c>
      <c r="F710" s="53" t="s">
        <v>164</v>
      </c>
      <c r="G710" s="53" t="s">
        <v>891</v>
      </c>
      <c r="H710" s="65" t="str">
        <f>IF(D710="","",CONCATENATE(B710,VLOOKUP(C710,Thesaurus!N:O,2,0),VLOOKUP(F710,Thesaurus!C:D,2,0)))</f>
        <v>16HCAR09</v>
      </c>
      <c r="I710" s="57">
        <v>540</v>
      </c>
      <c r="J710" s="59" t="s">
        <v>1004</v>
      </c>
      <c r="K710" s="61" t="s">
        <v>996</v>
      </c>
      <c r="L710" s="53">
        <v>1</v>
      </c>
      <c r="N710" s="53" t="b">
        <f t="shared" si="59"/>
        <v>0</v>
      </c>
      <c r="O710" s="67">
        <f>IF(A710="","",SUMIFS('MVT stock'!G:G,'MVT stock'!E:E,A710,'MVT stock'!F:F,K710))</f>
        <v>0</v>
      </c>
      <c r="P710" s="67">
        <f>IF(A710="","",SUMIFS('MVT stock'!H:H,'MVT stock'!E:E,A710,'MVT stock'!F:F,K710))</f>
        <v>0</v>
      </c>
      <c r="Q710" s="68" t="str">
        <f t="shared" si="57"/>
        <v/>
      </c>
      <c r="R710" s="50" t="str">
        <f t="shared" si="55"/>
        <v>Pull en lurex brillant</v>
      </c>
      <c r="S710" s="51">
        <f>VLOOKUP(A710,BDD!E:F,2,0)</f>
        <v>107</v>
      </c>
      <c r="T710" s="51">
        <f t="shared" si="58"/>
        <v>107</v>
      </c>
    </row>
    <row r="711" spans="1:20" x14ac:dyDescent="0.25">
      <c r="A711" s="65" t="str">
        <f t="shared" si="56"/>
        <v>16HPAJ121.MUL</v>
      </c>
      <c r="B711" s="53" t="s">
        <v>134</v>
      </c>
      <c r="C711" s="53" t="s">
        <v>699</v>
      </c>
      <c r="D711" s="53" t="s">
        <v>556</v>
      </c>
      <c r="E711" s="58" t="s">
        <v>151</v>
      </c>
      <c r="F711" s="53" t="s">
        <v>170</v>
      </c>
      <c r="G711" s="53" t="s">
        <v>892</v>
      </c>
      <c r="H711" s="65" t="str">
        <f>IF(D711="","",CONCATENATE(B711,VLOOKUP(C711,Thesaurus!N:O,2,0),VLOOKUP(F711,Thesaurus!C:D,2,0)))</f>
        <v>16HPAJ12</v>
      </c>
      <c r="I711" s="57" t="s">
        <v>259</v>
      </c>
      <c r="J711" s="59" t="s">
        <v>1004</v>
      </c>
      <c r="K711" s="61" t="s">
        <v>1001</v>
      </c>
      <c r="L711" s="53">
        <v>1</v>
      </c>
      <c r="N711" s="53" t="b">
        <f t="shared" si="59"/>
        <v>0</v>
      </c>
      <c r="O711" s="67">
        <f>IF(A711="","",SUMIFS('MVT stock'!G:G,'MVT stock'!E:E,A711,'MVT stock'!F:F,K711))</f>
        <v>0</v>
      </c>
      <c r="P711" s="67">
        <f>IF(A711="","",SUMIFS('MVT stock'!H:H,'MVT stock'!E:E,A711,'MVT stock'!F:F,K711))</f>
        <v>0</v>
      </c>
      <c r="Q711" s="68" t="str">
        <f t="shared" si="57"/>
        <v/>
      </c>
      <c r="R711" s="50" t="str">
        <f t="shared" si="55"/>
        <v>Veste courte jacquard</v>
      </c>
      <c r="S711" s="51">
        <f>VLOOKUP(A711,BDD!E:F,2,0)</f>
        <v>212</v>
      </c>
      <c r="T711" s="51">
        <f t="shared" si="58"/>
        <v>212</v>
      </c>
    </row>
    <row r="712" spans="1:20" x14ac:dyDescent="0.25">
      <c r="A712" s="65" t="str">
        <f t="shared" si="56"/>
        <v>16HPAJ121.MUL</v>
      </c>
      <c r="B712" s="53" t="s">
        <v>134</v>
      </c>
      <c r="C712" s="53" t="s">
        <v>699</v>
      </c>
      <c r="D712" s="53" t="s">
        <v>556</v>
      </c>
      <c r="E712" s="58" t="s">
        <v>151</v>
      </c>
      <c r="F712" s="53" t="s">
        <v>170</v>
      </c>
      <c r="G712" s="53" t="s">
        <v>892</v>
      </c>
      <c r="H712" s="65" t="str">
        <f>IF(D712="","",CONCATENATE(B712,VLOOKUP(C712,Thesaurus!N:O,2,0),VLOOKUP(F712,Thesaurus!C:D,2,0)))</f>
        <v>16HPAJ12</v>
      </c>
      <c r="I712" s="57" t="s">
        <v>259</v>
      </c>
      <c r="J712" s="59" t="s">
        <v>1004</v>
      </c>
      <c r="K712" s="61" t="s">
        <v>1002</v>
      </c>
      <c r="L712" s="53">
        <v>1</v>
      </c>
      <c r="N712" s="53" t="b">
        <f t="shared" si="59"/>
        <v>0</v>
      </c>
      <c r="O712" s="67">
        <f>IF(A712="","",SUMIFS('MVT stock'!G:G,'MVT stock'!E:E,A712,'MVT stock'!F:F,K712))</f>
        <v>0</v>
      </c>
      <c r="P712" s="67">
        <f>IF(A712="","",SUMIFS('MVT stock'!H:H,'MVT stock'!E:E,A712,'MVT stock'!F:F,K712))</f>
        <v>0</v>
      </c>
      <c r="Q712" s="68" t="str">
        <f t="shared" si="57"/>
        <v/>
      </c>
      <c r="R712" s="50" t="str">
        <f t="shared" si="55"/>
        <v>Veste courte jacquard</v>
      </c>
      <c r="S712" s="51">
        <f>VLOOKUP(A712,BDD!E:F,2,0)</f>
        <v>212</v>
      </c>
      <c r="T712" s="51">
        <f t="shared" si="58"/>
        <v>212</v>
      </c>
    </row>
    <row r="713" spans="1:20" x14ac:dyDescent="0.25">
      <c r="A713" s="65" t="str">
        <f t="shared" si="56"/>
        <v>16HPAJ121.MUL</v>
      </c>
      <c r="B713" s="53" t="s">
        <v>134</v>
      </c>
      <c r="C713" s="53" t="s">
        <v>699</v>
      </c>
      <c r="D713" s="53" t="s">
        <v>556</v>
      </c>
      <c r="E713" s="58" t="s">
        <v>151</v>
      </c>
      <c r="F713" s="53" t="s">
        <v>170</v>
      </c>
      <c r="G713" s="53" t="s">
        <v>892</v>
      </c>
      <c r="H713" s="65" t="str">
        <f>IF(D713="","",CONCATENATE(B713,VLOOKUP(C713,Thesaurus!N:O,2,0),VLOOKUP(F713,Thesaurus!C:D,2,0)))</f>
        <v>16HPAJ12</v>
      </c>
      <c r="I713" s="57" t="s">
        <v>259</v>
      </c>
      <c r="J713" s="59" t="s">
        <v>1004</v>
      </c>
      <c r="K713" s="61" t="s">
        <v>993</v>
      </c>
      <c r="L713" s="53">
        <v>1</v>
      </c>
      <c r="N713" s="53" t="b">
        <f t="shared" si="59"/>
        <v>0</v>
      </c>
      <c r="O713" s="67">
        <f>IF(A713="","",SUMIFS('MVT stock'!G:G,'MVT stock'!E:E,A713,'MVT stock'!F:F,K713))</f>
        <v>0</v>
      </c>
      <c r="P713" s="67">
        <f>IF(A713="","",SUMIFS('MVT stock'!H:H,'MVT stock'!E:E,A713,'MVT stock'!F:F,K713))</f>
        <v>0</v>
      </c>
      <c r="Q713" s="68" t="str">
        <f t="shared" si="57"/>
        <v/>
      </c>
      <c r="R713" s="50" t="str">
        <f t="shared" si="55"/>
        <v>Veste courte jacquard</v>
      </c>
      <c r="S713" s="51">
        <f>VLOOKUP(A713,BDD!E:F,2,0)</f>
        <v>212</v>
      </c>
      <c r="T713" s="51">
        <f t="shared" si="58"/>
        <v>212</v>
      </c>
    </row>
    <row r="714" spans="1:20" x14ac:dyDescent="0.25">
      <c r="A714" s="65" t="str">
        <f t="shared" si="56"/>
        <v>16HPAJ121.MUL</v>
      </c>
      <c r="B714" s="53" t="s">
        <v>134</v>
      </c>
      <c r="C714" s="53" t="s">
        <v>699</v>
      </c>
      <c r="D714" s="53" t="s">
        <v>556</v>
      </c>
      <c r="E714" s="58" t="s">
        <v>151</v>
      </c>
      <c r="F714" s="53" t="s">
        <v>170</v>
      </c>
      <c r="G714" s="53" t="s">
        <v>892</v>
      </c>
      <c r="H714" s="65" t="str">
        <f>IF(D714="","",CONCATENATE(B714,VLOOKUP(C714,Thesaurus!N:O,2,0),VLOOKUP(F714,Thesaurus!C:D,2,0)))</f>
        <v>16HPAJ12</v>
      </c>
      <c r="I714" s="57" t="s">
        <v>259</v>
      </c>
      <c r="J714" s="59" t="s">
        <v>1004</v>
      </c>
      <c r="K714" s="61" t="s">
        <v>994</v>
      </c>
      <c r="L714" s="53">
        <v>1</v>
      </c>
      <c r="N714" s="53" t="b">
        <f t="shared" si="59"/>
        <v>0</v>
      </c>
      <c r="O714" s="67">
        <f>IF(A714="","",SUMIFS('MVT stock'!G:G,'MVT stock'!E:E,A714,'MVT stock'!F:F,K714))</f>
        <v>0</v>
      </c>
      <c r="P714" s="67">
        <f>IF(A714="","",SUMIFS('MVT stock'!H:H,'MVT stock'!E:E,A714,'MVT stock'!F:F,K714))</f>
        <v>0</v>
      </c>
      <c r="Q714" s="68" t="str">
        <f t="shared" si="57"/>
        <v/>
      </c>
      <c r="R714" s="50" t="str">
        <f t="shared" si="55"/>
        <v>Veste courte jacquard</v>
      </c>
      <c r="S714" s="51">
        <f>VLOOKUP(A714,BDD!E:F,2,0)</f>
        <v>212</v>
      </c>
      <c r="T714" s="51">
        <f t="shared" si="58"/>
        <v>212</v>
      </c>
    </row>
    <row r="715" spans="1:20" x14ac:dyDescent="0.25">
      <c r="A715" s="65" t="str">
        <f t="shared" si="56"/>
        <v>16HPAJ081.999</v>
      </c>
      <c r="B715" s="53" t="s">
        <v>134</v>
      </c>
      <c r="C715" s="53" t="s">
        <v>699</v>
      </c>
      <c r="D715" s="53" t="s">
        <v>557</v>
      </c>
      <c r="E715" s="58" t="s">
        <v>151</v>
      </c>
      <c r="F715" s="53" t="s">
        <v>162</v>
      </c>
      <c r="G715" s="53" t="s">
        <v>893</v>
      </c>
      <c r="H715" s="65" t="str">
        <f>IF(D715="","",CONCATENATE(B715,VLOOKUP(C715,Thesaurus!N:O,2,0),VLOOKUP(F715,Thesaurus!C:D,2,0)))</f>
        <v>16HPAJ08</v>
      </c>
      <c r="I715" s="57">
        <v>999</v>
      </c>
      <c r="J715" s="59" t="s">
        <v>1004</v>
      </c>
      <c r="K715" s="61" t="s">
        <v>1003</v>
      </c>
      <c r="L715" s="53">
        <v>1</v>
      </c>
      <c r="N715" s="53" t="b">
        <f t="shared" si="59"/>
        <v>0</v>
      </c>
      <c r="O715" s="67">
        <f>IF(A715="","",SUMIFS('MVT stock'!G:G,'MVT stock'!E:E,A715,'MVT stock'!F:F,K715))</f>
        <v>0</v>
      </c>
      <c r="P715" s="67">
        <f>IF(A715="","",SUMIFS('MVT stock'!H:H,'MVT stock'!E:E,A715,'MVT stock'!F:F,K715))</f>
        <v>0</v>
      </c>
      <c r="Q715" s="68" t="str">
        <f t="shared" si="57"/>
        <v/>
      </c>
      <c r="R715" s="50" t="str">
        <f t="shared" si="55"/>
        <v>Robe boutonnée à volants</v>
      </c>
      <c r="S715" s="51">
        <f>VLOOKUP(A715,BDD!E:F,2,0)</f>
        <v>220</v>
      </c>
      <c r="T715" s="51">
        <f t="shared" si="58"/>
        <v>220</v>
      </c>
    </row>
    <row r="716" spans="1:20" x14ac:dyDescent="0.25">
      <c r="A716" s="65" t="str">
        <f t="shared" si="56"/>
        <v>16HPAJ081.999</v>
      </c>
      <c r="B716" s="53" t="s">
        <v>134</v>
      </c>
      <c r="C716" s="53" t="s">
        <v>699</v>
      </c>
      <c r="D716" s="53" t="s">
        <v>557</v>
      </c>
      <c r="E716" s="58" t="s">
        <v>151</v>
      </c>
      <c r="F716" s="53" t="s">
        <v>162</v>
      </c>
      <c r="G716" s="53" t="s">
        <v>893</v>
      </c>
      <c r="H716" s="65" t="str">
        <f>IF(D716="","",CONCATENATE(B716,VLOOKUP(C716,Thesaurus!N:O,2,0),VLOOKUP(F716,Thesaurus!C:D,2,0)))</f>
        <v>16HPAJ08</v>
      </c>
      <c r="I716" s="57">
        <v>999</v>
      </c>
      <c r="J716" s="59" t="s">
        <v>1004</v>
      </c>
      <c r="K716" s="61" t="s">
        <v>1001</v>
      </c>
      <c r="L716" s="53">
        <v>1</v>
      </c>
      <c r="N716" s="53" t="b">
        <f t="shared" si="59"/>
        <v>0</v>
      </c>
      <c r="O716" s="67">
        <f>IF(A716="","",SUMIFS('MVT stock'!G:G,'MVT stock'!E:E,A716,'MVT stock'!F:F,K716))</f>
        <v>0</v>
      </c>
      <c r="P716" s="67">
        <f>IF(A716="","",SUMIFS('MVT stock'!H:H,'MVT stock'!E:E,A716,'MVT stock'!F:F,K716))</f>
        <v>0</v>
      </c>
      <c r="Q716" s="68" t="str">
        <f t="shared" si="57"/>
        <v/>
      </c>
      <c r="R716" s="50" t="str">
        <f t="shared" si="55"/>
        <v>Robe boutonnée à volants</v>
      </c>
      <c r="S716" s="51">
        <f>VLOOKUP(A716,BDD!E:F,2,0)</f>
        <v>220</v>
      </c>
      <c r="T716" s="51">
        <f t="shared" si="58"/>
        <v>220</v>
      </c>
    </row>
    <row r="717" spans="1:20" x14ac:dyDescent="0.25">
      <c r="A717" s="65" t="str">
        <f t="shared" si="56"/>
        <v>16HPAJ081.999</v>
      </c>
      <c r="B717" s="53" t="s">
        <v>134</v>
      </c>
      <c r="C717" s="53" t="s">
        <v>699</v>
      </c>
      <c r="D717" s="53" t="s">
        <v>557</v>
      </c>
      <c r="E717" s="58" t="s">
        <v>151</v>
      </c>
      <c r="F717" s="53" t="s">
        <v>162</v>
      </c>
      <c r="G717" s="53" t="s">
        <v>893</v>
      </c>
      <c r="H717" s="65" t="str">
        <f>IF(D717="","",CONCATENATE(B717,VLOOKUP(C717,Thesaurus!N:O,2,0),VLOOKUP(F717,Thesaurus!C:D,2,0)))</f>
        <v>16HPAJ08</v>
      </c>
      <c r="I717" s="57">
        <v>999</v>
      </c>
      <c r="J717" s="59" t="s">
        <v>1004</v>
      </c>
      <c r="K717" s="61" t="s">
        <v>1002</v>
      </c>
      <c r="L717" s="53">
        <v>1</v>
      </c>
      <c r="N717" s="53" t="b">
        <f t="shared" si="59"/>
        <v>0</v>
      </c>
      <c r="O717" s="67">
        <f>IF(A717="","",SUMIFS('MVT stock'!G:G,'MVT stock'!E:E,A717,'MVT stock'!F:F,K717))</f>
        <v>0</v>
      </c>
      <c r="P717" s="67">
        <f>IF(A717="","",SUMIFS('MVT stock'!H:H,'MVT stock'!E:E,A717,'MVT stock'!F:F,K717))</f>
        <v>0</v>
      </c>
      <c r="Q717" s="68" t="str">
        <f t="shared" si="57"/>
        <v/>
      </c>
      <c r="R717" s="50" t="str">
        <f t="shared" si="55"/>
        <v>Robe boutonnée à volants</v>
      </c>
      <c r="S717" s="51">
        <f>VLOOKUP(A717,BDD!E:F,2,0)</f>
        <v>220</v>
      </c>
      <c r="T717" s="51">
        <f t="shared" si="58"/>
        <v>220</v>
      </c>
    </row>
    <row r="718" spans="1:20" x14ac:dyDescent="0.25">
      <c r="A718" s="65" t="str">
        <f t="shared" si="56"/>
        <v>16HPAJ081.999</v>
      </c>
      <c r="B718" s="53" t="s">
        <v>134</v>
      </c>
      <c r="C718" s="53" t="s">
        <v>699</v>
      </c>
      <c r="D718" s="53" t="s">
        <v>557</v>
      </c>
      <c r="E718" s="58" t="s">
        <v>151</v>
      </c>
      <c r="F718" s="53" t="s">
        <v>162</v>
      </c>
      <c r="G718" s="53" t="s">
        <v>893</v>
      </c>
      <c r="H718" s="65" t="str">
        <f>IF(D718="","",CONCATENATE(B718,VLOOKUP(C718,Thesaurus!N:O,2,0),VLOOKUP(F718,Thesaurus!C:D,2,0)))</f>
        <v>16HPAJ08</v>
      </c>
      <c r="I718" s="57">
        <v>999</v>
      </c>
      <c r="J718" s="59" t="s">
        <v>1004</v>
      </c>
      <c r="K718" s="61" t="s">
        <v>993</v>
      </c>
      <c r="L718" s="53">
        <v>1</v>
      </c>
      <c r="N718" s="53" t="b">
        <f t="shared" si="59"/>
        <v>0</v>
      </c>
      <c r="O718" s="67">
        <f>IF(A718="","",SUMIFS('MVT stock'!G:G,'MVT stock'!E:E,A718,'MVT stock'!F:F,K718))</f>
        <v>0</v>
      </c>
      <c r="P718" s="67">
        <f>IF(A718="","",SUMIFS('MVT stock'!H:H,'MVT stock'!E:E,A718,'MVT stock'!F:F,K718))</f>
        <v>0</v>
      </c>
      <c r="Q718" s="68" t="str">
        <f t="shared" si="57"/>
        <v/>
      </c>
      <c r="R718" s="50" t="str">
        <f t="shared" si="55"/>
        <v>Robe boutonnée à volants</v>
      </c>
      <c r="S718" s="51">
        <f>VLOOKUP(A718,BDD!E:F,2,0)</f>
        <v>220</v>
      </c>
      <c r="T718" s="51">
        <f t="shared" si="58"/>
        <v>220</v>
      </c>
    </row>
    <row r="719" spans="1:20" x14ac:dyDescent="0.25">
      <c r="A719" s="65" t="str">
        <f t="shared" si="56"/>
        <v>16HPAJ122.999</v>
      </c>
      <c r="B719" s="53" t="s">
        <v>134</v>
      </c>
      <c r="C719" s="53" t="s">
        <v>699</v>
      </c>
      <c r="D719" s="53" t="s">
        <v>558</v>
      </c>
      <c r="E719" s="58" t="s">
        <v>151</v>
      </c>
      <c r="F719" s="53" t="s">
        <v>170</v>
      </c>
      <c r="G719" s="53" t="s">
        <v>894</v>
      </c>
      <c r="H719" s="65" t="str">
        <f>IF(D719="","",CONCATENATE(B719,VLOOKUP(C719,Thesaurus!N:O,2,0),VLOOKUP(F719,Thesaurus!C:D,2,0)))</f>
        <v>16HPAJ12</v>
      </c>
      <c r="I719" s="57">
        <v>999</v>
      </c>
      <c r="J719" s="59" t="s">
        <v>183</v>
      </c>
      <c r="K719" s="61" t="s">
        <v>1001</v>
      </c>
      <c r="L719" s="53">
        <v>2</v>
      </c>
      <c r="N719" s="53" t="b">
        <f t="shared" si="59"/>
        <v>0</v>
      </c>
      <c r="O719" s="67">
        <f>IF(A719="","",SUMIFS('MVT stock'!G:G,'MVT stock'!E:E,A719,'MVT stock'!F:F,K719))</f>
        <v>0</v>
      </c>
      <c r="P719" s="67">
        <f>IF(A719="","",SUMIFS('MVT stock'!H:H,'MVT stock'!E:E,A719,'MVT stock'!F:F,K719))</f>
        <v>0</v>
      </c>
      <c r="Q719" s="68" t="str">
        <f t="shared" si="57"/>
        <v/>
      </c>
      <c r="R719" s="50" t="str">
        <f t="shared" si="55"/>
        <v>Veste courte à boutons</v>
      </c>
      <c r="S719" s="51">
        <f>VLOOKUP(A719,BDD!E:F,2,0)</f>
        <v>187</v>
      </c>
      <c r="T719" s="51">
        <f t="shared" si="58"/>
        <v>374</v>
      </c>
    </row>
    <row r="720" spans="1:20" x14ac:dyDescent="0.25">
      <c r="A720" s="65" t="str">
        <f t="shared" si="56"/>
        <v>16HPAJ122.999</v>
      </c>
      <c r="B720" s="53" t="s">
        <v>134</v>
      </c>
      <c r="C720" s="53" t="s">
        <v>699</v>
      </c>
      <c r="D720" s="53" t="s">
        <v>558</v>
      </c>
      <c r="E720" s="58" t="s">
        <v>151</v>
      </c>
      <c r="F720" s="53" t="s">
        <v>170</v>
      </c>
      <c r="G720" s="53" t="s">
        <v>894</v>
      </c>
      <c r="H720" s="65" t="str">
        <f>IF(D720="","",CONCATENATE(B720,VLOOKUP(C720,Thesaurus!N:O,2,0),VLOOKUP(F720,Thesaurus!C:D,2,0)))</f>
        <v>16HPAJ12</v>
      </c>
      <c r="I720" s="57">
        <v>999</v>
      </c>
      <c r="J720" s="59" t="s">
        <v>183</v>
      </c>
      <c r="K720" s="61" t="s">
        <v>1002</v>
      </c>
      <c r="L720" s="53">
        <v>1</v>
      </c>
      <c r="N720" s="53" t="b">
        <f t="shared" si="59"/>
        <v>0</v>
      </c>
      <c r="O720" s="67">
        <f>IF(A720="","",SUMIFS('MVT stock'!G:G,'MVT stock'!E:E,A720,'MVT stock'!F:F,K720))</f>
        <v>0</v>
      </c>
      <c r="P720" s="67">
        <f>IF(A720="","",SUMIFS('MVT stock'!H:H,'MVT stock'!E:E,A720,'MVT stock'!F:F,K720))</f>
        <v>0</v>
      </c>
      <c r="Q720" s="68" t="str">
        <f t="shared" si="57"/>
        <v/>
      </c>
      <c r="R720" s="50" t="str">
        <f t="shared" si="55"/>
        <v>Veste courte à boutons</v>
      </c>
      <c r="S720" s="51">
        <f>VLOOKUP(A720,BDD!E:F,2,0)</f>
        <v>187</v>
      </c>
      <c r="T720" s="51">
        <f t="shared" si="58"/>
        <v>187</v>
      </c>
    </row>
    <row r="721" spans="1:20" x14ac:dyDescent="0.25">
      <c r="A721" s="65" t="str">
        <f t="shared" si="56"/>
        <v>16HPAJ122.999</v>
      </c>
      <c r="B721" s="53" t="s">
        <v>134</v>
      </c>
      <c r="C721" s="53" t="s">
        <v>699</v>
      </c>
      <c r="D721" s="53" t="s">
        <v>558</v>
      </c>
      <c r="E721" s="58" t="s">
        <v>151</v>
      </c>
      <c r="F721" s="53" t="s">
        <v>170</v>
      </c>
      <c r="G721" s="53" t="s">
        <v>894</v>
      </c>
      <c r="H721" s="65" t="str">
        <f>IF(D721="","",CONCATENATE(B721,VLOOKUP(C721,Thesaurus!N:O,2,0),VLOOKUP(F721,Thesaurus!C:D,2,0)))</f>
        <v>16HPAJ12</v>
      </c>
      <c r="I721" s="57">
        <v>999</v>
      </c>
      <c r="J721" s="59" t="s">
        <v>183</v>
      </c>
      <c r="K721" s="61" t="s">
        <v>993</v>
      </c>
      <c r="L721" s="53">
        <v>1</v>
      </c>
      <c r="N721" s="53" t="b">
        <f t="shared" si="59"/>
        <v>0</v>
      </c>
      <c r="O721" s="67">
        <f>IF(A721="","",SUMIFS('MVT stock'!G:G,'MVT stock'!E:E,A721,'MVT stock'!F:F,K721))</f>
        <v>0</v>
      </c>
      <c r="P721" s="67">
        <f>IF(A721="","",SUMIFS('MVT stock'!H:H,'MVT stock'!E:E,A721,'MVT stock'!F:F,K721))</f>
        <v>0</v>
      </c>
      <c r="Q721" s="68" t="str">
        <f t="shared" si="57"/>
        <v/>
      </c>
      <c r="R721" s="50" t="str">
        <f t="shared" si="55"/>
        <v>Veste courte à boutons</v>
      </c>
      <c r="S721" s="51">
        <f>VLOOKUP(A721,BDD!E:F,2,0)</f>
        <v>187</v>
      </c>
      <c r="T721" s="51">
        <f t="shared" si="58"/>
        <v>187</v>
      </c>
    </row>
    <row r="722" spans="1:20" x14ac:dyDescent="0.25">
      <c r="A722" s="65" t="str">
        <f t="shared" si="56"/>
        <v>16HPAJ122.999</v>
      </c>
      <c r="B722" s="53" t="s">
        <v>134</v>
      </c>
      <c r="C722" s="53" t="s">
        <v>699</v>
      </c>
      <c r="D722" s="53" t="s">
        <v>558</v>
      </c>
      <c r="E722" s="58" t="s">
        <v>151</v>
      </c>
      <c r="F722" s="53" t="s">
        <v>170</v>
      </c>
      <c r="G722" s="53" t="s">
        <v>894</v>
      </c>
      <c r="H722" s="65" t="str">
        <f>IF(D722="","",CONCATENATE(B722,VLOOKUP(C722,Thesaurus!N:O,2,0),VLOOKUP(F722,Thesaurus!C:D,2,0)))</f>
        <v>16HPAJ12</v>
      </c>
      <c r="I722" s="57">
        <v>999</v>
      </c>
      <c r="J722" s="59" t="s">
        <v>183</v>
      </c>
      <c r="K722" s="61" t="s">
        <v>994</v>
      </c>
      <c r="L722" s="53">
        <v>1</v>
      </c>
      <c r="N722" s="53" t="b">
        <f t="shared" si="59"/>
        <v>0</v>
      </c>
      <c r="O722" s="67">
        <f>IF(A722="","",SUMIFS('MVT stock'!G:G,'MVT stock'!E:E,A722,'MVT stock'!F:F,K722))</f>
        <v>0</v>
      </c>
      <c r="P722" s="67">
        <f>IF(A722="","",SUMIFS('MVT stock'!H:H,'MVT stock'!E:E,A722,'MVT stock'!F:F,K722))</f>
        <v>0</v>
      </c>
      <c r="Q722" s="68" t="str">
        <f t="shared" si="57"/>
        <v/>
      </c>
      <c r="R722" s="50" t="str">
        <f t="shared" si="55"/>
        <v>Veste courte à boutons</v>
      </c>
      <c r="S722" s="51">
        <f>VLOOKUP(A722,BDD!E:F,2,0)</f>
        <v>187</v>
      </c>
      <c r="T722" s="51">
        <f t="shared" si="58"/>
        <v>187</v>
      </c>
    </row>
    <row r="723" spans="1:20" x14ac:dyDescent="0.25">
      <c r="A723" s="65" t="str">
        <f t="shared" si="56"/>
        <v>16HPAJ082.999</v>
      </c>
      <c r="B723" s="53" t="s">
        <v>134</v>
      </c>
      <c r="C723" s="53" t="s">
        <v>699</v>
      </c>
      <c r="D723" s="53" t="s">
        <v>559</v>
      </c>
      <c r="E723" s="58" t="s">
        <v>153</v>
      </c>
      <c r="F723" s="53" t="s">
        <v>162</v>
      </c>
      <c r="G723" s="53" t="s">
        <v>895</v>
      </c>
      <c r="H723" s="65" t="str">
        <f>IF(D723="","",CONCATENATE(B723,VLOOKUP(C723,Thesaurus!N:O,2,0),VLOOKUP(F723,Thesaurus!C:D,2,0)))</f>
        <v>16HPAJ08</v>
      </c>
      <c r="I723" s="57">
        <v>999</v>
      </c>
      <c r="J723" s="59" t="s">
        <v>183</v>
      </c>
      <c r="K723" s="61" t="s">
        <v>1001</v>
      </c>
      <c r="L723" s="53">
        <v>2</v>
      </c>
      <c r="N723" s="53" t="b">
        <f t="shared" si="59"/>
        <v>0</v>
      </c>
      <c r="O723" s="67">
        <f>IF(A723="","",SUMIFS('MVT stock'!G:G,'MVT stock'!E:E,A723,'MVT stock'!F:F,K723))</f>
        <v>0</v>
      </c>
      <c r="P723" s="67">
        <f>IF(A723="","",SUMIFS('MVT stock'!H:H,'MVT stock'!E:E,A723,'MVT stock'!F:F,K723))</f>
        <v>0</v>
      </c>
      <c r="Q723" s="68" t="str">
        <f t="shared" si="57"/>
        <v/>
      </c>
      <c r="R723" s="50" t="str">
        <f t="shared" si="55"/>
        <v>Robe feuilles dorées</v>
      </c>
      <c r="S723" s="51">
        <f>VLOOKUP(A723,BDD!E:F,2,0)</f>
        <v>183</v>
      </c>
      <c r="T723" s="51">
        <f t="shared" si="58"/>
        <v>366</v>
      </c>
    </row>
    <row r="724" spans="1:20" x14ac:dyDescent="0.25">
      <c r="A724" s="65" t="str">
        <f t="shared" si="56"/>
        <v>16HPAJ082.999</v>
      </c>
      <c r="B724" s="53" t="s">
        <v>134</v>
      </c>
      <c r="C724" s="53" t="s">
        <v>699</v>
      </c>
      <c r="D724" s="53" t="s">
        <v>559</v>
      </c>
      <c r="E724" s="58" t="s">
        <v>153</v>
      </c>
      <c r="F724" s="53" t="s">
        <v>162</v>
      </c>
      <c r="G724" s="53" t="s">
        <v>895</v>
      </c>
      <c r="H724" s="65" t="str">
        <f>IF(D724="","",CONCATENATE(B724,VLOOKUP(C724,Thesaurus!N:O,2,0),VLOOKUP(F724,Thesaurus!C:D,2,0)))</f>
        <v>16HPAJ08</v>
      </c>
      <c r="I724" s="57">
        <v>999</v>
      </c>
      <c r="J724" s="59" t="s">
        <v>183</v>
      </c>
      <c r="K724" s="61" t="s">
        <v>1002</v>
      </c>
      <c r="L724" s="53">
        <v>1</v>
      </c>
      <c r="N724" s="53" t="b">
        <f t="shared" si="59"/>
        <v>0</v>
      </c>
      <c r="O724" s="67">
        <f>IF(A724="","",SUMIFS('MVT stock'!G:G,'MVT stock'!E:E,A724,'MVT stock'!F:F,K724))</f>
        <v>0</v>
      </c>
      <c r="P724" s="67">
        <f>IF(A724="","",SUMIFS('MVT stock'!H:H,'MVT stock'!E:E,A724,'MVT stock'!F:F,K724))</f>
        <v>0</v>
      </c>
      <c r="Q724" s="68" t="str">
        <f t="shared" si="57"/>
        <v/>
      </c>
      <c r="R724" s="50" t="str">
        <f t="shared" si="55"/>
        <v>Robe feuilles dorées</v>
      </c>
      <c r="S724" s="51">
        <f>VLOOKUP(A724,BDD!E:F,2,0)</f>
        <v>183</v>
      </c>
      <c r="T724" s="51">
        <f t="shared" si="58"/>
        <v>183</v>
      </c>
    </row>
    <row r="725" spans="1:20" x14ac:dyDescent="0.25">
      <c r="A725" s="65" t="str">
        <f t="shared" si="56"/>
        <v>16HPAJ082.999</v>
      </c>
      <c r="B725" s="53" t="s">
        <v>134</v>
      </c>
      <c r="C725" s="53" t="s">
        <v>699</v>
      </c>
      <c r="D725" s="53" t="s">
        <v>559</v>
      </c>
      <c r="E725" s="58" t="s">
        <v>153</v>
      </c>
      <c r="F725" s="53" t="s">
        <v>162</v>
      </c>
      <c r="G725" s="53" t="s">
        <v>895</v>
      </c>
      <c r="H725" s="65" t="str">
        <f>IF(D725="","",CONCATENATE(B725,VLOOKUP(C725,Thesaurus!N:O,2,0),VLOOKUP(F725,Thesaurus!C:D,2,0)))</f>
        <v>16HPAJ08</v>
      </c>
      <c r="I725" s="57">
        <v>999</v>
      </c>
      <c r="J725" s="59" t="s">
        <v>183</v>
      </c>
      <c r="K725" s="61" t="s">
        <v>993</v>
      </c>
      <c r="L725" s="53">
        <v>1</v>
      </c>
      <c r="N725" s="53" t="b">
        <f t="shared" si="59"/>
        <v>0</v>
      </c>
      <c r="O725" s="67">
        <f>IF(A725="","",SUMIFS('MVT stock'!G:G,'MVT stock'!E:E,A725,'MVT stock'!F:F,K725))</f>
        <v>0</v>
      </c>
      <c r="P725" s="67">
        <f>IF(A725="","",SUMIFS('MVT stock'!H:H,'MVT stock'!E:E,A725,'MVT stock'!F:F,K725))</f>
        <v>0</v>
      </c>
      <c r="Q725" s="68" t="str">
        <f t="shared" si="57"/>
        <v/>
      </c>
      <c r="R725" s="50" t="str">
        <f t="shared" si="55"/>
        <v>Robe feuilles dorées</v>
      </c>
      <c r="S725" s="51">
        <f>VLOOKUP(A725,BDD!E:F,2,0)</f>
        <v>183</v>
      </c>
      <c r="T725" s="51">
        <f t="shared" si="58"/>
        <v>183</v>
      </c>
    </row>
    <row r="726" spans="1:20" x14ac:dyDescent="0.25">
      <c r="A726" s="65" t="str">
        <f t="shared" si="56"/>
        <v>16HTJA091.680</v>
      </c>
      <c r="B726" s="53" t="s">
        <v>134</v>
      </c>
      <c r="C726" s="53" t="s">
        <v>106</v>
      </c>
      <c r="D726" s="53" t="s">
        <v>560</v>
      </c>
      <c r="E726" s="58">
        <v>570</v>
      </c>
      <c r="F726" s="53" t="s">
        <v>164</v>
      </c>
      <c r="G726" s="53" t="s">
        <v>896</v>
      </c>
      <c r="H726" s="65" t="str">
        <f>IF(D726="","",CONCATENATE(B726,VLOOKUP(C726,Thesaurus!N:O,2,0),VLOOKUP(F726,Thesaurus!C:D,2,0)))</f>
        <v>16HTJA09</v>
      </c>
      <c r="I726" s="57" t="s">
        <v>240</v>
      </c>
      <c r="J726" s="59" t="s">
        <v>1004</v>
      </c>
      <c r="K726" s="61" t="s">
        <v>180</v>
      </c>
      <c r="L726" s="53">
        <v>1</v>
      </c>
      <c r="M726" s="53">
        <v>1</v>
      </c>
      <c r="N726" s="53" t="str">
        <f t="shared" si="59"/>
        <v/>
      </c>
      <c r="O726" s="67">
        <f>IF(A726="","",SUMIFS('MVT stock'!G:G,'MVT stock'!E:E,A726,'MVT stock'!F:F,K726))</f>
        <v>0</v>
      </c>
      <c r="P726" s="67">
        <f>IF(A726="","",SUMIFS('MVT stock'!H:H,'MVT stock'!E:E,A726,'MVT stock'!F:F,K726))</f>
        <v>0</v>
      </c>
      <c r="Q726" s="68">
        <f t="shared" si="57"/>
        <v>1</v>
      </c>
      <c r="R726" s="50" t="str">
        <f t="shared" si="55"/>
        <v>Pull avec zip au dos</v>
      </c>
      <c r="S726" s="51">
        <f>VLOOKUP(A726,BDD!E:F,2,0)</f>
        <v>96</v>
      </c>
      <c r="T726" s="51">
        <f t="shared" si="58"/>
        <v>96</v>
      </c>
    </row>
    <row r="727" spans="1:20" x14ac:dyDescent="0.25">
      <c r="A727" s="65" t="str">
        <f t="shared" si="56"/>
        <v>16HTJA091.680</v>
      </c>
      <c r="B727" s="53" t="s">
        <v>134</v>
      </c>
      <c r="C727" s="53" t="s">
        <v>106</v>
      </c>
      <c r="D727" s="53" t="s">
        <v>560</v>
      </c>
      <c r="E727" s="58">
        <v>570</v>
      </c>
      <c r="F727" s="53" t="s">
        <v>164</v>
      </c>
      <c r="G727" s="53" t="s">
        <v>896</v>
      </c>
      <c r="H727" s="65" t="str">
        <f>IF(D727="","",CONCATENATE(B727,VLOOKUP(C727,Thesaurus!N:O,2,0),VLOOKUP(F727,Thesaurus!C:D,2,0)))</f>
        <v>16HTJA09</v>
      </c>
      <c r="I727" s="57" t="s">
        <v>240</v>
      </c>
      <c r="J727" s="59" t="s">
        <v>1004</v>
      </c>
      <c r="K727" s="61" t="s">
        <v>181</v>
      </c>
      <c r="L727" s="53">
        <v>1</v>
      </c>
      <c r="M727" s="53">
        <v>1</v>
      </c>
      <c r="N727" s="53" t="str">
        <f t="shared" si="59"/>
        <v/>
      </c>
      <c r="O727" s="67">
        <f>IF(A727="","",SUMIFS('MVT stock'!G:G,'MVT stock'!E:E,A727,'MVT stock'!F:F,K727))</f>
        <v>0</v>
      </c>
      <c r="P727" s="67">
        <f>IF(A727="","",SUMIFS('MVT stock'!H:H,'MVT stock'!E:E,A727,'MVT stock'!F:F,K727))</f>
        <v>0</v>
      </c>
      <c r="Q727" s="68">
        <f t="shared" si="57"/>
        <v>1</v>
      </c>
      <c r="R727" s="50" t="str">
        <f t="shared" si="55"/>
        <v>Pull avec zip au dos</v>
      </c>
      <c r="S727" s="51">
        <f>VLOOKUP(A727,BDD!E:F,2,0)</f>
        <v>96</v>
      </c>
      <c r="T727" s="51">
        <f t="shared" si="58"/>
        <v>96</v>
      </c>
    </row>
    <row r="728" spans="1:20" x14ac:dyDescent="0.25">
      <c r="A728" s="65" t="str">
        <f t="shared" si="56"/>
        <v>16HTJA091.680</v>
      </c>
      <c r="B728" s="53" t="s">
        <v>134</v>
      </c>
      <c r="C728" s="53" t="s">
        <v>106</v>
      </c>
      <c r="D728" s="53" t="s">
        <v>560</v>
      </c>
      <c r="E728" s="58">
        <v>570</v>
      </c>
      <c r="F728" s="53" t="s">
        <v>164</v>
      </c>
      <c r="G728" s="53" t="s">
        <v>896</v>
      </c>
      <c r="H728" s="65" t="str">
        <f>IF(D728="","",CONCATENATE(B728,VLOOKUP(C728,Thesaurus!N:O,2,0),VLOOKUP(F728,Thesaurus!C:D,2,0)))</f>
        <v>16HTJA09</v>
      </c>
      <c r="I728" s="57" t="s">
        <v>240</v>
      </c>
      <c r="J728" s="59" t="s">
        <v>1004</v>
      </c>
      <c r="K728" s="61" t="s">
        <v>996</v>
      </c>
      <c r="L728" s="53">
        <v>1</v>
      </c>
      <c r="M728" s="53">
        <v>1</v>
      </c>
      <c r="N728" s="53" t="str">
        <f t="shared" si="59"/>
        <v/>
      </c>
      <c r="O728" s="67">
        <f>IF(A728="","",SUMIFS('MVT stock'!G:G,'MVT stock'!E:E,A728,'MVT stock'!F:F,K728))</f>
        <v>0</v>
      </c>
      <c r="P728" s="67">
        <f>IF(A728="","",SUMIFS('MVT stock'!H:H,'MVT stock'!E:E,A728,'MVT stock'!F:F,K728))</f>
        <v>0</v>
      </c>
      <c r="Q728" s="68">
        <f t="shared" si="57"/>
        <v>1</v>
      </c>
      <c r="R728" s="50" t="str">
        <f t="shared" si="55"/>
        <v>Pull avec zip au dos</v>
      </c>
      <c r="S728" s="51">
        <f>VLOOKUP(A728,BDD!E:F,2,0)</f>
        <v>96</v>
      </c>
      <c r="T728" s="51">
        <f t="shared" si="58"/>
        <v>96</v>
      </c>
    </row>
    <row r="729" spans="1:20" x14ac:dyDescent="0.25">
      <c r="A729" s="65" t="str">
        <f t="shared" si="56"/>
        <v>16HTJA092.001</v>
      </c>
      <c r="B729" s="53" t="s">
        <v>134</v>
      </c>
      <c r="C729" s="53" t="s">
        <v>106</v>
      </c>
      <c r="D729" s="53" t="s">
        <v>561</v>
      </c>
      <c r="E729" s="58" t="s">
        <v>145</v>
      </c>
      <c r="F729" s="53" t="s">
        <v>164</v>
      </c>
      <c r="G729" s="53" t="s">
        <v>897</v>
      </c>
      <c r="H729" s="65" t="str">
        <f>IF(D729="","",CONCATENATE(B729,VLOOKUP(C729,Thesaurus!N:O,2,0),VLOOKUP(F729,Thesaurus!C:D,2,0)))</f>
        <v>16HTJA09</v>
      </c>
      <c r="I729" s="57" t="s">
        <v>145</v>
      </c>
      <c r="J729" s="59" t="s">
        <v>183</v>
      </c>
      <c r="K729" s="61" t="s">
        <v>1000</v>
      </c>
      <c r="L729" s="53">
        <v>2</v>
      </c>
      <c r="M729" s="53">
        <v>2</v>
      </c>
      <c r="N729" s="53" t="str">
        <f t="shared" si="59"/>
        <v/>
      </c>
      <c r="O729" s="67">
        <f>IF(A729="","",SUMIFS('MVT stock'!G:G,'MVT stock'!E:E,A729,'MVT stock'!F:F,K729))</f>
        <v>0</v>
      </c>
      <c r="P729" s="67">
        <f>IF(A729="","",SUMIFS('MVT stock'!H:H,'MVT stock'!E:E,A729,'MVT stock'!F:F,K729))</f>
        <v>0</v>
      </c>
      <c r="Q729" s="68">
        <f t="shared" si="57"/>
        <v>2</v>
      </c>
      <c r="R729" s="50" t="str">
        <f t="shared" si="55"/>
        <v>Pull sans manches</v>
      </c>
      <c r="S729" s="51">
        <f>VLOOKUP(A729,BDD!E:F,2,0)</f>
        <v>62</v>
      </c>
      <c r="T729" s="51">
        <f t="shared" si="58"/>
        <v>124</v>
      </c>
    </row>
    <row r="730" spans="1:20" x14ac:dyDescent="0.25">
      <c r="A730" s="65" t="str">
        <f t="shared" si="56"/>
        <v>16HTJA081.590</v>
      </c>
      <c r="B730" s="53" t="s">
        <v>134</v>
      </c>
      <c r="C730" s="53" t="s">
        <v>106</v>
      </c>
      <c r="D730" s="53" t="s">
        <v>562</v>
      </c>
      <c r="E730" s="58">
        <v>890</v>
      </c>
      <c r="F730" s="53" t="s">
        <v>162</v>
      </c>
      <c r="G730" s="53" t="s">
        <v>898</v>
      </c>
      <c r="H730" s="65" t="str">
        <f>IF(D730="","",CONCATENATE(B730,VLOOKUP(C730,Thesaurus!N:O,2,0),VLOOKUP(F730,Thesaurus!C:D,2,0)))</f>
        <v>16HTJA08</v>
      </c>
      <c r="I730" s="57" t="s">
        <v>236</v>
      </c>
      <c r="J730" s="59" t="s">
        <v>1004</v>
      </c>
      <c r="K730" s="61" t="s">
        <v>1001</v>
      </c>
      <c r="L730" s="53">
        <v>1</v>
      </c>
      <c r="M730" s="53">
        <v>1</v>
      </c>
      <c r="N730" s="53" t="str">
        <f t="shared" si="59"/>
        <v/>
      </c>
      <c r="O730" s="67">
        <f>IF(A730="","",SUMIFS('MVT stock'!G:G,'MVT stock'!E:E,A730,'MVT stock'!F:F,K730))</f>
        <v>0</v>
      </c>
      <c r="P730" s="67">
        <f>IF(A730="","",SUMIFS('MVT stock'!H:H,'MVT stock'!E:E,A730,'MVT stock'!F:F,K730))</f>
        <v>0</v>
      </c>
      <c r="Q730" s="68">
        <f t="shared" si="57"/>
        <v>1</v>
      </c>
      <c r="R730" s="50" t="str">
        <f t="shared" si="55"/>
        <v>Robe boutonnée</v>
      </c>
      <c r="S730" s="51">
        <f>VLOOKUP(A730,BDD!E:F,2,0)</f>
        <v>96</v>
      </c>
      <c r="T730" s="51">
        <f t="shared" si="58"/>
        <v>96</v>
      </c>
    </row>
    <row r="731" spans="1:20" x14ac:dyDescent="0.25">
      <c r="A731" s="65" t="str">
        <f t="shared" si="56"/>
        <v>16HTJA081.590</v>
      </c>
      <c r="B731" s="53" t="s">
        <v>134</v>
      </c>
      <c r="C731" s="53" t="s">
        <v>106</v>
      </c>
      <c r="D731" s="53" t="s">
        <v>562</v>
      </c>
      <c r="E731" s="58">
        <v>890</v>
      </c>
      <c r="F731" s="53" t="s">
        <v>162</v>
      </c>
      <c r="G731" s="53" t="s">
        <v>898</v>
      </c>
      <c r="H731" s="65" t="str">
        <f>IF(D731="","",CONCATENATE(B731,VLOOKUP(C731,Thesaurus!N:O,2,0),VLOOKUP(F731,Thesaurus!C:D,2,0)))</f>
        <v>16HTJA08</v>
      </c>
      <c r="I731" s="57" t="s">
        <v>236</v>
      </c>
      <c r="J731" s="59" t="s">
        <v>1004</v>
      </c>
      <c r="K731" s="61" t="s">
        <v>1002</v>
      </c>
      <c r="L731" s="53">
        <v>1</v>
      </c>
      <c r="M731" s="53">
        <v>1</v>
      </c>
      <c r="N731" s="53" t="str">
        <f t="shared" si="59"/>
        <v/>
      </c>
      <c r="O731" s="67">
        <f>IF(A731="","",SUMIFS('MVT stock'!G:G,'MVT stock'!E:E,A731,'MVT stock'!F:F,K731))</f>
        <v>0</v>
      </c>
      <c r="P731" s="67">
        <f>IF(A731="","",SUMIFS('MVT stock'!H:H,'MVT stock'!E:E,A731,'MVT stock'!F:F,K731))</f>
        <v>0</v>
      </c>
      <c r="Q731" s="68">
        <f t="shared" si="57"/>
        <v>1</v>
      </c>
      <c r="R731" s="50" t="str">
        <f t="shared" si="55"/>
        <v>Robe boutonnée</v>
      </c>
      <c r="S731" s="51">
        <f>VLOOKUP(A731,BDD!E:F,2,0)</f>
        <v>96</v>
      </c>
      <c r="T731" s="51">
        <f t="shared" si="58"/>
        <v>96</v>
      </c>
    </row>
    <row r="732" spans="1:20" x14ac:dyDescent="0.25">
      <c r="A732" s="65" t="str">
        <f t="shared" si="56"/>
        <v>16HTJA081.590</v>
      </c>
      <c r="B732" s="53" t="s">
        <v>134</v>
      </c>
      <c r="C732" s="53" t="s">
        <v>106</v>
      </c>
      <c r="D732" s="53" t="s">
        <v>562</v>
      </c>
      <c r="E732" s="58">
        <v>890</v>
      </c>
      <c r="F732" s="53" t="s">
        <v>162</v>
      </c>
      <c r="G732" s="53" t="s">
        <v>898</v>
      </c>
      <c r="H732" s="65" t="str">
        <f>IF(D732="","",CONCATENATE(B732,VLOOKUP(C732,Thesaurus!N:O,2,0),VLOOKUP(F732,Thesaurus!C:D,2,0)))</f>
        <v>16HTJA08</v>
      </c>
      <c r="I732" s="57" t="s">
        <v>236</v>
      </c>
      <c r="J732" s="59" t="s">
        <v>1004</v>
      </c>
      <c r="K732" s="61" t="s">
        <v>993</v>
      </c>
      <c r="L732" s="53">
        <v>1</v>
      </c>
      <c r="M732" s="53">
        <v>1</v>
      </c>
      <c r="N732" s="53" t="str">
        <f t="shared" si="59"/>
        <v/>
      </c>
      <c r="O732" s="67">
        <f>IF(A732="","",SUMIFS('MVT stock'!G:G,'MVT stock'!E:E,A732,'MVT stock'!F:F,K732))</f>
        <v>0</v>
      </c>
      <c r="P732" s="67">
        <f>IF(A732="","",SUMIFS('MVT stock'!H:H,'MVT stock'!E:E,A732,'MVT stock'!F:F,K732))</f>
        <v>0</v>
      </c>
      <c r="Q732" s="68">
        <f t="shared" si="57"/>
        <v>1</v>
      </c>
      <c r="R732" s="50" t="str">
        <f t="shared" si="55"/>
        <v>Robe boutonnée</v>
      </c>
      <c r="S732" s="51">
        <f>VLOOKUP(A732,BDD!E:F,2,0)</f>
        <v>96</v>
      </c>
      <c r="T732" s="51">
        <f t="shared" si="58"/>
        <v>96</v>
      </c>
    </row>
    <row r="733" spans="1:20" x14ac:dyDescent="0.25">
      <c r="A733" s="65" t="str">
        <f t="shared" si="56"/>
        <v>16HTJA081.590</v>
      </c>
      <c r="B733" s="53" t="s">
        <v>134</v>
      </c>
      <c r="C733" s="53" t="s">
        <v>106</v>
      </c>
      <c r="D733" s="53" t="s">
        <v>562</v>
      </c>
      <c r="E733" s="58">
        <v>890</v>
      </c>
      <c r="F733" s="53" t="s">
        <v>162</v>
      </c>
      <c r="G733" s="53" t="s">
        <v>898</v>
      </c>
      <c r="H733" s="65" t="str">
        <f>IF(D733="","",CONCATENATE(B733,VLOOKUP(C733,Thesaurus!N:O,2,0),VLOOKUP(F733,Thesaurus!C:D,2,0)))</f>
        <v>16HTJA08</v>
      </c>
      <c r="I733" s="57" t="s">
        <v>236</v>
      </c>
      <c r="J733" s="59" t="s">
        <v>1004</v>
      </c>
      <c r="K733" s="61" t="s">
        <v>994</v>
      </c>
      <c r="L733" s="53">
        <v>1</v>
      </c>
      <c r="M733" s="53">
        <v>1</v>
      </c>
      <c r="N733" s="53" t="str">
        <f t="shared" si="59"/>
        <v/>
      </c>
      <c r="O733" s="67">
        <f>IF(A733="","",SUMIFS('MVT stock'!G:G,'MVT stock'!E:E,A733,'MVT stock'!F:F,K733))</f>
        <v>0</v>
      </c>
      <c r="P733" s="67">
        <f>IF(A733="","",SUMIFS('MVT stock'!H:H,'MVT stock'!E:E,A733,'MVT stock'!F:F,K733))</f>
        <v>0</v>
      </c>
      <c r="Q733" s="68">
        <f t="shared" si="57"/>
        <v>1</v>
      </c>
      <c r="R733" s="50" t="str">
        <f t="shared" si="55"/>
        <v>Robe boutonnée</v>
      </c>
      <c r="S733" s="51">
        <f>VLOOKUP(A733,BDD!E:F,2,0)</f>
        <v>96</v>
      </c>
      <c r="T733" s="51">
        <f t="shared" si="58"/>
        <v>96</v>
      </c>
    </row>
    <row r="734" spans="1:20" x14ac:dyDescent="0.25">
      <c r="A734" s="65" t="str">
        <f t="shared" si="56"/>
        <v>16HTJA041.080</v>
      </c>
      <c r="B734" s="53" t="s">
        <v>134</v>
      </c>
      <c r="C734" s="53" t="s">
        <v>106</v>
      </c>
      <c r="D734" s="53" t="s">
        <v>563</v>
      </c>
      <c r="E734" s="58">
        <v>140</v>
      </c>
      <c r="F734" s="53" t="s">
        <v>154</v>
      </c>
      <c r="G734" s="53" t="s">
        <v>899</v>
      </c>
      <c r="H734" s="65" t="str">
        <f>IF(D734="","",CONCATENATE(B734,VLOOKUP(C734,Thesaurus!N:O,2,0),VLOOKUP(F734,Thesaurus!C:D,2,0)))</f>
        <v>16HTJA04</v>
      </c>
      <c r="I734" s="57" t="s">
        <v>215</v>
      </c>
      <c r="J734" s="59" t="s">
        <v>1004</v>
      </c>
      <c r="K734" s="61" t="s">
        <v>1001</v>
      </c>
      <c r="L734" s="53">
        <v>1</v>
      </c>
      <c r="M734" s="53">
        <v>1</v>
      </c>
      <c r="N734" s="53" t="str">
        <f t="shared" si="59"/>
        <v/>
      </c>
      <c r="O734" s="67">
        <f>IF(A734="","",SUMIFS('MVT stock'!G:G,'MVT stock'!E:E,A734,'MVT stock'!F:F,K734))</f>
        <v>0</v>
      </c>
      <c r="P734" s="67">
        <f>IF(A734="","",SUMIFS('MVT stock'!H:H,'MVT stock'!E:E,A734,'MVT stock'!F:F,K734))</f>
        <v>0</v>
      </c>
      <c r="Q734" s="68">
        <f t="shared" si="57"/>
        <v>1</v>
      </c>
      <c r="R734" s="50" t="str">
        <f t="shared" si="55"/>
        <v>Pantalon à pinces</v>
      </c>
      <c r="S734" s="51">
        <f>VLOOKUP(A734,BDD!E:F,2,0)</f>
        <v>85</v>
      </c>
      <c r="T734" s="51">
        <f t="shared" si="58"/>
        <v>85</v>
      </c>
    </row>
    <row r="735" spans="1:20" x14ac:dyDescent="0.25">
      <c r="A735" s="65" t="str">
        <f t="shared" si="56"/>
        <v>16HTJA041.080</v>
      </c>
      <c r="B735" s="53" t="s">
        <v>134</v>
      </c>
      <c r="C735" s="53" t="s">
        <v>106</v>
      </c>
      <c r="D735" s="53" t="s">
        <v>563</v>
      </c>
      <c r="E735" s="58">
        <v>140</v>
      </c>
      <c r="F735" s="53" t="s">
        <v>154</v>
      </c>
      <c r="G735" s="53" t="s">
        <v>899</v>
      </c>
      <c r="H735" s="65" t="str">
        <f>IF(D735="","",CONCATENATE(B735,VLOOKUP(C735,Thesaurus!N:O,2,0),VLOOKUP(F735,Thesaurus!C:D,2,0)))</f>
        <v>16HTJA04</v>
      </c>
      <c r="I735" s="57" t="s">
        <v>215</v>
      </c>
      <c r="J735" s="59" t="s">
        <v>1004</v>
      </c>
      <c r="K735" s="61" t="s">
        <v>1002</v>
      </c>
      <c r="L735" s="53">
        <v>1</v>
      </c>
      <c r="M735" s="53">
        <v>1</v>
      </c>
      <c r="N735" s="53" t="str">
        <f t="shared" si="59"/>
        <v/>
      </c>
      <c r="O735" s="67">
        <f>IF(A735="","",SUMIFS('MVT stock'!G:G,'MVT stock'!E:E,A735,'MVT stock'!F:F,K735))</f>
        <v>0</v>
      </c>
      <c r="P735" s="67">
        <f>IF(A735="","",SUMIFS('MVT stock'!H:H,'MVT stock'!E:E,A735,'MVT stock'!F:F,K735))</f>
        <v>0</v>
      </c>
      <c r="Q735" s="68">
        <f t="shared" si="57"/>
        <v>1</v>
      </c>
      <c r="R735" s="50" t="str">
        <f t="shared" si="55"/>
        <v>Pantalon à pinces</v>
      </c>
      <c r="S735" s="51">
        <f>VLOOKUP(A735,BDD!E:F,2,0)</f>
        <v>85</v>
      </c>
      <c r="T735" s="51">
        <f t="shared" si="58"/>
        <v>85</v>
      </c>
    </row>
    <row r="736" spans="1:20" x14ac:dyDescent="0.25">
      <c r="A736" s="65" t="str">
        <f t="shared" si="56"/>
        <v>16HTJA041.080</v>
      </c>
      <c r="B736" s="53" t="s">
        <v>134</v>
      </c>
      <c r="C736" s="53" t="s">
        <v>106</v>
      </c>
      <c r="D736" s="53" t="s">
        <v>563</v>
      </c>
      <c r="E736" s="58">
        <v>140</v>
      </c>
      <c r="F736" s="53" t="s">
        <v>154</v>
      </c>
      <c r="G736" s="53" t="s">
        <v>899</v>
      </c>
      <c r="H736" s="65" t="str">
        <f>IF(D736="","",CONCATENATE(B736,VLOOKUP(C736,Thesaurus!N:O,2,0),VLOOKUP(F736,Thesaurus!C:D,2,0)))</f>
        <v>16HTJA04</v>
      </c>
      <c r="I736" s="57" t="s">
        <v>215</v>
      </c>
      <c r="J736" s="59" t="s">
        <v>1004</v>
      </c>
      <c r="K736" s="61" t="s">
        <v>993</v>
      </c>
      <c r="L736" s="53">
        <v>1</v>
      </c>
      <c r="M736" s="53">
        <v>1</v>
      </c>
      <c r="N736" s="53" t="str">
        <f t="shared" si="59"/>
        <v/>
      </c>
      <c r="O736" s="67">
        <f>IF(A736="","",SUMIFS('MVT stock'!G:G,'MVT stock'!E:E,A736,'MVT stock'!F:F,K736))</f>
        <v>0</v>
      </c>
      <c r="P736" s="67">
        <f>IF(A736="","",SUMIFS('MVT stock'!H:H,'MVT stock'!E:E,A736,'MVT stock'!F:F,K736))</f>
        <v>0</v>
      </c>
      <c r="Q736" s="68">
        <f t="shared" si="57"/>
        <v>1</v>
      </c>
      <c r="R736" s="50" t="str">
        <f t="shared" si="55"/>
        <v>Pantalon à pinces</v>
      </c>
      <c r="S736" s="51">
        <f>VLOOKUP(A736,BDD!E:F,2,0)</f>
        <v>85</v>
      </c>
      <c r="T736" s="51">
        <f t="shared" si="58"/>
        <v>85</v>
      </c>
    </row>
    <row r="737" spans="1:20" x14ac:dyDescent="0.25">
      <c r="A737" s="65" t="str">
        <f t="shared" si="56"/>
        <v>16HTJA041.080</v>
      </c>
      <c r="B737" s="53" t="s">
        <v>134</v>
      </c>
      <c r="C737" s="53" t="s">
        <v>106</v>
      </c>
      <c r="D737" s="53" t="s">
        <v>563</v>
      </c>
      <c r="E737" s="58">
        <v>140</v>
      </c>
      <c r="F737" s="53" t="s">
        <v>154</v>
      </c>
      <c r="G737" s="53" t="s">
        <v>899</v>
      </c>
      <c r="H737" s="65" t="str">
        <f>IF(D737="","",CONCATENATE(B737,VLOOKUP(C737,Thesaurus!N:O,2,0),VLOOKUP(F737,Thesaurus!C:D,2,0)))</f>
        <v>16HTJA04</v>
      </c>
      <c r="I737" s="57" t="s">
        <v>215</v>
      </c>
      <c r="J737" s="59" t="s">
        <v>1004</v>
      </c>
      <c r="K737" s="61" t="s">
        <v>994</v>
      </c>
      <c r="L737" s="53">
        <v>1</v>
      </c>
      <c r="M737" s="53">
        <v>1</v>
      </c>
      <c r="N737" s="53" t="str">
        <f t="shared" si="59"/>
        <v/>
      </c>
      <c r="O737" s="67">
        <f>IF(A737="","",SUMIFS('MVT stock'!G:G,'MVT stock'!E:E,A737,'MVT stock'!F:F,K737))</f>
        <v>0</v>
      </c>
      <c r="P737" s="67">
        <f>IF(A737="","",SUMIFS('MVT stock'!H:H,'MVT stock'!E:E,A737,'MVT stock'!F:F,K737))</f>
        <v>0</v>
      </c>
      <c r="Q737" s="68">
        <f t="shared" si="57"/>
        <v>1</v>
      </c>
      <c r="R737" s="50" t="str">
        <f t="shared" si="55"/>
        <v>Pantalon à pinces</v>
      </c>
      <c r="S737" s="51">
        <f>VLOOKUP(A737,BDD!E:F,2,0)</f>
        <v>85</v>
      </c>
      <c r="T737" s="51">
        <f t="shared" si="58"/>
        <v>85</v>
      </c>
    </row>
    <row r="738" spans="1:20" x14ac:dyDescent="0.25">
      <c r="A738" s="65" t="str">
        <f t="shared" si="56"/>
        <v>16HTJA051.210</v>
      </c>
      <c r="B738" s="53" t="s">
        <v>134</v>
      </c>
      <c r="C738" s="53" t="s">
        <v>106</v>
      </c>
      <c r="D738" s="53" t="s">
        <v>564</v>
      </c>
      <c r="E738" s="58">
        <v>315</v>
      </c>
      <c r="F738" s="53" t="s">
        <v>156</v>
      </c>
      <c r="G738" s="53" t="s">
        <v>900</v>
      </c>
      <c r="H738" s="65" t="str">
        <f>IF(D738="","",CONCATENATE(B738,VLOOKUP(C738,Thesaurus!N:O,2,0),VLOOKUP(F738,Thesaurus!C:D,2,0)))</f>
        <v>16HTJA05</v>
      </c>
      <c r="I738" s="57">
        <v>210</v>
      </c>
      <c r="J738" s="59" t="s">
        <v>1004</v>
      </c>
      <c r="K738" s="61" t="s">
        <v>1001</v>
      </c>
      <c r="L738" s="53">
        <v>1</v>
      </c>
      <c r="M738" s="53">
        <v>1</v>
      </c>
      <c r="N738" s="53" t="str">
        <f t="shared" si="59"/>
        <v/>
      </c>
      <c r="O738" s="67">
        <f>IF(A738="","",SUMIFS('MVT stock'!G:G,'MVT stock'!E:E,A738,'MVT stock'!F:F,K738))</f>
        <v>0</v>
      </c>
      <c r="P738" s="67">
        <f>IF(A738="","",SUMIFS('MVT stock'!H:H,'MVT stock'!E:E,A738,'MVT stock'!F:F,K738))</f>
        <v>0</v>
      </c>
      <c r="Q738" s="68">
        <f t="shared" si="57"/>
        <v>1</v>
      </c>
      <c r="R738" s="50" t="str">
        <f t="shared" si="55"/>
        <v>Jupe plissée métalisée</v>
      </c>
      <c r="S738" s="51">
        <f>VLOOKUP(A738,BDD!E:F,2,0)</f>
        <v>139</v>
      </c>
      <c r="T738" s="51">
        <f t="shared" si="58"/>
        <v>139</v>
      </c>
    </row>
    <row r="739" spans="1:20" x14ac:dyDescent="0.25">
      <c r="A739" s="65" t="str">
        <f t="shared" si="56"/>
        <v>16HTJA051.210</v>
      </c>
      <c r="B739" s="53" t="s">
        <v>134</v>
      </c>
      <c r="C739" s="53" t="s">
        <v>106</v>
      </c>
      <c r="D739" s="53" t="s">
        <v>564</v>
      </c>
      <c r="E739" s="58">
        <v>315</v>
      </c>
      <c r="F739" s="53" t="s">
        <v>156</v>
      </c>
      <c r="G739" s="53" t="s">
        <v>900</v>
      </c>
      <c r="H739" s="65" t="str">
        <f>IF(D739="","",CONCATENATE(B739,VLOOKUP(C739,Thesaurus!N:O,2,0),VLOOKUP(F739,Thesaurus!C:D,2,0)))</f>
        <v>16HTJA05</v>
      </c>
      <c r="I739" s="57">
        <v>210</v>
      </c>
      <c r="J739" s="59" t="s">
        <v>1004</v>
      </c>
      <c r="K739" s="61" t="s">
        <v>1002</v>
      </c>
      <c r="L739" s="53">
        <v>1</v>
      </c>
      <c r="M739" s="53">
        <v>1</v>
      </c>
      <c r="N739" s="53" t="str">
        <f t="shared" si="59"/>
        <v/>
      </c>
      <c r="O739" s="67">
        <f>IF(A739="","",SUMIFS('MVT stock'!G:G,'MVT stock'!E:E,A739,'MVT stock'!F:F,K739))</f>
        <v>0</v>
      </c>
      <c r="P739" s="67">
        <f>IF(A739="","",SUMIFS('MVT stock'!H:H,'MVT stock'!E:E,A739,'MVT stock'!F:F,K739))</f>
        <v>0</v>
      </c>
      <c r="Q739" s="68">
        <f t="shared" si="57"/>
        <v>1</v>
      </c>
      <c r="R739" s="50" t="str">
        <f t="shared" si="55"/>
        <v>Jupe plissée métalisée</v>
      </c>
      <c r="S739" s="51">
        <f>VLOOKUP(A739,BDD!E:F,2,0)</f>
        <v>139</v>
      </c>
      <c r="T739" s="51">
        <f t="shared" si="58"/>
        <v>139</v>
      </c>
    </row>
    <row r="740" spans="1:20" x14ac:dyDescent="0.25">
      <c r="A740" s="65" t="str">
        <f t="shared" si="56"/>
        <v>16HTJA051.210</v>
      </c>
      <c r="B740" s="53" t="s">
        <v>134</v>
      </c>
      <c r="C740" s="53" t="s">
        <v>106</v>
      </c>
      <c r="D740" s="53" t="s">
        <v>564</v>
      </c>
      <c r="E740" s="58">
        <v>315</v>
      </c>
      <c r="F740" s="53" t="s">
        <v>156</v>
      </c>
      <c r="G740" s="53" t="s">
        <v>900</v>
      </c>
      <c r="H740" s="65" t="str">
        <f>IF(D740="","",CONCATENATE(B740,VLOOKUP(C740,Thesaurus!N:O,2,0),VLOOKUP(F740,Thesaurus!C:D,2,0)))</f>
        <v>16HTJA05</v>
      </c>
      <c r="I740" s="57">
        <v>210</v>
      </c>
      <c r="J740" s="59" t="s">
        <v>1004</v>
      </c>
      <c r="K740" s="61" t="s">
        <v>993</v>
      </c>
      <c r="L740" s="53">
        <v>1</v>
      </c>
      <c r="M740" s="53">
        <v>1</v>
      </c>
      <c r="N740" s="53" t="str">
        <f t="shared" si="59"/>
        <v/>
      </c>
      <c r="O740" s="67">
        <f>IF(A740="","",SUMIFS('MVT stock'!G:G,'MVT stock'!E:E,A740,'MVT stock'!F:F,K740))</f>
        <v>0</v>
      </c>
      <c r="P740" s="67">
        <f>IF(A740="","",SUMIFS('MVT stock'!H:H,'MVT stock'!E:E,A740,'MVT stock'!F:F,K740))</f>
        <v>0</v>
      </c>
      <c r="Q740" s="68">
        <f t="shared" si="57"/>
        <v>1</v>
      </c>
      <c r="R740" s="50" t="str">
        <f t="shared" si="55"/>
        <v>Jupe plissée métalisée</v>
      </c>
      <c r="S740" s="51">
        <f>VLOOKUP(A740,BDD!E:F,2,0)</f>
        <v>139</v>
      </c>
      <c r="T740" s="51">
        <f t="shared" si="58"/>
        <v>139</v>
      </c>
    </row>
    <row r="741" spans="1:20" x14ac:dyDescent="0.25">
      <c r="A741" s="65" t="str">
        <f t="shared" si="56"/>
        <v>16HTJA051.210</v>
      </c>
      <c r="B741" s="53" t="s">
        <v>134</v>
      </c>
      <c r="C741" s="53" t="s">
        <v>106</v>
      </c>
      <c r="D741" s="53" t="s">
        <v>564</v>
      </c>
      <c r="E741" s="58">
        <v>315</v>
      </c>
      <c r="F741" s="53" t="s">
        <v>156</v>
      </c>
      <c r="G741" s="53" t="s">
        <v>900</v>
      </c>
      <c r="H741" s="65" t="str">
        <f>IF(D741="","",CONCATENATE(B741,VLOOKUP(C741,Thesaurus!N:O,2,0),VLOOKUP(F741,Thesaurus!C:D,2,0)))</f>
        <v>16HTJA05</v>
      </c>
      <c r="I741" s="57">
        <v>210</v>
      </c>
      <c r="J741" s="59" t="s">
        <v>1004</v>
      </c>
      <c r="K741" s="61" t="s">
        <v>994</v>
      </c>
      <c r="L741" s="53">
        <v>1</v>
      </c>
      <c r="M741" s="53">
        <v>1</v>
      </c>
      <c r="N741" s="53" t="str">
        <f t="shared" si="59"/>
        <v/>
      </c>
      <c r="O741" s="67">
        <f>IF(A741="","",SUMIFS('MVT stock'!G:G,'MVT stock'!E:E,A741,'MVT stock'!F:F,K741))</f>
        <v>0</v>
      </c>
      <c r="P741" s="67">
        <f>IF(A741="","",SUMIFS('MVT stock'!H:H,'MVT stock'!E:E,A741,'MVT stock'!F:F,K741))</f>
        <v>0</v>
      </c>
      <c r="Q741" s="68">
        <f t="shared" si="57"/>
        <v>1</v>
      </c>
      <c r="R741" s="50" t="str">
        <f t="shared" si="55"/>
        <v>Jupe plissée métalisée</v>
      </c>
      <c r="S741" s="51">
        <f>VLOOKUP(A741,BDD!E:F,2,0)</f>
        <v>139</v>
      </c>
      <c r="T741" s="51">
        <f t="shared" si="58"/>
        <v>139</v>
      </c>
    </row>
    <row r="742" spans="1:20" x14ac:dyDescent="0.25">
      <c r="A742" s="65" t="str">
        <f t="shared" si="56"/>
        <v>16HTJA082.380</v>
      </c>
      <c r="B742" s="53" t="s">
        <v>134</v>
      </c>
      <c r="C742" s="53" t="s">
        <v>106</v>
      </c>
      <c r="D742" s="53" t="s">
        <v>565</v>
      </c>
      <c r="E742" s="58">
        <v>270</v>
      </c>
      <c r="F742" s="53" t="s">
        <v>162</v>
      </c>
      <c r="G742" s="53" t="s">
        <v>799</v>
      </c>
      <c r="H742" s="65" t="str">
        <f>IF(D742="","",CONCATENATE(B742,VLOOKUP(C742,Thesaurus!N:O,2,0),VLOOKUP(F742,Thesaurus!C:D,2,0)))</f>
        <v>16HTJA08</v>
      </c>
      <c r="I742" s="57">
        <v>380</v>
      </c>
      <c r="J742" s="59" t="s">
        <v>183</v>
      </c>
      <c r="K742" s="61" t="s">
        <v>1001</v>
      </c>
      <c r="L742" s="53">
        <v>1</v>
      </c>
      <c r="M742" s="53">
        <v>1</v>
      </c>
      <c r="N742" s="53" t="str">
        <f t="shared" si="59"/>
        <v/>
      </c>
      <c r="O742" s="67">
        <f>IF(A742="","",SUMIFS('MVT stock'!G:G,'MVT stock'!E:E,A742,'MVT stock'!F:F,K742))</f>
        <v>0</v>
      </c>
      <c r="P742" s="67">
        <f>IF(A742="","",SUMIFS('MVT stock'!H:H,'MVT stock'!E:E,A742,'MVT stock'!F:F,K742))</f>
        <v>0</v>
      </c>
      <c r="Q742" s="68">
        <f t="shared" si="57"/>
        <v>1</v>
      </c>
      <c r="R742" s="50" t="str">
        <f t="shared" si="55"/>
        <v>Robe manches longues</v>
      </c>
      <c r="S742" s="51">
        <f>VLOOKUP(A742,BDD!E:F,2,0)</f>
        <v>85</v>
      </c>
      <c r="T742" s="51">
        <f t="shared" si="58"/>
        <v>85</v>
      </c>
    </row>
    <row r="743" spans="1:20" x14ac:dyDescent="0.25">
      <c r="A743" s="65" t="str">
        <f t="shared" si="56"/>
        <v>16HTJA082.380</v>
      </c>
      <c r="B743" s="53" t="s">
        <v>134</v>
      </c>
      <c r="C743" s="53" t="s">
        <v>106</v>
      </c>
      <c r="D743" s="53" t="s">
        <v>565</v>
      </c>
      <c r="E743" s="58">
        <v>270</v>
      </c>
      <c r="F743" s="53" t="s">
        <v>162</v>
      </c>
      <c r="G743" s="53" t="s">
        <v>799</v>
      </c>
      <c r="H743" s="65" t="str">
        <f>IF(D743="","",CONCATENATE(B743,VLOOKUP(C743,Thesaurus!N:O,2,0),VLOOKUP(F743,Thesaurus!C:D,2,0)))</f>
        <v>16HTJA08</v>
      </c>
      <c r="I743" s="57">
        <v>380</v>
      </c>
      <c r="J743" s="59" t="s">
        <v>183</v>
      </c>
      <c r="K743" s="61" t="s">
        <v>1002</v>
      </c>
      <c r="L743" s="53">
        <v>1</v>
      </c>
      <c r="M743" s="53">
        <v>1</v>
      </c>
      <c r="N743" s="53" t="str">
        <f t="shared" si="59"/>
        <v/>
      </c>
      <c r="O743" s="67">
        <f>IF(A743="","",SUMIFS('MVT stock'!G:G,'MVT stock'!E:E,A743,'MVT stock'!F:F,K743))</f>
        <v>0</v>
      </c>
      <c r="P743" s="67">
        <f>IF(A743="","",SUMIFS('MVT stock'!H:H,'MVT stock'!E:E,A743,'MVT stock'!F:F,K743))</f>
        <v>0</v>
      </c>
      <c r="Q743" s="68">
        <f t="shared" si="57"/>
        <v>1</v>
      </c>
      <c r="R743" s="50" t="str">
        <f t="shared" si="55"/>
        <v>Robe manches longues</v>
      </c>
      <c r="S743" s="51">
        <f>VLOOKUP(A743,BDD!E:F,2,0)</f>
        <v>85</v>
      </c>
      <c r="T743" s="51">
        <f t="shared" si="58"/>
        <v>85</v>
      </c>
    </row>
    <row r="744" spans="1:20" x14ac:dyDescent="0.25">
      <c r="A744" s="65" t="str">
        <f t="shared" si="56"/>
        <v>16HTJA082.380</v>
      </c>
      <c r="B744" s="53" t="s">
        <v>134</v>
      </c>
      <c r="C744" s="53" t="s">
        <v>106</v>
      </c>
      <c r="D744" s="53" t="s">
        <v>565</v>
      </c>
      <c r="E744" s="58">
        <v>270</v>
      </c>
      <c r="F744" s="53" t="s">
        <v>162</v>
      </c>
      <c r="G744" s="53" t="s">
        <v>799</v>
      </c>
      <c r="H744" s="65" t="str">
        <f>IF(D744="","",CONCATENATE(B744,VLOOKUP(C744,Thesaurus!N:O,2,0),VLOOKUP(F744,Thesaurus!C:D,2,0)))</f>
        <v>16HTJA08</v>
      </c>
      <c r="I744" s="57">
        <v>380</v>
      </c>
      <c r="J744" s="59" t="s">
        <v>183</v>
      </c>
      <c r="K744" s="61" t="s">
        <v>993</v>
      </c>
      <c r="L744" s="53">
        <v>1</v>
      </c>
      <c r="M744" s="53">
        <v>1</v>
      </c>
      <c r="N744" s="53" t="str">
        <f t="shared" si="59"/>
        <v/>
      </c>
      <c r="O744" s="67">
        <f>IF(A744="","",SUMIFS('MVT stock'!G:G,'MVT stock'!E:E,A744,'MVT stock'!F:F,K744))</f>
        <v>0</v>
      </c>
      <c r="P744" s="67">
        <f>IF(A744="","",SUMIFS('MVT stock'!H:H,'MVT stock'!E:E,A744,'MVT stock'!F:F,K744))</f>
        <v>0</v>
      </c>
      <c r="Q744" s="68">
        <f t="shared" si="57"/>
        <v>1</v>
      </c>
      <c r="R744" s="50" t="str">
        <f t="shared" si="55"/>
        <v>Robe manches longues</v>
      </c>
      <c r="S744" s="51">
        <f>VLOOKUP(A744,BDD!E:F,2,0)</f>
        <v>85</v>
      </c>
      <c r="T744" s="51">
        <f t="shared" si="58"/>
        <v>85</v>
      </c>
    </row>
    <row r="745" spans="1:20" x14ac:dyDescent="0.25">
      <c r="A745" s="65" t="str">
        <f t="shared" si="56"/>
        <v>16HTJA082.380</v>
      </c>
      <c r="B745" s="53" t="s">
        <v>134</v>
      </c>
      <c r="C745" s="53" t="s">
        <v>106</v>
      </c>
      <c r="D745" s="53" t="s">
        <v>565</v>
      </c>
      <c r="E745" s="58">
        <v>270</v>
      </c>
      <c r="F745" s="53" t="s">
        <v>162</v>
      </c>
      <c r="G745" s="53" t="s">
        <v>799</v>
      </c>
      <c r="H745" s="65" t="str">
        <f>IF(D745="","",CONCATENATE(B745,VLOOKUP(C745,Thesaurus!N:O,2,0),VLOOKUP(F745,Thesaurus!C:D,2,0)))</f>
        <v>16HTJA08</v>
      </c>
      <c r="I745" s="57">
        <v>380</v>
      </c>
      <c r="J745" s="59" t="s">
        <v>183</v>
      </c>
      <c r="K745" s="61" t="s">
        <v>994</v>
      </c>
      <c r="L745" s="53">
        <v>1</v>
      </c>
      <c r="M745" s="53">
        <v>1</v>
      </c>
      <c r="N745" s="53" t="str">
        <f t="shared" si="59"/>
        <v/>
      </c>
      <c r="O745" s="67">
        <f>IF(A745="","",SUMIFS('MVT stock'!G:G,'MVT stock'!E:E,A745,'MVT stock'!F:F,K745))</f>
        <v>0</v>
      </c>
      <c r="P745" s="67">
        <f>IF(A745="","",SUMIFS('MVT stock'!H:H,'MVT stock'!E:E,A745,'MVT stock'!F:F,K745))</f>
        <v>0</v>
      </c>
      <c r="Q745" s="68">
        <f t="shared" si="57"/>
        <v>1</v>
      </c>
      <c r="R745" s="50" t="str">
        <f t="shared" si="55"/>
        <v>Robe manches longues</v>
      </c>
      <c r="S745" s="51">
        <f>VLOOKUP(A745,BDD!E:F,2,0)</f>
        <v>85</v>
      </c>
      <c r="T745" s="51">
        <f t="shared" si="58"/>
        <v>85</v>
      </c>
    </row>
    <row r="746" spans="1:20" x14ac:dyDescent="0.25">
      <c r="A746" s="65" t="str">
        <f t="shared" si="56"/>
        <v>16HTJA011.999</v>
      </c>
      <c r="B746" s="53" t="s">
        <v>134</v>
      </c>
      <c r="C746" s="53" t="s">
        <v>106</v>
      </c>
      <c r="D746" s="53" t="s">
        <v>566</v>
      </c>
      <c r="E746" s="58">
        <v>99</v>
      </c>
      <c r="F746" s="53" t="s">
        <v>148</v>
      </c>
      <c r="G746" s="53" t="s">
        <v>901</v>
      </c>
      <c r="H746" s="65" t="str">
        <f>IF(D746="","",CONCATENATE(B746,VLOOKUP(C746,Thesaurus!N:O,2,0),VLOOKUP(F746,Thesaurus!C:D,2,0)))</f>
        <v>16HTJA01</v>
      </c>
      <c r="I746" s="57">
        <v>999</v>
      </c>
      <c r="J746" s="59" t="s">
        <v>1004</v>
      </c>
      <c r="K746" s="61" t="s">
        <v>1001</v>
      </c>
      <c r="L746" s="53">
        <v>1</v>
      </c>
      <c r="M746" s="53">
        <v>1</v>
      </c>
      <c r="N746" s="53" t="str">
        <f t="shared" si="59"/>
        <v/>
      </c>
      <c r="O746" s="67">
        <f>IF(A746="","",SUMIFS('MVT stock'!G:G,'MVT stock'!E:E,A746,'MVT stock'!F:F,K746))</f>
        <v>0</v>
      </c>
      <c r="P746" s="67">
        <f>IF(A746="","",SUMIFS('MVT stock'!H:H,'MVT stock'!E:E,A746,'MVT stock'!F:F,K746))</f>
        <v>0</v>
      </c>
      <c r="Q746" s="68">
        <f t="shared" si="57"/>
        <v>1</v>
      </c>
      <c r="R746" s="50" t="str">
        <f t="shared" si="55"/>
        <v>Top tout dentelle</v>
      </c>
      <c r="S746" s="51">
        <f>VLOOKUP(A746,BDD!E:F,2,0)</f>
        <v>100</v>
      </c>
      <c r="T746" s="51">
        <f t="shared" si="58"/>
        <v>100</v>
      </c>
    </row>
    <row r="747" spans="1:20" x14ac:dyDescent="0.25">
      <c r="A747" s="65" t="str">
        <f t="shared" si="56"/>
        <v>16HTJA011.999</v>
      </c>
      <c r="B747" s="53" t="s">
        <v>134</v>
      </c>
      <c r="C747" s="53" t="s">
        <v>106</v>
      </c>
      <c r="D747" s="53" t="s">
        <v>566</v>
      </c>
      <c r="E747" s="58">
        <v>99</v>
      </c>
      <c r="F747" s="53" t="s">
        <v>148</v>
      </c>
      <c r="G747" s="53" t="s">
        <v>901</v>
      </c>
      <c r="H747" s="65" t="str">
        <f>IF(D747="","",CONCATENATE(B747,VLOOKUP(C747,Thesaurus!N:O,2,0),VLOOKUP(F747,Thesaurus!C:D,2,0)))</f>
        <v>16HTJA01</v>
      </c>
      <c r="I747" s="57">
        <v>999</v>
      </c>
      <c r="J747" s="59" t="s">
        <v>1004</v>
      </c>
      <c r="K747" s="61" t="s">
        <v>1002</v>
      </c>
      <c r="L747" s="53">
        <v>1</v>
      </c>
      <c r="M747" s="53">
        <v>1</v>
      </c>
      <c r="N747" s="53" t="str">
        <f t="shared" si="59"/>
        <v/>
      </c>
      <c r="O747" s="67">
        <f>IF(A747="","",SUMIFS('MVT stock'!G:G,'MVT stock'!E:E,A747,'MVT stock'!F:F,K747))</f>
        <v>0</v>
      </c>
      <c r="P747" s="67">
        <f>IF(A747="","",SUMIFS('MVT stock'!H:H,'MVT stock'!E:E,A747,'MVT stock'!F:F,K747))</f>
        <v>0</v>
      </c>
      <c r="Q747" s="68">
        <f t="shared" si="57"/>
        <v>1</v>
      </c>
      <c r="R747" s="50" t="str">
        <f t="shared" si="55"/>
        <v>Top tout dentelle</v>
      </c>
      <c r="S747" s="51">
        <f>VLOOKUP(A747,BDD!E:F,2,0)</f>
        <v>100</v>
      </c>
      <c r="T747" s="51">
        <f t="shared" si="58"/>
        <v>100</v>
      </c>
    </row>
    <row r="748" spans="1:20" x14ac:dyDescent="0.25">
      <c r="A748" s="65" t="str">
        <f t="shared" si="56"/>
        <v>16HTJA011.999</v>
      </c>
      <c r="B748" s="53" t="s">
        <v>134</v>
      </c>
      <c r="C748" s="53" t="s">
        <v>106</v>
      </c>
      <c r="D748" s="53" t="s">
        <v>566</v>
      </c>
      <c r="E748" s="58">
        <v>99</v>
      </c>
      <c r="F748" s="53" t="s">
        <v>148</v>
      </c>
      <c r="G748" s="53" t="s">
        <v>901</v>
      </c>
      <c r="H748" s="65" t="str">
        <f>IF(D748="","",CONCATENATE(B748,VLOOKUP(C748,Thesaurus!N:O,2,0),VLOOKUP(F748,Thesaurus!C:D,2,0)))</f>
        <v>16HTJA01</v>
      </c>
      <c r="I748" s="57">
        <v>999</v>
      </c>
      <c r="J748" s="59" t="s">
        <v>1004</v>
      </c>
      <c r="K748" s="61" t="s">
        <v>993</v>
      </c>
      <c r="L748" s="53">
        <v>1</v>
      </c>
      <c r="M748" s="53">
        <v>1</v>
      </c>
      <c r="N748" s="53" t="str">
        <f t="shared" si="59"/>
        <v/>
      </c>
      <c r="O748" s="67">
        <f>IF(A748="","",SUMIFS('MVT stock'!G:G,'MVT stock'!E:E,A748,'MVT stock'!F:F,K748))</f>
        <v>0</v>
      </c>
      <c r="P748" s="67">
        <f>IF(A748="","",SUMIFS('MVT stock'!H:H,'MVT stock'!E:E,A748,'MVT stock'!F:F,K748))</f>
        <v>0</v>
      </c>
      <c r="Q748" s="68">
        <f t="shared" si="57"/>
        <v>1</v>
      </c>
      <c r="R748" s="50" t="str">
        <f t="shared" si="55"/>
        <v>Top tout dentelle</v>
      </c>
      <c r="S748" s="51">
        <f>VLOOKUP(A748,BDD!E:F,2,0)</f>
        <v>100</v>
      </c>
      <c r="T748" s="51">
        <f t="shared" si="58"/>
        <v>100</v>
      </c>
    </row>
    <row r="749" spans="1:20" x14ac:dyDescent="0.25">
      <c r="A749" s="65" t="str">
        <f t="shared" si="56"/>
        <v>16HTJA011.999</v>
      </c>
      <c r="B749" s="53" t="s">
        <v>134</v>
      </c>
      <c r="C749" s="53" t="s">
        <v>106</v>
      </c>
      <c r="D749" s="53" t="s">
        <v>566</v>
      </c>
      <c r="E749" s="58">
        <v>99</v>
      </c>
      <c r="F749" s="53" t="s">
        <v>148</v>
      </c>
      <c r="G749" s="53" t="s">
        <v>901</v>
      </c>
      <c r="H749" s="65" t="str">
        <f>IF(D749="","",CONCATENATE(B749,VLOOKUP(C749,Thesaurus!N:O,2,0),VLOOKUP(F749,Thesaurus!C:D,2,0)))</f>
        <v>16HTJA01</v>
      </c>
      <c r="I749" s="57">
        <v>999</v>
      </c>
      <c r="J749" s="59" t="s">
        <v>1004</v>
      </c>
      <c r="K749" s="61" t="s">
        <v>994</v>
      </c>
      <c r="L749" s="53">
        <v>1</v>
      </c>
      <c r="M749" s="53">
        <v>1</v>
      </c>
      <c r="N749" s="53" t="str">
        <f t="shared" si="59"/>
        <v/>
      </c>
      <c r="O749" s="67">
        <f>IF(A749="","",SUMIFS('MVT stock'!G:G,'MVT stock'!E:E,A749,'MVT stock'!F:F,K749))</f>
        <v>0</v>
      </c>
      <c r="P749" s="67">
        <f>IF(A749="","",SUMIFS('MVT stock'!H:H,'MVT stock'!E:E,A749,'MVT stock'!F:F,K749))</f>
        <v>0</v>
      </c>
      <c r="Q749" s="68">
        <f t="shared" si="57"/>
        <v>1</v>
      </c>
      <c r="R749" s="50" t="str">
        <f t="shared" si="55"/>
        <v>Top tout dentelle</v>
      </c>
      <c r="S749" s="51">
        <f>VLOOKUP(A749,BDD!E:F,2,0)</f>
        <v>100</v>
      </c>
      <c r="T749" s="51">
        <f t="shared" si="58"/>
        <v>100</v>
      </c>
    </row>
    <row r="750" spans="1:20" x14ac:dyDescent="0.25">
      <c r="A750" s="65" t="str">
        <f t="shared" si="56"/>
        <v>16HTJA021.590</v>
      </c>
      <c r="B750" s="53" t="s">
        <v>134</v>
      </c>
      <c r="C750" s="53" t="s">
        <v>106</v>
      </c>
      <c r="D750" s="53" t="s">
        <v>567</v>
      </c>
      <c r="E750" s="58">
        <v>890</v>
      </c>
      <c r="F750" s="53" t="s">
        <v>150</v>
      </c>
      <c r="G750" s="53" t="s">
        <v>902</v>
      </c>
      <c r="H750" s="65" t="str">
        <f>IF(D750="","",CONCATENATE(B750,VLOOKUP(C750,Thesaurus!N:O,2,0),VLOOKUP(F750,Thesaurus!C:D,2,0)))</f>
        <v>16HTJA02</v>
      </c>
      <c r="I750" s="57" t="s">
        <v>236</v>
      </c>
      <c r="J750" s="59" t="s">
        <v>1004</v>
      </c>
      <c r="K750" s="61" t="s">
        <v>1002</v>
      </c>
      <c r="L750" s="53">
        <v>1</v>
      </c>
      <c r="M750" s="53">
        <v>1</v>
      </c>
      <c r="N750" s="53" t="str">
        <f t="shared" si="59"/>
        <v/>
      </c>
      <c r="O750" s="67">
        <f>IF(A750="","",SUMIFS('MVT stock'!G:G,'MVT stock'!E:E,A750,'MVT stock'!F:F,K750))</f>
        <v>0</v>
      </c>
      <c r="P750" s="67">
        <f>IF(A750="","",SUMIFS('MVT stock'!H:H,'MVT stock'!E:E,A750,'MVT stock'!F:F,K750))</f>
        <v>0</v>
      </c>
      <c r="Q750" s="68">
        <f t="shared" si="57"/>
        <v>1</v>
      </c>
      <c r="R750" s="50" t="str">
        <f t="shared" si="55"/>
        <v>Blouse à ornements</v>
      </c>
      <c r="S750" s="51">
        <f>VLOOKUP(A750,BDD!E:F,2,0)</f>
        <v>77</v>
      </c>
      <c r="T750" s="51">
        <f t="shared" si="58"/>
        <v>77</v>
      </c>
    </row>
    <row r="751" spans="1:20" x14ac:dyDescent="0.25">
      <c r="A751" s="65" t="str">
        <f t="shared" si="56"/>
        <v>16HTJA021.590</v>
      </c>
      <c r="B751" s="53" t="s">
        <v>134</v>
      </c>
      <c r="C751" s="53" t="s">
        <v>106</v>
      </c>
      <c r="D751" s="53" t="s">
        <v>567</v>
      </c>
      <c r="E751" s="58">
        <v>890</v>
      </c>
      <c r="F751" s="53" t="s">
        <v>150</v>
      </c>
      <c r="G751" s="53" t="s">
        <v>902</v>
      </c>
      <c r="H751" s="65" t="str">
        <f>IF(D751="","",CONCATENATE(B751,VLOOKUP(C751,Thesaurus!N:O,2,0),VLOOKUP(F751,Thesaurus!C:D,2,0)))</f>
        <v>16HTJA02</v>
      </c>
      <c r="I751" s="57" t="s">
        <v>236</v>
      </c>
      <c r="J751" s="59" t="s">
        <v>1004</v>
      </c>
      <c r="K751" s="61" t="s">
        <v>993</v>
      </c>
      <c r="L751" s="53">
        <v>1</v>
      </c>
      <c r="M751" s="53">
        <v>1</v>
      </c>
      <c r="N751" s="53" t="str">
        <f t="shared" si="59"/>
        <v/>
      </c>
      <c r="O751" s="67">
        <f>IF(A751="","",SUMIFS('MVT stock'!G:G,'MVT stock'!E:E,A751,'MVT stock'!F:F,K751))</f>
        <v>0</v>
      </c>
      <c r="P751" s="67">
        <f>IF(A751="","",SUMIFS('MVT stock'!H:H,'MVT stock'!E:E,A751,'MVT stock'!F:F,K751))</f>
        <v>0</v>
      </c>
      <c r="Q751" s="68">
        <f t="shared" si="57"/>
        <v>1</v>
      </c>
      <c r="R751" s="50" t="str">
        <f t="shared" si="55"/>
        <v>Blouse à ornements</v>
      </c>
      <c r="S751" s="51">
        <f>VLOOKUP(A751,BDD!E:F,2,0)</f>
        <v>77</v>
      </c>
      <c r="T751" s="51">
        <f t="shared" si="58"/>
        <v>77</v>
      </c>
    </row>
    <row r="752" spans="1:20" x14ac:dyDescent="0.25">
      <c r="A752" s="65" t="str">
        <f t="shared" si="56"/>
        <v>16HTJA021.590</v>
      </c>
      <c r="B752" s="53" t="s">
        <v>134</v>
      </c>
      <c r="C752" s="53" t="s">
        <v>106</v>
      </c>
      <c r="D752" s="53" t="s">
        <v>567</v>
      </c>
      <c r="E752" s="58">
        <v>890</v>
      </c>
      <c r="F752" s="53" t="s">
        <v>150</v>
      </c>
      <c r="G752" s="53" t="s">
        <v>902</v>
      </c>
      <c r="H752" s="65" t="str">
        <f>IF(D752="","",CONCATENATE(B752,VLOOKUP(C752,Thesaurus!N:O,2,0),VLOOKUP(F752,Thesaurus!C:D,2,0)))</f>
        <v>16HTJA02</v>
      </c>
      <c r="I752" s="57" t="s">
        <v>236</v>
      </c>
      <c r="J752" s="59" t="s">
        <v>1004</v>
      </c>
      <c r="K752" s="61" t="s">
        <v>994</v>
      </c>
      <c r="L752" s="53">
        <v>1</v>
      </c>
      <c r="M752" s="53">
        <v>1</v>
      </c>
      <c r="N752" s="53" t="str">
        <f t="shared" si="59"/>
        <v/>
      </c>
      <c r="O752" s="67">
        <f>IF(A752="","",SUMIFS('MVT stock'!G:G,'MVT stock'!E:E,A752,'MVT stock'!F:F,K752))</f>
        <v>0</v>
      </c>
      <c r="P752" s="67">
        <f>IF(A752="","",SUMIFS('MVT stock'!H:H,'MVT stock'!E:E,A752,'MVT stock'!F:F,K752))</f>
        <v>0</v>
      </c>
      <c r="Q752" s="68">
        <f t="shared" si="57"/>
        <v>1</v>
      </c>
      <c r="R752" s="50" t="str">
        <f t="shared" si="55"/>
        <v>Blouse à ornements</v>
      </c>
      <c r="S752" s="51">
        <f>VLOOKUP(A752,BDD!E:F,2,0)</f>
        <v>77</v>
      </c>
      <c r="T752" s="51">
        <f t="shared" si="58"/>
        <v>77</v>
      </c>
    </row>
    <row r="753" spans="1:20" x14ac:dyDescent="0.25">
      <c r="A753" s="65" t="str">
        <f t="shared" si="56"/>
        <v>16HTJA012.590</v>
      </c>
      <c r="B753" s="53" t="s">
        <v>134</v>
      </c>
      <c r="C753" s="53" t="s">
        <v>106</v>
      </c>
      <c r="D753" s="53" t="s">
        <v>568</v>
      </c>
      <c r="E753" s="58">
        <v>890</v>
      </c>
      <c r="F753" s="53" t="s">
        <v>148</v>
      </c>
      <c r="G753" s="53" t="s">
        <v>903</v>
      </c>
      <c r="H753" s="65" t="str">
        <f>IF(D753="","",CONCATENATE(B753,VLOOKUP(C753,Thesaurus!N:O,2,0),VLOOKUP(F753,Thesaurus!C:D,2,0)))</f>
        <v>16HTJA01</v>
      </c>
      <c r="I753" s="57" t="s">
        <v>236</v>
      </c>
      <c r="J753" s="59" t="s">
        <v>183</v>
      </c>
      <c r="K753" s="61" t="s">
        <v>1001</v>
      </c>
      <c r="L753" s="53">
        <v>1</v>
      </c>
      <c r="M753" s="53">
        <v>1</v>
      </c>
      <c r="N753" s="53" t="str">
        <f t="shared" si="59"/>
        <v/>
      </c>
      <c r="O753" s="67">
        <f>IF(A753="","",SUMIFS('MVT stock'!G:G,'MVT stock'!E:E,A753,'MVT stock'!F:F,K753))</f>
        <v>0</v>
      </c>
      <c r="P753" s="67">
        <f>IF(A753="","",SUMIFS('MVT stock'!H:H,'MVT stock'!E:E,A753,'MVT stock'!F:F,K753))</f>
        <v>0</v>
      </c>
      <c r="Q753" s="68">
        <f t="shared" si="57"/>
        <v>1</v>
      </c>
      <c r="R753" s="50" t="str">
        <f t="shared" si="55"/>
        <v>Top fluide noué</v>
      </c>
      <c r="S753" s="51">
        <f>VLOOKUP(A753,BDD!E:F,2,0)</f>
        <v>69</v>
      </c>
      <c r="T753" s="51">
        <f t="shared" si="58"/>
        <v>69</v>
      </c>
    </row>
    <row r="754" spans="1:20" x14ac:dyDescent="0.25">
      <c r="A754" s="65" t="str">
        <f t="shared" si="56"/>
        <v>16HTJA012.590</v>
      </c>
      <c r="B754" s="53" t="s">
        <v>134</v>
      </c>
      <c r="C754" s="53" t="s">
        <v>106</v>
      </c>
      <c r="D754" s="53" t="s">
        <v>568</v>
      </c>
      <c r="E754" s="58">
        <v>890</v>
      </c>
      <c r="F754" s="53" t="s">
        <v>148</v>
      </c>
      <c r="G754" s="53" t="s">
        <v>903</v>
      </c>
      <c r="H754" s="65" t="str">
        <f>IF(D754="","",CONCATENATE(B754,VLOOKUP(C754,Thesaurus!N:O,2,0),VLOOKUP(F754,Thesaurus!C:D,2,0)))</f>
        <v>16HTJA01</v>
      </c>
      <c r="I754" s="57" t="s">
        <v>236</v>
      </c>
      <c r="J754" s="59" t="s">
        <v>183</v>
      </c>
      <c r="K754" s="61" t="s">
        <v>1002</v>
      </c>
      <c r="L754" s="53">
        <v>1</v>
      </c>
      <c r="M754" s="53">
        <v>1</v>
      </c>
      <c r="N754" s="53" t="str">
        <f t="shared" si="59"/>
        <v/>
      </c>
      <c r="O754" s="67">
        <f>IF(A754="","",SUMIFS('MVT stock'!G:G,'MVT stock'!E:E,A754,'MVT stock'!F:F,K754))</f>
        <v>0</v>
      </c>
      <c r="P754" s="67">
        <f>IF(A754="","",SUMIFS('MVT stock'!H:H,'MVT stock'!E:E,A754,'MVT stock'!F:F,K754))</f>
        <v>0</v>
      </c>
      <c r="Q754" s="68">
        <f t="shared" si="57"/>
        <v>1</v>
      </c>
      <c r="R754" s="50" t="str">
        <f t="shared" si="55"/>
        <v>Top fluide noué</v>
      </c>
      <c r="S754" s="51">
        <f>VLOOKUP(A754,BDD!E:F,2,0)</f>
        <v>69</v>
      </c>
      <c r="T754" s="51">
        <f t="shared" si="58"/>
        <v>69</v>
      </c>
    </row>
    <row r="755" spans="1:20" x14ac:dyDescent="0.25">
      <c r="A755" s="65" t="str">
        <f t="shared" si="56"/>
        <v>16HTJA012.590</v>
      </c>
      <c r="B755" s="53" t="s">
        <v>134</v>
      </c>
      <c r="C755" s="53" t="s">
        <v>106</v>
      </c>
      <c r="D755" s="53" t="s">
        <v>568</v>
      </c>
      <c r="E755" s="58">
        <v>890</v>
      </c>
      <c r="F755" s="53" t="s">
        <v>148</v>
      </c>
      <c r="G755" s="53" t="s">
        <v>903</v>
      </c>
      <c r="H755" s="65" t="str">
        <f>IF(D755="","",CONCATENATE(B755,VLOOKUP(C755,Thesaurus!N:O,2,0),VLOOKUP(F755,Thesaurus!C:D,2,0)))</f>
        <v>16HTJA01</v>
      </c>
      <c r="I755" s="57" t="s">
        <v>236</v>
      </c>
      <c r="J755" s="59" t="s">
        <v>183</v>
      </c>
      <c r="K755" s="61" t="s">
        <v>993</v>
      </c>
      <c r="L755" s="53">
        <v>1</v>
      </c>
      <c r="M755" s="53">
        <v>1</v>
      </c>
      <c r="N755" s="53" t="str">
        <f t="shared" si="59"/>
        <v/>
      </c>
      <c r="O755" s="67">
        <f>IF(A755="","",SUMIFS('MVT stock'!G:G,'MVT stock'!E:E,A755,'MVT stock'!F:F,K755))</f>
        <v>0</v>
      </c>
      <c r="P755" s="67">
        <f>IF(A755="","",SUMIFS('MVT stock'!H:H,'MVT stock'!E:E,A755,'MVT stock'!F:F,K755))</f>
        <v>0</v>
      </c>
      <c r="Q755" s="68">
        <f t="shared" si="57"/>
        <v>1</v>
      </c>
      <c r="R755" s="50" t="str">
        <f t="shared" si="55"/>
        <v>Top fluide noué</v>
      </c>
      <c r="S755" s="51">
        <f>VLOOKUP(A755,BDD!E:F,2,0)</f>
        <v>69</v>
      </c>
      <c r="T755" s="51">
        <f t="shared" si="58"/>
        <v>69</v>
      </c>
    </row>
    <row r="756" spans="1:20" x14ac:dyDescent="0.25">
      <c r="A756" s="65" t="str">
        <f t="shared" si="56"/>
        <v>16HTJA083.999</v>
      </c>
      <c r="B756" s="53" t="s">
        <v>134</v>
      </c>
      <c r="C756" s="53" t="s">
        <v>106</v>
      </c>
      <c r="D756" s="53" t="s">
        <v>569</v>
      </c>
      <c r="E756" s="58">
        <v>99</v>
      </c>
      <c r="F756" s="53" t="s">
        <v>162</v>
      </c>
      <c r="G756" s="53" t="s">
        <v>884</v>
      </c>
      <c r="H756" s="65" t="str">
        <f>IF(D756="","",CONCATENATE(B756,VLOOKUP(C756,Thesaurus!N:O,2,0),VLOOKUP(F756,Thesaurus!C:D,2,0)))</f>
        <v>16HTJA08</v>
      </c>
      <c r="I756" s="57">
        <v>999</v>
      </c>
      <c r="J756" s="59" t="s">
        <v>1005</v>
      </c>
      <c r="K756" s="61" t="s">
        <v>1001</v>
      </c>
      <c r="L756" s="53">
        <v>1</v>
      </c>
      <c r="M756" s="53">
        <v>1</v>
      </c>
      <c r="N756" s="53" t="str">
        <f t="shared" si="59"/>
        <v/>
      </c>
      <c r="O756" s="67">
        <f>IF(A756="","",SUMIFS('MVT stock'!G:G,'MVT stock'!E:E,A756,'MVT stock'!F:F,K756))</f>
        <v>0</v>
      </c>
      <c r="P756" s="67">
        <f>IF(A756="","",SUMIFS('MVT stock'!H:H,'MVT stock'!E:E,A756,'MVT stock'!F:F,K756))</f>
        <v>0</v>
      </c>
      <c r="Q756" s="68">
        <f t="shared" si="57"/>
        <v>1</v>
      </c>
      <c r="R756" s="50" t="str">
        <f t="shared" si="55"/>
        <v>Robe dos ouvert</v>
      </c>
      <c r="S756" s="51">
        <f>VLOOKUP(A756,BDD!E:F,2,0)</f>
        <v>96</v>
      </c>
      <c r="T756" s="51">
        <f t="shared" si="58"/>
        <v>96</v>
      </c>
    </row>
    <row r="757" spans="1:20" x14ac:dyDescent="0.25">
      <c r="A757" s="65" t="str">
        <f t="shared" si="56"/>
        <v>16HTJA083.999</v>
      </c>
      <c r="B757" s="53" t="s">
        <v>134</v>
      </c>
      <c r="C757" s="53" t="s">
        <v>106</v>
      </c>
      <c r="D757" s="53" t="s">
        <v>569</v>
      </c>
      <c r="E757" s="58">
        <v>99</v>
      </c>
      <c r="F757" s="53" t="s">
        <v>162</v>
      </c>
      <c r="G757" s="53" t="s">
        <v>884</v>
      </c>
      <c r="H757" s="65" t="str">
        <f>IF(D757="","",CONCATENATE(B757,VLOOKUP(C757,Thesaurus!N:O,2,0),VLOOKUP(F757,Thesaurus!C:D,2,0)))</f>
        <v>16HTJA08</v>
      </c>
      <c r="I757" s="57">
        <v>999</v>
      </c>
      <c r="J757" s="59" t="s">
        <v>1005</v>
      </c>
      <c r="K757" s="61" t="s">
        <v>1002</v>
      </c>
      <c r="L757" s="53">
        <v>1</v>
      </c>
      <c r="M757" s="53">
        <v>1</v>
      </c>
      <c r="N757" s="53" t="str">
        <f t="shared" si="59"/>
        <v/>
      </c>
      <c r="O757" s="67">
        <f>IF(A757="","",SUMIFS('MVT stock'!G:G,'MVT stock'!E:E,A757,'MVT stock'!F:F,K757))</f>
        <v>0</v>
      </c>
      <c r="P757" s="67">
        <f>IF(A757="","",SUMIFS('MVT stock'!H:H,'MVT stock'!E:E,A757,'MVT stock'!F:F,K757))</f>
        <v>0</v>
      </c>
      <c r="Q757" s="68">
        <f t="shared" si="57"/>
        <v>1</v>
      </c>
      <c r="R757" s="50" t="str">
        <f t="shared" si="55"/>
        <v>Robe dos ouvert</v>
      </c>
      <c r="S757" s="51">
        <f>VLOOKUP(A757,BDD!E:F,2,0)</f>
        <v>96</v>
      </c>
      <c r="T757" s="51">
        <f t="shared" si="58"/>
        <v>96</v>
      </c>
    </row>
    <row r="758" spans="1:20" x14ac:dyDescent="0.25">
      <c r="A758" s="65" t="str">
        <f t="shared" si="56"/>
        <v>16HTJA083.999</v>
      </c>
      <c r="B758" s="53" t="s">
        <v>134</v>
      </c>
      <c r="C758" s="53" t="s">
        <v>106</v>
      </c>
      <c r="D758" s="53" t="s">
        <v>569</v>
      </c>
      <c r="E758" s="58">
        <v>99</v>
      </c>
      <c r="F758" s="53" t="s">
        <v>162</v>
      </c>
      <c r="G758" s="53" t="s">
        <v>884</v>
      </c>
      <c r="H758" s="65" t="str">
        <f>IF(D758="","",CONCATENATE(B758,VLOOKUP(C758,Thesaurus!N:O,2,0),VLOOKUP(F758,Thesaurus!C:D,2,0)))</f>
        <v>16HTJA08</v>
      </c>
      <c r="I758" s="57">
        <v>999</v>
      </c>
      <c r="J758" s="59" t="s">
        <v>1005</v>
      </c>
      <c r="K758" s="61" t="s">
        <v>993</v>
      </c>
      <c r="L758" s="53">
        <v>1</v>
      </c>
      <c r="M758" s="53">
        <v>1</v>
      </c>
      <c r="N758" s="53" t="str">
        <f t="shared" si="59"/>
        <v/>
      </c>
      <c r="O758" s="67">
        <f>IF(A758="","",SUMIFS('MVT stock'!G:G,'MVT stock'!E:E,A758,'MVT stock'!F:F,K758))</f>
        <v>0</v>
      </c>
      <c r="P758" s="67">
        <f>IF(A758="","",SUMIFS('MVT stock'!H:H,'MVT stock'!E:E,A758,'MVT stock'!F:F,K758))</f>
        <v>0</v>
      </c>
      <c r="Q758" s="68">
        <f t="shared" si="57"/>
        <v>1</v>
      </c>
      <c r="R758" s="50" t="str">
        <f t="shared" si="55"/>
        <v>Robe dos ouvert</v>
      </c>
      <c r="S758" s="51">
        <f>VLOOKUP(A758,BDD!E:F,2,0)</f>
        <v>96</v>
      </c>
      <c r="T758" s="51">
        <f t="shared" si="58"/>
        <v>96</v>
      </c>
    </row>
    <row r="759" spans="1:20" x14ac:dyDescent="0.25">
      <c r="A759" s="65" t="str">
        <f t="shared" si="56"/>
        <v>16HTJA083.999</v>
      </c>
      <c r="B759" s="53" t="s">
        <v>134</v>
      </c>
      <c r="C759" s="53" t="s">
        <v>106</v>
      </c>
      <c r="D759" s="53" t="s">
        <v>569</v>
      </c>
      <c r="E759" s="58">
        <v>99</v>
      </c>
      <c r="F759" s="53" t="s">
        <v>162</v>
      </c>
      <c r="G759" s="53" t="s">
        <v>884</v>
      </c>
      <c r="H759" s="65" t="str">
        <f>IF(D759="","",CONCATENATE(B759,VLOOKUP(C759,Thesaurus!N:O,2,0),VLOOKUP(F759,Thesaurus!C:D,2,0)))</f>
        <v>16HTJA08</v>
      </c>
      <c r="I759" s="57">
        <v>999</v>
      </c>
      <c r="J759" s="59" t="s">
        <v>1005</v>
      </c>
      <c r="K759" s="61" t="s">
        <v>994</v>
      </c>
      <c r="L759" s="53">
        <v>1</v>
      </c>
      <c r="M759" s="53">
        <v>1</v>
      </c>
      <c r="N759" s="53" t="str">
        <f t="shared" si="59"/>
        <v/>
      </c>
      <c r="O759" s="67">
        <f>IF(A759="","",SUMIFS('MVT stock'!G:G,'MVT stock'!E:E,A759,'MVT stock'!F:F,K759))</f>
        <v>0</v>
      </c>
      <c r="P759" s="67">
        <f>IF(A759="","",SUMIFS('MVT stock'!H:H,'MVT stock'!E:E,A759,'MVT stock'!F:F,K759))</f>
        <v>0</v>
      </c>
      <c r="Q759" s="68">
        <f t="shared" si="57"/>
        <v>1</v>
      </c>
      <c r="R759" s="50" t="str">
        <f t="shared" si="55"/>
        <v>Robe dos ouvert</v>
      </c>
      <c r="S759" s="51">
        <f>VLOOKUP(A759,BDD!E:F,2,0)</f>
        <v>96</v>
      </c>
      <c r="T759" s="51">
        <f t="shared" si="58"/>
        <v>96</v>
      </c>
    </row>
    <row r="760" spans="1:20" x14ac:dyDescent="0.25">
      <c r="A760" s="65" t="str">
        <f t="shared" si="56"/>
        <v>16HTBA081.999</v>
      </c>
      <c r="B760" s="53" t="s">
        <v>134</v>
      </c>
      <c r="C760" s="53" t="s">
        <v>697</v>
      </c>
      <c r="D760" s="53" t="s">
        <v>570</v>
      </c>
      <c r="E760" s="58" t="s">
        <v>145</v>
      </c>
      <c r="F760" s="53" t="s">
        <v>162</v>
      </c>
      <c r="G760" s="53" t="s">
        <v>904</v>
      </c>
      <c r="H760" s="65" t="str">
        <f>IF(D760="","",CONCATENATE(B760,VLOOKUP(C760,Thesaurus!N:O,2,0),VLOOKUP(F760,Thesaurus!C:D,2,0)))</f>
        <v>16HTBA08</v>
      </c>
      <c r="I760" s="57">
        <v>999</v>
      </c>
      <c r="J760" s="59" t="s">
        <v>1004</v>
      </c>
      <c r="K760" s="61" t="s">
        <v>997</v>
      </c>
      <c r="L760" s="53">
        <v>1</v>
      </c>
      <c r="N760" s="53" t="b">
        <f t="shared" si="59"/>
        <v>0</v>
      </c>
      <c r="O760" s="67">
        <f>IF(A760="","",SUMIFS('MVT stock'!G:G,'MVT stock'!E:E,A760,'MVT stock'!F:F,K760))</f>
        <v>0</v>
      </c>
      <c r="P760" s="67">
        <f>IF(A760="","",SUMIFS('MVT stock'!H:H,'MVT stock'!E:E,A760,'MVT stock'!F:F,K760))</f>
        <v>0</v>
      </c>
      <c r="Q760" s="68" t="str">
        <f t="shared" si="57"/>
        <v/>
      </c>
      <c r="R760" s="50" t="str">
        <f t="shared" si="55"/>
        <v>Robe à découpes</v>
      </c>
      <c r="S760" s="51">
        <f>VLOOKUP(A760,BDD!E:F,2,0)</f>
        <v>174</v>
      </c>
      <c r="T760" s="51">
        <f t="shared" si="58"/>
        <v>174</v>
      </c>
    </row>
    <row r="761" spans="1:20" x14ac:dyDescent="0.25">
      <c r="A761" s="65" t="str">
        <f t="shared" si="56"/>
        <v>16HTBA081.999</v>
      </c>
      <c r="B761" s="53" t="s">
        <v>134</v>
      </c>
      <c r="C761" s="53" t="s">
        <v>697</v>
      </c>
      <c r="D761" s="53" t="s">
        <v>570</v>
      </c>
      <c r="E761" s="58" t="s">
        <v>145</v>
      </c>
      <c r="F761" s="53" t="s">
        <v>162</v>
      </c>
      <c r="G761" s="53" t="s">
        <v>904</v>
      </c>
      <c r="H761" s="65" t="str">
        <f>IF(D761="","",CONCATENATE(B761,VLOOKUP(C761,Thesaurus!N:O,2,0),VLOOKUP(F761,Thesaurus!C:D,2,0)))</f>
        <v>16HTBA08</v>
      </c>
      <c r="I761" s="57">
        <v>999</v>
      </c>
      <c r="J761" s="59" t="s">
        <v>1004</v>
      </c>
      <c r="K761" s="61" t="s">
        <v>180</v>
      </c>
      <c r="L761" s="53">
        <v>1</v>
      </c>
      <c r="N761" s="53" t="b">
        <f t="shared" si="59"/>
        <v>0</v>
      </c>
      <c r="O761" s="67">
        <f>IF(A761="","",SUMIFS('MVT stock'!G:G,'MVT stock'!E:E,A761,'MVT stock'!F:F,K761))</f>
        <v>0</v>
      </c>
      <c r="P761" s="67">
        <f>IF(A761="","",SUMIFS('MVT stock'!H:H,'MVT stock'!E:E,A761,'MVT stock'!F:F,K761))</f>
        <v>0</v>
      </c>
      <c r="Q761" s="68" t="str">
        <f t="shared" si="57"/>
        <v/>
      </c>
      <c r="R761" s="50" t="str">
        <f t="shared" si="55"/>
        <v>Robe à découpes</v>
      </c>
      <c r="S761" s="51">
        <f>VLOOKUP(A761,BDD!E:F,2,0)</f>
        <v>174</v>
      </c>
      <c r="T761" s="51">
        <f t="shared" si="58"/>
        <v>174</v>
      </c>
    </row>
    <row r="762" spans="1:20" x14ac:dyDescent="0.25">
      <c r="A762" s="65" t="str">
        <f t="shared" si="56"/>
        <v>16HTBA081.999</v>
      </c>
      <c r="B762" s="53" t="s">
        <v>134</v>
      </c>
      <c r="C762" s="53" t="s">
        <v>697</v>
      </c>
      <c r="D762" s="53" t="s">
        <v>570</v>
      </c>
      <c r="E762" s="58" t="s">
        <v>145</v>
      </c>
      <c r="F762" s="53" t="s">
        <v>162</v>
      </c>
      <c r="G762" s="53" t="s">
        <v>904</v>
      </c>
      <c r="H762" s="65" t="str">
        <f>IF(D762="","",CONCATENATE(B762,VLOOKUP(C762,Thesaurus!N:O,2,0),VLOOKUP(F762,Thesaurus!C:D,2,0)))</f>
        <v>16HTBA08</v>
      </c>
      <c r="I762" s="57">
        <v>999</v>
      </c>
      <c r="J762" s="59" t="s">
        <v>1004</v>
      </c>
      <c r="K762" s="61" t="s">
        <v>181</v>
      </c>
      <c r="L762" s="53">
        <v>1</v>
      </c>
      <c r="N762" s="53" t="b">
        <f t="shared" si="59"/>
        <v>0</v>
      </c>
      <c r="O762" s="67">
        <f>IF(A762="","",SUMIFS('MVT stock'!G:G,'MVT stock'!E:E,A762,'MVT stock'!F:F,K762))</f>
        <v>0</v>
      </c>
      <c r="P762" s="67">
        <f>IF(A762="","",SUMIFS('MVT stock'!H:H,'MVT stock'!E:E,A762,'MVT stock'!F:F,K762))</f>
        <v>0</v>
      </c>
      <c r="Q762" s="68" t="str">
        <f t="shared" si="57"/>
        <v/>
      </c>
      <c r="R762" s="50" t="str">
        <f t="shared" si="55"/>
        <v>Robe à découpes</v>
      </c>
      <c r="S762" s="51">
        <f>VLOOKUP(A762,BDD!E:F,2,0)</f>
        <v>174</v>
      </c>
      <c r="T762" s="51">
        <f t="shared" si="58"/>
        <v>174</v>
      </c>
    </row>
    <row r="763" spans="1:20" x14ac:dyDescent="0.25">
      <c r="A763" s="65" t="str">
        <f t="shared" si="56"/>
        <v>16HTBA081.390</v>
      </c>
      <c r="B763" s="53" t="s">
        <v>134</v>
      </c>
      <c r="C763" s="53" t="s">
        <v>697</v>
      </c>
      <c r="D763" s="53" t="s">
        <v>570</v>
      </c>
      <c r="E763" s="58" t="s">
        <v>229</v>
      </c>
      <c r="F763" s="53" t="s">
        <v>162</v>
      </c>
      <c r="G763" s="53" t="s">
        <v>904</v>
      </c>
      <c r="H763" s="65" t="str">
        <f>IF(D763="","",CONCATENATE(B763,VLOOKUP(C763,Thesaurus!N:O,2,0),VLOOKUP(F763,Thesaurus!C:D,2,0)))</f>
        <v>16HTBA08</v>
      </c>
      <c r="I763" s="57">
        <v>390</v>
      </c>
      <c r="J763" s="59" t="s">
        <v>1004</v>
      </c>
      <c r="K763" s="61" t="s">
        <v>997</v>
      </c>
      <c r="L763" s="53">
        <v>1</v>
      </c>
      <c r="N763" s="53" t="b">
        <f t="shared" si="59"/>
        <v>0</v>
      </c>
      <c r="O763" s="67">
        <f>IF(A763="","",SUMIFS('MVT stock'!G:G,'MVT stock'!E:E,A763,'MVT stock'!F:F,K763))</f>
        <v>0</v>
      </c>
      <c r="P763" s="67">
        <f>IF(A763="","",SUMIFS('MVT stock'!H:H,'MVT stock'!E:E,A763,'MVT stock'!F:F,K763))</f>
        <v>0</v>
      </c>
      <c r="Q763" s="68" t="str">
        <f t="shared" si="57"/>
        <v/>
      </c>
      <c r="R763" s="50" t="str">
        <f t="shared" si="55"/>
        <v>Robe à découpes</v>
      </c>
      <c r="S763" s="51">
        <f>VLOOKUP(A763,BDD!E:F,2,0)</f>
        <v>174</v>
      </c>
      <c r="T763" s="51">
        <f t="shared" si="58"/>
        <v>174</v>
      </c>
    </row>
    <row r="764" spans="1:20" x14ac:dyDescent="0.25">
      <c r="A764" s="65" t="str">
        <f t="shared" si="56"/>
        <v>16HTBA081.390</v>
      </c>
      <c r="B764" s="53" t="s">
        <v>134</v>
      </c>
      <c r="C764" s="53" t="s">
        <v>697</v>
      </c>
      <c r="D764" s="53" t="s">
        <v>570</v>
      </c>
      <c r="E764" s="58" t="s">
        <v>229</v>
      </c>
      <c r="F764" s="53" t="s">
        <v>162</v>
      </c>
      <c r="G764" s="53" t="s">
        <v>904</v>
      </c>
      <c r="H764" s="65" t="str">
        <f>IF(D764="","",CONCATENATE(B764,VLOOKUP(C764,Thesaurus!N:O,2,0),VLOOKUP(F764,Thesaurus!C:D,2,0)))</f>
        <v>16HTBA08</v>
      </c>
      <c r="I764" s="57">
        <v>390</v>
      </c>
      <c r="J764" s="59" t="s">
        <v>1004</v>
      </c>
      <c r="K764" s="61" t="s">
        <v>180</v>
      </c>
      <c r="L764" s="53">
        <v>1</v>
      </c>
      <c r="N764" s="53" t="b">
        <f t="shared" si="59"/>
        <v>0</v>
      </c>
      <c r="O764" s="67">
        <f>IF(A764="","",SUMIFS('MVT stock'!G:G,'MVT stock'!E:E,A764,'MVT stock'!F:F,K764))</f>
        <v>0</v>
      </c>
      <c r="P764" s="67">
        <f>IF(A764="","",SUMIFS('MVT stock'!H:H,'MVT stock'!E:E,A764,'MVT stock'!F:F,K764))</f>
        <v>0</v>
      </c>
      <c r="Q764" s="68" t="str">
        <f t="shared" si="57"/>
        <v/>
      </c>
      <c r="R764" s="50" t="str">
        <f t="shared" si="55"/>
        <v>Robe à découpes</v>
      </c>
      <c r="S764" s="51">
        <f>VLOOKUP(A764,BDD!E:F,2,0)</f>
        <v>174</v>
      </c>
      <c r="T764" s="51">
        <f t="shared" si="58"/>
        <v>174</v>
      </c>
    </row>
    <row r="765" spans="1:20" x14ac:dyDescent="0.25">
      <c r="A765" s="65" t="str">
        <f t="shared" si="56"/>
        <v>16HTBA081.390</v>
      </c>
      <c r="B765" s="53" t="s">
        <v>134</v>
      </c>
      <c r="C765" s="53" t="s">
        <v>697</v>
      </c>
      <c r="D765" s="53" t="s">
        <v>570</v>
      </c>
      <c r="E765" s="58" t="s">
        <v>229</v>
      </c>
      <c r="F765" s="53" t="s">
        <v>162</v>
      </c>
      <c r="G765" s="53" t="s">
        <v>904</v>
      </c>
      <c r="H765" s="65" t="str">
        <f>IF(D765="","",CONCATENATE(B765,VLOOKUP(C765,Thesaurus!N:O,2,0),VLOOKUP(F765,Thesaurus!C:D,2,0)))</f>
        <v>16HTBA08</v>
      </c>
      <c r="I765" s="57">
        <v>390</v>
      </c>
      <c r="J765" s="59" t="s">
        <v>1004</v>
      </c>
      <c r="K765" s="61" t="s">
        <v>181</v>
      </c>
      <c r="L765" s="53">
        <v>1</v>
      </c>
      <c r="N765" s="53" t="b">
        <f t="shared" si="59"/>
        <v>0</v>
      </c>
      <c r="O765" s="67">
        <f>IF(A765="","",SUMIFS('MVT stock'!G:G,'MVT stock'!E:E,A765,'MVT stock'!F:F,K765))</f>
        <v>0</v>
      </c>
      <c r="P765" s="67">
        <f>IF(A765="","",SUMIFS('MVT stock'!H:H,'MVT stock'!E:E,A765,'MVT stock'!F:F,K765))</f>
        <v>0</v>
      </c>
      <c r="Q765" s="68" t="str">
        <f t="shared" si="57"/>
        <v/>
      </c>
      <c r="R765" s="50" t="str">
        <f t="shared" si="55"/>
        <v>Robe à découpes</v>
      </c>
      <c r="S765" s="51">
        <f>VLOOKUP(A765,BDD!E:F,2,0)</f>
        <v>174</v>
      </c>
      <c r="T765" s="51">
        <f t="shared" si="58"/>
        <v>174</v>
      </c>
    </row>
    <row r="766" spans="1:20" x14ac:dyDescent="0.25">
      <c r="A766" s="65" t="str">
        <f t="shared" si="56"/>
        <v>16HTBA021.300</v>
      </c>
      <c r="B766" s="53" t="s">
        <v>134</v>
      </c>
      <c r="C766" s="53" t="s">
        <v>697</v>
      </c>
      <c r="D766" s="53" t="s">
        <v>571</v>
      </c>
      <c r="E766" s="58" t="s">
        <v>572</v>
      </c>
      <c r="F766" s="53" t="s">
        <v>150</v>
      </c>
      <c r="G766" s="53" t="s">
        <v>905</v>
      </c>
      <c r="H766" s="65" t="str">
        <f>IF(D766="","",CONCATENATE(B766,VLOOKUP(C766,Thesaurus!N:O,2,0),VLOOKUP(F766,Thesaurus!C:D,2,0)))</f>
        <v>16HTBA02</v>
      </c>
      <c r="I766" s="57" t="s">
        <v>222</v>
      </c>
      <c r="J766" s="59" t="s">
        <v>1004</v>
      </c>
      <c r="K766" s="61" t="s">
        <v>998</v>
      </c>
      <c r="L766" s="53">
        <v>1</v>
      </c>
      <c r="N766" s="53" t="b">
        <f t="shared" si="59"/>
        <v>0</v>
      </c>
      <c r="O766" s="67">
        <f>IF(A766="","",SUMIFS('MVT stock'!G:G,'MVT stock'!E:E,A766,'MVT stock'!F:F,K766))</f>
        <v>0</v>
      </c>
      <c r="P766" s="67">
        <f>IF(A766="","",SUMIFS('MVT stock'!H:H,'MVT stock'!E:E,A766,'MVT stock'!F:F,K766))</f>
        <v>0</v>
      </c>
      <c r="Q766" s="68" t="str">
        <f t="shared" si="57"/>
        <v/>
      </c>
      <c r="R766" s="50" t="str">
        <f t="shared" si="55"/>
        <v>Chemise sans manches nouée</v>
      </c>
      <c r="S766" s="51">
        <f>VLOOKUP(A766,BDD!E:F,2,0)</f>
        <v>163</v>
      </c>
      <c r="T766" s="51">
        <f t="shared" si="58"/>
        <v>163</v>
      </c>
    </row>
    <row r="767" spans="1:20" x14ac:dyDescent="0.25">
      <c r="A767" s="65" t="str">
        <f t="shared" si="56"/>
        <v>16HTBA021.300</v>
      </c>
      <c r="B767" s="53" t="s">
        <v>134</v>
      </c>
      <c r="C767" s="53" t="s">
        <v>697</v>
      </c>
      <c r="D767" s="53" t="s">
        <v>571</v>
      </c>
      <c r="E767" s="58" t="s">
        <v>572</v>
      </c>
      <c r="F767" s="53" t="s">
        <v>150</v>
      </c>
      <c r="G767" s="53" t="s">
        <v>905</v>
      </c>
      <c r="H767" s="65" t="str">
        <f>IF(D767="","",CONCATENATE(B767,VLOOKUP(C767,Thesaurus!N:O,2,0),VLOOKUP(F767,Thesaurus!C:D,2,0)))</f>
        <v>16HTBA02</v>
      </c>
      <c r="I767" s="57" t="s">
        <v>222</v>
      </c>
      <c r="J767" s="59" t="s">
        <v>1004</v>
      </c>
      <c r="K767" s="61" t="s">
        <v>183</v>
      </c>
      <c r="L767" s="53">
        <v>1</v>
      </c>
      <c r="N767" s="53" t="b">
        <f t="shared" si="59"/>
        <v>0</v>
      </c>
      <c r="O767" s="67">
        <f>IF(A767="","",SUMIFS('MVT stock'!G:G,'MVT stock'!E:E,A767,'MVT stock'!F:F,K767))</f>
        <v>0</v>
      </c>
      <c r="P767" s="67">
        <f>IF(A767="","",SUMIFS('MVT stock'!H:H,'MVT stock'!E:E,A767,'MVT stock'!F:F,K767))</f>
        <v>0</v>
      </c>
      <c r="Q767" s="68" t="str">
        <f t="shared" si="57"/>
        <v/>
      </c>
      <c r="R767" s="50" t="str">
        <f t="shared" si="55"/>
        <v>Chemise sans manches nouée</v>
      </c>
      <c r="S767" s="51">
        <f>VLOOKUP(A767,BDD!E:F,2,0)</f>
        <v>163</v>
      </c>
      <c r="T767" s="51">
        <f t="shared" si="58"/>
        <v>163</v>
      </c>
    </row>
    <row r="768" spans="1:20" x14ac:dyDescent="0.25">
      <c r="A768" s="65" t="str">
        <f t="shared" si="56"/>
        <v>16HTBA021.300</v>
      </c>
      <c r="B768" s="53" t="s">
        <v>134</v>
      </c>
      <c r="C768" s="53" t="s">
        <v>697</v>
      </c>
      <c r="D768" s="53" t="s">
        <v>571</v>
      </c>
      <c r="E768" s="58" t="s">
        <v>572</v>
      </c>
      <c r="F768" s="53" t="s">
        <v>150</v>
      </c>
      <c r="G768" s="53" t="s">
        <v>905</v>
      </c>
      <c r="H768" s="65" t="str">
        <f>IF(D768="","",CONCATENATE(B768,VLOOKUP(C768,Thesaurus!N:O,2,0),VLOOKUP(F768,Thesaurus!C:D,2,0)))</f>
        <v>16HTBA02</v>
      </c>
      <c r="I768" s="57" t="s">
        <v>222</v>
      </c>
      <c r="J768" s="59" t="s">
        <v>1004</v>
      </c>
      <c r="K768" s="61" t="s">
        <v>182</v>
      </c>
      <c r="L768" s="53">
        <v>1</v>
      </c>
      <c r="N768" s="53" t="b">
        <f t="shared" si="59"/>
        <v>0</v>
      </c>
      <c r="O768" s="67">
        <f>IF(A768="","",SUMIFS('MVT stock'!G:G,'MVT stock'!E:E,A768,'MVT stock'!F:F,K768))</f>
        <v>0</v>
      </c>
      <c r="P768" s="67">
        <f>IF(A768="","",SUMIFS('MVT stock'!H:H,'MVT stock'!E:E,A768,'MVT stock'!F:F,K768))</f>
        <v>0</v>
      </c>
      <c r="Q768" s="68" t="str">
        <f t="shared" si="57"/>
        <v/>
      </c>
      <c r="R768" s="50" t="str">
        <f t="shared" si="55"/>
        <v>Chemise sans manches nouée</v>
      </c>
      <c r="S768" s="51">
        <f>VLOOKUP(A768,BDD!E:F,2,0)</f>
        <v>163</v>
      </c>
      <c r="T768" s="51">
        <f t="shared" si="58"/>
        <v>163</v>
      </c>
    </row>
    <row r="769" spans="1:20" x14ac:dyDescent="0.25">
      <c r="A769" s="65" t="str">
        <f t="shared" si="56"/>
        <v>16HTBA022.300</v>
      </c>
      <c r="B769" s="53" t="s">
        <v>134</v>
      </c>
      <c r="C769" s="53" t="s">
        <v>697</v>
      </c>
      <c r="D769" s="53" t="s">
        <v>573</v>
      </c>
      <c r="E769" s="58" t="s">
        <v>572</v>
      </c>
      <c r="F769" s="53" t="s">
        <v>150</v>
      </c>
      <c r="G769" s="53" t="s">
        <v>906</v>
      </c>
      <c r="H769" s="65" t="str">
        <f>IF(D769="","",CONCATENATE(B769,VLOOKUP(C769,Thesaurus!N:O,2,0),VLOOKUP(F769,Thesaurus!C:D,2,0)))</f>
        <v>16HTBA02</v>
      </c>
      <c r="I769" s="57" t="s">
        <v>222</v>
      </c>
      <c r="J769" s="59" t="s">
        <v>183</v>
      </c>
      <c r="K769" s="61" t="s">
        <v>998</v>
      </c>
      <c r="L769" s="53">
        <v>1</v>
      </c>
      <c r="N769" s="53" t="b">
        <f t="shared" si="59"/>
        <v>0</v>
      </c>
      <c r="O769" s="67">
        <f>IF(A769="","",SUMIFS('MVT stock'!G:G,'MVT stock'!E:E,A769,'MVT stock'!F:F,K769))</f>
        <v>0</v>
      </c>
      <c r="P769" s="67">
        <f>IF(A769="","",SUMIFS('MVT stock'!H:H,'MVT stock'!E:E,A769,'MVT stock'!F:F,K769))</f>
        <v>0</v>
      </c>
      <c r="Q769" s="68" t="str">
        <f t="shared" si="57"/>
        <v/>
      </c>
      <c r="R769" s="50" t="str">
        <f t="shared" si="55"/>
        <v>Chemise manches longues nouée</v>
      </c>
      <c r="S769" s="51">
        <f>VLOOKUP(A769,BDD!E:F,2,0)</f>
        <v>179</v>
      </c>
      <c r="T769" s="51">
        <f t="shared" si="58"/>
        <v>179</v>
      </c>
    </row>
    <row r="770" spans="1:20" x14ac:dyDescent="0.25">
      <c r="A770" s="65" t="str">
        <f t="shared" si="56"/>
        <v>16HTBA022.300</v>
      </c>
      <c r="B770" s="53" t="s">
        <v>134</v>
      </c>
      <c r="C770" s="53" t="s">
        <v>697</v>
      </c>
      <c r="D770" s="53" t="s">
        <v>573</v>
      </c>
      <c r="E770" s="58" t="s">
        <v>572</v>
      </c>
      <c r="F770" s="53" t="s">
        <v>150</v>
      </c>
      <c r="G770" s="53" t="s">
        <v>906</v>
      </c>
      <c r="H770" s="65" t="str">
        <f>IF(D770="","",CONCATENATE(B770,VLOOKUP(C770,Thesaurus!N:O,2,0),VLOOKUP(F770,Thesaurus!C:D,2,0)))</f>
        <v>16HTBA02</v>
      </c>
      <c r="I770" s="57" t="s">
        <v>222</v>
      </c>
      <c r="J770" s="59" t="s">
        <v>183</v>
      </c>
      <c r="K770" s="61" t="s">
        <v>183</v>
      </c>
      <c r="L770" s="53">
        <v>1</v>
      </c>
      <c r="N770" s="53" t="b">
        <f t="shared" si="59"/>
        <v>0</v>
      </c>
      <c r="O770" s="67">
        <f>IF(A770="","",SUMIFS('MVT stock'!G:G,'MVT stock'!E:E,A770,'MVT stock'!F:F,K770))</f>
        <v>0</v>
      </c>
      <c r="P770" s="67">
        <f>IF(A770="","",SUMIFS('MVT stock'!H:H,'MVT stock'!E:E,A770,'MVT stock'!F:F,K770))</f>
        <v>0</v>
      </c>
      <c r="Q770" s="68" t="str">
        <f t="shared" si="57"/>
        <v/>
      </c>
      <c r="R770" s="50" t="str">
        <f t="shared" ref="R770:R833" si="60">G770</f>
        <v>Chemise manches longues nouée</v>
      </c>
      <c r="S770" s="51">
        <f>VLOOKUP(A770,BDD!E:F,2,0)</f>
        <v>179</v>
      </c>
      <c r="T770" s="51">
        <f t="shared" si="58"/>
        <v>179</v>
      </c>
    </row>
    <row r="771" spans="1:20" x14ac:dyDescent="0.25">
      <c r="A771" s="65" t="str">
        <f t="shared" ref="A771:A834" si="61">IF(D771="","",CONCATENATE(H771,J771,".",I771))</f>
        <v>16HTBA022.300</v>
      </c>
      <c r="B771" s="53" t="s">
        <v>134</v>
      </c>
      <c r="C771" s="53" t="s">
        <v>697</v>
      </c>
      <c r="D771" s="53" t="s">
        <v>573</v>
      </c>
      <c r="E771" s="58" t="s">
        <v>572</v>
      </c>
      <c r="F771" s="53" t="s">
        <v>150</v>
      </c>
      <c r="G771" s="53" t="s">
        <v>906</v>
      </c>
      <c r="H771" s="65" t="str">
        <f>IF(D771="","",CONCATENATE(B771,VLOOKUP(C771,Thesaurus!N:O,2,0),VLOOKUP(F771,Thesaurus!C:D,2,0)))</f>
        <v>16HTBA02</v>
      </c>
      <c r="I771" s="57" t="s">
        <v>222</v>
      </c>
      <c r="J771" s="59" t="s">
        <v>183</v>
      </c>
      <c r="K771" s="61" t="s">
        <v>182</v>
      </c>
      <c r="L771" s="53">
        <v>1</v>
      </c>
      <c r="N771" s="53" t="b">
        <f t="shared" si="59"/>
        <v>0</v>
      </c>
      <c r="O771" s="67">
        <f>IF(A771="","",SUMIFS('MVT stock'!G:G,'MVT stock'!E:E,A771,'MVT stock'!F:F,K771))</f>
        <v>0</v>
      </c>
      <c r="P771" s="67">
        <f>IF(A771="","",SUMIFS('MVT stock'!H:H,'MVT stock'!E:E,A771,'MVT stock'!F:F,K771))</f>
        <v>0</v>
      </c>
      <c r="Q771" s="68" t="str">
        <f t="shared" ref="Q771:Q834" si="62">IF(M771="","",M771+O771-P771)</f>
        <v/>
      </c>
      <c r="R771" s="50" t="str">
        <f t="shared" si="60"/>
        <v>Chemise manches longues nouée</v>
      </c>
      <c r="S771" s="51">
        <f>VLOOKUP(A771,BDD!E:F,2,0)</f>
        <v>179</v>
      </c>
      <c r="T771" s="51">
        <f t="shared" ref="T771:T834" si="63">L771*S771</f>
        <v>179</v>
      </c>
    </row>
    <row r="772" spans="1:20" x14ac:dyDescent="0.25">
      <c r="A772" s="65" t="str">
        <f t="shared" si="61"/>
        <v>16HTBA082.999</v>
      </c>
      <c r="B772" s="53" t="s">
        <v>134</v>
      </c>
      <c r="C772" s="53" t="s">
        <v>697</v>
      </c>
      <c r="D772" s="53" t="s">
        <v>574</v>
      </c>
      <c r="E772" s="58" t="s">
        <v>145</v>
      </c>
      <c r="F772" s="53" t="s">
        <v>162</v>
      </c>
      <c r="G772" s="53" t="s">
        <v>907</v>
      </c>
      <c r="H772" s="65" t="str">
        <f>IF(D772="","",CONCATENATE(B772,VLOOKUP(C772,Thesaurus!N:O,2,0),VLOOKUP(F772,Thesaurus!C:D,2,0)))</f>
        <v>16HTBA08</v>
      </c>
      <c r="I772" s="57">
        <v>999</v>
      </c>
      <c r="J772" s="59" t="s">
        <v>183</v>
      </c>
      <c r="K772" s="61" t="s">
        <v>998</v>
      </c>
      <c r="L772" s="53">
        <v>1</v>
      </c>
      <c r="N772" s="53" t="b">
        <f t="shared" si="59"/>
        <v>0</v>
      </c>
      <c r="O772" s="67">
        <f>IF(A772="","",SUMIFS('MVT stock'!G:G,'MVT stock'!E:E,A772,'MVT stock'!F:F,K772))</f>
        <v>0</v>
      </c>
      <c r="P772" s="67">
        <f>IF(A772="","",SUMIFS('MVT stock'!H:H,'MVT stock'!E:E,A772,'MVT stock'!F:F,K772))</f>
        <v>0</v>
      </c>
      <c r="Q772" s="68" t="str">
        <f t="shared" si="62"/>
        <v/>
      </c>
      <c r="R772" s="50" t="str">
        <f t="shared" si="60"/>
        <v>Robe fluide en soie</v>
      </c>
      <c r="S772" s="51">
        <f>VLOOKUP(A772,BDD!E:F,2,0)</f>
        <v>184</v>
      </c>
      <c r="T772" s="51">
        <f t="shared" si="63"/>
        <v>184</v>
      </c>
    </row>
    <row r="773" spans="1:20" x14ac:dyDescent="0.25">
      <c r="A773" s="65" t="str">
        <f t="shared" si="61"/>
        <v>16HTBA082.999</v>
      </c>
      <c r="B773" s="53" t="s">
        <v>134</v>
      </c>
      <c r="C773" s="53" t="s">
        <v>697</v>
      </c>
      <c r="D773" s="53" t="s">
        <v>574</v>
      </c>
      <c r="E773" s="58" t="s">
        <v>145</v>
      </c>
      <c r="F773" s="53" t="s">
        <v>162</v>
      </c>
      <c r="G773" s="53" t="s">
        <v>907</v>
      </c>
      <c r="H773" s="65" t="str">
        <f>IF(D773="","",CONCATENATE(B773,VLOOKUP(C773,Thesaurus!N:O,2,0),VLOOKUP(F773,Thesaurus!C:D,2,0)))</f>
        <v>16HTBA08</v>
      </c>
      <c r="I773" s="57">
        <v>999</v>
      </c>
      <c r="J773" s="59" t="s">
        <v>183</v>
      </c>
      <c r="K773" s="61" t="s">
        <v>183</v>
      </c>
      <c r="L773" s="53">
        <v>1</v>
      </c>
      <c r="N773" s="53" t="b">
        <f t="shared" ref="N773:N836" si="64">IF(L773=M773,"",FALSE)</f>
        <v>0</v>
      </c>
      <c r="O773" s="67">
        <f>IF(A773="","",SUMIFS('MVT stock'!G:G,'MVT stock'!E:E,A773,'MVT stock'!F:F,K773))</f>
        <v>0</v>
      </c>
      <c r="P773" s="67">
        <f>IF(A773="","",SUMIFS('MVT stock'!H:H,'MVT stock'!E:E,A773,'MVT stock'!F:F,K773))</f>
        <v>0</v>
      </c>
      <c r="Q773" s="68" t="str">
        <f t="shared" si="62"/>
        <v/>
      </c>
      <c r="R773" s="50" t="str">
        <f t="shared" si="60"/>
        <v>Robe fluide en soie</v>
      </c>
      <c r="S773" s="51">
        <f>VLOOKUP(A773,BDD!E:F,2,0)</f>
        <v>184</v>
      </c>
      <c r="T773" s="51">
        <f t="shared" si="63"/>
        <v>184</v>
      </c>
    </row>
    <row r="774" spans="1:20" x14ac:dyDescent="0.25">
      <c r="A774" s="65" t="str">
        <f t="shared" si="61"/>
        <v>16HTBA082.999</v>
      </c>
      <c r="B774" s="53" t="s">
        <v>134</v>
      </c>
      <c r="C774" s="53" t="s">
        <v>697</v>
      </c>
      <c r="D774" s="53" t="s">
        <v>574</v>
      </c>
      <c r="E774" s="58" t="s">
        <v>145</v>
      </c>
      <c r="F774" s="53" t="s">
        <v>162</v>
      </c>
      <c r="G774" s="53" t="s">
        <v>907</v>
      </c>
      <c r="H774" s="65" t="str">
        <f>IF(D774="","",CONCATENATE(B774,VLOOKUP(C774,Thesaurus!N:O,2,0),VLOOKUP(F774,Thesaurus!C:D,2,0)))</f>
        <v>16HTBA08</v>
      </c>
      <c r="I774" s="57">
        <v>999</v>
      </c>
      <c r="J774" s="59" t="s">
        <v>183</v>
      </c>
      <c r="K774" s="61" t="s">
        <v>182</v>
      </c>
      <c r="L774" s="53">
        <v>1</v>
      </c>
      <c r="N774" s="53" t="b">
        <f t="shared" si="64"/>
        <v>0</v>
      </c>
      <c r="O774" s="67">
        <f>IF(A774="","",SUMIFS('MVT stock'!G:G,'MVT stock'!E:E,A774,'MVT stock'!F:F,K774))</f>
        <v>0</v>
      </c>
      <c r="P774" s="67">
        <f>IF(A774="","",SUMIFS('MVT stock'!H:H,'MVT stock'!E:E,A774,'MVT stock'!F:F,K774))</f>
        <v>0</v>
      </c>
      <c r="Q774" s="68" t="str">
        <f t="shared" si="62"/>
        <v/>
      </c>
      <c r="R774" s="50" t="str">
        <f t="shared" si="60"/>
        <v>Robe fluide en soie</v>
      </c>
      <c r="S774" s="51">
        <f>VLOOKUP(A774,BDD!E:F,2,0)</f>
        <v>184</v>
      </c>
      <c r="T774" s="51">
        <f t="shared" si="63"/>
        <v>184</v>
      </c>
    </row>
    <row r="775" spans="1:20" x14ac:dyDescent="0.25">
      <c r="A775" s="65" t="str">
        <f t="shared" si="61"/>
        <v>16HTBA131.990</v>
      </c>
      <c r="B775" s="53" t="s">
        <v>134</v>
      </c>
      <c r="C775" s="53" t="s">
        <v>697</v>
      </c>
      <c r="D775" s="53" t="s">
        <v>575</v>
      </c>
      <c r="E775" s="58" t="s">
        <v>576</v>
      </c>
      <c r="F775" s="53" t="s">
        <v>172</v>
      </c>
      <c r="G775" s="53" t="s">
        <v>908</v>
      </c>
      <c r="H775" s="65" t="str">
        <f>IF(D775="","",CONCATENATE(B775,VLOOKUP(C775,Thesaurus!N:O,2,0),VLOOKUP(F775,Thesaurus!C:D,2,0)))</f>
        <v>16HTBA13</v>
      </c>
      <c r="I775" s="57">
        <v>990</v>
      </c>
      <c r="J775" s="59" t="s">
        <v>1004</v>
      </c>
      <c r="K775" s="61" t="s">
        <v>998</v>
      </c>
      <c r="L775" s="53">
        <v>1</v>
      </c>
      <c r="N775" s="53" t="b">
        <f t="shared" si="64"/>
        <v>0</v>
      </c>
      <c r="O775" s="67">
        <f>IF(A775="","",SUMIFS('MVT stock'!G:G,'MVT stock'!E:E,A775,'MVT stock'!F:F,K775))</f>
        <v>0</v>
      </c>
      <c r="P775" s="67">
        <f>IF(A775="","",SUMIFS('MVT stock'!H:H,'MVT stock'!E:E,A775,'MVT stock'!F:F,K775))</f>
        <v>0</v>
      </c>
      <c r="Q775" s="68" t="str">
        <f t="shared" si="62"/>
        <v/>
      </c>
      <c r="R775" s="50" t="str">
        <f t="shared" si="60"/>
        <v>Manteau à franges</v>
      </c>
      <c r="S775" s="51">
        <f>VLOOKUP(A775,BDD!E:F,2,0)</f>
        <v>349</v>
      </c>
      <c r="T775" s="51">
        <f t="shared" si="63"/>
        <v>349</v>
      </c>
    </row>
    <row r="776" spans="1:20" x14ac:dyDescent="0.25">
      <c r="A776" s="65" t="str">
        <f t="shared" si="61"/>
        <v>16HTBA131.990</v>
      </c>
      <c r="B776" s="53" t="s">
        <v>134</v>
      </c>
      <c r="C776" s="53" t="s">
        <v>697</v>
      </c>
      <c r="D776" s="53" t="s">
        <v>575</v>
      </c>
      <c r="E776" s="58" t="s">
        <v>576</v>
      </c>
      <c r="F776" s="53" t="s">
        <v>172</v>
      </c>
      <c r="G776" s="53" t="s">
        <v>908</v>
      </c>
      <c r="H776" s="65" t="str">
        <f>IF(D776="","",CONCATENATE(B776,VLOOKUP(C776,Thesaurus!N:O,2,0),VLOOKUP(F776,Thesaurus!C:D,2,0)))</f>
        <v>16HTBA13</v>
      </c>
      <c r="I776" s="57">
        <v>990</v>
      </c>
      <c r="J776" s="59" t="s">
        <v>1004</v>
      </c>
      <c r="K776" s="61" t="s">
        <v>183</v>
      </c>
      <c r="L776" s="53">
        <v>1</v>
      </c>
      <c r="N776" s="53" t="b">
        <f t="shared" si="64"/>
        <v>0</v>
      </c>
      <c r="O776" s="67">
        <f>IF(A776="","",SUMIFS('MVT stock'!G:G,'MVT stock'!E:E,A776,'MVT stock'!F:F,K776))</f>
        <v>0</v>
      </c>
      <c r="P776" s="67">
        <f>IF(A776="","",SUMIFS('MVT stock'!H:H,'MVT stock'!E:E,A776,'MVT stock'!F:F,K776))</f>
        <v>0</v>
      </c>
      <c r="Q776" s="68" t="str">
        <f t="shared" si="62"/>
        <v/>
      </c>
      <c r="R776" s="50" t="str">
        <f t="shared" si="60"/>
        <v>Manteau à franges</v>
      </c>
      <c r="S776" s="51">
        <f>VLOOKUP(A776,BDD!E:F,2,0)</f>
        <v>349</v>
      </c>
      <c r="T776" s="51">
        <f t="shared" si="63"/>
        <v>349</v>
      </c>
    </row>
    <row r="777" spans="1:20" x14ac:dyDescent="0.25">
      <c r="A777" s="65" t="str">
        <f t="shared" si="61"/>
        <v>16HTBA131.990</v>
      </c>
      <c r="B777" s="53" t="s">
        <v>134</v>
      </c>
      <c r="C777" s="53" t="s">
        <v>697</v>
      </c>
      <c r="D777" s="53" t="s">
        <v>575</v>
      </c>
      <c r="E777" s="58" t="s">
        <v>576</v>
      </c>
      <c r="F777" s="53" t="s">
        <v>172</v>
      </c>
      <c r="G777" s="53" t="s">
        <v>908</v>
      </c>
      <c r="H777" s="65" t="str">
        <f>IF(D777="","",CONCATENATE(B777,VLOOKUP(C777,Thesaurus!N:O,2,0),VLOOKUP(F777,Thesaurus!C:D,2,0)))</f>
        <v>16HTBA13</v>
      </c>
      <c r="I777" s="57">
        <v>990</v>
      </c>
      <c r="J777" s="59" t="s">
        <v>1004</v>
      </c>
      <c r="K777" s="61" t="s">
        <v>182</v>
      </c>
      <c r="L777" s="53">
        <v>1</v>
      </c>
      <c r="N777" s="53" t="b">
        <f t="shared" si="64"/>
        <v>0</v>
      </c>
      <c r="O777" s="67">
        <f>IF(A777="","",SUMIFS('MVT stock'!G:G,'MVT stock'!E:E,A777,'MVT stock'!F:F,K777))</f>
        <v>0</v>
      </c>
      <c r="P777" s="67">
        <f>IF(A777="","",SUMIFS('MVT stock'!H:H,'MVT stock'!E:E,A777,'MVT stock'!F:F,K777))</f>
        <v>0</v>
      </c>
      <c r="Q777" s="68" t="str">
        <f t="shared" si="62"/>
        <v/>
      </c>
      <c r="R777" s="50" t="str">
        <f t="shared" si="60"/>
        <v>Manteau à franges</v>
      </c>
      <c r="S777" s="51">
        <f>VLOOKUP(A777,BDD!E:F,2,0)</f>
        <v>349</v>
      </c>
      <c r="T777" s="51">
        <f t="shared" si="63"/>
        <v>349</v>
      </c>
    </row>
    <row r="778" spans="1:20" x14ac:dyDescent="0.25">
      <c r="A778" s="65" t="str">
        <f t="shared" si="61"/>
        <v>16HTBA083.999</v>
      </c>
      <c r="B778" s="53" t="s">
        <v>134</v>
      </c>
      <c r="C778" s="53" t="s">
        <v>697</v>
      </c>
      <c r="D778" s="53" t="s">
        <v>577</v>
      </c>
      <c r="E778" s="58" t="s">
        <v>145</v>
      </c>
      <c r="F778" s="53" t="s">
        <v>162</v>
      </c>
      <c r="G778" s="53" t="s">
        <v>909</v>
      </c>
      <c r="H778" s="65" t="str">
        <f>IF(D778="","",CONCATENATE(B778,VLOOKUP(C778,Thesaurus!N:O,2,0),VLOOKUP(F778,Thesaurus!C:D,2,0)))</f>
        <v>16HTBA08</v>
      </c>
      <c r="I778" s="57">
        <v>999</v>
      </c>
      <c r="J778" s="59" t="s">
        <v>1005</v>
      </c>
      <c r="K778" s="61" t="s">
        <v>997</v>
      </c>
      <c r="L778" s="53">
        <v>1</v>
      </c>
      <c r="N778" s="53" t="b">
        <f t="shared" si="64"/>
        <v>0</v>
      </c>
      <c r="O778" s="67">
        <f>IF(A778="","",SUMIFS('MVT stock'!G:G,'MVT stock'!E:E,A778,'MVT stock'!F:F,K778))</f>
        <v>0</v>
      </c>
      <c r="P778" s="67">
        <f>IF(A778="","",SUMIFS('MVT stock'!H:H,'MVT stock'!E:E,A778,'MVT stock'!F:F,K778))</f>
        <v>0</v>
      </c>
      <c r="Q778" s="68" t="str">
        <f t="shared" si="62"/>
        <v/>
      </c>
      <c r="R778" s="50" t="str">
        <f t="shared" si="60"/>
        <v>Robe évasée</v>
      </c>
      <c r="S778" s="51">
        <f>VLOOKUP(A778,BDD!E:F,2,0)</f>
        <v>221</v>
      </c>
      <c r="T778" s="51">
        <f t="shared" si="63"/>
        <v>221</v>
      </c>
    </row>
    <row r="779" spans="1:20" x14ac:dyDescent="0.25">
      <c r="A779" s="65" t="str">
        <f t="shared" si="61"/>
        <v>16HTBA083.999</v>
      </c>
      <c r="B779" s="53" t="s">
        <v>134</v>
      </c>
      <c r="C779" s="53" t="s">
        <v>697</v>
      </c>
      <c r="D779" s="53" t="s">
        <v>577</v>
      </c>
      <c r="E779" s="58" t="s">
        <v>145</v>
      </c>
      <c r="F779" s="53" t="s">
        <v>162</v>
      </c>
      <c r="G779" s="53" t="s">
        <v>909</v>
      </c>
      <c r="H779" s="65" t="str">
        <f>IF(D779="","",CONCATENATE(B779,VLOOKUP(C779,Thesaurus!N:O,2,0),VLOOKUP(F779,Thesaurus!C:D,2,0)))</f>
        <v>16HTBA08</v>
      </c>
      <c r="I779" s="57">
        <v>999</v>
      </c>
      <c r="J779" s="59" t="s">
        <v>1005</v>
      </c>
      <c r="K779" s="61" t="s">
        <v>180</v>
      </c>
      <c r="L779" s="53">
        <v>1</v>
      </c>
      <c r="N779" s="53" t="b">
        <f t="shared" si="64"/>
        <v>0</v>
      </c>
      <c r="O779" s="67">
        <f>IF(A779="","",SUMIFS('MVT stock'!G:G,'MVT stock'!E:E,A779,'MVT stock'!F:F,K779))</f>
        <v>0</v>
      </c>
      <c r="P779" s="67">
        <f>IF(A779="","",SUMIFS('MVT stock'!H:H,'MVT stock'!E:E,A779,'MVT stock'!F:F,K779))</f>
        <v>0</v>
      </c>
      <c r="Q779" s="68" t="str">
        <f t="shared" si="62"/>
        <v/>
      </c>
      <c r="R779" s="50" t="str">
        <f t="shared" si="60"/>
        <v>Robe évasée</v>
      </c>
      <c r="S779" s="51">
        <f>VLOOKUP(A779,BDD!E:F,2,0)</f>
        <v>221</v>
      </c>
      <c r="T779" s="51">
        <f t="shared" si="63"/>
        <v>221</v>
      </c>
    </row>
    <row r="780" spans="1:20" x14ac:dyDescent="0.25">
      <c r="A780" s="65" t="str">
        <f t="shared" si="61"/>
        <v>16HTBA083.999</v>
      </c>
      <c r="B780" s="53" t="s">
        <v>134</v>
      </c>
      <c r="C780" s="53" t="s">
        <v>697</v>
      </c>
      <c r="D780" s="53" t="s">
        <v>577</v>
      </c>
      <c r="E780" s="58" t="s">
        <v>145</v>
      </c>
      <c r="F780" s="53" t="s">
        <v>162</v>
      </c>
      <c r="G780" s="53" t="s">
        <v>909</v>
      </c>
      <c r="H780" s="65" t="str">
        <f>IF(D780="","",CONCATENATE(B780,VLOOKUP(C780,Thesaurus!N:O,2,0),VLOOKUP(F780,Thesaurus!C:D,2,0)))</f>
        <v>16HTBA08</v>
      </c>
      <c r="I780" s="57">
        <v>999</v>
      </c>
      <c r="J780" s="59" t="s">
        <v>1005</v>
      </c>
      <c r="K780" s="61" t="s">
        <v>181</v>
      </c>
      <c r="L780" s="53">
        <v>1</v>
      </c>
      <c r="N780" s="53" t="b">
        <f t="shared" si="64"/>
        <v>0</v>
      </c>
      <c r="O780" s="67">
        <f>IF(A780="","",SUMIFS('MVT stock'!G:G,'MVT stock'!E:E,A780,'MVT stock'!F:F,K780))</f>
        <v>0</v>
      </c>
      <c r="P780" s="67">
        <f>IF(A780="","",SUMIFS('MVT stock'!H:H,'MVT stock'!E:E,A780,'MVT stock'!F:F,K780))</f>
        <v>0</v>
      </c>
      <c r="Q780" s="68" t="str">
        <f t="shared" si="62"/>
        <v/>
      </c>
      <c r="R780" s="50" t="str">
        <f t="shared" si="60"/>
        <v>Robe évasée</v>
      </c>
      <c r="S780" s="51">
        <f>VLOOKUP(A780,BDD!E:F,2,0)</f>
        <v>221</v>
      </c>
      <c r="T780" s="51">
        <f t="shared" si="63"/>
        <v>221</v>
      </c>
    </row>
    <row r="781" spans="1:20" x14ac:dyDescent="0.25">
      <c r="A781" s="65" t="str">
        <f t="shared" si="61"/>
        <v>16HTBA083.390</v>
      </c>
      <c r="B781" s="53" t="s">
        <v>134</v>
      </c>
      <c r="C781" s="53" t="s">
        <v>697</v>
      </c>
      <c r="D781" s="53" t="s">
        <v>577</v>
      </c>
      <c r="E781" s="58" t="s">
        <v>578</v>
      </c>
      <c r="F781" s="53" t="s">
        <v>162</v>
      </c>
      <c r="G781" s="53" t="s">
        <v>909</v>
      </c>
      <c r="H781" s="65" t="str">
        <f>IF(D781="","",CONCATENATE(B781,VLOOKUP(C781,Thesaurus!N:O,2,0),VLOOKUP(F781,Thesaurus!C:D,2,0)))</f>
        <v>16HTBA08</v>
      </c>
      <c r="I781" s="57">
        <v>390</v>
      </c>
      <c r="J781" s="59" t="s">
        <v>1005</v>
      </c>
      <c r="K781" s="61" t="s">
        <v>180</v>
      </c>
      <c r="L781" s="53">
        <v>1</v>
      </c>
      <c r="N781" s="53" t="b">
        <f t="shared" si="64"/>
        <v>0</v>
      </c>
      <c r="O781" s="67">
        <f>IF(A781="","",SUMIFS('MVT stock'!G:G,'MVT stock'!E:E,A781,'MVT stock'!F:F,K781))</f>
        <v>0</v>
      </c>
      <c r="P781" s="67">
        <f>IF(A781="","",SUMIFS('MVT stock'!H:H,'MVT stock'!E:E,A781,'MVT stock'!F:F,K781))</f>
        <v>0</v>
      </c>
      <c r="Q781" s="68" t="str">
        <f t="shared" si="62"/>
        <v/>
      </c>
      <c r="R781" s="50" t="str">
        <f t="shared" si="60"/>
        <v>Robe évasée</v>
      </c>
      <c r="S781" s="51">
        <f>VLOOKUP(A781,BDD!E:F,2,0)</f>
        <v>221</v>
      </c>
      <c r="T781" s="51">
        <f t="shared" si="63"/>
        <v>221</v>
      </c>
    </row>
    <row r="782" spans="1:20" x14ac:dyDescent="0.25">
      <c r="A782" s="65" t="str">
        <f t="shared" si="61"/>
        <v>16HTBA083.390</v>
      </c>
      <c r="B782" s="53" t="s">
        <v>134</v>
      </c>
      <c r="C782" s="53" t="s">
        <v>697</v>
      </c>
      <c r="D782" s="53" t="s">
        <v>577</v>
      </c>
      <c r="E782" s="58" t="s">
        <v>578</v>
      </c>
      <c r="F782" s="53" t="s">
        <v>162</v>
      </c>
      <c r="G782" s="53" t="s">
        <v>909</v>
      </c>
      <c r="H782" s="65" t="str">
        <f>IF(D782="","",CONCATENATE(B782,VLOOKUP(C782,Thesaurus!N:O,2,0),VLOOKUP(F782,Thesaurus!C:D,2,0)))</f>
        <v>16HTBA08</v>
      </c>
      <c r="I782" s="57">
        <v>390</v>
      </c>
      <c r="J782" s="59" t="s">
        <v>1005</v>
      </c>
      <c r="K782" s="61" t="s">
        <v>181</v>
      </c>
      <c r="L782" s="53">
        <v>1</v>
      </c>
      <c r="N782" s="53" t="b">
        <f t="shared" si="64"/>
        <v>0</v>
      </c>
      <c r="O782" s="67">
        <f>IF(A782="","",SUMIFS('MVT stock'!G:G,'MVT stock'!E:E,A782,'MVT stock'!F:F,K782))</f>
        <v>0</v>
      </c>
      <c r="P782" s="67">
        <f>IF(A782="","",SUMIFS('MVT stock'!H:H,'MVT stock'!E:E,A782,'MVT stock'!F:F,K782))</f>
        <v>0</v>
      </c>
      <c r="Q782" s="68" t="str">
        <f t="shared" si="62"/>
        <v/>
      </c>
      <c r="R782" s="50" t="str">
        <f t="shared" si="60"/>
        <v>Robe évasée</v>
      </c>
      <c r="S782" s="51">
        <f>VLOOKUP(A782,BDD!E:F,2,0)</f>
        <v>221</v>
      </c>
      <c r="T782" s="51">
        <f t="shared" si="63"/>
        <v>221</v>
      </c>
    </row>
    <row r="783" spans="1:20" x14ac:dyDescent="0.25">
      <c r="A783" s="65" t="str">
        <f t="shared" si="61"/>
        <v>16HTBA084.999</v>
      </c>
      <c r="B783" s="53" t="s">
        <v>134</v>
      </c>
      <c r="C783" s="53" t="s">
        <v>697</v>
      </c>
      <c r="D783" s="53" t="s">
        <v>579</v>
      </c>
      <c r="E783" s="58" t="s">
        <v>145</v>
      </c>
      <c r="F783" s="53" t="s">
        <v>162</v>
      </c>
      <c r="G783" s="53" t="s">
        <v>910</v>
      </c>
      <c r="H783" s="65" t="str">
        <f>IF(D783="","",CONCATENATE(B783,VLOOKUP(C783,Thesaurus!N:O,2,0),VLOOKUP(F783,Thesaurus!C:D,2,0)))</f>
        <v>16HTBA08</v>
      </c>
      <c r="I783" s="57">
        <v>999</v>
      </c>
      <c r="J783" s="59" t="s">
        <v>182</v>
      </c>
      <c r="K783" s="61" t="s">
        <v>183</v>
      </c>
      <c r="L783" s="53">
        <v>1</v>
      </c>
      <c r="N783" s="53" t="b">
        <f t="shared" si="64"/>
        <v>0</v>
      </c>
      <c r="O783" s="67">
        <f>IF(A783="","",SUMIFS('MVT stock'!G:G,'MVT stock'!E:E,A783,'MVT stock'!F:F,K783))</f>
        <v>0</v>
      </c>
      <c r="P783" s="67">
        <f>IF(A783="","",SUMIFS('MVT stock'!H:H,'MVT stock'!E:E,A783,'MVT stock'!F:F,K783))</f>
        <v>0</v>
      </c>
      <c r="Q783" s="68" t="str">
        <f t="shared" si="62"/>
        <v/>
      </c>
      <c r="R783" s="50" t="str">
        <f t="shared" si="60"/>
        <v>Robe longue dos ouvert</v>
      </c>
      <c r="S783" s="51">
        <f>VLOOKUP(A783,BDD!E:F,2,0)</f>
        <v>277</v>
      </c>
      <c r="T783" s="51">
        <f t="shared" si="63"/>
        <v>277</v>
      </c>
    </row>
    <row r="784" spans="1:20" x14ac:dyDescent="0.25">
      <c r="A784" s="65" t="str">
        <f t="shared" si="61"/>
        <v>16HTBA084.999</v>
      </c>
      <c r="B784" s="53" t="s">
        <v>134</v>
      </c>
      <c r="C784" s="53" t="s">
        <v>697</v>
      </c>
      <c r="D784" s="53" t="s">
        <v>579</v>
      </c>
      <c r="E784" s="58" t="s">
        <v>145</v>
      </c>
      <c r="F784" s="53" t="s">
        <v>162</v>
      </c>
      <c r="G784" s="53" t="s">
        <v>910</v>
      </c>
      <c r="H784" s="65" t="str">
        <f>IF(D784="","",CONCATENATE(B784,VLOOKUP(C784,Thesaurus!N:O,2,0),VLOOKUP(F784,Thesaurus!C:D,2,0)))</f>
        <v>16HTBA08</v>
      </c>
      <c r="I784" s="57">
        <v>999</v>
      </c>
      <c r="J784" s="59" t="s">
        <v>182</v>
      </c>
      <c r="K784" s="61" t="s">
        <v>182</v>
      </c>
      <c r="L784" s="53">
        <v>1</v>
      </c>
      <c r="N784" s="53" t="b">
        <f t="shared" si="64"/>
        <v>0</v>
      </c>
      <c r="O784" s="67">
        <f>IF(A784="","",SUMIFS('MVT stock'!G:G,'MVT stock'!E:E,A784,'MVT stock'!F:F,K784))</f>
        <v>0</v>
      </c>
      <c r="P784" s="67">
        <f>IF(A784="","",SUMIFS('MVT stock'!H:H,'MVT stock'!E:E,A784,'MVT stock'!F:F,K784))</f>
        <v>0</v>
      </c>
      <c r="Q784" s="68" t="str">
        <f t="shared" si="62"/>
        <v/>
      </c>
      <c r="R784" s="50" t="str">
        <f t="shared" si="60"/>
        <v>Robe longue dos ouvert</v>
      </c>
      <c r="S784" s="51">
        <f>VLOOKUP(A784,BDD!E:F,2,0)</f>
        <v>277</v>
      </c>
      <c r="T784" s="51">
        <f t="shared" si="63"/>
        <v>277</v>
      </c>
    </row>
    <row r="785" spans="1:20" x14ac:dyDescent="0.25">
      <c r="A785" s="65" t="str">
        <f t="shared" si="61"/>
        <v>16HTBA084.999</v>
      </c>
      <c r="B785" s="53" t="s">
        <v>134</v>
      </c>
      <c r="C785" s="53" t="s">
        <v>697</v>
      </c>
      <c r="D785" s="53" t="s">
        <v>579</v>
      </c>
      <c r="E785" s="58" t="s">
        <v>145</v>
      </c>
      <c r="F785" s="53" t="s">
        <v>162</v>
      </c>
      <c r="G785" s="53" t="s">
        <v>910</v>
      </c>
      <c r="H785" s="65" t="str">
        <f>IF(D785="","",CONCATENATE(B785,VLOOKUP(C785,Thesaurus!N:O,2,0),VLOOKUP(F785,Thesaurus!C:D,2,0)))</f>
        <v>16HTBA08</v>
      </c>
      <c r="I785" s="57">
        <v>999</v>
      </c>
      <c r="J785" s="59" t="s">
        <v>182</v>
      </c>
      <c r="K785" s="61" t="s">
        <v>999</v>
      </c>
      <c r="L785" s="53">
        <v>1</v>
      </c>
      <c r="N785" s="53" t="b">
        <f t="shared" si="64"/>
        <v>0</v>
      </c>
      <c r="O785" s="67">
        <f>IF(A785="","",SUMIFS('MVT stock'!G:G,'MVT stock'!E:E,A785,'MVT stock'!F:F,K785))</f>
        <v>0</v>
      </c>
      <c r="P785" s="67">
        <f>IF(A785="","",SUMIFS('MVT stock'!H:H,'MVT stock'!E:E,A785,'MVT stock'!F:F,K785))</f>
        <v>0</v>
      </c>
      <c r="Q785" s="68" t="str">
        <f t="shared" si="62"/>
        <v/>
      </c>
      <c r="R785" s="50" t="str">
        <f t="shared" si="60"/>
        <v>Robe longue dos ouvert</v>
      </c>
      <c r="S785" s="51">
        <f>VLOOKUP(A785,BDD!E:F,2,0)</f>
        <v>277</v>
      </c>
      <c r="T785" s="51">
        <f t="shared" si="63"/>
        <v>277</v>
      </c>
    </row>
    <row r="786" spans="1:20" x14ac:dyDescent="0.25">
      <c r="A786" s="65" t="str">
        <f t="shared" si="61"/>
        <v>16HTBA141.390</v>
      </c>
      <c r="B786" s="53" t="s">
        <v>134</v>
      </c>
      <c r="C786" s="53" t="s">
        <v>697</v>
      </c>
      <c r="D786" s="53" t="s">
        <v>580</v>
      </c>
      <c r="E786" s="58" t="s">
        <v>581</v>
      </c>
      <c r="F786" s="53" t="s">
        <v>174</v>
      </c>
      <c r="G786" s="53" t="s">
        <v>911</v>
      </c>
      <c r="H786" s="65" t="str">
        <f>IF(D786="","",CONCATENATE(B786,VLOOKUP(C786,Thesaurus!N:O,2,0),VLOOKUP(F786,Thesaurus!C:D,2,0)))</f>
        <v>16HTBA14</v>
      </c>
      <c r="I786" s="57">
        <v>390</v>
      </c>
      <c r="J786" s="59" t="s">
        <v>1004</v>
      </c>
      <c r="K786" s="61" t="s">
        <v>1000</v>
      </c>
      <c r="L786" s="53">
        <v>1</v>
      </c>
      <c r="N786" s="53" t="b">
        <f t="shared" si="64"/>
        <v>0</v>
      </c>
      <c r="O786" s="67">
        <f>IF(A786="","",SUMIFS('MVT stock'!G:G,'MVT stock'!E:E,A786,'MVT stock'!F:F,K786))</f>
        <v>0</v>
      </c>
      <c r="P786" s="67">
        <f>IF(A786="","",SUMIFS('MVT stock'!H:H,'MVT stock'!E:E,A786,'MVT stock'!F:F,K786))</f>
        <v>0</v>
      </c>
      <c r="Q786" s="68" t="str">
        <f t="shared" si="62"/>
        <v/>
      </c>
      <c r="R786" s="50" t="str">
        <f t="shared" si="60"/>
        <v>Mini Lia avec studs</v>
      </c>
      <c r="S786" s="51">
        <f>VLOOKUP(A786,BDD!E:F,2,0)</f>
        <v>314</v>
      </c>
      <c r="T786" s="51">
        <f t="shared" si="63"/>
        <v>314</v>
      </c>
    </row>
    <row r="787" spans="1:20" x14ac:dyDescent="0.25">
      <c r="A787" s="65" t="str">
        <f t="shared" si="61"/>
        <v>16HTBA141.999</v>
      </c>
      <c r="B787" s="53" t="s">
        <v>134</v>
      </c>
      <c r="C787" s="53" t="s">
        <v>697</v>
      </c>
      <c r="D787" s="53" t="s">
        <v>582</v>
      </c>
      <c r="E787" s="58" t="s">
        <v>145</v>
      </c>
      <c r="F787" s="53" t="s">
        <v>174</v>
      </c>
      <c r="G787" s="53" t="s">
        <v>911</v>
      </c>
      <c r="H787" s="65" t="str">
        <f>IF(D787="","",CONCATENATE(B787,VLOOKUP(C787,Thesaurus!N:O,2,0),VLOOKUP(F787,Thesaurus!C:D,2,0)))</f>
        <v>16HTBA14</v>
      </c>
      <c r="I787" s="57">
        <v>999</v>
      </c>
      <c r="J787" s="59" t="s">
        <v>1004</v>
      </c>
      <c r="K787" s="61" t="s">
        <v>1000</v>
      </c>
      <c r="L787" s="53">
        <v>1</v>
      </c>
      <c r="N787" s="53" t="b">
        <f t="shared" si="64"/>
        <v>0</v>
      </c>
      <c r="O787" s="67">
        <f>IF(A787="","",SUMIFS('MVT stock'!G:G,'MVT stock'!E:E,A787,'MVT stock'!F:F,K787))</f>
        <v>0</v>
      </c>
      <c r="P787" s="67">
        <f>IF(A787="","",SUMIFS('MVT stock'!H:H,'MVT stock'!E:E,A787,'MVT stock'!F:F,K787))</f>
        <v>0</v>
      </c>
      <c r="Q787" s="68" t="str">
        <f t="shared" si="62"/>
        <v/>
      </c>
      <c r="R787" s="50" t="str">
        <f t="shared" si="60"/>
        <v>Mini Lia avec studs</v>
      </c>
      <c r="S787" s="51">
        <f>VLOOKUP(A787,BDD!E:F,2,0)</f>
        <v>314</v>
      </c>
      <c r="T787" s="51">
        <f t="shared" si="63"/>
        <v>314</v>
      </c>
    </row>
    <row r="788" spans="1:20" x14ac:dyDescent="0.25">
      <c r="A788" s="65" t="str">
        <f t="shared" si="61"/>
        <v>16HCAC011.IMP</v>
      </c>
      <c r="B788" s="53" t="s">
        <v>134</v>
      </c>
      <c r="C788" s="53" t="s">
        <v>86</v>
      </c>
      <c r="D788" s="53" t="s">
        <v>583</v>
      </c>
      <c r="E788" s="58" t="s">
        <v>211</v>
      </c>
      <c r="F788" s="53" t="s">
        <v>148</v>
      </c>
      <c r="G788" s="53" t="s">
        <v>912</v>
      </c>
      <c r="H788" s="65" t="str">
        <f>IF(D788="","",CONCATENATE(B788,VLOOKUP(C788,Thesaurus!N:O,2,0),VLOOKUP(F788,Thesaurus!C:D,2,0)))</f>
        <v>16HCAC01</v>
      </c>
      <c r="I788" s="57" t="s">
        <v>257</v>
      </c>
      <c r="J788" s="59" t="s">
        <v>1004</v>
      </c>
      <c r="K788" s="61" t="s">
        <v>1003</v>
      </c>
      <c r="L788" s="53">
        <v>1</v>
      </c>
      <c r="N788" s="53" t="b">
        <f t="shared" si="64"/>
        <v>0</v>
      </c>
      <c r="O788" s="67">
        <f>IF(A788="","",SUMIFS('MVT stock'!G:G,'MVT stock'!E:E,A788,'MVT stock'!F:F,K788))</f>
        <v>0</v>
      </c>
      <c r="P788" s="67">
        <f>IF(A788="","",SUMIFS('MVT stock'!H:H,'MVT stock'!E:E,A788,'MVT stock'!F:F,K788))</f>
        <v>0</v>
      </c>
      <c r="Q788" s="68" t="str">
        <f t="shared" si="62"/>
        <v/>
      </c>
      <c r="R788" s="50" t="str">
        <f t="shared" si="60"/>
        <v>Top imprimé automnal</v>
      </c>
      <c r="S788" s="51">
        <f>VLOOKUP(A788,BDD!E:F,2,0)</f>
        <v>60</v>
      </c>
      <c r="T788" s="51">
        <f t="shared" si="63"/>
        <v>60</v>
      </c>
    </row>
    <row r="789" spans="1:20" x14ac:dyDescent="0.25">
      <c r="A789" s="65" t="str">
        <f t="shared" si="61"/>
        <v>16HCAC011.IMP</v>
      </c>
      <c r="B789" s="53" t="s">
        <v>134</v>
      </c>
      <c r="C789" s="53" t="s">
        <v>86</v>
      </c>
      <c r="D789" s="53" t="s">
        <v>583</v>
      </c>
      <c r="E789" s="58" t="s">
        <v>211</v>
      </c>
      <c r="F789" s="53" t="s">
        <v>148</v>
      </c>
      <c r="G789" s="53" t="s">
        <v>912</v>
      </c>
      <c r="H789" s="65" t="str">
        <f>IF(D789="","",CONCATENATE(B789,VLOOKUP(C789,Thesaurus!N:O,2,0),VLOOKUP(F789,Thesaurus!C:D,2,0)))</f>
        <v>16HCAC01</v>
      </c>
      <c r="I789" s="57" t="s">
        <v>257</v>
      </c>
      <c r="J789" s="59" t="s">
        <v>1004</v>
      </c>
      <c r="K789" s="61" t="s">
        <v>1001</v>
      </c>
      <c r="L789" s="53">
        <v>1</v>
      </c>
      <c r="N789" s="53" t="b">
        <f t="shared" si="64"/>
        <v>0</v>
      </c>
      <c r="O789" s="67">
        <f>IF(A789="","",SUMIFS('MVT stock'!G:G,'MVT stock'!E:E,A789,'MVT stock'!F:F,K789))</f>
        <v>0</v>
      </c>
      <c r="P789" s="67">
        <f>IF(A789="","",SUMIFS('MVT stock'!H:H,'MVT stock'!E:E,A789,'MVT stock'!F:F,K789))</f>
        <v>0</v>
      </c>
      <c r="Q789" s="68" t="str">
        <f t="shared" si="62"/>
        <v/>
      </c>
      <c r="R789" s="50" t="str">
        <f t="shared" si="60"/>
        <v>Top imprimé automnal</v>
      </c>
      <c r="S789" s="51">
        <f>VLOOKUP(A789,BDD!E:F,2,0)</f>
        <v>60</v>
      </c>
      <c r="T789" s="51">
        <f t="shared" si="63"/>
        <v>60</v>
      </c>
    </row>
    <row r="790" spans="1:20" x14ac:dyDescent="0.25">
      <c r="A790" s="65" t="str">
        <f t="shared" si="61"/>
        <v>16HCAC011.IMP</v>
      </c>
      <c r="B790" s="53" t="s">
        <v>134</v>
      </c>
      <c r="C790" s="53" t="s">
        <v>86</v>
      </c>
      <c r="D790" s="53" t="s">
        <v>583</v>
      </c>
      <c r="E790" s="58" t="s">
        <v>211</v>
      </c>
      <c r="F790" s="53" t="s">
        <v>148</v>
      </c>
      <c r="G790" s="53" t="s">
        <v>912</v>
      </c>
      <c r="H790" s="65" t="str">
        <f>IF(D790="","",CONCATENATE(B790,VLOOKUP(C790,Thesaurus!N:O,2,0),VLOOKUP(F790,Thesaurus!C:D,2,0)))</f>
        <v>16HCAC01</v>
      </c>
      <c r="I790" s="57" t="s">
        <v>257</v>
      </c>
      <c r="J790" s="59" t="s">
        <v>1004</v>
      </c>
      <c r="K790" s="61" t="s">
        <v>1002</v>
      </c>
      <c r="L790" s="53">
        <v>1</v>
      </c>
      <c r="N790" s="53" t="b">
        <f t="shared" si="64"/>
        <v>0</v>
      </c>
      <c r="O790" s="67">
        <f>IF(A790="","",SUMIFS('MVT stock'!G:G,'MVT stock'!E:E,A790,'MVT stock'!F:F,K790))</f>
        <v>0</v>
      </c>
      <c r="P790" s="67">
        <f>IF(A790="","",SUMIFS('MVT stock'!H:H,'MVT stock'!E:E,A790,'MVT stock'!F:F,K790))</f>
        <v>0</v>
      </c>
      <c r="Q790" s="68" t="str">
        <f t="shared" si="62"/>
        <v/>
      </c>
      <c r="R790" s="50" t="str">
        <f t="shared" si="60"/>
        <v>Top imprimé automnal</v>
      </c>
      <c r="S790" s="51">
        <f>VLOOKUP(A790,BDD!E:F,2,0)</f>
        <v>60</v>
      </c>
      <c r="T790" s="51">
        <f t="shared" si="63"/>
        <v>60</v>
      </c>
    </row>
    <row r="791" spans="1:20" x14ac:dyDescent="0.25">
      <c r="A791" s="65" t="str">
        <f t="shared" si="61"/>
        <v>16HCAC011.IMP</v>
      </c>
      <c r="B791" s="53" t="s">
        <v>134</v>
      </c>
      <c r="C791" s="53" t="s">
        <v>86</v>
      </c>
      <c r="D791" s="53" t="s">
        <v>583</v>
      </c>
      <c r="E791" s="58" t="s">
        <v>211</v>
      </c>
      <c r="F791" s="53" t="s">
        <v>148</v>
      </c>
      <c r="G791" s="53" t="s">
        <v>912</v>
      </c>
      <c r="H791" s="65" t="str">
        <f>IF(D791="","",CONCATENATE(B791,VLOOKUP(C791,Thesaurus!N:O,2,0),VLOOKUP(F791,Thesaurus!C:D,2,0)))</f>
        <v>16HCAC01</v>
      </c>
      <c r="I791" s="57" t="s">
        <v>257</v>
      </c>
      <c r="J791" s="59" t="s">
        <v>1004</v>
      </c>
      <c r="K791" s="61" t="s">
        <v>993</v>
      </c>
      <c r="L791" s="53">
        <v>1</v>
      </c>
      <c r="N791" s="53" t="b">
        <f t="shared" si="64"/>
        <v>0</v>
      </c>
      <c r="O791" s="67">
        <f>IF(A791="","",SUMIFS('MVT stock'!G:G,'MVT stock'!E:E,A791,'MVT stock'!F:F,K791))</f>
        <v>0</v>
      </c>
      <c r="P791" s="67">
        <f>IF(A791="","",SUMIFS('MVT stock'!H:H,'MVT stock'!E:E,A791,'MVT stock'!F:F,K791))</f>
        <v>0</v>
      </c>
      <c r="Q791" s="68" t="str">
        <f t="shared" si="62"/>
        <v/>
      </c>
      <c r="R791" s="50" t="str">
        <f t="shared" si="60"/>
        <v>Top imprimé automnal</v>
      </c>
      <c r="S791" s="51">
        <f>VLOOKUP(A791,BDD!E:F,2,0)</f>
        <v>60</v>
      </c>
      <c r="T791" s="51">
        <f t="shared" si="63"/>
        <v>60</v>
      </c>
    </row>
    <row r="792" spans="1:20" x14ac:dyDescent="0.25">
      <c r="A792" s="65" t="str">
        <f t="shared" si="61"/>
        <v>16HCAC011.IMP</v>
      </c>
      <c r="B792" s="53" t="s">
        <v>134</v>
      </c>
      <c r="C792" s="53" t="s">
        <v>86</v>
      </c>
      <c r="D792" s="53" t="s">
        <v>583</v>
      </c>
      <c r="E792" s="58" t="s">
        <v>211</v>
      </c>
      <c r="F792" s="53" t="s">
        <v>148</v>
      </c>
      <c r="G792" s="53" t="s">
        <v>912</v>
      </c>
      <c r="H792" s="65" t="str">
        <f>IF(D792="","",CONCATENATE(B792,VLOOKUP(C792,Thesaurus!N:O,2,0),VLOOKUP(F792,Thesaurus!C:D,2,0)))</f>
        <v>16HCAC01</v>
      </c>
      <c r="I792" s="57" t="s">
        <v>257</v>
      </c>
      <c r="J792" s="59" t="s">
        <v>1004</v>
      </c>
      <c r="K792" s="61" t="s">
        <v>994</v>
      </c>
      <c r="L792" s="53">
        <v>1</v>
      </c>
      <c r="N792" s="53" t="b">
        <f t="shared" si="64"/>
        <v>0</v>
      </c>
      <c r="O792" s="67">
        <f>IF(A792="","",SUMIFS('MVT stock'!G:G,'MVT stock'!E:E,A792,'MVT stock'!F:F,K792))</f>
        <v>0</v>
      </c>
      <c r="P792" s="67">
        <f>IF(A792="","",SUMIFS('MVT stock'!H:H,'MVT stock'!E:E,A792,'MVT stock'!F:F,K792))</f>
        <v>0</v>
      </c>
      <c r="Q792" s="68" t="str">
        <f t="shared" si="62"/>
        <v/>
      </c>
      <c r="R792" s="50" t="str">
        <f t="shared" si="60"/>
        <v>Top imprimé automnal</v>
      </c>
      <c r="S792" s="51">
        <f>VLOOKUP(A792,BDD!E:F,2,0)</f>
        <v>60</v>
      </c>
      <c r="T792" s="51">
        <f t="shared" si="63"/>
        <v>60</v>
      </c>
    </row>
    <row r="793" spans="1:20" x14ac:dyDescent="0.25">
      <c r="A793" s="65" t="str">
        <f t="shared" si="61"/>
        <v>16HCAC012.IMP</v>
      </c>
      <c r="B793" s="53" t="s">
        <v>134</v>
      </c>
      <c r="C793" s="53" t="s">
        <v>86</v>
      </c>
      <c r="D793" s="53" t="s">
        <v>584</v>
      </c>
      <c r="E793" s="58" t="s">
        <v>211</v>
      </c>
      <c r="F793" s="53" t="s">
        <v>148</v>
      </c>
      <c r="G793" s="53" t="s">
        <v>913</v>
      </c>
      <c r="H793" s="65" t="str">
        <f>IF(D793="","",CONCATENATE(B793,VLOOKUP(C793,Thesaurus!N:O,2,0),VLOOKUP(F793,Thesaurus!C:D,2,0)))</f>
        <v>16HCAC01</v>
      </c>
      <c r="I793" s="57" t="s">
        <v>257</v>
      </c>
      <c r="J793" s="59" t="s">
        <v>183</v>
      </c>
      <c r="K793" s="61" t="s">
        <v>1001</v>
      </c>
      <c r="L793" s="53">
        <v>2</v>
      </c>
      <c r="N793" s="53" t="b">
        <f t="shared" si="64"/>
        <v>0</v>
      </c>
      <c r="O793" s="67">
        <f>IF(A793="","",SUMIFS('MVT stock'!G:G,'MVT stock'!E:E,A793,'MVT stock'!F:F,K793))</f>
        <v>0</v>
      </c>
      <c r="P793" s="67">
        <f>IF(A793="","",SUMIFS('MVT stock'!H:H,'MVT stock'!E:E,A793,'MVT stock'!F:F,K793))</f>
        <v>0</v>
      </c>
      <c r="Q793" s="68" t="str">
        <f t="shared" si="62"/>
        <v/>
      </c>
      <c r="R793" s="50" t="str">
        <f t="shared" si="60"/>
        <v>Top détail poignets</v>
      </c>
      <c r="S793" s="51">
        <f>VLOOKUP(A793,BDD!E:F,2,0)</f>
        <v>105</v>
      </c>
      <c r="T793" s="51">
        <f t="shared" si="63"/>
        <v>210</v>
      </c>
    </row>
    <row r="794" spans="1:20" x14ac:dyDescent="0.25">
      <c r="A794" s="65" t="str">
        <f t="shared" si="61"/>
        <v>16HCAC012.IMP</v>
      </c>
      <c r="B794" s="53" t="s">
        <v>134</v>
      </c>
      <c r="C794" s="53" t="s">
        <v>86</v>
      </c>
      <c r="D794" s="53" t="s">
        <v>584</v>
      </c>
      <c r="E794" s="58" t="s">
        <v>211</v>
      </c>
      <c r="F794" s="53" t="s">
        <v>148</v>
      </c>
      <c r="G794" s="53" t="s">
        <v>913</v>
      </c>
      <c r="H794" s="65" t="str">
        <f>IF(D794="","",CONCATENATE(B794,VLOOKUP(C794,Thesaurus!N:O,2,0),VLOOKUP(F794,Thesaurus!C:D,2,0)))</f>
        <v>16HCAC01</v>
      </c>
      <c r="I794" s="57" t="s">
        <v>257</v>
      </c>
      <c r="J794" s="59" t="s">
        <v>183</v>
      </c>
      <c r="K794" s="61" t="s">
        <v>1002</v>
      </c>
      <c r="L794" s="53">
        <v>1</v>
      </c>
      <c r="N794" s="53" t="b">
        <f t="shared" si="64"/>
        <v>0</v>
      </c>
      <c r="O794" s="67">
        <f>IF(A794="","",SUMIFS('MVT stock'!G:G,'MVT stock'!E:E,A794,'MVT stock'!F:F,K794))</f>
        <v>0</v>
      </c>
      <c r="P794" s="67">
        <f>IF(A794="","",SUMIFS('MVT stock'!H:H,'MVT stock'!E:E,A794,'MVT stock'!F:F,K794))</f>
        <v>0</v>
      </c>
      <c r="Q794" s="68" t="str">
        <f t="shared" si="62"/>
        <v/>
      </c>
      <c r="R794" s="50" t="str">
        <f t="shared" si="60"/>
        <v>Top détail poignets</v>
      </c>
      <c r="S794" s="51">
        <f>VLOOKUP(A794,BDD!E:F,2,0)</f>
        <v>105</v>
      </c>
      <c r="T794" s="51">
        <f t="shared" si="63"/>
        <v>105</v>
      </c>
    </row>
    <row r="795" spans="1:20" x14ac:dyDescent="0.25">
      <c r="A795" s="65" t="str">
        <f t="shared" si="61"/>
        <v>16HCAC012.IMP</v>
      </c>
      <c r="B795" s="53" t="s">
        <v>134</v>
      </c>
      <c r="C795" s="53" t="s">
        <v>86</v>
      </c>
      <c r="D795" s="53" t="s">
        <v>584</v>
      </c>
      <c r="E795" s="58" t="s">
        <v>211</v>
      </c>
      <c r="F795" s="53" t="s">
        <v>148</v>
      </c>
      <c r="G795" s="53" t="s">
        <v>913</v>
      </c>
      <c r="H795" s="65" t="str">
        <f>IF(D795="","",CONCATENATE(B795,VLOOKUP(C795,Thesaurus!N:O,2,0),VLOOKUP(F795,Thesaurus!C:D,2,0)))</f>
        <v>16HCAC01</v>
      </c>
      <c r="I795" s="57" t="s">
        <v>257</v>
      </c>
      <c r="J795" s="59" t="s">
        <v>183</v>
      </c>
      <c r="K795" s="61" t="s">
        <v>993</v>
      </c>
      <c r="L795" s="53">
        <v>1</v>
      </c>
      <c r="N795" s="53" t="b">
        <f t="shared" si="64"/>
        <v>0</v>
      </c>
      <c r="O795" s="67">
        <f>IF(A795="","",SUMIFS('MVT stock'!G:G,'MVT stock'!E:E,A795,'MVT stock'!F:F,K795))</f>
        <v>0</v>
      </c>
      <c r="P795" s="67">
        <f>IF(A795="","",SUMIFS('MVT stock'!H:H,'MVT stock'!E:E,A795,'MVT stock'!F:F,K795))</f>
        <v>0</v>
      </c>
      <c r="Q795" s="68" t="str">
        <f t="shared" si="62"/>
        <v/>
      </c>
      <c r="R795" s="50" t="str">
        <f t="shared" si="60"/>
        <v>Top détail poignets</v>
      </c>
      <c r="S795" s="51">
        <f>VLOOKUP(A795,BDD!E:F,2,0)</f>
        <v>105</v>
      </c>
      <c r="T795" s="51">
        <f t="shared" si="63"/>
        <v>105</v>
      </c>
    </row>
    <row r="796" spans="1:20" x14ac:dyDescent="0.25">
      <c r="A796" s="65" t="str">
        <f t="shared" si="61"/>
        <v>16HCAC012.IMP</v>
      </c>
      <c r="B796" s="53" t="s">
        <v>134</v>
      </c>
      <c r="C796" s="53" t="s">
        <v>86</v>
      </c>
      <c r="D796" s="53" t="s">
        <v>584</v>
      </c>
      <c r="E796" s="58" t="s">
        <v>211</v>
      </c>
      <c r="F796" s="53" t="s">
        <v>148</v>
      </c>
      <c r="G796" s="53" t="s">
        <v>913</v>
      </c>
      <c r="H796" s="65" t="str">
        <f>IF(D796="","",CONCATENATE(B796,VLOOKUP(C796,Thesaurus!N:O,2,0),VLOOKUP(F796,Thesaurus!C:D,2,0)))</f>
        <v>16HCAC01</v>
      </c>
      <c r="I796" s="57" t="s">
        <v>257</v>
      </c>
      <c r="J796" s="59" t="s">
        <v>183</v>
      </c>
      <c r="K796" s="61" t="s">
        <v>994</v>
      </c>
      <c r="L796" s="53">
        <v>1</v>
      </c>
      <c r="N796" s="53" t="b">
        <f t="shared" si="64"/>
        <v>0</v>
      </c>
      <c r="O796" s="67">
        <f>IF(A796="","",SUMIFS('MVT stock'!G:G,'MVT stock'!E:E,A796,'MVT stock'!F:F,K796))</f>
        <v>0</v>
      </c>
      <c r="P796" s="67">
        <f>IF(A796="","",SUMIFS('MVT stock'!H:H,'MVT stock'!E:E,A796,'MVT stock'!F:F,K796))</f>
        <v>0</v>
      </c>
      <c r="Q796" s="68" t="str">
        <f t="shared" si="62"/>
        <v/>
      </c>
      <c r="R796" s="50" t="str">
        <f t="shared" si="60"/>
        <v>Top détail poignets</v>
      </c>
      <c r="S796" s="51">
        <f>VLOOKUP(A796,BDD!E:F,2,0)</f>
        <v>105</v>
      </c>
      <c r="T796" s="51">
        <f t="shared" si="63"/>
        <v>105</v>
      </c>
    </row>
    <row r="797" spans="1:20" x14ac:dyDescent="0.25">
      <c r="A797" s="65" t="str">
        <f t="shared" si="61"/>
        <v>16HCAC051.680</v>
      </c>
      <c r="B797" s="53" t="s">
        <v>134</v>
      </c>
      <c r="C797" s="53" t="s">
        <v>86</v>
      </c>
      <c r="D797" s="53" t="s">
        <v>585</v>
      </c>
      <c r="E797" s="58" t="s">
        <v>586</v>
      </c>
      <c r="F797" s="53" t="s">
        <v>156</v>
      </c>
      <c r="G797" s="53" t="s">
        <v>914</v>
      </c>
      <c r="H797" s="65" t="str">
        <f>IF(D797="","",CONCATENATE(B797,VLOOKUP(C797,Thesaurus!N:O,2,0),VLOOKUP(F797,Thesaurus!C:D,2,0)))</f>
        <v>16HCAC05</v>
      </c>
      <c r="I797" s="57" t="s">
        <v>240</v>
      </c>
      <c r="J797" s="59" t="s">
        <v>1004</v>
      </c>
      <c r="K797" s="61" t="s">
        <v>1001</v>
      </c>
      <c r="L797" s="53">
        <v>1</v>
      </c>
      <c r="N797" s="53" t="b">
        <f t="shared" si="64"/>
        <v>0</v>
      </c>
      <c r="O797" s="67">
        <f>IF(A797="","",SUMIFS('MVT stock'!G:G,'MVT stock'!E:E,A797,'MVT stock'!F:F,K797))</f>
        <v>0</v>
      </c>
      <c r="P797" s="67">
        <f>IF(A797="","",SUMIFS('MVT stock'!H:H,'MVT stock'!E:E,A797,'MVT stock'!F:F,K797))</f>
        <v>0</v>
      </c>
      <c r="Q797" s="68" t="str">
        <f t="shared" si="62"/>
        <v/>
      </c>
      <c r="R797" s="50" t="str">
        <f t="shared" si="60"/>
        <v>Jupe portefeuille</v>
      </c>
      <c r="S797" s="51">
        <f>VLOOKUP(A797,BDD!E:F,2,0)</f>
        <v>85</v>
      </c>
      <c r="T797" s="51">
        <f t="shared" si="63"/>
        <v>85</v>
      </c>
    </row>
    <row r="798" spans="1:20" x14ac:dyDescent="0.25">
      <c r="A798" s="65" t="str">
        <f t="shared" si="61"/>
        <v>16HCAC051.680</v>
      </c>
      <c r="B798" s="53" t="s">
        <v>134</v>
      </c>
      <c r="C798" s="53" t="s">
        <v>86</v>
      </c>
      <c r="D798" s="53" t="s">
        <v>585</v>
      </c>
      <c r="E798" s="58" t="s">
        <v>586</v>
      </c>
      <c r="F798" s="53" t="s">
        <v>156</v>
      </c>
      <c r="G798" s="53" t="s">
        <v>914</v>
      </c>
      <c r="H798" s="65" t="str">
        <f>IF(D798="","",CONCATENATE(B798,VLOOKUP(C798,Thesaurus!N:O,2,0),VLOOKUP(F798,Thesaurus!C:D,2,0)))</f>
        <v>16HCAC05</v>
      </c>
      <c r="I798" s="57" t="s">
        <v>240</v>
      </c>
      <c r="J798" s="59" t="s">
        <v>1004</v>
      </c>
      <c r="K798" s="61" t="s">
        <v>1002</v>
      </c>
      <c r="L798" s="53">
        <v>1</v>
      </c>
      <c r="N798" s="53" t="b">
        <f t="shared" si="64"/>
        <v>0</v>
      </c>
      <c r="O798" s="67">
        <f>IF(A798="","",SUMIFS('MVT stock'!G:G,'MVT stock'!E:E,A798,'MVT stock'!F:F,K798))</f>
        <v>0</v>
      </c>
      <c r="P798" s="67">
        <f>IF(A798="","",SUMIFS('MVT stock'!H:H,'MVT stock'!E:E,A798,'MVT stock'!F:F,K798))</f>
        <v>0</v>
      </c>
      <c r="Q798" s="68" t="str">
        <f t="shared" si="62"/>
        <v/>
      </c>
      <c r="R798" s="50" t="str">
        <f t="shared" si="60"/>
        <v>Jupe portefeuille</v>
      </c>
      <c r="S798" s="51">
        <f>VLOOKUP(A798,BDD!E:F,2,0)</f>
        <v>85</v>
      </c>
      <c r="T798" s="51">
        <f t="shared" si="63"/>
        <v>85</v>
      </c>
    </row>
    <row r="799" spans="1:20" x14ac:dyDescent="0.25">
      <c r="A799" s="65" t="str">
        <f t="shared" si="61"/>
        <v>16HCAC051.680</v>
      </c>
      <c r="B799" s="53" t="s">
        <v>134</v>
      </c>
      <c r="C799" s="53" t="s">
        <v>86</v>
      </c>
      <c r="D799" s="53" t="s">
        <v>585</v>
      </c>
      <c r="E799" s="58" t="s">
        <v>586</v>
      </c>
      <c r="F799" s="53" t="s">
        <v>156</v>
      </c>
      <c r="G799" s="53" t="s">
        <v>914</v>
      </c>
      <c r="H799" s="65" t="str">
        <f>IF(D799="","",CONCATENATE(B799,VLOOKUP(C799,Thesaurus!N:O,2,0),VLOOKUP(F799,Thesaurus!C:D,2,0)))</f>
        <v>16HCAC05</v>
      </c>
      <c r="I799" s="57" t="s">
        <v>240</v>
      </c>
      <c r="J799" s="59" t="s">
        <v>1004</v>
      </c>
      <c r="K799" s="61" t="s">
        <v>993</v>
      </c>
      <c r="L799" s="53">
        <v>1</v>
      </c>
      <c r="N799" s="53" t="b">
        <f t="shared" si="64"/>
        <v>0</v>
      </c>
      <c r="O799" s="67">
        <f>IF(A799="","",SUMIFS('MVT stock'!G:G,'MVT stock'!E:E,A799,'MVT stock'!F:F,K799))</f>
        <v>0</v>
      </c>
      <c r="P799" s="67">
        <f>IF(A799="","",SUMIFS('MVT stock'!H:H,'MVT stock'!E:E,A799,'MVT stock'!F:F,K799))</f>
        <v>0</v>
      </c>
      <c r="Q799" s="68" t="str">
        <f t="shared" si="62"/>
        <v/>
      </c>
      <c r="R799" s="50" t="str">
        <f t="shared" si="60"/>
        <v>Jupe portefeuille</v>
      </c>
      <c r="S799" s="51">
        <f>VLOOKUP(A799,BDD!E:F,2,0)</f>
        <v>85</v>
      </c>
      <c r="T799" s="51">
        <f t="shared" si="63"/>
        <v>85</v>
      </c>
    </row>
    <row r="800" spans="1:20" x14ac:dyDescent="0.25">
      <c r="A800" s="65" t="str">
        <f t="shared" si="61"/>
        <v>16HCAC131.680</v>
      </c>
      <c r="B800" s="53" t="s">
        <v>134</v>
      </c>
      <c r="C800" s="53" t="s">
        <v>86</v>
      </c>
      <c r="D800" s="53" t="s">
        <v>587</v>
      </c>
      <c r="E800" s="58" t="s">
        <v>586</v>
      </c>
      <c r="F800" s="53" t="s">
        <v>172</v>
      </c>
      <c r="G800" s="53" t="s">
        <v>915</v>
      </c>
      <c r="H800" s="65" t="str">
        <f>IF(D800="","",CONCATENATE(B800,VLOOKUP(C800,Thesaurus!N:O,2,0),VLOOKUP(F800,Thesaurus!C:D,2,0)))</f>
        <v>16HCAC13</v>
      </c>
      <c r="I800" s="57" t="s">
        <v>240</v>
      </c>
      <c r="J800" s="59" t="s">
        <v>1004</v>
      </c>
      <c r="K800" s="61" t="s">
        <v>1003</v>
      </c>
      <c r="L800" s="53">
        <v>1</v>
      </c>
      <c r="N800" s="53" t="b">
        <f t="shared" si="64"/>
        <v>0</v>
      </c>
      <c r="O800" s="67">
        <f>IF(A800="","",SUMIFS('MVT stock'!G:G,'MVT stock'!E:E,A800,'MVT stock'!F:F,K800))</f>
        <v>0</v>
      </c>
      <c r="P800" s="67">
        <f>IF(A800="","",SUMIFS('MVT stock'!H:H,'MVT stock'!E:E,A800,'MVT stock'!F:F,K800))</f>
        <v>0</v>
      </c>
      <c r="Q800" s="68" t="str">
        <f t="shared" si="62"/>
        <v/>
      </c>
      <c r="R800" s="50" t="str">
        <f t="shared" si="60"/>
        <v>Manteau bi-colore ceinturé</v>
      </c>
      <c r="S800" s="51">
        <f>VLOOKUP(A800,BDD!E:F,2,0)</f>
        <v>230</v>
      </c>
      <c r="T800" s="51">
        <f t="shared" si="63"/>
        <v>230</v>
      </c>
    </row>
    <row r="801" spans="1:20" x14ac:dyDescent="0.25">
      <c r="A801" s="65" t="str">
        <f t="shared" si="61"/>
        <v>16HCAC131.680</v>
      </c>
      <c r="B801" s="53" t="s">
        <v>134</v>
      </c>
      <c r="C801" s="53" t="s">
        <v>86</v>
      </c>
      <c r="D801" s="53" t="s">
        <v>587</v>
      </c>
      <c r="E801" s="58" t="s">
        <v>586</v>
      </c>
      <c r="F801" s="53" t="s">
        <v>172</v>
      </c>
      <c r="G801" s="53" t="s">
        <v>915</v>
      </c>
      <c r="H801" s="65" t="str">
        <f>IF(D801="","",CONCATENATE(B801,VLOOKUP(C801,Thesaurus!N:O,2,0),VLOOKUP(F801,Thesaurus!C:D,2,0)))</f>
        <v>16HCAC13</v>
      </c>
      <c r="I801" s="57" t="s">
        <v>240</v>
      </c>
      <c r="J801" s="59" t="s">
        <v>1004</v>
      </c>
      <c r="K801" s="61" t="s">
        <v>1001</v>
      </c>
      <c r="L801" s="53">
        <v>1</v>
      </c>
      <c r="N801" s="53" t="b">
        <f t="shared" si="64"/>
        <v>0</v>
      </c>
      <c r="O801" s="67">
        <f>IF(A801="","",SUMIFS('MVT stock'!G:G,'MVT stock'!E:E,A801,'MVT stock'!F:F,K801))</f>
        <v>0</v>
      </c>
      <c r="P801" s="67">
        <f>IF(A801="","",SUMIFS('MVT stock'!H:H,'MVT stock'!E:E,A801,'MVT stock'!F:F,K801))</f>
        <v>0</v>
      </c>
      <c r="Q801" s="68" t="str">
        <f t="shared" si="62"/>
        <v/>
      </c>
      <c r="R801" s="50" t="str">
        <f t="shared" si="60"/>
        <v>Manteau bi-colore ceinturé</v>
      </c>
      <c r="S801" s="51">
        <f>VLOOKUP(A801,BDD!E:F,2,0)</f>
        <v>230</v>
      </c>
      <c r="T801" s="51">
        <f t="shared" si="63"/>
        <v>230</v>
      </c>
    </row>
    <row r="802" spans="1:20" x14ac:dyDescent="0.25">
      <c r="A802" s="65" t="str">
        <f t="shared" si="61"/>
        <v>16HCAC131.680</v>
      </c>
      <c r="B802" s="53" t="s">
        <v>134</v>
      </c>
      <c r="C802" s="53" t="s">
        <v>86</v>
      </c>
      <c r="D802" s="53" t="s">
        <v>587</v>
      </c>
      <c r="E802" s="58" t="s">
        <v>586</v>
      </c>
      <c r="F802" s="53" t="s">
        <v>172</v>
      </c>
      <c r="G802" s="53" t="s">
        <v>915</v>
      </c>
      <c r="H802" s="65" t="str">
        <f>IF(D802="","",CONCATENATE(B802,VLOOKUP(C802,Thesaurus!N:O,2,0),VLOOKUP(F802,Thesaurus!C:D,2,0)))</f>
        <v>16HCAC13</v>
      </c>
      <c r="I802" s="57" t="s">
        <v>240</v>
      </c>
      <c r="J802" s="59" t="s">
        <v>1004</v>
      </c>
      <c r="K802" s="61" t="s">
        <v>1002</v>
      </c>
      <c r="L802" s="53">
        <v>1</v>
      </c>
      <c r="N802" s="53" t="b">
        <f t="shared" si="64"/>
        <v>0</v>
      </c>
      <c r="O802" s="67">
        <f>IF(A802="","",SUMIFS('MVT stock'!G:G,'MVT stock'!E:E,A802,'MVT stock'!F:F,K802))</f>
        <v>0</v>
      </c>
      <c r="P802" s="67">
        <f>IF(A802="","",SUMIFS('MVT stock'!H:H,'MVT stock'!E:E,A802,'MVT stock'!F:F,K802))</f>
        <v>0</v>
      </c>
      <c r="Q802" s="68" t="str">
        <f t="shared" si="62"/>
        <v/>
      </c>
      <c r="R802" s="50" t="str">
        <f t="shared" si="60"/>
        <v>Manteau bi-colore ceinturé</v>
      </c>
      <c r="S802" s="51">
        <f>VLOOKUP(A802,BDD!E:F,2,0)</f>
        <v>230</v>
      </c>
      <c r="T802" s="51">
        <f t="shared" si="63"/>
        <v>230</v>
      </c>
    </row>
    <row r="803" spans="1:20" x14ac:dyDescent="0.25">
      <c r="A803" s="65" t="str">
        <f t="shared" si="61"/>
        <v>16HCAC131.680</v>
      </c>
      <c r="B803" s="53" t="s">
        <v>134</v>
      </c>
      <c r="C803" s="53" t="s">
        <v>86</v>
      </c>
      <c r="D803" s="53" t="s">
        <v>587</v>
      </c>
      <c r="E803" s="58" t="s">
        <v>586</v>
      </c>
      <c r="F803" s="53" t="s">
        <v>172</v>
      </c>
      <c r="G803" s="53" t="s">
        <v>915</v>
      </c>
      <c r="H803" s="65" t="str">
        <f>IF(D803="","",CONCATENATE(B803,VLOOKUP(C803,Thesaurus!N:O,2,0),VLOOKUP(F803,Thesaurus!C:D,2,0)))</f>
        <v>16HCAC13</v>
      </c>
      <c r="I803" s="57" t="s">
        <v>240</v>
      </c>
      <c r="J803" s="59" t="s">
        <v>1004</v>
      </c>
      <c r="K803" s="61" t="s">
        <v>993</v>
      </c>
      <c r="L803" s="53">
        <v>1</v>
      </c>
      <c r="N803" s="53" t="b">
        <f t="shared" si="64"/>
        <v>0</v>
      </c>
      <c r="O803" s="67">
        <f>IF(A803="","",SUMIFS('MVT stock'!G:G,'MVT stock'!E:E,A803,'MVT stock'!F:F,K803))</f>
        <v>0</v>
      </c>
      <c r="P803" s="67">
        <f>IF(A803="","",SUMIFS('MVT stock'!H:H,'MVT stock'!E:E,A803,'MVT stock'!F:F,K803))</f>
        <v>0</v>
      </c>
      <c r="Q803" s="68" t="str">
        <f t="shared" si="62"/>
        <v/>
      </c>
      <c r="R803" s="50" t="str">
        <f t="shared" si="60"/>
        <v>Manteau bi-colore ceinturé</v>
      </c>
      <c r="S803" s="51">
        <f>VLOOKUP(A803,BDD!E:F,2,0)</f>
        <v>230</v>
      </c>
      <c r="T803" s="51">
        <f t="shared" si="63"/>
        <v>230</v>
      </c>
    </row>
    <row r="804" spans="1:20" x14ac:dyDescent="0.25">
      <c r="A804" s="65" t="str">
        <f t="shared" si="61"/>
        <v>16HCAC131.680</v>
      </c>
      <c r="B804" s="53" t="s">
        <v>134</v>
      </c>
      <c r="C804" s="53" t="s">
        <v>86</v>
      </c>
      <c r="D804" s="53" t="s">
        <v>587</v>
      </c>
      <c r="E804" s="58" t="s">
        <v>586</v>
      </c>
      <c r="F804" s="53" t="s">
        <v>172</v>
      </c>
      <c r="G804" s="53" t="s">
        <v>915</v>
      </c>
      <c r="H804" s="65" t="str">
        <f>IF(D804="","",CONCATENATE(B804,VLOOKUP(C804,Thesaurus!N:O,2,0),VLOOKUP(F804,Thesaurus!C:D,2,0)))</f>
        <v>16HCAC13</v>
      </c>
      <c r="I804" s="57" t="s">
        <v>240</v>
      </c>
      <c r="J804" s="59" t="s">
        <v>1004</v>
      </c>
      <c r="K804" s="61" t="s">
        <v>994</v>
      </c>
      <c r="L804" s="53">
        <v>1</v>
      </c>
      <c r="N804" s="53" t="b">
        <f t="shared" si="64"/>
        <v>0</v>
      </c>
      <c r="O804" s="67">
        <f>IF(A804="","",SUMIFS('MVT stock'!G:G,'MVT stock'!E:E,A804,'MVT stock'!F:F,K804))</f>
        <v>0</v>
      </c>
      <c r="P804" s="67">
        <f>IF(A804="","",SUMIFS('MVT stock'!H:H,'MVT stock'!E:E,A804,'MVT stock'!F:F,K804))</f>
        <v>0</v>
      </c>
      <c r="Q804" s="68" t="str">
        <f t="shared" si="62"/>
        <v/>
      </c>
      <c r="R804" s="50" t="str">
        <f t="shared" si="60"/>
        <v>Manteau bi-colore ceinturé</v>
      </c>
      <c r="S804" s="51">
        <f>VLOOKUP(A804,BDD!E:F,2,0)</f>
        <v>230</v>
      </c>
      <c r="T804" s="51">
        <f t="shared" si="63"/>
        <v>230</v>
      </c>
    </row>
    <row r="805" spans="1:20" x14ac:dyDescent="0.25">
      <c r="A805" s="65" t="str">
        <f t="shared" si="61"/>
        <v>16HCAC081.080</v>
      </c>
      <c r="B805" s="53" t="s">
        <v>134</v>
      </c>
      <c r="C805" s="53" t="s">
        <v>86</v>
      </c>
      <c r="D805" s="53" t="s">
        <v>588</v>
      </c>
      <c r="E805" s="58" t="s">
        <v>589</v>
      </c>
      <c r="F805" s="53" t="s">
        <v>162</v>
      </c>
      <c r="G805" s="53" t="s">
        <v>916</v>
      </c>
      <c r="H805" s="65" t="str">
        <f>IF(D805="","",CONCATENATE(B805,VLOOKUP(C805,Thesaurus!N:O,2,0),VLOOKUP(F805,Thesaurus!C:D,2,0)))</f>
        <v>16HCAC08</v>
      </c>
      <c r="I805" s="57" t="s">
        <v>215</v>
      </c>
      <c r="J805" s="59" t="s">
        <v>1004</v>
      </c>
      <c r="K805" s="61" t="s">
        <v>1003</v>
      </c>
      <c r="L805" s="53">
        <v>1</v>
      </c>
      <c r="N805" s="53" t="b">
        <f t="shared" si="64"/>
        <v>0</v>
      </c>
      <c r="O805" s="67">
        <f>IF(A805="","",SUMIFS('MVT stock'!G:G,'MVT stock'!E:E,A805,'MVT stock'!F:F,K805))</f>
        <v>0</v>
      </c>
      <c r="P805" s="67">
        <f>IF(A805="","",SUMIFS('MVT stock'!H:H,'MVT stock'!E:E,A805,'MVT stock'!F:F,K805))</f>
        <v>0</v>
      </c>
      <c r="Q805" s="68" t="str">
        <f t="shared" si="62"/>
        <v/>
      </c>
      <c r="R805" s="50" t="str">
        <f t="shared" si="60"/>
        <v>Robe drapée</v>
      </c>
      <c r="S805" s="51">
        <f>VLOOKUP(A805,BDD!E:F,2,0)</f>
        <v>105</v>
      </c>
      <c r="T805" s="51">
        <f t="shared" si="63"/>
        <v>105</v>
      </c>
    </row>
    <row r="806" spans="1:20" x14ac:dyDescent="0.25">
      <c r="A806" s="65" t="str">
        <f t="shared" si="61"/>
        <v>16HCAC081.080</v>
      </c>
      <c r="B806" s="53" t="s">
        <v>134</v>
      </c>
      <c r="C806" s="53" t="s">
        <v>86</v>
      </c>
      <c r="D806" s="53" t="s">
        <v>588</v>
      </c>
      <c r="E806" s="58" t="s">
        <v>589</v>
      </c>
      <c r="F806" s="53" t="s">
        <v>162</v>
      </c>
      <c r="G806" s="53" t="s">
        <v>916</v>
      </c>
      <c r="H806" s="65" t="str">
        <f>IF(D806="","",CONCATENATE(B806,VLOOKUP(C806,Thesaurus!N:O,2,0),VLOOKUP(F806,Thesaurus!C:D,2,0)))</f>
        <v>16HCAC08</v>
      </c>
      <c r="I806" s="57" t="s">
        <v>215</v>
      </c>
      <c r="J806" s="59" t="s">
        <v>1004</v>
      </c>
      <c r="K806" s="61" t="s">
        <v>1001</v>
      </c>
      <c r="L806" s="53">
        <v>1</v>
      </c>
      <c r="N806" s="53" t="b">
        <f t="shared" si="64"/>
        <v>0</v>
      </c>
      <c r="O806" s="67">
        <f>IF(A806="","",SUMIFS('MVT stock'!G:G,'MVT stock'!E:E,A806,'MVT stock'!F:F,K806))</f>
        <v>0</v>
      </c>
      <c r="P806" s="67">
        <f>IF(A806="","",SUMIFS('MVT stock'!H:H,'MVT stock'!E:E,A806,'MVT stock'!F:F,K806))</f>
        <v>0</v>
      </c>
      <c r="Q806" s="68" t="str">
        <f t="shared" si="62"/>
        <v/>
      </c>
      <c r="R806" s="50" t="str">
        <f t="shared" si="60"/>
        <v>Robe drapée</v>
      </c>
      <c r="S806" s="51">
        <f>VLOOKUP(A806,BDD!E:F,2,0)</f>
        <v>105</v>
      </c>
      <c r="T806" s="51">
        <f t="shared" si="63"/>
        <v>105</v>
      </c>
    </row>
    <row r="807" spans="1:20" x14ac:dyDescent="0.25">
      <c r="A807" s="65" t="str">
        <f t="shared" si="61"/>
        <v>16HCAC081.080</v>
      </c>
      <c r="B807" s="53" t="s">
        <v>134</v>
      </c>
      <c r="C807" s="53" t="s">
        <v>86</v>
      </c>
      <c r="D807" s="53" t="s">
        <v>588</v>
      </c>
      <c r="E807" s="58" t="s">
        <v>589</v>
      </c>
      <c r="F807" s="53" t="s">
        <v>162</v>
      </c>
      <c r="G807" s="53" t="s">
        <v>916</v>
      </c>
      <c r="H807" s="65" t="str">
        <f>IF(D807="","",CONCATENATE(B807,VLOOKUP(C807,Thesaurus!N:O,2,0),VLOOKUP(F807,Thesaurus!C:D,2,0)))</f>
        <v>16HCAC08</v>
      </c>
      <c r="I807" s="57" t="s">
        <v>215</v>
      </c>
      <c r="J807" s="59" t="s">
        <v>1004</v>
      </c>
      <c r="K807" s="61" t="s">
        <v>1002</v>
      </c>
      <c r="L807" s="53">
        <v>1</v>
      </c>
      <c r="N807" s="53" t="b">
        <f t="shared" si="64"/>
        <v>0</v>
      </c>
      <c r="O807" s="67">
        <f>IF(A807="","",SUMIFS('MVT stock'!G:G,'MVT stock'!E:E,A807,'MVT stock'!F:F,K807))</f>
        <v>0</v>
      </c>
      <c r="P807" s="67">
        <f>IF(A807="","",SUMIFS('MVT stock'!H:H,'MVT stock'!E:E,A807,'MVT stock'!F:F,K807))</f>
        <v>0</v>
      </c>
      <c r="Q807" s="68" t="str">
        <f t="shared" si="62"/>
        <v/>
      </c>
      <c r="R807" s="50" t="str">
        <f t="shared" si="60"/>
        <v>Robe drapée</v>
      </c>
      <c r="S807" s="51">
        <f>VLOOKUP(A807,BDD!E:F,2,0)</f>
        <v>105</v>
      </c>
      <c r="T807" s="51">
        <f t="shared" si="63"/>
        <v>105</v>
      </c>
    </row>
    <row r="808" spans="1:20" x14ac:dyDescent="0.25">
      <c r="A808" s="65" t="str">
        <f t="shared" si="61"/>
        <v>16HCAC081.080</v>
      </c>
      <c r="B808" s="53" t="s">
        <v>134</v>
      </c>
      <c r="C808" s="53" t="s">
        <v>86</v>
      </c>
      <c r="D808" s="53" t="s">
        <v>588</v>
      </c>
      <c r="E808" s="58" t="s">
        <v>589</v>
      </c>
      <c r="F808" s="53" t="s">
        <v>162</v>
      </c>
      <c r="G808" s="53" t="s">
        <v>916</v>
      </c>
      <c r="H808" s="65" t="str">
        <f>IF(D808="","",CONCATENATE(B808,VLOOKUP(C808,Thesaurus!N:O,2,0),VLOOKUP(F808,Thesaurus!C:D,2,0)))</f>
        <v>16HCAC08</v>
      </c>
      <c r="I808" s="57" t="s">
        <v>215</v>
      </c>
      <c r="J808" s="59" t="s">
        <v>1004</v>
      </c>
      <c r="K808" s="61" t="s">
        <v>993</v>
      </c>
      <c r="L808" s="53">
        <v>1</v>
      </c>
      <c r="N808" s="53" t="b">
        <f t="shared" si="64"/>
        <v>0</v>
      </c>
      <c r="O808" s="67">
        <f>IF(A808="","",SUMIFS('MVT stock'!G:G,'MVT stock'!E:E,A808,'MVT stock'!F:F,K808))</f>
        <v>0</v>
      </c>
      <c r="P808" s="67">
        <f>IF(A808="","",SUMIFS('MVT stock'!H:H,'MVT stock'!E:E,A808,'MVT stock'!F:F,K808))</f>
        <v>0</v>
      </c>
      <c r="Q808" s="68" t="str">
        <f t="shared" si="62"/>
        <v/>
      </c>
      <c r="R808" s="50" t="str">
        <f t="shared" si="60"/>
        <v>Robe drapée</v>
      </c>
      <c r="S808" s="51">
        <f>VLOOKUP(A808,BDD!E:F,2,0)</f>
        <v>105</v>
      </c>
      <c r="T808" s="51">
        <f t="shared" si="63"/>
        <v>105</v>
      </c>
    </row>
    <row r="809" spans="1:20" x14ac:dyDescent="0.25">
      <c r="A809" s="65" t="str">
        <f t="shared" si="61"/>
        <v>16HCAC081.590</v>
      </c>
      <c r="B809" s="53" t="s">
        <v>134</v>
      </c>
      <c r="C809" s="53" t="s">
        <v>86</v>
      </c>
      <c r="D809" s="53" t="s">
        <v>588</v>
      </c>
      <c r="E809" s="58" t="s">
        <v>590</v>
      </c>
      <c r="F809" s="53" t="s">
        <v>162</v>
      </c>
      <c r="G809" s="53" t="s">
        <v>916</v>
      </c>
      <c r="H809" s="65" t="str">
        <f>IF(D809="","",CONCATENATE(B809,VLOOKUP(C809,Thesaurus!N:O,2,0),VLOOKUP(F809,Thesaurus!C:D,2,0)))</f>
        <v>16HCAC08</v>
      </c>
      <c r="I809" s="57" t="s">
        <v>236</v>
      </c>
      <c r="J809" s="59" t="s">
        <v>1004</v>
      </c>
      <c r="K809" s="61" t="s">
        <v>1003</v>
      </c>
      <c r="L809" s="53">
        <v>1</v>
      </c>
      <c r="N809" s="53" t="b">
        <f t="shared" si="64"/>
        <v>0</v>
      </c>
      <c r="O809" s="67">
        <f>IF(A809="","",SUMIFS('MVT stock'!G:G,'MVT stock'!E:E,A809,'MVT stock'!F:F,K809))</f>
        <v>0</v>
      </c>
      <c r="P809" s="67">
        <f>IF(A809="","",SUMIFS('MVT stock'!H:H,'MVT stock'!E:E,A809,'MVT stock'!F:F,K809))</f>
        <v>0</v>
      </c>
      <c r="Q809" s="68" t="str">
        <f t="shared" si="62"/>
        <v/>
      </c>
      <c r="R809" s="50" t="str">
        <f t="shared" si="60"/>
        <v>Robe drapée</v>
      </c>
      <c r="S809" s="51">
        <f>VLOOKUP(A809,BDD!E:F,2,0)</f>
        <v>105</v>
      </c>
      <c r="T809" s="51">
        <f t="shared" si="63"/>
        <v>105</v>
      </c>
    </row>
    <row r="810" spans="1:20" x14ac:dyDescent="0.25">
      <c r="A810" s="65" t="str">
        <f t="shared" si="61"/>
        <v>16HCAC081.590</v>
      </c>
      <c r="B810" s="53" t="s">
        <v>134</v>
      </c>
      <c r="C810" s="53" t="s">
        <v>86</v>
      </c>
      <c r="D810" s="53" t="s">
        <v>588</v>
      </c>
      <c r="E810" s="58" t="s">
        <v>590</v>
      </c>
      <c r="F810" s="53" t="s">
        <v>162</v>
      </c>
      <c r="G810" s="53" t="s">
        <v>916</v>
      </c>
      <c r="H810" s="65" t="str">
        <f>IF(D810="","",CONCATENATE(B810,VLOOKUP(C810,Thesaurus!N:O,2,0),VLOOKUP(F810,Thesaurus!C:D,2,0)))</f>
        <v>16HCAC08</v>
      </c>
      <c r="I810" s="57" t="s">
        <v>236</v>
      </c>
      <c r="J810" s="59" t="s">
        <v>1004</v>
      </c>
      <c r="K810" s="61" t="s">
        <v>1001</v>
      </c>
      <c r="L810" s="53">
        <v>2</v>
      </c>
      <c r="N810" s="53" t="b">
        <f t="shared" si="64"/>
        <v>0</v>
      </c>
      <c r="O810" s="67">
        <f>IF(A810="","",SUMIFS('MVT stock'!G:G,'MVT stock'!E:E,A810,'MVT stock'!F:F,K810))</f>
        <v>0</v>
      </c>
      <c r="P810" s="67">
        <f>IF(A810="","",SUMIFS('MVT stock'!H:H,'MVT stock'!E:E,A810,'MVT stock'!F:F,K810))</f>
        <v>0</v>
      </c>
      <c r="Q810" s="68" t="str">
        <f t="shared" si="62"/>
        <v/>
      </c>
      <c r="R810" s="50" t="str">
        <f t="shared" si="60"/>
        <v>Robe drapée</v>
      </c>
      <c r="S810" s="51">
        <f>VLOOKUP(A810,BDD!E:F,2,0)</f>
        <v>105</v>
      </c>
      <c r="T810" s="51">
        <f t="shared" si="63"/>
        <v>210</v>
      </c>
    </row>
    <row r="811" spans="1:20" x14ac:dyDescent="0.25">
      <c r="A811" s="65" t="str">
        <f t="shared" si="61"/>
        <v>16HCAC081.590</v>
      </c>
      <c r="B811" s="53" t="s">
        <v>134</v>
      </c>
      <c r="C811" s="53" t="s">
        <v>86</v>
      </c>
      <c r="D811" s="53" t="s">
        <v>588</v>
      </c>
      <c r="E811" s="58" t="s">
        <v>590</v>
      </c>
      <c r="F811" s="53" t="s">
        <v>162</v>
      </c>
      <c r="G811" s="53" t="s">
        <v>916</v>
      </c>
      <c r="H811" s="65" t="str">
        <f>IF(D811="","",CONCATENATE(B811,VLOOKUP(C811,Thesaurus!N:O,2,0),VLOOKUP(F811,Thesaurus!C:D,2,0)))</f>
        <v>16HCAC08</v>
      </c>
      <c r="I811" s="57" t="s">
        <v>236</v>
      </c>
      <c r="J811" s="59" t="s">
        <v>1004</v>
      </c>
      <c r="K811" s="61" t="s">
        <v>1002</v>
      </c>
      <c r="L811" s="53">
        <v>1</v>
      </c>
      <c r="N811" s="53" t="b">
        <f t="shared" si="64"/>
        <v>0</v>
      </c>
      <c r="O811" s="67">
        <f>IF(A811="","",SUMIFS('MVT stock'!G:G,'MVT stock'!E:E,A811,'MVT stock'!F:F,K811))</f>
        <v>0</v>
      </c>
      <c r="P811" s="67">
        <f>IF(A811="","",SUMIFS('MVT stock'!H:H,'MVT stock'!E:E,A811,'MVT stock'!F:F,K811))</f>
        <v>0</v>
      </c>
      <c r="Q811" s="68" t="str">
        <f t="shared" si="62"/>
        <v/>
      </c>
      <c r="R811" s="50" t="str">
        <f t="shared" si="60"/>
        <v>Robe drapée</v>
      </c>
      <c r="S811" s="51">
        <f>VLOOKUP(A811,BDD!E:F,2,0)</f>
        <v>105</v>
      </c>
      <c r="T811" s="51">
        <f t="shared" si="63"/>
        <v>105</v>
      </c>
    </row>
    <row r="812" spans="1:20" x14ac:dyDescent="0.25">
      <c r="A812" s="65" t="str">
        <f t="shared" si="61"/>
        <v>16HCAC081.590</v>
      </c>
      <c r="B812" s="53" t="s">
        <v>134</v>
      </c>
      <c r="C812" s="53" t="s">
        <v>86</v>
      </c>
      <c r="D812" s="53" t="s">
        <v>588</v>
      </c>
      <c r="E812" s="58" t="s">
        <v>590</v>
      </c>
      <c r="F812" s="53" t="s">
        <v>162</v>
      </c>
      <c r="G812" s="53" t="s">
        <v>916</v>
      </c>
      <c r="H812" s="65" t="str">
        <f>IF(D812="","",CONCATENATE(B812,VLOOKUP(C812,Thesaurus!N:O,2,0),VLOOKUP(F812,Thesaurus!C:D,2,0)))</f>
        <v>16HCAC08</v>
      </c>
      <c r="I812" s="57" t="s">
        <v>236</v>
      </c>
      <c r="J812" s="59" t="s">
        <v>1004</v>
      </c>
      <c r="K812" s="61" t="s">
        <v>993</v>
      </c>
      <c r="L812" s="53">
        <v>1</v>
      </c>
      <c r="N812" s="53" t="b">
        <f t="shared" si="64"/>
        <v>0</v>
      </c>
      <c r="O812" s="67">
        <f>IF(A812="","",SUMIFS('MVT stock'!G:G,'MVT stock'!E:E,A812,'MVT stock'!F:F,K812))</f>
        <v>0</v>
      </c>
      <c r="P812" s="67">
        <f>IF(A812="","",SUMIFS('MVT stock'!H:H,'MVT stock'!E:E,A812,'MVT stock'!F:F,K812))</f>
        <v>0</v>
      </c>
      <c r="Q812" s="68" t="str">
        <f t="shared" si="62"/>
        <v/>
      </c>
      <c r="R812" s="50" t="str">
        <f t="shared" si="60"/>
        <v>Robe drapée</v>
      </c>
      <c r="S812" s="51">
        <f>VLOOKUP(A812,BDD!E:F,2,0)</f>
        <v>105</v>
      </c>
      <c r="T812" s="51">
        <f t="shared" si="63"/>
        <v>105</v>
      </c>
    </row>
    <row r="813" spans="1:20" x14ac:dyDescent="0.25">
      <c r="A813" s="65" t="str">
        <f t="shared" si="61"/>
        <v>16HCAC081.590</v>
      </c>
      <c r="B813" s="53" t="s">
        <v>134</v>
      </c>
      <c r="C813" s="53" t="s">
        <v>86</v>
      </c>
      <c r="D813" s="53" t="s">
        <v>588</v>
      </c>
      <c r="E813" s="58" t="s">
        <v>590</v>
      </c>
      <c r="F813" s="53" t="s">
        <v>162</v>
      </c>
      <c r="G813" s="53" t="s">
        <v>916</v>
      </c>
      <c r="H813" s="65" t="str">
        <f>IF(D813="","",CONCATENATE(B813,VLOOKUP(C813,Thesaurus!N:O,2,0),VLOOKUP(F813,Thesaurus!C:D,2,0)))</f>
        <v>16HCAC08</v>
      </c>
      <c r="I813" s="57" t="s">
        <v>236</v>
      </c>
      <c r="J813" s="59" t="s">
        <v>1004</v>
      </c>
      <c r="K813" s="61" t="s">
        <v>994</v>
      </c>
      <c r="L813" s="53">
        <v>1</v>
      </c>
      <c r="N813" s="53" t="b">
        <f t="shared" si="64"/>
        <v>0</v>
      </c>
      <c r="O813" s="67">
        <f>IF(A813="","",SUMIFS('MVT stock'!G:G,'MVT stock'!E:E,A813,'MVT stock'!F:F,K813))</f>
        <v>0</v>
      </c>
      <c r="P813" s="67">
        <f>IF(A813="","",SUMIFS('MVT stock'!H:H,'MVT stock'!E:E,A813,'MVT stock'!F:F,K813))</f>
        <v>0</v>
      </c>
      <c r="Q813" s="68" t="str">
        <f t="shared" si="62"/>
        <v/>
      </c>
      <c r="R813" s="50" t="str">
        <f t="shared" si="60"/>
        <v>Robe drapée</v>
      </c>
      <c r="S813" s="51">
        <f>VLOOKUP(A813,BDD!E:F,2,0)</f>
        <v>105</v>
      </c>
      <c r="T813" s="51">
        <f t="shared" si="63"/>
        <v>105</v>
      </c>
    </row>
    <row r="814" spans="1:20" x14ac:dyDescent="0.25">
      <c r="A814" s="65" t="str">
        <f t="shared" si="61"/>
        <v>16HCAC132.590</v>
      </c>
      <c r="B814" s="53" t="s">
        <v>134</v>
      </c>
      <c r="C814" s="53" t="s">
        <v>86</v>
      </c>
      <c r="D814" s="53" t="s">
        <v>591</v>
      </c>
      <c r="E814" s="58" t="s">
        <v>590</v>
      </c>
      <c r="F814" s="53" t="s">
        <v>172</v>
      </c>
      <c r="G814" s="53" t="s">
        <v>917</v>
      </c>
      <c r="H814" s="65" t="str">
        <f>IF(D814="","",CONCATENATE(B814,VLOOKUP(C814,Thesaurus!N:O,2,0),VLOOKUP(F814,Thesaurus!C:D,2,0)))</f>
        <v>16HCAC13</v>
      </c>
      <c r="I814" s="57" t="s">
        <v>236</v>
      </c>
      <c r="J814" s="59" t="s">
        <v>183</v>
      </c>
      <c r="K814" s="61" t="s">
        <v>1003</v>
      </c>
      <c r="L814" s="53">
        <v>2</v>
      </c>
      <c r="N814" s="53" t="b">
        <f t="shared" si="64"/>
        <v>0</v>
      </c>
      <c r="O814" s="67">
        <f>IF(A814="","",SUMIFS('MVT stock'!G:G,'MVT stock'!E:E,A814,'MVT stock'!F:F,K814))</f>
        <v>0</v>
      </c>
      <c r="P814" s="67">
        <f>IF(A814="","",SUMIFS('MVT stock'!H:H,'MVT stock'!E:E,A814,'MVT stock'!F:F,K814))</f>
        <v>0</v>
      </c>
      <c r="Q814" s="68" t="str">
        <f t="shared" si="62"/>
        <v/>
      </c>
      <c r="R814" s="50" t="str">
        <f t="shared" si="60"/>
        <v>Manteau droit chiné</v>
      </c>
      <c r="S814" s="51">
        <f>VLOOKUP(A814,BDD!E:F,2,0)</f>
        <v>230</v>
      </c>
      <c r="T814" s="51">
        <f t="shared" si="63"/>
        <v>460</v>
      </c>
    </row>
    <row r="815" spans="1:20" x14ac:dyDescent="0.25">
      <c r="A815" s="65" t="str">
        <f t="shared" si="61"/>
        <v>16HCAC132.590</v>
      </c>
      <c r="B815" s="53" t="s">
        <v>134</v>
      </c>
      <c r="C815" s="53" t="s">
        <v>86</v>
      </c>
      <c r="D815" s="53" t="s">
        <v>591</v>
      </c>
      <c r="E815" s="58" t="s">
        <v>590</v>
      </c>
      <c r="F815" s="53" t="s">
        <v>172</v>
      </c>
      <c r="G815" s="53" t="s">
        <v>917</v>
      </c>
      <c r="H815" s="65" t="str">
        <f>IF(D815="","",CONCATENATE(B815,VLOOKUP(C815,Thesaurus!N:O,2,0),VLOOKUP(F815,Thesaurus!C:D,2,0)))</f>
        <v>16HCAC13</v>
      </c>
      <c r="I815" s="57" t="s">
        <v>236</v>
      </c>
      <c r="J815" s="59" t="s">
        <v>183</v>
      </c>
      <c r="K815" s="61" t="s">
        <v>1001</v>
      </c>
      <c r="L815" s="53">
        <v>2</v>
      </c>
      <c r="N815" s="53" t="b">
        <f t="shared" si="64"/>
        <v>0</v>
      </c>
      <c r="O815" s="67">
        <f>IF(A815="","",SUMIFS('MVT stock'!G:G,'MVT stock'!E:E,A815,'MVT stock'!F:F,K815))</f>
        <v>0</v>
      </c>
      <c r="P815" s="67">
        <f>IF(A815="","",SUMIFS('MVT stock'!H:H,'MVT stock'!E:E,A815,'MVT stock'!F:F,K815))</f>
        <v>0</v>
      </c>
      <c r="Q815" s="68" t="str">
        <f t="shared" si="62"/>
        <v/>
      </c>
      <c r="R815" s="50" t="str">
        <f t="shared" si="60"/>
        <v>Manteau droit chiné</v>
      </c>
      <c r="S815" s="51">
        <f>VLOOKUP(A815,BDD!E:F,2,0)</f>
        <v>230</v>
      </c>
      <c r="T815" s="51">
        <f t="shared" si="63"/>
        <v>460</v>
      </c>
    </row>
    <row r="816" spans="1:20" x14ac:dyDescent="0.25">
      <c r="A816" s="65" t="str">
        <f t="shared" si="61"/>
        <v>16HCAC132.590</v>
      </c>
      <c r="B816" s="53" t="s">
        <v>134</v>
      </c>
      <c r="C816" s="53" t="s">
        <v>86</v>
      </c>
      <c r="D816" s="53" t="s">
        <v>591</v>
      </c>
      <c r="E816" s="58" t="s">
        <v>590</v>
      </c>
      <c r="F816" s="53" t="s">
        <v>172</v>
      </c>
      <c r="G816" s="53" t="s">
        <v>917</v>
      </c>
      <c r="H816" s="65" t="str">
        <f>IF(D816="","",CONCATENATE(B816,VLOOKUP(C816,Thesaurus!N:O,2,0),VLOOKUP(F816,Thesaurus!C:D,2,0)))</f>
        <v>16HCAC13</v>
      </c>
      <c r="I816" s="57" t="s">
        <v>236</v>
      </c>
      <c r="J816" s="59" t="s">
        <v>183</v>
      </c>
      <c r="K816" s="61" t="s">
        <v>1002</v>
      </c>
      <c r="L816" s="53">
        <v>2</v>
      </c>
      <c r="N816" s="53" t="b">
        <f t="shared" si="64"/>
        <v>0</v>
      </c>
      <c r="O816" s="67">
        <f>IF(A816="","",SUMIFS('MVT stock'!G:G,'MVT stock'!E:E,A816,'MVT stock'!F:F,K816))</f>
        <v>0</v>
      </c>
      <c r="P816" s="67">
        <f>IF(A816="","",SUMIFS('MVT stock'!H:H,'MVT stock'!E:E,A816,'MVT stock'!F:F,K816))</f>
        <v>0</v>
      </c>
      <c r="Q816" s="68" t="str">
        <f t="shared" si="62"/>
        <v/>
      </c>
      <c r="R816" s="50" t="str">
        <f t="shared" si="60"/>
        <v>Manteau droit chiné</v>
      </c>
      <c r="S816" s="51">
        <f>VLOOKUP(A816,BDD!E:F,2,0)</f>
        <v>230</v>
      </c>
      <c r="T816" s="51">
        <f t="shared" si="63"/>
        <v>460</v>
      </c>
    </row>
    <row r="817" spans="1:20" x14ac:dyDescent="0.25">
      <c r="A817" s="65" t="str">
        <f t="shared" si="61"/>
        <v>16HCAC132.590</v>
      </c>
      <c r="B817" s="53" t="s">
        <v>134</v>
      </c>
      <c r="C817" s="53" t="s">
        <v>86</v>
      </c>
      <c r="D817" s="53" t="s">
        <v>591</v>
      </c>
      <c r="E817" s="58" t="s">
        <v>590</v>
      </c>
      <c r="F817" s="53" t="s">
        <v>172</v>
      </c>
      <c r="G817" s="53" t="s">
        <v>917</v>
      </c>
      <c r="H817" s="65" t="str">
        <f>IF(D817="","",CONCATENATE(B817,VLOOKUP(C817,Thesaurus!N:O,2,0),VLOOKUP(F817,Thesaurus!C:D,2,0)))</f>
        <v>16HCAC13</v>
      </c>
      <c r="I817" s="57" t="s">
        <v>236</v>
      </c>
      <c r="J817" s="59" t="s">
        <v>183</v>
      </c>
      <c r="K817" s="61" t="s">
        <v>993</v>
      </c>
      <c r="L817" s="53">
        <v>1</v>
      </c>
      <c r="N817" s="53" t="b">
        <f t="shared" si="64"/>
        <v>0</v>
      </c>
      <c r="O817" s="67">
        <f>IF(A817="","",SUMIFS('MVT stock'!G:G,'MVT stock'!E:E,A817,'MVT stock'!F:F,K817))</f>
        <v>0</v>
      </c>
      <c r="P817" s="67">
        <f>IF(A817="","",SUMIFS('MVT stock'!H:H,'MVT stock'!E:E,A817,'MVT stock'!F:F,K817))</f>
        <v>0</v>
      </c>
      <c r="Q817" s="68" t="str">
        <f t="shared" si="62"/>
        <v/>
      </c>
      <c r="R817" s="50" t="str">
        <f t="shared" si="60"/>
        <v>Manteau droit chiné</v>
      </c>
      <c r="S817" s="51">
        <f>VLOOKUP(A817,BDD!E:F,2,0)</f>
        <v>230</v>
      </c>
      <c r="T817" s="51">
        <f t="shared" si="63"/>
        <v>230</v>
      </c>
    </row>
    <row r="818" spans="1:20" x14ac:dyDescent="0.25">
      <c r="A818" s="65" t="str">
        <f t="shared" si="61"/>
        <v>16HCAC041.590</v>
      </c>
      <c r="B818" s="53" t="s">
        <v>134</v>
      </c>
      <c r="C818" s="53" t="s">
        <v>86</v>
      </c>
      <c r="D818" s="53" t="s">
        <v>592</v>
      </c>
      <c r="E818" s="58" t="s">
        <v>590</v>
      </c>
      <c r="F818" s="53" t="s">
        <v>154</v>
      </c>
      <c r="G818" s="53" t="s">
        <v>918</v>
      </c>
      <c r="H818" s="65" t="str">
        <f>IF(D818="","",CONCATENATE(B818,VLOOKUP(C818,Thesaurus!N:O,2,0),VLOOKUP(F818,Thesaurus!C:D,2,0)))</f>
        <v>16HCAC04</v>
      </c>
      <c r="I818" s="57" t="s">
        <v>236</v>
      </c>
      <c r="J818" s="59" t="s">
        <v>1004</v>
      </c>
      <c r="K818" s="61" t="s">
        <v>1003</v>
      </c>
      <c r="L818" s="53">
        <v>1</v>
      </c>
      <c r="N818" s="53" t="b">
        <f t="shared" si="64"/>
        <v>0</v>
      </c>
      <c r="O818" s="67">
        <f>IF(A818="","",SUMIFS('MVT stock'!G:G,'MVT stock'!E:E,A818,'MVT stock'!F:F,K818))</f>
        <v>0</v>
      </c>
      <c r="P818" s="67">
        <f>IF(A818="","",SUMIFS('MVT stock'!H:H,'MVT stock'!E:E,A818,'MVT stock'!F:F,K818))</f>
        <v>0</v>
      </c>
      <c r="Q818" s="68" t="str">
        <f t="shared" si="62"/>
        <v/>
      </c>
      <c r="R818" s="50" t="str">
        <f t="shared" si="60"/>
        <v>Pantalon ceinture frangée</v>
      </c>
      <c r="S818" s="51">
        <f>VLOOKUP(A818,BDD!E:F,2,0)</f>
        <v>96</v>
      </c>
      <c r="T818" s="51">
        <f t="shared" si="63"/>
        <v>96</v>
      </c>
    </row>
    <row r="819" spans="1:20" x14ac:dyDescent="0.25">
      <c r="A819" s="65" t="str">
        <f t="shared" si="61"/>
        <v>16HCAC041.590</v>
      </c>
      <c r="B819" s="53" t="s">
        <v>134</v>
      </c>
      <c r="C819" s="53" t="s">
        <v>86</v>
      </c>
      <c r="D819" s="53" t="s">
        <v>592</v>
      </c>
      <c r="E819" s="58" t="s">
        <v>590</v>
      </c>
      <c r="F819" s="53" t="s">
        <v>154</v>
      </c>
      <c r="G819" s="53" t="s">
        <v>918</v>
      </c>
      <c r="H819" s="65" t="str">
        <f>IF(D819="","",CONCATENATE(B819,VLOOKUP(C819,Thesaurus!N:O,2,0),VLOOKUP(F819,Thesaurus!C:D,2,0)))</f>
        <v>16HCAC04</v>
      </c>
      <c r="I819" s="57" t="s">
        <v>236</v>
      </c>
      <c r="J819" s="59" t="s">
        <v>1004</v>
      </c>
      <c r="K819" s="61" t="s">
        <v>1001</v>
      </c>
      <c r="L819" s="53">
        <v>2</v>
      </c>
      <c r="N819" s="53" t="b">
        <f t="shared" si="64"/>
        <v>0</v>
      </c>
      <c r="O819" s="67">
        <f>IF(A819="","",SUMIFS('MVT stock'!G:G,'MVT stock'!E:E,A819,'MVT stock'!F:F,K819))</f>
        <v>0</v>
      </c>
      <c r="P819" s="67">
        <f>IF(A819="","",SUMIFS('MVT stock'!H:H,'MVT stock'!E:E,A819,'MVT stock'!F:F,K819))</f>
        <v>0</v>
      </c>
      <c r="Q819" s="68" t="str">
        <f t="shared" si="62"/>
        <v/>
      </c>
      <c r="R819" s="50" t="str">
        <f t="shared" si="60"/>
        <v>Pantalon ceinture frangée</v>
      </c>
      <c r="S819" s="51">
        <f>VLOOKUP(A819,BDD!E:F,2,0)</f>
        <v>96</v>
      </c>
      <c r="T819" s="51">
        <f t="shared" si="63"/>
        <v>192</v>
      </c>
    </row>
    <row r="820" spans="1:20" x14ac:dyDescent="0.25">
      <c r="A820" s="65" t="str">
        <f t="shared" si="61"/>
        <v>16HCAC041.590</v>
      </c>
      <c r="B820" s="53" t="s">
        <v>134</v>
      </c>
      <c r="C820" s="53" t="s">
        <v>86</v>
      </c>
      <c r="D820" s="53" t="s">
        <v>592</v>
      </c>
      <c r="E820" s="58" t="s">
        <v>590</v>
      </c>
      <c r="F820" s="53" t="s">
        <v>154</v>
      </c>
      <c r="G820" s="53" t="s">
        <v>918</v>
      </c>
      <c r="H820" s="65" t="str">
        <f>IF(D820="","",CONCATENATE(B820,VLOOKUP(C820,Thesaurus!N:O,2,0),VLOOKUP(F820,Thesaurus!C:D,2,0)))</f>
        <v>16HCAC04</v>
      </c>
      <c r="I820" s="57" t="s">
        <v>236</v>
      </c>
      <c r="J820" s="59" t="s">
        <v>1004</v>
      </c>
      <c r="K820" s="61" t="s">
        <v>1002</v>
      </c>
      <c r="L820" s="53">
        <v>2</v>
      </c>
      <c r="N820" s="53" t="b">
        <f t="shared" si="64"/>
        <v>0</v>
      </c>
      <c r="O820" s="67">
        <f>IF(A820="","",SUMIFS('MVT stock'!G:G,'MVT stock'!E:E,A820,'MVT stock'!F:F,K820))</f>
        <v>0</v>
      </c>
      <c r="P820" s="67">
        <f>IF(A820="","",SUMIFS('MVT stock'!H:H,'MVT stock'!E:E,A820,'MVT stock'!F:F,K820))</f>
        <v>0</v>
      </c>
      <c r="Q820" s="68" t="str">
        <f t="shared" si="62"/>
        <v/>
      </c>
      <c r="R820" s="50" t="str">
        <f t="shared" si="60"/>
        <v>Pantalon ceinture frangée</v>
      </c>
      <c r="S820" s="51">
        <f>VLOOKUP(A820,BDD!E:F,2,0)</f>
        <v>96</v>
      </c>
      <c r="T820" s="51">
        <f t="shared" si="63"/>
        <v>192</v>
      </c>
    </row>
    <row r="821" spans="1:20" x14ac:dyDescent="0.25">
      <c r="A821" s="65" t="str">
        <f t="shared" si="61"/>
        <v>16HCAC041.590</v>
      </c>
      <c r="B821" s="53" t="s">
        <v>134</v>
      </c>
      <c r="C821" s="53" t="s">
        <v>86</v>
      </c>
      <c r="D821" s="53" t="s">
        <v>592</v>
      </c>
      <c r="E821" s="58" t="s">
        <v>590</v>
      </c>
      <c r="F821" s="53" t="s">
        <v>154</v>
      </c>
      <c r="G821" s="53" t="s">
        <v>918</v>
      </c>
      <c r="H821" s="65" t="str">
        <f>IF(D821="","",CONCATENATE(B821,VLOOKUP(C821,Thesaurus!N:O,2,0),VLOOKUP(F821,Thesaurus!C:D,2,0)))</f>
        <v>16HCAC04</v>
      </c>
      <c r="I821" s="57" t="s">
        <v>236</v>
      </c>
      <c r="J821" s="59" t="s">
        <v>1004</v>
      </c>
      <c r="K821" s="61" t="s">
        <v>993</v>
      </c>
      <c r="L821" s="53">
        <v>1</v>
      </c>
      <c r="N821" s="53" t="b">
        <f t="shared" si="64"/>
        <v>0</v>
      </c>
      <c r="O821" s="67">
        <f>IF(A821="","",SUMIFS('MVT stock'!G:G,'MVT stock'!E:E,A821,'MVT stock'!F:F,K821))</f>
        <v>0</v>
      </c>
      <c r="P821" s="67">
        <f>IF(A821="","",SUMIFS('MVT stock'!H:H,'MVT stock'!E:E,A821,'MVT stock'!F:F,K821))</f>
        <v>0</v>
      </c>
      <c r="Q821" s="68" t="str">
        <f t="shared" si="62"/>
        <v/>
      </c>
      <c r="R821" s="50" t="str">
        <f t="shared" si="60"/>
        <v>Pantalon ceinture frangée</v>
      </c>
      <c r="S821" s="51">
        <f>VLOOKUP(A821,BDD!E:F,2,0)</f>
        <v>96</v>
      </c>
      <c r="T821" s="51">
        <f t="shared" si="63"/>
        <v>96</v>
      </c>
    </row>
    <row r="822" spans="1:20" x14ac:dyDescent="0.25">
      <c r="A822" s="65" t="str">
        <f t="shared" si="61"/>
        <v>16HCAC041.590</v>
      </c>
      <c r="B822" s="53" t="s">
        <v>134</v>
      </c>
      <c r="C822" s="53" t="s">
        <v>86</v>
      </c>
      <c r="D822" s="53" t="s">
        <v>592</v>
      </c>
      <c r="E822" s="58" t="s">
        <v>590</v>
      </c>
      <c r="F822" s="53" t="s">
        <v>154</v>
      </c>
      <c r="G822" s="53" t="s">
        <v>918</v>
      </c>
      <c r="H822" s="65" t="str">
        <f>IF(D822="","",CONCATENATE(B822,VLOOKUP(C822,Thesaurus!N:O,2,0),VLOOKUP(F822,Thesaurus!C:D,2,0)))</f>
        <v>16HCAC04</v>
      </c>
      <c r="I822" s="57" t="s">
        <v>236</v>
      </c>
      <c r="J822" s="59" t="s">
        <v>1004</v>
      </c>
      <c r="K822" s="61" t="s">
        <v>994</v>
      </c>
      <c r="L822" s="53">
        <v>1</v>
      </c>
      <c r="N822" s="53" t="b">
        <f t="shared" si="64"/>
        <v>0</v>
      </c>
      <c r="O822" s="67">
        <f>IF(A822="","",SUMIFS('MVT stock'!G:G,'MVT stock'!E:E,A822,'MVT stock'!F:F,K822))</f>
        <v>0</v>
      </c>
      <c r="P822" s="67">
        <f>IF(A822="","",SUMIFS('MVT stock'!H:H,'MVT stock'!E:E,A822,'MVT stock'!F:F,K822))</f>
        <v>0</v>
      </c>
      <c r="Q822" s="68" t="str">
        <f t="shared" si="62"/>
        <v/>
      </c>
      <c r="R822" s="50" t="str">
        <f t="shared" si="60"/>
        <v>Pantalon ceinture frangée</v>
      </c>
      <c r="S822" s="51">
        <f>VLOOKUP(A822,BDD!E:F,2,0)</f>
        <v>96</v>
      </c>
      <c r="T822" s="51">
        <f t="shared" si="63"/>
        <v>96</v>
      </c>
    </row>
    <row r="823" spans="1:20" x14ac:dyDescent="0.25">
      <c r="A823" s="65" t="str">
        <f t="shared" si="61"/>
        <v>16HCAC013.001</v>
      </c>
      <c r="B823" s="53" t="s">
        <v>134</v>
      </c>
      <c r="C823" s="53" t="s">
        <v>86</v>
      </c>
      <c r="D823" s="53" t="s">
        <v>593</v>
      </c>
      <c r="E823" s="58" t="s">
        <v>211</v>
      </c>
      <c r="F823" s="53" t="s">
        <v>148</v>
      </c>
      <c r="G823" s="53" t="s">
        <v>919</v>
      </c>
      <c r="H823" s="65" t="str">
        <f>IF(D823="","",CONCATENATE(B823,VLOOKUP(C823,Thesaurus!N:O,2,0),VLOOKUP(F823,Thesaurus!C:D,2,0)))</f>
        <v>16HCAC01</v>
      </c>
      <c r="I823" s="57" t="s">
        <v>145</v>
      </c>
      <c r="J823" s="59" t="s">
        <v>1005</v>
      </c>
      <c r="K823" s="61" t="s">
        <v>1003</v>
      </c>
      <c r="L823" s="53">
        <v>1</v>
      </c>
      <c r="N823" s="53" t="b">
        <f t="shared" si="64"/>
        <v>0</v>
      </c>
      <c r="O823" s="67">
        <f>IF(A823="","",SUMIFS('MVT stock'!G:G,'MVT stock'!E:E,A823,'MVT stock'!F:F,K823))</f>
        <v>0</v>
      </c>
      <c r="P823" s="67">
        <f>IF(A823="","",SUMIFS('MVT stock'!H:H,'MVT stock'!E:E,A823,'MVT stock'!F:F,K823))</f>
        <v>0</v>
      </c>
      <c r="Q823" s="68" t="str">
        <f t="shared" si="62"/>
        <v/>
      </c>
      <c r="R823" s="50" t="str">
        <f t="shared" si="60"/>
        <v>Top floral brodé</v>
      </c>
      <c r="S823" s="51">
        <f>VLOOKUP(A823,BDD!E:F,2,0)</f>
        <v>77</v>
      </c>
      <c r="T823" s="51">
        <f t="shared" si="63"/>
        <v>77</v>
      </c>
    </row>
    <row r="824" spans="1:20" x14ac:dyDescent="0.25">
      <c r="A824" s="65" t="str">
        <f t="shared" si="61"/>
        <v>16HCAC013.001</v>
      </c>
      <c r="B824" s="53" t="s">
        <v>134</v>
      </c>
      <c r="C824" s="53" t="s">
        <v>86</v>
      </c>
      <c r="D824" s="53" t="s">
        <v>593</v>
      </c>
      <c r="E824" s="58" t="s">
        <v>211</v>
      </c>
      <c r="F824" s="53" t="s">
        <v>148</v>
      </c>
      <c r="G824" s="53" t="s">
        <v>919</v>
      </c>
      <c r="H824" s="65" t="str">
        <f>IF(D824="","",CONCATENATE(B824,VLOOKUP(C824,Thesaurus!N:O,2,0),VLOOKUP(F824,Thesaurus!C:D,2,0)))</f>
        <v>16HCAC01</v>
      </c>
      <c r="I824" s="57" t="s">
        <v>145</v>
      </c>
      <c r="J824" s="59" t="s">
        <v>1005</v>
      </c>
      <c r="K824" s="61" t="s">
        <v>1001</v>
      </c>
      <c r="L824" s="53">
        <v>2</v>
      </c>
      <c r="N824" s="53" t="b">
        <f t="shared" si="64"/>
        <v>0</v>
      </c>
      <c r="O824" s="67">
        <f>IF(A824="","",SUMIFS('MVT stock'!G:G,'MVT stock'!E:E,A824,'MVT stock'!F:F,K824))</f>
        <v>0</v>
      </c>
      <c r="P824" s="67">
        <f>IF(A824="","",SUMIFS('MVT stock'!H:H,'MVT stock'!E:E,A824,'MVT stock'!F:F,K824))</f>
        <v>0</v>
      </c>
      <c r="Q824" s="68" t="str">
        <f t="shared" si="62"/>
        <v/>
      </c>
      <c r="R824" s="50" t="str">
        <f t="shared" si="60"/>
        <v>Top floral brodé</v>
      </c>
      <c r="S824" s="51">
        <f>VLOOKUP(A824,BDD!E:F,2,0)</f>
        <v>77</v>
      </c>
      <c r="T824" s="51">
        <f t="shared" si="63"/>
        <v>154</v>
      </c>
    </row>
    <row r="825" spans="1:20" x14ac:dyDescent="0.25">
      <c r="A825" s="65" t="str">
        <f t="shared" si="61"/>
        <v>16HCAC013.001</v>
      </c>
      <c r="B825" s="53" t="s">
        <v>134</v>
      </c>
      <c r="C825" s="53" t="s">
        <v>86</v>
      </c>
      <c r="D825" s="53" t="s">
        <v>593</v>
      </c>
      <c r="E825" s="58" t="s">
        <v>211</v>
      </c>
      <c r="F825" s="53" t="s">
        <v>148</v>
      </c>
      <c r="G825" s="53" t="s">
        <v>919</v>
      </c>
      <c r="H825" s="65" t="str">
        <f>IF(D825="","",CONCATENATE(B825,VLOOKUP(C825,Thesaurus!N:O,2,0),VLOOKUP(F825,Thesaurus!C:D,2,0)))</f>
        <v>16HCAC01</v>
      </c>
      <c r="I825" s="57" t="s">
        <v>145</v>
      </c>
      <c r="J825" s="59" t="s">
        <v>1005</v>
      </c>
      <c r="K825" s="61" t="s">
        <v>1002</v>
      </c>
      <c r="L825" s="53">
        <v>1</v>
      </c>
      <c r="N825" s="53" t="b">
        <f t="shared" si="64"/>
        <v>0</v>
      </c>
      <c r="O825" s="67">
        <f>IF(A825="","",SUMIFS('MVT stock'!G:G,'MVT stock'!E:E,A825,'MVT stock'!F:F,K825))</f>
        <v>0</v>
      </c>
      <c r="P825" s="67">
        <f>IF(A825="","",SUMIFS('MVT stock'!H:H,'MVT stock'!E:E,A825,'MVT stock'!F:F,K825))</f>
        <v>0</v>
      </c>
      <c r="Q825" s="68" t="str">
        <f t="shared" si="62"/>
        <v/>
      </c>
      <c r="R825" s="50" t="str">
        <f t="shared" si="60"/>
        <v>Top floral brodé</v>
      </c>
      <c r="S825" s="51">
        <f>VLOOKUP(A825,BDD!E:F,2,0)</f>
        <v>77</v>
      </c>
      <c r="T825" s="51">
        <f t="shared" si="63"/>
        <v>77</v>
      </c>
    </row>
    <row r="826" spans="1:20" x14ac:dyDescent="0.25">
      <c r="A826" s="65" t="str">
        <f t="shared" si="61"/>
        <v>16HCAC013.001</v>
      </c>
      <c r="B826" s="53" t="s">
        <v>134</v>
      </c>
      <c r="C826" s="53" t="s">
        <v>86</v>
      </c>
      <c r="D826" s="53" t="s">
        <v>593</v>
      </c>
      <c r="E826" s="58" t="s">
        <v>211</v>
      </c>
      <c r="F826" s="53" t="s">
        <v>148</v>
      </c>
      <c r="G826" s="53" t="s">
        <v>919</v>
      </c>
      <c r="H826" s="65" t="str">
        <f>IF(D826="","",CONCATENATE(B826,VLOOKUP(C826,Thesaurus!N:O,2,0),VLOOKUP(F826,Thesaurus!C:D,2,0)))</f>
        <v>16HCAC01</v>
      </c>
      <c r="I826" s="57" t="s">
        <v>145</v>
      </c>
      <c r="J826" s="59" t="s">
        <v>1005</v>
      </c>
      <c r="K826" s="61" t="s">
        <v>993</v>
      </c>
      <c r="L826" s="53">
        <v>1</v>
      </c>
      <c r="N826" s="53" t="b">
        <f t="shared" si="64"/>
        <v>0</v>
      </c>
      <c r="O826" s="67">
        <f>IF(A826="","",SUMIFS('MVT stock'!G:G,'MVT stock'!E:E,A826,'MVT stock'!F:F,K826))</f>
        <v>0</v>
      </c>
      <c r="P826" s="67">
        <f>IF(A826="","",SUMIFS('MVT stock'!H:H,'MVT stock'!E:E,A826,'MVT stock'!F:F,K826))</f>
        <v>0</v>
      </c>
      <c r="Q826" s="68" t="str">
        <f t="shared" si="62"/>
        <v/>
      </c>
      <c r="R826" s="50" t="str">
        <f t="shared" si="60"/>
        <v>Top floral brodé</v>
      </c>
      <c r="S826" s="51">
        <f>VLOOKUP(A826,BDD!E:F,2,0)</f>
        <v>77</v>
      </c>
      <c r="T826" s="51">
        <f t="shared" si="63"/>
        <v>77</v>
      </c>
    </row>
    <row r="827" spans="1:20" x14ac:dyDescent="0.25">
      <c r="A827" s="65" t="str">
        <f t="shared" si="61"/>
        <v>16HCAC013.001</v>
      </c>
      <c r="B827" s="53" t="s">
        <v>134</v>
      </c>
      <c r="C827" s="53" t="s">
        <v>86</v>
      </c>
      <c r="D827" s="53" t="s">
        <v>593</v>
      </c>
      <c r="E827" s="58" t="s">
        <v>211</v>
      </c>
      <c r="F827" s="53" t="s">
        <v>148</v>
      </c>
      <c r="G827" s="53" t="s">
        <v>919</v>
      </c>
      <c r="H827" s="65" t="str">
        <f>IF(D827="","",CONCATENATE(B827,VLOOKUP(C827,Thesaurus!N:O,2,0),VLOOKUP(F827,Thesaurus!C:D,2,0)))</f>
        <v>16HCAC01</v>
      </c>
      <c r="I827" s="57" t="s">
        <v>145</v>
      </c>
      <c r="J827" s="59" t="s">
        <v>1005</v>
      </c>
      <c r="K827" s="61" t="s">
        <v>994</v>
      </c>
      <c r="L827" s="53">
        <v>1</v>
      </c>
      <c r="N827" s="53" t="b">
        <f t="shared" si="64"/>
        <v>0</v>
      </c>
      <c r="O827" s="67">
        <f>IF(A827="","",SUMIFS('MVT stock'!G:G,'MVT stock'!E:E,A827,'MVT stock'!F:F,K827))</f>
        <v>0</v>
      </c>
      <c r="P827" s="67">
        <f>IF(A827="","",SUMIFS('MVT stock'!H:H,'MVT stock'!E:E,A827,'MVT stock'!F:F,K827))</f>
        <v>0</v>
      </c>
      <c r="Q827" s="68" t="str">
        <f t="shared" si="62"/>
        <v/>
      </c>
      <c r="R827" s="50" t="str">
        <f t="shared" si="60"/>
        <v>Top floral brodé</v>
      </c>
      <c r="S827" s="51">
        <f>VLOOKUP(A827,BDD!E:F,2,0)</f>
        <v>77</v>
      </c>
      <c r="T827" s="51">
        <f t="shared" si="63"/>
        <v>77</v>
      </c>
    </row>
    <row r="828" spans="1:20" x14ac:dyDescent="0.25">
      <c r="A828" s="65" t="str">
        <f t="shared" si="61"/>
        <v>16HCAC013.999</v>
      </c>
      <c r="B828" s="53" t="s">
        <v>134</v>
      </c>
      <c r="C828" s="53" t="s">
        <v>86</v>
      </c>
      <c r="D828" s="53" t="s">
        <v>593</v>
      </c>
      <c r="E828" s="58" t="s">
        <v>322</v>
      </c>
      <c r="F828" s="53" t="s">
        <v>148</v>
      </c>
      <c r="G828" s="53" t="s">
        <v>919</v>
      </c>
      <c r="H828" s="65" t="str">
        <f>IF(D828="","",CONCATENATE(B828,VLOOKUP(C828,Thesaurus!N:O,2,0),VLOOKUP(F828,Thesaurus!C:D,2,0)))</f>
        <v>16HCAC01</v>
      </c>
      <c r="I828" s="57">
        <v>999</v>
      </c>
      <c r="J828" s="59" t="s">
        <v>1005</v>
      </c>
      <c r="K828" s="61" t="s">
        <v>1003</v>
      </c>
      <c r="L828" s="53">
        <v>1</v>
      </c>
      <c r="N828" s="53" t="b">
        <f t="shared" si="64"/>
        <v>0</v>
      </c>
      <c r="O828" s="67">
        <f>IF(A828="","",SUMIFS('MVT stock'!G:G,'MVT stock'!E:E,A828,'MVT stock'!F:F,K828))</f>
        <v>0</v>
      </c>
      <c r="P828" s="67">
        <f>IF(A828="","",SUMIFS('MVT stock'!H:H,'MVT stock'!E:E,A828,'MVT stock'!F:F,K828))</f>
        <v>0</v>
      </c>
      <c r="Q828" s="68" t="str">
        <f t="shared" si="62"/>
        <v/>
      </c>
      <c r="R828" s="50" t="str">
        <f t="shared" si="60"/>
        <v>Top floral brodé</v>
      </c>
      <c r="S828" s="51">
        <f>VLOOKUP(A828,BDD!E:F,2,0)</f>
        <v>77</v>
      </c>
      <c r="T828" s="51">
        <f t="shared" si="63"/>
        <v>77</v>
      </c>
    </row>
    <row r="829" spans="1:20" x14ac:dyDescent="0.25">
      <c r="A829" s="65" t="str">
        <f t="shared" si="61"/>
        <v>16HCAC013.999</v>
      </c>
      <c r="B829" s="53" t="s">
        <v>134</v>
      </c>
      <c r="C829" s="53" t="s">
        <v>86</v>
      </c>
      <c r="D829" s="53" t="s">
        <v>593</v>
      </c>
      <c r="E829" s="58" t="s">
        <v>322</v>
      </c>
      <c r="F829" s="53" t="s">
        <v>148</v>
      </c>
      <c r="G829" s="53" t="s">
        <v>919</v>
      </c>
      <c r="H829" s="65" t="str">
        <f>IF(D829="","",CONCATENATE(B829,VLOOKUP(C829,Thesaurus!N:O,2,0),VLOOKUP(F829,Thesaurus!C:D,2,0)))</f>
        <v>16HCAC01</v>
      </c>
      <c r="I829" s="57">
        <v>999</v>
      </c>
      <c r="J829" s="59" t="s">
        <v>1005</v>
      </c>
      <c r="K829" s="61" t="s">
        <v>1001</v>
      </c>
      <c r="L829" s="53">
        <v>2</v>
      </c>
      <c r="N829" s="53" t="b">
        <f t="shared" si="64"/>
        <v>0</v>
      </c>
      <c r="O829" s="67">
        <f>IF(A829="","",SUMIFS('MVT stock'!G:G,'MVT stock'!E:E,A829,'MVT stock'!F:F,K829))</f>
        <v>0</v>
      </c>
      <c r="P829" s="67">
        <f>IF(A829="","",SUMIFS('MVT stock'!H:H,'MVT stock'!E:E,A829,'MVT stock'!F:F,K829))</f>
        <v>0</v>
      </c>
      <c r="Q829" s="68" t="str">
        <f t="shared" si="62"/>
        <v/>
      </c>
      <c r="R829" s="50" t="str">
        <f t="shared" si="60"/>
        <v>Top floral brodé</v>
      </c>
      <c r="S829" s="51">
        <f>VLOOKUP(A829,BDD!E:F,2,0)</f>
        <v>77</v>
      </c>
      <c r="T829" s="51">
        <f t="shared" si="63"/>
        <v>154</v>
      </c>
    </row>
    <row r="830" spans="1:20" x14ac:dyDescent="0.25">
      <c r="A830" s="65" t="str">
        <f t="shared" si="61"/>
        <v>16HCAC013.999</v>
      </c>
      <c r="B830" s="53" t="s">
        <v>134</v>
      </c>
      <c r="C830" s="53" t="s">
        <v>86</v>
      </c>
      <c r="D830" s="53" t="s">
        <v>593</v>
      </c>
      <c r="E830" s="58" t="s">
        <v>322</v>
      </c>
      <c r="F830" s="53" t="s">
        <v>148</v>
      </c>
      <c r="G830" s="53" t="s">
        <v>919</v>
      </c>
      <c r="H830" s="65" t="str">
        <f>IF(D830="","",CONCATENATE(B830,VLOOKUP(C830,Thesaurus!N:O,2,0),VLOOKUP(F830,Thesaurus!C:D,2,0)))</f>
        <v>16HCAC01</v>
      </c>
      <c r="I830" s="57">
        <v>999</v>
      </c>
      <c r="J830" s="59" t="s">
        <v>1005</v>
      </c>
      <c r="K830" s="61" t="s">
        <v>1002</v>
      </c>
      <c r="L830" s="53">
        <v>1</v>
      </c>
      <c r="N830" s="53" t="b">
        <f t="shared" si="64"/>
        <v>0</v>
      </c>
      <c r="O830" s="67">
        <f>IF(A830="","",SUMIFS('MVT stock'!G:G,'MVT stock'!E:E,A830,'MVT stock'!F:F,K830))</f>
        <v>0</v>
      </c>
      <c r="P830" s="67">
        <f>IF(A830="","",SUMIFS('MVT stock'!H:H,'MVT stock'!E:E,A830,'MVT stock'!F:F,K830))</f>
        <v>0</v>
      </c>
      <c r="Q830" s="68" t="str">
        <f t="shared" si="62"/>
        <v/>
      </c>
      <c r="R830" s="50" t="str">
        <f t="shared" si="60"/>
        <v>Top floral brodé</v>
      </c>
      <c r="S830" s="51">
        <f>VLOOKUP(A830,BDD!E:F,2,0)</f>
        <v>77</v>
      </c>
      <c r="T830" s="51">
        <f t="shared" si="63"/>
        <v>77</v>
      </c>
    </row>
    <row r="831" spans="1:20" x14ac:dyDescent="0.25">
      <c r="A831" s="65" t="str">
        <f t="shared" si="61"/>
        <v>16HCAC013.999</v>
      </c>
      <c r="B831" s="53" t="s">
        <v>134</v>
      </c>
      <c r="C831" s="53" t="s">
        <v>86</v>
      </c>
      <c r="D831" s="53" t="s">
        <v>593</v>
      </c>
      <c r="E831" s="58" t="s">
        <v>322</v>
      </c>
      <c r="F831" s="53" t="s">
        <v>148</v>
      </c>
      <c r="G831" s="53" t="s">
        <v>919</v>
      </c>
      <c r="H831" s="65" t="str">
        <f>IF(D831="","",CONCATENATE(B831,VLOOKUP(C831,Thesaurus!N:O,2,0),VLOOKUP(F831,Thesaurus!C:D,2,0)))</f>
        <v>16HCAC01</v>
      </c>
      <c r="I831" s="57">
        <v>999</v>
      </c>
      <c r="J831" s="59" t="s">
        <v>1005</v>
      </c>
      <c r="K831" s="61" t="s">
        <v>993</v>
      </c>
      <c r="L831" s="53">
        <v>1</v>
      </c>
      <c r="N831" s="53" t="b">
        <f t="shared" si="64"/>
        <v>0</v>
      </c>
      <c r="O831" s="67">
        <f>IF(A831="","",SUMIFS('MVT stock'!G:G,'MVT stock'!E:E,A831,'MVT stock'!F:F,K831))</f>
        <v>0</v>
      </c>
      <c r="P831" s="67">
        <f>IF(A831="","",SUMIFS('MVT stock'!H:H,'MVT stock'!E:E,A831,'MVT stock'!F:F,K831))</f>
        <v>0</v>
      </c>
      <c r="Q831" s="68" t="str">
        <f t="shared" si="62"/>
        <v/>
      </c>
      <c r="R831" s="50" t="str">
        <f t="shared" si="60"/>
        <v>Top floral brodé</v>
      </c>
      <c r="S831" s="51">
        <f>VLOOKUP(A831,BDD!E:F,2,0)</f>
        <v>77</v>
      </c>
      <c r="T831" s="51">
        <f t="shared" si="63"/>
        <v>77</v>
      </c>
    </row>
    <row r="832" spans="1:20" x14ac:dyDescent="0.25">
      <c r="A832" s="65" t="str">
        <f t="shared" si="61"/>
        <v>16HCAC013.999</v>
      </c>
      <c r="B832" s="53" t="s">
        <v>134</v>
      </c>
      <c r="C832" s="53" t="s">
        <v>86</v>
      </c>
      <c r="D832" s="53" t="s">
        <v>593</v>
      </c>
      <c r="E832" s="58" t="s">
        <v>322</v>
      </c>
      <c r="F832" s="53" t="s">
        <v>148</v>
      </c>
      <c r="G832" s="53" t="s">
        <v>919</v>
      </c>
      <c r="H832" s="65" t="str">
        <f>IF(D832="","",CONCATENATE(B832,VLOOKUP(C832,Thesaurus!N:O,2,0),VLOOKUP(F832,Thesaurus!C:D,2,0)))</f>
        <v>16HCAC01</v>
      </c>
      <c r="I832" s="57">
        <v>999</v>
      </c>
      <c r="J832" s="59" t="s">
        <v>1005</v>
      </c>
      <c r="K832" s="61" t="s">
        <v>994</v>
      </c>
      <c r="L832" s="53">
        <v>1</v>
      </c>
      <c r="N832" s="53" t="b">
        <f t="shared" si="64"/>
        <v>0</v>
      </c>
      <c r="O832" s="67">
        <f>IF(A832="","",SUMIFS('MVT stock'!G:G,'MVT stock'!E:E,A832,'MVT stock'!F:F,K832))</f>
        <v>0</v>
      </c>
      <c r="P832" s="67">
        <f>IF(A832="","",SUMIFS('MVT stock'!H:H,'MVT stock'!E:E,A832,'MVT stock'!F:F,K832))</f>
        <v>0</v>
      </c>
      <c r="Q832" s="68" t="str">
        <f t="shared" si="62"/>
        <v/>
      </c>
      <c r="R832" s="50" t="str">
        <f t="shared" si="60"/>
        <v>Top floral brodé</v>
      </c>
      <c r="S832" s="51">
        <f>VLOOKUP(A832,BDD!E:F,2,0)</f>
        <v>77</v>
      </c>
      <c r="T832" s="51">
        <f t="shared" si="63"/>
        <v>77</v>
      </c>
    </row>
    <row r="833" spans="1:20" x14ac:dyDescent="0.25">
      <c r="A833" s="65" t="str">
        <f t="shared" si="61"/>
        <v>16HCAC133.590</v>
      </c>
      <c r="B833" s="53" t="s">
        <v>134</v>
      </c>
      <c r="C833" s="53" t="s">
        <v>86</v>
      </c>
      <c r="D833" s="53" t="s">
        <v>594</v>
      </c>
      <c r="E833" s="58" t="s">
        <v>380</v>
      </c>
      <c r="F833" s="53" t="s">
        <v>172</v>
      </c>
      <c r="G833" s="53" t="s">
        <v>920</v>
      </c>
      <c r="H833" s="65" t="str">
        <f>IF(D833="","",CONCATENATE(B833,VLOOKUP(C833,Thesaurus!N:O,2,0),VLOOKUP(F833,Thesaurus!C:D,2,0)))</f>
        <v>16HCAC13</v>
      </c>
      <c r="I833" s="57" t="s">
        <v>236</v>
      </c>
      <c r="J833" s="59" t="s">
        <v>1005</v>
      </c>
      <c r="K833" s="61" t="s">
        <v>1001</v>
      </c>
      <c r="L833" s="53">
        <v>2</v>
      </c>
      <c r="N833" s="53" t="b">
        <f t="shared" si="64"/>
        <v>0</v>
      </c>
      <c r="O833" s="67">
        <f>IF(A833="","",SUMIFS('MVT stock'!G:G,'MVT stock'!E:E,A833,'MVT stock'!F:F,K833))</f>
        <v>0</v>
      </c>
      <c r="P833" s="67">
        <f>IF(A833="","",SUMIFS('MVT stock'!H:H,'MVT stock'!E:E,A833,'MVT stock'!F:F,K833))</f>
        <v>0</v>
      </c>
      <c r="Q833" s="68" t="str">
        <f t="shared" si="62"/>
        <v/>
      </c>
      <c r="R833" s="50" t="str">
        <f t="shared" si="60"/>
        <v>Manteau long ceinturé</v>
      </c>
      <c r="S833" s="51">
        <f>VLOOKUP(A833,BDD!E:F,2,0)</f>
        <v>270</v>
      </c>
      <c r="T833" s="51">
        <f t="shared" si="63"/>
        <v>540</v>
      </c>
    </row>
    <row r="834" spans="1:20" x14ac:dyDescent="0.25">
      <c r="A834" s="65" t="str">
        <f t="shared" si="61"/>
        <v>16HCAC133.590</v>
      </c>
      <c r="B834" s="53" t="s">
        <v>134</v>
      </c>
      <c r="C834" s="53" t="s">
        <v>86</v>
      </c>
      <c r="D834" s="53" t="s">
        <v>594</v>
      </c>
      <c r="E834" s="58" t="s">
        <v>380</v>
      </c>
      <c r="F834" s="53" t="s">
        <v>172</v>
      </c>
      <c r="G834" s="53" t="s">
        <v>920</v>
      </c>
      <c r="H834" s="65" t="str">
        <f>IF(D834="","",CONCATENATE(B834,VLOOKUP(C834,Thesaurus!N:O,2,0),VLOOKUP(F834,Thesaurus!C:D,2,0)))</f>
        <v>16HCAC13</v>
      </c>
      <c r="I834" s="57" t="s">
        <v>236</v>
      </c>
      <c r="J834" s="59" t="s">
        <v>1005</v>
      </c>
      <c r="K834" s="61" t="s">
        <v>1002</v>
      </c>
      <c r="L834" s="53">
        <v>1</v>
      </c>
      <c r="N834" s="53" t="b">
        <f t="shared" si="64"/>
        <v>0</v>
      </c>
      <c r="O834" s="67">
        <f>IF(A834="","",SUMIFS('MVT stock'!G:G,'MVT stock'!E:E,A834,'MVT stock'!F:F,K834))</f>
        <v>0</v>
      </c>
      <c r="P834" s="67">
        <f>IF(A834="","",SUMIFS('MVT stock'!H:H,'MVT stock'!E:E,A834,'MVT stock'!F:F,K834))</f>
        <v>0</v>
      </c>
      <c r="Q834" s="68" t="str">
        <f t="shared" si="62"/>
        <v/>
      </c>
      <c r="R834" s="50" t="str">
        <f t="shared" ref="R834:R897" si="65">G834</f>
        <v>Manteau long ceinturé</v>
      </c>
      <c r="S834" s="51">
        <f>VLOOKUP(A834,BDD!E:F,2,0)</f>
        <v>270</v>
      </c>
      <c r="T834" s="51">
        <f t="shared" si="63"/>
        <v>270</v>
      </c>
    </row>
    <row r="835" spans="1:20" x14ac:dyDescent="0.25">
      <c r="A835" s="65" t="str">
        <f t="shared" ref="A835:A898" si="66">IF(D835="","",CONCATENATE(H835,J835,".",I835))</f>
        <v>16HCAC082.999</v>
      </c>
      <c r="B835" s="53" t="s">
        <v>134</v>
      </c>
      <c r="C835" s="53" t="s">
        <v>86</v>
      </c>
      <c r="D835" s="53" t="s">
        <v>595</v>
      </c>
      <c r="E835" s="58" t="s">
        <v>322</v>
      </c>
      <c r="F835" s="53" t="s">
        <v>162</v>
      </c>
      <c r="G835" s="53" t="s">
        <v>921</v>
      </c>
      <c r="H835" s="65" t="str">
        <f>IF(D835="","",CONCATENATE(B835,VLOOKUP(C835,Thesaurus!N:O,2,0),VLOOKUP(F835,Thesaurus!C:D,2,0)))</f>
        <v>16HCAC08</v>
      </c>
      <c r="I835" s="57">
        <v>999</v>
      </c>
      <c r="J835" s="59" t="s">
        <v>183</v>
      </c>
      <c r="K835" s="61" t="s">
        <v>1001</v>
      </c>
      <c r="L835" s="53">
        <v>2</v>
      </c>
      <c r="N835" s="53" t="b">
        <f t="shared" si="64"/>
        <v>0</v>
      </c>
      <c r="O835" s="67">
        <f>IF(A835="","",SUMIFS('MVT stock'!G:G,'MVT stock'!E:E,A835,'MVT stock'!F:F,K835))</f>
        <v>0</v>
      </c>
      <c r="P835" s="67">
        <f>IF(A835="","",SUMIFS('MVT stock'!H:H,'MVT stock'!E:E,A835,'MVT stock'!F:F,K835))</f>
        <v>0</v>
      </c>
      <c r="Q835" s="68" t="str">
        <f t="shared" ref="Q835:Q898" si="67">IF(M835="","",M835+O835-P835)</f>
        <v/>
      </c>
      <c r="R835" s="50" t="str">
        <f t="shared" si="65"/>
        <v>Robe sans manches ceinturée</v>
      </c>
      <c r="S835" s="51">
        <f>VLOOKUP(A835,BDD!E:F,2,0)</f>
        <v>135</v>
      </c>
      <c r="T835" s="51">
        <f t="shared" ref="T835:T898" si="68">L835*S835</f>
        <v>270</v>
      </c>
    </row>
    <row r="836" spans="1:20" x14ac:dyDescent="0.25">
      <c r="A836" s="65" t="str">
        <f t="shared" si="66"/>
        <v>16HCAC082.999</v>
      </c>
      <c r="B836" s="53" t="s">
        <v>134</v>
      </c>
      <c r="C836" s="53" t="s">
        <v>86</v>
      </c>
      <c r="D836" s="53" t="s">
        <v>595</v>
      </c>
      <c r="E836" s="58" t="s">
        <v>322</v>
      </c>
      <c r="F836" s="53" t="s">
        <v>162</v>
      </c>
      <c r="G836" s="53" t="s">
        <v>921</v>
      </c>
      <c r="H836" s="65" t="str">
        <f>IF(D836="","",CONCATENATE(B836,VLOOKUP(C836,Thesaurus!N:O,2,0),VLOOKUP(F836,Thesaurus!C:D,2,0)))</f>
        <v>16HCAC08</v>
      </c>
      <c r="I836" s="57">
        <v>999</v>
      </c>
      <c r="J836" s="59" t="s">
        <v>183</v>
      </c>
      <c r="K836" s="61" t="s">
        <v>1002</v>
      </c>
      <c r="L836" s="53">
        <v>2</v>
      </c>
      <c r="N836" s="53" t="b">
        <f t="shared" si="64"/>
        <v>0</v>
      </c>
      <c r="O836" s="67">
        <f>IF(A836="","",SUMIFS('MVT stock'!G:G,'MVT stock'!E:E,A836,'MVT stock'!F:F,K836))</f>
        <v>0</v>
      </c>
      <c r="P836" s="67">
        <f>IF(A836="","",SUMIFS('MVT stock'!H:H,'MVT stock'!E:E,A836,'MVT stock'!F:F,K836))</f>
        <v>0</v>
      </c>
      <c r="Q836" s="68" t="str">
        <f t="shared" si="67"/>
        <v/>
      </c>
      <c r="R836" s="50" t="str">
        <f t="shared" si="65"/>
        <v>Robe sans manches ceinturée</v>
      </c>
      <c r="S836" s="51">
        <f>VLOOKUP(A836,BDD!E:F,2,0)</f>
        <v>135</v>
      </c>
      <c r="T836" s="51">
        <f t="shared" si="68"/>
        <v>270</v>
      </c>
    </row>
    <row r="837" spans="1:20" x14ac:dyDescent="0.25">
      <c r="A837" s="65" t="str">
        <f t="shared" si="66"/>
        <v>16HCAC082.999</v>
      </c>
      <c r="B837" s="53" t="s">
        <v>134</v>
      </c>
      <c r="C837" s="53" t="s">
        <v>86</v>
      </c>
      <c r="D837" s="53" t="s">
        <v>595</v>
      </c>
      <c r="E837" s="58" t="s">
        <v>322</v>
      </c>
      <c r="F837" s="53" t="s">
        <v>162</v>
      </c>
      <c r="G837" s="53" t="s">
        <v>921</v>
      </c>
      <c r="H837" s="65" t="str">
        <f>IF(D837="","",CONCATENATE(B837,VLOOKUP(C837,Thesaurus!N:O,2,0),VLOOKUP(F837,Thesaurus!C:D,2,0)))</f>
        <v>16HCAC08</v>
      </c>
      <c r="I837" s="57">
        <v>999</v>
      </c>
      <c r="J837" s="59" t="s">
        <v>183</v>
      </c>
      <c r="K837" s="61" t="s">
        <v>993</v>
      </c>
      <c r="L837" s="53">
        <v>2</v>
      </c>
      <c r="N837" s="53" t="b">
        <f t="shared" ref="N837:N900" si="69">IF(L837=M837,"",FALSE)</f>
        <v>0</v>
      </c>
      <c r="O837" s="67">
        <f>IF(A837="","",SUMIFS('MVT stock'!G:G,'MVT stock'!E:E,A837,'MVT stock'!F:F,K837))</f>
        <v>0</v>
      </c>
      <c r="P837" s="67">
        <f>IF(A837="","",SUMIFS('MVT stock'!H:H,'MVT stock'!E:E,A837,'MVT stock'!F:F,K837))</f>
        <v>0</v>
      </c>
      <c r="Q837" s="68" t="str">
        <f t="shared" si="67"/>
        <v/>
      </c>
      <c r="R837" s="50" t="str">
        <f t="shared" si="65"/>
        <v>Robe sans manches ceinturée</v>
      </c>
      <c r="S837" s="51">
        <f>VLOOKUP(A837,BDD!E:F,2,0)</f>
        <v>135</v>
      </c>
      <c r="T837" s="51">
        <f t="shared" si="68"/>
        <v>270</v>
      </c>
    </row>
    <row r="838" spans="1:20" x14ac:dyDescent="0.25">
      <c r="A838" s="65" t="str">
        <f t="shared" si="66"/>
        <v>16HCAC082.999</v>
      </c>
      <c r="B838" s="53" t="s">
        <v>134</v>
      </c>
      <c r="C838" s="53" t="s">
        <v>86</v>
      </c>
      <c r="D838" s="53" t="s">
        <v>595</v>
      </c>
      <c r="E838" s="58" t="s">
        <v>322</v>
      </c>
      <c r="F838" s="53" t="s">
        <v>162</v>
      </c>
      <c r="G838" s="53" t="s">
        <v>921</v>
      </c>
      <c r="H838" s="65" t="str">
        <f>IF(D838="","",CONCATENATE(B838,VLOOKUP(C838,Thesaurus!N:O,2,0),VLOOKUP(F838,Thesaurus!C:D,2,0)))</f>
        <v>16HCAC08</v>
      </c>
      <c r="I838" s="57">
        <v>999</v>
      </c>
      <c r="J838" s="59" t="s">
        <v>183</v>
      </c>
      <c r="K838" s="61" t="s">
        <v>994</v>
      </c>
      <c r="L838" s="53">
        <v>1</v>
      </c>
      <c r="N838" s="53" t="b">
        <f t="shared" si="69"/>
        <v>0</v>
      </c>
      <c r="O838" s="67">
        <f>IF(A838="","",SUMIFS('MVT stock'!G:G,'MVT stock'!E:E,A838,'MVT stock'!F:F,K838))</f>
        <v>0</v>
      </c>
      <c r="P838" s="67">
        <f>IF(A838="","",SUMIFS('MVT stock'!H:H,'MVT stock'!E:E,A838,'MVT stock'!F:F,K838))</f>
        <v>0</v>
      </c>
      <c r="Q838" s="68" t="str">
        <f t="shared" si="67"/>
        <v/>
      </c>
      <c r="R838" s="50" t="str">
        <f t="shared" si="65"/>
        <v>Robe sans manches ceinturée</v>
      </c>
      <c r="S838" s="51">
        <f>VLOOKUP(A838,BDD!E:F,2,0)</f>
        <v>135</v>
      </c>
      <c r="T838" s="51">
        <f t="shared" si="68"/>
        <v>135</v>
      </c>
    </row>
    <row r="839" spans="1:20" x14ac:dyDescent="0.25">
      <c r="A839" s="65" t="str">
        <f t="shared" si="66"/>
        <v>16HCAC042.680</v>
      </c>
      <c r="B839" s="53" t="s">
        <v>134</v>
      </c>
      <c r="C839" s="53" t="s">
        <v>86</v>
      </c>
      <c r="D839" s="53" t="s">
        <v>596</v>
      </c>
      <c r="E839" s="58" t="s">
        <v>586</v>
      </c>
      <c r="F839" s="53" t="s">
        <v>154</v>
      </c>
      <c r="G839" s="53" t="s">
        <v>922</v>
      </c>
      <c r="H839" s="65" t="str">
        <f>IF(D839="","",CONCATENATE(B839,VLOOKUP(C839,Thesaurus!N:O,2,0),VLOOKUP(F839,Thesaurus!C:D,2,0)))</f>
        <v>16HCAC04</v>
      </c>
      <c r="I839" s="57" t="s">
        <v>240</v>
      </c>
      <c r="J839" s="59" t="s">
        <v>183</v>
      </c>
      <c r="K839" s="61" t="s">
        <v>1003</v>
      </c>
      <c r="L839" s="53">
        <v>1</v>
      </c>
      <c r="N839" s="53" t="b">
        <f t="shared" si="69"/>
        <v>0</v>
      </c>
      <c r="O839" s="67">
        <f>IF(A839="","",SUMIFS('MVT stock'!G:G,'MVT stock'!E:E,A839,'MVT stock'!F:F,K839))</f>
        <v>0</v>
      </c>
      <c r="P839" s="67">
        <f>IF(A839="","",SUMIFS('MVT stock'!H:H,'MVT stock'!E:E,A839,'MVT stock'!F:F,K839))</f>
        <v>0</v>
      </c>
      <c r="Q839" s="68" t="str">
        <f t="shared" si="67"/>
        <v/>
      </c>
      <c r="R839" s="50" t="str">
        <f t="shared" si="65"/>
        <v>Pantalon fendu</v>
      </c>
      <c r="S839" s="51">
        <f>VLOOKUP(A839,BDD!E:F,2,0)</f>
        <v>125</v>
      </c>
      <c r="T839" s="51">
        <f t="shared" si="68"/>
        <v>125</v>
      </c>
    </row>
    <row r="840" spans="1:20" x14ac:dyDescent="0.25">
      <c r="A840" s="65" t="str">
        <f t="shared" si="66"/>
        <v>16HCAC042.680</v>
      </c>
      <c r="B840" s="53" t="s">
        <v>134</v>
      </c>
      <c r="C840" s="53" t="s">
        <v>86</v>
      </c>
      <c r="D840" s="53" t="s">
        <v>596</v>
      </c>
      <c r="E840" s="58" t="s">
        <v>586</v>
      </c>
      <c r="F840" s="53" t="s">
        <v>154</v>
      </c>
      <c r="G840" s="53" t="s">
        <v>922</v>
      </c>
      <c r="H840" s="65" t="str">
        <f>IF(D840="","",CONCATENATE(B840,VLOOKUP(C840,Thesaurus!N:O,2,0),VLOOKUP(F840,Thesaurus!C:D,2,0)))</f>
        <v>16HCAC04</v>
      </c>
      <c r="I840" s="57" t="s">
        <v>240</v>
      </c>
      <c r="J840" s="59" t="s">
        <v>183</v>
      </c>
      <c r="K840" s="61" t="s">
        <v>1001</v>
      </c>
      <c r="L840" s="53">
        <v>2</v>
      </c>
      <c r="N840" s="53" t="b">
        <f t="shared" si="69"/>
        <v>0</v>
      </c>
      <c r="O840" s="67">
        <f>IF(A840="","",SUMIFS('MVT stock'!G:G,'MVT stock'!E:E,A840,'MVT stock'!F:F,K840))</f>
        <v>0</v>
      </c>
      <c r="P840" s="67">
        <f>IF(A840="","",SUMIFS('MVT stock'!H:H,'MVT stock'!E:E,A840,'MVT stock'!F:F,K840))</f>
        <v>0</v>
      </c>
      <c r="Q840" s="68" t="str">
        <f t="shared" si="67"/>
        <v/>
      </c>
      <c r="R840" s="50" t="str">
        <f t="shared" si="65"/>
        <v>Pantalon fendu</v>
      </c>
      <c r="S840" s="51">
        <f>VLOOKUP(A840,BDD!E:F,2,0)</f>
        <v>125</v>
      </c>
      <c r="T840" s="51">
        <f t="shared" si="68"/>
        <v>250</v>
      </c>
    </row>
    <row r="841" spans="1:20" x14ac:dyDescent="0.25">
      <c r="A841" s="65" t="str">
        <f t="shared" si="66"/>
        <v>16HCAC042.680</v>
      </c>
      <c r="B841" s="53" t="s">
        <v>134</v>
      </c>
      <c r="C841" s="53" t="s">
        <v>86</v>
      </c>
      <c r="D841" s="53" t="s">
        <v>596</v>
      </c>
      <c r="E841" s="58" t="s">
        <v>586</v>
      </c>
      <c r="F841" s="53" t="s">
        <v>154</v>
      </c>
      <c r="G841" s="53" t="s">
        <v>922</v>
      </c>
      <c r="H841" s="65" t="str">
        <f>IF(D841="","",CONCATENATE(B841,VLOOKUP(C841,Thesaurus!N:O,2,0),VLOOKUP(F841,Thesaurus!C:D,2,0)))</f>
        <v>16HCAC04</v>
      </c>
      <c r="I841" s="57" t="s">
        <v>240</v>
      </c>
      <c r="J841" s="59" t="s">
        <v>183</v>
      </c>
      <c r="K841" s="61" t="s">
        <v>1002</v>
      </c>
      <c r="L841" s="53">
        <v>1</v>
      </c>
      <c r="N841" s="53" t="b">
        <f t="shared" si="69"/>
        <v>0</v>
      </c>
      <c r="O841" s="67">
        <f>IF(A841="","",SUMIFS('MVT stock'!G:G,'MVT stock'!E:E,A841,'MVT stock'!F:F,K841))</f>
        <v>0</v>
      </c>
      <c r="P841" s="67">
        <f>IF(A841="","",SUMIFS('MVT stock'!H:H,'MVT stock'!E:E,A841,'MVT stock'!F:F,K841))</f>
        <v>0</v>
      </c>
      <c r="Q841" s="68" t="str">
        <f t="shared" si="67"/>
        <v/>
      </c>
      <c r="R841" s="50" t="str">
        <f t="shared" si="65"/>
        <v>Pantalon fendu</v>
      </c>
      <c r="S841" s="51">
        <f>VLOOKUP(A841,BDD!E:F,2,0)</f>
        <v>125</v>
      </c>
      <c r="T841" s="51">
        <f t="shared" si="68"/>
        <v>125</v>
      </c>
    </row>
    <row r="842" spans="1:20" x14ac:dyDescent="0.25">
      <c r="A842" s="65" t="str">
        <f t="shared" si="66"/>
        <v>16HCAC042.680</v>
      </c>
      <c r="B842" s="53" t="s">
        <v>134</v>
      </c>
      <c r="C842" s="53" t="s">
        <v>86</v>
      </c>
      <c r="D842" s="53" t="s">
        <v>596</v>
      </c>
      <c r="E842" s="58" t="s">
        <v>586</v>
      </c>
      <c r="F842" s="53" t="s">
        <v>154</v>
      </c>
      <c r="G842" s="53" t="s">
        <v>922</v>
      </c>
      <c r="H842" s="65" t="str">
        <f>IF(D842="","",CONCATENATE(B842,VLOOKUP(C842,Thesaurus!N:O,2,0),VLOOKUP(F842,Thesaurus!C:D,2,0)))</f>
        <v>16HCAC04</v>
      </c>
      <c r="I842" s="57" t="s">
        <v>240</v>
      </c>
      <c r="J842" s="59" t="s">
        <v>183</v>
      </c>
      <c r="K842" s="61" t="s">
        <v>993</v>
      </c>
      <c r="L842" s="53">
        <v>1</v>
      </c>
      <c r="N842" s="53" t="b">
        <f t="shared" si="69"/>
        <v>0</v>
      </c>
      <c r="O842" s="67">
        <f>IF(A842="","",SUMIFS('MVT stock'!G:G,'MVT stock'!E:E,A842,'MVT stock'!F:F,K842))</f>
        <v>0</v>
      </c>
      <c r="P842" s="67">
        <f>IF(A842="","",SUMIFS('MVT stock'!H:H,'MVT stock'!E:E,A842,'MVT stock'!F:F,K842))</f>
        <v>0</v>
      </c>
      <c r="Q842" s="68" t="str">
        <f t="shared" si="67"/>
        <v/>
      </c>
      <c r="R842" s="50" t="str">
        <f t="shared" si="65"/>
        <v>Pantalon fendu</v>
      </c>
      <c r="S842" s="51">
        <f>VLOOKUP(A842,BDD!E:F,2,0)</f>
        <v>125</v>
      </c>
      <c r="T842" s="51">
        <f t="shared" si="68"/>
        <v>125</v>
      </c>
    </row>
    <row r="843" spans="1:20" x14ac:dyDescent="0.25">
      <c r="A843" s="65" t="str">
        <f t="shared" si="66"/>
        <v>16HCAC042.680</v>
      </c>
      <c r="B843" s="53" t="s">
        <v>134</v>
      </c>
      <c r="C843" s="53" t="s">
        <v>86</v>
      </c>
      <c r="D843" s="53" t="s">
        <v>596</v>
      </c>
      <c r="E843" s="58" t="s">
        <v>586</v>
      </c>
      <c r="F843" s="53" t="s">
        <v>154</v>
      </c>
      <c r="G843" s="53" t="s">
        <v>922</v>
      </c>
      <c r="H843" s="65" t="str">
        <f>IF(D843="","",CONCATENATE(B843,VLOOKUP(C843,Thesaurus!N:O,2,0),VLOOKUP(F843,Thesaurus!C:D,2,0)))</f>
        <v>16HCAC04</v>
      </c>
      <c r="I843" s="57" t="s">
        <v>240</v>
      </c>
      <c r="J843" s="59" t="s">
        <v>183</v>
      </c>
      <c r="K843" s="61" t="s">
        <v>994</v>
      </c>
      <c r="L843" s="53">
        <v>1</v>
      </c>
      <c r="N843" s="53" t="b">
        <f t="shared" si="69"/>
        <v>0</v>
      </c>
      <c r="O843" s="67">
        <f>IF(A843="","",SUMIFS('MVT stock'!G:G,'MVT stock'!E:E,A843,'MVT stock'!F:F,K843))</f>
        <v>0</v>
      </c>
      <c r="P843" s="67">
        <f>IF(A843="","",SUMIFS('MVT stock'!H:H,'MVT stock'!E:E,A843,'MVT stock'!F:F,K843))</f>
        <v>0</v>
      </c>
      <c r="Q843" s="68" t="str">
        <f t="shared" si="67"/>
        <v/>
      </c>
      <c r="R843" s="50" t="str">
        <f t="shared" si="65"/>
        <v>Pantalon fendu</v>
      </c>
      <c r="S843" s="51">
        <f>VLOOKUP(A843,BDD!E:F,2,0)</f>
        <v>125</v>
      </c>
      <c r="T843" s="51">
        <f t="shared" si="68"/>
        <v>125</v>
      </c>
    </row>
    <row r="844" spans="1:20" x14ac:dyDescent="0.25">
      <c r="A844" s="65" t="str">
        <f t="shared" si="66"/>
        <v>16HCAC083.680</v>
      </c>
      <c r="B844" s="53" t="s">
        <v>134</v>
      </c>
      <c r="C844" s="53" t="s">
        <v>86</v>
      </c>
      <c r="D844" s="53" t="s">
        <v>595</v>
      </c>
      <c r="E844" s="58" t="s">
        <v>597</v>
      </c>
      <c r="F844" s="53" t="s">
        <v>162</v>
      </c>
      <c r="G844" s="53" t="s">
        <v>799</v>
      </c>
      <c r="H844" s="65" t="str">
        <f>IF(D844="","",CONCATENATE(B844,VLOOKUP(C844,Thesaurus!N:O,2,0),VLOOKUP(F844,Thesaurus!C:D,2,0)))</f>
        <v>16HCAC08</v>
      </c>
      <c r="I844" s="57" t="s">
        <v>240</v>
      </c>
      <c r="J844" s="59" t="s">
        <v>1005</v>
      </c>
      <c r="K844" s="61" t="s">
        <v>1003</v>
      </c>
      <c r="L844" s="53">
        <v>1</v>
      </c>
      <c r="N844" s="53" t="b">
        <f t="shared" si="69"/>
        <v>0</v>
      </c>
      <c r="O844" s="67">
        <f>IF(A844="","",SUMIFS('MVT stock'!G:G,'MVT stock'!E:E,A844,'MVT stock'!F:F,K844))</f>
        <v>0</v>
      </c>
      <c r="P844" s="67">
        <f>IF(A844="","",SUMIFS('MVT stock'!H:H,'MVT stock'!E:E,A844,'MVT stock'!F:F,K844))</f>
        <v>0</v>
      </c>
      <c r="Q844" s="68" t="str">
        <f t="shared" si="67"/>
        <v/>
      </c>
      <c r="R844" s="50" t="str">
        <f t="shared" si="65"/>
        <v>Robe manches longues</v>
      </c>
      <c r="S844" s="51">
        <f>VLOOKUP(A844,BDD!E:F,2,0)</f>
        <v>138</v>
      </c>
      <c r="T844" s="51">
        <f t="shared" si="68"/>
        <v>138</v>
      </c>
    </row>
    <row r="845" spans="1:20" x14ac:dyDescent="0.25">
      <c r="A845" s="65" t="str">
        <f t="shared" si="66"/>
        <v>16HCAC083.680</v>
      </c>
      <c r="B845" s="53" t="s">
        <v>134</v>
      </c>
      <c r="C845" s="53" t="s">
        <v>86</v>
      </c>
      <c r="D845" s="53" t="s">
        <v>595</v>
      </c>
      <c r="E845" s="58" t="s">
        <v>597</v>
      </c>
      <c r="F845" s="53" t="s">
        <v>162</v>
      </c>
      <c r="G845" s="53" t="s">
        <v>799</v>
      </c>
      <c r="H845" s="65" t="str">
        <f>IF(D845="","",CONCATENATE(B845,VLOOKUP(C845,Thesaurus!N:O,2,0),VLOOKUP(F845,Thesaurus!C:D,2,0)))</f>
        <v>16HCAC08</v>
      </c>
      <c r="I845" s="57" t="s">
        <v>240</v>
      </c>
      <c r="J845" s="59" t="s">
        <v>1005</v>
      </c>
      <c r="K845" s="61" t="s">
        <v>1001</v>
      </c>
      <c r="L845" s="53">
        <v>1</v>
      </c>
      <c r="N845" s="53" t="b">
        <f t="shared" si="69"/>
        <v>0</v>
      </c>
      <c r="O845" s="67">
        <f>IF(A845="","",SUMIFS('MVT stock'!G:G,'MVT stock'!E:E,A845,'MVT stock'!F:F,K845))</f>
        <v>0</v>
      </c>
      <c r="P845" s="67">
        <f>IF(A845="","",SUMIFS('MVT stock'!H:H,'MVT stock'!E:E,A845,'MVT stock'!F:F,K845))</f>
        <v>0</v>
      </c>
      <c r="Q845" s="68" t="str">
        <f t="shared" si="67"/>
        <v/>
      </c>
      <c r="R845" s="50" t="str">
        <f t="shared" si="65"/>
        <v>Robe manches longues</v>
      </c>
      <c r="S845" s="51">
        <f>VLOOKUP(A845,BDD!E:F,2,0)</f>
        <v>138</v>
      </c>
      <c r="T845" s="51">
        <f t="shared" si="68"/>
        <v>138</v>
      </c>
    </row>
    <row r="846" spans="1:20" x14ac:dyDescent="0.25">
      <c r="A846" s="65" t="str">
        <f t="shared" si="66"/>
        <v>16HCAC083.680</v>
      </c>
      <c r="B846" s="53" t="s">
        <v>134</v>
      </c>
      <c r="C846" s="53" t="s">
        <v>86</v>
      </c>
      <c r="D846" s="53" t="s">
        <v>595</v>
      </c>
      <c r="E846" s="58" t="s">
        <v>597</v>
      </c>
      <c r="F846" s="53" t="s">
        <v>162</v>
      </c>
      <c r="G846" s="53" t="s">
        <v>799</v>
      </c>
      <c r="H846" s="65" t="str">
        <f>IF(D846="","",CONCATENATE(B846,VLOOKUP(C846,Thesaurus!N:O,2,0),VLOOKUP(F846,Thesaurus!C:D,2,0)))</f>
        <v>16HCAC08</v>
      </c>
      <c r="I846" s="57" t="s">
        <v>240</v>
      </c>
      <c r="J846" s="59" t="s">
        <v>1005</v>
      </c>
      <c r="K846" s="61" t="s">
        <v>1002</v>
      </c>
      <c r="L846" s="53">
        <v>1</v>
      </c>
      <c r="N846" s="53" t="b">
        <f t="shared" si="69"/>
        <v>0</v>
      </c>
      <c r="O846" s="67">
        <f>IF(A846="","",SUMIFS('MVT stock'!G:G,'MVT stock'!E:E,A846,'MVT stock'!F:F,K846))</f>
        <v>0</v>
      </c>
      <c r="P846" s="67">
        <f>IF(A846="","",SUMIFS('MVT stock'!H:H,'MVT stock'!E:E,A846,'MVT stock'!F:F,K846))</f>
        <v>0</v>
      </c>
      <c r="Q846" s="68" t="str">
        <f t="shared" si="67"/>
        <v/>
      </c>
      <c r="R846" s="50" t="str">
        <f t="shared" si="65"/>
        <v>Robe manches longues</v>
      </c>
      <c r="S846" s="51">
        <f>VLOOKUP(A846,BDD!E:F,2,0)</f>
        <v>138</v>
      </c>
      <c r="T846" s="51">
        <f t="shared" si="68"/>
        <v>138</v>
      </c>
    </row>
    <row r="847" spans="1:20" x14ac:dyDescent="0.25">
      <c r="A847" s="65" t="str">
        <f t="shared" si="66"/>
        <v>16HCAC083.680</v>
      </c>
      <c r="B847" s="53" t="s">
        <v>134</v>
      </c>
      <c r="C847" s="53" t="s">
        <v>86</v>
      </c>
      <c r="D847" s="53" t="s">
        <v>595</v>
      </c>
      <c r="E847" s="58" t="s">
        <v>597</v>
      </c>
      <c r="F847" s="53" t="s">
        <v>162</v>
      </c>
      <c r="G847" s="53" t="s">
        <v>799</v>
      </c>
      <c r="H847" s="65" t="str">
        <f>IF(D847="","",CONCATENATE(B847,VLOOKUP(C847,Thesaurus!N:O,2,0),VLOOKUP(F847,Thesaurus!C:D,2,0)))</f>
        <v>16HCAC08</v>
      </c>
      <c r="I847" s="57" t="s">
        <v>240</v>
      </c>
      <c r="J847" s="59" t="s">
        <v>1005</v>
      </c>
      <c r="K847" s="61" t="s">
        <v>993</v>
      </c>
      <c r="L847" s="53">
        <v>1</v>
      </c>
      <c r="N847" s="53" t="b">
        <f t="shared" si="69"/>
        <v>0</v>
      </c>
      <c r="O847" s="67">
        <f>IF(A847="","",SUMIFS('MVT stock'!G:G,'MVT stock'!E:E,A847,'MVT stock'!F:F,K847))</f>
        <v>0</v>
      </c>
      <c r="P847" s="67">
        <f>IF(A847="","",SUMIFS('MVT stock'!H:H,'MVT stock'!E:E,A847,'MVT stock'!F:F,K847))</f>
        <v>0</v>
      </c>
      <c r="Q847" s="68" t="str">
        <f t="shared" si="67"/>
        <v/>
      </c>
      <c r="R847" s="50" t="str">
        <f t="shared" si="65"/>
        <v>Robe manches longues</v>
      </c>
      <c r="S847" s="51">
        <f>VLOOKUP(A847,BDD!E:F,2,0)</f>
        <v>138</v>
      </c>
      <c r="T847" s="51">
        <f t="shared" si="68"/>
        <v>138</v>
      </c>
    </row>
    <row r="848" spans="1:20" x14ac:dyDescent="0.25">
      <c r="A848" s="65" t="str">
        <f t="shared" si="66"/>
        <v>16HCAC121.680</v>
      </c>
      <c r="B848" s="53" t="s">
        <v>134</v>
      </c>
      <c r="C848" s="53" t="s">
        <v>86</v>
      </c>
      <c r="D848" s="53" t="s">
        <v>598</v>
      </c>
      <c r="E848" s="58" t="s">
        <v>597</v>
      </c>
      <c r="F848" s="53" t="s">
        <v>170</v>
      </c>
      <c r="G848" s="53" t="s">
        <v>923</v>
      </c>
      <c r="H848" s="65" t="str">
        <f>IF(D848="","",CONCATENATE(B848,VLOOKUP(C848,Thesaurus!N:O,2,0),VLOOKUP(F848,Thesaurus!C:D,2,0)))</f>
        <v>16HCAC12</v>
      </c>
      <c r="I848" s="57" t="s">
        <v>240</v>
      </c>
      <c r="J848" s="59" t="s">
        <v>1004</v>
      </c>
      <c r="K848" s="61" t="s">
        <v>1001</v>
      </c>
      <c r="L848" s="53">
        <v>1</v>
      </c>
      <c r="N848" s="53" t="b">
        <f t="shared" si="69"/>
        <v>0</v>
      </c>
      <c r="O848" s="67">
        <f>IF(A848="","",SUMIFS('MVT stock'!G:G,'MVT stock'!E:E,A848,'MVT stock'!F:F,K848))</f>
        <v>0</v>
      </c>
      <c r="P848" s="67">
        <f>IF(A848="","",SUMIFS('MVT stock'!H:H,'MVT stock'!E:E,A848,'MVT stock'!F:F,K848))</f>
        <v>0</v>
      </c>
      <c r="Q848" s="68" t="str">
        <f t="shared" si="67"/>
        <v/>
      </c>
      <c r="R848" s="50" t="str">
        <f t="shared" si="65"/>
        <v>Gilet en fourrure</v>
      </c>
      <c r="S848" s="51">
        <f>VLOOKUP(A848,BDD!E:F,2,0)</f>
        <v>165</v>
      </c>
      <c r="T848" s="51">
        <f t="shared" si="68"/>
        <v>165</v>
      </c>
    </row>
    <row r="849" spans="1:20" x14ac:dyDescent="0.25">
      <c r="A849" s="65" t="str">
        <f t="shared" si="66"/>
        <v>16HCAC121.680</v>
      </c>
      <c r="B849" s="53" t="s">
        <v>134</v>
      </c>
      <c r="C849" s="53" t="s">
        <v>86</v>
      </c>
      <c r="D849" s="53" t="s">
        <v>598</v>
      </c>
      <c r="E849" s="58" t="s">
        <v>597</v>
      </c>
      <c r="F849" s="53" t="s">
        <v>170</v>
      </c>
      <c r="G849" s="53" t="s">
        <v>923</v>
      </c>
      <c r="H849" s="65" t="str">
        <f>IF(D849="","",CONCATENATE(B849,VLOOKUP(C849,Thesaurus!N:O,2,0),VLOOKUP(F849,Thesaurus!C:D,2,0)))</f>
        <v>16HCAC12</v>
      </c>
      <c r="I849" s="57" t="s">
        <v>240</v>
      </c>
      <c r="J849" s="59" t="s">
        <v>1004</v>
      </c>
      <c r="K849" s="61" t="s">
        <v>1002</v>
      </c>
      <c r="L849" s="53">
        <v>1</v>
      </c>
      <c r="N849" s="53" t="b">
        <f t="shared" si="69"/>
        <v>0</v>
      </c>
      <c r="O849" s="67">
        <f>IF(A849="","",SUMIFS('MVT stock'!G:G,'MVT stock'!E:E,A849,'MVT stock'!F:F,K849))</f>
        <v>0</v>
      </c>
      <c r="P849" s="67">
        <f>IF(A849="","",SUMIFS('MVT stock'!H:H,'MVT stock'!E:E,A849,'MVT stock'!F:F,K849))</f>
        <v>0</v>
      </c>
      <c r="Q849" s="68" t="str">
        <f t="shared" si="67"/>
        <v/>
      </c>
      <c r="R849" s="50" t="str">
        <f t="shared" si="65"/>
        <v>Gilet en fourrure</v>
      </c>
      <c r="S849" s="51">
        <f>VLOOKUP(A849,BDD!E:F,2,0)</f>
        <v>165</v>
      </c>
      <c r="T849" s="51">
        <f t="shared" si="68"/>
        <v>165</v>
      </c>
    </row>
    <row r="850" spans="1:20" x14ac:dyDescent="0.25">
      <c r="A850" s="65" t="str">
        <f t="shared" si="66"/>
        <v>17PEMAN051.300</v>
      </c>
      <c r="B850" s="53" t="s">
        <v>135</v>
      </c>
      <c r="C850" s="53" t="s">
        <v>96</v>
      </c>
      <c r="D850" s="53" t="s">
        <v>599</v>
      </c>
      <c r="E850" s="58" t="s">
        <v>600</v>
      </c>
      <c r="F850" s="53" t="s">
        <v>156</v>
      </c>
      <c r="G850" s="53" t="s">
        <v>924</v>
      </c>
      <c r="H850" s="65" t="str">
        <f>IF(D850="","",CONCATENATE(B850,VLOOKUP(C850,Thesaurus!N:O,2,0),VLOOKUP(F850,Thesaurus!C:D,2,0)))</f>
        <v>17PEMAN05</v>
      </c>
      <c r="I850" s="57" t="s">
        <v>222</v>
      </c>
      <c r="J850" s="59" t="s">
        <v>1004</v>
      </c>
      <c r="K850" s="61" t="s">
        <v>1001</v>
      </c>
      <c r="L850" s="53">
        <v>2</v>
      </c>
      <c r="N850" s="53" t="b">
        <f t="shared" si="69"/>
        <v>0</v>
      </c>
      <c r="O850" s="67">
        <f>IF(A850="","",SUMIFS('MVT stock'!G:G,'MVT stock'!E:E,A850,'MVT stock'!F:F,K850))</f>
        <v>0</v>
      </c>
      <c r="P850" s="67">
        <f>IF(A850="","",SUMIFS('MVT stock'!H:H,'MVT stock'!E:E,A850,'MVT stock'!F:F,K850))</f>
        <v>0</v>
      </c>
      <c r="Q850" s="68" t="str">
        <f t="shared" si="67"/>
        <v/>
      </c>
      <c r="R850" s="50" t="str">
        <f t="shared" si="65"/>
        <v>Jupe plissée</v>
      </c>
      <c r="S850" s="51">
        <f>VLOOKUP(A850,BDD!E:F,2,0)</f>
        <v>83</v>
      </c>
      <c r="T850" s="51">
        <f t="shared" si="68"/>
        <v>166</v>
      </c>
    </row>
    <row r="851" spans="1:20" x14ac:dyDescent="0.25">
      <c r="A851" s="65" t="str">
        <f t="shared" si="66"/>
        <v>17PEMAN051.300</v>
      </c>
      <c r="B851" s="53" t="s">
        <v>135</v>
      </c>
      <c r="C851" s="53" t="s">
        <v>96</v>
      </c>
      <c r="D851" s="53" t="s">
        <v>599</v>
      </c>
      <c r="E851" s="58" t="s">
        <v>600</v>
      </c>
      <c r="F851" s="53" t="s">
        <v>156</v>
      </c>
      <c r="G851" s="53" t="s">
        <v>924</v>
      </c>
      <c r="H851" s="65" t="str">
        <f>IF(D851="","",CONCATENATE(B851,VLOOKUP(C851,Thesaurus!N:O,2,0),VLOOKUP(F851,Thesaurus!C:D,2,0)))</f>
        <v>17PEMAN05</v>
      </c>
      <c r="I851" s="57" t="s">
        <v>222</v>
      </c>
      <c r="J851" s="59" t="s">
        <v>1004</v>
      </c>
      <c r="K851" s="61" t="s">
        <v>1002</v>
      </c>
      <c r="L851" s="53">
        <v>2</v>
      </c>
      <c r="N851" s="53" t="b">
        <f t="shared" si="69"/>
        <v>0</v>
      </c>
      <c r="O851" s="67">
        <f>IF(A851="","",SUMIFS('MVT stock'!G:G,'MVT stock'!E:E,A851,'MVT stock'!F:F,K851))</f>
        <v>0</v>
      </c>
      <c r="P851" s="67">
        <f>IF(A851="","",SUMIFS('MVT stock'!H:H,'MVT stock'!E:E,A851,'MVT stock'!F:F,K851))</f>
        <v>0</v>
      </c>
      <c r="Q851" s="68" t="str">
        <f t="shared" si="67"/>
        <v/>
      </c>
      <c r="R851" s="50" t="str">
        <f t="shared" si="65"/>
        <v>Jupe plissée</v>
      </c>
      <c r="S851" s="51">
        <f>VLOOKUP(A851,BDD!E:F,2,0)</f>
        <v>83</v>
      </c>
      <c r="T851" s="51">
        <f t="shared" si="68"/>
        <v>166</v>
      </c>
    </row>
    <row r="852" spans="1:20" x14ac:dyDescent="0.25">
      <c r="A852" s="65" t="str">
        <f t="shared" si="66"/>
        <v>17PEMAN051.300</v>
      </c>
      <c r="B852" s="53" t="s">
        <v>135</v>
      </c>
      <c r="C852" s="53" t="s">
        <v>96</v>
      </c>
      <c r="D852" s="53" t="s">
        <v>599</v>
      </c>
      <c r="E852" s="58" t="s">
        <v>600</v>
      </c>
      <c r="F852" s="53" t="s">
        <v>156</v>
      </c>
      <c r="G852" s="53" t="s">
        <v>924</v>
      </c>
      <c r="H852" s="65" t="str">
        <f>IF(D852="","",CONCATENATE(B852,VLOOKUP(C852,Thesaurus!N:O,2,0),VLOOKUP(F852,Thesaurus!C:D,2,0)))</f>
        <v>17PEMAN05</v>
      </c>
      <c r="I852" s="57" t="s">
        <v>222</v>
      </c>
      <c r="J852" s="59" t="s">
        <v>1004</v>
      </c>
      <c r="K852" s="61" t="s">
        <v>993</v>
      </c>
      <c r="L852" s="53">
        <v>1</v>
      </c>
      <c r="N852" s="53" t="b">
        <f t="shared" si="69"/>
        <v>0</v>
      </c>
      <c r="O852" s="67">
        <f>IF(A852="","",SUMIFS('MVT stock'!G:G,'MVT stock'!E:E,A852,'MVT stock'!F:F,K852))</f>
        <v>0</v>
      </c>
      <c r="P852" s="67">
        <f>IF(A852="","",SUMIFS('MVT stock'!H:H,'MVT stock'!E:E,A852,'MVT stock'!F:F,K852))</f>
        <v>0</v>
      </c>
      <c r="Q852" s="68" t="str">
        <f t="shared" si="67"/>
        <v/>
      </c>
      <c r="R852" s="50" t="str">
        <f t="shared" si="65"/>
        <v>Jupe plissée</v>
      </c>
      <c r="S852" s="51">
        <f>VLOOKUP(A852,BDD!E:F,2,0)</f>
        <v>83</v>
      </c>
      <c r="T852" s="51">
        <f t="shared" si="68"/>
        <v>83</v>
      </c>
    </row>
    <row r="853" spans="1:20" x14ac:dyDescent="0.25">
      <c r="A853" s="65" t="str">
        <f t="shared" si="66"/>
        <v>17PEMAN051.300</v>
      </c>
      <c r="B853" s="53" t="s">
        <v>135</v>
      </c>
      <c r="C853" s="53" t="s">
        <v>96</v>
      </c>
      <c r="D853" s="53" t="s">
        <v>599</v>
      </c>
      <c r="E853" s="58" t="s">
        <v>600</v>
      </c>
      <c r="F853" s="53" t="s">
        <v>156</v>
      </c>
      <c r="G853" s="53" t="s">
        <v>924</v>
      </c>
      <c r="H853" s="65" t="str">
        <f>IF(D853="","",CONCATENATE(B853,VLOOKUP(C853,Thesaurus!N:O,2,0),VLOOKUP(F853,Thesaurus!C:D,2,0)))</f>
        <v>17PEMAN05</v>
      </c>
      <c r="I853" s="57" t="s">
        <v>222</v>
      </c>
      <c r="J853" s="59" t="s">
        <v>1004</v>
      </c>
      <c r="K853" s="61" t="s">
        <v>994</v>
      </c>
      <c r="L853" s="53">
        <v>1</v>
      </c>
      <c r="N853" s="53" t="b">
        <f t="shared" si="69"/>
        <v>0</v>
      </c>
      <c r="O853" s="67">
        <f>IF(A853="","",SUMIFS('MVT stock'!G:G,'MVT stock'!E:E,A853,'MVT stock'!F:F,K853))</f>
        <v>0</v>
      </c>
      <c r="P853" s="67">
        <f>IF(A853="","",SUMIFS('MVT stock'!H:H,'MVT stock'!E:E,A853,'MVT stock'!F:F,K853))</f>
        <v>0</v>
      </c>
      <c r="Q853" s="68" t="str">
        <f t="shared" si="67"/>
        <v/>
      </c>
      <c r="R853" s="50" t="str">
        <f t="shared" si="65"/>
        <v>Jupe plissée</v>
      </c>
      <c r="S853" s="51">
        <f>VLOOKUP(A853,BDD!E:F,2,0)</f>
        <v>83</v>
      </c>
      <c r="T853" s="51">
        <f t="shared" si="68"/>
        <v>83</v>
      </c>
    </row>
    <row r="854" spans="1:20" x14ac:dyDescent="0.25">
      <c r="A854" s="65" t="str">
        <f t="shared" si="66"/>
        <v>17PEMAN041.300</v>
      </c>
      <c r="B854" s="53" t="s">
        <v>135</v>
      </c>
      <c r="C854" s="53" t="s">
        <v>96</v>
      </c>
      <c r="D854" s="53" t="s">
        <v>601</v>
      </c>
      <c r="E854" s="58" t="s">
        <v>600</v>
      </c>
      <c r="F854" s="53" t="s">
        <v>154</v>
      </c>
      <c r="G854" s="53" t="s">
        <v>925</v>
      </c>
      <c r="H854" s="65" t="str">
        <f>IF(D854="","",CONCATENATE(B854,VLOOKUP(C854,Thesaurus!N:O,2,0),VLOOKUP(F854,Thesaurus!C:D,2,0)))</f>
        <v>17PEMAN04</v>
      </c>
      <c r="I854" s="57" t="s">
        <v>222</v>
      </c>
      <c r="J854" s="59" t="s">
        <v>1004</v>
      </c>
      <c r="K854" s="61" t="s">
        <v>1003</v>
      </c>
      <c r="L854" s="53">
        <v>1</v>
      </c>
      <c r="N854" s="53" t="b">
        <f t="shared" si="69"/>
        <v>0</v>
      </c>
      <c r="O854" s="67">
        <f>IF(A854="","",SUMIFS('MVT stock'!G:G,'MVT stock'!E:E,A854,'MVT stock'!F:F,K854))</f>
        <v>0</v>
      </c>
      <c r="P854" s="67">
        <f>IF(A854="","",SUMIFS('MVT stock'!H:H,'MVT stock'!E:E,A854,'MVT stock'!F:F,K854))</f>
        <v>0</v>
      </c>
      <c r="Q854" s="68" t="str">
        <f t="shared" si="67"/>
        <v/>
      </c>
      <c r="R854" s="50" t="str">
        <f t="shared" si="65"/>
        <v>Pantalon coquelicot</v>
      </c>
      <c r="S854" s="51">
        <f>VLOOKUP(A854,BDD!E:F,2,0)</f>
        <v>83</v>
      </c>
      <c r="T854" s="51">
        <f t="shared" si="68"/>
        <v>83</v>
      </c>
    </row>
    <row r="855" spans="1:20" x14ac:dyDescent="0.25">
      <c r="A855" s="65" t="str">
        <f t="shared" si="66"/>
        <v>17PEMAN041.300</v>
      </c>
      <c r="B855" s="53" t="s">
        <v>135</v>
      </c>
      <c r="C855" s="53" t="s">
        <v>96</v>
      </c>
      <c r="D855" s="53" t="s">
        <v>601</v>
      </c>
      <c r="E855" s="58" t="s">
        <v>600</v>
      </c>
      <c r="F855" s="53" t="s">
        <v>154</v>
      </c>
      <c r="G855" s="53" t="s">
        <v>925</v>
      </c>
      <c r="H855" s="65" t="str">
        <f>IF(D855="","",CONCATENATE(B855,VLOOKUP(C855,Thesaurus!N:O,2,0),VLOOKUP(F855,Thesaurus!C:D,2,0)))</f>
        <v>17PEMAN04</v>
      </c>
      <c r="I855" s="57" t="s">
        <v>222</v>
      </c>
      <c r="J855" s="59" t="s">
        <v>1004</v>
      </c>
      <c r="K855" s="61" t="s">
        <v>1001</v>
      </c>
      <c r="L855" s="53">
        <v>2</v>
      </c>
      <c r="N855" s="53" t="b">
        <f t="shared" si="69"/>
        <v>0</v>
      </c>
      <c r="O855" s="67">
        <f>IF(A855="","",SUMIFS('MVT stock'!G:G,'MVT stock'!E:E,A855,'MVT stock'!F:F,K855))</f>
        <v>0</v>
      </c>
      <c r="P855" s="67">
        <f>IF(A855="","",SUMIFS('MVT stock'!H:H,'MVT stock'!E:E,A855,'MVT stock'!F:F,K855))</f>
        <v>0</v>
      </c>
      <c r="Q855" s="68" t="str">
        <f t="shared" si="67"/>
        <v/>
      </c>
      <c r="R855" s="50" t="str">
        <f t="shared" si="65"/>
        <v>Pantalon coquelicot</v>
      </c>
      <c r="S855" s="51">
        <f>VLOOKUP(A855,BDD!E:F,2,0)</f>
        <v>83</v>
      </c>
      <c r="T855" s="51">
        <f t="shared" si="68"/>
        <v>166</v>
      </c>
    </row>
    <row r="856" spans="1:20" x14ac:dyDescent="0.25">
      <c r="A856" s="65" t="str">
        <f t="shared" si="66"/>
        <v>17PEMAN041.300</v>
      </c>
      <c r="B856" s="53" t="s">
        <v>135</v>
      </c>
      <c r="C856" s="53" t="s">
        <v>96</v>
      </c>
      <c r="D856" s="53" t="s">
        <v>601</v>
      </c>
      <c r="E856" s="58" t="s">
        <v>600</v>
      </c>
      <c r="F856" s="53" t="s">
        <v>154</v>
      </c>
      <c r="G856" s="53" t="s">
        <v>925</v>
      </c>
      <c r="H856" s="65" t="str">
        <f>IF(D856="","",CONCATENATE(B856,VLOOKUP(C856,Thesaurus!N:O,2,0),VLOOKUP(F856,Thesaurus!C:D,2,0)))</f>
        <v>17PEMAN04</v>
      </c>
      <c r="I856" s="57" t="s">
        <v>222</v>
      </c>
      <c r="J856" s="59" t="s">
        <v>1004</v>
      </c>
      <c r="K856" s="61" t="s">
        <v>1002</v>
      </c>
      <c r="L856" s="53">
        <v>1</v>
      </c>
      <c r="N856" s="53" t="b">
        <f t="shared" si="69"/>
        <v>0</v>
      </c>
      <c r="O856" s="67">
        <f>IF(A856="","",SUMIFS('MVT stock'!G:G,'MVT stock'!E:E,A856,'MVT stock'!F:F,K856))</f>
        <v>0</v>
      </c>
      <c r="P856" s="67">
        <f>IF(A856="","",SUMIFS('MVT stock'!H:H,'MVT stock'!E:E,A856,'MVT stock'!F:F,K856))</f>
        <v>0</v>
      </c>
      <c r="Q856" s="68" t="str">
        <f t="shared" si="67"/>
        <v/>
      </c>
      <c r="R856" s="50" t="str">
        <f t="shared" si="65"/>
        <v>Pantalon coquelicot</v>
      </c>
      <c r="S856" s="51">
        <f>VLOOKUP(A856,BDD!E:F,2,0)</f>
        <v>83</v>
      </c>
      <c r="T856" s="51">
        <f t="shared" si="68"/>
        <v>83</v>
      </c>
    </row>
    <row r="857" spans="1:20" x14ac:dyDescent="0.25">
      <c r="A857" s="65" t="str">
        <f t="shared" si="66"/>
        <v>17PEMAN041.300</v>
      </c>
      <c r="B857" s="53" t="s">
        <v>135</v>
      </c>
      <c r="C857" s="53" t="s">
        <v>96</v>
      </c>
      <c r="D857" s="53" t="s">
        <v>601</v>
      </c>
      <c r="E857" s="58" t="s">
        <v>600</v>
      </c>
      <c r="F857" s="53" t="s">
        <v>154</v>
      </c>
      <c r="G857" s="53" t="s">
        <v>925</v>
      </c>
      <c r="H857" s="65" t="str">
        <f>IF(D857="","",CONCATENATE(B857,VLOOKUP(C857,Thesaurus!N:O,2,0),VLOOKUP(F857,Thesaurus!C:D,2,0)))</f>
        <v>17PEMAN04</v>
      </c>
      <c r="I857" s="57" t="s">
        <v>222</v>
      </c>
      <c r="J857" s="59" t="s">
        <v>1004</v>
      </c>
      <c r="K857" s="61" t="s">
        <v>993</v>
      </c>
      <c r="L857" s="53">
        <v>1</v>
      </c>
      <c r="N857" s="53" t="b">
        <f t="shared" si="69"/>
        <v>0</v>
      </c>
      <c r="O857" s="67">
        <f>IF(A857="","",SUMIFS('MVT stock'!G:G,'MVT stock'!E:E,A857,'MVT stock'!F:F,K857))</f>
        <v>0</v>
      </c>
      <c r="P857" s="67">
        <f>IF(A857="","",SUMIFS('MVT stock'!H:H,'MVT stock'!E:E,A857,'MVT stock'!F:F,K857))</f>
        <v>0</v>
      </c>
      <c r="Q857" s="68" t="str">
        <f t="shared" si="67"/>
        <v/>
      </c>
      <c r="R857" s="50" t="str">
        <f t="shared" si="65"/>
        <v>Pantalon coquelicot</v>
      </c>
      <c r="S857" s="51">
        <f>VLOOKUP(A857,BDD!E:F,2,0)</f>
        <v>83</v>
      </c>
      <c r="T857" s="51">
        <f t="shared" si="68"/>
        <v>83</v>
      </c>
    </row>
    <row r="858" spans="1:20" x14ac:dyDescent="0.25">
      <c r="A858" s="65" t="str">
        <f t="shared" si="66"/>
        <v>17PEMAN041.300</v>
      </c>
      <c r="B858" s="53" t="s">
        <v>135</v>
      </c>
      <c r="C858" s="53" t="s">
        <v>96</v>
      </c>
      <c r="D858" s="53" t="s">
        <v>601</v>
      </c>
      <c r="E858" s="58" t="s">
        <v>600</v>
      </c>
      <c r="F858" s="53" t="s">
        <v>154</v>
      </c>
      <c r="G858" s="53" t="s">
        <v>925</v>
      </c>
      <c r="H858" s="65" t="str">
        <f>IF(D858="","",CONCATENATE(B858,VLOOKUP(C858,Thesaurus!N:O,2,0),VLOOKUP(F858,Thesaurus!C:D,2,0)))</f>
        <v>17PEMAN04</v>
      </c>
      <c r="I858" s="57" t="s">
        <v>222</v>
      </c>
      <c r="J858" s="59" t="s">
        <v>1004</v>
      </c>
      <c r="K858" s="61" t="s">
        <v>994</v>
      </c>
      <c r="L858" s="53">
        <v>1</v>
      </c>
      <c r="N858" s="53" t="b">
        <f t="shared" si="69"/>
        <v>0</v>
      </c>
      <c r="O858" s="67">
        <f>IF(A858="","",SUMIFS('MVT stock'!G:G,'MVT stock'!E:E,A858,'MVT stock'!F:F,K858))</f>
        <v>0</v>
      </c>
      <c r="P858" s="67">
        <f>IF(A858="","",SUMIFS('MVT stock'!H:H,'MVT stock'!E:E,A858,'MVT stock'!F:F,K858))</f>
        <v>0</v>
      </c>
      <c r="Q858" s="68" t="str">
        <f t="shared" si="67"/>
        <v/>
      </c>
      <c r="R858" s="50" t="str">
        <f t="shared" si="65"/>
        <v>Pantalon coquelicot</v>
      </c>
      <c r="S858" s="51">
        <f>VLOOKUP(A858,BDD!E:F,2,0)</f>
        <v>83</v>
      </c>
      <c r="T858" s="51">
        <f t="shared" si="68"/>
        <v>83</v>
      </c>
    </row>
    <row r="859" spans="1:20" x14ac:dyDescent="0.25">
      <c r="A859" s="65" t="str">
        <f t="shared" si="66"/>
        <v>17PEMAN091.999</v>
      </c>
      <c r="B859" s="53" t="s">
        <v>135</v>
      </c>
      <c r="C859" s="53" t="s">
        <v>96</v>
      </c>
      <c r="D859" s="53" t="s">
        <v>602</v>
      </c>
      <c r="E859" s="58" t="s">
        <v>255</v>
      </c>
      <c r="F859" s="53" t="s">
        <v>164</v>
      </c>
      <c r="G859" s="53" t="s">
        <v>926</v>
      </c>
      <c r="H859" s="65" t="str">
        <f>IF(D859="","",CONCATENATE(B859,VLOOKUP(C859,Thesaurus!N:O,2,0),VLOOKUP(F859,Thesaurus!C:D,2,0)))</f>
        <v>17PEMAN09</v>
      </c>
      <c r="I859" s="57">
        <v>999</v>
      </c>
      <c r="J859" s="59" t="s">
        <v>1004</v>
      </c>
      <c r="K859" s="61" t="s">
        <v>180</v>
      </c>
      <c r="L859" s="53">
        <v>2</v>
      </c>
      <c r="N859" s="53" t="b">
        <f t="shared" si="69"/>
        <v>0</v>
      </c>
      <c r="O859" s="67">
        <f>IF(A859="","",SUMIFS('MVT stock'!G:G,'MVT stock'!E:E,A859,'MVT stock'!F:F,K859))</f>
        <v>0</v>
      </c>
      <c r="P859" s="67">
        <f>IF(A859="","",SUMIFS('MVT stock'!H:H,'MVT stock'!E:E,A859,'MVT stock'!F:F,K859))</f>
        <v>0</v>
      </c>
      <c r="Q859" s="68" t="str">
        <f t="shared" si="67"/>
        <v/>
      </c>
      <c r="R859" s="50" t="str">
        <f t="shared" si="65"/>
        <v>Pull à côtes</v>
      </c>
      <c r="S859" s="51">
        <f>VLOOKUP(A859,BDD!E:F,2,0)</f>
        <v>75</v>
      </c>
      <c r="T859" s="51">
        <f t="shared" si="68"/>
        <v>150</v>
      </c>
    </row>
    <row r="860" spans="1:20" x14ac:dyDescent="0.25">
      <c r="A860" s="65" t="str">
        <f t="shared" si="66"/>
        <v>17PEMAN091.999</v>
      </c>
      <c r="B860" s="53" t="s">
        <v>135</v>
      </c>
      <c r="C860" s="53" t="s">
        <v>96</v>
      </c>
      <c r="D860" s="53" t="s">
        <v>602</v>
      </c>
      <c r="E860" s="58" t="s">
        <v>255</v>
      </c>
      <c r="F860" s="53" t="s">
        <v>164</v>
      </c>
      <c r="G860" s="53" t="s">
        <v>926</v>
      </c>
      <c r="H860" s="65" t="str">
        <f>IF(D860="","",CONCATENATE(B860,VLOOKUP(C860,Thesaurus!N:O,2,0),VLOOKUP(F860,Thesaurus!C:D,2,0)))</f>
        <v>17PEMAN09</v>
      </c>
      <c r="I860" s="57">
        <v>999</v>
      </c>
      <c r="J860" s="59" t="s">
        <v>1004</v>
      </c>
      <c r="K860" s="61" t="s">
        <v>181</v>
      </c>
      <c r="L860" s="53">
        <v>2</v>
      </c>
      <c r="N860" s="53" t="b">
        <f t="shared" si="69"/>
        <v>0</v>
      </c>
      <c r="O860" s="67">
        <f>IF(A860="","",SUMIFS('MVT stock'!G:G,'MVT stock'!E:E,A860,'MVT stock'!F:F,K860))</f>
        <v>0</v>
      </c>
      <c r="P860" s="67">
        <f>IF(A860="","",SUMIFS('MVT stock'!H:H,'MVT stock'!E:E,A860,'MVT stock'!F:F,K860))</f>
        <v>0</v>
      </c>
      <c r="Q860" s="68" t="str">
        <f t="shared" si="67"/>
        <v/>
      </c>
      <c r="R860" s="50" t="str">
        <f t="shared" si="65"/>
        <v>Pull à côtes</v>
      </c>
      <c r="S860" s="51">
        <f>VLOOKUP(A860,BDD!E:F,2,0)</f>
        <v>75</v>
      </c>
      <c r="T860" s="51">
        <f t="shared" si="68"/>
        <v>150</v>
      </c>
    </row>
    <row r="861" spans="1:20" x14ac:dyDescent="0.25">
      <c r="A861" s="65" t="str">
        <f t="shared" si="66"/>
        <v>17PEMAN091.999</v>
      </c>
      <c r="B861" s="53" t="s">
        <v>135</v>
      </c>
      <c r="C861" s="53" t="s">
        <v>96</v>
      </c>
      <c r="D861" s="53" t="s">
        <v>602</v>
      </c>
      <c r="E861" s="58" t="s">
        <v>255</v>
      </c>
      <c r="F861" s="53" t="s">
        <v>164</v>
      </c>
      <c r="G861" s="53" t="s">
        <v>926</v>
      </c>
      <c r="H861" s="65" t="str">
        <f>IF(D861="","",CONCATENATE(B861,VLOOKUP(C861,Thesaurus!N:O,2,0),VLOOKUP(F861,Thesaurus!C:D,2,0)))</f>
        <v>17PEMAN09</v>
      </c>
      <c r="I861" s="57">
        <v>999</v>
      </c>
      <c r="J861" s="59" t="s">
        <v>1004</v>
      </c>
      <c r="K861" s="61" t="s">
        <v>996</v>
      </c>
      <c r="L861" s="53">
        <v>1</v>
      </c>
      <c r="N861" s="53" t="b">
        <f t="shared" si="69"/>
        <v>0</v>
      </c>
      <c r="O861" s="67">
        <f>IF(A861="","",SUMIFS('MVT stock'!G:G,'MVT stock'!E:E,A861,'MVT stock'!F:F,K861))</f>
        <v>0</v>
      </c>
      <c r="P861" s="67">
        <f>IF(A861="","",SUMIFS('MVT stock'!H:H,'MVT stock'!E:E,A861,'MVT stock'!F:F,K861))</f>
        <v>0</v>
      </c>
      <c r="Q861" s="68" t="str">
        <f t="shared" si="67"/>
        <v/>
      </c>
      <c r="R861" s="50" t="str">
        <f t="shared" si="65"/>
        <v>Pull à côtes</v>
      </c>
      <c r="S861" s="51">
        <f>VLOOKUP(A861,BDD!E:F,2,0)</f>
        <v>75</v>
      </c>
      <c r="T861" s="51">
        <f t="shared" si="68"/>
        <v>75</v>
      </c>
    </row>
    <row r="862" spans="1:20" x14ac:dyDescent="0.25">
      <c r="A862" s="65" t="str">
        <f t="shared" si="66"/>
        <v>17PEMAN042.580</v>
      </c>
      <c r="B862" s="53" t="s">
        <v>135</v>
      </c>
      <c r="C862" s="53" t="s">
        <v>96</v>
      </c>
      <c r="D862" s="53" t="s">
        <v>603</v>
      </c>
      <c r="E862" s="58" t="s">
        <v>604</v>
      </c>
      <c r="F862" s="53" t="s">
        <v>154</v>
      </c>
      <c r="G862" s="53" t="s">
        <v>927</v>
      </c>
      <c r="H862" s="65" t="str">
        <f>IF(D862="","",CONCATENATE(B862,VLOOKUP(C862,Thesaurus!N:O,2,0),VLOOKUP(F862,Thesaurus!C:D,2,0)))</f>
        <v>17PEMAN04</v>
      </c>
      <c r="I862" s="57">
        <v>580</v>
      </c>
      <c r="J862" s="59" t="s">
        <v>183</v>
      </c>
      <c r="K862" s="61" t="s">
        <v>1001</v>
      </c>
      <c r="L862" s="53">
        <v>2</v>
      </c>
      <c r="N862" s="53" t="b">
        <f t="shared" si="69"/>
        <v>0</v>
      </c>
      <c r="O862" s="67">
        <f>IF(A862="","",SUMIFS('MVT stock'!G:G,'MVT stock'!E:E,A862,'MVT stock'!F:F,K862))</f>
        <v>0</v>
      </c>
      <c r="P862" s="67">
        <f>IF(A862="","",SUMIFS('MVT stock'!H:H,'MVT stock'!E:E,A862,'MVT stock'!F:F,K862))</f>
        <v>0</v>
      </c>
      <c r="Q862" s="68" t="str">
        <f t="shared" si="67"/>
        <v/>
      </c>
      <c r="R862" s="50" t="str">
        <f t="shared" si="65"/>
        <v>Pantalon denim</v>
      </c>
      <c r="S862" s="51">
        <f>VLOOKUP(A862,BDD!E:F,2,0)</f>
        <v>83</v>
      </c>
      <c r="T862" s="51">
        <f t="shared" si="68"/>
        <v>166</v>
      </c>
    </row>
    <row r="863" spans="1:20" x14ac:dyDescent="0.25">
      <c r="A863" s="65" t="str">
        <f t="shared" si="66"/>
        <v>17PEMAN042.580</v>
      </c>
      <c r="B863" s="53" t="s">
        <v>135</v>
      </c>
      <c r="C863" s="53" t="s">
        <v>96</v>
      </c>
      <c r="D863" s="53" t="s">
        <v>603</v>
      </c>
      <c r="E863" s="58" t="s">
        <v>604</v>
      </c>
      <c r="F863" s="53" t="s">
        <v>154</v>
      </c>
      <c r="G863" s="53" t="s">
        <v>927</v>
      </c>
      <c r="H863" s="65" t="str">
        <f>IF(D863="","",CONCATENATE(B863,VLOOKUP(C863,Thesaurus!N:O,2,0),VLOOKUP(F863,Thesaurus!C:D,2,0)))</f>
        <v>17PEMAN04</v>
      </c>
      <c r="I863" s="57">
        <v>580</v>
      </c>
      <c r="J863" s="59" t="s">
        <v>183</v>
      </c>
      <c r="K863" s="61" t="s">
        <v>1002</v>
      </c>
      <c r="L863" s="53">
        <v>1</v>
      </c>
      <c r="N863" s="53" t="b">
        <f t="shared" si="69"/>
        <v>0</v>
      </c>
      <c r="O863" s="67">
        <f>IF(A863="","",SUMIFS('MVT stock'!G:G,'MVT stock'!E:E,A863,'MVT stock'!F:F,K863))</f>
        <v>0</v>
      </c>
      <c r="P863" s="67">
        <f>IF(A863="","",SUMIFS('MVT stock'!H:H,'MVT stock'!E:E,A863,'MVT stock'!F:F,K863))</f>
        <v>0</v>
      </c>
      <c r="Q863" s="68" t="str">
        <f t="shared" si="67"/>
        <v/>
      </c>
      <c r="R863" s="50" t="str">
        <f t="shared" si="65"/>
        <v>Pantalon denim</v>
      </c>
      <c r="S863" s="51">
        <f>VLOOKUP(A863,BDD!E:F,2,0)</f>
        <v>83</v>
      </c>
      <c r="T863" s="51">
        <f t="shared" si="68"/>
        <v>83</v>
      </c>
    </row>
    <row r="864" spans="1:20" x14ac:dyDescent="0.25">
      <c r="A864" s="65" t="str">
        <f t="shared" si="66"/>
        <v>17PEMAN042.580</v>
      </c>
      <c r="B864" s="53" t="s">
        <v>135</v>
      </c>
      <c r="C864" s="53" t="s">
        <v>96</v>
      </c>
      <c r="D864" s="53" t="s">
        <v>603</v>
      </c>
      <c r="E864" s="58" t="s">
        <v>604</v>
      </c>
      <c r="F864" s="53" t="s">
        <v>154</v>
      </c>
      <c r="G864" s="53" t="s">
        <v>927</v>
      </c>
      <c r="H864" s="65" t="str">
        <f>IF(D864="","",CONCATENATE(B864,VLOOKUP(C864,Thesaurus!N:O,2,0),VLOOKUP(F864,Thesaurus!C:D,2,0)))</f>
        <v>17PEMAN04</v>
      </c>
      <c r="I864" s="57">
        <v>580</v>
      </c>
      <c r="J864" s="59" t="s">
        <v>183</v>
      </c>
      <c r="K864" s="61" t="s">
        <v>993</v>
      </c>
      <c r="L864" s="53">
        <v>1</v>
      </c>
      <c r="N864" s="53" t="b">
        <f t="shared" si="69"/>
        <v>0</v>
      </c>
      <c r="O864" s="67">
        <f>IF(A864="","",SUMIFS('MVT stock'!G:G,'MVT stock'!E:E,A864,'MVT stock'!F:F,K864))</f>
        <v>0</v>
      </c>
      <c r="P864" s="67">
        <f>IF(A864="","",SUMIFS('MVT stock'!H:H,'MVT stock'!E:E,A864,'MVT stock'!F:F,K864))</f>
        <v>0</v>
      </c>
      <c r="Q864" s="68" t="str">
        <f t="shared" si="67"/>
        <v/>
      </c>
      <c r="R864" s="50" t="str">
        <f t="shared" si="65"/>
        <v>Pantalon denim</v>
      </c>
      <c r="S864" s="51">
        <f>VLOOKUP(A864,BDD!E:F,2,0)</f>
        <v>83</v>
      </c>
      <c r="T864" s="51">
        <f t="shared" si="68"/>
        <v>83</v>
      </c>
    </row>
    <row r="865" spans="1:20" x14ac:dyDescent="0.25">
      <c r="A865" s="65" t="str">
        <f t="shared" si="66"/>
        <v>17PEMAN042.580</v>
      </c>
      <c r="B865" s="53" t="s">
        <v>135</v>
      </c>
      <c r="C865" s="53" t="s">
        <v>96</v>
      </c>
      <c r="D865" s="53" t="s">
        <v>603</v>
      </c>
      <c r="E865" s="58" t="s">
        <v>604</v>
      </c>
      <c r="F865" s="53" t="s">
        <v>154</v>
      </c>
      <c r="G865" s="53" t="s">
        <v>927</v>
      </c>
      <c r="H865" s="65" t="str">
        <f>IF(D865="","",CONCATENATE(B865,VLOOKUP(C865,Thesaurus!N:O,2,0),VLOOKUP(F865,Thesaurus!C:D,2,0)))</f>
        <v>17PEMAN04</v>
      </c>
      <c r="I865" s="57">
        <v>580</v>
      </c>
      <c r="J865" s="59" t="s">
        <v>183</v>
      </c>
      <c r="K865" s="61" t="s">
        <v>994</v>
      </c>
      <c r="L865" s="53">
        <v>1</v>
      </c>
      <c r="N865" s="53" t="b">
        <f t="shared" si="69"/>
        <v>0</v>
      </c>
      <c r="O865" s="67">
        <f>IF(A865="","",SUMIFS('MVT stock'!G:G,'MVT stock'!E:E,A865,'MVT stock'!F:F,K865))</f>
        <v>0</v>
      </c>
      <c r="P865" s="67">
        <f>IF(A865="","",SUMIFS('MVT stock'!H:H,'MVT stock'!E:E,A865,'MVT stock'!F:F,K865))</f>
        <v>0</v>
      </c>
      <c r="Q865" s="68" t="str">
        <f t="shared" si="67"/>
        <v/>
      </c>
      <c r="R865" s="50" t="str">
        <f t="shared" si="65"/>
        <v>Pantalon denim</v>
      </c>
      <c r="S865" s="51">
        <f>VLOOKUP(A865,BDD!E:F,2,0)</f>
        <v>83</v>
      </c>
      <c r="T865" s="51">
        <f t="shared" si="68"/>
        <v>83</v>
      </c>
    </row>
    <row r="866" spans="1:20" x14ac:dyDescent="0.25">
      <c r="A866" s="65" t="str">
        <f t="shared" si="66"/>
        <v>17PEMAN042.550</v>
      </c>
      <c r="B866" s="53" t="s">
        <v>135</v>
      </c>
      <c r="C866" s="53" t="s">
        <v>96</v>
      </c>
      <c r="D866" s="53" t="s">
        <v>603</v>
      </c>
      <c r="E866" s="58" t="s">
        <v>604</v>
      </c>
      <c r="F866" s="53" t="s">
        <v>154</v>
      </c>
      <c r="G866" s="53" t="s">
        <v>927</v>
      </c>
      <c r="H866" s="65" t="str">
        <f>IF(D866="","",CONCATENATE(B866,VLOOKUP(C866,Thesaurus!N:O,2,0),VLOOKUP(F866,Thesaurus!C:D,2,0)))</f>
        <v>17PEMAN04</v>
      </c>
      <c r="I866" s="57">
        <v>550</v>
      </c>
      <c r="J866" s="59" t="s">
        <v>183</v>
      </c>
      <c r="K866" s="61" t="s">
        <v>1003</v>
      </c>
      <c r="L866" s="53">
        <v>1</v>
      </c>
      <c r="N866" s="53" t="b">
        <f t="shared" si="69"/>
        <v>0</v>
      </c>
      <c r="O866" s="67">
        <f>IF(A866="","",SUMIFS('MVT stock'!G:G,'MVT stock'!E:E,A866,'MVT stock'!F:F,K866))</f>
        <v>0</v>
      </c>
      <c r="P866" s="67">
        <f>IF(A866="","",SUMIFS('MVT stock'!H:H,'MVT stock'!E:E,A866,'MVT stock'!F:F,K866))</f>
        <v>0</v>
      </c>
      <c r="Q866" s="68" t="str">
        <f t="shared" si="67"/>
        <v/>
      </c>
      <c r="R866" s="50" t="str">
        <f t="shared" si="65"/>
        <v>Pantalon denim</v>
      </c>
      <c r="S866" s="51">
        <f>VLOOKUP(A866,BDD!E:F,2,0)</f>
        <v>83</v>
      </c>
      <c r="T866" s="51">
        <f t="shared" si="68"/>
        <v>83</v>
      </c>
    </row>
    <row r="867" spans="1:20" x14ac:dyDescent="0.25">
      <c r="A867" s="65" t="str">
        <f t="shared" si="66"/>
        <v>17PEMAN042.550</v>
      </c>
      <c r="B867" s="53" t="s">
        <v>135</v>
      </c>
      <c r="C867" s="53" t="s">
        <v>96</v>
      </c>
      <c r="D867" s="53" t="s">
        <v>603</v>
      </c>
      <c r="E867" s="58" t="s">
        <v>604</v>
      </c>
      <c r="F867" s="53" t="s">
        <v>154</v>
      </c>
      <c r="G867" s="53" t="s">
        <v>927</v>
      </c>
      <c r="H867" s="65" t="str">
        <f>IF(D867="","",CONCATENATE(B867,VLOOKUP(C867,Thesaurus!N:O,2,0),VLOOKUP(F867,Thesaurus!C:D,2,0)))</f>
        <v>17PEMAN04</v>
      </c>
      <c r="I867" s="57">
        <v>550</v>
      </c>
      <c r="J867" s="59" t="s">
        <v>183</v>
      </c>
      <c r="K867" s="61" t="s">
        <v>1001</v>
      </c>
      <c r="L867" s="53">
        <v>2</v>
      </c>
      <c r="N867" s="53" t="b">
        <f t="shared" si="69"/>
        <v>0</v>
      </c>
      <c r="O867" s="67">
        <f>IF(A867="","",SUMIFS('MVT stock'!G:G,'MVT stock'!E:E,A867,'MVT stock'!F:F,K867))</f>
        <v>0</v>
      </c>
      <c r="P867" s="67">
        <f>IF(A867="","",SUMIFS('MVT stock'!H:H,'MVT stock'!E:E,A867,'MVT stock'!F:F,K867))</f>
        <v>0</v>
      </c>
      <c r="Q867" s="68" t="str">
        <f t="shared" si="67"/>
        <v/>
      </c>
      <c r="R867" s="50" t="str">
        <f t="shared" si="65"/>
        <v>Pantalon denim</v>
      </c>
      <c r="S867" s="51">
        <f>VLOOKUP(A867,BDD!E:F,2,0)</f>
        <v>83</v>
      </c>
      <c r="T867" s="51">
        <f t="shared" si="68"/>
        <v>166</v>
      </c>
    </row>
    <row r="868" spans="1:20" x14ac:dyDescent="0.25">
      <c r="A868" s="65" t="str">
        <f t="shared" si="66"/>
        <v>17PEMAN042.550</v>
      </c>
      <c r="B868" s="53" t="s">
        <v>135</v>
      </c>
      <c r="C868" s="53" t="s">
        <v>96</v>
      </c>
      <c r="D868" s="53" t="s">
        <v>603</v>
      </c>
      <c r="E868" s="58" t="s">
        <v>604</v>
      </c>
      <c r="F868" s="53" t="s">
        <v>154</v>
      </c>
      <c r="G868" s="53" t="s">
        <v>927</v>
      </c>
      <c r="H868" s="65" t="str">
        <f>IF(D868="","",CONCATENATE(B868,VLOOKUP(C868,Thesaurus!N:O,2,0),VLOOKUP(F868,Thesaurus!C:D,2,0)))</f>
        <v>17PEMAN04</v>
      </c>
      <c r="I868" s="57">
        <v>550</v>
      </c>
      <c r="J868" s="59" t="s">
        <v>183</v>
      </c>
      <c r="K868" s="61" t="s">
        <v>1002</v>
      </c>
      <c r="L868" s="53">
        <v>1</v>
      </c>
      <c r="N868" s="53" t="b">
        <f t="shared" si="69"/>
        <v>0</v>
      </c>
      <c r="O868" s="67">
        <f>IF(A868="","",SUMIFS('MVT stock'!G:G,'MVT stock'!E:E,A868,'MVT stock'!F:F,K868))</f>
        <v>0</v>
      </c>
      <c r="P868" s="67">
        <f>IF(A868="","",SUMIFS('MVT stock'!H:H,'MVT stock'!E:E,A868,'MVT stock'!F:F,K868))</f>
        <v>0</v>
      </c>
      <c r="Q868" s="68" t="str">
        <f t="shared" si="67"/>
        <v/>
      </c>
      <c r="R868" s="50" t="str">
        <f t="shared" si="65"/>
        <v>Pantalon denim</v>
      </c>
      <c r="S868" s="51">
        <f>VLOOKUP(A868,BDD!E:F,2,0)</f>
        <v>83</v>
      </c>
      <c r="T868" s="51">
        <f t="shared" si="68"/>
        <v>83</v>
      </c>
    </row>
    <row r="869" spans="1:20" x14ac:dyDescent="0.25">
      <c r="A869" s="65" t="str">
        <f t="shared" si="66"/>
        <v>17PEMAN042.550</v>
      </c>
      <c r="B869" s="53" t="s">
        <v>135</v>
      </c>
      <c r="C869" s="53" t="s">
        <v>96</v>
      </c>
      <c r="D869" s="53" t="s">
        <v>603</v>
      </c>
      <c r="E869" s="58" t="s">
        <v>604</v>
      </c>
      <c r="F869" s="53" t="s">
        <v>154</v>
      </c>
      <c r="G869" s="53" t="s">
        <v>927</v>
      </c>
      <c r="H869" s="65" t="str">
        <f>IF(D869="","",CONCATENATE(B869,VLOOKUP(C869,Thesaurus!N:O,2,0),VLOOKUP(F869,Thesaurus!C:D,2,0)))</f>
        <v>17PEMAN04</v>
      </c>
      <c r="I869" s="57">
        <v>550</v>
      </c>
      <c r="J869" s="59" t="s">
        <v>183</v>
      </c>
      <c r="K869" s="61" t="s">
        <v>993</v>
      </c>
      <c r="L869" s="53">
        <v>1</v>
      </c>
      <c r="N869" s="53" t="b">
        <f t="shared" si="69"/>
        <v>0</v>
      </c>
      <c r="O869" s="67">
        <f>IF(A869="","",SUMIFS('MVT stock'!G:G,'MVT stock'!E:E,A869,'MVT stock'!F:F,K869))</f>
        <v>0</v>
      </c>
      <c r="P869" s="67">
        <f>IF(A869="","",SUMIFS('MVT stock'!H:H,'MVT stock'!E:E,A869,'MVT stock'!F:F,K869))</f>
        <v>0</v>
      </c>
      <c r="Q869" s="68" t="str">
        <f t="shared" si="67"/>
        <v/>
      </c>
      <c r="R869" s="50" t="str">
        <f t="shared" si="65"/>
        <v>Pantalon denim</v>
      </c>
      <c r="S869" s="51">
        <f>VLOOKUP(A869,BDD!E:F,2,0)</f>
        <v>83</v>
      </c>
      <c r="T869" s="51">
        <f t="shared" si="68"/>
        <v>83</v>
      </c>
    </row>
    <row r="870" spans="1:20" x14ac:dyDescent="0.25">
      <c r="A870" s="65" t="str">
        <f t="shared" si="66"/>
        <v>17PEMAN021.IMP</v>
      </c>
      <c r="B870" s="53" t="s">
        <v>135</v>
      </c>
      <c r="C870" s="53" t="s">
        <v>96</v>
      </c>
      <c r="D870" s="53" t="s">
        <v>605</v>
      </c>
      <c r="E870" s="58" t="s">
        <v>262</v>
      </c>
      <c r="F870" s="53" t="s">
        <v>150</v>
      </c>
      <c r="G870" s="53" t="s">
        <v>928</v>
      </c>
      <c r="H870" s="65" t="str">
        <f>IF(D870="","",CONCATENATE(B870,VLOOKUP(C870,Thesaurus!N:O,2,0),VLOOKUP(F870,Thesaurus!C:D,2,0)))</f>
        <v>17PEMAN02</v>
      </c>
      <c r="I870" s="57" t="s">
        <v>257</v>
      </c>
      <c r="J870" s="59" t="s">
        <v>1004</v>
      </c>
      <c r="K870" s="61" t="s">
        <v>1001</v>
      </c>
      <c r="L870" s="53">
        <v>2</v>
      </c>
      <c r="N870" s="53" t="b">
        <f t="shared" si="69"/>
        <v>0</v>
      </c>
      <c r="O870" s="67">
        <f>IF(A870="","",SUMIFS('MVT stock'!G:G,'MVT stock'!E:E,A870,'MVT stock'!F:F,K870))</f>
        <v>0</v>
      </c>
      <c r="P870" s="67">
        <f>IF(A870="","",SUMIFS('MVT stock'!H:H,'MVT stock'!E:E,A870,'MVT stock'!F:F,K870))</f>
        <v>0</v>
      </c>
      <c r="Q870" s="68" t="str">
        <f t="shared" si="67"/>
        <v/>
      </c>
      <c r="R870" s="50" t="str">
        <f t="shared" si="65"/>
        <v>Blouse flower</v>
      </c>
      <c r="S870" s="51">
        <f>VLOOKUP(A870,BDD!E:F,2,0)</f>
        <v>164</v>
      </c>
      <c r="T870" s="51">
        <f t="shared" si="68"/>
        <v>328</v>
      </c>
    </row>
    <row r="871" spans="1:20" x14ac:dyDescent="0.25">
      <c r="A871" s="65" t="str">
        <f t="shared" si="66"/>
        <v>17PEMAN021.IMP</v>
      </c>
      <c r="B871" s="53" t="s">
        <v>135</v>
      </c>
      <c r="C871" s="53" t="s">
        <v>96</v>
      </c>
      <c r="D871" s="53" t="s">
        <v>605</v>
      </c>
      <c r="E871" s="58" t="s">
        <v>262</v>
      </c>
      <c r="F871" s="53" t="s">
        <v>150</v>
      </c>
      <c r="G871" s="53" t="s">
        <v>928</v>
      </c>
      <c r="H871" s="65" t="str">
        <f>IF(D871="","",CONCATENATE(B871,VLOOKUP(C871,Thesaurus!N:O,2,0),VLOOKUP(F871,Thesaurus!C:D,2,0)))</f>
        <v>17PEMAN02</v>
      </c>
      <c r="I871" s="57" t="s">
        <v>257</v>
      </c>
      <c r="J871" s="59" t="s">
        <v>1004</v>
      </c>
      <c r="K871" s="61" t="s">
        <v>1002</v>
      </c>
      <c r="L871" s="53">
        <v>1</v>
      </c>
      <c r="N871" s="53" t="b">
        <f t="shared" si="69"/>
        <v>0</v>
      </c>
      <c r="O871" s="67">
        <f>IF(A871="","",SUMIFS('MVT stock'!G:G,'MVT stock'!E:E,A871,'MVT stock'!F:F,K871))</f>
        <v>0</v>
      </c>
      <c r="P871" s="67">
        <f>IF(A871="","",SUMIFS('MVT stock'!H:H,'MVT stock'!E:E,A871,'MVT stock'!F:F,K871))</f>
        <v>0</v>
      </c>
      <c r="Q871" s="68" t="str">
        <f t="shared" si="67"/>
        <v/>
      </c>
      <c r="R871" s="50" t="str">
        <f t="shared" si="65"/>
        <v>Blouse flower</v>
      </c>
      <c r="S871" s="51">
        <f>VLOOKUP(A871,BDD!E:F,2,0)</f>
        <v>164</v>
      </c>
      <c r="T871" s="51">
        <f t="shared" si="68"/>
        <v>164</v>
      </c>
    </row>
    <row r="872" spans="1:20" x14ac:dyDescent="0.25">
      <c r="A872" s="65" t="str">
        <f t="shared" si="66"/>
        <v>17PEMAN021.IMP</v>
      </c>
      <c r="B872" s="53" t="s">
        <v>135</v>
      </c>
      <c r="C872" s="53" t="s">
        <v>96</v>
      </c>
      <c r="D872" s="53" t="s">
        <v>605</v>
      </c>
      <c r="E872" s="58" t="s">
        <v>262</v>
      </c>
      <c r="F872" s="53" t="s">
        <v>150</v>
      </c>
      <c r="G872" s="53" t="s">
        <v>928</v>
      </c>
      <c r="H872" s="65" t="str">
        <f>IF(D872="","",CONCATENATE(B872,VLOOKUP(C872,Thesaurus!N:O,2,0),VLOOKUP(F872,Thesaurus!C:D,2,0)))</f>
        <v>17PEMAN02</v>
      </c>
      <c r="I872" s="57" t="s">
        <v>257</v>
      </c>
      <c r="J872" s="59" t="s">
        <v>1004</v>
      </c>
      <c r="K872" s="61" t="s">
        <v>993</v>
      </c>
      <c r="L872" s="53">
        <v>1</v>
      </c>
      <c r="N872" s="53" t="b">
        <f t="shared" si="69"/>
        <v>0</v>
      </c>
      <c r="O872" s="67">
        <f>IF(A872="","",SUMIFS('MVT stock'!G:G,'MVT stock'!E:E,A872,'MVT stock'!F:F,K872))</f>
        <v>0</v>
      </c>
      <c r="P872" s="67">
        <f>IF(A872="","",SUMIFS('MVT stock'!H:H,'MVT stock'!E:E,A872,'MVT stock'!F:F,K872))</f>
        <v>0</v>
      </c>
      <c r="Q872" s="68" t="str">
        <f t="shared" si="67"/>
        <v/>
      </c>
      <c r="R872" s="50" t="str">
        <f t="shared" si="65"/>
        <v>Blouse flower</v>
      </c>
      <c r="S872" s="51">
        <f>VLOOKUP(A872,BDD!E:F,2,0)</f>
        <v>164</v>
      </c>
      <c r="T872" s="51">
        <f t="shared" si="68"/>
        <v>164</v>
      </c>
    </row>
    <row r="873" spans="1:20" x14ac:dyDescent="0.25">
      <c r="A873" s="65" t="str">
        <f t="shared" si="66"/>
        <v>17PEMAN031.590</v>
      </c>
      <c r="B873" s="53" t="s">
        <v>135</v>
      </c>
      <c r="C873" s="53" t="s">
        <v>96</v>
      </c>
      <c r="D873" s="53" t="s">
        <v>606</v>
      </c>
      <c r="E873" s="58" t="s">
        <v>235</v>
      </c>
      <c r="F873" s="53" t="s">
        <v>152</v>
      </c>
      <c r="G873" s="53" t="s">
        <v>929</v>
      </c>
      <c r="H873" s="65" t="str">
        <f>IF(D873="","",CONCATENATE(B873,VLOOKUP(C873,Thesaurus!N:O,2,0),VLOOKUP(F873,Thesaurus!C:D,2,0)))</f>
        <v>17PEMAN03</v>
      </c>
      <c r="I873" s="57" t="s">
        <v>236</v>
      </c>
      <c r="J873" s="59" t="s">
        <v>1004</v>
      </c>
      <c r="K873" s="61" t="s">
        <v>180</v>
      </c>
      <c r="L873" s="53">
        <v>2</v>
      </c>
      <c r="N873" s="53" t="b">
        <f t="shared" si="69"/>
        <v>0</v>
      </c>
      <c r="O873" s="67">
        <f>IF(A873="","",SUMIFS('MVT stock'!G:G,'MVT stock'!E:E,A873,'MVT stock'!F:F,K873))</f>
        <v>0</v>
      </c>
      <c r="P873" s="67">
        <f>IF(A873="","",SUMIFS('MVT stock'!H:H,'MVT stock'!E:E,A873,'MVT stock'!F:F,K873))</f>
        <v>0</v>
      </c>
      <c r="Q873" s="68" t="str">
        <f t="shared" si="67"/>
        <v/>
      </c>
      <c r="R873" s="50" t="str">
        <f t="shared" si="65"/>
        <v>T-shirt col à ornement</v>
      </c>
      <c r="S873" s="51">
        <f>VLOOKUP(A873,BDD!E:F,2,0)</f>
        <v>56</v>
      </c>
      <c r="T873" s="51">
        <f t="shared" si="68"/>
        <v>112</v>
      </c>
    </row>
    <row r="874" spans="1:20" x14ac:dyDescent="0.25">
      <c r="A874" s="65" t="str">
        <f t="shared" si="66"/>
        <v>17PEMAN031.590</v>
      </c>
      <c r="B874" s="53" t="s">
        <v>135</v>
      </c>
      <c r="C874" s="53" t="s">
        <v>96</v>
      </c>
      <c r="D874" s="53" t="s">
        <v>606</v>
      </c>
      <c r="E874" s="58" t="s">
        <v>235</v>
      </c>
      <c r="F874" s="53" t="s">
        <v>152</v>
      </c>
      <c r="G874" s="53" t="s">
        <v>929</v>
      </c>
      <c r="H874" s="65" t="str">
        <f>IF(D874="","",CONCATENATE(B874,VLOOKUP(C874,Thesaurus!N:O,2,0),VLOOKUP(F874,Thesaurus!C:D,2,0)))</f>
        <v>17PEMAN03</v>
      </c>
      <c r="I874" s="57" t="s">
        <v>236</v>
      </c>
      <c r="J874" s="59" t="s">
        <v>1004</v>
      </c>
      <c r="K874" s="61" t="s">
        <v>181</v>
      </c>
      <c r="L874" s="53">
        <v>2</v>
      </c>
      <c r="N874" s="53" t="b">
        <f t="shared" si="69"/>
        <v>0</v>
      </c>
      <c r="O874" s="67">
        <f>IF(A874="","",SUMIFS('MVT stock'!G:G,'MVT stock'!E:E,A874,'MVT stock'!F:F,K874))</f>
        <v>0</v>
      </c>
      <c r="P874" s="67">
        <f>IF(A874="","",SUMIFS('MVT stock'!H:H,'MVT stock'!E:E,A874,'MVT stock'!F:F,K874))</f>
        <v>0</v>
      </c>
      <c r="Q874" s="68" t="str">
        <f t="shared" si="67"/>
        <v/>
      </c>
      <c r="R874" s="50" t="str">
        <f t="shared" si="65"/>
        <v>T-shirt col à ornement</v>
      </c>
      <c r="S874" s="51">
        <f>VLOOKUP(A874,BDD!E:F,2,0)</f>
        <v>56</v>
      </c>
      <c r="T874" s="51">
        <f t="shared" si="68"/>
        <v>112</v>
      </c>
    </row>
    <row r="875" spans="1:20" x14ac:dyDescent="0.25">
      <c r="A875" s="65" t="str">
        <f t="shared" si="66"/>
        <v>17PEMAN031.590</v>
      </c>
      <c r="B875" s="53" t="s">
        <v>135</v>
      </c>
      <c r="C875" s="53" t="s">
        <v>96</v>
      </c>
      <c r="D875" s="53" t="s">
        <v>606</v>
      </c>
      <c r="E875" s="58" t="s">
        <v>235</v>
      </c>
      <c r="F875" s="53" t="s">
        <v>152</v>
      </c>
      <c r="G875" s="53" t="s">
        <v>929</v>
      </c>
      <c r="H875" s="65" t="str">
        <f>IF(D875="","",CONCATENATE(B875,VLOOKUP(C875,Thesaurus!N:O,2,0),VLOOKUP(F875,Thesaurus!C:D,2,0)))</f>
        <v>17PEMAN03</v>
      </c>
      <c r="I875" s="57" t="s">
        <v>236</v>
      </c>
      <c r="J875" s="59" t="s">
        <v>1004</v>
      </c>
      <c r="K875" s="61" t="s">
        <v>996</v>
      </c>
      <c r="L875" s="53">
        <v>2</v>
      </c>
      <c r="N875" s="53" t="b">
        <f t="shared" si="69"/>
        <v>0</v>
      </c>
      <c r="O875" s="67">
        <f>IF(A875="","",SUMIFS('MVT stock'!G:G,'MVT stock'!E:E,A875,'MVT stock'!F:F,K875))</f>
        <v>0</v>
      </c>
      <c r="P875" s="67">
        <f>IF(A875="","",SUMIFS('MVT stock'!H:H,'MVT stock'!E:E,A875,'MVT stock'!F:F,K875))</f>
        <v>0</v>
      </c>
      <c r="Q875" s="68" t="str">
        <f t="shared" si="67"/>
        <v/>
      </c>
      <c r="R875" s="50" t="str">
        <f t="shared" si="65"/>
        <v>T-shirt col à ornement</v>
      </c>
      <c r="S875" s="51">
        <f>VLOOKUP(A875,BDD!E:F,2,0)</f>
        <v>56</v>
      </c>
      <c r="T875" s="51">
        <f t="shared" si="68"/>
        <v>112</v>
      </c>
    </row>
    <row r="876" spans="1:20" x14ac:dyDescent="0.25">
      <c r="A876" s="65" t="str">
        <f t="shared" si="66"/>
        <v>17PEMAN081.IMP</v>
      </c>
      <c r="B876" s="53" t="s">
        <v>135</v>
      </c>
      <c r="C876" s="53" t="s">
        <v>96</v>
      </c>
      <c r="D876" s="53" t="s">
        <v>607</v>
      </c>
      <c r="E876" s="58" t="s">
        <v>210</v>
      </c>
      <c r="F876" s="53" t="s">
        <v>162</v>
      </c>
      <c r="G876" s="53" t="s">
        <v>930</v>
      </c>
      <c r="H876" s="65" t="str">
        <f>IF(D876="","",CONCATENATE(B876,VLOOKUP(C876,Thesaurus!N:O,2,0),VLOOKUP(F876,Thesaurus!C:D,2,0)))</f>
        <v>17PEMAN08</v>
      </c>
      <c r="I876" s="57" t="s">
        <v>257</v>
      </c>
      <c r="J876" s="59" t="s">
        <v>1004</v>
      </c>
      <c r="K876" s="61" t="s">
        <v>1001</v>
      </c>
      <c r="L876" s="53">
        <v>1</v>
      </c>
      <c r="N876" s="53" t="b">
        <f t="shared" si="69"/>
        <v>0</v>
      </c>
      <c r="O876" s="67">
        <f>IF(A876="","",SUMIFS('MVT stock'!G:G,'MVT stock'!E:E,A876,'MVT stock'!F:F,K876))</f>
        <v>0</v>
      </c>
      <c r="P876" s="67">
        <f>IF(A876="","",SUMIFS('MVT stock'!H:H,'MVT stock'!E:E,A876,'MVT stock'!F:F,K876))</f>
        <v>0</v>
      </c>
      <c r="Q876" s="68" t="str">
        <f t="shared" si="67"/>
        <v/>
      </c>
      <c r="R876" s="50" t="str">
        <f t="shared" si="65"/>
        <v>Robe bohème</v>
      </c>
      <c r="S876" s="51">
        <f>VLOOKUP(A876,BDD!E:F,2,0)</f>
        <v>191</v>
      </c>
      <c r="T876" s="51">
        <f t="shared" si="68"/>
        <v>191</v>
      </c>
    </row>
    <row r="877" spans="1:20" x14ac:dyDescent="0.25">
      <c r="A877" s="65" t="str">
        <f t="shared" si="66"/>
        <v>17PEMAN081.IMP</v>
      </c>
      <c r="B877" s="53" t="s">
        <v>135</v>
      </c>
      <c r="C877" s="53" t="s">
        <v>96</v>
      </c>
      <c r="D877" s="53" t="s">
        <v>607</v>
      </c>
      <c r="E877" s="58" t="s">
        <v>210</v>
      </c>
      <c r="F877" s="53" t="s">
        <v>162</v>
      </c>
      <c r="G877" s="53" t="s">
        <v>930</v>
      </c>
      <c r="H877" s="65" t="str">
        <f>IF(D877="","",CONCATENATE(B877,VLOOKUP(C877,Thesaurus!N:O,2,0),VLOOKUP(F877,Thesaurus!C:D,2,0)))</f>
        <v>17PEMAN08</v>
      </c>
      <c r="I877" s="57" t="s">
        <v>257</v>
      </c>
      <c r="J877" s="59" t="s">
        <v>1004</v>
      </c>
      <c r="K877" s="61" t="s">
        <v>1002</v>
      </c>
      <c r="L877" s="53">
        <v>2</v>
      </c>
      <c r="N877" s="53" t="b">
        <f t="shared" si="69"/>
        <v>0</v>
      </c>
      <c r="O877" s="67">
        <f>IF(A877="","",SUMIFS('MVT stock'!G:G,'MVT stock'!E:E,A877,'MVT stock'!F:F,K877))</f>
        <v>0</v>
      </c>
      <c r="P877" s="67">
        <f>IF(A877="","",SUMIFS('MVT stock'!H:H,'MVT stock'!E:E,A877,'MVT stock'!F:F,K877))</f>
        <v>0</v>
      </c>
      <c r="Q877" s="68" t="str">
        <f t="shared" si="67"/>
        <v/>
      </c>
      <c r="R877" s="50" t="str">
        <f t="shared" si="65"/>
        <v>Robe bohème</v>
      </c>
      <c r="S877" s="51">
        <f>VLOOKUP(A877,BDD!E:F,2,0)</f>
        <v>191</v>
      </c>
      <c r="T877" s="51">
        <f t="shared" si="68"/>
        <v>382</v>
      </c>
    </row>
    <row r="878" spans="1:20" x14ac:dyDescent="0.25">
      <c r="A878" s="65" t="str">
        <f t="shared" si="66"/>
        <v>17PEMAN081.IMP</v>
      </c>
      <c r="B878" s="53" t="s">
        <v>135</v>
      </c>
      <c r="C878" s="53" t="s">
        <v>96</v>
      </c>
      <c r="D878" s="53" t="s">
        <v>607</v>
      </c>
      <c r="E878" s="58" t="s">
        <v>210</v>
      </c>
      <c r="F878" s="53" t="s">
        <v>162</v>
      </c>
      <c r="G878" s="53" t="s">
        <v>930</v>
      </c>
      <c r="H878" s="65" t="str">
        <f>IF(D878="","",CONCATENATE(B878,VLOOKUP(C878,Thesaurus!N:O,2,0),VLOOKUP(F878,Thesaurus!C:D,2,0)))</f>
        <v>17PEMAN08</v>
      </c>
      <c r="I878" s="57" t="s">
        <v>257</v>
      </c>
      <c r="J878" s="59" t="s">
        <v>1004</v>
      </c>
      <c r="K878" s="61" t="s">
        <v>993</v>
      </c>
      <c r="L878" s="53">
        <v>1</v>
      </c>
      <c r="N878" s="53" t="b">
        <f t="shared" si="69"/>
        <v>0</v>
      </c>
      <c r="O878" s="67">
        <f>IF(A878="","",SUMIFS('MVT stock'!G:G,'MVT stock'!E:E,A878,'MVT stock'!F:F,K878))</f>
        <v>0</v>
      </c>
      <c r="P878" s="67">
        <f>IF(A878="","",SUMIFS('MVT stock'!H:H,'MVT stock'!E:E,A878,'MVT stock'!F:F,K878))</f>
        <v>0</v>
      </c>
      <c r="Q878" s="68" t="str">
        <f t="shared" si="67"/>
        <v/>
      </c>
      <c r="R878" s="50" t="str">
        <f t="shared" si="65"/>
        <v>Robe bohème</v>
      </c>
      <c r="S878" s="51">
        <f>VLOOKUP(A878,BDD!E:F,2,0)</f>
        <v>191</v>
      </c>
      <c r="T878" s="51">
        <f t="shared" si="68"/>
        <v>191</v>
      </c>
    </row>
    <row r="879" spans="1:20" x14ac:dyDescent="0.25">
      <c r="A879" s="65" t="str">
        <f t="shared" si="66"/>
        <v>17PEMAN022.999</v>
      </c>
      <c r="B879" s="53" t="s">
        <v>135</v>
      </c>
      <c r="C879" s="53" t="s">
        <v>96</v>
      </c>
      <c r="D879" s="53" t="s">
        <v>608</v>
      </c>
      <c r="E879" s="58" t="s">
        <v>255</v>
      </c>
      <c r="F879" s="53" t="s">
        <v>150</v>
      </c>
      <c r="G879" s="53" t="s">
        <v>931</v>
      </c>
      <c r="H879" s="65" t="str">
        <f>IF(D879="","",CONCATENATE(B879,VLOOKUP(C879,Thesaurus!N:O,2,0),VLOOKUP(F879,Thesaurus!C:D,2,0)))</f>
        <v>17PEMAN02</v>
      </c>
      <c r="I879" s="57">
        <v>999</v>
      </c>
      <c r="J879" s="59" t="s">
        <v>183</v>
      </c>
      <c r="K879" s="61" t="s">
        <v>1001</v>
      </c>
      <c r="L879" s="53">
        <v>2</v>
      </c>
      <c r="N879" s="53" t="b">
        <f t="shared" si="69"/>
        <v>0</v>
      </c>
      <c r="O879" s="67">
        <f>IF(A879="","",SUMIFS('MVT stock'!G:G,'MVT stock'!E:E,A879,'MVT stock'!F:F,K879))</f>
        <v>0</v>
      </c>
      <c r="P879" s="67">
        <f>IF(A879="","",SUMIFS('MVT stock'!H:H,'MVT stock'!E:E,A879,'MVT stock'!F:F,K879))</f>
        <v>0</v>
      </c>
      <c r="Q879" s="68" t="str">
        <f t="shared" si="67"/>
        <v/>
      </c>
      <c r="R879" s="50" t="str">
        <f t="shared" si="65"/>
        <v>Blouse à broderies</v>
      </c>
      <c r="S879" s="51">
        <f>VLOOKUP(A879,BDD!E:F,2,0)</f>
        <v>125</v>
      </c>
      <c r="T879" s="51">
        <f t="shared" si="68"/>
        <v>250</v>
      </c>
    </row>
    <row r="880" spans="1:20" x14ac:dyDescent="0.25">
      <c r="A880" s="65" t="str">
        <f t="shared" si="66"/>
        <v>17PEMAN022.999</v>
      </c>
      <c r="B880" s="53" t="s">
        <v>135</v>
      </c>
      <c r="C880" s="53" t="s">
        <v>96</v>
      </c>
      <c r="D880" s="53" t="s">
        <v>608</v>
      </c>
      <c r="E880" s="58" t="s">
        <v>255</v>
      </c>
      <c r="F880" s="53" t="s">
        <v>150</v>
      </c>
      <c r="G880" s="53" t="s">
        <v>931</v>
      </c>
      <c r="H880" s="65" t="str">
        <f>IF(D880="","",CONCATENATE(B880,VLOOKUP(C880,Thesaurus!N:O,2,0),VLOOKUP(F880,Thesaurus!C:D,2,0)))</f>
        <v>17PEMAN02</v>
      </c>
      <c r="I880" s="57">
        <v>999</v>
      </c>
      <c r="J880" s="59" t="s">
        <v>183</v>
      </c>
      <c r="K880" s="61" t="s">
        <v>1002</v>
      </c>
      <c r="L880" s="53">
        <v>1</v>
      </c>
      <c r="N880" s="53" t="b">
        <f t="shared" si="69"/>
        <v>0</v>
      </c>
      <c r="O880" s="67">
        <f>IF(A880="","",SUMIFS('MVT stock'!G:G,'MVT stock'!E:E,A880,'MVT stock'!F:F,K880))</f>
        <v>0</v>
      </c>
      <c r="P880" s="67">
        <f>IF(A880="","",SUMIFS('MVT stock'!H:H,'MVT stock'!E:E,A880,'MVT stock'!F:F,K880))</f>
        <v>0</v>
      </c>
      <c r="Q880" s="68" t="str">
        <f t="shared" si="67"/>
        <v/>
      </c>
      <c r="R880" s="50" t="str">
        <f t="shared" si="65"/>
        <v>Blouse à broderies</v>
      </c>
      <c r="S880" s="51">
        <f>VLOOKUP(A880,BDD!E:F,2,0)</f>
        <v>125</v>
      </c>
      <c r="T880" s="51">
        <f t="shared" si="68"/>
        <v>125</v>
      </c>
    </row>
    <row r="881" spans="1:20" x14ac:dyDescent="0.25">
      <c r="A881" s="65" t="str">
        <f t="shared" si="66"/>
        <v>17PEMAN022.999</v>
      </c>
      <c r="B881" s="53" t="s">
        <v>135</v>
      </c>
      <c r="C881" s="53" t="s">
        <v>96</v>
      </c>
      <c r="D881" s="53" t="s">
        <v>608</v>
      </c>
      <c r="E881" s="58" t="s">
        <v>255</v>
      </c>
      <c r="F881" s="53" t="s">
        <v>150</v>
      </c>
      <c r="G881" s="53" t="s">
        <v>931</v>
      </c>
      <c r="H881" s="65" t="str">
        <f>IF(D881="","",CONCATENATE(B881,VLOOKUP(C881,Thesaurus!N:O,2,0),VLOOKUP(F881,Thesaurus!C:D,2,0)))</f>
        <v>17PEMAN02</v>
      </c>
      <c r="I881" s="57">
        <v>999</v>
      </c>
      <c r="J881" s="59" t="s">
        <v>183</v>
      </c>
      <c r="K881" s="61" t="s">
        <v>993</v>
      </c>
      <c r="L881" s="53">
        <v>1</v>
      </c>
      <c r="N881" s="53" t="b">
        <f t="shared" si="69"/>
        <v>0</v>
      </c>
      <c r="O881" s="67">
        <f>IF(A881="","",SUMIFS('MVT stock'!G:G,'MVT stock'!E:E,A881,'MVT stock'!F:F,K881))</f>
        <v>0</v>
      </c>
      <c r="P881" s="67">
        <f>IF(A881="","",SUMIFS('MVT stock'!H:H,'MVT stock'!E:E,A881,'MVT stock'!F:F,K881))</f>
        <v>0</v>
      </c>
      <c r="Q881" s="68" t="str">
        <f t="shared" si="67"/>
        <v/>
      </c>
      <c r="R881" s="50" t="str">
        <f t="shared" si="65"/>
        <v>Blouse à broderies</v>
      </c>
      <c r="S881" s="51">
        <f>VLOOKUP(A881,BDD!E:F,2,0)</f>
        <v>125</v>
      </c>
      <c r="T881" s="51">
        <f t="shared" si="68"/>
        <v>125</v>
      </c>
    </row>
    <row r="882" spans="1:20" x14ac:dyDescent="0.25">
      <c r="A882" s="65" t="str">
        <f t="shared" si="66"/>
        <v>17PECAR041.100</v>
      </c>
      <c r="B882" s="53" t="s">
        <v>135</v>
      </c>
      <c r="C882" s="53" t="s">
        <v>70</v>
      </c>
      <c r="D882" s="53" t="s">
        <v>609</v>
      </c>
      <c r="E882" s="58" t="s">
        <v>610</v>
      </c>
      <c r="F882" s="53" t="s">
        <v>154</v>
      </c>
      <c r="G882" s="53" t="s">
        <v>932</v>
      </c>
      <c r="H882" s="65" t="str">
        <f>IF(D882="","",CONCATENATE(B882,VLOOKUP(C882,Thesaurus!N:O,2,0),VLOOKUP(F882,Thesaurus!C:D,2,0)))</f>
        <v>17PECAR04</v>
      </c>
      <c r="I882" s="57">
        <v>100</v>
      </c>
      <c r="J882" s="59" t="s">
        <v>1004</v>
      </c>
      <c r="K882" s="61" t="s">
        <v>1001</v>
      </c>
      <c r="L882" s="53">
        <v>1</v>
      </c>
      <c r="N882" s="53" t="b">
        <f t="shared" si="69"/>
        <v>0</v>
      </c>
      <c r="O882" s="67">
        <f>IF(A882="","",SUMIFS('MVT stock'!G:G,'MVT stock'!E:E,A882,'MVT stock'!F:F,K882))</f>
        <v>0</v>
      </c>
      <c r="P882" s="67">
        <f>IF(A882="","",SUMIFS('MVT stock'!H:H,'MVT stock'!E:E,A882,'MVT stock'!F:F,K882))</f>
        <v>0</v>
      </c>
      <c r="Q882" s="68" t="str">
        <f t="shared" si="67"/>
        <v/>
      </c>
      <c r="R882" s="50" t="str">
        <f t="shared" si="65"/>
        <v>Pantalon boyfriend</v>
      </c>
      <c r="S882" s="51">
        <f>VLOOKUP(A882,BDD!E:F,2,0)</f>
        <v>107</v>
      </c>
      <c r="T882" s="51">
        <f t="shared" si="68"/>
        <v>107</v>
      </c>
    </row>
    <row r="883" spans="1:20" x14ac:dyDescent="0.25">
      <c r="A883" s="65" t="str">
        <f t="shared" si="66"/>
        <v>17PECAR041.100</v>
      </c>
      <c r="B883" s="53" t="s">
        <v>135</v>
      </c>
      <c r="C883" s="53" t="s">
        <v>70</v>
      </c>
      <c r="D883" s="53" t="s">
        <v>609</v>
      </c>
      <c r="E883" s="58" t="s">
        <v>610</v>
      </c>
      <c r="F883" s="53" t="s">
        <v>154</v>
      </c>
      <c r="G883" s="53" t="s">
        <v>932</v>
      </c>
      <c r="H883" s="65" t="str">
        <f>IF(D883="","",CONCATENATE(B883,VLOOKUP(C883,Thesaurus!N:O,2,0),VLOOKUP(F883,Thesaurus!C:D,2,0)))</f>
        <v>17PECAR04</v>
      </c>
      <c r="I883" s="57">
        <v>100</v>
      </c>
      <c r="J883" s="59" t="s">
        <v>1004</v>
      </c>
      <c r="K883" s="61" t="s">
        <v>1002</v>
      </c>
      <c r="L883" s="53">
        <v>1</v>
      </c>
      <c r="N883" s="53" t="b">
        <f t="shared" si="69"/>
        <v>0</v>
      </c>
      <c r="O883" s="67">
        <f>IF(A883="","",SUMIFS('MVT stock'!G:G,'MVT stock'!E:E,A883,'MVT stock'!F:F,K883))</f>
        <v>0</v>
      </c>
      <c r="P883" s="67">
        <f>IF(A883="","",SUMIFS('MVT stock'!H:H,'MVT stock'!E:E,A883,'MVT stock'!F:F,K883))</f>
        <v>0</v>
      </c>
      <c r="Q883" s="68" t="str">
        <f t="shared" si="67"/>
        <v/>
      </c>
      <c r="R883" s="50" t="str">
        <f t="shared" si="65"/>
        <v>Pantalon boyfriend</v>
      </c>
      <c r="S883" s="51">
        <f>VLOOKUP(A883,BDD!E:F,2,0)</f>
        <v>107</v>
      </c>
      <c r="T883" s="51">
        <f t="shared" si="68"/>
        <v>107</v>
      </c>
    </row>
    <row r="884" spans="1:20" x14ac:dyDescent="0.25">
      <c r="A884" s="65" t="str">
        <f t="shared" si="66"/>
        <v>17PECAR041.100</v>
      </c>
      <c r="B884" s="53" t="s">
        <v>135</v>
      </c>
      <c r="C884" s="53" t="s">
        <v>70</v>
      </c>
      <c r="D884" s="53" t="s">
        <v>609</v>
      </c>
      <c r="E884" s="58" t="s">
        <v>610</v>
      </c>
      <c r="F884" s="53" t="s">
        <v>154</v>
      </c>
      <c r="G884" s="53" t="s">
        <v>932</v>
      </c>
      <c r="H884" s="65" t="str">
        <f>IF(D884="","",CONCATENATE(B884,VLOOKUP(C884,Thesaurus!N:O,2,0),VLOOKUP(F884,Thesaurus!C:D,2,0)))</f>
        <v>17PECAR04</v>
      </c>
      <c r="I884" s="57">
        <v>100</v>
      </c>
      <c r="J884" s="59" t="s">
        <v>1004</v>
      </c>
      <c r="K884" s="61" t="s">
        <v>993</v>
      </c>
      <c r="L884" s="53">
        <v>1</v>
      </c>
      <c r="N884" s="53" t="b">
        <f t="shared" si="69"/>
        <v>0</v>
      </c>
      <c r="O884" s="67">
        <f>IF(A884="","",SUMIFS('MVT stock'!G:G,'MVT stock'!E:E,A884,'MVT stock'!F:F,K884))</f>
        <v>0</v>
      </c>
      <c r="P884" s="67">
        <f>IF(A884="","",SUMIFS('MVT stock'!H:H,'MVT stock'!E:E,A884,'MVT stock'!F:F,K884))</f>
        <v>0</v>
      </c>
      <c r="Q884" s="68" t="str">
        <f t="shared" si="67"/>
        <v/>
      </c>
      <c r="R884" s="50" t="str">
        <f t="shared" si="65"/>
        <v>Pantalon boyfriend</v>
      </c>
      <c r="S884" s="51">
        <f>VLOOKUP(A884,BDD!E:F,2,0)</f>
        <v>107</v>
      </c>
      <c r="T884" s="51">
        <f t="shared" si="68"/>
        <v>107</v>
      </c>
    </row>
    <row r="885" spans="1:20" x14ac:dyDescent="0.25">
      <c r="A885" s="65" t="str">
        <f t="shared" si="66"/>
        <v>17PECAR041.100</v>
      </c>
      <c r="B885" s="53" t="s">
        <v>135</v>
      </c>
      <c r="C885" s="53" t="s">
        <v>70</v>
      </c>
      <c r="D885" s="53" t="s">
        <v>609</v>
      </c>
      <c r="E885" s="58" t="s">
        <v>610</v>
      </c>
      <c r="F885" s="53" t="s">
        <v>154</v>
      </c>
      <c r="G885" s="53" t="s">
        <v>932</v>
      </c>
      <c r="H885" s="65" t="str">
        <f>IF(D885="","",CONCATENATE(B885,VLOOKUP(C885,Thesaurus!N:O,2,0),VLOOKUP(F885,Thesaurus!C:D,2,0)))</f>
        <v>17PECAR04</v>
      </c>
      <c r="I885" s="57">
        <v>100</v>
      </c>
      <c r="J885" s="59" t="s">
        <v>1004</v>
      </c>
      <c r="K885" s="61" t="s">
        <v>994</v>
      </c>
      <c r="L885" s="53">
        <v>1</v>
      </c>
      <c r="N885" s="53" t="b">
        <f t="shared" si="69"/>
        <v>0</v>
      </c>
      <c r="O885" s="67">
        <f>IF(A885="","",SUMIFS('MVT stock'!G:G,'MVT stock'!E:E,A885,'MVT stock'!F:F,K885))</f>
        <v>0</v>
      </c>
      <c r="P885" s="67">
        <f>IF(A885="","",SUMIFS('MVT stock'!H:H,'MVT stock'!E:E,A885,'MVT stock'!F:F,K885))</f>
        <v>0</v>
      </c>
      <c r="Q885" s="68" t="str">
        <f t="shared" si="67"/>
        <v/>
      </c>
      <c r="R885" s="50" t="str">
        <f t="shared" si="65"/>
        <v>Pantalon boyfriend</v>
      </c>
      <c r="S885" s="51">
        <f>VLOOKUP(A885,BDD!E:F,2,0)</f>
        <v>107</v>
      </c>
      <c r="T885" s="51">
        <f t="shared" si="68"/>
        <v>107</v>
      </c>
    </row>
    <row r="886" spans="1:20" x14ac:dyDescent="0.25">
      <c r="A886" s="65" t="str">
        <f t="shared" si="66"/>
        <v>17PECAR121.100</v>
      </c>
      <c r="B886" s="53" t="s">
        <v>135</v>
      </c>
      <c r="C886" s="53" t="s">
        <v>70</v>
      </c>
      <c r="D886" s="53" t="s">
        <v>611</v>
      </c>
      <c r="E886" s="58" t="s">
        <v>610</v>
      </c>
      <c r="F886" s="53" t="s">
        <v>170</v>
      </c>
      <c r="G886" s="53" t="s">
        <v>933</v>
      </c>
      <c r="H886" s="65" t="str">
        <f>IF(D886="","",CONCATENATE(B886,VLOOKUP(C886,Thesaurus!N:O,2,0),VLOOKUP(F886,Thesaurus!C:D,2,0)))</f>
        <v>17PECAR12</v>
      </c>
      <c r="I886" s="57">
        <v>100</v>
      </c>
      <c r="J886" s="59" t="s">
        <v>1004</v>
      </c>
      <c r="K886" s="61" t="s">
        <v>1001</v>
      </c>
      <c r="L886" s="53">
        <v>1</v>
      </c>
      <c r="N886" s="53" t="b">
        <f t="shared" si="69"/>
        <v>0</v>
      </c>
      <c r="O886" s="67">
        <f>IF(A886="","",SUMIFS('MVT stock'!G:G,'MVT stock'!E:E,A886,'MVT stock'!F:F,K886))</f>
        <v>0</v>
      </c>
      <c r="P886" s="67">
        <f>IF(A886="","",SUMIFS('MVT stock'!H:H,'MVT stock'!E:E,A886,'MVT stock'!F:F,K886))</f>
        <v>0</v>
      </c>
      <c r="Q886" s="68" t="str">
        <f t="shared" si="67"/>
        <v/>
      </c>
      <c r="R886" s="50" t="str">
        <f t="shared" si="65"/>
        <v>Veste oversize</v>
      </c>
      <c r="S886" s="51">
        <f>VLOOKUP(A886,BDD!E:F,2,0)</f>
        <v>203</v>
      </c>
      <c r="T886" s="51">
        <f t="shared" si="68"/>
        <v>203</v>
      </c>
    </row>
    <row r="887" spans="1:20" x14ac:dyDescent="0.25">
      <c r="A887" s="65" t="str">
        <f t="shared" si="66"/>
        <v>17PECAR121.100</v>
      </c>
      <c r="B887" s="53" t="s">
        <v>135</v>
      </c>
      <c r="C887" s="53" t="s">
        <v>70</v>
      </c>
      <c r="D887" s="53" t="s">
        <v>611</v>
      </c>
      <c r="E887" s="58" t="s">
        <v>610</v>
      </c>
      <c r="F887" s="53" t="s">
        <v>170</v>
      </c>
      <c r="G887" s="53" t="s">
        <v>933</v>
      </c>
      <c r="H887" s="65" t="str">
        <f>IF(D887="","",CONCATENATE(B887,VLOOKUP(C887,Thesaurus!N:O,2,0),VLOOKUP(F887,Thesaurus!C:D,2,0)))</f>
        <v>17PECAR12</v>
      </c>
      <c r="I887" s="57">
        <v>100</v>
      </c>
      <c r="J887" s="59" t="s">
        <v>1004</v>
      </c>
      <c r="K887" s="61" t="s">
        <v>1002</v>
      </c>
      <c r="L887" s="53">
        <v>1</v>
      </c>
      <c r="N887" s="53" t="b">
        <f t="shared" si="69"/>
        <v>0</v>
      </c>
      <c r="O887" s="67">
        <f>IF(A887="","",SUMIFS('MVT stock'!G:G,'MVT stock'!E:E,A887,'MVT stock'!F:F,K887))</f>
        <v>0</v>
      </c>
      <c r="P887" s="67">
        <f>IF(A887="","",SUMIFS('MVT stock'!H:H,'MVT stock'!E:E,A887,'MVT stock'!F:F,K887))</f>
        <v>0</v>
      </c>
      <c r="Q887" s="68" t="str">
        <f t="shared" si="67"/>
        <v/>
      </c>
      <c r="R887" s="50" t="str">
        <f t="shared" si="65"/>
        <v>Veste oversize</v>
      </c>
      <c r="S887" s="51">
        <f>VLOOKUP(A887,BDD!E:F,2,0)</f>
        <v>203</v>
      </c>
      <c r="T887" s="51">
        <f t="shared" si="68"/>
        <v>203</v>
      </c>
    </row>
    <row r="888" spans="1:20" x14ac:dyDescent="0.25">
      <c r="A888" s="65" t="str">
        <f t="shared" si="66"/>
        <v>17PECAR121.100</v>
      </c>
      <c r="B888" s="53" t="s">
        <v>135</v>
      </c>
      <c r="C888" s="53" t="s">
        <v>70</v>
      </c>
      <c r="D888" s="53" t="s">
        <v>611</v>
      </c>
      <c r="E888" s="58" t="s">
        <v>610</v>
      </c>
      <c r="F888" s="53" t="s">
        <v>170</v>
      </c>
      <c r="G888" s="53" t="s">
        <v>933</v>
      </c>
      <c r="H888" s="65" t="str">
        <f>IF(D888="","",CONCATENATE(B888,VLOOKUP(C888,Thesaurus!N:O,2,0),VLOOKUP(F888,Thesaurus!C:D,2,0)))</f>
        <v>17PECAR12</v>
      </c>
      <c r="I888" s="57">
        <v>100</v>
      </c>
      <c r="J888" s="59" t="s">
        <v>1004</v>
      </c>
      <c r="K888" s="61" t="s">
        <v>993</v>
      </c>
      <c r="L888" s="53">
        <v>1</v>
      </c>
      <c r="N888" s="53" t="b">
        <f t="shared" si="69"/>
        <v>0</v>
      </c>
      <c r="O888" s="67">
        <f>IF(A888="","",SUMIFS('MVT stock'!G:G,'MVT stock'!E:E,A888,'MVT stock'!F:F,K888))</f>
        <v>0</v>
      </c>
      <c r="P888" s="67">
        <f>IF(A888="","",SUMIFS('MVT stock'!H:H,'MVT stock'!E:E,A888,'MVT stock'!F:F,K888))</f>
        <v>0</v>
      </c>
      <c r="Q888" s="68" t="str">
        <f t="shared" si="67"/>
        <v/>
      </c>
      <c r="R888" s="50" t="str">
        <f t="shared" si="65"/>
        <v>Veste oversize</v>
      </c>
      <c r="S888" s="51">
        <f>VLOOKUP(A888,BDD!E:F,2,0)</f>
        <v>203</v>
      </c>
      <c r="T888" s="51">
        <f t="shared" si="68"/>
        <v>203</v>
      </c>
    </row>
    <row r="889" spans="1:20" x14ac:dyDescent="0.25">
      <c r="A889" s="65" t="str">
        <f t="shared" si="66"/>
        <v>17PECAR121.100</v>
      </c>
      <c r="B889" s="53" t="s">
        <v>135</v>
      </c>
      <c r="C889" s="53" t="s">
        <v>70</v>
      </c>
      <c r="D889" s="53" t="s">
        <v>611</v>
      </c>
      <c r="E889" s="58" t="s">
        <v>610</v>
      </c>
      <c r="F889" s="53" t="s">
        <v>170</v>
      </c>
      <c r="G889" s="53" t="s">
        <v>933</v>
      </c>
      <c r="H889" s="65" t="str">
        <f>IF(D889="","",CONCATENATE(B889,VLOOKUP(C889,Thesaurus!N:O,2,0),VLOOKUP(F889,Thesaurus!C:D,2,0)))</f>
        <v>17PECAR12</v>
      </c>
      <c r="I889" s="57">
        <v>100</v>
      </c>
      <c r="J889" s="59" t="s">
        <v>1004</v>
      </c>
      <c r="K889" s="61" t="s">
        <v>994</v>
      </c>
      <c r="L889" s="53">
        <v>1</v>
      </c>
      <c r="N889" s="53" t="b">
        <f t="shared" si="69"/>
        <v>0</v>
      </c>
      <c r="O889" s="67">
        <f>IF(A889="","",SUMIFS('MVT stock'!G:G,'MVT stock'!E:E,A889,'MVT stock'!F:F,K889))</f>
        <v>0</v>
      </c>
      <c r="P889" s="67">
        <f>IF(A889="","",SUMIFS('MVT stock'!H:H,'MVT stock'!E:E,A889,'MVT stock'!F:F,K889))</f>
        <v>0</v>
      </c>
      <c r="Q889" s="68" t="str">
        <f t="shared" si="67"/>
        <v/>
      </c>
      <c r="R889" s="50" t="str">
        <f t="shared" si="65"/>
        <v>Veste oversize</v>
      </c>
      <c r="S889" s="51">
        <f>VLOOKUP(A889,BDD!E:F,2,0)</f>
        <v>203</v>
      </c>
      <c r="T889" s="51">
        <f t="shared" si="68"/>
        <v>203</v>
      </c>
    </row>
    <row r="890" spans="1:20" x14ac:dyDescent="0.25">
      <c r="A890" s="65" t="str">
        <f t="shared" si="66"/>
        <v>17PECAR021.100</v>
      </c>
      <c r="B890" s="53" t="s">
        <v>135</v>
      </c>
      <c r="C890" s="53" t="s">
        <v>70</v>
      </c>
      <c r="D890" s="53" t="s">
        <v>612</v>
      </c>
      <c r="E890" s="58" t="s">
        <v>610</v>
      </c>
      <c r="F890" s="53" t="s">
        <v>150</v>
      </c>
      <c r="G890" s="53" t="s">
        <v>934</v>
      </c>
      <c r="H890" s="65" t="str">
        <f>IF(D890="","",CONCATENATE(B890,VLOOKUP(C890,Thesaurus!N:O,2,0),VLOOKUP(F890,Thesaurus!C:D,2,0)))</f>
        <v>17PECAR02</v>
      </c>
      <c r="I890" s="57">
        <v>100</v>
      </c>
      <c r="J890" s="59" t="s">
        <v>1004</v>
      </c>
      <c r="K890" s="61" t="s">
        <v>1001</v>
      </c>
      <c r="L890" s="53">
        <v>1</v>
      </c>
      <c r="N890" s="53" t="b">
        <f t="shared" si="69"/>
        <v>0</v>
      </c>
      <c r="O890" s="67">
        <f>IF(A890="","",SUMIFS('MVT stock'!G:G,'MVT stock'!E:E,A890,'MVT stock'!F:F,K890))</f>
        <v>0</v>
      </c>
      <c r="P890" s="67">
        <f>IF(A890="","",SUMIFS('MVT stock'!H:H,'MVT stock'!E:E,A890,'MVT stock'!F:F,K890))</f>
        <v>0</v>
      </c>
      <c r="Q890" s="68" t="str">
        <f t="shared" si="67"/>
        <v/>
      </c>
      <c r="R890" s="50" t="str">
        <f t="shared" si="65"/>
        <v>Chemise en crêpe</v>
      </c>
      <c r="S890" s="51">
        <f>VLOOKUP(A890,BDD!E:F,2,0)</f>
        <v>85</v>
      </c>
      <c r="T890" s="51">
        <f t="shared" si="68"/>
        <v>85</v>
      </c>
    </row>
    <row r="891" spans="1:20" x14ac:dyDescent="0.25">
      <c r="A891" s="65" t="str">
        <f t="shared" si="66"/>
        <v>17PECAR021.100</v>
      </c>
      <c r="B891" s="53" t="s">
        <v>135</v>
      </c>
      <c r="C891" s="53" t="s">
        <v>70</v>
      </c>
      <c r="D891" s="53" t="s">
        <v>612</v>
      </c>
      <c r="E891" s="58" t="s">
        <v>610</v>
      </c>
      <c r="F891" s="53" t="s">
        <v>150</v>
      </c>
      <c r="G891" s="53" t="s">
        <v>934</v>
      </c>
      <c r="H891" s="65" t="str">
        <f>IF(D891="","",CONCATENATE(B891,VLOOKUP(C891,Thesaurus!N:O,2,0),VLOOKUP(F891,Thesaurus!C:D,2,0)))</f>
        <v>17PECAR02</v>
      </c>
      <c r="I891" s="57">
        <v>100</v>
      </c>
      <c r="J891" s="59" t="s">
        <v>1004</v>
      </c>
      <c r="K891" s="61" t="s">
        <v>1002</v>
      </c>
      <c r="L891" s="53">
        <v>1</v>
      </c>
      <c r="N891" s="53" t="b">
        <f t="shared" si="69"/>
        <v>0</v>
      </c>
      <c r="O891" s="67">
        <f>IF(A891="","",SUMIFS('MVT stock'!G:G,'MVT stock'!E:E,A891,'MVT stock'!F:F,K891))</f>
        <v>0</v>
      </c>
      <c r="P891" s="67">
        <f>IF(A891="","",SUMIFS('MVT stock'!H:H,'MVT stock'!E:E,A891,'MVT stock'!F:F,K891))</f>
        <v>0</v>
      </c>
      <c r="Q891" s="68" t="str">
        <f t="shared" si="67"/>
        <v/>
      </c>
      <c r="R891" s="50" t="str">
        <f t="shared" si="65"/>
        <v>Chemise en crêpe</v>
      </c>
      <c r="S891" s="51">
        <f>VLOOKUP(A891,BDD!E:F,2,0)</f>
        <v>85</v>
      </c>
      <c r="T891" s="51">
        <f t="shared" si="68"/>
        <v>85</v>
      </c>
    </row>
    <row r="892" spans="1:20" x14ac:dyDescent="0.25">
      <c r="A892" s="65" t="str">
        <f t="shared" si="66"/>
        <v>17PECAR021.100</v>
      </c>
      <c r="B892" s="53" t="s">
        <v>135</v>
      </c>
      <c r="C892" s="53" t="s">
        <v>70</v>
      </c>
      <c r="D892" s="53" t="s">
        <v>612</v>
      </c>
      <c r="E892" s="58" t="s">
        <v>610</v>
      </c>
      <c r="F892" s="53" t="s">
        <v>150</v>
      </c>
      <c r="G892" s="53" t="s">
        <v>934</v>
      </c>
      <c r="H892" s="65" t="str">
        <f>IF(D892="","",CONCATENATE(B892,VLOOKUP(C892,Thesaurus!N:O,2,0),VLOOKUP(F892,Thesaurus!C:D,2,0)))</f>
        <v>17PECAR02</v>
      </c>
      <c r="I892" s="57">
        <v>100</v>
      </c>
      <c r="J892" s="59" t="s">
        <v>1004</v>
      </c>
      <c r="K892" s="61" t="s">
        <v>993</v>
      </c>
      <c r="L892" s="53">
        <v>1</v>
      </c>
      <c r="N892" s="53" t="b">
        <f t="shared" si="69"/>
        <v>0</v>
      </c>
      <c r="O892" s="67">
        <f>IF(A892="","",SUMIFS('MVT stock'!G:G,'MVT stock'!E:E,A892,'MVT stock'!F:F,K892))</f>
        <v>0</v>
      </c>
      <c r="P892" s="67">
        <f>IF(A892="","",SUMIFS('MVT stock'!H:H,'MVT stock'!E:E,A892,'MVT stock'!F:F,K892))</f>
        <v>0</v>
      </c>
      <c r="Q892" s="68" t="str">
        <f t="shared" si="67"/>
        <v/>
      </c>
      <c r="R892" s="50" t="str">
        <f t="shared" si="65"/>
        <v>Chemise en crêpe</v>
      </c>
      <c r="S892" s="51">
        <f>VLOOKUP(A892,BDD!E:F,2,0)</f>
        <v>85</v>
      </c>
      <c r="T892" s="51">
        <f t="shared" si="68"/>
        <v>85</v>
      </c>
    </row>
    <row r="893" spans="1:20" x14ac:dyDescent="0.25">
      <c r="A893" s="65" t="str">
        <f t="shared" si="66"/>
        <v>17PECAR021.100</v>
      </c>
      <c r="B893" s="53" t="s">
        <v>135</v>
      </c>
      <c r="C893" s="53" t="s">
        <v>70</v>
      </c>
      <c r="D893" s="53" t="s">
        <v>612</v>
      </c>
      <c r="E893" s="58" t="s">
        <v>610</v>
      </c>
      <c r="F893" s="53" t="s">
        <v>150</v>
      </c>
      <c r="G893" s="53" t="s">
        <v>934</v>
      </c>
      <c r="H893" s="65" t="str">
        <f>IF(D893="","",CONCATENATE(B893,VLOOKUP(C893,Thesaurus!N:O,2,0),VLOOKUP(F893,Thesaurus!C:D,2,0)))</f>
        <v>17PECAR02</v>
      </c>
      <c r="I893" s="57">
        <v>100</v>
      </c>
      <c r="J893" s="59" t="s">
        <v>1004</v>
      </c>
      <c r="K893" s="61" t="s">
        <v>994</v>
      </c>
      <c r="L893" s="53">
        <v>1</v>
      </c>
      <c r="N893" s="53" t="b">
        <f t="shared" si="69"/>
        <v>0</v>
      </c>
      <c r="O893" s="67">
        <f>IF(A893="","",SUMIFS('MVT stock'!G:G,'MVT stock'!E:E,A893,'MVT stock'!F:F,K893))</f>
        <v>0</v>
      </c>
      <c r="P893" s="67">
        <f>IF(A893="","",SUMIFS('MVT stock'!H:H,'MVT stock'!E:E,A893,'MVT stock'!F:F,K893))</f>
        <v>0</v>
      </c>
      <c r="Q893" s="68" t="str">
        <f t="shared" si="67"/>
        <v/>
      </c>
      <c r="R893" s="50" t="str">
        <f t="shared" si="65"/>
        <v>Chemise en crêpe</v>
      </c>
      <c r="S893" s="51">
        <f>VLOOKUP(A893,BDD!E:F,2,0)</f>
        <v>85</v>
      </c>
      <c r="T893" s="51">
        <f t="shared" si="68"/>
        <v>85</v>
      </c>
    </row>
    <row r="894" spans="1:20" x14ac:dyDescent="0.25">
      <c r="A894" s="65" t="str">
        <f t="shared" si="66"/>
        <v>17PECAR042.100</v>
      </c>
      <c r="B894" s="53" t="s">
        <v>135</v>
      </c>
      <c r="C894" s="53" t="s">
        <v>70</v>
      </c>
      <c r="D894" s="53" t="s">
        <v>613</v>
      </c>
      <c r="E894" s="58" t="s">
        <v>610</v>
      </c>
      <c r="F894" s="53" t="s">
        <v>154</v>
      </c>
      <c r="G894" s="53" t="s">
        <v>851</v>
      </c>
      <c r="H894" s="65" t="str">
        <f>IF(D894="","",CONCATENATE(B894,VLOOKUP(C894,Thesaurus!N:O,2,0),VLOOKUP(F894,Thesaurus!C:D,2,0)))</f>
        <v>17PECAR04</v>
      </c>
      <c r="I894" s="57">
        <v>100</v>
      </c>
      <c r="J894" s="59" t="s">
        <v>183</v>
      </c>
      <c r="K894" s="61" t="s">
        <v>1001</v>
      </c>
      <c r="L894" s="53">
        <v>1</v>
      </c>
      <c r="N894" s="53" t="b">
        <f t="shared" si="69"/>
        <v>0</v>
      </c>
      <c r="O894" s="67">
        <f>IF(A894="","",SUMIFS('MVT stock'!G:G,'MVT stock'!E:E,A894,'MVT stock'!F:F,K894))</f>
        <v>0</v>
      </c>
      <c r="P894" s="67">
        <f>IF(A894="","",SUMIFS('MVT stock'!H:H,'MVT stock'!E:E,A894,'MVT stock'!F:F,K894))</f>
        <v>0</v>
      </c>
      <c r="Q894" s="68" t="str">
        <f t="shared" si="67"/>
        <v/>
      </c>
      <c r="R894" s="50" t="str">
        <f t="shared" si="65"/>
        <v>Pantalon fitté</v>
      </c>
      <c r="S894" s="51">
        <f>VLOOKUP(A894,BDD!E:F,2,0)</f>
        <v>107</v>
      </c>
      <c r="T894" s="51">
        <f t="shared" si="68"/>
        <v>107</v>
      </c>
    </row>
    <row r="895" spans="1:20" x14ac:dyDescent="0.25">
      <c r="A895" s="65" t="str">
        <f t="shared" si="66"/>
        <v>17PECAR042.100</v>
      </c>
      <c r="B895" s="53" t="s">
        <v>135</v>
      </c>
      <c r="C895" s="53" t="s">
        <v>70</v>
      </c>
      <c r="D895" s="53" t="s">
        <v>613</v>
      </c>
      <c r="E895" s="58" t="s">
        <v>610</v>
      </c>
      <c r="F895" s="53" t="s">
        <v>154</v>
      </c>
      <c r="G895" s="53" t="s">
        <v>851</v>
      </c>
      <c r="H895" s="65" t="str">
        <f>IF(D895="","",CONCATENATE(B895,VLOOKUP(C895,Thesaurus!N:O,2,0),VLOOKUP(F895,Thesaurus!C:D,2,0)))</f>
        <v>17PECAR04</v>
      </c>
      <c r="I895" s="57">
        <v>100</v>
      </c>
      <c r="J895" s="59" t="s">
        <v>183</v>
      </c>
      <c r="K895" s="61" t="s">
        <v>1002</v>
      </c>
      <c r="L895" s="53">
        <v>1</v>
      </c>
      <c r="N895" s="53" t="b">
        <f t="shared" si="69"/>
        <v>0</v>
      </c>
      <c r="O895" s="67">
        <f>IF(A895="","",SUMIFS('MVT stock'!G:G,'MVT stock'!E:E,A895,'MVT stock'!F:F,K895))</f>
        <v>0</v>
      </c>
      <c r="P895" s="67">
        <f>IF(A895="","",SUMIFS('MVT stock'!H:H,'MVT stock'!E:E,A895,'MVT stock'!F:F,K895))</f>
        <v>0</v>
      </c>
      <c r="Q895" s="68" t="str">
        <f t="shared" si="67"/>
        <v/>
      </c>
      <c r="R895" s="50" t="str">
        <f t="shared" si="65"/>
        <v>Pantalon fitté</v>
      </c>
      <c r="S895" s="51">
        <f>VLOOKUP(A895,BDD!E:F,2,0)</f>
        <v>107</v>
      </c>
      <c r="T895" s="51">
        <f t="shared" si="68"/>
        <v>107</v>
      </c>
    </row>
    <row r="896" spans="1:20" x14ac:dyDescent="0.25">
      <c r="A896" s="65" t="str">
        <f t="shared" si="66"/>
        <v>17PECAR042.100</v>
      </c>
      <c r="B896" s="53" t="s">
        <v>135</v>
      </c>
      <c r="C896" s="53" t="s">
        <v>70</v>
      </c>
      <c r="D896" s="53" t="s">
        <v>613</v>
      </c>
      <c r="E896" s="58" t="s">
        <v>610</v>
      </c>
      <c r="F896" s="53" t="s">
        <v>154</v>
      </c>
      <c r="G896" s="53" t="s">
        <v>851</v>
      </c>
      <c r="H896" s="65" t="str">
        <f>IF(D896="","",CONCATENATE(B896,VLOOKUP(C896,Thesaurus!N:O,2,0),VLOOKUP(F896,Thesaurus!C:D,2,0)))</f>
        <v>17PECAR04</v>
      </c>
      <c r="I896" s="57">
        <v>100</v>
      </c>
      <c r="J896" s="59" t="s">
        <v>183</v>
      </c>
      <c r="K896" s="61" t="s">
        <v>993</v>
      </c>
      <c r="L896" s="53">
        <v>1</v>
      </c>
      <c r="N896" s="53" t="b">
        <f t="shared" si="69"/>
        <v>0</v>
      </c>
      <c r="O896" s="67">
        <f>IF(A896="","",SUMIFS('MVT stock'!G:G,'MVT stock'!E:E,A896,'MVT stock'!F:F,K896))</f>
        <v>0</v>
      </c>
      <c r="P896" s="67">
        <f>IF(A896="","",SUMIFS('MVT stock'!H:H,'MVT stock'!E:E,A896,'MVT stock'!F:F,K896))</f>
        <v>0</v>
      </c>
      <c r="Q896" s="68" t="str">
        <f t="shared" si="67"/>
        <v/>
      </c>
      <c r="R896" s="50" t="str">
        <f t="shared" si="65"/>
        <v>Pantalon fitté</v>
      </c>
      <c r="S896" s="51">
        <f>VLOOKUP(A896,BDD!E:F,2,0)</f>
        <v>107</v>
      </c>
      <c r="T896" s="51">
        <f t="shared" si="68"/>
        <v>107</v>
      </c>
    </row>
    <row r="897" spans="1:20" x14ac:dyDescent="0.25">
      <c r="A897" s="65" t="str">
        <f t="shared" si="66"/>
        <v>17PECAR042.100</v>
      </c>
      <c r="B897" s="53" t="s">
        <v>135</v>
      </c>
      <c r="C897" s="53" t="s">
        <v>70</v>
      </c>
      <c r="D897" s="53" t="s">
        <v>613</v>
      </c>
      <c r="E897" s="58" t="s">
        <v>610</v>
      </c>
      <c r="F897" s="53" t="s">
        <v>154</v>
      </c>
      <c r="G897" s="53" t="s">
        <v>851</v>
      </c>
      <c r="H897" s="65" t="str">
        <f>IF(D897="","",CONCATENATE(B897,VLOOKUP(C897,Thesaurus!N:O,2,0),VLOOKUP(F897,Thesaurus!C:D,2,0)))</f>
        <v>17PECAR04</v>
      </c>
      <c r="I897" s="57">
        <v>100</v>
      </c>
      <c r="J897" s="59" t="s">
        <v>183</v>
      </c>
      <c r="K897" s="61" t="s">
        <v>994</v>
      </c>
      <c r="L897" s="53">
        <v>1</v>
      </c>
      <c r="N897" s="53" t="b">
        <f t="shared" si="69"/>
        <v>0</v>
      </c>
      <c r="O897" s="67">
        <f>IF(A897="","",SUMIFS('MVT stock'!G:G,'MVT stock'!E:E,A897,'MVT stock'!F:F,K897))</f>
        <v>0</v>
      </c>
      <c r="P897" s="67">
        <f>IF(A897="","",SUMIFS('MVT stock'!H:H,'MVT stock'!E:E,A897,'MVT stock'!F:F,K897))</f>
        <v>0</v>
      </c>
      <c r="Q897" s="68" t="str">
        <f t="shared" si="67"/>
        <v/>
      </c>
      <c r="R897" s="50" t="str">
        <f t="shared" si="65"/>
        <v>Pantalon fitté</v>
      </c>
      <c r="S897" s="51">
        <f>VLOOKUP(A897,BDD!E:F,2,0)</f>
        <v>107</v>
      </c>
      <c r="T897" s="51">
        <f t="shared" si="68"/>
        <v>107</v>
      </c>
    </row>
    <row r="898" spans="1:20" x14ac:dyDescent="0.25">
      <c r="A898" s="65" t="str">
        <f t="shared" si="66"/>
        <v>17PECAR081.999</v>
      </c>
      <c r="B898" s="53" t="s">
        <v>135</v>
      </c>
      <c r="C898" s="53" t="s">
        <v>70</v>
      </c>
      <c r="D898" s="53" t="s">
        <v>614</v>
      </c>
      <c r="E898" s="58" t="s">
        <v>322</v>
      </c>
      <c r="F898" s="53" t="s">
        <v>162</v>
      </c>
      <c r="G898" s="53" t="s">
        <v>797</v>
      </c>
      <c r="H898" s="65" t="str">
        <f>IF(D898="","",CONCATENATE(B898,VLOOKUP(C898,Thesaurus!N:O,2,0),VLOOKUP(F898,Thesaurus!C:D,2,0)))</f>
        <v>17PECAR08</v>
      </c>
      <c r="I898" s="57">
        <v>999</v>
      </c>
      <c r="J898" s="59" t="s">
        <v>1004</v>
      </c>
      <c r="K898" s="61" t="s">
        <v>1001</v>
      </c>
      <c r="L898" s="53">
        <v>1</v>
      </c>
      <c r="N898" s="53" t="b">
        <f t="shared" si="69"/>
        <v>0</v>
      </c>
      <c r="O898" s="67">
        <f>IF(A898="","",SUMIFS('MVT stock'!G:G,'MVT stock'!E:E,A898,'MVT stock'!F:F,K898))</f>
        <v>0</v>
      </c>
      <c r="P898" s="67">
        <f>IF(A898="","",SUMIFS('MVT stock'!H:H,'MVT stock'!E:E,A898,'MVT stock'!F:F,K898))</f>
        <v>0</v>
      </c>
      <c r="Q898" s="68" t="str">
        <f t="shared" si="67"/>
        <v/>
      </c>
      <c r="R898" s="50" t="str">
        <f t="shared" ref="R898:R961" si="70">G898</f>
        <v>Robe portefeuille</v>
      </c>
      <c r="S898" s="51">
        <f>VLOOKUP(A898,BDD!E:F,2,0)</f>
        <v>203</v>
      </c>
      <c r="T898" s="51">
        <f t="shared" si="68"/>
        <v>203</v>
      </c>
    </row>
    <row r="899" spans="1:20" x14ac:dyDescent="0.25">
      <c r="A899" s="65" t="str">
        <f t="shared" ref="A899:A962" si="71">IF(D899="","",CONCATENATE(H899,J899,".",I899))</f>
        <v>17PECAR081.999</v>
      </c>
      <c r="B899" s="53" t="s">
        <v>135</v>
      </c>
      <c r="C899" s="53" t="s">
        <v>70</v>
      </c>
      <c r="D899" s="53" t="s">
        <v>614</v>
      </c>
      <c r="E899" s="58" t="s">
        <v>322</v>
      </c>
      <c r="F899" s="53" t="s">
        <v>162</v>
      </c>
      <c r="G899" s="53" t="s">
        <v>797</v>
      </c>
      <c r="H899" s="65" t="str">
        <f>IF(D899="","",CONCATENATE(B899,VLOOKUP(C899,Thesaurus!N:O,2,0),VLOOKUP(F899,Thesaurus!C:D,2,0)))</f>
        <v>17PECAR08</v>
      </c>
      <c r="I899" s="57">
        <v>999</v>
      </c>
      <c r="J899" s="59" t="s">
        <v>1004</v>
      </c>
      <c r="K899" s="61" t="s">
        <v>1002</v>
      </c>
      <c r="L899" s="53">
        <v>1</v>
      </c>
      <c r="N899" s="53" t="b">
        <f t="shared" si="69"/>
        <v>0</v>
      </c>
      <c r="O899" s="67">
        <f>IF(A899="","",SUMIFS('MVT stock'!G:G,'MVT stock'!E:E,A899,'MVT stock'!F:F,K899))</f>
        <v>0</v>
      </c>
      <c r="P899" s="67">
        <f>IF(A899="","",SUMIFS('MVT stock'!H:H,'MVT stock'!E:E,A899,'MVT stock'!F:F,K899))</f>
        <v>0</v>
      </c>
      <c r="Q899" s="68" t="str">
        <f t="shared" ref="Q899:Q962" si="72">IF(M899="","",M899+O899-P899)</f>
        <v/>
      </c>
      <c r="R899" s="50" t="str">
        <f t="shared" si="70"/>
        <v>Robe portefeuille</v>
      </c>
      <c r="S899" s="51">
        <f>VLOOKUP(A899,BDD!E:F,2,0)</f>
        <v>203</v>
      </c>
      <c r="T899" s="51">
        <f t="shared" ref="T899:T962" si="73">L899*S899</f>
        <v>203</v>
      </c>
    </row>
    <row r="900" spans="1:20" x14ac:dyDescent="0.25">
      <c r="A900" s="65" t="str">
        <f t="shared" si="71"/>
        <v>17PECAR081.999</v>
      </c>
      <c r="B900" s="53" t="s">
        <v>135</v>
      </c>
      <c r="C900" s="53" t="s">
        <v>70</v>
      </c>
      <c r="D900" s="53" t="s">
        <v>614</v>
      </c>
      <c r="E900" s="58" t="s">
        <v>322</v>
      </c>
      <c r="F900" s="53" t="s">
        <v>162</v>
      </c>
      <c r="G900" s="53" t="s">
        <v>797</v>
      </c>
      <c r="H900" s="65" t="str">
        <f>IF(D900="","",CONCATENATE(B900,VLOOKUP(C900,Thesaurus!N:O,2,0),VLOOKUP(F900,Thesaurus!C:D,2,0)))</f>
        <v>17PECAR08</v>
      </c>
      <c r="I900" s="57">
        <v>999</v>
      </c>
      <c r="J900" s="59" t="s">
        <v>1004</v>
      </c>
      <c r="K900" s="61" t="s">
        <v>993</v>
      </c>
      <c r="L900" s="53">
        <v>1</v>
      </c>
      <c r="N900" s="53" t="b">
        <f t="shared" si="69"/>
        <v>0</v>
      </c>
      <c r="O900" s="67">
        <f>IF(A900="","",SUMIFS('MVT stock'!G:G,'MVT stock'!E:E,A900,'MVT stock'!F:F,K900))</f>
        <v>0</v>
      </c>
      <c r="P900" s="67">
        <f>IF(A900="","",SUMIFS('MVT stock'!H:H,'MVT stock'!E:E,A900,'MVT stock'!F:F,K900))</f>
        <v>0</v>
      </c>
      <c r="Q900" s="68" t="str">
        <f t="shared" si="72"/>
        <v/>
      </c>
      <c r="R900" s="50" t="str">
        <f t="shared" si="70"/>
        <v>Robe portefeuille</v>
      </c>
      <c r="S900" s="51">
        <f>VLOOKUP(A900,BDD!E:F,2,0)</f>
        <v>203</v>
      </c>
      <c r="T900" s="51">
        <f t="shared" si="73"/>
        <v>203</v>
      </c>
    </row>
    <row r="901" spans="1:20" x14ac:dyDescent="0.25">
      <c r="A901" s="65" t="str">
        <f t="shared" si="71"/>
        <v>17PECAR081.999</v>
      </c>
      <c r="B901" s="53" t="s">
        <v>135</v>
      </c>
      <c r="C901" s="53" t="s">
        <v>70</v>
      </c>
      <c r="D901" s="53" t="s">
        <v>614</v>
      </c>
      <c r="E901" s="58" t="s">
        <v>322</v>
      </c>
      <c r="F901" s="53" t="s">
        <v>162</v>
      </c>
      <c r="G901" s="53" t="s">
        <v>797</v>
      </c>
      <c r="H901" s="65" t="str">
        <f>IF(D901="","",CONCATENATE(B901,VLOOKUP(C901,Thesaurus!N:O,2,0),VLOOKUP(F901,Thesaurus!C:D,2,0)))</f>
        <v>17PECAR08</v>
      </c>
      <c r="I901" s="57">
        <v>999</v>
      </c>
      <c r="J901" s="59" t="s">
        <v>1004</v>
      </c>
      <c r="K901" s="61" t="s">
        <v>994</v>
      </c>
      <c r="L901" s="53">
        <v>1</v>
      </c>
      <c r="N901" s="53" t="b">
        <f t="shared" ref="N901:N964" si="74">IF(L901=M901,"",FALSE)</f>
        <v>0</v>
      </c>
      <c r="O901" s="67">
        <f>IF(A901="","",SUMIFS('MVT stock'!G:G,'MVT stock'!E:E,A901,'MVT stock'!F:F,K901))</f>
        <v>0</v>
      </c>
      <c r="P901" s="67">
        <f>IF(A901="","",SUMIFS('MVT stock'!H:H,'MVT stock'!E:E,A901,'MVT stock'!F:F,K901))</f>
        <v>0</v>
      </c>
      <c r="Q901" s="68" t="str">
        <f t="shared" si="72"/>
        <v/>
      </c>
      <c r="R901" s="50" t="str">
        <f t="shared" si="70"/>
        <v>Robe portefeuille</v>
      </c>
      <c r="S901" s="51">
        <f>VLOOKUP(A901,BDD!E:F,2,0)</f>
        <v>203</v>
      </c>
      <c r="T901" s="51">
        <f t="shared" si="73"/>
        <v>203</v>
      </c>
    </row>
    <row r="902" spans="1:20" x14ac:dyDescent="0.25">
      <c r="A902" s="65" t="str">
        <f t="shared" si="71"/>
        <v>17PECAR022.001</v>
      </c>
      <c r="B902" s="53" t="s">
        <v>135</v>
      </c>
      <c r="C902" s="53" t="s">
        <v>70</v>
      </c>
      <c r="D902" s="53" t="s">
        <v>615</v>
      </c>
      <c r="E902" s="58" t="s">
        <v>145</v>
      </c>
      <c r="F902" s="53" t="s">
        <v>150</v>
      </c>
      <c r="G902" s="53" t="s">
        <v>935</v>
      </c>
      <c r="H902" s="65" t="str">
        <f>IF(D902="","",CONCATENATE(B902,VLOOKUP(C902,Thesaurus!N:O,2,0),VLOOKUP(F902,Thesaurus!C:D,2,0)))</f>
        <v>17PECAR02</v>
      </c>
      <c r="I902" s="57" t="s">
        <v>145</v>
      </c>
      <c r="J902" s="59" t="s">
        <v>183</v>
      </c>
      <c r="K902" s="61" t="s">
        <v>1001</v>
      </c>
      <c r="L902" s="53">
        <v>1</v>
      </c>
      <c r="N902" s="53" t="b">
        <f t="shared" si="74"/>
        <v>0</v>
      </c>
      <c r="O902" s="67">
        <f>IF(A902="","",SUMIFS('MVT stock'!G:G,'MVT stock'!E:E,A902,'MVT stock'!F:F,K902))</f>
        <v>0</v>
      </c>
      <c r="P902" s="67">
        <f>IF(A902="","",SUMIFS('MVT stock'!H:H,'MVT stock'!E:E,A902,'MVT stock'!F:F,K902))</f>
        <v>0</v>
      </c>
      <c r="Q902" s="68" t="str">
        <f t="shared" si="72"/>
        <v/>
      </c>
      <c r="R902" s="50" t="str">
        <f t="shared" si="70"/>
        <v>Chemise en popeline royal</v>
      </c>
      <c r="S902" s="51">
        <f>VLOOKUP(A902,BDD!E:F,2,0)</f>
        <v>92</v>
      </c>
      <c r="T902" s="51">
        <f t="shared" si="73"/>
        <v>92</v>
      </c>
    </row>
    <row r="903" spans="1:20" x14ac:dyDescent="0.25">
      <c r="A903" s="65" t="str">
        <f t="shared" si="71"/>
        <v>17PECAR022.001</v>
      </c>
      <c r="B903" s="53" t="s">
        <v>135</v>
      </c>
      <c r="C903" s="53" t="s">
        <v>70</v>
      </c>
      <c r="D903" s="53" t="s">
        <v>615</v>
      </c>
      <c r="E903" s="58" t="s">
        <v>145</v>
      </c>
      <c r="F903" s="53" t="s">
        <v>150</v>
      </c>
      <c r="G903" s="53" t="s">
        <v>935</v>
      </c>
      <c r="H903" s="65" t="str">
        <f>IF(D903="","",CONCATENATE(B903,VLOOKUP(C903,Thesaurus!N:O,2,0),VLOOKUP(F903,Thesaurus!C:D,2,0)))</f>
        <v>17PECAR02</v>
      </c>
      <c r="I903" s="57" t="s">
        <v>145</v>
      </c>
      <c r="J903" s="59" t="s">
        <v>183</v>
      </c>
      <c r="K903" s="61" t="s">
        <v>1002</v>
      </c>
      <c r="L903" s="53">
        <v>1</v>
      </c>
      <c r="N903" s="53" t="b">
        <f t="shared" si="74"/>
        <v>0</v>
      </c>
      <c r="O903" s="67">
        <f>IF(A903="","",SUMIFS('MVT stock'!G:G,'MVT stock'!E:E,A903,'MVT stock'!F:F,K903))</f>
        <v>0</v>
      </c>
      <c r="P903" s="67">
        <f>IF(A903="","",SUMIFS('MVT stock'!H:H,'MVT stock'!E:E,A903,'MVT stock'!F:F,K903))</f>
        <v>0</v>
      </c>
      <c r="Q903" s="68" t="str">
        <f t="shared" si="72"/>
        <v/>
      </c>
      <c r="R903" s="50" t="str">
        <f t="shared" si="70"/>
        <v>Chemise en popeline royal</v>
      </c>
      <c r="S903" s="51">
        <f>VLOOKUP(A903,BDD!E:F,2,0)</f>
        <v>92</v>
      </c>
      <c r="T903" s="51">
        <f t="shared" si="73"/>
        <v>92</v>
      </c>
    </row>
    <row r="904" spans="1:20" x14ac:dyDescent="0.25">
      <c r="A904" s="65" t="str">
        <f t="shared" si="71"/>
        <v>17PECAR022.001</v>
      </c>
      <c r="B904" s="53" t="s">
        <v>135</v>
      </c>
      <c r="C904" s="53" t="s">
        <v>70</v>
      </c>
      <c r="D904" s="53" t="s">
        <v>615</v>
      </c>
      <c r="E904" s="58" t="s">
        <v>145</v>
      </c>
      <c r="F904" s="53" t="s">
        <v>150</v>
      </c>
      <c r="G904" s="53" t="s">
        <v>935</v>
      </c>
      <c r="H904" s="65" t="str">
        <f>IF(D904="","",CONCATENATE(B904,VLOOKUP(C904,Thesaurus!N:O,2,0),VLOOKUP(F904,Thesaurus!C:D,2,0)))</f>
        <v>17PECAR02</v>
      </c>
      <c r="I904" s="57" t="s">
        <v>145</v>
      </c>
      <c r="J904" s="59" t="s">
        <v>183</v>
      </c>
      <c r="K904" s="61" t="s">
        <v>993</v>
      </c>
      <c r="L904" s="53">
        <v>1</v>
      </c>
      <c r="N904" s="53" t="b">
        <f t="shared" si="74"/>
        <v>0</v>
      </c>
      <c r="O904" s="67">
        <f>IF(A904="","",SUMIFS('MVT stock'!G:G,'MVT stock'!E:E,A904,'MVT stock'!F:F,K904))</f>
        <v>0</v>
      </c>
      <c r="P904" s="67">
        <f>IF(A904="","",SUMIFS('MVT stock'!H:H,'MVT stock'!E:E,A904,'MVT stock'!F:F,K904))</f>
        <v>0</v>
      </c>
      <c r="Q904" s="68" t="str">
        <f t="shared" si="72"/>
        <v/>
      </c>
      <c r="R904" s="50" t="str">
        <f t="shared" si="70"/>
        <v>Chemise en popeline royal</v>
      </c>
      <c r="S904" s="51">
        <f>VLOOKUP(A904,BDD!E:F,2,0)</f>
        <v>92</v>
      </c>
      <c r="T904" s="51">
        <f t="shared" si="73"/>
        <v>92</v>
      </c>
    </row>
    <row r="905" spans="1:20" x14ac:dyDescent="0.25">
      <c r="A905" s="65" t="str">
        <f t="shared" si="71"/>
        <v>17PECAR022.001</v>
      </c>
      <c r="B905" s="53" t="s">
        <v>135</v>
      </c>
      <c r="C905" s="53" t="s">
        <v>70</v>
      </c>
      <c r="D905" s="53" t="s">
        <v>615</v>
      </c>
      <c r="E905" s="58" t="s">
        <v>145</v>
      </c>
      <c r="F905" s="53" t="s">
        <v>150</v>
      </c>
      <c r="G905" s="53" t="s">
        <v>935</v>
      </c>
      <c r="H905" s="65" t="str">
        <f>IF(D905="","",CONCATENATE(B905,VLOOKUP(C905,Thesaurus!N:O,2,0),VLOOKUP(F905,Thesaurus!C:D,2,0)))</f>
        <v>17PECAR02</v>
      </c>
      <c r="I905" s="57" t="s">
        <v>145</v>
      </c>
      <c r="J905" s="59" t="s">
        <v>183</v>
      </c>
      <c r="K905" s="61" t="s">
        <v>994</v>
      </c>
      <c r="L905" s="53">
        <v>1</v>
      </c>
      <c r="N905" s="53" t="b">
        <f t="shared" si="74"/>
        <v>0</v>
      </c>
      <c r="O905" s="67">
        <f>IF(A905="","",SUMIFS('MVT stock'!G:G,'MVT stock'!E:E,A905,'MVT stock'!F:F,K905))</f>
        <v>0</v>
      </c>
      <c r="P905" s="67">
        <f>IF(A905="","",SUMIFS('MVT stock'!H:H,'MVT stock'!E:E,A905,'MVT stock'!F:F,K905))</f>
        <v>0</v>
      </c>
      <c r="Q905" s="68" t="str">
        <f t="shared" si="72"/>
        <v/>
      </c>
      <c r="R905" s="50" t="str">
        <f t="shared" si="70"/>
        <v>Chemise en popeline royal</v>
      </c>
      <c r="S905" s="51">
        <f>VLOOKUP(A905,BDD!E:F,2,0)</f>
        <v>92</v>
      </c>
      <c r="T905" s="51">
        <f t="shared" si="73"/>
        <v>92</v>
      </c>
    </row>
    <row r="906" spans="1:20" x14ac:dyDescent="0.25">
      <c r="A906" s="65" t="str">
        <f t="shared" si="71"/>
        <v>17PECAR023.510</v>
      </c>
      <c r="B906" s="53" t="s">
        <v>135</v>
      </c>
      <c r="C906" s="53" t="s">
        <v>70</v>
      </c>
      <c r="D906" s="53" t="s">
        <v>616</v>
      </c>
      <c r="E906" s="58" t="s">
        <v>617</v>
      </c>
      <c r="F906" s="53" t="s">
        <v>150</v>
      </c>
      <c r="G906" s="53" t="s">
        <v>936</v>
      </c>
      <c r="H906" s="65" t="str">
        <f>IF(D906="","",CONCATENATE(B906,VLOOKUP(C906,Thesaurus!N:O,2,0),VLOOKUP(F906,Thesaurus!C:D,2,0)))</f>
        <v>17PECAR02</v>
      </c>
      <c r="I906" s="57">
        <v>510</v>
      </c>
      <c r="J906" s="59" t="s">
        <v>1005</v>
      </c>
      <c r="K906" s="61" t="s">
        <v>1001</v>
      </c>
      <c r="L906" s="53">
        <v>2</v>
      </c>
      <c r="N906" s="53" t="b">
        <f t="shared" si="74"/>
        <v>0</v>
      </c>
      <c r="O906" s="67">
        <f>IF(A906="","",SUMIFS('MVT stock'!G:G,'MVT stock'!E:E,A906,'MVT stock'!F:F,K906))</f>
        <v>0</v>
      </c>
      <c r="P906" s="67">
        <f>IF(A906="","",SUMIFS('MVT stock'!H:H,'MVT stock'!E:E,A906,'MVT stock'!F:F,K906))</f>
        <v>0</v>
      </c>
      <c r="Q906" s="68" t="str">
        <f t="shared" si="72"/>
        <v/>
      </c>
      <c r="R906" s="50" t="str">
        <f t="shared" si="70"/>
        <v>Blouse sans manches</v>
      </c>
      <c r="S906" s="51">
        <f>VLOOKUP(A906,BDD!E:F,2,0)</f>
        <v>70</v>
      </c>
      <c r="T906" s="51">
        <f t="shared" si="73"/>
        <v>140</v>
      </c>
    </row>
    <row r="907" spans="1:20" x14ac:dyDescent="0.25">
      <c r="A907" s="65" t="str">
        <f t="shared" si="71"/>
        <v>17PECAR023.510</v>
      </c>
      <c r="B907" s="53" t="s">
        <v>135</v>
      </c>
      <c r="C907" s="53" t="s">
        <v>70</v>
      </c>
      <c r="D907" s="53" t="s">
        <v>616</v>
      </c>
      <c r="E907" s="58" t="s">
        <v>617</v>
      </c>
      <c r="F907" s="53" t="s">
        <v>150</v>
      </c>
      <c r="G907" s="53" t="s">
        <v>936</v>
      </c>
      <c r="H907" s="65" t="str">
        <f>IF(D907="","",CONCATENATE(B907,VLOOKUP(C907,Thesaurus!N:O,2,0),VLOOKUP(F907,Thesaurus!C:D,2,0)))</f>
        <v>17PECAR02</v>
      </c>
      <c r="I907" s="57">
        <v>510</v>
      </c>
      <c r="J907" s="59" t="s">
        <v>1005</v>
      </c>
      <c r="K907" s="61" t="s">
        <v>1002</v>
      </c>
      <c r="L907" s="53">
        <v>1</v>
      </c>
      <c r="N907" s="53" t="b">
        <f t="shared" si="74"/>
        <v>0</v>
      </c>
      <c r="O907" s="67">
        <f>IF(A907="","",SUMIFS('MVT stock'!G:G,'MVT stock'!E:E,A907,'MVT stock'!F:F,K907))</f>
        <v>0</v>
      </c>
      <c r="P907" s="67">
        <f>IF(A907="","",SUMIFS('MVT stock'!H:H,'MVT stock'!E:E,A907,'MVT stock'!F:F,K907))</f>
        <v>0</v>
      </c>
      <c r="Q907" s="68" t="str">
        <f t="shared" si="72"/>
        <v/>
      </c>
      <c r="R907" s="50" t="str">
        <f t="shared" si="70"/>
        <v>Blouse sans manches</v>
      </c>
      <c r="S907" s="51">
        <f>VLOOKUP(A907,BDD!E:F,2,0)</f>
        <v>70</v>
      </c>
      <c r="T907" s="51">
        <f t="shared" si="73"/>
        <v>70</v>
      </c>
    </row>
    <row r="908" spans="1:20" x14ac:dyDescent="0.25">
      <c r="A908" s="65" t="str">
        <f t="shared" si="71"/>
        <v>17PECAR023.510</v>
      </c>
      <c r="B908" s="53" t="s">
        <v>135</v>
      </c>
      <c r="C908" s="53" t="s">
        <v>70</v>
      </c>
      <c r="D908" s="53" t="s">
        <v>616</v>
      </c>
      <c r="E908" s="58" t="s">
        <v>617</v>
      </c>
      <c r="F908" s="53" t="s">
        <v>150</v>
      </c>
      <c r="G908" s="53" t="s">
        <v>936</v>
      </c>
      <c r="H908" s="65" t="str">
        <f>IF(D908="","",CONCATENATE(B908,VLOOKUP(C908,Thesaurus!N:O,2,0),VLOOKUP(F908,Thesaurus!C:D,2,0)))</f>
        <v>17PECAR02</v>
      </c>
      <c r="I908" s="57">
        <v>510</v>
      </c>
      <c r="J908" s="59" t="s">
        <v>1005</v>
      </c>
      <c r="K908" s="61" t="s">
        <v>993</v>
      </c>
      <c r="L908" s="53">
        <v>1</v>
      </c>
      <c r="N908" s="53" t="b">
        <f t="shared" si="74"/>
        <v>0</v>
      </c>
      <c r="O908" s="67">
        <f>IF(A908="","",SUMIFS('MVT stock'!G:G,'MVT stock'!E:E,A908,'MVT stock'!F:F,K908))</f>
        <v>0</v>
      </c>
      <c r="P908" s="67">
        <f>IF(A908="","",SUMIFS('MVT stock'!H:H,'MVT stock'!E:E,A908,'MVT stock'!F:F,K908))</f>
        <v>0</v>
      </c>
      <c r="Q908" s="68" t="str">
        <f t="shared" si="72"/>
        <v/>
      </c>
      <c r="R908" s="50" t="str">
        <f t="shared" si="70"/>
        <v>Blouse sans manches</v>
      </c>
      <c r="S908" s="51">
        <f>VLOOKUP(A908,BDD!E:F,2,0)</f>
        <v>70</v>
      </c>
      <c r="T908" s="51">
        <f t="shared" si="73"/>
        <v>70</v>
      </c>
    </row>
    <row r="909" spans="1:20" x14ac:dyDescent="0.25">
      <c r="A909" s="65" t="str">
        <f t="shared" si="71"/>
        <v>17PECAR082.100</v>
      </c>
      <c r="B909" s="53" t="s">
        <v>135</v>
      </c>
      <c r="C909" s="53" t="s">
        <v>70</v>
      </c>
      <c r="D909" s="53" t="s">
        <v>618</v>
      </c>
      <c r="E909" s="58" t="s">
        <v>610</v>
      </c>
      <c r="F909" s="53" t="s">
        <v>162</v>
      </c>
      <c r="G909" s="53" t="s">
        <v>937</v>
      </c>
      <c r="H909" s="65" t="str">
        <f>IF(D909="","",CONCATENATE(B909,VLOOKUP(C909,Thesaurus!N:O,2,0),VLOOKUP(F909,Thesaurus!C:D,2,0)))</f>
        <v>17PECAR08</v>
      </c>
      <c r="I909" s="57">
        <v>100</v>
      </c>
      <c r="J909" s="59" t="s">
        <v>183</v>
      </c>
      <c r="K909" s="61" t="s">
        <v>1001</v>
      </c>
      <c r="L909" s="53">
        <v>1</v>
      </c>
      <c r="N909" s="53" t="b">
        <f t="shared" si="74"/>
        <v>0</v>
      </c>
      <c r="O909" s="67">
        <f>IF(A909="","",SUMIFS('MVT stock'!G:G,'MVT stock'!E:E,A909,'MVT stock'!F:F,K909))</f>
        <v>0</v>
      </c>
      <c r="P909" s="67">
        <f>IF(A909="","",SUMIFS('MVT stock'!H:H,'MVT stock'!E:E,A909,'MVT stock'!F:F,K909))</f>
        <v>0</v>
      </c>
      <c r="Q909" s="68" t="str">
        <f t="shared" si="72"/>
        <v/>
      </c>
      <c r="R909" s="50" t="str">
        <f t="shared" si="70"/>
        <v>Robe drapée dentelle</v>
      </c>
      <c r="S909" s="51">
        <f>VLOOKUP(A909,BDD!E:F,2,0)</f>
        <v>144</v>
      </c>
      <c r="T909" s="51">
        <f t="shared" si="73"/>
        <v>144</v>
      </c>
    </row>
    <row r="910" spans="1:20" x14ac:dyDescent="0.25">
      <c r="A910" s="65" t="str">
        <f t="shared" si="71"/>
        <v>17PECAR082.100</v>
      </c>
      <c r="B910" s="53" t="s">
        <v>135</v>
      </c>
      <c r="C910" s="53" t="s">
        <v>70</v>
      </c>
      <c r="D910" s="53" t="s">
        <v>618</v>
      </c>
      <c r="E910" s="58" t="s">
        <v>610</v>
      </c>
      <c r="F910" s="53" t="s">
        <v>162</v>
      </c>
      <c r="G910" s="53" t="s">
        <v>937</v>
      </c>
      <c r="H910" s="65" t="str">
        <f>IF(D910="","",CONCATENATE(B910,VLOOKUP(C910,Thesaurus!N:O,2,0),VLOOKUP(F910,Thesaurus!C:D,2,0)))</f>
        <v>17PECAR08</v>
      </c>
      <c r="I910" s="57">
        <v>100</v>
      </c>
      <c r="J910" s="59" t="s">
        <v>183</v>
      </c>
      <c r="K910" s="61" t="s">
        <v>1002</v>
      </c>
      <c r="L910" s="53">
        <v>1</v>
      </c>
      <c r="N910" s="53" t="b">
        <f t="shared" si="74"/>
        <v>0</v>
      </c>
      <c r="O910" s="67">
        <f>IF(A910="","",SUMIFS('MVT stock'!G:G,'MVT stock'!E:E,A910,'MVT stock'!F:F,K910))</f>
        <v>0</v>
      </c>
      <c r="P910" s="67">
        <f>IF(A910="","",SUMIFS('MVT stock'!H:H,'MVT stock'!E:E,A910,'MVT stock'!F:F,K910))</f>
        <v>0</v>
      </c>
      <c r="Q910" s="68" t="str">
        <f t="shared" si="72"/>
        <v/>
      </c>
      <c r="R910" s="50" t="str">
        <f t="shared" si="70"/>
        <v>Robe drapée dentelle</v>
      </c>
      <c r="S910" s="51">
        <f>VLOOKUP(A910,BDD!E:F,2,0)</f>
        <v>144</v>
      </c>
      <c r="T910" s="51">
        <f t="shared" si="73"/>
        <v>144</v>
      </c>
    </row>
    <row r="911" spans="1:20" x14ac:dyDescent="0.25">
      <c r="A911" s="65" t="str">
        <f t="shared" si="71"/>
        <v>17PECAR082.100</v>
      </c>
      <c r="B911" s="53" t="s">
        <v>135</v>
      </c>
      <c r="C911" s="53" t="s">
        <v>70</v>
      </c>
      <c r="D911" s="53" t="s">
        <v>618</v>
      </c>
      <c r="E911" s="58" t="s">
        <v>610</v>
      </c>
      <c r="F911" s="53" t="s">
        <v>162</v>
      </c>
      <c r="G911" s="53" t="s">
        <v>937</v>
      </c>
      <c r="H911" s="65" t="str">
        <f>IF(D911="","",CONCATENATE(B911,VLOOKUP(C911,Thesaurus!N:O,2,0),VLOOKUP(F911,Thesaurus!C:D,2,0)))</f>
        <v>17PECAR08</v>
      </c>
      <c r="I911" s="57">
        <v>100</v>
      </c>
      <c r="J911" s="59" t="s">
        <v>183</v>
      </c>
      <c r="K911" s="61" t="s">
        <v>993</v>
      </c>
      <c r="L911" s="53">
        <v>1</v>
      </c>
      <c r="N911" s="53" t="b">
        <f t="shared" si="74"/>
        <v>0</v>
      </c>
      <c r="O911" s="67">
        <f>IF(A911="","",SUMIFS('MVT stock'!G:G,'MVT stock'!E:E,A911,'MVT stock'!F:F,K911))</f>
        <v>0</v>
      </c>
      <c r="P911" s="67">
        <f>IF(A911="","",SUMIFS('MVT stock'!H:H,'MVT stock'!E:E,A911,'MVT stock'!F:F,K911))</f>
        <v>0</v>
      </c>
      <c r="Q911" s="68" t="str">
        <f t="shared" si="72"/>
        <v/>
      </c>
      <c r="R911" s="50" t="str">
        <f t="shared" si="70"/>
        <v>Robe drapée dentelle</v>
      </c>
      <c r="S911" s="51">
        <f>VLOOKUP(A911,BDD!E:F,2,0)</f>
        <v>144</v>
      </c>
      <c r="T911" s="51">
        <f t="shared" si="73"/>
        <v>144</v>
      </c>
    </row>
    <row r="912" spans="1:20" x14ac:dyDescent="0.25">
      <c r="A912" s="65" t="str">
        <f t="shared" si="71"/>
        <v>17PECAR082.100</v>
      </c>
      <c r="B912" s="53" t="s">
        <v>135</v>
      </c>
      <c r="C912" s="53" t="s">
        <v>70</v>
      </c>
      <c r="D912" s="53" t="s">
        <v>618</v>
      </c>
      <c r="E912" s="58" t="s">
        <v>610</v>
      </c>
      <c r="F912" s="53" t="s">
        <v>162</v>
      </c>
      <c r="G912" s="53" t="s">
        <v>937</v>
      </c>
      <c r="H912" s="65" t="str">
        <f>IF(D912="","",CONCATENATE(B912,VLOOKUP(C912,Thesaurus!N:O,2,0),VLOOKUP(F912,Thesaurus!C:D,2,0)))</f>
        <v>17PECAR08</v>
      </c>
      <c r="I912" s="57">
        <v>100</v>
      </c>
      <c r="J912" s="59" t="s">
        <v>183</v>
      </c>
      <c r="K912" s="61" t="s">
        <v>994</v>
      </c>
      <c r="L912" s="53">
        <v>1</v>
      </c>
      <c r="N912" s="53" t="b">
        <f t="shared" si="74"/>
        <v>0</v>
      </c>
      <c r="O912" s="67">
        <f>IF(A912="","",SUMIFS('MVT stock'!G:G,'MVT stock'!E:E,A912,'MVT stock'!F:F,K912))</f>
        <v>0</v>
      </c>
      <c r="P912" s="67">
        <f>IF(A912="","",SUMIFS('MVT stock'!H:H,'MVT stock'!E:E,A912,'MVT stock'!F:F,K912))</f>
        <v>0</v>
      </c>
      <c r="Q912" s="68" t="str">
        <f t="shared" si="72"/>
        <v/>
      </c>
      <c r="R912" s="50" t="str">
        <f t="shared" si="70"/>
        <v>Robe drapée dentelle</v>
      </c>
      <c r="S912" s="51">
        <f>VLOOKUP(A912,BDD!E:F,2,0)</f>
        <v>144</v>
      </c>
      <c r="T912" s="51">
        <f t="shared" si="73"/>
        <v>144</v>
      </c>
    </row>
    <row r="913" spans="1:20" x14ac:dyDescent="0.25">
      <c r="A913" s="65" t="str">
        <f t="shared" si="71"/>
        <v>17PECAR024.IMP</v>
      </c>
      <c r="B913" s="53" t="s">
        <v>135</v>
      </c>
      <c r="C913" s="53" t="s">
        <v>70</v>
      </c>
      <c r="D913" s="53" t="s">
        <v>619</v>
      </c>
      <c r="E913" s="58" t="s">
        <v>620</v>
      </c>
      <c r="F913" s="53" t="s">
        <v>150</v>
      </c>
      <c r="G913" s="53" t="s">
        <v>938</v>
      </c>
      <c r="H913" s="65" t="str">
        <f>IF(D913="","",CONCATENATE(B913,VLOOKUP(C913,Thesaurus!N:O,2,0),VLOOKUP(F913,Thesaurus!C:D,2,0)))</f>
        <v>17PECAR02</v>
      </c>
      <c r="I913" s="57" t="s">
        <v>257</v>
      </c>
      <c r="J913" s="59" t="s">
        <v>182</v>
      </c>
      <c r="K913" s="61" t="s">
        <v>1001</v>
      </c>
      <c r="L913" s="53">
        <v>1</v>
      </c>
      <c r="N913" s="53" t="b">
        <f t="shared" si="74"/>
        <v>0</v>
      </c>
      <c r="O913" s="67">
        <f>IF(A913="","",SUMIFS('MVT stock'!G:G,'MVT stock'!E:E,A913,'MVT stock'!F:F,K913))</f>
        <v>0</v>
      </c>
      <c r="P913" s="67">
        <f>IF(A913="","",SUMIFS('MVT stock'!H:H,'MVT stock'!E:E,A913,'MVT stock'!F:F,K913))</f>
        <v>0</v>
      </c>
      <c r="Q913" s="68" t="str">
        <f t="shared" si="72"/>
        <v/>
      </c>
      <c r="R913" s="50" t="str">
        <f t="shared" si="70"/>
        <v>Chemise manches courtes</v>
      </c>
      <c r="S913" s="51">
        <f>VLOOKUP(A913,BDD!E:F,2,0)</f>
        <v>159</v>
      </c>
      <c r="T913" s="51">
        <f t="shared" si="73"/>
        <v>159</v>
      </c>
    </row>
    <row r="914" spans="1:20" x14ac:dyDescent="0.25">
      <c r="A914" s="65" t="str">
        <f t="shared" si="71"/>
        <v>17PECAR024.IMP</v>
      </c>
      <c r="B914" s="53" t="s">
        <v>135</v>
      </c>
      <c r="C914" s="53" t="s">
        <v>70</v>
      </c>
      <c r="D914" s="53" t="s">
        <v>619</v>
      </c>
      <c r="E914" s="58" t="s">
        <v>620</v>
      </c>
      <c r="F914" s="53" t="s">
        <v>150</v>
      </c>
      <c r="G914" s="53" t="s">
        <v>938</v>
      </c>
      <c r="H914" s="65" t="str">
        <f>IF(D914="","",CONCATENATE(B914,VLOOKUP(C914,Thesaurus!N:O,2,0),VLOOKUP(F914,Thesaurus!C:D,2,0)))</f>
        <v>17PECAR02</v>
      </c>
      <c r="I914" s="57" t="s">
        <v>257</v>
      </c>
      <c r="J914" s="59" t="s">
        <v>182</v>
      </c>
      <c r="K914" s="61" t="s">
        <v>1002</v>
      </c>
      <c r="L914" s="53">
        <v>1</v>
      </c>
      <c r="N914" s="53" t="b">
        <f t="shared" si="74"/>
        <v>0</v>
      </c>
      <c r="O914" s="67">
        <f>IF(A914="","",SUMIFS('MVT stock'!G:G,'MVT stock'!E:E,A914,'MVT stock'!F:F,K914))</f>
        <v>0</v>
      </c>
      <c r="P914" s="67">
        <f>IF(A914="","",SUMIFS('MVT stock'!H:H,'MVT stock'!E:E,A914,'MVT stock'!F:F,K914))</f>
        <v>0</v>
      </c>
      <c r="Q914" s="68" t="str">
        <f t="shared" si="72"/>
        <v/>
      </c>
      <c r="R914" s="50" t="str">
        <f t="shared" si="70"/>
        <v>Chemise manches courtes</v>
      </c>
      <c r="S914" s="51">
        <f>VLOOKUP(A914,BDD!E:F,2,0)</f>
        <v>159</v>
      </c>
      <c r="T914" s="51">
        <f t="shared" si="73"/>
        <v>159</v>
      </c>
    </row>
    <row r="915" spans="1:20" x14ac:dyDescent="0.25">
      <c r="A915" s="65" t="str">
        <f t="shared" si="71"/>
        <v>17PECAR024.IMP</v>
      </c>
      <c r="B915" s="53" t="s">
        <v>135</v>
      </c>
      <c r="C915" s="53" t="s">
        <v>70</v>
      </c>
      <c r="D915" s="53" t="s">
        <v>619</v>
      </c>
      <c r="E915" s="58" t="s">
        <v>620</v>
      </c>
      <c r="F915" s="53" t="s">
        <v>150</v>
      </c>
      <c r="G915" s="53" t="s">
        <v>938</v>
      </c>
      <c r="H915" s="65" t="str">
        <f>IF(D915="","",CONCATENATE(B915,VLOOKUP(C915,Thesaurus!N:O,2,0),VLOOKUP(F915,Thesaurus!C:D,2,0)))</f>
        <v>17PECAR02</v>
      </c>
      <c r="I915" s="57" t="s">
        <v>257</v>
      </c>
      <c r="J915" s="59" t="s">
        <v>182</v>
      </c>
      <c r="K915" s="61" t="s">
        <v>993</v>
      </c>
      <c r="L915" s="53">
        <v>1</v>
      </c>
      <c r="N915" s="53" t="b">
        <f t="shared" si="74"/>
        <v>0</v>
      </c>
      <c r="O915" s="67">
        <f>IF(A915="","",SUMIFS('MVT stock'!G:G,'MVT stock'!E:E,A915,'MVT stock'!F:F,K915))</f>
        <v>0</v>
      </c>
      <c r="P915" s="67">
        <f>IF(A915="","",SUMIFS('MVT stock'!H:H,'MVT stock'!E:E,A915,'MVT stock'!F:F,K915))</f>
        <v>0</v>
      </c>
      <c r="Q915" s="68" t="str">
        <f t="shared" si="72"/>
        <v/>
      </c>
      <c r="R915" s="50" t="str">
        <f t="shared" si="70"/>
        <v>Chemise manches courtes</v>
      </c>
      <c r="S915" s="51">
        <f>VLOOKUP(A915,BDD!E:F,2,0)</f>
        <v>159</v>
      </c>
      <c r="T915" s="51">
        <f t="shared" si="73"/>
        <v>159</v>
      </c>
    </row>
    <row r="916" spans="1:20" x14ac:dyDescent="0.25">
      <c r="A916" s="65" t="str">
        <f t="shared" si="71"/>
        <v>17PECAR083.IMP</v>
      </c>
      <c r="B916" s="53" t="s">
        <v>135</v>
      </c>
      <c r="C916" s="53" t="s">
        <v>70</v>
      </c>
      <c r="D916" s="53" t="s">
        <v>621</v>
      </c>
      <c r="E916" s="58" t="s">
        <v>620</v>
      </c>
      <c r="F916" s="53" t="s">
        <v>162</v>
      </c>
      <c r="G916" s="53" t="s">
        <v>939</v>
      </c>
      <c r="H916" s="65" t="str">
        <f>IF(D916="","",CONCATENATE(B916,VLOOKUP(C916,Thesaurus!N:O,2,0),VLOOKUP(F916,Thesaurus!C:D,2,0)))</f>
        <v>17PECAR08</v>
      </c>
      <c r="I916" s="57" t="s">
        <v>257</v>
      </c>
      <c r="J916" s="59" t="s">
        <v>1005</v>
      </c>
      <c r="K916" s="61" t="s">
        <v>1001</v>
      </c>
      <c r="L916" s="53">
        <v>1</v>
      </c>
      <c r="N916" s="53" t="b">
        <f t="shared" si="74"/>
        <v>0</v>
      </c>
      <c r="O916" s="67">
        <f>IF(A916="","",SUMIFS('MVT stock'!G:G,'MVT stock'!E:E,A916,'MVT stock'!F:F,K916))</f>
        <v>0</v>
      </c>
      <c r="P916" s="67">
        <f>IF(A916="","",SUMIFS('MVT stock'!H:H,'MVT stock'!E:E,A916,'MVT stock'!F:F,K916))</f>
        <v>0</v>
      </c>
      <c r="Q916" s="68" t="str">
        <f t="shared" si="72"/>
        <v/>
      </c>
      <c r="R916" s="50" t="str">
        <f t="shared" si="70"/>
        <v>Robe asymétrique</v>
      </c>
      <c r="S916" s="51">
        <f>VLOOKUP(A916,BDD!E:F,2,0)</f>
        <v>255</v>
      </c>
      <c r="T916" s="51">
        <f t="shared" si="73"/>
        <v>255</v>
      </c>
    </row>
    <row r="917" spans="1:20" x14ac:dyDescent="0.25">
      <c r="A917" s="65" t="str">
        <f t="shared" si="71"/>
        <v>17PECAR083.IMP</v>
      </c>
      <c r="B917" s="53" t="s">
        <v>135</v>
      </c>
      <c r="C917" s="53" t="s">
        <v>70</v>
      </c>
      <c r="D917" s="53" t="s">
        <v>621</v>
      </c>
      <c r="E917" s="58" t="s">
        <v>620</v>
      </c>
      <c r="F917" s="53" t="s">
        <v>162</v>
      </c>
      <c r="G917" s="53" t="s">
        <v>939</v>
      </c>
      <c r="H917" s="65" t="str">
        <f>IF(D917="","",CONCATENATE(B917,VLOOKUP(C917,Thesaurus!N:O,2,0),VLOOKUP(F917,Thesaurus!C:D,2,0)))</f>
        <v>17PECAR08</v>
      </c>
      <c r="I917" s="57" t="s">
        <v>257</v>
      </c>
      <c r="J917" s="59" t="s">
        <v>1005</v>
      </c>
      <c r="K917" s="61" t="s">
        <v>1002</v>
      </c>
      <c r="L917" s="53">
        <v>1</v>
      </c>
      <c r="N917" s="53" t="b">
        <f t="shared" si="74"/>
        <v>0</v>
      </c>
      <c r="O917" s="67">
        <f>IF(A917="","",SUMIFS('MVT stock'!G:G,'MVT stock'!E:E,A917,'MVT stock'!F:F,K917))</f>
        <v>0</v>
      </c>
      <c r="P917" s="67">
        <f>IF(A917="","",SUMIFS('MVT stock'!H:H,'MVT stock'!E:E,A917,'MVT stock'!F:F,K917))</f>
        <v>0</v>
      </c>
      <c r="Q917" s="68" t="str">
        <f t="shared" si="72"/>
        <v/>
      </c>
      <c r="R917" s="50" t="str">
        <f t="shared" si="70"/>
        <v>Robe asymétrique</v>
      </c>
      <c r="S917" s="51">
        <f>VLOOKUP(A917,BDD!E:F,2,0)</f>
        <v>255</v>
      </c>
      <c r="T917" s="51">
        <f t="shared" si="73"/>
        <v>255</v>
      </c>
    </row>
    <row r="918" spans="1:20" x14ac:dyDescent="0.25">
      <c r="A918" s="65" t="str">
        <f t="shared" si="71"/>
        <v>17PECAR083.IMP</v>
      </c>
      <c r="B918" s="53" t="s">
        <v>135</v>
      </c>
      <c r="C918" s="53" t="s">
        <v>70</v>
      </c>
      <c r="D918" s="53" t="s">
        <v>621</v>
      </c>
      <c r="E918" s="58" t="s">
        <v>620</v>
      </c>
      <c r="F918" s="53" t="s">
        <v>162</v>
      </c>
      <c r="G918" s="53" t="s">
        <v>939</v>
      </c>
      <c r="H918" s="65" t="str">
        <f>IF(D918="","",CONCATENATE(B918,VLOOKUP(C918,Thesaurus!N:O,2,0),VLOOKUP(F918,Thesaurus!C:D,2,0)))</f>
        <v>17PECAR08</v>
      </c>
      <c r="I918" s="57" t="s">
        <v>257</v>
      </c>
      <c r="J918" s="59" t="s">
        <v>1005</v>
      </c>
      <c r="K918" s="61" t="s">
        <v>993</v>
      </c>
      <c r="L918" s="53">
        <v>1</v>
      </c>
      <c r="N918" s="53" t="b">
        <f t="shared" si="74"/>
        <v>0</v>
      </c>
      <c r="O918" s="67">
        <f>IF(A918="","",SUMIFS('MVT stock'!G:G,'MVT stock'!E:E,A918,'MVT stock'!F:F,K918))</f>
        <v>0</v>
      </c>
      <c r="P918" s="67">
        <f>IF(A918="","",SUMIFS('MVT stock'!H:H,'MVT stock'!E:E,A918,'MVT stock'!F:F,K918))</f>
        <v>0</v>
      </c>
      <c r="Q918" s="68" t="str">
        <f t="shared" si="72"/>
        <v/>
      </c>
      <c r="R918" s="50" t="str">
        <f t="shared" si="70"/>
        <v>Robe asymétrique</v>
      </c>
      <c r="S918" s="51">
        <f>VLOOKUP(A918,BDD!E:F,2,0)</f>
        <v>255</v>
      </c>
      <c r="T918" s="51">
        <f t="shared" si="73"/>
        <v>255</v>
      </c>
    </row>
    <row r="919" spans="1:20" x14ac:dyDescent="0.25">
      <c r="A919" s="65" t="str">
        <f t="shared" si="71"/>
        <v>17PECAR083.IMP</v>
      </c>
      <c r="B919" s="53" t="s">
        <v>135</v>
      </c>
      <c r="C919" s="53" t="s">
        <v>70</v>
      </c>
      <c r="D919" s="53" t="s">
        <v>621</v>
      </c>
      <c r="E919" s="58" t="s">
        <v>620</v>
      </c>
      <c r="F919" s="53" t="s">
        <v>162</v>
      </c>
      <c r="G919" s="53" t="s">
        <v>939</v>
      </c>
      <c r="H919" s="65" t="str">
        <f>IF(D919="","",CONCATENATE(B919,VLOOKUP(C919,Thesaurus!N:O,2,0),VLOOKUP(F919,Thesaurus!C:D,2,0)))</f>
        <v>17PECAR08</v>
      </c>
      <c r="I919" s="57" t="s">
        <v>257</v>
      </c>
      <c r="J919" s="59" t="s">
        <v>1005</v>
      </c>
      <c r="K919" s="61" t="s">
        <v>994</v>
      </c>
      <c r="L919" s="53">
        <v>1</v>
      </c>
      <c r="N919" s="53" t="b">
        <f t="shared" si="74"/>
        <v>0</v>
      </c>
      <c r="O919" s="67">
        <f>IF(A919="","",SUMIFS('MVT stock'!G:G,'MVT stock'!E:E,A919,'MVT stock'!F:F,K919))</f>
        <v>0</v>
      </c>
      <c r="P919" s="67">
        <f>IF(A919="","",SUMIFS('MVT stock'!H:H,'MVT stock'!E:E,A919,'MVT stock'!F:F,K919))</f>
        <v>0</v>
      </c>
      <c r="Q919" s="68" t="str">
        <f t="shared" si="72"/>
        <v/>
      </c>
      <c r="R919" s="50" t="str">
        <f t="shared" si="70"/>
        <v>Robe asymétrique</v>
      </c>
      <c r="S919" s="51">
        <f>VLOOKUP(A919,BDD!E:F,2,0)</f>
        <v>255</v>
      </c>
      <c r="T919" s="51">
        <f t="shared" si="73"/>
        <v>255</v>
      </c>
    </row>
    <row r="920" spans="1:20" x14ac:dyDescent="0.25">
      <c r="A920" s="65" t="str">
        <f t="shared" si="71"/>
        <v>17PECAR011.999</v>
      </c>
      <c r="B920" s="53" t="s">
        <v>135</v>
      </c>
      <c r="C920" s="53" t="s">
        <v>70</v>
      </c>
      <c r="D920" s="53" t="s">
        <v>622</v>
      </c>
      <c r="E920" s="58" t="s">
        <v>322</v>
      </c>
      <c r="F920" s="53" t="s">
        <v>148</v>
      </c>
      <c r="G920" s="53" t="s">
        <v>940</v>
      </c>
      <c r="H920" s="65" t="str">
        <f>IF(D920="","",CONCATENATE(B920,VLOOKUP(C920,Thesaurus!N:O,2,0),VLOOKUP(F920,Thesaurus!C:D,2,0)))</f>
        <v>17PECAR01</v>
      </c>
      <c r="I920" s="57">
        <v>999</v>
      </c>
      <c r="J920" s="59" t="s">
        <v>1004</v>
      </c>
      <c r="K920" s="61" t="s">
        <v>1001</v>
      </c>
      <c r="L920" s="53">
        <v>2</v>
      </c>
      <c r="N920" s="53" t="b">
        <f t="shared" si="74"/>
        <v>0</v>
      </c>
      <c r="O920" s="67">
        <f>IF(A920="","",SUMIFS('MVT stock'!G:G,'MVT stock'!E:E,A920,'MVT stock'!F:F,K920))</f>
        <v>0</v>
      </c>
      <c r="P920" s="67">
        <f>IF(A920="","",SUMIFS('MVT stock'!H:H,'MVT stock'!E:E,A920,'MVT stock'!F:F,K920))</f>
        <v>0</v>
      </c>
      <c r="Q920" s="68" t="str">
        <f t="shared" si="72"/>
        <v/>
      </c>
      <c r="R920" s="50" t="str">
        <f t="shared" si="70"/>
        <v>Top en dentelle</v>
      </c>
      <c r="S920" s="51">
        <f>VLOOKUP(A920,BDD!E:F,2,0)</f>
        <v>125</v>
      </c>
      <c r="T920" s="51">
        <f t="shared" si="73"/>
        <v>250</v>
      </c>
    </row>
    <row r="921" spans="1:20" x14ac:dyDescent="0.25">
      <c r="A921" s="65" t="str">
        <f t="shared" si="71"/>
        <v>17PECAR011.999</v>
      </c>
      <c r="B921" s="53" t="s">
        <v>135</v>
      </c>
      <c r="C921" s="53" t="s">
        <v>70</v>
      </c>
      <c r="D921" s="53" t="s">
        <v>622</v>
      </c>
      <c r="E921" s="58" t="s">
        <v>322</v>
      </c>
      <c r="F921" s="53" t="s">
        <v>148</v>
      </c>
      <c r="G921" s="53" t="s">
        <v>940</v>
      </c>
      <c r="H921" s="65" t="str">
        <f>IF(D921="","",CONCATENATE(B921,VLOOKUP(C921,Thesaurus!N:O,2,0),VLOOKUP(F921,Thesaurus!C:D,2,0)))</f>
        <v>17PECAR01</v>
      </c>
      <c r="I921" s="57">
        <v>999</v>
      </c>
      <c r="J921" s="59" t="s">
        <v>1004</v>
      </c>
      <c r="K921" s="61" t="s">
        <v>1002</v>
      </c>
      <c r="L921" s="53">
        <v>1</v>
      </c>
      <c r="N921" s="53" t="b">
        <f t="shared" si="74"/>
        <v>0</v>
      </c>
      <c r="O921" s="67">
        <f>IF(A921="","",SUMIFS('MVT stock'!G:G,'MVT stock'!E:E,A921,'MVT stock'!F:F,K921))</f>
        <v>0</v>
      </c>
      <c r="P921" s="67">
        <f>IF(A921="","",SUMIFS('MVT stock'!H:H,'MVT stock'!E:E,A921,'MVT stock'!F:F,K921))</f>
        <v>0</v>
      </c>
      <c r="Q921" s="68" t="str">
        <f t="shared" si="72"/>
        <v/>
      </c>
      <c r="R921" s="50" t="str">
        <f t="shared" si="70"/>
        <v>Top en dentelle</v>
      </c>
      <c r="S921" s="51">
        <f>VLOOKUP(A921,BDD!E:F,2,0)</f>
        <v>125</v>
      </c>
      <c r="T921" s="51">
        <f t="shared" si="73"/>
        <v>125</v>
      </c>
    </row>
    <row r="922" spans="1:20" x14ac:dyDescent="0.25">
      <c r="A922" s="65" t="str">
        <f t="shared" si="71"/>
        <v>17PECAR011.999</v>
      </c>
      <c r="B922" s="53" t="s">
        <v>135</v>
      </c>
      <c r="C922" s="53" t="s">
        <v>70</v>
      </c>
      <c r="D922" s="53" t="s">
        <v>622</v>
      </c>
      <c r="E922" s="58" t="s">
        <v>322</v>
      </c>
      <c r="F922" s="53" t="s">
        <v>148</v>
      </c>
      <c r="G922" s="53" t="s">
        <v>940</v>
      </c>
      <c r="H922" s="65" t="str">
        <f>IF(D922="","",CONCATENATE(B922,VLOOKUP(C922,Thesaurus!N:O,2,0),VLOOKUP(F922,Thesaurus!C:D,2,0)))</f>
        <v>17PECAR01</v>
      </c>
      <c r="I922" s="57">
        <v>999</v>
      </c>
      <c r="J922" s="59" t="s">
        <v>1004</v>
      </c>
      <c r="K922" s="61" t="s">
        <v>993</v>
      </c>
      <c r="L922" s="53">
        <v>1</v>
      </c>
      <c r="N922" s="53" t="b">
        <f t="shared" si="74"/>
        <v>0</v>
      </c>
      <c r="O922" s="67">
        <f>IF(A922="","",SUMIFS('MVT stock'!G:G,'MVT stock'!E:E,A922,'MVT stock'!F:F,K922))</f>
        <v>0</v>
      </c>
      <c r="P922" s="67">
        <f>IF(A922="","",SUMIFS('MVT stock'!H:H,'MVT stock'!E:E,A922,'MVT stock'!F:F,K922))</f>
        <v>0</v>
      </c>
      <c r="Q922" s="68" t="str">
        <f t="shared" si="72"/>
        <v/>
      </c>
      <c r="R922" s="50" t="str">
        <f t="shared" si="70"/>
        <v>Top en dentelle</v>
      </c>
      <c r="S922" s="51">
        <f>VLOOKUP(A922,BDD!E:F,2,0)</f>
        <v>125</v>
      </c>
      <c r="T922" s="51">
        <f t="shared" si="73"/>
        <v>125</v>
      </c>
    </row>
    <row r="923" spans="1:20" x14ac:dyDescent="0.25">
      <c r="A923" s="65" t="str">
        <f t="shared" si="71"/>
        <v>17PECAR025.510</v>
      </c>
      <c r="B923" s="53" t="s">
        <v>135</v>
      </c>
      <c r="C923" s="53" t="s">
        <v>70</v>
      </c>
      <c r="D923" s="53" t="s">
        <v>623</v>
      </c>
      <c r="E923" s="58" t="s">
        <v>624</v>
      </c>
      <c r="F923" s="53" t="s">
        <v>150</v>
      </c>
      <c r="G923" s="53" t="s">
        <v>941</v>
      </c>
      <c r="H923" s="65" t="str">
        <f>IF(D923="","",CONCATENATE(B923,VLOOKUP(C923,Thesaurus!N:O,2,0),VLOOKUP(F923,Thesaurus!C:D,2,0)))</f>
        <v>17PECAR02</v>
      </c>
      <c r="I923" s="57">
        <v>510</v>
      </c>
      <c r="J923" s="59" t="s">
        <v>1019</v>
      </c>
      <c r="K923" s="61" t="s">
        <v>1001</v>
      </c>
      <c r="L923" s="53">
        <v>1</v>
      </c>
      <c r="N923" s="53" t="b">
        <f t="shared" si="74"/>
        <v>0</v>
      </c>
      <c r="O923" s="67">
        <f>IF(A923="","",SUMIFS('MVT stock'!G:G,'MVT stock'!E:E,A923,'MVT stock'!F:F,K923))</f>
        <v>0</v>
      </c>
      <c r="P923" s="67">
        <f>IF(A923="","",SUMIFS('MVT stock'!H:H,'MVT stock'!E:E,A923,'MVT stock'!F:F,K923))</f>
        <v>0</v>
      </c>
      <c r="Q923" s="68" t="str">
        <f t="shared" si="72"/>
        <v/>
      </c>
      <c r="R923" s="50" t="str">
        <f t="shared" si="70"/>
        <v>Chemise dentelle</v>
      </c>
      <c r="S923" s="51">
        <f>VLOOKUP(A923,BDD!E:F,2,0)</f>
        <v>144</v>
      </c>
      <c r="T923" s="51">
        <f t="shared" si="73"/>
        <v>144</v>
      </c>
    </row>
    <row r="924" spans="1:20" x14ac:dyDescent="0.25">
      <c r="A924" s="65" t="str">
        <f t="shared" si="71"/>
        <v>17PECAR025.510</v>
      </c>
      <c r="B924" s="53" t="s">
        <v>135</v>
      </c>
      <c r="C924" s="53" t="s">
        <v>70</v>
      </c>
      <c r="D924" s="53" t="s">
        <v>623</v>
      </c>
      <c r="E924" s="58" t="s">
        <v>624</v>
      </c>
      <c r="F924" s="53" t="s">
        <v>150</v>
      </c>
      <c r="G924" s="53" t="s">
        <v>941</v>
      </c>
      <c r="H924" s="65" t="str">
        <f>IF(D924="","",CONCATENATE(B924,VLOOKUP(C924,Thesaurus!N:O,2,0),VLOOKUP(F924,Thesaurus!C:D,2,0)))</f>
        <v>17PECAR02</v>
      </c>
      <c r="I924" s="57">
        <v>510</v>
      </c>
      <c r="J924" s="59" t="s">
        <v>1019</v>
      </c>
      <c r="K924" s="61" t="s">
        <v>1002</v>
      </c>
      <c r="L924" s="53">
        <v>1</v>
      </c>
      <c r="N924" s="53" t="b">
        <f t="shared" si="74"/>
        <v>0</v>
      </c>
      <c r="O924" s="67">
        <f>IF(A924="","",SUMIFS('MVT stock'!G:G,'MVT stock'!E:E,A924,'MVT stock'!F:F,K924))</f>
        <v>0</v>
      </c>
      <c r="P924" s="67">
        <f>IF(A924="","",SUMIFS('MVT stock'!H:H,'MVT stock'!E:E,A924,'MVT stock'!F:F,K924))</f>
        <v>0</v>
      </c>
      <c r="Q924" s="68" t="str">
        <f t="shared" si="72"/>
        <v/>
      </c>
      <c r="R924" s="50" t="str">
        <f t="shared" si="70"/>
        <v>Chemise dentelle</v>
      </c>
      <c r="S924" s="51">
        <f>VLOOKUP(A924,BDD!E:F,2,0)</f>
        <v>144</v>
      </c>
      <c r="T924" s="51">
        <f t="shared" si="73"/>
        <v>144</v>
      </c>
    </row>
    <row r="925" spans="1:20" x14ac:dyDescent="0.25">
      <c r="A925" s="65" t="str">
        <f t="shared" si="71"/>
        <v>17PECAR025.510</v>
      </c>
      <c r="B925" s="53" t="s">
        <v>135</v>
      </c>
      <c r="C925" s="53" t="s">
        <v>70</v>
      </c>
      <c r="D925" s="53" t="s">
        <v>623</v>
      </c>
      <c r="E925" s="58" t="s">
        <v>624</v>
      </c>
      <c r="F925" s="53" t="s">
        <v>150</v>
      </c>
      <c r="G925" s="53" t="s">
        <v>941</v>
      </c>
      <c r="H925" s="65" t="str">
        <f>IF(D925="","",CONCATENATE(B925,VLOOKUP(C925,Thesaurus!N:O,2,0),VLOOKUP(F925,Thesaurus!C:D,2,0)))</f>
        <v>17PECAR02</v>
      </c>
      <c r="I925" s="57">
        <v>510</v>
      </c>
      <c r="J925" s="59" t="s">
        <v>1019</v>
      </c>
      <c r="K925" s="61" t="s">
        <v>993</v>
      </c>
      <c r="L925" s="53">
        <v>1</v>
      </c>
      <c r="N925" s="53" t="b">
        <f t="shared" si="74"/>
        <v>0</v>
      </c>
      <c r="O925" s="67">
        <f>IF(A925="","",SUMIFS('MVT stock'!G:G,'MVT stock'!E:E,A925,'MVT stock'!F:F,K925))</f>
        <v>0</v>
      </c>
      <c r="P925" s="67">
        <f>IF(A925="","",SUMIFS('MVT stock'!H:H,'MVT stock'!E:E,A925,'MVT stock'!F:F,K925))</f>
        <v>0</v>
      </c>
      <c r="Q925" s="68" t="str">
        <f t="shared" si="72"/>
        <v/>
      </c>
      <c r="R925" s="50" t="str">
        <f t="shared" si="70"/>
        <v>Chemise dentelle</v>
      </c>
      <c r="S925" s="51">
        <f>VLOOKUP(A925,BDD!E:F,2,0)</f>
        <v>144</v>
      </c>
      <c r="T925" s="51">
        <f t="shared" si="73"/>
        <v>144</v>
      </c>
    </row>
    <row r="926" spans="1:20" x14ac:dyDescent="0.25">
      <c r="A926" s="65" t="str">
        <f t="shared" si="71"/>
        <v>17PECAR051.710</v>
      </c>
      <c r="B926" s="53" t="s">
        <v>135</v>
      </c>
      <c r="C926" s="53" t="s">
        <v>70</v>
      </c>
      <c r="D926" s="53" t="s">
        <v>625</v>
      </c>
      <c r="E926" s="58" t="s">
        <v>589</v>
      </c>
      <c r="F926" s="53" t="s">
        <v>156</v>
      </c>
      <c r="G926" s="53" t="s">
        <v>942</v>
      </c>
      <c r="H926" s="65" t="str">
        <f>IF(D926="","",CONCATENATE(B926,VLOOKUP(C926,Thesaurus!N:O,2,0),VLOOKUP(F926,Thesaurus!C:D,2,0)))</f>
        <v>17PECAR05</v>
      </c>
      <c r="I926" s="57">
        <v>710</v>
      </c>
      <c r="J926" s="59" t="s">
        <v>1004</v>
      </c>
      <c r="K926" s="61" t="s">
        <v>1001</v>
      </c>
      <c r="L926" s="53">
        <v>1</v>
      </c>
      <c r="N926" s="53" t="b">
        <f t="shared" si="74"/>
        <v>0</v>
      </c>
      <c r="O926" s="67">
        <f>IF(A926="","",SUMIFS('MVT stock'!G:G,'MVT stock'!E:E,A926,'MVT stock'!F:F,K926))</f>
        <v>0</v>
      </c>
      <c r="P926" s="67">
        <f>IF(A926="","",SUMIFS('MVT stock'!H:H,'MVT stock'!E:E,A926,'MVT stock'!F:F,K926))</f>
        <v>0</v>
      </c>
      <c r="Q926" s="68" t="str">
        <f t="shared" si="72"/>
        <v/>
      </c>
      <c r="R926" s="50" t="str">
        <f t="shared" si="70"/>
        <v>Jupe crayon dentelle</v>
      </c>
      <c r="S926" s="51">
        <f>VLOOKUP(A926,BDD!E:F,2,0)</f>
        <v>129</v>
      </c>
      <c r="T926" s="51">
        <f t="shared" si="73"/>
        <v>129</v>
      </c>
    </row>
    <row r="927" spans="1:20" x14ac:dyDescent="0.25">
      <c r="A927" s="65" t="str">
        <f t="shared" si="71"/>
        <v>17PECAR051.710</v>
      </c>
      <c r="B927" s="53" t="s">
        <v>135</v>
      </c>
      <c r="C927" s="53" t="s">
        <v>70</v>
      </c>
      <c r="D927" s="53" t="s">
        <v>625</v>
      </c>
      <c r="E927" s="58" t="s">
        <v>589</v>
      </c>
      <c r="F927" s="53" t="s">
        <v>156</v>
      </c>
      <c r="G927" s="53" t="s">
        <v>942</v>
      </c>
      <c r="H927" s="65" t="str">
        <f>IF(D927="","",CONCATENATE(B927,VLOOKUP(C927,Thesaurus!N:O,2,0),VLOOKUP(F927,Thesaurus!C:D,2,0)))</f>
        <v>17PECAR05</v>
      </c>
      <c r="I927" s="57">
        <v>710</v>
      </c>
      <c r="J927" s="59" t="s">
        <v>1004</v>
      </c>
      <c r="K927" s="61" t="s">
        <v>1002</v>
      </c>
      <c r="L927" s="53">
        <v>1</v>
      </c>
      <c r="N927" s="53" t="b">
        <f t="shared" si="74"/>
        <v>0</v>
      </c>
      <c r="O927" s="67">
        <f>IF(A927="","",SUMIFS('MVT stock'!G:G,'MVT stock'!E:E,A927,'MVT stock'!F:F,K927))</f>
        <v>0</v>
      </c>
      <c r="P927" s="67">
        <f>IF(A927="","",SUMIFS('MVT stock'!H:H,'MVT stock'!E:E,A927,'MVT stock'!F:F,K927))</f>
        <v>0</v>
      </c>
      <c r="Q927" s="68" t="str">
        <f t="shared" si="72"/>
        <v/>
      </c>
      <c r="R927" s="50" t="str">
        <f t="shared" si="70"/>
        <v>Jupe crayon dentelle</v>
      </c>
      <c r="S927" s="51">
        <f>VLOOKUP(A927,BDD!E:F,2,0)</f>
        <v>129</v>
      </c>
      <c r="T927" s="51">
        <f t="shared" si="73"/>
        <v>129</v>
      </c>
    </row>
    <row r="928" spans="1:20" x14ac:dyDescent="0.25">
      <c r="A928" s="65" t="str">
        <f t="shared" si="71"/>
        <v>17PECAR051.710</v>
      </c>
      <c r="B928" s="53" t="s">
        <v>135</v>
      </c>
      <c r="C928" s="53" t="s">
        <v>70</v>
      </c>
      <c r="D928" s="53" t="s">
        <v>625</v>
      </c>
      <c r="E928" s="58" t="s">
        <v>589</v>
      </c>
      <c r="F928" s="53" t="s">
        <v>156</v>
      </c>
      <c r="G928" s="53" t="s">
        <v>942</v>
      </c>
      <c r="H928" s="65" t="str">
        <f>IF(D928="","",CONCATENATE(B928,VLOOKUP(C928,Thesaurus!N:O,2,0),VLOOKUP(F928,Thesaurus!C:D,2,0)))</f>
        <v>17PECAR05</v>
      </c>
      <c r="I928" s="57">
        <v>710</v>
      </c>
      <c r="J928" s="59" t="s">
        <v>1004</v>
      </c>
      <c r="K928" s="61" t="s">
        <v>993</v>
      </c>
      <c r="L928" s="53">
        <v>1</v>
      </c>
      <c r="N928" s="53" t="b">
        <f t="shared" si="74"/>
        <v>0</v>
      </c>
      <c r="O928" s="67">
        <f>IF(A928="","",SUMIFS('MVT stock'!G:G,'MVT stock'!E:E,A928,'MVT stock'!F:F,K928))</f>
        <v>0</v>
      </c>
      <c r="P928" s="67">
        <f>IF(A928="","",SUMIFS('MVT stock'!H:H,'MVT stock'!E:E,A928,'MVT stock'!F:F,K928))</f>
        <v>0</v>
      </c>
      <c r="Q928" s="68" t="str">
        <f t="shared" si="72"/>
        <v/>
      </c>
      <c r="R928" s="50" t="str">
        <f t="shared" si="70"/>
        <v>Jupe crayon dentelle</v>
      </c>
      <c r="S928" s="51">
        <f>VLOOKUP(A928,BDD!E:F,2,0)</f>
        <v>129</v>
      </c>
      <c r="T928" s="51">
        <f t="shared" si="73"/>
        <v>129</v>
      </c>
    </row>
    <row r="929" spans="1:20" x14ac:dyDescent="0.25">
      <c r="A929" s="65" t="str">
        <f t="shared" si="71"/>
        <v>17PECAR084.999</v>
      </c>
      <c r="B929" s="53" t="s">
        <v>135</v>
      </c>
      <c r="C929" s="53" t="s">
        <v>70</v>
      </c>
      <c r="D929" s="53" t="s">
        <v>626</v>
      </c>
      <c r="E929" s="58" t="s">
        <v>322</v>
      </c>
      <c r="F929" s="53" t="s">
        <v>162</v>
      </c>
      <c r="G929" s="53" t="s">
        <v>943</v>
      </c>
      <c r="H929" s="65" t="str">
        <f>IF(D929="","",CONCATENATE(B929,VLOOKUP(C929,Thesaurus!N:O,2,0),VLOOKUP(F929,Thesaurus!C:D,2,0)))</f>
        <v>17PECAR08</v>
      </c>
      <c r="I929" s="57">
        <v>999</v>
      </c>
      <c r="J929" s="59" t="s">
        <v>182</v>
      </c>
      <c r="K929" s="61" t="s">
        <v>1001</v>
      </c>
      <c r="L929" s="53">
        <v>1</v>
      </c>
      <c r="N929" s="53" t="b">
        <f t="shared" si="74"/>
        <v>0</v>
      </c>
      <c r="O929" s="67">
        <f>IF(A929="","",SUMIFS('MVT stock'!G:G,'MVT stock'!E:E,A929,'MVT stock'!F:F,K929))</f>
        <v>0</v>
      </c>
      <c r="P929" s="67">
        <f>IF(A929="","",SUMIFS('MVT stock'!H:H,'MVT stock'!E:E,A929,'MVT stock'!F:F,K929))</f>
        <v>0</v>
      </c>
      <c r="Q929" s="68" t="str">
        <f t="shared" si="72"/>
        <v/>
      </c>
      <c r="R929" s="50" t="str">
        <f t="shared" si="70"/>
        <v>Robe plissée en dentelle</v>
      </c>
      <c r="S929" s="51">
        <f>VLOOKUP(A929,BDD!E:F,2,0)</f>
        <v>329</v>
      </c>
      <c r="T929" s="51">
        <f t="shared" si="73"/>
        <v>329</v>
      </c>
    </row>
    <row r="930" spans="1:20" x14ac:dyDescent="0.25">
      <c r="A930" s="65" t="str">
        <f t="shared" si="71"/>
        <v>17PECAR084.999</v>
      </c>
      <c r="B930" s="53" t="s">
        <v>135</v>
      </c>
      <c r="C930" s="53" t="s">
        <v>70</v>
      </c>
      <c r="D930" s="53" t="s">
        <v>626</v>
      </c>
      <c r="E930" s="58" t="s">
        <v>322</v>
      </c>
      <c r="F930" s="53" t="s">
        <v>162</v>
      </c>
      <c r="G930" s="53" t="s">
        <v>943</v>
      </c>
      <c r="H930" s="65" t="str">
        <f>IF(D930="","",CONCATENATE(B930,VLOOKUP(C930,Thesaurus!N:O,2,0),VLOOKUP(F930,Thesaurus!C:D,2,0)))</f>
        <v>17PECAR08</v>
      </c>
      <c r="I930" s="57">
        <v>999</v>
      </c>
      <c r="J930" s="59" t="s">
        <v>182</v>
      </c>
      <c r="K930" s="61" t="s">
        <v>1002</v>
      </c>
      <c r="L930" s="53">
        <v>1</v>
      </c>
      <c r="N930" s="53" t="b">
        <f t="shared" si="74"/>
        <v>0</v>
      </c>
      <c r="O930" s="67">
        <f>IF(A930="","",SUMIFS('MVT stock'!G:G,'MVT stock'!E:E,A930,'MVT stock'!F:F,K930))</f>
        <v>0</v>
      </c>
      <c r="P930" s="67">
        <f>IF(A930="","",SUMIFS('MVT stock'!H:H,'MVT stock'!E:E,A930,'MVT stock'!F:F,K930))</f>
        <v>0</v>
      </c>
      <c r="Q930" s="68" t="str">
        <f t="shared" si="72"/>
        <v/>
      </c>
      <c r="R930" s="50" t="str">
        <f t="shared" si="70"/>
        <v>Robe plissée en dentelle</v>
      </c>
      <c r="S930" s="51">
        <f>VLOOKUP(A930,BDD!E:F,2,0)</f>
        <v>329</v>
      </c>
      <c r="T930" s="51">
        <f t="shared" si="73"/>
        <v>329</v>
      </c>
    </row>
    <row r="931" spans="1:20" x14ac:dyDescent="0.25">
      <c r="A931" s="65" t="str">
        <f t="shared" si="71"/>
        <v>17PECAR084.999</v>
      </c>
      <c r="B931" s="53" t="s">
        <v>135</v>
      </c>
      <c r="C931" s="53" t="s">
        <v>70</v>
      </c>
      <c r="D931" s="53" t="s">
        <v>626</v>
      </c>
      <c r="E931" s="58" t="s">
        <v>322</v>
      </c>
      <c r="F931" s="53" t="s">
        <v>162</v>
      </c>
      <c r="G931" s="53" t="s">
        <v>943</v>
      </c>
      <c r="H931" s="65" t="str">
        <f>IF(D931="","",CONCATENATE(B931,VLOOKUP(C931,Thesaurus!N:O,2,0),VLOOKUP(F931,Thesaurus!C:D,2,0)))</f>
        <v>17PECAR08</v>
      </c>
      <c r="I931" s="57">
        <v>999</v>
      </c>
      <c r="J931" s="59" t="s">
        <v>182</v>
      </c>
      <c r="K931" s="61" t="s">
        <v>993</v>
      </c>
      <c r="L931" s="53">
        <v>1</v>
      </c>
      <c r="N931" s="53" t="b">
        <f t="shared" si="74"/>
        <v>0</v>
      </c>
      <c r="O931" s="67">
        <f>IF(A931="","",SUMIFS('MVT stock'!G:G,'MVT stock'!E:E,A931,'MVT stock'!F:F,K931))</f>
        <v>0</v>
      </c>
      <c r="P931" s="67">
        <f>IF(A931="","",SUMIFS('MVT stock'!H:H,'MVT stock'!E:E,A931,'MVT stock'!F:F,K931))</f>
        <v>0</v>
      </c>
      <c r="Q931" s="68" t="str">
        <f t="shared" si="72"/>
        <v/>
      </c>
      <c r="R931" s="50" t="str">
        <f t="shared" si="70"/>
        <v>Robe plissée en dentelle</v>
      </c>
      <c r="S931" s="51">
        <f>VLOOKUP(A931,BDD!E:F,2,0)</f>
        <v>329</v>
      </c>
      <c r="T931" s="51">
        <f t="shared" si="73"/>
        <v>329</v>
      </c>
    </row>
    <row r="932" spans="1:20" x14ac:dyDescent="0.25">
      <c r="A932" s="65" t="str">
        <f t="shared" si="71"/>
        <v>17PECAR012.001</v>
      </c>
      <c r="B932" s="53" t="s">
        <v>135</v>
      </c>
      <c r="C932" s="53" t="s">
        <v>70</v>
      </c>
      <c r="D932" s="53" t="s">
        <v>627</v>
      </c>
      <c r="E932" s="58" t="s">
        <v>145</v>
      </c>
      <c r="F932" s="53" t="s">
        <v>148</v>
      </c>
      <c r="G932" s="53" t="s">
        <v>944</v>
      </c>
      <c r="H932" s="65" t="str">
        <f>IF(D932="","",CONCATENATE(B932,VLOOKUP(C932,Thesaurus!N:O,2,0),VLOOKUP(F932,Thesaurus!C:D,2,0)))</f>
        <v>17PECAR01</v>
      </c>
      <c r="I932" s="57" t="s">
        <v>145</v>
      </c>
      <c r="J932" s="59" t="s">
        <v>183</v>
      </c>
      <c r="K932" s="61" t="s">
        <v>180</v>
      </c>
      <c r="L932" s="53">
        <v>2</v>
      </c>
      <c r="N932" s="53" t="b">
        <f t="shared" si="74"/>
        <v>0</v>
      </c>
      <c r="O932" s="67">
        <f>IF(A932="","",SUMIFS('MVT stock'!G:G,'MVT stock'!E:E,A932,'MVT stock'!F:F,K932))</f>
        <v>0</v>
      </c>
      <c r="P932" s="67">
        <f>IF(A932="","",SUMIFS('MVT stock'!H:H,'MVT stock'!E:E,A932,'MVT stock'!F:F,K932))</f>
        <v>0</v>
      </c>
      <c r="Q932" s="68" t="str">
        <f t="shared" si="72"/>
        <v/>
      </c>
      <c r="R932" s="50" t="str">
        <f t="shared" si="70"/>
        <v>Top jersey et dentelle</v>
      </c>
      <c r="S932" s="51">
        <f>VLOOKUP(A932,BDD!E:F,2,0)</f>
        <v>62</v>
      </c>
      <c r="T932" s="51">
        <f t="shared" si="73"/>
        <v>124</v>
      </c>
    </row>
    <row r="933" spans="1:20" x14ac:dyDescent="0.25">
      <c r="A933" s="65" t="str">
        <f t="shared" si="71"/>
        <v>17PECAR012.001</v>
      </c>
      <c r="B933" s="53" t="s">
        <v>135</v>
      </c>
      <c r="C933" s="53" t="s">
        <v>70</v>
      </c>
      <c r="D933" s="53" t="s">
        <v>627</v>
      </c>
      <c r="E933" s="58" t="s">
        <v>145</v>
      </c>
      <c r="F933" s="53" t="s">
        <v>148</v>
      </c>
      <c r="G933" s="53" t="s">
        <v>944</v>
      </c>
      <c r="H933" s="65" t="str">
        <f>IF(D933="","",CONCATENATE(B933,VLOOKUP(C933,Thesaurus!N:O,2,0),VLOOKUP(F933,Thesaurus!C:D,2,0)))</f>
        <v>17PECAR01</v>
      </c>
      <c r="I933" s="57" t="s">
        <v>145</v>
      </c>
      <c r="J933" s="59" t="s">
        <v>183</v>
      </c>
      <c r="K933" s="61" t="s">
        <v>181</v>
      </c>
      <c r="L933" s="53">
        <v>1</v>
      </c>
      <c r="N933" s="53" t="b">
        <f t="shared" si="74"/>
        <v>0</v>
      </c>
      <c r="O933" s="67">
        <f>IF(A933="","",SUMIFS('MVT stock'!G:G,'MVT stock'!E:E,A933,'MVT stock'!F:F,K933))</f>
        <v>0</v>
      </c>
      <c r="P933" s="67">
        <f>IF(A933="","",SUMIFS('MVT stock'!H:H,'MVT stock'!E:E,A933,'MVT stock'!F:F,K933))</f>
        <v>0</v>
      </c>
      <c r="Q933" s="68" t="str">
        <f t="shared" si="72"/>
        <v/>
      </c>
      <c r="R933" s="50" t="str">
        <f t="shared" si="70"/>
        <v>Top jersey et dentelle</v>
      </c>
      <c r="S933" s="51">
        <f>VLOOKUP(A933,BDD!E:F,2,0)</f>
        <v>62</v>
      </c>
      <c r="T933" s="51">
        <f t="shared" si="73"/>
        <v>62</v>
      </c>
    </row>
    <row r="934" spans="1:20" x14ac:dyDescent="0.25">
      <c r="A934" s="65" t="str">
        <f t="shared" si="71"/>
        <v>17PECAR012.001</v>
      </c>
      <c r="B934" s="53" t="s">
        <v>135</v>
      </c>
      <c r="C934" s="53" t="s">
        <v>70</v>
      </c>
      <c r="D934" s="53" t="s">
        <v>627</v>
      </c>
      <c r="E934" s="58" t="s">
        <v>145</v>
      </c>
      <c r="F934" s="53" t="s">
        <v>148</v>
      </c>
      <c r="G934" s="53" t="s">
        <v>944</v>
      </c>
      <c r="H934" s="65" t="str">
        <f>IF(D934="","",CONCATENATE(B934,VLOOKUP(C934,Thesaurus!N:O,2,0),VLOOKUP(F934,Thesaurus!C:D,2,0)))</f>
        <v>17PECAR01</v>
      </c>
      <c r="I934" s="57" t="s">
        <v>145</v>
      </c>
      <c r="J934" s="59" t="s">
        <v>183</v>
      </c>
      <c r="K934" s="61" t="s">
        <v>996</v>
      </c>
      <c r="L934" s="53">
        <v>1</v>
      </c>
      <c r="N934" s="53" t="b">
        <f t="shared" si="74"/>
        <v>0</v>
      </c>
      <c r="O934" s="67">
        <f>IF(A934="","",SUMIFS('MVT stock'!G:G,'MVT stock'!E:E,A934,'MVT stock'!F:F,K934))</f>
        <v>0</v>
      </c>
      <c r="P934" s="67">
        <f>IF(A934="","",SUMIFS('MVT stock'!H:H,'MVT stock'!E:E,A934,'MVT stock'!F:F,K934))</f>
        <v>0</v>
      </c>
      <c r="Q934" s="68" t="str">
        <f t="shared" si="72"/>
        <v/>
      </c>
      <c r="R934" s="50" t="str">
        <f t="shared" si="70"/>
        <v>Top jersey et dentelle</v>
      </c>
      <c r="S934" s="51">
        <f>VLOOKUP(A934,BDD!E:F,2,0)</f>
        <v>62</v>
      </c>
      <c r="T934" s="51">
        <f t="shared" si="73"/>
        <v>62</v>
      </c>
    </row>
    <row r="935" spans="1:20" x14ac:dyDescent="0.25">
      <c r="A935" s="65" t="str">
        <f t="shared" si="71"/>
        <v>17PECAR085.999</v>
      </c>
      <c r="B935" s="53" t="s">
        <v>135</v>
      </c>
      <c r="C935" s="53" t="s">
        <v>70</v>
      </c>
      <c r="D935" s="53" t="s">
        <v>628</v>
      </c>
      <c r="E935" s="58" t="s">
        <v>322</v>
      </c>
      <c r="F935" s="53" t="s">
        <v>162</v>
      </c>
      <c r="G935" s="53" t="s">
        <v>810</v>
      </c>
      <c r="H935" s="65" t="str">
        <f>IF(D935="","",CONCATENATE(B935,VLOOKUP(C935,Thesaurus!N:O,2,0),VLOOKUP(F935,Thesaurus!C:D,2,0)))</f>
        <v>17PECAR08</v>
      </c>
      <c r="I935" s="57">
        <v>999</v>
      </c>
      <c r="J935" s="59" t="s">
        <v>1019</v>
      </c>
      <c r="K935" s="61" t="s">
        <v>180</v>
      </c>
      <c r="L935" s="53">
        <v>1</v>
      </c>
      <c r="N935" s="53" t="b">
        <f t="shared" si="74"/>
        <v>0</v>
      </c>
      <c r="O935" s="67">
        <f>IF(A935="","",SUMIFS('MVT stock'!G:G,'MVT stock'!E:E,A935,'MVT stock'!F:F,K935))</f>
        <v>0</v>
      </c>
      <c r="P935" s="67">
        <f>IF(A935="","",SUMIFS('MVT stock'!H:H,'MVT stock'!E:E,A935,'MVT stock'!F:F,K935))</f>
        <v>0</v>
      </c>
      <c r="Q935" s="68" t="str">
        <f t="shared" si="72"/>
        <v/>
      </c>
      <c r="R935" s="50" t="str">
        <f t="shared" si="70"/>
        <v>Robe en jersey</v>
      </c>
      <c r="S935" s="51">
        <f>VLOOKUP(A935,BDD!E:F,2,0)</f>
        <v>118</v>
      </c>
      <c r="T935" s="51">
        <f t="shared" si="73"/>
        <v>118</v>
      </c>
    </row>
    <row r="936" spans="1:20" x14ac:dyDescent="0.25">
      <c r="A936" s="65" t="str">
        <f t="shared" si="71"/>
        <v>17PECAR085.999</v>
      </c>
      <c r="B936" s="53" t="s">
        <v>135</v>
      </c>
      <c r="C936" s="53" t="s">
        <v>70</v>
      </c>
      <c r="D936" s="53" t="s">
        <v>628</v>
      </c>
      <c r="E936" s="58" t="s">
        <v>322</v>
      </c>
      <c r="F936" s="53" t="s">
        <v>162</v>
      </c>
      <c r="G936" s="53" t="s">
        <v>810</v>
      </c>
      <c r="H936" s="65" t="str">
        <f>IF(D936="","",CONCATENATE(B936,VLOOKUP(C936,Thesaurus!N:O,2,0),VLOOKUP(F936,Thesaurus!C:D,2,0)))</f>
        <v>17PECAR08</v>
      </c>
      <c r="I936" s="57">
        <v>999</v>
      </c>
      <c r="J936" s="59" t="s">
        <v>1019</v>
      </c>
      <c r="K936" s="61" t="s">
        <v>181</v>
      </c>
      <c r="L936" s="53">
        <v>1</v>
      </c>
      <c r="N936" s="53" t="b">
        <f t="shared" si="74"/>
        <v>0</v>
      </c>
      <c r="O936" s="67">
        <f>IF(A936="","",SUMIFS('MVT stock'!G:G,'MVT stock'!E:E,A936,'MVT stock'!F:F,K936))</f>
        <v>0</v>
      </c>
      <c r="P936" s="67">
        <f>IF(A936="","",SUMIFS('MVT stock'!H:H,'MVT stock'!E:E,A936,'MVT stock'!F:F,K936))</f>
        <v>0</v>
      </c>
      <c r="Q936" s="68" t="str">
        <f t="shared" si="72"/>
        <v/>
      </c>
      <c r="R936" s="50" t="str">
        <f t="shared" si="70"/>
        <v>Robe en jersey</v>
      </c>
      <c r="S936" s="51">
        <f>VLOOKUP(A936,BDD!E:F,2,0)</f>
        <v>118</v>
      </c>
      <c r="T936" s="51">
        <f t="shared" si="73"/>
        <v>118</v>
      </c>
    </row>
    <row r="937" spans="1:20" x14ac:dyDescent="0.25">
      <c r="A937" s="65" t="str">
        <f t="shared" si="71"/>
        <v>17PECAR085.999</v>
      </c>
      <c r="B937" s="53" t="s">
        <v>135</v>
      </c>
      <c r="C937" s="53" t="s">
        <v>70</v>
      </c>
      <c r="D937" s="53" t="s">
        <v>628</v>
      </c>
      <c r="E937" s="58" t="s">
        <v>322</v>
      </c>
      <c r="F937" s="53" t="s">
        <v>162</v>
      </c>
      <c r="G937" s="53" t="s">
        <v>810</v>
      </c>
      <c r="H937" s="65" t="str">
        <f>IF(D937="","",CONCATENATE(B937,VLOOKUP(C937,Thesaurus!N:O,2,0),VLOOKUP(F937,Thesaurus!C:D,2,0)))</f>
        <v>17PECAR08</v>
      </c>
      <c r="I937" s="57">
        <v>999</v>
      </c>
      <c r="J937" s="59" t="s">
        <v>1019</v>
      </c>
      <c r="K937" s="61" t="s">
        <v>996</v>
      </c>
      <c r="L937" s="53">
        <v>1</v>
      </c>
      <c r="N937" s="53" t="b">
        <f t="shared" si="74"/>
        <v>0</v>
      </c>
      <c r="O937" s="67">
        <f>IF(A937="","",SUMIFS('MVT stock'!G:G,'MVT stock'!E:E,A937,'MVT stock'!F:F,K937))</f>
        <v>0</v>
      </c>
      <c r="P937" s="67">
        <f>IF(A937="","",SUMIFS('MVT stock'!H:H,'MVT stock'!E:E,A937,'MVT stock'!F:F,K937))</f>
        <v>0</v>
      </c>
      <c r="Q937" s="68" t="str">
        <f t="shared" si="72"/>
        <v/>
      </c>
      <c r="R937" s="50" t="str">
        <f t="shared" si="70"/>
        <v>Robe en jersey</v>
      </c>
      <c r="S937" s="51">
        <f>VLOOKUP(A937,BDD!E:F,2,0)</f>
        <v>118</v>
      </c>
      <c r="T937" s="51">
        <f t="shared" si="73"/>
        <v>118</v>
      </c>
    </row>
    <row r="938" spans="1:20" x14ac:dyDescent="0.25">
      <c r="A938" s="65" t="str">
        <f t="shared" si="71"/>
        <v>17PECAR091.999</v>
      </c>
      <c r="B938" s="53" t="s">
        <v>135</v>
      </c>
      <c r="C938" s="53" t="s">
        <v>70</v>
      </c>
      <c r="D938" s="53" t="s">
        <v>629</v>
      </c>
      <c r="E938" s="58" t="s">
        <v>322</v>
      </c>
      <c r="F938" s="53" t="s">
        <v>164</v>
      </c>
      <c r="G938" s="53" t="s">
        <v>945</v>
      </c>
      <c r="H938" s="65" t="str">
        <f>IF(D938="","",CONCATENATE(B938,VLOOKUP(C938,Thesaurus!N:O,2,0),VLOOKUP(F938,Thesaurus!C:D,2,0)))</f>
        <v>17PECAR09</v>
      </c>
      <c r="I938" s="57">
        <v>999</v>
      </c>
      <c r="J938" s="59" t="s">
        <v>1004</v>
      </c>
      <c r="K938" s="61" t="s">
        <v>180</v>
      </c>
      <c r="L938" s="53">
        <v>2</v>
      </c>
      <c r="N938" s="53" t="b">
        <f t="shared" si="74"/>
        <v>0</v>
      </c>
      <c r="O938" s="67">
        <f>IF(A938="","",SUMIFS('MVT stock'!G:G,'MVT stock'!E:E,A938,'MVT stock'!F:F,K938))</f>
        <v>0</v>
      </c>
      <c r="P938" s="67">
        <f>IF(A938="","",SUMIFS('MVT stock'!H:H,'MVT stock'!E:E,A938,'MVT stock'!F:F,K938))</f>
        <v>0</v>
      </c>
      <c r="Q938" s="68" t="str">
        <f t="shared" si="72"/>
        <v/>
      </c>
      <c r="R938" s="50" t="str">
        <f t="shared" si="70"/>
        <v>Pull en maille ajourée</v>
      </c>
      <c r="S938" s="51">
        <f>VLOOKUP(A938,BDD!E:F,2,0)</f>
        <v>122</v>
      </c>
      <c r="T938" s="51">
        <f t="shared" si="73"/>
        <v>244</v>
      </c>
    </row>
    <row r="939" spans="1:20" x14ac:dyDescent="0.25">
      <c r="A939" s="65" t="str">
        <f t="shared" si="71"/>
        <v>17PECAR091.999</v>
      </c>
      <c r="B939" s="53" t="s">
        <v>135</v>
      </c>
      <c r="C939" s="53" t="s">
        <v>70</v>
      </c>
      <c r="D939" s="53" t="s">
        <v>629</v>
      </c>
      <c r="E939" s="58" t="s">
        <v>322</v>
      </c>
      <c r="F939" s="53" t="s">
        <v>164</v>
      </c>
      <c r="G939" s="53" t="s">
        <v>945</v>
      </c>
      <c r="H939" s="65" t="str">
        <f>IF(D939="","",CONCATENATE(B939,VLOOKUP(C939,Thesaurus!N:O,2,0),VLOOKUP(F939,Thesaurus!C:D,2,0)))</f>
        <v>17PECAR09</v>
      </c>
      <c r="I939" s="57">
        <v>999</v>
      </c>
      <c r="J939" s="59" t="s">
        <v>1004</v>
      </c>
      <c r="K939" s="61" t="s">
        <v>181</v>
      </c>
      <c r="L939" s="53">
        <v>1</v>
      </c>
      <c r="N939" s="53" t="b">
        <f t="shared" si="74"/>
        <v>0</v>
      </c>
      <c r="O939" s="67">
        <f>IF(A939="","",SUMIFS('MVT stock'!G:G,'MVT stock'!E:E,A939,'MVT stock'!F:F,K939))</f>
        <v>0</v>
      </c>
      <c r="P939" s="67">
        <f>IF(A939="","",SUMIFS('MVT stock'!H:H,'MVT stock'!E:E,A939,'MVT stock'!F:F,K939))</f>
        <v>0</v>
      </c>
      <c r="Q939" s="68" t="str">
        <f t="shared" si="72"/>
        <v/>
      </c>
      <c r="R939" s="50" t="str">
        <f t="shared" si="70"/>
        <v>Pull en maille ajourée</v>
      </c>
      <c r="S939" s="51">
        <f>VLOOKUP(A939,BDD!E:F,2,0)</f>
        <v>122</v>
      </c>
      <c r="T939" s="51">
        <f t="shared" si="73"/>
        <v>122</v>
      </c>
    </row>
    <row r="940" spans="1:20" x14ac:dyDescent="0.25">
      <c r="A940" s="65" t="str">
        <f t="shared" si="71"/>
        <v>17PECAR091.999</v>
      </c>
      <c r="B940" s="53" t="s">
        <v>135</v>
      </c>
      <c r="C940" s="53" t="s">
        <v>70</v>
      </c>
      <c r="D940" s="53" t="s">
        <v>629</v>
      </c>
      <c r="E940" s="58" t="s">
        <v>322</v>
      </c>
      <c r="F940" s="53" t="s">
        <v>164</v>
      </c>
      <c r="G940" s="53" t="s">
        <v>945</v>
      </c>
      <c r="H940" s="65" t="str">
        <f>IF(D940="","",CONCATENATE(B940,VLOOKUP(C940,Thesaurus!N:O,2,0),VLOOKUP(F940,Thesaurus!C:D,2,0)))</f>
        <v>17PECAR09</v>
      </c>
      <c r="I940" s="57">
        <v>999</v>
      </c>
      <c r="J940" s="59" t="s">
        <v>1004</v>
      </c>
      <c r="K940" s="61" t="s">
        <v>996</v>
      </c>
      <c r="L940" s="53">
        <v>1</v>
      </c>
      <c r="N940" s="53" t="b">
        <f t="shared" si="74"/>
        <v>0</v>
      </c>
      <c r="O940" s="67">
        <f>IF(A940="","",SUMIFS('MVT stock'!G:G,'MVT stock'!E:E,A940,'MVT stock'!F:F,K940))</f>
        <v>0</v>
      </c>
      <c r="P940" s="67">
        <f>IF(A940="","",SUMIFS('MVT stock'!H:H,'MVT stock'!E:E,A940,'MVT stock'!F:F,K940))</f>
        <v>0</v>
      </c>
      <c r="Q940" s="68" t="str">
        <f t="shared" si="72"/>
        <v/>
      </c>
      <c r="R940" s="50" t="str">
        <f t="shared" si="70"/>
        <v>Pull en maille ajourée</v>
      </c>
      <c r="S940" s="51">
        <f>VLOOKUP(A940,BDD!E:F,2,0)</f>
        <v>122</v>
      </c>
      <c r="T940" s="51">
        <f t="shared" si="73"/>
        <v>122</v>
      </c>
    </row>
    <row r="941" spans="1:20" x14ac:dyDescent="0.25">
      <c r="A941" s="65" t="str">
        <f t="shared" si="71"/>
        <v>17PECAR092.999</v>
      </c>
      <c r="B941" s="53" t="s">
        <v>135</v>
      </c>
      <c r="C941" s="53" t="s">
        <v>70</v>
      </c>
      <c r="D941" s="53" t="s">
        <v>630</v>
      </c>
      <c r="E941" s="58" t="s">
        <v>322</v>
      </c>
      <c r="F941" s="53" t="s">
        <v>164</v>
      </c>
      <c r="G941" s="53" t="s">
        <v>946</v>
      </c>
      <c r="H941" s="65" t="str">
        <f>IF(D941="","",CONCATENATE(B941,VLOOKUP(C941,Thesaurus!N:O,2,0),VLOOKUP(F941,Thesaurus!C:D,2,0)))</f>
        <v>17PECAR09</v>
      </c>
      <c r="I941" s="57">
        <v>999</v>
      </c>
      <c r="J941" s="59" t="s">
        <v>183</v>
      </c>
      <c r="K941" s="61" t="s">
        <v>180</v>
      </c>
      <c r="L941" s="53">
        <v>1</v>
      </c>
      <c r="N941" s="53" t="b">
        <f t="shared" si="74"/>
        <v>0</v>
      </c>
      <c r="O941" s="67">
        <f>IF(A941="","",SUMIFS('MVT stock'!G:G,'MVT stock'!E:E,A941,'MVT stock'!F:F,K941))</f>
        <v>0</v>
      </c>
      <c r="P941" s="67">
        <f>IF(A941="","",SUMIFS('MVT stock'!H:H,'MVT stock'!E:E,A941,'MVT stock'!F:F,K941))</f>
        <v>0</v>
      </c>
      <c r="Q941" s="68" t="str">
        <f t="shared" si="72"/>
        <v/>
      </c>
      <c r="R941" s="50" t="str">
        <f t="shared" si="70"/>
        <v>Pull manches longues ajusté</v>
      </c>
      <c r="S941" s="51">
        <f>VLOOKUP(A941,BDD!E:F,2,0)</f>
        <v>92</v>
      </c>
      <c r="T941" s="51">
        <f t="shared" si="73"/>
        <v>92</v>
      </c>
    </row>
    <row r="942" spans="1:20" x14ac:dyDescent="0.25">
      <c r="A942" s="65" t="str">
        <f t="shared" si="71"/>
        <v>17PECAR092.999</v>
      </c>
      <c r="B942" s="53" t="s">
        <v>135</v>
      </c>
      <c r="C942" s="53" t="s">
        <v>70</v>
      </c>
      <c r="D942" s="53" t="s">
        <v>630</v>
      </c>
      <c r="E942" s="58" t="s">
        <v>322</v>
      </c>
      <c r="F942" s="53" t="s">
        <v>164</v>
      </c>
      <c r="G942" s="53" t="s">
        <v>946</v>
      </c>
      <c r="H942" s="65" t="str">
        <f>IF(D942="","",CONCATENATE(B942,VLOOKUP(C942,Thesaurus!N:O,2,0),VLOOKUP(F942,Thesaurus!C:D,2,0)))</f>
        <v>17PECAR09</v>
      </c>
      <c r="I942" s="57">
        <v>999</v>
      </c>
      <c r="J942" s="59" t="s">
        <v>183</v>
      </c>
      <c r="K942" s="61" t="s">
        <v>181</v>
      </c>
      <c r="L942" s="53">
        <v>2</v>
      </c>
      <c r="N942" s="53" t="b">
        <f t="shared" si="74"/>
        <v>0</v>
      </c>
      <c r="O942" s="67">
        <f>IF(A942="","",SUMIFS('MVT stock'!G:G,'MVT stock'!E:E,A942,'MVT stock'!F:F,K942))</f>
        <v>0</v>
      </c>
      <c r="P942" s="67">
        <f>IF(A942="","",SUMIFS('MVT stock'!H:H,'MVT stock'!E:E,A942,'MVT stock'!F:F,K942))</f>
        <v>0</v>
      </c>
      <c r="Q942" s="68" t="str">
        <f t="shared" si="72"/>
        <v/>
      </c>
      <c r="R942" s="50" t="str">
        <f t="shared" si="70"/>
        <v>Pull manches longues ajusté</v>
      </c>
      <c r="S942" s="51">
        <f>VLOOKUP(A942,BDD!E:F,2,0)</f>
        <v>92</v>
      </c>
      <c r="T942" s="51">
        <f t="shared" si="73"/>
        <v>184</v>
      </c>
    </row>
    <row r="943" spans="1:20" x14ac:dyDescent="0.25">
      <c r="A943" s="65" t="str">
        <f t="shared" si="71"/>
        <v>17PECAR092.999</v>
      </c>
      <c r="B943" s="53" t="s">
        <v>135</v>
      </c>
      <c r="C943" s="53" t="s">
        <v>70</v>
      </c>
      <c r="D943" s="53" t="s">
        <v>630</v>
      </c>
      <c r="E943" s="58" t="s">
        <v>322</v>
      </c>
      <c r="F943" s="53" t="s">
        <v>164</v>
      </c>
      <c r="G943" s="53" t="s">
        <v>946</v>
      </c>
      <c r="H943" s="65" t="str">
        <f>IF(D943="","",CONCATENATE(B943,VLOOKUP(C943,Thesaurus!N:O,2,0),VLOOKUP(F943,Thesaurus!C:D,2,0)))</f>
        <v>17PECAR09</v>
      </c>
      <c r="I943" s="57">
        <v>999</v>
      </c>
      <c r="J943" s="59" t="s">
        <v>183</v>
      </c>
      <c r="K943" s="61" t="s">
        <v>996</v>
      </c>
      <c r="L943" s="53">
        <v>1</v>
      </c>
      <c r="N943" s="53" t="b">
        <f t="shared" si="74"/>
        <v>0</v>
      </c>
      <c r="O943" s="67">
        <f>IF(A943="","",SUMIFS('MVT stock'!G:G,'MVT stock'!E:E,A943,'MVT stock'!F:F,K943))</f>
        <v>0</v>
      </c>
      <c r="P943" s="67">
        <f>IF(A943="","",SUMIFS('MVT stock'!H:H,'MVT stock'!E:E,A943,'MVT stock'!F:F,K943))</f>
        <v>0</v>
      </c>
      <c r="Q943" s="68" t="str">
        <f t="shared" si="72"/>
        <v/>
      </c>
      <c r="R943" s="50" t="str">
        <f t="shared" si="70"/>
        <v>Pull manches longues ajusté</v>
      </c>
      <c r="S943" s="51">
        <f>VLOOKUP(A943,BDD!E:F,2,0)</f>
        <v>92</v>
      </c>
      <c r="T943" s="51">
        <f t="shared" si="73"/>
        <v>92</v>
      </c>
    </row>
    <row r="944" spans="1:20" x14ac:dyDescent="0.25">
      <c r="A944" s="65" t="str">
        <f t="shared" si="71"/>
        <v>17PEPAJ011.550</v>
      </c>
      <c r="B944" s="53" t="s">
        <v>135</v>
      </c>
      <c r="C944" s="53" t="s">
        <v>699</v>
      </c>
      <c r="D944" s="53" t="s">
        <v>631</v>
      </c>
      <c r="E944" s="58" t="s">
        <v>632</v>
      </c>
      <c r="F944" s="53" t="s">
        <v>148</v>
      </c>
      <c r="G944" s="53" t="s">
        <v>947</v>
      </c>
      <c r="H944" s="65" t="str">
        <f>IF(D944="","",CONCATENATE(B944,VLOOKUP(C944,Thesaurus!N:O,2,0),VLOOKUP(F944,Thesaurus!C:D,2,0)))</f>
        <v>17PEPAJ01</v>
      </c>
      <c r="I944" s="57">
        <v>550</v>
      </c>
      <c r="J944" s="59" t="s">
        <v>1004</v>
      </c>
      <c r="K944" s="61" t="s">
        <v>1004</v>
      </c>
      <c r="L944" s="53">
        <v>2</v>
      </c>
      <c r="N944" s="53" t="b">
        <f t="shared" si="74"/>
        <v>0</v>
      </c>
      <c r="O944" s="67">
        <f>IF(A944="","",SUMIFS('MVT stock'!G:G,'MVT stock'!E:E,A944,'MVT stock'!F:F,K944))</f>
        <v>0</v>
      </c>
      <c r="P944" s="67">
        <f>IF(A944="","",SUMIFS('MVT stock'!H:H,'MVT stock'!E:E,A944,'MVT stock'!F:F,K944))</f>
        <v>0</v>
      </c>
      <c r="Q944" s="68" t="str">
        <f t="shared" si="72"/>
        <v/>
      </c>
      <c r="R944" s="50" t="str">
        <f t="shared" si="70"/>
        <v>Top off shoulder</v>
      </c>
      <c r="S944" s="51">
        <f>VLOOKUP(A944,BDD!E:F,2,0)</f>
        <v>87</v>
      </c>
      <c r="T944" s="51">
        <f t="shared" si="73"/>
        <v>174</v>
      </c>
    </row>
    <row r="945" spans="1:20" x14ac:dyDescent="0.25">
      <c r="A945" s="65" t="str">
        <f t="shared" si="71"/>
        <v>17PEPAJ011.550</v>
      </c>
      <c r="B945" s="53" t="s">
        <v>135</v>
      </c>
      <c r="C945" s="53" t="s">
        <v>699</v>
      </c>
      <c r="D945" s="53" t="s">
        <v>631</v>
      </c>
      <c r="E945" s="58" t="s">
        <v>632</v>
      </c>
      <c r="F945" s="53" t="s">
        <v>148</v>
      </c>
      <c r="G945" s="53" t="s">
        <v>947</v>
      </c>
      <c r="H945" s="65" t="str">
        <f>IF(D945="","",CONCATENATE(B945,VLOOKUP(C945,Thesaurus!N:O,2,0),VLOOKUP(F945,Thesaurus!C:D,2,0)))</f>
        <v>17PEPAJ01</v>
      </c>
      <c r="I945" s="57">
        <v>550</v>
      </c>
      <c r="J945" s="59" t="s">
        <v>1004</v>
      </c>
      <c r="K945" s="61" t="s">
        <v>183</v>
      </c>
      <c r="L945" s="53">
        <v>2</v>
      </c>
      <c r="N945" s="53" t="b">
        <f t="shared" si="74"/>
        <v>0</v>
      </c>
      <c r="O945" s="67">
        <f>IF(A945="","",SUMIFS('MVT stock'!G:G,'MVT stock'!E:E,A945,'MVT stock'!F:F,K945))</f>
        <v>0</v>
      </c>
      <c r="P945" s="67">
        <f>IF(A945="","",SUMIFS('MVT stock'!H:H,'MVT stock'!E:E,A945,'MVT stock'!F:F,K945))</f>
        <v>0</v>
      </c>
      <c r="Q945" s="68" t="str">
        <f t="shared" si="72"/>
        <v/>
      </c>
      <c r="R945" s="50" t="str">
        <f t="shared" si="70"/>
        <v>Top off shoulder</v>
      </c>
      <c r="S945" s="51">
        <f>VLOOKUP(A945,BDD!E:F,2,0)</f>
        <v>87</v>
      </c>
      <c r="T945" s="51">
        <f t="shared" si="73"/>
        <v>174</v>
      </c>
    </row>
    <row r="946" spans="1:20" x14ac:dyDescent="0.25">
      <c r="A946" s="65" t="str">
        <f t="shared" si="71"/>
        <v>17PEPAJ011.550</v>
      </c>
      <c r="B946" s="53" t="s">
        <v>135</v>
      </c>
      <c r="C946" s="53" t="s">
        <v>699</v>
      </c>
      <c r="D946" s="53" t="s">
        <v>631</v>
      </c>
      <c r="E946" s="58" t="s">
        <v>632</v>
      </c>
      <c r="F946" s="53" t="s">
        <v>148</v>
      </c>
      <c r="G946" s="53" t="s">
        <v>947</v>
      </c>
      <c r="H946" s="65" t="str">
        <f>IF(D946="","",CONCATENATE(B946,VLOOKUP(C946,Thesaurus!N:O,2,0),VLOOKUP(F946,Thesaurus!C:D,2,0)))</f>
        <v>17PEPAJ01</v>
      </c>
      <c r="I946" s="57">
        <v>550</v>
      </c>
      <c r="J946" s="59" t="s">
        <v>1004</v>
      </c>
      <c r="K946" s="61" t="s">
        <v>1005</v>
      </c>
      <c r="L946" s="53">
        <v>1</v>
      </c>
      <c r="N946" s="53" t="b">
        <f t="shared" si="74"/>
        <v>0</v>
      </c>
      <c r="O946" s="67">
        <f>IF(A946="","",SUMIFS('MVT stock'!G:G,'MVT stock'!E:E,A946,'MVT stock'!F:F,K946))</f>
        <v>0</v>
      </c>
      <c r="P946" s="67">
        <f>IF(A946="","",SUMIFS('MVT stock'!H:H,'MVT stock'!E:E,A946,'MVT stock'!F:F,K946))</f>
        <v>0</v>
      </c>
      <c r="Q946" s="68" t="str">
        <f t="shared" si="72"/>
        <v/>
      </c>
      <c r="R946" s="50" t="str">
        <f t="shared" si="70"/>
        <v>Top off shoulder</v>
      </c>
      <c r="S946" s="51">
        <f>VLOOKUP(A946,BDD!E:F,2,0)</f>
        <v>87</v>
      </c>
      <c r="T946" s="51">
        <f t="shared" si="73"/>
        <v>87</v>
      </c>
    </row>
    <row r="947" spans="1:20" x14ac:dyDescent="0.25">
      <c r="A947" s="65" t="str">
        <f t="shared" si="71"/>
        <v>17PEPAJ121.580</v>
      </c>
      <c r="B947" s="53" t="s">
        <v>135</v>
      </c>
      <c r="C947" s="53" t="s">
        <v>699</v>
      </c>
      <c r="D947" s="53" t="s">
        <v>633</v>
      </c>
      <c r="E947" s="58" t="s">
        <v>634</v>
      </c>
      <c r="F947" s="53" t="s">
        <v>170</v>
      </c>
      <c r="G947" s="53" t="s">
        <v>948</v>
      </c>
      <c r="H947" s="65" t="str">
        <f>IF(D947="","",CONCATENATE(B947,VLOOKUP(C947,Thesaurus!N:O,2,0),VLOOKUP(F947,Thesaurus!C:D,2,0)))</f>
        <v>17PEPAJ12</v>
      </c>
      <c r="I947" s="57">
        <v>580</v>
      </c>
      <c r="J947" s="59" t="s">
        <v>1004</v>
      </c>
      <c r="K947" s="61" t="s">
        <v>1004</v>
      </c>
      <c r="L947" s="53">
        <v>3</v>
      </c>
      <c r="N947" s="53" t="b">
        <f t="shared" si="74"/>
        <v>0</v>
      </c>
      <c r="O947" s="67">
        <f>IF(A947="","",SUMIFS('MVT stock'!G:G,'MVT stock'!E:E,A947,'MVT stock'!F:F,K947))</f>
        <v>0</v>
      </c>
      <c r="P947" s="67">
        <f>IF(A947="","",SUMIFS('MVT stock'!H:H,'MVT stock'!E:E,A947,'MVT stock'!F:F,K947))</f>
        <v>0</v>
      </c>
      <c r="Q947" s="68" t="str">
        <f t="shared" si="72"/>
        <v/>
      </c>
      <c r="R947" s="50" t="str">
        <f t="shared" si="70"/>
        <v>Veste oversize en denim</v>
      </c>
      <c r="S947" s="51">
        <f>VLOOKUP(A947,BDD!E:F,2,0)</f>
        <v>98</v>
      </c>
      <c r="T947" s="51">
        <f t="shared" si="73"/>
        <v>294</v>
      </c>
    </row>
    <row r="948" spans="1:20" x14ac:dyDescent="0.25">
      <c r="A948" s="65" t="str">
        <f t="shared" si="71"/>
        <v>17PEPAJ121.580</v>
      </c>
      <c r="B948" s="53" t="s">
        <v>135</v>
      </c>
      <c r="C948" s="53" t="s">
        <v>699</v>
      </c>
      <c r="D948" s="53" t="s">
        <v>633</v>
      </c>
      <c r="E948" s="58" t="s">
        <v>634</v>
      </c>
      <c r="F948" s="53" t="s">
        <v>170</v>
      </c>
      <c r="G948" s="53" t="s">
        <v>948</v>
      </c>
      <c r="H948" s="65" t="str">
        <f>IF(D948="","",CONCATENATE(B948,VLOOKUP(C948,Thesaurus!N:O,2,0),VLOOKUP(F948,Thesaurus!C:D,2,0)))</f>
        <v>17PEPAJ12</v>
      </c>
      <c r="I948" s="57">
        <v>580</v>
      </c>
      <c r="J948" s="59" t="s">
        <v>1004</v>
      </c>
      <c r="K948" s="61" t="s">
        <v>183</v>
      </c>
      <c r="L948" s="53">
        <v>1</v>
      </c>
      <c r="N948" s="53" t="b">
        <f t="shared" si="74"/>
        <v>0</v>
      </c>
      <c r="O948" s="67">
        <f>IF(A948="","",SUMIFS('MVT stock'!G:G,'MVT stock'!E:E,A948,'MVT stock'!F:F,K948))</f>
        <v>0</v>
      </c>
      <c r="P948" s="67">
        <f>IF(A948="","",SUMIFS('MVT stock'!H:H,'MVT stock'!E:E,A948,'MVT stock'!F:F,K948))</f>
        <v>0</v>
      </c>
      <c r="Q948" s="68" t="str">
        <f t="shared" si="72"/>
        <v/>
      </c>
      <c r="R948" s="50" t="str">
        <f t="shared" si="70"/>
        <v>Veste oversize en denim</v>
      </c>
      <c r="S948" s="51">
        <f>VLOOKUP(A948,BDD!E:F,2,0)</f>
        <v>98</v>
      </c>
      <c r="T948" s="51">
        <f t="shared" si="73"/>
        <v>98</v>
      </c>
    </row>
    <row r="949" spans="1:20" x14ac:dyDescent="0.25">
      <c r="A949" s="65" t="str">
        <f t="shared" si="71"/>
        <v>17PEPAJ012.550</v>
      </c>
      <c r="B949" s="53" t="s">
        <v>135</v>
      </c>
      <c r="C949" s="53" t="s">
        <v>699</v>
      </c>
      <c r="D949" s="53" t="s">
        <v>635</v>
      </c>
      <c r="E949" s="58" t="s">
        <v>636</v>
      </c>
      <c r="F949" s="53" t="s">
        <v>148</v>
      </c>
      <c r="G949" s="53" t="s">
        <v>949</v>
      </c>
      <c r="H949" s="65" t="str">
        <f>IF(D949="","",CONCATENATE(B949,VLOOKUP(C949,Thesaurus!N:O,2,0),VLOOKUP(F949,Thesaurus!C:D,2,0)))</f>
        <v>17PEPAJ01</v>
      </c>
      <c r="I949" s="57">
        <v>550</v>
      </c>
      <c r="J949" s="59" t="s">
        <v>183</v>
      </c>
      <c r="K949" s="61" t="s">
        <v>1004</v>
      </c>
      <c r="L949" s="53">
        <v>2</v>
      </c>
      <c r="N949" s="53" t="b">
        <f t="shared" si="74"/>
        <v>0</v>
      </c>
      <c r="O949" s="67">
        <f>IF(A949="","",SUMIFS('MVT stock'!G:G,'MVT stock'!E:E,A949,'MVT stock'!F:F,K949))</f>
        <v>0</v>
      </c>
      <c r="P949" s="67">
        <f>IF(A949="","",SUMIFS('MVT stock'!H:H,'MVT stock'!E:E,A949,'MVT stock'!F:F,K949))</f>
        <v>0</v>
      </c>
      <c r="Q949" s="68" t="str">
        <f t="shared" si="72"/>
        <v/>
      </c>
      <c r="R949" s="50" t="str">
        <f t="shared" si="70"/>
        <v>Top asymétrique</v>
      </c>
      <c r="S949" s="51">
        <f>VLOOKUP(A949,BDD!E:F,2,0)</f>
        <v>97</v>
      </c>
      <c r="T949" s="51">
        <f t="shared" si="73"/>
        <v>194</v>
      </c>
    </row>
    <row r="950" spans="1:20" x14ac:dyDescent="0.25">
      <c r="A950" s="65" t="str">
        <f t="shared" si="71"/>
        <v>17PEPAJ012.550</v>
      </c>
      <c r="B950" s="53" t="s">
        <v>135</v>
      </c>
      <c r="C950" s="53" t="s">
        <v>699</v>
      </c>
      <c r="D950" s="53" t="s">
        <v>635</v>
      </c>
      <c r="E950" s="58" t="s">
        <v>636</v>
      </c>
      <c r="F950" s="53" t="s">
        <v>148</v>
      </c>
      <c r="G950" s="53" t="s">
        <v>949</v>
      </c>
      <c r="H950" s="65" t="str">
        <f>IF(D950="","",CONCATENATE(B950,VLOOKUP(C950,Thesaurus!N:O,2,0),VLOOKUP(F950,Thesaurus!C:D,2,0)))</f>
        <v>17PEPAJ01</v>
      </c>
      <c r="I950" s="57">
        <v>550</v>
      </c>
      <c r="J950" s="59" t="s">
        <v>183</v>
      </c>
      <c r="K950" s="61" t="s">
        <v>183</v>
      </c>
      <c r="L950" s="53">
        <v>1</v>
      </c>
      <c r="N950" s="53" t="b">
        <f t="shared" si="74"/>
        <v>0</v>
      </c>
      <c r="O950" s="67">
        <f>IF(A950="","",SUMIFS('MVT stock'!G:G,'MVT stock'!E:E,A950,'MVT stock'!F:F,K950))</f>
        <v>0</v>
      </c>
      <c r="P950" s="67">
        <f>IF(A950="","",SUMIFS('MVT stock'!H:H,'MVT stock'!E:E,A950,'MVT stock'!F:F,K950))</f>
        <v>0</v>
      </c>
      <c r="Q950" s="68" t="str">
        <f t="shared" si="72"/>
        <v/>
      </c>
      <c r="R950" s="50" t="str">
        <f t="shared" si="70"/>
        <v>Top asymétrique</v>
      </c>
      <c r="S950" s="51">
        <f>VLOOKUP(A950,BDD!E:F,2,0)</f>
        <v>97</v>
      </c>
      <c r="T950" s="51">
        <f t="shared" si="73"/>
        <v>97</v>
      </c>
    </row>
    <row r="951" spans="1:20" x14ac:dyDescent="0.25">
      <c r="A951" s="65" t="str">
        <f t="shared" si="71"/>
        <v>17PEPAJ012.550</v>
      </c>
      <c r="B951" s="53" t="s">
        <v>135</v>
      </c>
      <c r="C951" s="53" t="s">
        <v>699</v>
      </c>
      <c r="D951" s="53" t="s">
        <v>635</v>
      </c>
      <c r="E951" s="58" t="s">
        <v>636</v>
      </c>
      <c r="F951" s="53" t="s">
        <v>148</v>
      </c>
      <c r="G951" s="53" t="s">
        <v>949</v>
      </c>
      <c r="H951" s="65" t="str">
        <f>IF(D951="","",CONCATENATE(B951,VLOOKUP(C951,Thesaurus!N:O,2,0),VLOOKUP(F951,Thesaurus!C:D,2,0)))</f>
        <v>17PEPAJ01</v>
      </c>
      <c r="I951" s="57">
        <v>550</v>
      </c>
      <c r="J951" s="59" t="s">
        <v>183</v>
      </c>
      <c r="K951" s="61" t="s">
        <v>1005</v>
      </c>
      <c r="L951" s="53">
        <v>1</v>
      </c>
      <c r="N951" s="53" t="b">
        <f t="shared" si="74"/>
        <v>0</v>
      </c>
      <c r="O951" s="67">
        <f>IF(A951="","",SUMIFS('MVT stock'!G:G,'MVT stock'!E:E,A951,'MVT stock'!F:F,K951))</f>
        <v>0</v>
      </c>
      <c r="P951" s="67">
        <f>IF(A951="","",SUMIFS('MVT stock'!H:H,'MVT stock'!E:E,A951,'MVT stock'!F:F,K951))</f>
        <v>0</v>
      </c>
      <c r="Q951" s="68" t="str">
        <f t="shared" si="72"/>
        <v/>
      </c>
      <c r="R951" s="50" t="str">
        <f t="shared" si="70"/>
        <v>Top asymétrique</v>
      </c>
      <c r="S951" s="51">
        <f>VLOOKUP(A951,BDD!E:F,2,0)</f>
        <v>97</v>
      </c>
      <c r="T951" s="51">
        <f t="shared" si="73"/>
        <v>97</v>
      </c>
    </row>
    <row r="952" spans="1:20" x14ac:dyDescent="0.25">
      <c r="A952" s="65" t="str">
        <f t="shared" si="71"/>
        <v>17PEPAJ012.550</v>
      </c>
      <c r="B952" s="53" t="s">
        <v>135</v>
      </c>
      <c r="C952" s="53" t="s">
        <v>699</v>
      </c>
      <c r="D952" s="53" t="s">
        <v>635</v>
      </c>
      <c r="E952" s="58" t="s">
        <v>636</v>
      </c>
      <c r="F952" s="53" t="s">
        <v>148</v>
      </c>
      <c r="G952" s="53" t="s">
        <v>949</v>
      </c>
      <c r="H952" s="65" t="str">
        <f>IF(D952="","",CONCATENATE(B952,VLOOKUP(C952,Thesaurus!N:O,2,0),VLOOKUP(F952,Thesaurus!C:D,2,0)))</f>
        <v>17PEPAJ01</v>
      </c>
      <c r="I952" s="57">
        <v>550</v>
      </c>
      <c r="J952" s="59" t="s">
        <v>183</v>
      </c>
      <c r="K952" s="61" t="s">
        <v>182</v>
      </c>
      <c r="L952" s="53">
        <v>1</v>
      </c>
      <c r="N952" s="53" t="b">
        <f t="shared" si="74"/>
        <v>0</v>
      </c>
      <c r="O952" s="67">
        <f>IF(A952="","",SUMIFS('MVT stock'!G:G,'MVT stock'!E:E,A952,'MVT stock'!F:F,K952))</f>
        <v>0</v>
      </c>
      <c r="P952" s="67">
        <f>IF(A952="","",SUMIFS('MVT stock'!H:H,'MVT stock'!E:E,A952,'MVT stock'!F:F,K952))</f>
        <v>0</v>
      </c>
      <c r="Q952" s="68" t="str">
        <f t="shared" si="72"/>
        <v/>
      </c>
      <c r="R952" s="50" t="str">
        <f t="shared" si="70"/>
        <v>Top asymétrique</v>
      </c>
      <c r="S952" s="51">
        <f>VLOOKUP(A952,BDD!E:F,2,0)</f>
        <v>97</v>
      </c>
      <c r="T952" s="51">
        <f t="shared" si="73"/>
        <v>97</v>
      </c>
    </row>
    <row r="953" spans="1:20" x14ac:dyDescent="0.25">
      <c r="A953" s="65" t="str">
        <f t="shared" si="71"/>
        <v>17PEPAJ081.590</v>
      </c>
      <c r="B953" s="53" t="s">
        <v>135</v>
      </c>
      <c r="C953" s="53" t="s">
        <v>699</v>
      </c>
      <c r="D953" s="53" t="s">
        <v>637</v>
      </c>
      <c r="E953" s="58" t="s">
        <v>638</v>
      </c>
      <c r="F953" s="53" t="s">
        <v>162</v>
      </c>
      <c r="G953" s="53" t="s">
        <v>950</v>
      </c>
      <c r="H953" s="65" t="str">
        <f>IF(D953="","",CONCATENATE(B953,VLOOKUP(C953,Thesaurus!N:O,2,0),VLOOKUP(F953,Thesaurus!C:D,2,0)))</f>
        <v>17PEPAJ08</v>
      </c>
      <c r="I953" s="57" t="s">
        <v>236</v>
      </c>
      <c r="J953" s="59" t="s">
        <v>1004</v>
      </c>
      <c r="K953" s="61" t="s">
        <v>1001</v>
      </c>
      <c r="L953" s="53">
        <v>1</v>
      </c>
      <c r="N953" s="53" t="b">
        <f t="shared" si="74"/>
        <v>0</v>
      </c>
      <c r="O953" s="67">
        <f>IF(A953="","",SUMIFS('MVT stock'!G:G,'MVT stock'!E:E,A953,'MVT stock'!F:F,K953))</f>
        <v>0</v>
      </c>
      <c r="P953" s="67">
        <f>IF(A953="","",SUMIFS('MVT stock'!H:H,'MVT stock'!E:E,A953,'MVT stock'!F:F,K953))</f>
        <v>0</v>
      </c>
      <c r="Q953" s="68" t="str">
        <f t="shared" si="72"/>
        <v/>
      </c>
      <c r="R953" s="50" t="str">
        <f t="shared" si="70"/>
        <v>Robe avec volume</v>
      </c>
      <c r="S953" s="51">
        <f>VLOOKUP(A953,BDD!E:F,2,0)</f>
        <v>149</v>
      </c>
      <c r="T953" s="51">
        <f t="shared" si="73"/>
        <v>149</v>
      </c>
    </row>
    <row r="954" spans="1:20" x14ac:dyDescent="0.25">
      <c r="A954" s="65" t="str">
        <f t="shared" si="71"/>
        <v>17PEPAJ081.590</v>
      </c>
      <c r="B954" s="53" t="s">
        <v>135</v>
      </c>
      <c r="C954" s="53" t="s">
        <v>699</v>
      </c>
      <c r="D954" s="53" t="s">
        <v>637</v>
      </c>
      <c r="E954" s="58" t="s">
        <v>638</v>
      </c>
      <c r="F954" s="53" t="s">
        <v>162</v>
      </c>
      <c r="G954" s="53" t="s">
        <v>950</v>
      </c>
      <c r="H954" s="65" t="str">
        <f>IF(D954="","",CONCATENATE(B954,VLOOKUP(C954,Thesaurus!N:O,2,0),VLOOKUP(F954,Thesaurus!C:D,2,0)))</f>
        <v>17PEPAJ08</v>
      </c>
      <c r="I954" s="57" t="s">
        <v>236</v>
      </c>
      <c r="J954" s="59" t="s">
        <v>1004</v>
      </c>
      <c r="K954" s="61" t="s">
        <v>1002</v>
      </c>
      <c r="L954" s="53">
        <v>1</v>
      </c>
      <c r="N954" s="53" t="b">
        <f t="shared" si="74"/>
        <v>0</v>
      </c>
      <c r="O954" s="67">
        <f>IF(A954="","",SUMIFS('MVT stock'!G:G,'MVT stock'!E:E,A954,'MVT stock'!F:F,K954))</f>
        <v>0</v>
      </c>
      <c r="P954" s="67">
        <f>IF(A954="","",SUMIFS('MVT stock'!H:H,'MVT stock'!E:E,A954,'MVT stock'!F:F,K954))</f>
        <v>0</v>
      </c>
      <c r="Q954" s="68" t="str">
        <f t="shared" si="72"/>
        <v/>
      </c>
      <c r="R954" s="50" t="str">
        <f t="shared" si="70"/>
        <v>Robe avec volume</v>
      </c>
      <c r="S954" s="51">
        <f>VLOOKUP(A954,BDD!E:F,2,0)</f>
        <v>149</v>
      </c>
      <c r="T954" s="51">
        <f t="shared" si="73"/>
        <v>149</v>
      </c>
    </row>
    <row r="955" spans="1:20" x14ac:dyDescent="0.25">
      <c r="A955" s="65" t="str">
        <f t="shared" si="71"/>
        <v>17PEPAJ081.590</v>
      </c>
      <c r="B955" s="53" t="s">
        <v>135</v>
      </c>
      <c r="C955" s="53" t="s">
        <v>699</v>
      </c>
      <c r="D955" s="53" t="s">
        <v>637</v>
      </c>
      <c r="E955" s="58" t="s">
        <v>638</v>
      </c>
      <c r="F955" s="53" t="s">
        <v>162</v>
      </c>
      <c r="G955" s="53" t="s">
        <v>950</v>
      </c>
      <c r="H955" s="65" t="str">
        <f>IF(D955="","",CONCATENATE(B955,VLOOKUP(C955,Thesaurus!N:O,2,0),VLOOKUP(F955,Thesaurus!C:D,2,0)))</f>
        <v>17PEPAJ08</v>
      </c>
      <c r="I955" s="57" t="s">
        <v>236</v>
      </c>
      <c r="J955" s="59" t="s">
        <v>1004</v>
      </c>
      <c r="K955" s="61" t="s">
        <v>993</v>
      </c>
      <c r="L955" s="53">
        <v>1</v>
      </c>
      <c r="N955" s="53" t="b">
        <f t="shared" si="74"/>
        <v>0</v>
      </c>
      <c r="O955" s="67">
        <f>IF(A955="","",SUMIFS('MVT stock'!G:G,'MVT stock'!E:E,A955,'MVT stock'!F:F,K955))</f>
        <v>0</v>
      </c>
      <c r="P955" s="67">
        <f>IF(A955="","",SUMIFS('MVT stock'!H:H,'MVT stock'!E:E,A955,'MVT stock'!F:F,K955))</f>
        <v>0</v>
      </c>
      <c r="Q955" s="68" t="str">
        <f t="shared" si="72"/>
        <v/>
      </c>
      <c r="R955" s="50" t="str">
        <f t="shared" si="70"/>
        <v>Robe avec volume</v>
      </c>
      <c r="S955" s="51">
        <f>VLOOKUP(A955,BDD!E:F,2,0)</f>
        <v>149</v>
      </c>
      <c r="T955" s="51">
        <f t="shared" si="73"/>
        <v>149</v>
      </c>
    </row>
    <row r="956" spans="1:20" x14ac:dyDescent="0.25">
      <c r="A956" s="65" t="str">
        <f t="shared" si="71"/>
        <v>17PEPAJ081.590</v>
      </c>
      <c r="B956" s="53" t="s">
        <v>135</v>
      </c>
      <c r="C956" s="53" t="s">
        <v>699</v>
      </c>
      <c r="D956" s="53" t="s">
        <v>637</v>
      </c>
      <c r="E956" s="58" t="s">
        <v>638</v>
      </c>
      <c r="F956" s="53" t="s">
        <v>162</v>
      </c>
      <c r="G956" s="53" t="s">
        <v>950</v>
      </c>
      <c r="H956" s="65" t="str">
        <f>IF(D956="","",CONCATENATE(B956,VLOOKUP(C956,Thesaurus!N:O,2,0),VLOOKUP(F956,Thesaurus!C:D,2,0)))</f>
        <v>17PEPAJ08</v>
      </c>
      <c r="I956" s="57" t="s">
        <v>236</v>
      </c>
      <c r="J956" s="59" t="s">
        <v>1004</v>
      </c>
      <c r="K956" s="61" t="s">
        <v>994</v>
      </c>
      <c r="L956" s="53">
        <v>1</v>
      </c>
      <c r="N956" s="53" t="b">
        <f t="shared" si="74"/>
        <v>0</v>
      </c>
      <c r="O956" s="67">
        <f>IF(A956="","",SUMIFS('MVT stock'!G:G,'MVT stock'!E:E,A956,'MVT stock'!F:F,K956))</f>
        <v>0</v>
      </c>
      <c r="P956" s="67">
        <f>IF(A956="","",SUMIFS('MVT stock'!H:H,'MVT stock'!E:E,A956,'MVT stock'!F:F,K956))</f>
        <v>0</v>
      </c>
      <c r="Q956" s="68" t="str">
        <f t="shared" si="72"/>
        <v/>
      </c>
      <c r="R956" s="50" t="str">
        <f t="shared" si="70"/>
        <v>Robe avec volume</v>
      </c>
      <c r="S956" s="51">
        <f>VLOOKUP(A956,BDD!E:F,2,0)</f>
        <v>149</v>
      </c>
      <c r="T956" s="51">
        <f t="shared" si="73"/>
        <v>149</v>
      </c>
    </row>
    <row r="957" spans="1:20" x14ac:dyDescent="0.25">
      <c r="A957" s="65" t="str">
        <f t="shared" si="71"/>
        <v>17PEPAJ021.IMP</v>
      </c>
      <c r="B957" s="53" t="s">
        <v>135</v>
      </c>
      <c r="C957" s="53" t="s">
        <v>699</v>
      </c>
      <c r="D957" s="53" t="s">
        <v>639</v>
      </c>
      <c r="E957" s="58" t="s">
        <v>640</v>
      </c>
      <c r="F957" s="53" t="s">
        <v>150</v>
      </c>
      <c r="G957" s="53" t="s">
        <v>951</v>
      </c>
      <c r="H957" s="65" t="str">
        <f>IF(D957="","",CONCATENATE(B957,VLOOKUP(C957,Thesaurus!N:O,2,0),VLOOKUP(F957,Thesaurus!C:D,2,0)))</f>
        <v>17PEPAJ02</v>
      </c>
      <c r="I957" s="57" t="s">
        <v>257</v>
      </c>
      <c r="J957" s="59" t="s">
        <v>1004</v>
      </c>
      <c r="K957" s="61" t="s">
        <v>1004</v>
      </c>
      <c r="L957" s="53">
        <v>2</v>
      </c>
      <c r="N957" s="53" t="b">
        <f t="shared" si="74"/>
        <v>0</v>
      </c>
      <c r="O957" s="67">
        <f>IF(A957="","",SUMIFS('MVT stock'!G:G,'MVT stock'!E:E,A957,'MVT stock'!F:F,K957))</f>
        <v>0</v>
      </c>
      <c r="P957" s="67">
        <f>IF(A957="","",SUMIFS('MVT stock'!H:H,'MVT stock'!E:E,A957,'MVT stock'!F:F,K957))</f>
        <v>0</v>
      </c>
      <c r="Q957" s="68" t="str">
        <f t="shared" si="72"/>
        <v/>
      </c>
      <c r="R957" s="50" t="str">
        <f t="shared" si="70"/>
        <v>Chemise en soie imprimée</v>
      </c>
      <c r="S957" s="51">
        <f>VLOOKUP(A957,BDD!E:F,2,0)</f>
        <v>118</v>
      </c>
      <c r="T957" s="51">
        <f t="shared" si="73"/>
        <v>236</v>
      </c>
    </row>
    <row r="958" spans="1:20" x14ac:dyDescent="0.25">
      <c r="A958" s="65" t="str">
        <f t="shared" si="71"/>
        <v>17PEPAJ021.IMP</v>
      </c>
      <c r="B958" s="53" t="s">
        <v>135</v>
      </c>
      <c r="C958" s="53" t="s">
        <v>699</v>
      </c>
      <c r="D958" s="53" t="s">
        <v>639</v>
      </c>
      <c r="E958" s="58" t="s">
        <v>640</v>
      </c>
      <c r="F958" s="53" t="s">
        <v>150</v>
      </c>
      <c r="G958" s="53" t="s">
        <v>951</v>
      </c>
      <c r="H958" s="65" t="str">
        <f>IF(D958="","",CONCATENATE(B958,VLOOKUP(C958,Thesaurus!N:O,2,0),VLOOKUP(F958,Thesaurus!C:D,2,0)))</f>
        <v>17PEPAJ02</v>
      </c>
      <c r="I958" s="57" t="s">
        <v>257</v>
      </c>
      <c r="J958" s="59" t="s">
        <v>1004</v>
      </c>
      <c r="K958" s="61" t="s">
        <v>183</v>
      </c>
      <c r="L958" s="53">
        <v>2</v>
      </c>
      <c r="N958" s="53" t="b">
        <f t="shared" si="74"/>
        <v>0</v>
      </c>
      <c r="O958" s="67">
        <f>IF(A958="","",SUMIFS('MVT stock'!G:G,'MVT stock'!E:E,A958,'MVT stock'!F:F,K958))</f>
        <v>0</v>
      </c>
      <c r="P958" s="67">
        <f>IF(A958="","",SUMIFS('MVT stock'!H:H,'MVT stock'!E:E,A958,'MVT stock'!F:F,K958))</f>
        <v>0</v>
      </c>
      <c r="Q958" s="68" t="str">
        <f t="shared" si="72"/>
        <v/>
      </c>
      <c r="R958" s="50" t="str">
        <f t="shared" si="70"/>
        <v>Chemise en soie imprimée</v>
      </c>
      <c r="S958" s="51">
        <f>VLOOKUP(A958,BDD!E:F,2,0)</f>
        <v>118</v>
      </c>
      <c r="T958" s="51">
        <f t="shared" si="73"/>
        <v>236</v>
      </c>
    </row>
    <row r="959" spans="1:20" x14ac:dyDescent="0.25">
      <c r="A959" s="65" t="str">
        <f t="shared" si="71"/>
        <v>17PEPAJ021.IMP</v>
      </c>
      <c r="B959" s="53" t="s">
        <v>135</v>
      </c>
      <c r="C959" s="53" t="s">
        <v>699</v>
      </c>
      <c r="D959" s="53" t="s">
        <v>639</v>
      </c>
      <c r="E959" s="58" t="s">
        <v>640</v>
      </c>
      <c r="F959" s="53" t="s">
        <v>150</v>
      </c>
      <c r="G959" s="53" t="s">
        <v>951</v>
      </c>
      <c r="H959" s="65" t="str">
        <f>IF(D959="","",CONCATENATE(B959,VLOOKUP(C959,Thesaurus!N:O,2,0),VLOOKUP(F959,Thesaurus!C:D,2,0)))</f>
        <v>17PEPAJ02</v>
      </c>
      <c r="I959" s="57" t="s">
        <v>257</v>
      </c>
      <c r="J959" s="59" t="s">
        <v>1004</v>
      </c>
      <c r="K959" s="61" t="s">
        <v>1005</v>
      </c>
      <c r="L959" s="53">
        <v>1</v>
      </c>
      <c r="N959" s="53" t="b">
        <f t="shared" si="74"/>
        <v>0</v>
      </c>
      <c r="O959" s="67">
        <f>IF(A959="","",SUMIFS('MVT stock'!G:G,'MVT stock'!E:E,A959,'MVT stock'!F:F,K959))</f>
        <v>0</v>
      </c>
      <c r="P959" s="67">
        <f>IF(A959="","",SUMIFS('MVT stock'!H:H,'MVT stock'!E:E,A959,'MVT stock'!F:F,K959))</f>
        <v>0</v>
      </c>
      <c r="Q959" s="68" t="str">
        <f t="shared" si="72"/>
        <v/>
      </c>
      <c r="R959" s="50" t="str">
        <f t="shared" si="70"/>
        <v>Chemise en soie imprimée</v>
      </c>
      <c r="S959" s="51">
        <f>VLOOKUP(A959,BDD!E:F,2,0)</f>
        <v>118</v>
      </c>
      <c r="T959" s="51">
        <f t="shared" si="73"/>
        <v>118</v>
      </c>
    </row>
    <row r="960" spans="1:20" x14ac:dyDescent="0.25">
      <c r="A960" s="65" t="str">
        <f t="shared" si="71"/>
        <v>17PEPAJ041.IMP</v>
      </c>
      <c r="B960" s="53" t="s">
        <v>135</v>
      </c>
      <c r="C960" s="53" t="s">
        <v>699</v>
      </c>
      <c r="D960" s="53" t="s">
        <v>641</v>
      </c>
      <c r="E960" s="58" t="s">
        <v>640</v>
      </c>
      <c r="F960" s="53" t="s">
        <v>154</v>
      </c>
      <c r="G960" s="53" t="s">
        <v>952</v>
      </c>
      <c r="H960" s="65" t="str">
        <f>IF(D960="","",CONCATENATE(B960,VLOOKUP(C960,Thesaurus!N:O,2,0),VLOOKUP(F960,Thesaurus!C:D,2,0)))</f>
        <v>17PEPAJ04</v>
      </c>
      <c r="I960" s="57" t="s">
        <v>257</v>
      </c>
      <c r="J960" s="59" t="s">
        <v>1004</v>
      </c>
      <c r="K960" s="61" t="s">
        <v>1003</v>
      </c>
      <c r="L960" s="53">
        <v>1</v>
      </c>
      <c r="N960" s="53" t="b">
        <f t="shared" si="74"/>
        <v>0</v>
      </c>
      <c r="O960" s="67">
        <f>IF(A960="","",SUMIFS('MVT stock'!G:G,'MVT stock'!E:E,A960,'MVT stock'!F:F,K960))</f>
        <v>0</v>
      </c>
      <c r="P960" s="67">
        <f>IF(A960="","",SUMIFS('MVT stock'!H:H,'MVT stock'!E:E,A960,'MVT stock'!F:F,K960))</f>
        <v>0</v>
      </c>
      <c r="Q960" s="68" t="str">
        <f t="shared" si="72"/>
        <v/>
      </c>
      <c r="R960" s="50" t="str">
        <f t="shared" si="70"/>
        <v>Pantalon en soie imprimé</v>
      </c>
      <c r="S960" s="51">
        <f>VLOOKUP(A960,BDD!E:F,2,0)</f>
        <v>136</v>
      </c>
      <c r="T960" s="51">
        <f t="shared" si="73"/>
        <v>136</v>
      </c>
    </row>
    <row r="961" spans="1:20" x14ac:dyDescent="0.25">
      <c r="A961" s="65" t="str">
        <f t="shared" si="71"/>
        <v>17PEPAJ041.IMP</v>
      </c>
      <c r="B961" s="53" t="s">
        <v>135</v>
      </c>
      <c r="C961" s="53" t="s">
        <v>699</v>
      </c>
      <c r="D961" s="53" t="s">
        <v>641</v>
      </c>
      <c r="E961" s="58" t="s">
        <v>640</v>
      </c>
      <c r="F961" s="53" t="s">
        <v>154</v>
      </c>
      <c r="G961" s="53" t="s">
        <v>952</v>
      </c>
      <c r="H961" s="65" t="str">
        <f>IF(D961="","",CONCATENATE(B961,VLOOKUP(C961,Thesaurus!N:O,2,0),VLOOKUP(F961,Thesaurus!C:D,2,0)))</f>
        <v>17PEPAJ04</v>
      </c>
      <c r="I961" s="57" t="s">
        <v>257</v>
      </c>
      <c r="J961" s="59" t="s">
        <v>1004</v>
      </c>
      <c r="K961" s="61" t="s">
        <v>1001</v>
      </c>
      <c r="L961" s="53">
        <v>2</v>
      </c>
      <c r="N961" s="53" t="b">
        <f t="shared" si="74"/>
        <v>0</v>
      </c>
      <c r="O961" s="67">
        <f>IF(A961="","",SUMIFS('MVT stock'!G:G,'MVT stock'!E:E,A961,'MVT stock'!F:F,K961))</f>
        <v>0</v>
      </c>
      <c r="P961" s="67">
        <f>IF(A961="","",SUMIFS('MVT stock'!H:H,'MVT stock'!E:E,A961,'MVT stock'!F:F,K961))</f>
        <v>0</v>
      </c>
      <c r="Q961" s="68" t="str">
        <f t="shared" si="72"/>
        <v/>
      </c>
      <c r="R961" s="50" t="str">
        <f t="shared" si="70"/>
        <v>Pantalon en soie imprimé</v>
      </c>
      <c r="S961" s="51">
        <f>VLOOKUP(A961,BDD!E:F,2,0)</f>
        <v>136</v>
      </c>
      <c r="T961" s="51">
        <f t="shared" si="73"/>
        <v>272</v>
      </c>
    </row>
    <row r="962" spans="1:20" x14ac:dyDescent="0.25">
      <c r="A962" s="65" t="str">
        <f t="shared" si="71"/>
        <v>17PEPAJ041.IMP</v>
      </c>
      <c r="B962" s="53" t="s">
        <v>135</v>
      </c>
      <c r="C962" s="53" t="s">
        <v>699</v>
      </c>
      <c r="D962" s="53" t="s">
        <v>641</v>
      </c>
      <c r="E962" s="58" t="s">
        <v>640</v>
      </c>
      <c r="F962" s="53" t="s">
        <v>154</v>
      </c>
      <c r="G962" s="53" t="s">
        <v>952</v>
      </c>
      <c r="H962" s="65" t="str">
        <f>IF(D962="","",CONCATENATE(B962,VLOOKUP(C962,Thesaurus!N:O,2,0),VLOOKUP(F962,Thesaurus!C:D,2,0)))</f>
        <v>17PEPAJ04</v>
      </c>
      <c r="I962" s="57" t="s">
        <v>257</v>
      </c>
      <c r="J962" s="59" t="s">
        <v>1004</v>
      </c>
      <c r="K962" s="61" t="s">
        <v>1002</v>
      </c>
      <c r="L962" s="53">
        <v>1</v>
      </c>
      <c r="N962" s="53" t="b">
        <f t="shared" si="74"/>
        <v>0</v>
      </c>
      <c r="O962" s="67">
        <f>IF(A962="","",SUMIFS('MVT stock'!G:G,'MVT stock'!E:E,A962,'MVT stock'!F:F,K962))</f>
        <v>0</v>
      </c>
      <c r="P962" s="67">
        <f>IF(A962="","",SUMIFS('MVT stock'!H:H,'MVT stock'!E:E,A962,'MVT stock'!F:F,K962))</f>
        <v>0</v>
      </c>
      <c r="Q962" s="68" t="str">
        <f t="shared" si="72"/>
        <v/>
      </c>
      <c r="R962" s="50" t="str">
        <f t="shared" ref="R962:R1025" si="75">G962</f>
        <v>Pantalon en soie imprimé</v>
      </c>
      <c r="S962" s="51">
        <f>VLOOKUP(A962,BDD!E:F,2,0)</f>
        <v>136</v>
      </c>
      <c r="T962" s="51">
        <f t="shared" si="73"/>
        <v>136</v>
      </c>
    </row>
    <row r="963" spans="1:20" x14ac:dyDescent="0.25">
      <c r="A963" s="65" t="str">
        <f t="shared" ref="A963:A1026" si="76">IF(D963="","",CONCATENATE(H963,J963,".",I963))</f>
        <v>17PEPAJ041.IMP</v>
      </c>
      <c r="B963" s="53" t="s">
        <v>135</v>
      </c>
      <c r="C963" s="53" t="s">
        <v>699</v>
      </c>
      <c r="D963" s="53" t="s">
        <v>641</v>
      </c>
      <c r="E963" s="58" t="s">
        <v>640</v>
      </c>
      <c r="F963" s="53" t="s">
        <v>154</v>
      </c>
      <c r="G963" s="53" t="s">
        <v>952</v>
      </c>
      <c r="H963" s="65" t="str">
        <f>IF(D963="","",CONCATENATE(B963,VLOOKUP(C963,Thesaurus!N:O,2,0),VLOOKUP(F963,Thesaurus!C:D,2,0)))</f>
        <v>17PEPAJ04</v>
      </c>
      <c r="I963" s="57" t="s">
        <v>257</v>
      </c>
      <c r="J963" s="59" t="s">
        <v>1004</v>
      </c>
      <c r="K963" s="61" t="s">
        <v>993</v>
      </c>
      <c r="L963" s="53">
        <v>1</v>
      </c>
      <c r="N963" s="53" t="b">
        <f t="shared" si="74"/>
        <v>0</v>
      </c>
      <c r="O963" s="67">
        <f>IF(A963="","",SUMIFS('MVT stock'!G:G,'MVT stock'!E:E,A963,'MVT stock'!F:F,K963))</f>
        <v>0</v>
      </c>
      <c r="P963" s="67">
        <f>IF(A963="","",SUMIFS('MVT stock'!H:H,'MVT stock'!E:E,A963,'MVT stock'!F:F,K963))</f>
        <v>0</v>
      </c>
      <c r="Q963" s="68" t="str">
        <f t="shared" ref="Q963:Q1026" si="77">IF(M963="","",M963+O963-P963)</f>
        <v/>
      </c>
      <c r="R963" s="50" t="str">
        <f t="shared" si="75"/>
        <v>Pantalon en soie imprimé</v>
      </c>
      <c r="S963" s="51">
        <f>VLOOKUP(A963,BDD!E:F,2,0)</f>
        <v>136</v>
      </c>
      <c r="T963" s="51">
        <f t="shared" ref="T963:T1026" si="78">L963*S963</f>
        <v>136</v>
      </c>
    </row>
    <row r="964" spans="1:20" x14ac:dyDescent="0.25">
      <c r="A964" s="65" t="str">
        <f t="shared" si="76"/>
        <v>17PEPAJ122.260</v>
      </c>
      <c r="B964" s="53" t="s">
        <v>135</v>
      </c>
      <c r="C964" s="53" t="s">
        <v>699</v>
      </c>
      <c r="D964" s="53" t="s">
        <v>642</v>
      </c>
      <c r="E964" s="58" t="s">
        <v>643</v>
      </c>
      <c r="F964" s="53" t="s">
        <v>170</v>
      </c>
      <c r="G964" s="53" t="s">
        <v>953</v>
      </c>
      <c r="H964" s="65" t="str">
        <f>IF(D964="","",CONCATENATE(B964,VLOOKUP(C964,Thesaurus!N:O,2,0),VLOOKUP(F964,Thesaurus!C:D,2,0)))</f>
        <v>17PEPAJ12</v>
      </c>
      <c r="I964" s="57">
        <v>260</v>
      </c>
      <c r="J964" s="59" t="s">
        <v>183</v>
      </c>
      <c r="K964" s="61" t="s">
        <v>1001</v>
      </c>
      <c r="L964" s="53">
        <v>1</v>
      </c>
      <c r="N964" s="53" t="b">
        <f t="shared" si="74"/>
        <v>0</v>
      </c>
      <c r="O964" s="67">
        <f>IF(A964="","",SUMIFS('MVT stock'!G:G,'MVT stock'!E:E,A964,'MVT stock'!F:F,K964))</f>
        <v>0</v>
      </c>
      <c r="P964" s="67">
        <f>IF(A964="","",SUMIFS('MVT stock'!H:H,'MVT stock'!E:E,A964,'MVT stock'!F:F,K964))</f>
        <v>0</v>
      </c>
      <c r="Q964" s="68" t="str">
        <f t="shared" si="77"/>
        <v/>
      </c>
      <c r="R964" s="50" t="str">
        <f t="shared" si="75"/>
        <v>Veste ajustée</v>
      </c>
      <c r="S964" s="51">
        <f>VLOOKUP(A964,BDD!E:F,2,0)</f>
        <v>180</v>
      </c>
      <c r="T964" s="51">
        <f t="shared" si="78"/>
        <v>180</v>
      </c>
    </row>
    <row r="965" spans="1:20" x14ac:dyDescent="0.25">
      <c r="A965" s="65" t="str">
        <f t="shared" si="76"/>
        <v>17PEPAJ122.260</v>
      </c>
      <c r="B965" s="53" t="s">
        <v>135</v>
      </c>
      <c r="C965" s="53" t="s">
        <v>699</v>
      </c>
      <c r="D965" s="53" t="s">
        <v>642</v>
      </c>
      <c r="E965" s="58" t="s">
        <v>643</v>
      </c>
      <c r="F965" s="53" t="s">
        <v>170</v>
      </c>
      <c r="G965" s="53" t="s">
        <v>953</v>
      </c>
      <c r="H965" s="65" t="str">
        <f>IF(D965="","",CONCATENATE(B965,VLOOKUP(C965,Thesaurus!N:O,2,0),VLOOKUP(F965,Thesaurus!C:D,2,0)))</f>
        <v>17PEPAJ12</v>
      </c>
      <c r="I965" s="57">
        <v>260</v>
      </c>
      <c r="J965" s="59" t="s">
        <v>183</v>
      </c>
      <c r="K965" s="61" t="s">
        <v>1002</v>
      </c>
      <c r="L965" s="53">
        <v>1</v>
      </c>
      <c r="N965" s="53" t="b">
        <f t="shared" ref="N965:N1028" si="79">IF(L965=M965,"",FALSE)</f>
        <v>0</v>
      </c>
      <c r="O965" s="67">
        <f>IF(A965="","",SUMIFS('MVT stock'!G:G,'MVT stock'!E:E,A965,'MVT stock'!F:F,K965))</f>
        <v>0</v>
      </c>
      <c r="P965" s="67">
        <f>IF(A965="","",SUMIFS('MVT stock'!H:H,'MVT stock'!E:E,A965,'MVT stock'!F:F,K965))</f>
        <v>0</v>
      </c>
      <c r="Q965" s="68" t="str">
        <f t="shared" si="77"/>
        <v/>
      </c>
      <c r="R965" s="50" t="str">
        <f t="shared" si="75"/>
        <v>Veste ajustée</v>
      </c>
      <c r="S965" s="51">
        <f>VLOOKUP(A965,BDD!E:F,2,0)</f>
        <v>180</v>
      </c>
      <c r="T965" s="51">
        <f t="shared" si="78"/>
        <v>180</v>
      </c>
    </row>
    <row r="966" spans="1:20" x14ac:dyDescent="0.25">
      <c r="A966" s="65" t="str">
        <f t="shared" si="76"/>
        <v>17PEPAJ122.260</v>
      </c>
      <c r="B966" s="53" t="s">
        <v>135</v>
      </c>
      <c r="C966" s="53" t="s">
        <v>699</v>
      </c>
      <c r="D966" s="53" t="s">
        <v>642</v>
      </c>
      <c r="E966" s="58" t="s">
        <v>643</v>
      </c>
      <c r="F966" s="53" t="s">
        <v>170</v>
      </c>
      <c r="G966" s="53" t="s">
        <v>953</v>
      </c>
      <c r="H966" s="65" t="str">
        <f>IF(D966="","",CONCATENATE(B966,VLOOKUP(C966,Thesaurus!N:O,2,0),VLOOKUP(F966,Thesaurus!C:D,2,0)))</f>
        <v>17PEPAJ12</v>
      </c>
      <c r="I966" s="57">
        <v>260</v>
      </c>
      <c r="J966" s="59" t="s">
        <v>183</v>
      </c>
      <c r="K966" s="61" t="s">
        <v>993</v>
      </c>
      <c r="L966" s="53">
        <v>1</v>
      </c>
      <c r="N966" s="53" t="b">
        <f t="shared" si="79"/>
        <v>0</v>
      </c>
      <c r="O966" s="67">
        <f>IF(A966="","",SUMIFS('MVT stock'!G:G,'MVT stock'!E:E,A966,'MVT stock'!F:F,K966))</f>
        <v>0</v>
      </c>
      <c r="P966" s="67">
        <f>IF(A966="","",SUMIFS('MVT stock'!H:H,'MVT stock'!E:E,A966,'MVT stock'!F:F,K966))</f>
        <v>0</v>
      </c>
      <c r="Q966" s="68" t="str">
        <f t="shared" si="77"/>
        <v/>
      </c>
      <c r="R966" s="50" t="str">
        <f t="shared" si="75"/>
        <v>Veste ajustée</v>
      </c>
      <c r="S966" s="51">
        <f>VLOOKUP(A966,BDD!E:F,2,0)</f>
        <v>180</v>
      </c>
      <c r="T966" s="51">
        <f t="shared" si="78"/>
        <v>180</v>
      </c>
    </row>
    <row r="967" spans="1:20" x14ac:dyDescent="0.25">
      <c r="A967" s="65" t="str">
        <f t="shared" si="76"/>
        <v>17PEPAJ122.260</v>
      </c>
      <c r="B967" s="53" t="s">
        <v>135</v>
      </c>
      <c r="C967" s="53" t="s">
        <v>699</v>
      </c>
      <c r="D967" s="53" t="s">
        <v>642</v>
      </c>
      <c r="E967" s="58" t="s">
        <v>643</v>
      </c>
      <c r="F967" s="53" t="s">
        <v>170</v>
      </c>
      <c r="G967" s="53" t="s">
        <v>953</v>
      </c>
      <c r="H967" s="65" t="str">
        <f>IF(D967="","",CONCATENATE(B967,VLOOKUP(C967,Thesaurus!N:O,2,0),VLOOKUP(F967,Thesaurus!C:D,2,0)))</f>
        <v>17PEPAJ12</v>
      </c>
      <c r="I967" s="57">
        <v>260</v>
      </c>
      <c r="J967" s="59" t="s">
        <v>183</v>
      </c>
      <c r="K967" s="61" t="s">
        <v>994</v>
      </c>
      <c r="L967" s="53">
        <v>1</v>
      </c>
      <c r="N967" s="53" t="b">
        <f t="shared" si="79"/>
        <v>0</v>
      </c>
      <c r="O967" s="67">
        <f>IF(A967="","",SUMIFS('MVT stock'!G:G,'MVT stock'!E:E,A967,'MVT stock'!F:F,K967))</f>
        <v>0</v>
      </c>
      <c r="P967" s="67">
        <f>IF(A967="","",SUMIFS('MVT stock'!H:H,'MVT stock'!E:E,A967,'MVT stock'!F:F,K967))</f>
        <v>0</v>
      </c>
      <c r="Q967" s="68" t="str">
        <f t="shared" si="77"/>
        <v/>
      </c>
      <c r="R967" s="50" t="str">
        <f t="shared" si="75"/>
        <v>Veste ajustée</v>
      </c>
      <c r="S967" s="51">
        <f>VLOOKUP(A967,BDD!E:F,2,0)</f>
        <v>180</v>
      </c>
      <c r="T967" s="51">
        <f t="shared" si="78"/>
        <v>180</v>
      </c>
    </row>
    <row r="968" spans="1:20" x14ac:dyDescent="0.25">
      <c r="A968" s="65" t="str">
        <f t="shared" si="76"/>
        <v>17PEPAJ042.260</v>
      </c>
      <c r="B968" s="53" t="s">
        <v>135</v>
      </c>
      <c r="C968" s="53" t="s">
        <v>699</v>
      </c>
      <c r="D968" s="53" t="s">
        <v>644</v>
      </c>
      <c r="E968" s="58" t="s">
        <v>643</v>
      </c>
      <c r="F968" s="53" t="s">
        <v>154</v>
      </c>
      <c r="G968" s="53" t="s">
        <v>954</v>
      </c>
      <c r="H968" s="65" t="str">
        <f>IF(D968="","",CONCATENATE(B968,VLOOKUP(C968,Thesaurus!N:O,2,0),VLOOKUP(F968,Thesaurus!C:D,2,0)))</f>
        <v>17PEPAJ04</v>
      </c>
      <c r="I968" s="57">
        <v>260</v>
      </c>
      <c r="J968" s="59" t="s">
        <v>183</v>
      </c>
      <c r="K968" s="61" t="s">
        <v>1003</v>
      </c>
      <c r="L968" s="53">
        <v>1</v>
      </c>
      <c r="N968" s="53" t="b">
        <f t="shared" si="79"/>
        <v>0</v>
      </c>
      <c r="O968" s="67">
        <f>IF(A968="","",SUMIFS('MVT stock'!G:G,'MVT stock'!E:E,A968,'MVT stock'!F:F,K968))</f>
        <v>0</v>
      </c>
      <c r="P968" s="67">
        <f>IF(A968="","",SUMIFS('MVT stock'!H:H,'MVT stock'!E:E,A968,'MVT stock'!F:F,K968))</f>
        <v>0</v>
      </c>
      <c r="Q968" s="68" t="str">
        <f t="shared" si="77"/>
        <v/>
      </c>
      <c r="R968" s="50" t="str">
        <f t="shared" si="75"/>
        <v>Pantalon 7/8</v>
      </c>
      <c r="S968" s="51">
        <f>VLOOKUP(A968,BDD!E:F,2,0)</f>
        <v>95</v>
      </c>
      <c r="T968" s="51">
        <f t="shared" si="78"/>
        <v>95</v>
      </c>
    </row>
    <row r="969" spans="1:20" x14ac:dyDescent="0.25">
      <c r="A969" s="65" t="str">
        <f t="shared" si="76"/>
        <v>17PEPAJ042.260</v>
      </c>
      <c r="B969" s="53" t="s">
        <v>135</v>
      </c>
      <c r="C969" s="53" t="s">
        <v>699</v>
      </c>
      <c r="D969" s="53" t="s">
        <v>644</v>
      </c>
      <c r="E969" s="58" t="s">
        <v>643</v>
      </c>
      <c r="F969" s="53" t="s">
        <v>154</v>
      </c>
      <c r="G969" s="53" t="s">
        <v>954</v>
      </c>
      <c r="H969" s="65" t="str">
        <f>IF(D969="","",CONCATENATE(B969,VLOOKUP(C969,Thesaurus!N:O,2,0),VLOOKUP(F969,Thesaurus!C:D,2,0)))</f>
        <v>17PEPAJ04</v>
      </c>
      <c r="I969" s="57">
        <v>260</v>
      </c>
      <c r="J969" s="59" t="s">
        <v>183</v>
      </c>
      <c r="K969" s="61" t="s">
        <v>1001</v>
      </c>
      <c r="L969" s="53">
        <v>1</v>
      </c>
      <c r="N969" s="53" t="b">
        <f t="shared" si="79"/>
        <v>0</v>
      </c>
      <c r="O969" s="67">
        <f>IF(A969="","",SUMIFS('MVT stock'!G:G,'MVT stock'!E:E,A969,'MVT stock'!F:F,K969))</f>
        <v>0</v>
      </c>
      <c r="P969" s="67">
        <f>IF(A969="","",SUMIFS('MVT stock'!H:H,'MVT stock'!E:E,A969,'MVT stock'!F:F,K969))</f>
        <v>0</v>
      </c>
      <c r="Q969" s="68" t="str">
        <f t="shared" si="77"/>
        <v/>
      </c>
      <c r="R969" s="50" t="str">
        <f t="shared" si="75"/>
        <v>Pantalon 7/8</v>
      </c>
      <c r="S969" s="51">
        <f>VLOOKUP(A969,BDD!E:F,2,0)</f>
        <v>95</v>
      </c>
      <c r="T969" s="51">
        <f t="shared" si="78"/>
        <v>95</v>
      </c>
    </row>
    <row r="970" spans="1:20" x14ac:dyDescent="0.25">
      <c r="A970" s="65" t="str">
        <f t="shared" si="76"/>
        <v>17PEPAJ042.260</v>
      </c>
      <c r="B970" s="53" t="s">
        <v>135</v>
      </c>
      <c r="C970" s="53" t="s">
        <v>699</v>
      </c>
      <c r="D970" s="53" t="s">
        <v>644</v>
      </c>
      <c r="E970" s="58" t="s">
        <v>643</v>
      </c>
      <c r="F970" s="53" t="s">
        <v>154</v>
      </c>
      <c r="G970" s="53" t="s">
        <v>954</v>
      </c>
      <c r="H970" s="65" t="str">
        <f>IF(D970="","",CONCATENATE(B970,VLOOKUP(C970,Thesaurus!N:O,2,0),VLOOKUP(F970,Thesaurus!C:D,2,0)))</f>
        <v>17PEPAJ04</v>
      </c>
      <c r="I970" s="57">
        <v>260</v>
      </c>
      <c r="J970" s="59" t="s">
        <v>183</v>
      </c>
      <c r="K970" s="61" t="s">
        <v>1002</v>
      </c>
      <c r="L970" s="53">
        <v>1</v>
      </c>
      <c r="N970" s="53" t="b">
        <f t="shared" si="79"/>
        <v>0</v>
      </c>
      <c r="O970" s="67">
        <f>IF(A970="","",SUMIFS('MVT stock'!G:G,'MVT stock'!E:E,A970,'MVT stock'!F:F,K970))</f>
        <v>0</v>
      </c>
      <c r="P970" s="67">
        <f>IF(A970="","",SUMIFS('MVT stock'!H:H,'MVT stock'!E:E,A970,'MVT stock'!F:F,K970))</f>
        <v>0</v>
      </c>
      <c r="Q970" s="68" t="str">
        <f t="shared" si="77"/>
        <v/>
      </c>
      <c r="R970" s="50" t="str">
        <f t="shared" si="75"/>
        <v>Pantalon 7/8</v>
      </c>
      <c r="S970" s="51">
        <f>VLOOKUP(A970,BDD!E:F,2,0)</f>
        <v>95</v>
      </c>
      <c r="T970" s="51">
        <f t="shared" si="78"/>
        <v>95</v>
      </c>
    </row>
    <row r="971" spans="1:20" x14ac:dyDescent="0.25">
      <c r="A971" s="65" t="str">
        <f t="shared" si="76"/>
        <v>17PEPAJ042.260</v>
      </c>
      <c r="B971" s="53" t="s">
        <v>135</v>
      </c>
      <c r="C971" s="53" t="s">
        <v>699</v>
      </c>
      <c r="D971" s="53" t="s">
        <v>644</v>
      </c>
      <c r="E971" s="58" t="s">
        <v>643</v>
      </c>
      <c r="F971" s="53" t="s">
        <v>154</v>
      </c>
      <c r="G971" s="53" t="s">
        <v>954</v>
      </c>
      <c r="H971" s="65" t="str">
        <f>IF(D971="","",CONCATENATE(B971,VLOOKUP(C971,Thesaurus!N:O,2,0),VLOOKUP(F971,Thesaurus!C:D,2,0)))</f>
        <v>17PEPAJ04</v>
      </c>
      <c r="I971" s="57">
        <v>260</v>
      </c>
      <c r="J971" s="59" t="s">
        <v>183</v>
      </c>
      <c r="K971" s="61" t="s">
        <v>993</v>
      </c>
      <c r="L971" s="53">
        <v>1</v>
      </c>
      <c r="N971" s="53" t="b">
        <f t="shared" si="79"/>
        <v>0</v>
      </c>
      <c r="O971" s="67">
        <f>IF(A971="","",SUMIFS('MVT stock'!G:G,'MVT stock'!E:E,A971,'MVT stock'!F:F,K971))</f>
        <v>0</v>
      </c>
      <c r="P971" s="67">
        <f>IF(A971="","",SUMIFS('MVT stock'!H:H,'MVT stock'!E:E,A971,'MVT stock'!F:F,K971))</f>
        <v>0</v>
      </c>
      <c r="Q971" s="68" t="str">
        <f t="shared" si="77"/>
        <v/>
      </c>
      <c r="R971" s="50" t="str">
        <f t="shared" si="75"/>
        <v>Pantalon 7/8</v>
      </c>
      <c r="S971" s="51">
        <f>VLOOKUP(A971,BDD!E:F,2,0)</f>
        <v>95</v>
      </c>
      <c r="T971" s="51">
        <f t="shared" si="78"/>
        <v>95</v>
      </c>
    </row>
    <row r="972" spans="1:20" x14ac:dyDescent="0.25">
      <c r="A972" s="65" t="str">
        <f t="shared" si="76"/>
        <v>17PEPAJ042.260</v>
      </c>
      <c r="B972" s="53" t="s">
        <v>135</v>
      </c>
      <c r="C972" s="53" t="s">
        <v>699</v>
      </c>
      <c r="D972" s="53" t="s">
        <v>644</v>
      </c>
      <c r="E972" s="58" t="s">
        <v>643</v>
      </c>
      <c r="F972" s="53" t="s">
        <v>154</v>
      </c>
      <c r="G972" s="53" t="s">
        <v>954</v>
      </c>
      <c r="H972" s="65" t="str">
        <f>IF(D972="","",CONCATENATE(B972,VLOOKUP(C972,Thesaurus!N:O,2,0),VLOOKUP(F972,Thesaurus!C:D,2,0)))</f>
        <v>17PEPAJ04</v>
      </c>
      <c r="I972" s="57">
        <v>260</v>
      </c>
      <c r="J972" s="59" t="s">
        <v>183</v>
      </c>
      <c r="K972" s="61" t="s">
        <v>994</v>
      </c>
      <c r="L972" s="53">
        <v>1</v>
      </c>
      <c r="N972" s="53" t="b">
        <f t="shared" si="79"/>
        <v>0</v>
      </c>
      <c r="O972" s="67">
        <f>IF(A972="","",SUMIFS('MVT stock'!G:G,'MVT stock'!E:E,A972,'MVT stock'!F:F,K972))</f>
        <v>0</v>
      </c>
      <c r="P972" s="67">
        <f>IF(A972="","",SUMIFS('MVT stock'!H:H,'MVT stock'!E:E,A972,'MVT stock'!F:F,K972))</f>
        <v>0</v>
      </c>
      <c r="Q972" s="68" t="str">
        <f t="shared" si="77"/>
        <v/>
      </c>
      <c r="R972" s="50" t="str">
        <f t="shared" si="75"/>
        <v>Pantalon 7/8</v>
      </c>
      <c r="S972" s="51">
        <f>VLOOKUP(A972,BDD!E:F,2,0)</f>
        <v>95</v>
      </c>
      <c r="T972" s="51">
        <f t="shared" si="78"/>
        <v>95</v>
      </c>
    </row>
    <row r="973" spans="1:20" x14ac:dyDescent="0.25">
      <c r="A973" s="65" t="str">
        <f t="shared" si="76"/>
        <v>17PEPAJ031.999</v>
      </c>
      <c r="B973" s="53" t="s">
        <v>135</v>
      </c>
      <c r="C973" s="53" t="s">
        <v>699</v>
      </c>
      <c r="D973" s="53" t="s">
        <v>645</v>
      </c>
      <c r="E973" s="58" t="s">
        <v>646</v>
      </c>
      <c r="F973" s="53" t="s">
        <v>152</v>
      </c>
      <c r="G973" s="53" t="s">
        <v>955</v>
      </c>
      <c r="H973" s="65" t="str">
        <f>IF(D973="","",CONCATENATE(B973,VLOOKUP(C973,Thesaurus!N:O,2,0),VLOOKUP(F973,Thesaurus!C:D,2,0)))</f>
        <v>17PEPAJ03</v>
      </c>
      <c r="I973" s="57">
        <v>999</v>
      </c>
      <c r="J973" s="59" t="s">
        <v>1004</v>
      </c>
      <c r="K973" s="61" t="s">
        <v>1004</v>
      </c>
      <c r="L973" s="53">
        <v>2</v>
      </c>
      <c r="N973" s="53" t="b">
        <f t="shared" si="79"/>
        <v>0</v>
      </c>
      <c r="O973" s="67">
        <f>IF(A973="","",SUMIFS('MVT stock'!G:G,'MVT stock'!E:E,A973,'MVT stock'!F:F,K973))</f>
        <v>0</v>
      </c>
      <c r="P973" s="67">
        <f>IF(A973="","",SUMIFS('MVT stock'!H:H,'MVT stock'!E:E,A973,'MVT stock'!F:F,K973))</f>
        <v>0</v>
      </c>
      <c r="Q973" s="68" t="str">
        <f t="shared" si="77"/>
        <v/>
      </c>
      <c r="R973" s="50" t="str">
        <f t="shared" si="75"/>
        <v>Caraco dentelle</v>
      </c>
      <c r="S973" s="51">
        <f>VLOOKUP(A973,BDD!E:F,2,0)</f>
        <v>30</v>
      </c>
      <c r="T973" s="51">
        <f t="shared" si="78"/>
        <v>60</v>
      </c>
    </row>
    <row r="974" spans="1:20" x14ac:dyDescent="0.25">
      <c r="A974" s="65" t="str">
        <f t="shared" si="76"/>
        <v>17PEPAJ031.999</v>
      </c>
      <c r="B974" s="53" t="s">
        <v>135</v>
      </c>
      <c r="C974" s="53" t="s">
        <v>699</v>
      </c>
      <c r="D974" s="53" t="s">
        <v>645</v>
      </c>
      <c r="E974" s="58" t="s">
        <v>646</v>
      </c>
      <c r="F974" s="53" t="s">
        <v>152</v>
      </c>
      <c r="G974" s="53" t="s">
        <v>955</v>
      </c>
      <c r="H974" s="65" t="str">
        <f>IF(D974="","",CONCATENATE(B974,VLOOKUP(C974,Thesaurus!N:O,2,0),VLOOKUP(F974,Thesaurus!C:D,2,0)))</f>
        <v>17PEPAJ03</v>
      </c>
      <c r="I974" s="57">
        <v>999</v>
      </c>
      <c r="J974" s="59" t="s">
        <v>1004</v>
      </c>
      <c r="K974" s="61" t="s">
        <v>183</v>
      </c>
      <c r="L974" s="53">
        <v>2</v>
      </c>
      <c r="N974" s="53" t="b">
        <f t="shared" si="79"/>
        <v>0</v>
      </c>
      <c r="O974" s="67">
        <f>IF(A974="","",SUMIFS('MVT stock'!G:G,'MVT stock'!E:E,A974,'MVT stock'!F:F,K974))</f>
        <v>0</v>
      </c>
      <c r="P974" s="67">
        <f>IF(A974="","",SUMIFS('MVT stock'!H:H,'MVT stock'!E:E,A974,'MVT stock'!F:F,K974))</f>
        <v>0</v>
      </c>
      <c r="Q974" s="68" t="str">
        <f t="shared" si="77"/>
        <v/>
      </c>
      <c r="R974" s="50" t="str">
        <f t="shared" si="75"/>
        <v>Caraco dentelle</v>
      </c>
      <c r="S974" s="51">
        <f>VLOOKUP(A974,BDD!E:F,2,0)</f>
        <v>30</v>
      </c>
      <c r="T974" s="51">
        <f t="shared" si="78"/>
        <v>60</v>
      </c>
    </row>
    <row r="975" spans="1:20" x14ac:dyDescent="0.25">
      <c r="A975" s="65" t="str">
        <f t="shared" si="76"/>
        <v>17PEPAJ031.999</v>
      </c>
      <c r="B975" s="53" t="s">
        <v>135</v>
      </c>
      <c r="C975" s="53" t="s">
        <v>699</v>
      </c>
      <c r="D975" s="53" t="s">
        <v>645</v>
      </c>
      <c r="E975" s="58" t="s">
        <v>646</v>
      </c>
      <c r="F975" s="53" t="s">
        <v>152</v>
      </c>
      <c r="G975" s="53" t="s">
        <v>955</v>
      </c>
      <c r="H975" s="65" t="str">
        <f>IF(D975="","",CONCATENATE(B975,VLOOKUP(C975,Thesaurus!N:O,2,0),VLOOKUP(F975,Thesaurus!C:D,2,0)))</f>
        <v>17PEPAJ03</v>
      </c>
      <c r="I975" s="57">
        <v>999</v>
      </c>
      <c r="J975" s="59" t="s">
        <v>1004</v>
      </c>
      <c r="K975" s="61" t="s">
        <v>1005</v>
      </c>
      <c r="L975" s="53">
        <v>2</v>
      </c>
      <c r="N975" s="53" t="b">
        <f t="shared" si="79"/>
        <v>0</v>
      </c>
      <c r="O975" s="67">
        <f>IF(A975="","",SUMIFS('MVT stock'!G:G,'MVT stock'!E:E,A975,'MVT stock'!F:F,K975))</f>
        <v>0</v>
      </c>
      <c r="P975" s="67">
        <f>IF(A975="","",SUMIFS('MVT stock'!H:H,'MVT stock'!E:E,A975,'MVT stock'!F:F,K975))</f>
        <v>0</v>
      </c>
      <c r="Q975" s="68" t="str">
        <f t="shared" si="77"/>
        <v/>
      </c>
      <c r="R975" s="50" t="str">
        <f t="shared" si="75"/>
        <v>Caraco dentelle</v>
      </c>
      <c r="S975" s="51">
        <f>VLOOKUP(A975,BDD!E:F,2,0)</f>
        <v>30</v>
      </c>
      <c r="T975" s="51">
        <f t="shared" si="78"/>
        <v>60</v>
      </c>
    </row>
    <row r="976" spans="1:20" x14ac:dyDescent="0.25">
      <c r="A976" s="65" t="str">
        <f t="shared" si="76"/>
        <v>17PEPAJ031.999</v>
      </c>
      <c r="B976" s="53" t="s">
        <v>135</v>
      </c>
      <c r="C976" s="53" t="s">
        <v>699</v>
      </c>
      <c r="D976" s="53" t="s">
        <v>645</v>
      </c>
      <c r="E976" s="58" t="s">
        <v>646</v>
      </c>
      <c r="F976" s="53" t="s">
        <v>152</v>
      </c>
      <c r="G976" s="53" t="s">
        <v>955</v>
      </c>
      <c r="H976" s="65" t="str">
        <f>IF(D976="","",CONCATENATE(B976,VLOOKUP(C976,Thesaurus!N:O,2,0),VLOOKUP(F976,Thesaurus!C:D,2,0)))</f>
        <v>17PEPAJ03</v>
      </c>
      <c r="I976" s="57">
        <v>999</v>
      </c>
      <c r="J976" s="59" t="s">
        <v>1004</v>
      </c>
      <c r="K976" s="61" t="s">
        <v>182</v>
      </c>
      <c r="L976" s="53">
        <v>1</v>
      </c>
      <c r="N976" s="53" t="b">
        <f t="shared" si="79"/>
        <v>0</v>
      </c>
      <c r="O976" s="67">
        <f>IF(A976="","",SUMIFS('MVT stock'!G:G,'MVT stock'!E:E,A976,'MVT stock'!F:F,K976))</f>
        <v>0</v>
      </c>
      <c r="P976" s="67">
        <f>IF(A976="","",SUMIFS('MVT stock'!H:H,'MVT stock'!E:E,A976,'MVT stock'!F:F,K976))</f>
        <v>0</v>
      </c>
      <c r="Q976" s="68" t="str">
        <f t="shared" si="77"/>
        <v/>
      </c>
      <c r="R976" s="50" t="str">
        <f t="shared" si="75"/>
        <v>Caraco dentelle</v>
      </c>
      <c r="S976" s="51">
        <f>VLOOKUP(A976,BDD!E:F,2,0)</f>
        <v>30</v>
      </c>
      <c r="T976" s="51">
        <f t="shared" si="78"/>
        <v>30</v>
      </c>
    </row>
    <row r="977" spans="1:20" x14ac:dyDescent="0.25">
      <c r="A977" s="65" t="str">
        <f t="shared" si="76"/>
        <v>17PEPAJ061.999</v>
      </c>
      <c r="B977" s="53" t="s">
        <v>135</v>
      </c>
      <c r="C977" s="53" t="s">
        <v>699</v>
      </c>
      <c r="D977" s="53" t="s">
        <v>647</v>
      </c>
      <c r="E977" s="58" t="s">
        <v>648</v>
      </c>
      <c r="F977" s="53" t="s">
        <v>158</v>
      </c>
      <c r="G977" s="53" t="s">
        <v>956</v>
      </c>
      <c r="H977" s="65" t="str">
        <f>IF(D977="","",CONCATENATE(B977,VLOOKUP(C977,Thesaurus!N:O,2,0),VLOOKUP(F977,Thesaurus!C:D,2,0)))</f>
        <v>17PEPAJ06</v>
      </c>
      <c r="I977" s="57">
        <v>999</v>
      </c>
      <c r="J977" s="59" t="s">
        <v>1004</v>
      </c>
      <c r="K977" s="61" t="s">
        <v>1001</v>
      </c>
      <c r="L977" s="53">
        <v>2</v>
      </c>
      <c r="N977" s="53" t="b">
        <f t="shared" si="79"/>
        <v>0</v>
      </c>
      <c r="O977" s="67">
        <f>IF(A977="","",SUMIFS('MVT stock'!G:G,'MVT stock'!E:E,A977,'MVT stock'!F:F,K977))</f>
        <v>0</v>
      </c>
      <c r="P977" s="67">
        <f>IF(A977="","",SUMIFS('MVT stock'!H:H,'MVT stock'!E:E,A977,'MVT stock'!F:F,K977))</f>
        <v>0</v>
      </c>
      <c r="Q977" s="68" t="str">
        <f t="shared" si="77"/>
        <v/>
      </c>
      <c r="R977" s="50" t="str">
        <f t="shared" si="75"/>
        <v>Short fluide</v>
      </c>
      <c r="S977" s="51">
        <f>VLOOKUP(A977,BDD!E:F,2,0)</f>
        <v>98</v>
      </c>
      <c r="T977" s="51">
        <f t="shared" si="78"/>
        <v>196</v>
      </c>
    </row>
    <row r="978" spans="1:20" x14ac:dyDescent="0.25">
      <c r="A978" s="65" t="str">
        <f t="shared" si="76"/>
        <v>17PEPAJ061.999</v>
      </c>
      <c r="B978" s="53" t="s">
        <v>135</v>
      </c>
      <c r="C978" s="53" t="s">
        <v>699</v>
      </c>
      <c r="D978" s="53" t="s">
        <v>647</v>
      </c>
      <c r="E978" s="58" t="s">
        <v>648</v>
      </c>
      <c r="F978" s="53" t="s">
        <v>158</v>
      </c>
      <c r="G978" s="53" t="s">
        <v>956</v>
      </c>
      <c r="H978" s="65" t="str">
        <f>IF(D978="","",CONCATENATE(B978,VLOOKUP(C978,Thesaurus!N:O,2,0),VLOOKUP(F978,Thesaurus!C:D,2,0)))</f>
        <v>17PEPAJ06</v>
      </c>
      <c r="I978" s="57">
        <v>999</v>
      </c>
      <c r="J978" s="59" t="s">
        <v>1004</v>
      </c>
      <c r="K978" s="61" t="s">
        <v>1002</v>
      </c>
      <c r="L978" s="53">
        <v>1</v>
      </c>
      <c r="N978" s="53" t="b">
        <f t="shared" si="79"/>
        <v>0</v>
      </c>
      <c r="O978" s="67">
        <f>IF(A978="","",SUMIFS('MVT stock'!G:G,'MVT stock'!E:E,A978,'MVT stock'!F:F,K978))</f>
        <v>0</v>
      </c>
      <c r="P978" s="67">
        <f>IF(A978="","",SUMIFS('MVT stock'!H:H,'MVT stock'!E:E,A978,'MVT stock'!F:F,K978))</f>
        <v>0</v>
      </c>
      <c r="Q978" s="68" t="str">
        <f t="shared" si="77"/>
        <v/>
      </c>
      <c r="R978" s="50" t="str">
        <f t="shared" si="75"/>
        <v>Short fluide</v>
      </c>
      <c r="S978" s="51">
        <f>VLOOKUP(A978,BDD!E:F,2,0)</f>
        <v>98</v>
      </c>
      <c r="T978" s="51">
        <f t="shared" si="78"/>
        <v>98</v>
      </c>
    </row>
    <row r="979" spans="1:20" x14ac:dyDescent="0.25">
      <c r="A979" s="65" t="str">
        <f t="shared" si="76"/>
        <v>17PEPAJ061.999</v>
      </c>
      <c r="B979" s="53" t="s">
        <v>135</v>
      </c>
      <c r="C979" s="53" t="s">
        <v>699</v>
      </c>
      <c r="D979" s="53" t="s">
        <v>647</v>
      </c>
      <c r="E979" s="58" t="s">
        <v>648</v>
      </c>
      <c r="F979" s="53" t="s">
        <v>158</v>
      </c>
      <c r="G979" s="53" t="s">
        <v>956</v>
      </c>
      <c r="H979" s="65" t="str">
        <f>IF(D979="","",CONCATENATE(B979,VLOOKUP(C979,Thesaurus!N:O,2,0),VLOOKUP(F979,Thesaurus!C:D,2,0)))</f>
        <v>17PEPAJ06</v>
      </c>
      <c r="I979" s="57">
        <v>999</v>
      </c>
      <c r="J979" s="59" t="s">
        <v>1004</v>
      </c>
      <c r="K979" s="61" t="s">
        <v>993</v>
      </c>
      <c r="L979" s="53">
        <v>1</v>
      </c>
      <c r="N979" s="53" t="b">
        <f t="shared" si="79"/>
        <v>0</v>
      </c>
      <c r="O979" s="67">
        <f>IF(A979="","",SUMIFS('MVT stock'!G:G,'MVT stock'!E:E,A979,'MVT stock'!F:F,K979))</f>
        <v>0</v>
      </c>
      <c r="P979" s="67">
        <f>IF(A979="","",SUMIFS('MVT stock'!H:H,'MVT stock'!E:E,A979,'MVT stock'!F:F,K979))</f>
        <v>0</v>
      </c>
      <c r="Q979" s="68" t="str">
        <f t="shared" si="77"/>
        <v/>
      </c>
      <c r="R979" s="50" t="str">
        <f t="shared" si="75"/>
        <v>Short fluide</v>
      </c>
      <c r="S979" s="51">
        <f>VLOOKUP(A979,BDD!E:F,2,0)</f>
        <v>98</v>
      </c>
      <c r="T979" s="51">
        <f t="shared" si="78"/>
        <v>98</v>
      </c>
    </row>
    <row r="980" spans="1:20" x14ac:dyDescent="0.25">
      <c r="A980" s="65" t="str">
        <f t="shared" si="76"/>
        <v>17PEPAJ082.IMP</v>
      </c>
      <c r="B980" s="53" t="s">
        <v>135</v>
      </c>
      <c r="C980" s="53" t="s">
        <v>699</v>
      </c>
      <c r="D980" s="53" t="s">
        <v>649</v>
      </c>
      <c r="E980" s="58" t="s">
        <v>640</v>
      </c>
      <c r="F980" s="53" t="s">
        <v>162</v>
      </c>
      <c r="G980" s="53" t="s">
        <v>957</v>
      </c>
      <c r="H980" s="65" t="str">
        <f>IF(D980="","",CONCATENATE(B980,VLOOKUP(C980,Thesaurus!N:O,2,0),VLOOKUP(F980,Thesaurus!C:D,2,0)))</f>
        <v>17PEPAJ08</v>
      </c>
      <c r="I980" s="57" t="s">
        <v>257</v>
      </c>
      <c r="J980" s="59" t="s">
        <v>183</v>
      </c>
      <c r="K980" s="61" t="s">
        <v>1001</v>
      </c>
      <c r="L980" s="53">
        <v>1</v>
      </c>
      <c r="N980" s="53" t="b">
        <f t="shared" si="79"/>
        <v>0</v>
      </c>
      <c r="O980" s="67">
        <f>IF(A980="","",SUMIFS('MVT stock'!G:G,'MVT stock'!E:E,A980,'MVT stock'!F:F,K980))</f>
        <v>0</v>
      </c>
      <c r="P980" s="67">
        <f>IF(A980="","",SUMIFS('MVT stock'!H:H,'MVT stock'!E:E,A980,'MVT stock'!F:F,K980))</f>
        <v>0</v>
      </c>
      <c r="Q980" s="68" t="str">
        <f t="shared" si="77"/>
        <v/>
      </c>
      <c r="R980" s="50" t="str">
        <f t="shared" si="75"/>
        <v>Robe en soie imprimée</v>
      </c>
      <c r="S980" s="51">
        <f>VLOOKUP(A980,BDD!E:F,2,0)</f>
        <v>159</v>
      </c>
      <c r="T980" s="51">
        <f t="shared" si="78"/>
        <v>159</v>
      </c>
    </row>
    <row r="981" spans="1:20" x14ac:dyDescent="0.25">
      <c r="A981" s="65" t="str">
        <f t="shared" si="76"/>
        <v>17PEPAJ082.IMP</v>
      </c>
      <c r="B981" s="53" t="s">
        <v>135</v>
      </c>
      <c r="C981" s="53" t="s">
        <v>699</v>
      </c>
      <c r="D981" s="53" t="s">
        <v>649</v>
      </c>
      <c r="E981" s="58" t="s">
        <v>640</v>
      </c>
      <c r="F981" s="53" t="s">
        <v>162</v>
      </c>
      <c r="G981" s="53" t="s">
        <v>957</v>
      </c>
      <c r="H981" s="65" t="str">
        <f>IF(D981="","",CONCATENATE(B981,VLOOKUP(C981,Thesaurus!N:O,2,0),VLOOKUP(F981,Thesaurus!C:D,2,0)))</f>
        <v>17PEPAJ08</v>
      </c>
      <c r="I981" s="57" t="s">
        <v>257</v>
      </c>
      <c r="J981" s="59" t="s">
        <v>183</v>
      </c>
      <c r="K981" s="61" t="s">
        <v>1002</v>
      </c>
      <c r="L981" s="53">
        <v>1</v>
      </c>
      <c r="N981" s="53" t="b">
        <f t="shared" si="79"/>
        <v>0</v>
      </c>
      <c r="O981" s="67">
        <f>IF(A981="","",SUMIFS('MVT stock'!G:G,'MVT stock'!E:E,A981,'MVT stock'!F:F,K981))</f>
        <v>0</v>
      </c>
      <c r="P981" s="67">
        <f>IF(A981="","",SUMIFS('MVT stock'!H:H,'MVT stock'!E:E,A981,'MVT stock'!F:F,K981))</f>
        <v>0</v>
      </c>
      <c r="Q981" s="68" t="str">
        <f t="shared" si="77"/>
        <v/>
      </c>
      <c r="R981" s="50" t="str">
        <f t="shared" si="75"/>
        <v>Robe en soie imprimée</v>
      </c>
      <c r="S981" s="51">
        <f>VLOOKUP(A981,BDD!E:F,2,0)</f>
        <v>159</v>
      </c>
      <c r="T981" s="51">
        <f t="shared" si="78"/>
        <v>159</v>
      </c>
    </row>
    <row r="982" spans="1:20" x14ac:dyDescent="0.25">
      <c r="A982" s="65" t="str">
        <f t="shared" si="76"/>
        <v>17PEPAJ082.IMP</v>
      </c>
      <c r="B982" s="53" t="s">
        <v>135</v>
      </c>
      <c r="C982" s="53" t="s">
        <v>699</v>
      </c>
      <c r="D982" s="53" t="s">
        <v>649</v>
      </c>
      <c r="E982" s="58" t="s">
        <v>640</v>
      </c>
      <c r="F982" s="53" t="s">
        <v>162</v>
      </c>
      <c r="G982" s="53" t="s">
        <v>957</v>
      </c>
      <c r="H982" s="65" t="str">
        <f>IF(D982="","",CONCATENATE(B982,VLOOKUP(C982,Thesaurus!N:O,2,0),VLOOKUP(F982,Thesaurus!C:D,2,0)))</f>
        <v>17PEPAJ08</v>
      </c>
      <c r="I982" s="57" t="s">
        <v>257</v>
      </c>
      <c r="J982" s="59" t="s">
        <v>183</v>
      </c>
      <c r="K982" s="61" t="s">
        <v>993</v>
      </c>
      <c r="L982" s="53">
        <v>1</v>
      </c>
      <c r="N982" s="53" t="b">
        <f t="shared" si="79"/>
        <v>0</v>
      </c>
      <c r="O982" s="67">
        <f>IF(A982="","",SUMIFS('MVT stock'!G:G,'MVT stock'!E:E,A982,'MVT stock'!F:F,K982))</f>
        <v>0</v>
      </c>
      <c r="P982" s="67">
        <f>IF(A982="","",SUMIFS('MVT stock'!H:H,'MVT stock'!E:E,A982,'MVT stock'!F:F,K982))</f>
        <v>0</v>
      </c>
      <c r="Q982" s="68" t="str">
        <f t="shared" si="77"/>
        <v/>
      </c>
      <c r="R982" s="50" t="str">
        <f t="shared" si="75"/>
        <v>Robe en soie imprimée</v>
      </c>
      <c r="S982" s="51">
        <f>VLOOKUP(A982,BDD!E:F,2,0)</f>
        <v>159</v>
      </c>
      <c r="T982" s="51">
        <f t="shared" si="78"/>
        <v>159</v>
      </c>
    </row>
    <row r="983" spans="1:20" x14ac:dyDescent="0.25">
      <c r="A983" s="65" t="str">
        <f t="shared" si="76"/>
        <v>17PEPAJ082.IMP</v>
      </c>
      <c r="B983" s="53" t="s">
        <v>135</v>
      </c>
      <c r="C983" s="53" t="s">
        <v>699</v>
      </c>
      <c r="D983" s="53" t="s">
        <v>649</v>
      </c>
      <c r="E983" s="58" t="s">
        <v>640</v>
      </c>
      <c r="F983" s="53" t="s">
        <v>162</v>
      </c>
      <c r="G983" s="53" t="s">
        <v>957</v>
      </c>
      <c r="H983" s="65" t="str">
        <f>IF(D983="","",CONCATENATE(B983,VLOOKUP(C983,Thesaurus!N:O,2,0),VLOOKUP(F983,Thesaurus!C:D,2,0)))</f>
        <v>17PEPAJ08</v>
      </c>
      <c r="I983" s="57" t="s">
        <v>257</v>
      </c>
      <c r="J983" s="59" t="s">
        <v>183</v>
      </c>
      <c r="K983" s="61" t="s">
        <v>994</v>
      </c>
      <c r="L983" s="53">
        <v>1</v>
      </c>
      <c r="N983" s="53" t="b">
        <f t="shared" si="79"/>
        <v>0</v>
      </c>
      <c r="O983" s="67">
        <f>IF(A983="","",SUMIFS('MVT stock'!G:G,'MVT stock'!E:E,A983,'MVT stock'!F:F,K983))</f>
        <v>0</v>
      </c>
      <c r="P983" s="67">
        <f>IF(A983="","",SUMIFS('MVT stock'!H:H,'MVT stock'!E:E,A983,'MVT stock'!F:F,K983))</f>
        <v>0</v>
      </c>
      <c r="Q983" s="68" t="str">
        <f t="shared" si="77"/>
        <v/>
      </c>
      <c r="R983" s="50" t="str">
        <f t="shared" si="75"/>
        <v>Robe en soie imprimée</v>
      </c>
      <c r="S983" s="51">
        <f>VLOOKUP(A983,BDD!E:F,2,0)</f>
        <v>159</v>
      </c>
      <c r="T983" s="51">
        <f t="shared" si="78"/>
        <v>159</v>
      </c>
    </row>
    <row r="984" spans="1:20" x14ac:dyDescent="0.25">
      <c r="A984" s="65" t="str">
        <f t="shared" si="76"/>
        <v>17PETBA011.999</v>
      </c>
      <c r="B984" s="53" t="s">
        <v>135</v>
      </c>
      <c r="C984" s="53" t="s">
        <v>697</v>
      </c>
      <c r="D984" s="53">
        <v>401006</v>
      </c>
      <c r="E984" s="58" t="s">
        <v>145</v>
      </c>
      <c r="F984" s="53" t="s">
        <v>148</v>
      </c>
      <c r="G984" s="53" t="s">
        <v>958</v>
      </c>
      <c r="H984" s="65" t="str">
        <f>IF(D984="","",CONCATENATE(B984,VLOOKUP(C984,Thesaurus!N:O,2,0),VLOOKUP(F984,Thesaurus!C:D,2,0)))</f>
        <v>17PETBA01</v>
      </c>
      <c r="I984" s="57">
        <v>999</v>
      </c>
      <c r="J984" s="59" t="s">
        <v>1004</v>
      </c>
      <c r="K984" s="61" t="s">
        <v>180</v>
      </c>
      <c r="L984" s="53">
        <v>1</v>
      </c>
      <c r="N984" s="53" t="b">
        <f t="shared" si="79"/>
        <v>0</v>
      </c>
      <c r="O984" s="67">
        <f>IF(A984="","",SUMIFS('MVT stock'!G:G,'MVT stock'!E:E,A984,'MVT stock'!F:F,K984))</f>
        <v>0</v>
      </c>
      <c r="P984" s="67">
        <f>IF(A984="","",SUMIFS('MVT stock'!H:H,'MVT stock'!E:E,A984,'MVT stock'!F:F,K984))</f>
        <v>0</v>
      </c>
      <c r="Q984" s="68" t="str">
        <f t="shared" si="77"/>
        <v/>
      </c>
      <c r="R984" s="50" t="str">
        <f t="shared" si="75"/>
        <v>Body à lacet</v>
      </c>
      <c r="S984" s="51">
        <f>VLOOKUP(A984,BDD!E:F,2,0)</f>
        <v>75</v>
      </c>
      <c r="T984" s="51">
        <f t="shared" si="78"/>
        <v>75</v>
      </c>
    </row>
    <row r="985" spans="1:20" x14ac:dyDescent="0.25">
      <c r="A985" s="65" t="str">
        <f t="shared" si="76"/>
        <v>17PETBA011.999</v>
      </c>
      <c r="B985" s="53" t="s">
        <v>135</v>
      </c>
      <c r="C985" s="53" t="s">
        <v>697</v>
      </c>
      <c r="D985" s="53">
        <v>401006</v>
      </c>
      <c r="E985" s="58" t="s">
        <v>145</v>
      </c>
      <c r="F985" s="53" t="s">
        <v>148</v>
      </c>
      <c r="G985" s="53" t="s">
        <v>958</v>
      </c>
      <c r="H985" s="65" t="str">
        <f>IF(D985="","",CONCATENATE(B985,VLOOKUP(C985,Thesaurus!N:O,2,0),VLOOKUP(F985,Thesaurus!C:D,2,0)))</f>
        <v>17PETBA01</v>
      </c>
      <c r="I985" s="57">
        <v>999</v>
      </c>
      <c r="J985" s="59" t="s">
        <v>1004</v>
      </c>
      <c r="K985" s="61" t="s">
        <v>181</v>
      </c>
      <c r="L985" s="53">
        <v>2</v>
      </c>
      <c r="N985" s="53" t="b">
        <f t="shared" si="79"/>
        <v>0</v>
      </c>
      <c r="O985" s="67">
        <f>IF(A985="","",SUMIFS('MVT stock'!G:G,'MVT stock'!E:E,A985,'MVT stock'!F:F,K985))</f>
        <v>0</v>
      </c>
      <c r="P985" s="67">
        <f>IF(A985="","",SUMIFS('MVT stock'!H:H,'MVT stock'!E:E,A985,'MVT stock'!F:F,K985))</f>
        <v>0</v>
      </c>
      <c r="Q985" s="68" t="str">
        <f t="shared" si="77"/>
        <v/>
      </c>
      <c r="R985" s="50" t="str">
        <f t="shared" si="75"/>
        <v>Body à lacet</v>
      </c>
      <c r="S985" s="51">
        <f>VLOOKUP(A985,BDD!E:F,2,0)</f>
        <v>75</v>
      </c>
      <c r="T985" s="51">
        <f t="shared" si="78"/>
        <v>150</v>
      </c>
    </row>
    <row r="986" spans="1:20" x14ac:dyDescent="0.25">
      <c r="A986" s="65" t="str">
        <f t="shared" si="76"/>
        <v>17PETBA011.999</v>
      </c>
      <c r="B986" s="53" t="s">
        <v>135</v>
      </c>
      <c r="C986" s="53" t="s">
        <v>697</v>
      </c>
      <c r="D986" s="53">
        <v>401006</v>
      </c>
      <c r="E986" s="58" t="s">
        <v>145</v>
      </c>
      <c r="F986" s="53" t="s">
        <v>148</v>
      </c>
      <c r="G986" s="53" t="s">
        <v>958</v>
      </c>
      <c r="H986" s="65" t="str">
        <f>IF(D986="","",CONCATENATE(B986,VLOOKUP(C986,Thesaurus!N:O,2,0),VLOOKUP(F986,Thesaurus!C:D,2,0)))</f>
        <v>17PETBA01</v>
      </c>
      <c r="I986" s="57">
        <v>999</v>
      </c>
      <c r="J986" s="59" t="s">
        <v>1004</v>
      </c>
      <c r="K986" s="61" t="s">
        <v>996</v>
      </c>
      <c r="L986" s="53">
        <v>1</v>
      </c>
      <c r="N986" s="53" t="b">
        <f t="shared" si="79"/>
        <v>0</v>
      </c>
      <c r="O986" s="67">
        <f>IF(A986="","",SUMIFS('MVT stock'!G:G,'MVT stock'!E:E,A986,'MVT stock'!F:F,K986))</f>
        <v>0</v>
      </c>
      <c r="P986" s="67">
        <f>IF(A986="","",SUMIFS('MVT stock'!H:H,'MVT stock'!E:E,A986,'MVT stock'!F:F,K986))</f>
        <v>0</v>
      </c>
      <c r="Q986" s="68" t="str">
        <f t="shared" si="77"/>
        <v/>
      </c>
      <c r="R986" s="50" t="str">
        <f t="shared" si="75"/>
        <v>Body à lacet</v>
      </c>
      <c r="S986" s="51">
        <f>VLOOKUP(A986,BDD!E:F,2,0)</f>
        <v>75</v>
      </c>
      <c r="T986" s="51">
        <f t="shared" si="78"/>
        <v>75</v>
      </c>
    </row>
    <row r="987" spans="1:20" x14ac:dyDescent="0.25">
      <c r="A987" s="65" t="str">
        <f t="shared" si="76"/>
        <v>17PETBA081.999</v>
      </c>
      <c r="B987" s="53" t="s">
        <v>135</v>
      </c>
      <c r="C987" s="53" t="s">
        <v>697</v>
      </c>
      <c r="D987" s="53" t="s">
        <v>650</v>
      </c>
      <c r="E987" s="58" t="s">
        <v>145</v>
      </c>
      <c r="F987" s="53" t="s">
        <v>162</v>
      </c>
      <c r="G987" s="53" t="s">
        <v>959</v>
      </c>
      <c r="H987" s="65" t="str">
        <f>IF(D987="","",CONCATENATE(B987,VLOOKUP(C987,Thesaurus!N:O,2,0),VLOOKUP(F987,Thesaurus!C:D,2,0)))</f>
        <v>17PETBA08</v>
      </c>
      <c r="I987" s="57">
        <v>999</v>
      </c>
      <c r="J987" s="59" t="s">
        <v>1004</v>
      </c>
      <c r="K987" s="61" t="s">
        <v>180</v>
      </c>
      <c r="L987" s="53">
        <v>1</v>
      </c>
      <c r="N987" s="53" t="b">
        <f t="shared" si="79"/>
        <v>0</v>
      </c>
      <c r="O987" s="67">
        <f>IF(A987="","",SUMIFS('MVT stock'!G:G,'MVT stock'!E:E,A987,'MVT stock'!F:F,K987))</f>
        <v>0</v>
      </c>
      <c r="P987" s="67">
        <f>IF(A987="","",SUMIFS('MVT stock'!H:H,'MVT stock'!E:E,A987,'MVT stock'!F:F,K987))</f>
        <v>0</v>
      </c>
      <c r="Q987" s="68" t="str">
        <f t="shared" si="77"/>
        <v/>
      </c>
      <c r="R987" s="50" t="str">
        <f t="shared" si="75"/>
        <v>Robe ajourée manches longues</v>
      </c>
      <c r="S987" s="51">
        <f>VLOOKUP(A987,BDD!E:F,2,0)</f>
        <v>117</v>
      </c>
      <c r="T987" s="51">
        <f t="shared" si="78"/>
        <v>117</v>
      </c>
    </row>
    <row r="988" spans="1:20" x14ac:dyDescent="0.25">
      <c r="A988" s="65" t="str">
        <f t="shared" si="76"/>
        <v>17PETBA081.999</v>
      </c>
      <c r="B988" s="53" t="s">
        <v>135</v>
      </c>
      <c r="C988" s="53" t="s">
        <v>697</v>
      </c>
      <c r="D988" s="53" t="s">
        <v>650</v>
      </c>
      <c r="E988" s="58" t="s">
        <v>145</v>
      </c>
      <c r="F988" s="53" t="s">
        <v>162</v>
      </c>
      <c r="G988" s="53" t="s">
        <v>959</v>
      </c>
      <c r="H988" s="65" t="str">
        <f>IF(D988="","",CONCATENATE(B988,VLOOKUP(C988,Thesaurus!N:O,2,0),VLOOKUP(F988,Thesaurus!C:D,2,0)))</f>
        <v>17PETBA08</v>
      </c>
      <c r="I988" s="57">
        <v>999</v>
      </c>
      <c r="J988" s="59" t="s">
        <v>1004</v>
      </c>
      <c r="K988" s="61" t="s">
        <v>181</v>
      </c>
      <c r="L988" s="53">
        <v>2</v>
      </c>
      <c r="N988" s="53" t="b">
        <f t="shared" si="79"/>
        <v>0</v>
      </c>
      <c r="O988" s="67">
        <f>IF(A988="","",SUMIFS('MVT stock'!G:G,'MVT stock'!E:E,A988,'MVT stock'!F:F,K988))</f>
        <v>0</v>
      </c>
      <c r="P988" s="67">
        <f>IF(A988="","",SUMIFS('MVT stock'!H:H,'MVT stock'!E:E,A988,'MVT stock'!F:F,K988))</f>
        <v>0</v>
      </c>
      <c r="Q988" s="68" t="str">
        <f t="shared" si="77"/>
        <v/>
      </c>
      <c r="R988" s="50" t="str">
        <f t="shared" si="75"/>
        <v>Robe ajourée manches longues</v>
      </c>
      <c r="S988" s="51">
        <f>VLOOKUP(A988,BDD!E:F,2,0)</f>
        <v>117</v>
      </c>
      <c r="T988" s="51">
        <f t="shared" si="78"/>
        <v>234</v>
      </c>
    </row>
    <row r="989" spans="1:20" x14ac:dyDescent="0.25">
      <c r="A989" s="65" t="str">
        <f t="shared" si="76"/>
        <v>17PETBA081.999</v>
      </c>
      <c r="B989" s="53" t="s">
        <v>135</v>
      </c>
      <c r="C989" s="53" t="s">
        <v>697</v>
      </c>
      <c r="D989" s="53" t="s">
        <v>650</v>
      </c>
      <c r="E989" s="58" t="s">
        <v>145</v>
      </c>
      <c r="F989" s="53" t="s">
        <v>162</v>
      </c>
      <c r="G989" s="53" t="s">
        <v>959</v>
      </c>
      <c r="H989" s="65" t="str">
        <f>IF(D989="","",CONCATENATE(B989,VLOOKUP(C989,Thesaurus!N:O,2,0),VLOOKUP(F989,Thesaurus!C:D,2,0)))</f>
        <v>17PETBA08</v>
      </c>
      <c r="I989" s="57">
        <v>999</v>
      </c>
      <c r="J989" s="59" t="s">
        <v>1004</v>
      </c>
      <c r="K989" s="61" t="s">
        <v>996</v>
      </c>
      <c r="L989" s="53">
        <v>1</v>
      </c>
      <c r="N989" s="53" t="b">
        <f t="shared" si="79"/>
        <v>0</v>
      </c>
      <c r="O989" s="67">
        <f>IF(A989="","",SUMIFS('MVT stock'!G:G,'MVT stock'!E:E,A989,'MVT stock'!F:F,K989))</f>
        <v>0</v>
      </c>
      <c r="P989" s="67">
        <f>IF(A989="","",SUMIFS('MVT stock'!H:H,'MVT stock'!E:E,A989,'MVT stock'!F:F,K989))</f>
        <v>0</v>
      </c>
      <c r="Q989" s="68" t="str">
        <f t="shared" si="77"/>
        <v/>
      </c>
      <c r="R989" s="50" t="str">
        <f t="shared" si="75"/>
        <v>Robe ajourée manches longues</v>
      </c>
      <c r="S989" s="51">
        <f>VLOOKUP(A989,BDD!E:F,2,0)</f>
        <v>117</v>
      </c>
      <c r="T989" s="51">
        <f t="shared" si="78"/>
        <v>117</v>
      </c>
    </row>
    <row r="990" spans="1:20" x14ac:dyDescent="0.25">
      <c r="A990" s="65" t="str">
        <f t="shared" si="76"/>
        <v>17PETBA012.999</v>
      </c>
      <c r="B990" s="53" t="s">
        <v>135</v>
      </c>
      <c r="C990" s="53" t="s">
        <v>697</v>
      </c>
      <c r="D990" s="53" t="s">
        <v>651</v>
      </c>
      <c r="E990" s="58" t="s">
        <v>145</v>
      </c>
      <c r="F990" s="53" t="s">
        <v>148</v>
      </c>
      <c r="G990" s="53" t="s">
        <v>960</v>
      </c>
      <c r="H990" s="65" t="str">
        <f>IF(D990="","",CONCATENATE(B990,VLOOKUP(C990,Thesaurus!N:O,2,0),VLOOKUP(F990,Thesaurus!C:D,2,0)))</f>
        <v>17PETBA01</v>
      </c>
      <c r="I990" s="57">
        <v>999</v>
      </c>
      <c r="J990" s="59" t="s">
        <v>183</v>
      </c>
      <c r="K990" s="61" t="s">
        <v>998</v>
      </c>
      <c r="L990" s="53">
        <v>1</v>
      </c>
      <c r="N990" s="53" t="b">
        <f t="shared" si="79"/>
        <v>0</v>
      </c>
      <c r="O990" s="67">
        <f>IF(A990="","",SUMIFS('MVT stock'!G:G,'MVT stock'!E:E,A990,'MVT stock'!F:F,K990))</f>
        <v>0</v>
      </c>
      <c r="P990" s="67">
        <f>IF(A990="","",SUMIFS('MVT stock'!H:H,'MVT stock'!E:E,A990,'MVT stock'!F:F,K990))</f>
        <v>0</v>
      </c>
      <c r="Q990" s="68" t="str">
        <f t="shared" si="77"/>
        <v/>
      </c>
      <c r="R990" s="50" t="str">
        <f t="shared" si="75"/>
        <v>Top en soie off shoulder</v>
      </c>
      <c r="S990" s="51">
        <f>VLOOKUP(A990,BDD!E:F,2,0)</f>
        <v>147</v>
      </c>
      <c r="T990" s="51">
        <f t="shared" si="78"/>
        <v>147</v>
      </c>
    </row>
    <row r="991" spans="1:20" x14ac:dyDescent="0.25">
      <c r="A991" s="65" t="str">
        <f t="shared" si="76"/>
        <v>17PETBA012.999</v>
      </c>
      <c r="B991" s="53" t="s">
        <v>135</v>
      </c>
      <c r="C991" s="53" t="s">
        <v>697</v>
      </c>
      <c r="D991" s="53" t="s">
        <v>651</v>
      </c>
      <c r="E991" s="58" t="s">
        <v>145</v>
      </c>
      <c r="F991" s="53" t="s">
        <v>148</v>
      </c>
      <c r="G991" s="53" t="s">
        <v>960</v>
      </c>
      <c r="H991" s="65" t="str">
        <f>IF(D991="","",CONCATENATE(B991,VLOOKUP(C991,Thesaurus!N:O,2,0),VLOOKUP(F991,Thesaurus!C:D,2,0)))</f>
        <v>17PETBA01</v>
      </c>
      <c r="I991" s="57">
        <v>999</v>
      </c>
      <c r="J991" s="59" t="s">
        <v>183</v>
      </c>
      <c r="K991" s="61" t="s">
        <v>183</v>
      </c>
      <c r="L991" s="53">
        <v>2</v>
      </c>
      <c r="N991" s="53" t="b">
        <f t="shared" si="79"/>
        <v>0</v>
      </c>
      <c r="O991" s="67">
        <f>IF(A991="","",SUMIFS('MVT stock'!G:G,'MVT stock'!E:E,A991,'MVT stock'!F:F,K991))</f>
        <v>0</v>
      </c>
      <c r="P991" s="67">
        <f>IF(A991="","",SUMIFS('MVT stock'!H:H,'MVT stock'!E:E,A991,'MVT stock'!F:F,K991))</f>
        <v>0</v>
      </c>
      <c r="Q991" s="68" t="str">
        <f t="shared" si="77"/>
        <v/>
      </c>
      <c r="R991" s="50" t="str">
        <f t="shared" si="75"/>
        <v>Top en soie off shoulder</v>
      </c>
      <c r="S991" s="51">
        <f>VLOOKUP(A991,BDD!E:F,2,0)</f>
        <v>147</v>
      </c>
      <c r="T991" s="51">
        <f t="shared" si="78"/>
        <v>294</v>
      </c>
    </row>
    <row r="992" spans="1:20" x14ac:dyDescent="0.25">
      <c r="A992" s="65" t="str">
        <f t="shared" si="76"/>
        <v>17PETBA012.999</v>
      </c>
      <c r="B992" s="53" t="s">
        <v>135</v>
      </c>
      <c r="C992" s="53" t="s">
        <v>697</v>
      </c>
      <c r="D992" s="53" t="s">
        <v>651</v>
      </c>
      <c r="E992" s="58" t="s">
        <v>145</v>
      </c>
      <c r="F992" s="53" t="s">
        <v>148</v>
      </c>
      <c r="G992" s="53" t="s">
        <v>960</v>
      </c>
      <c r="H992" s="65" t="str">
        <f>IF(D992="","",CONCATENATE(B992,VLOOKUP(C992,Thesaurus!N:O,2,0),VLOOKUP(F992,Thesaurus!C:D,2,0)))</f>
        <v>17PETBA01</v>
      </c>
      <c r="I992" s="57">
        <v>999</v>
      </c>
      <c r="J992" s="59" t="s">
        <v>183</v>
      </c>
      <c r="K992" s="61" t="s">
        <v>182</v>
      </c>
      <c r="L992" s="53">
        <v>1</v>
      </c>
      <c r="N992" s="53" t="b">
        <f t="shared" si="79"/>
        <v>0</v>
      </c>
      <c r="O992" s="67">
        <f>IF(A992="","",SUMIFS('MVT stock'!G:G,'MVT stock'!E:E,A992,'MVT stock'!F:F,K992))</f>
        <v>0</v>
      </c>
      <c r="P992" s="67">
        <f>IF(A992="","",SUMIFS('MVT stock'!H:H,'MVT stock'!E:E,A992,'MVT stock'!F:F,K992))</f>
        <v>0</v>
      </c>
      <c r="Q992" s="68" t="str">
        <f t="shared" si="77"/>
        <v/>
      </c>
      <c r="R992" s="50" t="str">
        <f t="shared" si="75"/>
        <v>Top en soie off shoulder</v>
      </c>
      <c r="S992" s="51">
        <f>VLOOKUP(A992,BDD!E:F,2,0)</f>
        <v>147</v>
      </c>
      <c r="T992" s="51">
        <f t="shared" si="78"/>
        <v>147</v>
      </c>
    </row>
    <row r="993" spans="1:20" x14ac:dyDescent="0.25">
      <c r="A993" s="65" t="str">
        <f t="shared" si="76"/>
        <v>17PETBA012.001</v>
      </c>
      <c r="B993" s="53" t="s">
        <v>135</v>
      </c>
      <c r="C993" s="53" t="s">
        <v>697</v>
      </c>
      <c r="D993" s="53" t="s">
        <v>651</v>
      </c>
      <c r="E993" s="58" t="s">
        <v>652</v>
      </c>
      <c r="F993" s="53" t="s">
        <v>148</v>
      </c>
      <c r="G993" s="53" t="s">
        <v>960</v>
      </c>
      <c r="H993" s="65" t="str">
        <f>IF(D993="","",CONCATENATE(B993,VLOOKUP(C993,Thesaurus!N:O,2,0),VLOOKUP(F993,Thesaurus!C:D,2,0)))</f>
        <v>17PETBA01</v>
      </c>
      <c r="I993" s="57" t="s">
        <v>145</v>
      </c>
      <c r="J993" s="59" t="s">
        <v>183</v>
      </c>
      <c r="K993" s="61" t="s">
        <v>998</v>
      </c>
      <c r="L993" s="53">
        <v>1</v>
      </c>
      <c r="N993" s="53" t="b">
        <f t="shared" si="79"/>
        <v>0</v>
      </c>
      <c r="O993" s="67">
        <f>IF(A993="","",SUMIFS('MVT stock'!G:G,'MVT stock'!E:E,A993,'MVT stock'!F:F,K993))</f>
        <v>0</v>
      </c>
      <c r="P993" s="67">
        <f>IF(A993="","",SUMIFS('MVT stock'!H:H,'MVT stock'!E:E,A993,'MVT stock'!F:F,K993))</f>
        <v>0</v>
      </c>
      <c r="Q993" s="68" t="str">
        <f t="shared" si="77"/>
        <v/>
      </c>
      <c r="R993" s="50" t="str">
        <f t="shared" si="75"/>
        <v>Top en soie off shoulder</v>
      </c>
      <c r="S993" s="51">
        <f>VLOOKUP(A993,BDD!E:F,2,0)</f>
        <v>147</v>
      </c>
      <c r="T993" s="51">
        <f t="shared" si="78"/>
        <v>147</v>
      </c>
    </row>
    <row r="994" spans="1:20" x14ac:dyDescent="0.25">
      <c r="A994" s="65" t="str">
        <f t="shared" si="76"/>
        <v>17PETBA012.001</v>
      </c>
      <c r="B994" s="53" t="s">
        <v>135</v>
      </c>
      <c r="C994" s="53" t="s">
        <v>697</v>
      </c>
      <c r="D994" s="53" t="s">
        <v>651</v>
      </c>
      <c r="E994" s="58" t="s">
        <v>652</v>
      </c>
      <c r="F994" s="53" t="s">
        <v>148</v>
      </c>
      <c r="G994" s="53" t="s">
        <v>960</v>
      </c>
      <c r="H994" s="65" t="str">
        <f>IF(D994="","",CONCATENATE(B994,VLOOKUP(C994,Thesaurus!N:O,2,0),VLOOKUP(F994,Thesaurus!C:D,2,0)))</f>
        <v>17PETBA01</v>
      </c>
      <c r="I994" s="57" t="s">
        <v>145</v>
      </c>
      <c r="J994" s="59" t="s">
        <v>183</v>
      </c>
      <c r="K994" s="61" t="s">
        <v>183</v>
      </c>
      <c r="L994" s="53">
        <v>1</v>
      </c>
      <c r="N994" s="53" t="b">
        <f t="shared" si="79"/>
        <v>0</v>
      </c>
      <c r="O994" s="67">
        <f>IF(A994="","",SUMIFS('MVT stock'!G:G,'MVT stock'!E:E,A994,'MVT stock'!F:F,K994))</f>
        <v>0</v>
      </c>
      <c r="P994" s="67">
        <f>IF(A994="","",SUMIFS('MVT stock'!H:H,'MVT stock'!E:E,A994,'MVT stock'!F:F,K994))</f>
        <v>0</v>
      </c>
      <c r="Q994" s="68" t="str">
        <f t="shared" si="77"/>
        <v/>
      </c>
      <c r="R994" s="50" t="str">
        <f t="shared" si="75"/>
        <v>Top en soie off shoulder</v>
      </c>
      <c r="S994" s="51">
        <f>VLOOKUP(A994,BDD!E:F,2,0)</f>
        <v>147</v>
      </c>
      <c r="T994" s="51">
        <f t="shared" si="78"/>
        <v>147</v>
      </c>
    </row>
    <row r="995" spans="1:20" x14ac:dyDescent="0.25">
      <c r="A995" s="65" t="str">
        <f t="shared" si="76"/>
        <v>17PETBA012.001</v>
      </c>
      <c r="B995" s="53" t="s">
        <v>135</v>
      </c>
      <c r="C995" s="53" t="s">
        <v>697</v>
      </c>
      <c r="D995" s="53" t="s">
        <v>651</v>
      </c>
      <c r="E995" s="58" t="s">
        <v>652</v>
      </c>
      <c r="F995" s="53" t="s">
        <v>148</v>
      </c>
      <c r="G995" s="53" t="s">
        <v>960</v>
      </c>
      <c r="H995" s="65" t="str">
        <f>IF(D995="","",CONCATENATE(B995,VLOOKUP(C995,Thesaurus!N:O,2,0),VLOOKUP(F995,Thesaurus!C:D,2,0)))</f>
        <v>17PETBA01</v>
      </c>
      <c r="I995" s="57" t="s">
        <v>145</v>
      </c>
      <c r="J995" s="59" t="s">
        <v>183</v>
      </c>
      <c r="K995" s="61" t="s">
        <v>182</v>
      </c>
      <c r="L995" s="53">
        <v>1</v>
      </c>
      <c r="N995" s="53" t="b">
        <f t="shared" si="79"/>
        <v>0</v>
      </c>
      <c r="O995" s="67">
        <f>IF(A995="","",SUMIFS('MVT stock'!G:G,'MVT stock'!E:E,A995,'MVT stock'!F:F,K995))</f>
        <v>0</v>
      </c>
      <c r="P995" s="67">
        <f>IF(A995="","",SUMIFS('MVT stock'!H:H,'MVT stock'!E:E,A995,'MVT stock'!F:F,K995))</f>
        <v>0</v>
      </c>
      <c r="Q995" s="68" t="str">
        <f t="shared" si="77"/>
        <v/>
      </c>
      <c r="R995" s="50" t="str">
        <f t="shared" si="75"/>
        <v>Top en soie off shoulder</v>
      </c>
      <c r="S995" s="51">
        <f>VLOOKUP(A995,BDD!E:F,2,0)</f>
        <v>147</v>
      </c>
      <c r="T995" s="51">
        <f t="shared" si="78"/>
        <v>147</v>
      </c>
    </row>
    <row r="996" spans="1:20" x14ac:dyDescent="0.25">
      <c r="A996" s="65" t="str">
        <f t="shared" si="76"/>
        <v>17PETBA082.999</v>
      </c>
      <c r="B996" s="53" t="s">
        <v>135</v>
      </c>
      <c r="C996" s="53" t="s">
        <v>697</v>
      </c>
      <c r="D996" s="53" t="s">
        <v>653</v>
      </c>
      <c r="E996" s="58" t="s">
        <v>145</v>
      </c>
      <c r="F996" s="53" t="s">
        <v>162</v>
      </c>
      <c r="G996" s="53" t="s">
        <v>835</v>
      </c>
      <c r="H996" s="65" t="str">
        <f>IF(D996="","",CONCATENATE(B996,VLOOKUP(C996,Thesaurus!N:O,2,0),VLOOKUP(F996,Thesaurus!C:D,2,0)))</f>
        <v>17PETBA08</v>
      </c>
      <c r="I996" s="57">
        <v>999</v>
      </c>
      <c r="J996" s="59" t="s">
        <v>183</v>
      </c>
      <c r="K996" s="61" t="s">
        <v>997</v>
      </c>
      <c r="L996" s="53">
        <v>1</v>
      </c>
      <c r="N996" s="53" t="b">
        <f t="shared" si="79"/>
        <v>0</v>
      </c>
      <c r="O996" s="67">
        <f>IF(A996="","",SUMIFS('MVT stock'!G:G,'MVT stock'!E:E,A996,'MVT stock'!F:F,K996))</f>
        <v>0</v>
      </c>
      <c r="P996" s="67">
        <f>IF(A996="","",SUMIFS('MVT stock'!H:H,'MVT stock'!E:E,A996,'MVT stock'!F:F,K996))</f>
        <v>0</v>
      </c>
      <c r="Q996" s="68" t="str">
        <f t="shared" si="77"/>
        <v/>
      </c>
      <c r="R996" s="50" t="str">
        <f t="shared" si="75"/>
        <v>Robe sans manches</v>
      </c>
      <c r="S996" s="51">
        <f>VLOOKUP(A996,BDD!E:F,2,0)</f>
        <v>79</v>
      </c>
      <c r="T996" s="51">
        <f t="shared" si="78"/>
        <v>79</v>
      </c>
    </row>
    <row r="997" spans="1:20" x14ac:dyDescent="0.25">
      <c r="A997" s="65" t="str">
        <f t="shared" si="76"/>
        <v>17PETBA082.999</v>
      </c>
      <c r="B997" s="53" t="s">
        <v>135</v>
      </c>
      <c r="C997" s="53" t="s">
        <v>697</v>
      </c>
      <c r="D997" s="53" t="s">
        <v>653</v>
      </c>
      <c r="E997" s="58" t="s">
        <v>145</v>
      </c>
      <c r="F997" s="53" t="s">
        <v>162</v>
      </c>
      <c r="G997" s="53" t="s">
        <v>835</v>
      </c>
      <c r="H997" s="65" t="str">
        <f>IF(D997="","",CONCATENATE(B997,VLOOKUP(C997,Thesaurus!N:O,2,0),VLOOKUP(F997,Thesaurus!C:D,2,0)))</f>
        <v>17PETBA08</v>
      </c>
      <c r="I997" s="57">
        <v>999</v>
      </c>
      <c r="J997" s="59" t="s">
        <v>183</v>
      </c>
      <c r="K997" s="61" t="s">
        <v>180</v>
      </c>
      <c r="L997" s="53">
        <v>2</v>
      </c>
      <c r="N997" s="53" t="b">
        <f t="shared" si="79"/>
        <v>0</v>
      </c>
      <c r="O997" s="67">
        <f>IF(A997="","",SUMIFS('MVT stock'!G:G,'MVT stock'!E:E,A997,'MVT stock'!F:F,K997))</f>
        <v>0</v>
      </c>
      <c r="P997" s="67">
        <f>IF(A997="","",SUMIFS('MVT stock'!H:H,'MVT stock'!E:E,A997,'MVT stock'!F:F,K997))</f>
        <v>0</v>
      </c>
      <c r="Q997" s="68" t="str">
        <f t="shared" si="77"/>
        <v/>
      </c>
      <c r="R997" s="50" t="str">
        <f t="shared" si="75"/>
        <v>Robe sans manches</v>
      </c>
      <c r="S997" s="51">
        <f>VLOOKUP(A997,BDD!E:F,2,0)</f>
        <v>79</v>
      </c>
      <c r="T997" s="51">
        <f t="shared" si="78"/>
        <v>158</v>
      </c>
    </row>
    <row r="998" spans="1:20" x14ac:dyDescent="0.25">
      <c r="A998" s="65" t="str">
        <f t="shared" si="76"/>
        <v>17PETBA082.999</v>
      </c>
      <c r="B998" s="53" t="s">
        <v>135</v>
      </c>
      <c r="C998" s="53" t="s">
        <v>697</v>
      </c>
      <c r="D998" s="53" t="s">
        <v>653</v>
      </c>
      <c r="E998" s="58" t="s">
        <v>145</v>
      </c>
      <c r="F998" s="53" t="s">
        <v>162</v>
      </c>
      <c r="G998" s="53" t="s">
        <v>835</v>
      </c>
      <c r="H998" s="65" t="str">
        <f>IF(D998="","",CONCATENATE(B998,VLOOKUP(C998,Thesaurus!N:O,2,0),VLOOKUP(F998,Thesaurus!C:D,2,0)))</f>
        <v>17PETBA08</v>
      </c>
      <c r="I998" s="57">
        <v>999</v>
      </c>
      <c r="J998" s="59" t="s">
        <v>183</v>
      </c>
      <c r="K998" s="61" t="s">
        <v>181</v>
      </c>
      <c r="L998" s="53">
        <v>1</v>
      </c>
      <c r="N998" s="53" t="b">
        <f t="shared" si="79"/>
        <v>0</v>
      </c>
      <c r="O998" s="67">
        <f>IF(A998="","",SUMIFS('MVT stock'!G:G,'MVT stock'!E:E,A998,'MVT stock'!F:F,K998))</f>
        <v>0</v>
      </c>
      <c r="P998" s="67">
        <f>IF(A998="","",SUMIFS('MVT stock'!H:H,'MVT stock'!E:E,A998,'MVT stock'!F:F,K998))</f>
        <v>0</v>
      </c>
      <c r="Q998" s="68" t="str">
        <f t="shared" si="77"/>
        <v/>
      </c>
      <c r="R998" s="50" t="str">
        <f t="shared" si="75"/>
        <v>Robe sans manches</v>
      </c>
      <c r="S998" s="51">
        <f>VLOOKUP(A998,BDD!E:F,2,0)</f>
        <v>79</v>
      </c>
      <c r="T998" s="51">
        <f t="shared" si="78"/>
        <v>79</v>
      </c>
    </row>
    <row r="999" spans="1:20" x14ac:dyDescent="0.25">
      <c r="A999" s="65" t="str">
        <f t="shared" si="76"/>
        <v>17PETBA121.001</v>
      </c>
      <c r="B999" s="53" t="s">
        <v>135</v>
      </c>
      <c r="C999" s="53" t="s">
        <v>697</v>
      </c>
      <c r="D999" s="53" t="s">
        <v>654</v>
      </c>
      <c r="E999" s="58" t="s">
        <v>652</v>
      </c>
      <c r="F999" s="53" t="s">
        <v>170</v>
      </c>
      <c r="G999" s="53" t="s">
        <v>961</v>
      </c>
      <c r="H999" s="65" t="str">
        <f>IF(D999="","",CONCATENATE(B999,VLOOKUP(C999,Thesaurus!N:O,2,0),VLOOKUP(F999,Thesaurus!C:D,2,0)))</f>
        <v>17PETBA12</v>
      </c>
      <c r="I999" s="57" t="s">
        <v>145</v>
      </c>
      <c r="J999" s="59" t="s">
        <v>1004</v>
      </c>
      <c r="K999" s="61" t="s">
        <v>998</v>
      </c>
      <c r="L999" s="53">
        <v>1</v>
      </c>
      <c r="N999" s="53" t="b">
        <f t="shared" si="79"/>
        <v>0</v>
      </c>
      <c r="O999" s="67">
        <f>IF(A999="","",SUMIFS('MVT stock'!G:G,'MVT stock'!E:E,A999,'MVT stock'!F:F,K999))</f>
        <v>0</v>
      </c>
      <c r="P999" s="67">
        <f>IF(A999="","",SUMIFS('MVT stock'!H:H,'MVT stock'!E:E,A999,'MVT stock'!F:F,K999))</f>
        <v>0</v>
      </c>
      <c r="Q999" s="68" t="str">
        <f t="shared" si="77"/>
        <v/>
      </c>
      <c r="R999" s="50" t="str">
        <f t="shared" si="75"/>
        <v>Blazer col cravate</v>
      </c>
      <c r="S999" s="51">
        <f>VLOOKUP(A999,BDD!E:F,2,0)</f>
        <v>210</v>
      </c>
      <c r="T999" s="51">
        <f t="shared" si="78"/>
        <v>210</v>
      </c>
    </row>
    <row r="1000" spans="1:20" x14ac:dyDescent="0.25">
      <c r="A1000" s="65" t="str">
        <f t="shared" si="76"/>
        <v>17PETBA121.001</v>
      </c>
      <c r="B1000" s="53" t="s">
        <v>135</v>
      </c>
      <c r="C1000" s="53" t="s">
        <v>697</v>
      </c>
      <c r="D1000" s="53" t="s">
        <v>654</v>
      </c>
      <c r="E1000" s="58" t="s">
        <v>652</v>
      </c>
      <c r="F1000" s="53" t="s">
        <v>170</v>
      </c>
      <c r="G1000" s="53" t="s">
        <v>961</v>
      </c>
      <c r="H1000" s="65" t="str">
        <f>IF(D1000="","",CONCATENATE(B1000,VLOOKUP(C1000,Thesaurus!N:O,2,0),VLOOKUP(F1000,Thesaurus!C:D,2,0)))</f>
        <v>17PETBA12</v>
      </c>
      <c r="I1000" s="57" t="s">
        <v>145</v>
      </c>
      <c r="J1000" s="59" t="s">
        <v>1004</v>
      </c>
      <c r="K1000" s="61" t="s">
        <v>183</v>
      </c>
      <c r="L1000" s="53">
        <v>1</v>
      </c>
      <c r="N1000" s="53" t="b">
        <f t="shared" si="79"/>
        <v>0</v>
      </c>
      <c r="O1000" s="67">
        <f>IF(A1000="","",SUMIFS('MVT stock'!G:G,'MVT stock'!E:E,A1000,'MVT stock'!F:F,K1000))</f>
        <v>0</v>
      </c>
      <c r="P1000" s="67">
        <f>IF(A1000="","",SUMIFS('MVT stock'!H:H,'MVT stock'!E:E,A1000,'MVT stock'!F:F,K1000))</f>
        <v>0</v>
      </c>
      <c r="Q1000" s="68" t="str">
        <f t="shared" si="77"/>
        <v/>
      </c>
      <c r="R1000" s="50" t="str">
        <f t="shared" si="75"/>
        <v>Blazer col cravate</v>
      </c>
      <c r="S1000" s="51">
        <f>VLOOKUP(A1000,BDD!E:F,2,0)</f>
        <v>210</v>
      </c>
      <c r="T1000" s="51">
        <f t="shared" si="78"/>
        <v>210</v>
      </c>
    </row>
    <row r="1001" spans="1:20" x14ac:dyDescent="0.25">
      <c r="A1001" s="65" t="str">
        <f t="shared" si="76"/>
        <v>17PETBA121.001</v>
      </c>
      <c r="B1001" s="53" t="s">
        <v>135</v>
      </c>
      <c r="C1001" s="53" t="s">
        <v>697</v>
      </c>
      <c r="D1001" s="53" t="s">
        <v>654</v>
      </c>
      <c r="E1001" s="58" t="s">
        <v>652</v>
      </c>
      <c r="F1001" s="53" t="s">
        <v>170</v>
      </c>
      <c r="G1001" s="53" t="s">
        <v>961</v>
      </c>
      <c r="H1001" s="65" t="str">
        <f>IF(D1001="","",CONCATENATE(B1001,VLOOKUP(C1001,Thesaurus!N:O,2,0),VLOOKUP(F1001,Thesaurus!C:D,2,0)))</f>
        <v>17PETBA12</v>
      </c>
      <c r="I1001" s="57" t="s">
        <v>145</v>
      </c>
      <c r="J1001" s="59" t="s">
        <v>1004</v>
      </c>
      <c r="K1001" s="61" t="s">
        <v>182</v>
      </c>
      <c r="L1001" s="53">
        <v>1</v>
      </c>
      <c r="N1001" s="53" t="b">
        <f t="shared" si="79"/>
        <v>0</v>
      </c>
      <c r="O1001" s="67">
        <f>IF(A1001="","",SUMIFS('MVT stock'!G:G,'MVT stock'!E:E,A1001,'MVT stock'!F:F,K1001))</f>
        <v>0</v>
      </c>
      <c r="P1001" s="67">
        <f>IF(A1001="","",SUMIFS('MVT stock'!H:H,'MVT stock'!E:E,A1001,'MVT stock'!F:F,K1001))</f>
        <v>0</v>
      </c>
      <c r="Q1001" s="68" t="str">
        <f t="shared" si="77"/>
        <v/>
      </c>
      <c r="R1001" s="50" t="str">
        <f t="shared" si="75"/>
        <v>Blazer col cravate</v>
      </c>
      <c r="S1001" s="51">
        <f>VLOOKUP(A1001,BDD!E:F,2,0)</f>
        <v>210</v>
      </c>
      <c r="T1001" s="51">
        <f t="shared" si="78"/>
        <v>210</v>
      </c>
    </row>
    <row r="1002" spans="1:20" x14ac:dyDescent="0.25">
      <c r="A1002" s="65" t="str">
        <f t="shared" si="76"/>
        <v>17PETBA041.001</v>
      </c>
      <c r="B1002" s="53" t="s">
        <v>135</v>
      </c>
      <c r="C1002" s="53" t="s">
        <v>697</v>
      </c>
      <c r="D1002" s="53" t="s">
        <v>655</v>
      </c>
      <c r="E1002" s="58" t="s">
        <v>652</v>
      </c>
      <c r="F1002" s="53" t="s">
        <v>154</v>
      </c>
      <c r="G1002" s="53" t="s">
        <v>962</v>
      </c>
      <c r="H1002" s="65" t="str">
        <f>IF(D1002="","",CONCATENATE(B1002,VLOOKUP(C1002,Thesaurus!N:O,2,0),VLOOKUP(F1002,Thesaurus!C:D,2,0)))</f>
        <v>17PETBA04</v>
      </c>
      <c r="I1002" s="57" t="s">
        <v>145</v>
      </c>
      <c r="J1002" s="59" t="s">
        <v>1004</v>
      </c>
      <c r="K1002" s="61" t="s">
        <v>998</v>
      </c>
      <c r="L1002" s="53">
        <v>1</v>
      </c>
      <c r="N1002" s="53" t="b">
        <f t="shared" si="79"/>
        <v>0</v>
      </c>
      <c r="O1002" s="67">
        <f>IF(A1002="","",SUMIFS('MVT stock'!G:G,'MVT stock'!E:E,A1002,'MVT stock'!F:F,K1002))</f>
        <v>0</v>
      </c>
      <c r="P1002" s="67">
        <f>IF(A1002="","",SUMIFS('MVT stock'!H:H,'MVT stock'!E:E,A1002,'MVT stock'!F:F,K1002))</f>
        <v>0</v>
      </c>
      <c r="Q1002" s="68" t="str">
        <f t="shared" si="77"/>
        <v/>
      </c>
      <c r="R1002" s="50" t="str">
        <f t="shared" si="75"/>
        <v>Pantalon taille élastique</v>
      </c>
      <c r="S1002" s="51">
        <f>VLOOKUP(A1002,BDD!E:F,2,0)</f>
        <v>163</v>
      </c>
      <c r="T1002" s="51">
        <f t="shared" si="78"/>
        <v>163</v>
      </c>
    </row>
    <row r="1003" spans="1:20" x14ac:dyDescent="0.25">
      <c r="A1003" s="65" t="str">
        <f t="shared" si="76"/>
        <v>17PETBA041.001</v>
      </c>
      <c r="B1003" s="53" t="s">
        <v>135</v>
      </c>
      <c r="C1003" s="53" t="s">
        <v>697</v>
      </c>
      <c r="D1003" s="53" t="s">
        <v>655</v>
      </c>
      <c r="E1003" s="58" t="s">
        <v>652</v>
      </c>
      <c r="F1003" s="53" t="s">
        <v>154</v>
      </c>
      <c r="G1003" s="53" t="s">
        <v>962</v>
      </c>
      <c r="H1003" s="65" t="str">
        <f>IF(D1003="","",CONCATENATE(B1003,VLOOKUP(C1003,Thesaurus!N:O,2,0),VLOOKUP(F1003,Thesaurus!C:D,2,0)))</f>
        <v>17PETBA04</v>
      </c>
      <c r="I1003" s="57" t="s">
        <v>145</v>
      </c>
      <c r="J1003" s="59" t="s">
        <v>1004</v>
      </c>
      <c r="K1003" s="61" t="s">
        <v>183</v>
      </c>
      <c r="L1003" s="53">
        <v>1</v>
      </c>
      <c r="N1003" s="53" t="b">
        <f t="shared" si="79"/>
        <v>0</v>
      </c>
      <c r="O1003" s="67">
        <f>IF(A1003="","",SUMIFS('MVT stock'!G:G,'MVT stock'!E:E,A1003,'MVT stock'!F:F,K1003))</f>
        <v>0</v>
      </c>
      <c r="P1003" s="67">
        <f>IF(A1003="","",SUMIFS('MVT stock'!H:H,'MVT stock'!E:E,A1003,'MVT stock'!F:F,K1003))</f>
        <v>0</v>
      </c>
      <c r="Q1003" s="68" t="str">
        <f t="shared" si="77"/>
        <v/>
      </c>
      <c r="R1003" s="50" t="str">
        <f t="shared" si="75"/>
        <v>Pantalon taille élastique</v>
      </c>
      <c r="S1003" s="51">
        <f>VLOOKUP(A1003,BDD!E:F,2,0)</f>
        <v>163</v>
      </c>
      <c r="T1003" s="51">
        <f t="shared" si="78"/>
        <v>163</v>
      </c>
    </row>
    <row r="1004" spans="1:20" x14ac:dyDescent="0.25">
      <c r="A1004" s="65" t="str">
        <f t="shared" si="76"/>
        <v>17PETBA041.001</v>
      </c>
      <c r="B1004" s="53" t="s">
        <v>135</v>
      </c>
      <c r="C1004" s="53" t="s">
        <v>697</v>
      </c>
      <c r="D1004" s="53" t="s">
        <v>655</v>
      </c>
      <c r="E1004" s="58" t="s">
        <v>652</v>
      </c>
      <c r="F1004" s="53" t="s">
        <v>154</v>
      </c>
      <c r="G1004" s="53" t="s">
        <v>962</v>
      </c>
      <c r="H1004" s="65" t="str">
        <f>IF(D1004="","",CONCATENATE(B1004,VLOOKUP(C1004,Thesaurus!N:O,2,0),VLOOKUP(F1004,Thesaurus!C:D,2,0)))</f>
        <v>17PETBA04</v>
      </c>
      <c r="I1004" s="57" t="s">
        <v>145</v>
      </c>
      <c r="J1004" s="59" t="s">
        <v>1004</v>
      </c>
      <c r="K1004" s="61" t="s">
        <v>182</v>
      </c>
      <c r="L1004" s="53">
        <v>1</v>
      </c>
      <c r="N1004" s="53" t="b">
        <f t="shared" si="79"/>
        <v>0</v>
      </c>
      <c r="O1004" s="67">
        <f>IF(A1004="","",SUMIFS('MVT stock'!G:G,'MVT stock'!E:E,A1004,'MVT stock'!F:F,K1004))</f>
        <v>0</v>
      </c>
      <c r="P1004" s="67">
        <f>IF(A1004="","",SUMIFS('MVT stock'!H:H,'MVT stock'!E:E,A1004,'MVT stock'!F:F,K1004))</f>
        <v>0</v>
      </c>
      <c r="Q1004" s="68" t="str">
        <f t="shared" si="77"/>
        <v/>
      </c>
      <c r="R1004" s="50" t="str">
        <f t="shared" si="75"/>
        <v>Pantalon taille élastique</v>
      </c>
      <c r="S1004" s="51">
        <f>VLOOKUP(A1004,BDD!E:F,2,0)</f>
        <v>163</v>
      </c>
      <c r="T1004" s="51">
        <f t="shared" si="78"/>
        <v>163</v>
      </c>
    </row>
    <row r="1005" spans="1:20" x14ac:dyDescent="0.25">
      <c r="A1005" s="65" t="str">
        <f t="shared" si="76"/>
        <v>17PETBA083.999</v>
      </c>
      <c r="B1005" s="53" t="s">
        <v>135</v>
      </c>
      <c r="C1005" s="53" t="s">
        <v>697</v>
      </c>
      <c r="D1005" s="53" t="s">
        <v>656</v>
      </c>
      <c r="E1005" s="58" t="s">
        <v>145</v>
      </c>
      <c r="F1005" s="53" t="s">
        <v>162</v>
      </c>
      <c r="G1005" s="53" t="s">
        <v>963</v>
      </c>
      <c r="H1005" s="65" t="str">
        <f>IF(D1005="","",CONCATENATE(B1005,VLOOKUP(C1005,Thesaurus!N:O,2,0),VLOOKUP(F1005,Thesaurus!C:D,2,0)))</f>
        <v>17PETBA08</v>
      </c>
      <c r="I1005" s="57">
        <v>999</v>
      </c>
      <c r="J1005" s="59" t="s">
        <v>1005</v>
      </c>
      <c r="K1005" s="61" t="s">
        <v>997</v>
      </c>
      <c r="L1005" s="53">
        <v>1</v>
      </c>
      <c r="N1005" s="53" t="b">
        <f t="shared" si="79"/>
        <v>0</v>
      </c>
      <c r="O1005" s="67">
        <f>IF(A1005="","",SUMIFS('MVT stock'!G:G,'MVT stock'!E:E,A1005,'MVT stock'!F:F,K1005))</f>
        <v>0</v>
      </c>
      <c r="P1005" s="67">
        <f>IF(A1005="","",SUMIFS('MVT stock'!H:H,'MVT stock'!E:E,A1005,'MVT stock'!F:F,K1005))</f>
        <v>0</v>
      </c>
      <c r="Q1005" s="68" t="str">
        <f t="shared" si="77"/>
        <v/>
      </c>
      <c r="R1005" s="50" t="str">
        <f t="shared" si="75"/>
        <v>Robe épaules dénudées</v>
      </c>
      <c r="S1005" s="51">
        <f>VLOOKUP(A1005,BDD!E:F,2,0)</f>
        <v>198</v>
      </c>
      <c r="T1005" s="51">
        <f t="shared" si="78"/>
        <v>198</v>
      </c>
    </row>
    <row r="1006" spans="1:20" x14ac:dyDescent="0.25">
      <c r="A1006" s="65" t="str">
        <f t="shared" si="76"/>
        <v>17PETBA083.999</v>
      </c>
      <c r="B1006" s="53" t="s">
        <v>135</v>
      </c>
      <c r="C1006" s="53" t="s">
        <v>697</v>
      </c>
      <c r="D1006" s="53" t="s">
        <v>656</v>
      </c>
      <c r="E1006" s="58" t="s">
        <v>145</v>
      </c>
      <c r="F1006" s="53" t="s">
        <v>162</v>
      </c>
      <c r="G1006" s="53" t="s">
        <v>963</v>
      </c>
      <c r="H1006" s="65" t="str">
        <f>IF(D1006="","",CONCATENATE(B1006,VLOOKUP(C1006,Thesaurus!N:O,2,0),VLOOKUP(F1006,Thesaurus!C:D,2,0)))</f>
        <v>17PETBA08</v>
      </c>
      <c r="I1006" s="57">
        <v>999</v>
      </c>
      <c r="J1006" s="59" t="s">
        <v>1005</v>
      </c>
      <c r="K1006" s="61" t="s">
        <v>180</v>
      </c>
      <c r="L1006" s="53">
        <v>1</v>
      </c>
      <c r="N1006" s="53" t="b">
        <f t="shared" si="79"/>
        <v>0</v>
      </c>
      <c r="O1006" s="67">
        <f>IF(A1006="","",SUMIFS('MVT stock'!G:G,'MVT stock'!E:E,A1006,'MVT stock'!F:F,K1006))</f>
        <v>0</v>
      </c>
      <c r="P1006" s="67">
        <f>IF(A1006="","",SUMIFS('MVT stock'!H:H,'MVT stock'!E:E,A1006,'MVT stock'!F:F,K1006))</f>
        <v>0</v>
      </c>
      <c r="Q1006" s="68" t="str">
        <f t="shared" si="77"/>
        <v/>
      </c>
      <c r="R1006" s="50" t="str">
        <f t="shared" si="75"/>
        <v>Robe épaules dénudées</v>
      </c>
      <c r="S1006" s="51">
        <f>VLOOKUP(A1006,BDD!E:F,2,0)</f>
        <v>198</v>
      </c>
      <c r="T1006" s="51">
        <f t="shared" si="78"/>
        <v>198</v>
      </c>
    </row>
    <row r="1007" spans="1:20" x14ac:dyDescent="0.25">
      <c r="A1007" s="65" t="str">
        <f t="shared" si="76"/>
        <v>17PETBA083.999</v>
      </c>
      <c r="B1007" s="53" t="s">
        <v>135</v>
      </c>
      <c r="C1007" s="53" t="s">
        <v>697</v>
      </c>
      <c r="D1007" s="53" t="s">
        <v>656</v>
      </c>
      <c r="E1007" s="58" t="s">
        <v>145</v>
      </c>
      <c r="F1007" s="53" t="s">
        <v>162</v>
      </c>
      <c r="G1007" s="53" t="s">
        <v>963</v>
      </c>
      <c r="H1007" s="65" t="str">
        <f>IF(D1007="","",CONCATENATE(B1007,VLOOKUP(C1007,Thesaurus!N:O,2,0),VLOOKUP(F1007,Thesaurus!C:D,2,0)))</f>
        <v>17PETBA08</v>
      </c>
      <c r="I1007" s="57">
        <v>999</v>
      </c>
      <c r="J1007" s="59" t="s">
        <v>1005</v>
      </c>
      <c r="K1007" s="61" t="s">
        <v>181</v>
      </c>
      <c r="L1007" s="53">
        <v>1</v>
      </c>
      <c r="N1007" s="53" t="b">
        <f t="shared" si="79"/>
        <v>0</v>
      </c>
      <c r="O1007" s="67">
        <f>IF(A1007="","",SUMIFS('MVT stock'!G:G,'MVT stock'!E:E,A1007,'MVT stock'!F:F,K1007))</f>
        <v>0</v>
      </c>
      <c r="P1007" s="67">
        <f>IF(A1007="","",SUMIFS('MVT stock'!H:H,'MVT stock'!E:E,A1007,'MVT stock'!F:F,K1007))</f>
        <v>0</v>
      </c>
      <c r="Q1007" s="68" t="str">
        <f t="shared" si="77"/>
        <v/>
      </c>
      <c r="R1007" s="50" t="str">
        <f t="shared" si="75"/>
        <v>Robe épaules dénudées</v>
      </c>
      <c r="S1007" s="51">
        <f>VLOOKUP(A1007,BDD!E:F,2,0)</f>
        <v>198</v>
      </c>
      <c r="T1007" s="51">
        <f t="shared" si="78"/>
        <v>198</v>
      </c>
    </row>
    <row r="1008" spans="1:20" x14ac:dyDescent="0.25">
      <c r="A1008" s="65" t="str">
        <f t="shared" si="76"/>
        <v>17PETBA021.999</v>
      </c>
      <c r="B1008" s="53" t="s">
        <v>135</v>
      </c>
      <c r="C1008" s="53" t="s">
        <v>697</v>
      </c>
      <c r="D1008" s="53" t="s">
        <v>657</v>
      </c>
      <c r="E1008" s="58" t="s">
        <v>145</v>
      </c>
      <c r="F1008" s="53" t="s">
        <v>150</v>
      </c>
      <c r="G1008" s="53" t="s">
        <v>964</v>
      </c>
      <c r="H1008" s="65" t="str">
        <f>IF(D1008="","",CONCATENATE(B1008,VLOOKUP(C1008,Thesaurus!N:O,2,0),VLOOKUP(F1008,Thesaurus!C:D,2,0)))</f>
        <v>17PETBA02</v>
      </c>
      <c r="I1008" s="57">
        <v>999</v>
      </c>
      <c r="J1008" s="59" t="s">
        <v>1004</v>
      </c>
      <c r="K1008" s="61" t="s">
        <v>180</v>
      </c>
      <c r="L1008" s="53">
        <v>2</v>
      </c>
      <c r="N1008" s="53" t="b">
        <f t="shared" si="79"/>
        <v>0</v>
      </c>
      <c r="O1008" s="67">
        <f>IF(A1008="","",SUMIFS('MVT stock'!G:G,'MVT stock'!E:E,A1008,'MVT stock'!F:F,K1008))</f>
        <v>0</v>
      </c>
      <c r="P1008" s="67">
        <f>IF(A1008="","",SUMIFS('MVT stock'!H:H,'MVT stock'!E:E,A1008,'MVT stock'!F:F,K1008))</f>
        <v>0</v>
      </c>
      <c r="Q1008" s="68" t="str">
        <f t="shared" si="77"/>
        <v/>
      </c>
      <c r="R1008" s="50" t="str">
        <f t="shared" si="75"/>
        <v>Chemise satinée</v>
      </c>
      <c r="S1008" s="51">
        <f>VLOOKUP(A1008,BDD!E:F,2,0)</f>
        <v>149</v>
      </c>
      <c r="T1008" s="51">
        <f t="shared" si="78"/>
        <v>298</v>
      </c>
    </row>
    <row r="1009" spans="1:20" x14ac:dyDescent="0.25">
      <c r="A1009" s="65" t="str">
        <f t="shared" si="76"/>
        <v>17PETBA021.999</v>
      </c>
      <c r="B1009" s="53" t="s">
        <v>135</v>
      </c>
      <c r="C1009" s="53" t="s">
        <v>697</v>
      </c>
      <c r="D1009" s="53" t="s">
        <v>657</v>
      </c>
      <c r="E1009" s="58" t="s">
        <v>145</v>
      </c>
      <c r="F1009" s="53" t="s">
        <v>150</v>
      </c>
      <c r="G1009" s="53" t="s">
        <v>964</v>
      </c>
      <c r="H1009" s="65" t="str">
        <f>IF(D1009="","",CONCATENATE(B1009,VLOOKUP(C1009,Thesaurus!N:O,2,0),VLOOKUP(F1009,Thesaurus!C:D,2,0)))</f>
        <v>17PETBA02</v>
      </c>
      <c r="I1009" s="57">
        <v>999</v>
      </c>
      <c r="J1009" s="59" t="s">
        <v>1004</v>
      </c>
      <c r="K1009" s="61" t="s">
        <v>181</v>
      </c>
      <c r="L1009" s="53">
        <v>1</v>
      </c>
      <c r="N1009" s="53" t="b">
        <f t="shared" si="79"/>
        <v>0</v>
      </c>
      <c r="O1009" s="67">
        <f>IF(A1009="","",SUMIFS('MVT stock'!G:G,'MVT stock'!E:E,A1009,'MVT stock'!F:F,K1009))</f>
        <v>0</v>
      </c>
      <c r="P1009" s="67">
        <f>IF(A1009="","",SUMIFS('MVT stock'!H:H,'MVT stock'!E:E,A1009,'MVT stock'!F:F,K1009))</f>
        <v>0</v>
      </c>
      <c r="Q1009" s="68" t="str">
        <f t="shared" si="77"/>
        <v/>
      </c>
      <c r="R1009" s="50" t="str">
        <f t="shared" si="75"/>
        <v>Chemise satinée</v>
      </c>
      <c r="S1009" s="51">
        <f>VLOOKUP(A1009,BDD!E:F,2,0)</f>
        <v>149</v>
      </c>
      <c r="T1009" s="51">
        <f t="shared" si="78"/>
        <v>149</v>
      </c>
    </row>
    <row r="1010" spans="1:20" x14ac:dyDescent="0.25">
      <c r="A1010" s="65" t="str">
        <f t="shared" si="76"/>
        <v>17PETBA021.999</v>
      </c>
      <c r="B1010" s="53" t="s">
        <v>135</v>
      </c>
      <c r="C1010" s="53" t="s">
        <v>697</v>
      </c>
      <c r="D1010" s="53" t="s">
        <v>657</v>
      </c>
      <c r="E1010" s="58" t="s">
        <v>145</v>
      </c>
      <c r="F1010" s="53" t="s">
        <v>150</v>
      </c>
      <c r="G1010" s="53" t="s">
        <v>964</v>
      </c>
      <c r="H1010" s="65" t="str">
        <f>IF(D1010="","",CONCATENATE(B1010,VLOOKUP(C1010,Thesaurus!N:O,2,0),VLOOKUP(F1010,Thesaurus!C:D,2,0)))</f>
        <v>17PETBA02</v>
      </c>
      <c r="I1010" s="57">
        <v>999</v>
      </c>
      <c r="J1010" s="59" t="s">
        <v>1004</v>
      </c>
      <c r="K1010" s="61" t="s">
        <v>996</v>
      </c>
      <c r="L1010" s="53">
        <v>1</v>
      </c>
      <c r="N1010" s="53" t="b">
        <f t="shared" si="79"/>
        <v>0</v>
      </c>
      <c r="O1010" s="67">
        <f>IF(A1010="","",SUMIFS('MVT stock'!G:G,'MVT stock'!E:E,A1010,'MVT stock'!F:F,K1010))</f>
        <v>0</v>
      </c>
      <c r="P1010" s="67">
        <f>IF(A1010="","",SUMIFS('MVT stock'!H:H,'MVT stock'!E:E,A1010,'MVT stock'!F:F,K1010))</f>
        <v>0</v>
      </c>
      <c r="Q1010" s="68" t="str">
        <f t="shared" si="77"/>
        <v/>
      </c>
      <c r="R1010" s="50" t="str">
        <f t="shared" si="75"/>
        <v>Chemise satinée</v>
      </c>
      <c r="S1010" s="51">
        <f>VLOOKUP(A1010,BDD!E:F,2,0)</f>
        <v>149</v>
      </c>
      <c r="T1010" s="51">
        <f t="shared" si="78"/>
        <v>149</v>
      </c>
    </row>
    <row r="1011" spans="1:20" x14ac:dyDescent="0.25">
      <c r="A1011" s="65" t="str">
        <f t="shared" si="76"/>
        <v>17PETBA013.001</v>
      </c>
      <c r="B1011" s="53" t="s">
        <v>135</v>
      </c>
      <c r="C1011" s="53" t="s">
        <v>697</v>
      </c>
      <c r="D1011" s="53" t="s">
        <v>658</v>
      </c>
      <c r="E1011" s="58" t="s">
        <v>659</v>
      </c>
      <c r="F1011" s="53" t="s">
        <v>148</v>
      </c>
      <c r="G1011" s="53" t="s">
        <v>863</v>
      </c>
      <c r="H1011" s="65" t="str">
        <f>IF(D1011="","",CONCATENATE(B1011,VLOOKUP(C1011,Thesaurus!N:O,2,0),VLOOKUP(F1011,Thesaurus!C:D,2,0)))</f>
        <v>17PETBA01</v>
      </c>
      <c r="I1011" s="57" t="s">
        <v>145</v>
      </c>
      <c r="J1011" s="59" t="s">
        <v>1005</v>
      </c>
      <c r="K1011" s="61" t="s">
        <v>180</v>
      </c>
      <c r="L1011" s="53">
        <v>1</v>
      </c>
      <c r="N1011" s="53" t="b">
        <f t="shared" si="79"/>
        <v>0</v>
      </c>
      <c r="O1011" s="67">
        <f>IF(A1011="","",SUMIFS('MVT stock'!G:G,'MVT stock'!E:E,A1011,'MVT stock'!F:F,K1011))</f>
        <v>0</v>
      </c>
      <c r="P1011" s="67">
        <f>IF(A1011="","",SUMIFS('MVT stock'!H:H,'MVT stock'!E:E,A1011,'MVT stock'!F:F,K1011))</f>
        <v>0</v>
      </c>
      <c r="Q1011" s="68" t="str">
        <f t="shared" si="77"/>
        <v/>
      </c>
      <c r="R1011" s="50" t="str">
        <f t="shared" si="75"/>
        <v>Top peplum</v>
      </c>
      <c r="S1011" s="51">
        <f>VLOOKUP(A1011,BDD!E:F,2,0)</f>
        <v>105</v>
      </c>
      <c r="T1011" s="51">
        <f t="shared" si="78"/>
        <v>105</v>
      </c>
    </row>
    <row r="1012" spans="1:20" x14ac:dyDescent="0.25">
      <c r="A1012" s="65" t="str">
        <f t="shared" si="76"/>
        <v>17PETBA013.001</v>
      </c>
      <c r="B1012" s="53" t="s">
        <v>135</v>
      </c>
      <c r="C1012" s="53" t="s">
        <v>697</v>
      </c>
      <c r="D1012" s="53" t="s">
        <v>658</v>
      </c>
      <c r="E1012" s="58" t="s">
        <v>659</v>
      </c>
      <c r="F1012" s="53" t="s">
        <v>148</v>
      </c>
      <c r="G1012" s="53" t="s">
        <v>863</v>
      </c>
      <c r="H1012" s="65" t="str">
        <f>IF(D1012="","",CONCATENATE(B1012,VLOOKUP(C1012,Thesaurus!N:O,2,0),VLOOKUP(F1012,Thesaurus!C:D,2,0)))</f>
        <v>17PETBA01</v>
      </c>
      <c r="I1012" s="57" t="s">
        <v>145</v>
      </c>
      <c r="J1012" s="59" t="s">
        <v>1005</v>
      </c>
      <c r="K1012" s="61" t="s">
        <v>181</v>
      </c>
      <c r="L1012" s="53">
        <v>1</v>
      </c>
      <c r="N1012" s="53" t="b">
        <f t="shared" si="79"/>
        <v>0</v>
      </c>
      <c r="O1012" s="67">
        <f>IF(A1012="","",SUMIFS('MVT stock'!G:G,'MVT stock'!E:E,A1012,'MVT stock'!F:F,K1012))</f>
        <v>0</v>
      </c>
      <c r="P1012" s="67">
        <f>IF(A1012="","",SUMIFS('MVT stock'!H:H,'MVT stock'!E:E,A1012,'MVT stock'!F:F,K1012))</f>
        <v>0</v>
      </c>
      <c r="Q1012" s="68" t="str">
        <f t="shared" si="77"/>
        <v/>
      </c>
      <c r="R1012" s="50" t="str">
        <f t="shared" si="75"/>
        <v>Top peplum</v>
      </c>
      <c r="S1012" s="51">
        <f>VLOOKUP(A1012,BDD!E:F,2,0)</f>
        <v>105</v>
      </c>
      <c r="T1012" s="51">
        <f t="shared" si="78"/>
        <v>105</v>
      </c>
    </row>
    <row r="1013" spans="1:20" x14ac:dyDescent="0.25">
      <c r="A1013" s="65" t="str">
        <f t="shared" si="76"/>
        <v>17PETBA013.001</v>
      </c>
      <c r="B1013" s="53" t="s">
        <v>135</v>
      </c>
      <c r="C1013" s="53" t="s">
        <v>697</v>
      </c>
      <c r="D1013" s="53" t="s">
        <v>658</v>
      </c>
      <c r="E1013" s="58" t="s">
        <v>659</v>
      </c>
      <c r="F1013" s="53" t="s">
        <v>148</v>
      </c>
      <c r="G1013" s="53" t="s">
        <v>863</v>
      </c>
      <c r="H1013" s="65" t="str">
        <f>IF(D1013="","",CONCATENATE(B1013,VLOOKUP(C1013,Thesaurus!N:O,2,0),VLOOKUP(F1013,Thesaurus!C:D,2,0)))</f>
        <v>17PETBA01</v>
      </c>
      <c r="I1013" s="57" t="s">
        <v>145</v>
      </c>
      <c r="J1013" s="59" t="s">
        <v>1005</v>
      </c>
      <c r="K1013" s="61" t="s">
        <v>996</v>
      </c>
      <c r="L1013" s="53">
        <v>1</v>
      </c>
      <c r="N1013" s="53" t="b">
        <f t="shared" si="79"/>
        <v>0</v>
      </c>
      <c r="O1013" s="67">
        <f>IF(A1013="","",SUMIFS('MVT stock'!G:G,'MVT stock'!E:E,A1013,'MVT stock'!F:F,K1013))</f>
        <v>0</v>
      </c>
      <c r="P1013" s="67">
        <f>IF(A1013="","",SUMIFS('MVT stock'!H:H,'MVT stock'!E:E,A1013,'MVT stock'!F:F,K1013))</f>
        <v>0</v>
      </c>
      <c r="Q1013" s="68" t="str">
        <f t="shared" si="77"/>
        <v/>
      </c>
      <c r="R1013" s="50" t="str">
        <f t="shared" si="75"/>
        <v>Top peplum</v>
      </c>
      <c r="S1013" s="51">
        <f>VLOOKUP(A1013,BDD!E:F,2,0)</f>
        <v>105</v>
      </c>
      <c r="T1013" s="51">
        <f t="shared" si="78"/>
        <v>105</v>
      </c>
    </row>
    <row r="1014" spans="1:20" x14ac:dyDescent="0.25">
      <c r="A1014" s="65" t="str">
        <f t="shared" si="76"/>
        <v>17PETBA013.IMP</v>
      </c>
      <c r="B1014" s="53" t="s">
        <v>135</v>
      </c>
      <c r="C1014" s="53" t="s">
        <v>697</v>
      </c>
      <c r="D1014" s="53" t="s">
        <v>658</v>
      </c>
      <c r="E1014" s="58" t="s">
        <v>417</v>
      </c>
      <c r="F1014" s="53" t="s">
        <v>148</v>
      </c>
      <c r="G1014" s="53" t="s">
        <v>863</v>
      </c>
      <c r="H1014" s="65" t="str">
        <f>IF(D1014="","",CONCATENATE(B1014,VLOOKUP(C1014,Thesaurus!N:O,2,0),VLOOKUP(F1014,Thesaurus!C:D,2,0)))</f>
        <v>17PETBA01</v>
      </c>
      <c r="I1014" s="57" t="s">
        <v>257</v>
      </c>
      <c r="J1014" s="59" t="s">
        <v>1005</v>
      </c>
      <c r="K1014" s="61" t="s">
        <v>180</v>
      </c>
      <c r="L1014" s="53">
        <v>1</v>
      </c>
      <c r="N1014" s="53" t="b">
        <f t="shared" si="79"/>
        <v>0</v>
      </c>
      <c r="O1014" s="67">
        <f>IF(A1014="","",SUMIFS('MVT stock'!G:G,'MVT stock'!E:E,A1014,'MVT stock'!F:F,K1014))</f>
        <v>0</v>
      </c>
      <c r="P1014" s="67">
        <f>IF(A1014="","",SUMIFS('MVT stock'!H:H,'MVT stock'!E:E,A1014,'MVT stock'!F:F,K1014))</f>
        <v>0</v>
      </c>
      <c r="Q1014" s="68" t="str">
        <f t="shared" si="77"/>
        <v/>
      </c>
      <c r="R1014" s="50" t="str">
        <f t="shared" si="75"/>
        <v>Top peplum</v>
      </c>
      <c r="S1014" s="51">
        <f>VLOOKUP(A1014,BDD!E:F,2,0)</f>
        <v>105</v>
      </c>
      <c r="T1014" s="51">
        <f t="shared" si="78"/>
        <v>105</v>
      </c>
    </row>
    <row r="1015" spans="1:20" x14ac:dyDescent="0.25">
      <c r="A1015" s="65" t="str">
        <f t="shared" si="76"/>
        <v>17PETBA013.IMP</v>
      </c>
      <c r="B1015" s="53" t="s">
        <v>135</v>
      </c>
      <c r="C1015" s="53" t="s">
        <v>697</v>
      </c>
      <c r="D1015" s="53" t="s">
        <v>658</v>
      </c>
      <c r="E1015" s="58" t="s">
        <v>417</v>
      </c>
      <c r="F1015" s="53" t="s">
        <v>148</v>
      </c>
      <c r="G1015" s="53" t="s">
        <v>863</v>
      </c>
      <c r="H1015" s="65" t="str">
        <f>IF(D1015="","",CONCATENATE(B1015,VLOOKUP(C1015,Thesaurus!N:O,2,0),VLOOKUP(F1015,Thesaurus!C:D,2,0)))</f>
        <v>17PETBA01</v>
      </c>
      <c r="I1015" s="57" t="s">
        <v>257</v>
      </c>
      <c r="J1015" s="59" t="s">
        <v>1005</v>
      </c>
      <c r="K1015" s="61" t="s">
        <v>181</v>
      </c>
      <c r="L1015" s="53">
        <v>1</v>
      </c>
      <c r="N1015" s="53" t="b">
        <f t="shared" si="79"/>
        <v>0</v>
      </c>
      <c r="O1015" s="67">
        <f>IF(A1015="","",SUMIFS('MVT stock'!G:G,'MVT stock'!E:E,A1015,'MVT stock'!F:F,K1015))</f>
        <v>0</v>
      </c>
      <c r="P1015" s="67">
        <f>IF(A1015="","",SUMIFS('MVT stock'!H:H,'MVT stock'!E:E,A1015,'MVT stock'!F:F,K1015))</f>
        <v>0</v>
      </c>
      <c r="Q1015" s="68" t="str">
        <f t="shared" si="77"/>
        <v/>
      </c>
      <c r="R1015" s="50" t="str">
        <f t="shared" si="75"/>
        <v>Top peplum</v>
      </c>
      <c r="S1015" s="51">
        <f>VLOOKUP(A1015,BDD!E:F,2,0)</f>
        <v>105</v>
      </c>
      <c r="T1015" s="51">
        <f t="shared" si="78"/>
        <v>105</v>
      </c>
    </row>
    <row r="1016" spans="1:20" x14ac:dyDescent="0.25">
      <c r="A1016" s="65" t="str">
        <f t="shared" si="76"/>
        <v>17PETBA013.IMP</v>
      </c>
      <c r="B1016" s="53" t="s">
        <v>135</v>
      </c>
      <c r="C1016" s="53" t="s">
        <v>697</v>
      </c>
      <c r="D1016" s="53" t="s">
        <v>658</v>
      </c>
      <c r="E1016" s="58" t="s">
        <v>417</v>
      </c>
      <c r="F1016" s="53" t="s">
        <v>148</v>
      </c>
      <c r="G1016" s="53" t="s">
        <v>863</v>
      </c>
      <c r="H1016" s="65" t="str">
        <f>IF(D1016="","",CONCATENATE(B1016,VLOOKUP(C1016,Thesaurus!N:O,2,0),VLOOKUP(F1016,Thesaurus!C:D,2,0)))</f>
        <v>17PETBA01</v>
      </c>
      <c r="I1016" s="57" t="s">
        <v>257</v>
      </c>
      <c r="J1016" s="59" t="s">
        <v>1005</v>
      </c>
      <c r="K1016" s="61" t="s">
        <v>996</v>
      </c>
      <c r="L1016" s="53">
        <v>1</v>
      </c>
      <c r="N1016" s="53" t="b">
        <f t="shared" si="79"/>
        <v>0</v>
      </c>
      <c r="O1016" s="67">
        <f>IF(A1016="","",SUMIFS('MVT stock'!G:G,'MVT stock'!E:E,A1016,'MVT stock'!F:F,K1016))</f>
        <v>0</v>
      </c>
      <c r="P1016" s="67">
        <f>IF(A1016="","",SUMIFS('MVT stock'!H:H,'MVT stock'!E:E,A1016,'MVT stock'!F:F,K1016))</f>
        <v>0</v>
      </c>
      <c r="Q1016" s="68" t="str">
        <f t="shared" si="77"/>
        <v/>
      </c>
      <c r="R1016" s="50" t="str">
        <f t="shared" si="75"/>
        <v>Top peplum</v>
      </c>
      <c r="S1016" s="51">
        <f>VLOOKUP(A1016,BDD!E:F,2,0)</f>
        <v>105</v>
      </c>
      <c r="T1016" s="51">
        <f t="shared" si="78"/>
        <v>105</v>
      </c>
    </row>
    <row r="1017" spans="1:20" x14ac:dyDescent="0.25">
      <c r="A1017" s="65" t="str">
        <f t="shared" si="76"/>
        <v>17PETBA084.001</v>
      </c>
      <c r="B1017" s="53" t="s">
        <v>135</v>
      </c>
      <c r="C1017" s="53" t="s">
        <v>697</v>
      </c>
      <c r="D1017" s="53" t="s">
        <v>660</v>
      </c>
      <c r="E1017" s="58" t="s">
        <v>659</v>
      </c>
      <c r="F1017" s="53" t="s">
        <v>162</v>
      </c>
      <c r="G1017" s="53" t="s">
        <v>965</v>
      </c>
      <c r="H1017" s="65" t="str">
        <f>IF(D1017="","",CONCATENATE(B1017,VLOOKUP(C1017,Thesaurus!N:O,2,0),VLOOKUP(F1017,Thesaurus!C:D,2,0)))</f>
        <v>17PETBA08</v>
      </c>
      <c r="I1017" s="57" t="s">
        <v>145</v>
      </c>
      <c r="J1017" s="59" t="s">
        <v>182</v>
      </c>
      <c r="K1017" s="61" t="s">
        <v>180</v>
      </c>
      <c r="L1017" s="53">
        <v>1</v>
      </c>
      <c r="N1017" s="53" t="b">
        <f t="shared" si="79"/>
        <v>0</v>
      </c>
      <c r="O1017" s="67">
        <f>IF(A1017="","",SUMIFS('MVT stock'!G:G,'MVT stock'!E:E,A1017,'MVT stock'!F:F,K1017))</f>
        <v>0</v>
      </c>
      <c r="P1017" s="67">
        <f>IF(A1017="","",SUMIFS('MVT stock'!H:H,'MVT stock'!E:E,A1017,'MVT stock'!F:F,K1017))</f>
        <v>0</v>
      </c>
      <c r="Q1017" s="68" t="str">
        <f t="shared" si="77"/>
        <v/>
      </c>
      <c r="R1017" s="50" t="str">
        <f t="shared" si="75"/>
        <v>Robe peplum</v>
      </c>
      <c r="S1017" s="51">
        <f>VLOOKUP(A1017,BDD!E:F,2,0)</f>
        <v>198</v>
      </c>
      <c r="T1017" s="51">
        <f t="shared" si="78"/>
        <v>198</v>
      </c>
    </row>
    <row r="1018" spans="1:20" x14ac:dyDescent="0.25">
      <c r="A1018" s="65" t="str">
        <f t="shared" si="76"/>
        <v>17PETBA084.001</v>
      </c>
      <c r="B1018" s="53" t="s">
        <v>135</v>
      </c>
      <c r="C1018" s="53" t="s">
        <v>697</v>
      </c>
      <c r="D1018" s="53" t="s">
        <v>660</v>
      </c>
      <c r="E1018" s="58" t="s">
        <v>659</v>
      </c>
      <c r="F1018" s="53" t="s">
        <v>162</v>
      </c>
      <c r="G1018" s="53" t="s">
        <v>965</v>
      </c>
      <c r="H1018" s="65" t="str">
        <f>IF(D1018="","",CONCATENATE(B1018,VLOOKUP(C1018,Thesaurus!N:O,2,0),VLOOKUP(F1018,Thesaurus!C:D,2,0)))</f>
        <v>17PETBA08</v>
      </c>
      <c r="I1018" s="57" t="s">
        <v>145</v>
      </c>
      <c r="J1018" s="59" t="s">
        <v>182</v>
      </c>
      <c r="K1018" s="61" t="s">
        <v>181</v>
      </c>
      <c r="L1018" s="53">
        <v>1</v>
      </c>
      <c r="N1018" s="53" t="b">
        <f t="shared" si="79"/>
        <v>0</v>
      </c>
      <c r="O1018" s="67">
        <f>IF(A1018="","",SUMIFS('MVT stock'!G:G,'MVT stock'!E:E,A1018,'MVT stock'!F:F,K1018))</f>
        <v>0</v>
      </c>
      <c r="P1018" s="67">
        <f>IF(A1018="","",SUMIFS('MVT stock'!H:H,'MVT stock'!E:E,A1018,'MVT stock'!F:F,K1018))</f>
        <v>0</v>
      </c>
      <c r="Q1018" s="68" t="str">
        <f t="shared" si="77"/>
        <v/>
      </c>
      <c r="R1018" s="50" t="str">
        <f t="shared" si="75"/>
        <v>Robe peplum</v>
      </c>
      <c r="S1018" s="51">
        <f>VLOOKUP(A1018,BDD!E:F,2,0)</f>
        <v>198</v>
      </c>
      <c r="T1018" s="51">
        <f t="shared" si="78"/>
        <v>198</v>
      </c>
    </row>
    <row r="1019" spans="1:20" x14ac:dyDescent="0.25">
      <c r="A1019" s="65" t="str">
        <f t="shared" si="76"/>
        <v>17PETBA084.001</v>
      </c>
      <c r="B1019" s="53" t="s">
        <v>135</v>
      </c>
      <c r="C1019" s="53" t="s">
        <v>697</v>
      </c>
      <c r="D1019" s="53" t="s">
        <v>660</v>
      </c>
      <c r="E1019" s="58" t="s">
        <v>659</v>
      </c>
      <c r="F1019" s="53" t="s">
        <v>162</v>
      </c>
      <c r="G1019" s="53" t="s">
        <v>965</v>
      </c>
      <c r="H1019" s="65" t="str">
        <f>IF(D1019="","",CONCATENATE(B1019,VLOOKUP(C1019,Thesaurus!N:O,2,0),VLOOKUP(F1019,Thesaurus!C:D,2,0)))</f>
        <v>17PETBA08</v>
      </c>
      <c r="I1019" s="57" t="s">
        <v>145</v>
      </c>
      <c r="J1019" s="59" t="s">
        <v>182</v>
      </c>
      <c r="K1019" s="61" t="s">
        <v>996</v>
      </c>
      <c r="L1019" s="53">
        <v>1</v>
      </c>
      <c r="N1019" s="53" t="b">
        <f t="shared" si="79"/>
        <v>0</v>
      </c>
      <c r="O1019" s="67">
        <f>IF(A1019="","",SUMIFS('MVT stock'!G:G,'MVT stock'!E:E,A1019,'MVT stock'!F:F,K1019))</f>
        <v>0</v>
      </c>
      <c r="P1019" s="67">
        <f>IF(A1019="","",SUMIFS('MVT stock'!H:H,'MVT stock'!E:E,A1019,'MVT stock'!F:F,K1019))</f>
        <v>0</v>
      </c>
      <c r="Q1019" s="68" t="str">
        <f t="shared" si="77"/>
        <v/>
      </c>
      <c r="R1019" s="50" t="str">
        <f t="shared" si="75"/>
        <v>Robe peplum</v>
      </c>
      <c r="S1019" s="51">
        <f>VLOOKUP(A1019,BDD!E:F,2,0)</f>
        <v>198</v>
      </c>
      <c r="T1019" s="51">
        <f t="shared" si="78"/>
        <v>198</v>
      </c>
    </row>
    <row r="1020" spans="1:20" x14ac:dyDescent="0.25">
      <c r="A1020" s="65" t="str">
        <f t="shared" si="76"/>
        <v>17PETBA031.999</v>
      </c>
      <c r="B1020" s="53" t="s">
        <v>135</v>
      </c>
      <c r="C1020" s="53" t="s">
        <v>697</v>
      </c>
      <c r="D1020" s="53" t="s">
        <v>661</v>
      </c>
      <c r="E1020" s="58" t="s">
        <v>662</v>
      </c>
      <c r="F1020" s="53" t="s">
        <v>152</v>
      </c>
      <c r="G1020" s="53" t="s">
        <v>966</v>
      </c>
      <c r="H1020" s="65" t="str">
        <f>IF(D1020="","",CONCATENATE(B1020,VLOOKUP(C1020,Thesaurus!N:O,2,0),VLOOKUP(F1020,Thesaurus!C:D,2,0)))</f>
        <v>17PETBA03</v>
      </c>
      <c r="I1020" s="57">
        <v>999</v>
      </c>
      <c r="J1020" s="59" t="s">
        <v>1004</v>
      </c>
      <c r="K1020" s="61" t="s">
        <v>180</v>
      </c>
      <c r="L1020" s="53">
        <v>2</v>
      </c>
      <c r="N1020" s="53" t="b">
        <f t="shared" si="79"/>
        <v>0</v>
      </c>
      <c r="O1020" s="67">
        <f>IF(A1020="","",SUMIFS('MVT stock'!G:G,'MVT stock'!E:E,A1020,'MVT stock'!F:F,K1020))</f>
        <v>0</v>
      </c>
      <c r="P1020" s="67">
        <f>IF(A1020="","",SUMIFS('MVT stock'!H:H,'MVT stock'!E:E,A1020,'MVT stock'!F:F,K1020))</f>
        <v>0</v>
      </c>
      <c r="Q1020" s="68" t="str">
        <f t="shared" si="77"/>
        <v/>
      </c>
      <c r="R1020" s="50" t="str">
        <f t="shared" si="75"/>
        <v>Top barcode leopard</v>
      </c>
      <c r="S1020" s="51">
        <f>VLOOKUP(A1020,BDD!E:F,2,0)</f>
        <v>96</v>
      </c>
      <c r="T1020" s="51">
        <f t="shared" si="78"/>
        <v>192</v>
      </c>
    </row>
    <row r="1021" spans="1:20" x14ac:dyDescent="0.25">
      <c r="A1021" s="65" t="str">
        <f t="shared" si="76"/>
        <v>17PETBA031.999</v>
      </c>
      <c r="B1021" s="53" t="s">
        <v>135</v>
      </c>
      <c r="C1021" s="53" t="s">
        <v>697</v>
      </c>
      <c r="D1021" s="53" t="s">
        <v>661</v>
      </c>
      <c r="E1021" s="58" t="s">
        <v>662</v>
      </c>
      <c r="F1021" s="53" t="s">
        <v>152</v>
      </c>
      <c r="G1021" s="53" t="s">
        <v>966</v>
      </c>
      <c r="H1021" s="65" t="str">
        <f>IF(D1021="","",CONCATENATE(B1021,VLOOKUP(C1021,Thesaurus!N:O,2,0),VLOOKUP(F1021,Thesaurus!C:D,2,0)))</f>
        <v>17PETBA03</v>
      </c>
      <c r="I1021" s="57">
        <v>999</v>
      </c>
      <c r="J1021" s="59" t="s">
        <v>1004</v>
      </c>
      <c r="K1021" s="61" t="s">
        <v>181</v>
      </c>
      <c r="L1021" s="53">
        <v>2</v>
      </c>
      <c r="N1021" s="53" t="b">
        <f t="shared" si="79"/>
        <v>0</v>
      </c>
      <c r="O1021" s="67">
        <f>IF(A1021="","",SUMIFS('MVT stock'!G:G,'MVT stock'!E:E,A1021,'MVT stock'!F:F,K1021))</f>
        <v>0</v>
      </c>
      <c r="P1021" s="67">
        <f>IF(A1021="","",SUMIFS('MVT stock'!H:H,'MVT stock'!E:E,A1021,'MVT stock'!F:F,K1021))</f>
        <v>0</v>
      </c>
      <c r="Q1021" s="68" t="str">
        <f t="shared" si="77"/>
        <v/>
      </c>
      <c r="R1021" s="50" t="str">
        <f t="shared" si="75"/>
        <v>Top barcode leopard</v>
      </c>
      <c r="S1021" s="51">
        <f>VLOOKUP(A1021,BDD!E:F,2,0)</f>
        <v>96</v>
      </c>
      <c r="T1021" s="51">
        <f t="shared" si="78"/>
        <v>192</v>
      </c>
    </row>
    <row r="1022" spans="1:20" x14ac:dyDescent="0.25">
      <c r="A1022" s="65" t="str">
        <f t="shared" si="76"/>
        <v>17PETBA031.999</v>
      </c>
      <c r="B1022" s="53" t="s">
        <v>135</v>
      </c>
      <c r="C1022" s="53" t="s">
        <v>697</v>
      </c>
      <c r="D1022" s="53" t="s">
        <v>661</v>
      </c>
      <c r="E1022" s="58" t="s">
        <v>662</v>
      </c>
      <c r="F1022" s="53" t="s">
        <v>152</v>
      </c>
      <c r="G1022" s="53" t="s">
        <v>966</v>
      </c>
      <c r="H1022" s="65" t="str">
        <f>IF(D1022="","",CONCATENATE(B1022,VLOOKUP(C1022,Thesaurus!N:O,2,0),VLOOKUP(F1022,Thesaurus!C:D,2,0)))</f>
        <v>17PETBA03</v>
      </c>
      <c r="I1022" s="57">
        <v>999</v>
      </c>
      <c r="J1022" s="59" t="s">
        <v>1004</v>
      </c>
      <c r="K1022" s="61" t="s">
        <v>996</v>
      </c>
      <c r="L1022" s="53">
        <v>1</v>
      </c>
      <c r="N1022" s="53" t="b">
        <f t="shared" si="79"/>
        <v>0</v>
      </c>
      <c r="O1022" s="67">
        <f>IF(A1022="","",SUMIFS('MVT stock'!G:G,'MVT stock'!E:E,A1022,'MVT stock'!F:F,K1022))</f>
        <v>0</v>
      </c>
      <c r="P1022" s="67">
        <f>IF(A1022="","",SUMIFS('MVT stock'!H:H,'MVT stock'!E:E,A1022,'MVT stock'!F:F,K1022))</f>
        <v>0</v>
      </c>
      <c r="Q1022" s="68" t="str">
        <f t="shared" si="77"/>
        <v/>
      </c>
      <c r="R1022" s="50" t="str">
        <f t="shared" si="75"/>
        <v>Top barcode leopard</v>
      </c>
      <c r="S1022" s="51">
        <f>VLOOKUP(A1022,BDD!E:F,2,0)</f>
        <v>96</v>
      </c>
      <c r="T1022" s="51">
        <f t="shared" si="78"/>
        <v>96</v>
      </c>
    </row>
    <row r="1023" spans="1:20" x14ac:dyDescent="0.25">
      <c r="A1023" s="65" t="str">
        <f t="shared" si="76"/>
        <v>17ETJA081.590</v>
      </c>
      <c r="B1023" s="53" t="s">
        <v>136</v>
      </c>
      <c r="C1023" s="53" t="s">
        <v>106</v>
      </c>
      <c r="D1023" s="53" t="s">
        <v>663</v>
      </c>
      <c r="E1023" s="58" t="s">
        <v>334</v>
      </c>
      <c r="F1023" s="53" t="s">
        <v>162</v>
      </c>
      <c r="G1023" s="53" t="s">
        <v>967</v>
      </c>
      <c r="H1023" s="65" t="str">
        <f>IF(D1023="","",CONCATENATE(B1023,VLOOKUP(C1023,Thesaurus!N:O,2,0),VLOOKUP(F1023,Thesaurus!C:D,2,0)))</f>
        <v>17ETJA08</v>
      </c>
      <c r="I1023" s="57" t="s">
        <v>236</v>
      </c>
      <c r="J1023" s="59" t="s">
        <v>1004</v>
      </c>
      <c r="K1023" s="61" t="s">
        <v>1001</v>
      </c>
      <c r="L1023" s="53">
        <v>2</v>
      </c>
      <c r="N1023" s="53" t="b">
        <f t="shared" si="79"/>
        <v>0</v>
      </c>
      <c r="O1023" s="67">
        <f>IF(A1023="","",SUMIFS('MVT stock'!G:G,'MVT stock'!E:E,A1023,'MVT stock'!F:F,K1023))</f>
        <v>0</v>
      </c>
      <c r="P1023" s="67">
        <f>IF(A1023="","",SUMIFS('MVT stock'!H:H,'MVT stock'!E:E,A1023,'MVT stock'!F:F,K1023))</f>
        <v>0</v>
      </c>
      <c r="Q1023" s="68" t="str">
        <f t="shared" si="77"/>
        <v/>
      </c>
      <c r="R1023" s="50" t="str">
        <f t="shared" si="75"/>
        <v>Robe droite</v>
      </c>
      <c r="S1023" s="51">
        <f>VLOOKUP(A1023,BDD!E:F,2,0)</f>
        <v>96</v>
      </c>
      <c r="T1023" s="51">
        <f t="shared" si="78"/>
        <v>192</v>
      </c>
    </row>
    <row r="1024" spans="1:20" x14ac:dyDescent="0.25">
      <c r="A1024" s="65" t="str">
        <f t="shared" si="76"/>
        <v>17ETJA081.590</v>
      </c>
      <c r="B1024" s="53" t="s">
        <v>136</v>
      </c>
      <c r="C1024" s="53" t="s">
        <v>106</v>
      </c>
      <c r="D1024" s="53" t="s">
        <v>663</v>
      </c>
      <c r="E1024" s="58" t="s">
        <v>334</v>
      </c>
      <c r="F1024" s="53" t="s">
        <v>162</v>
      </c>
      <c r="G1024" s="53" t="s">
        <v>967</v>
      </c>
      <c r="H1024" s="65" t="str">
        <f>IF(D1024="","",CONCATENATE(B1024,VLOOKUP(C1024,Thesaurus!N:O,2,0),VLOOKUP(F1024,Thesaurus!C:D,2,0)))</f>
        <v>17ETJA08</v>
      </c>
      <c r="I1024" s="57" t="s">
        <v>236</v>
      </c>
      <c r="J1024" s="59" t="s">
        <v>1004</v>
      </c>
      <c r="K1024" s="61" t="s">
        <v>1002</v>
      </c>
      <c r="L1024" s="53">
        <v>2</v>
      </c>
      <c r="N1024" s="53" t="b">
        <f t="shared" si="79"/>
        <v>0</v>
      </c>
      <c r="O1024" s="67">
        <f>IF(A1024="","",SUMIFS('MVT stock'!G:G,'MVT stock'!E:E,A1024,'MVT stock'!F:F,K1024))</f>
        <v>0</v>
      </c>
      <c r="P1024" s="67">
        <f>IF(A1024="","",SUMIFS('MVT stock'!H:H,'MVT stock'!E:E,A1024,'MVT stock'!F:F,K1024))</f>
        <v>0</v>
      </c>
      <c r="Q1024" s="68" t="str">
        <f t="shared" si="77"/>
        <v/>
      </c>
      <c r="R1024" s="50" t="str">
        <f t="shared" si="75"/>
        <v>Robe droite</v>
      </c>
      <c r="S1024" s="51">
        <f>VLOOKUP(A1024,BDD!E:F,2,0)</f>
        <v>96</v>
      </c>
      <c r="T1024" s="51">
        <f t="shared" si="78"/>
        <v>192</v>
      </c>
    </row>
    <row r="1025" spans="1:20" x14ac:dyDescent="0.25">
      <c r="A1025" s="65" t="str">
        <f t="shared" si="76"/>
        <v>17ETJA081.590</v>
      </c>
      <c r="B1025" s="53" t="s">
        <v>136</v>
      </c>
      <c r="C1025" s="53" t="s">
        <v>106</v>
      </c>
      <c r="D1025" s="53" t="s">
        <v>663</v>
      </c>
      <c r="E1025" s="58" t="s">
        <v>334</v>
      </c>
      <c r="F1025" s="53" t="s">
        <v>162</v>
      </c>
      <c r="G1025" s="53" t="s">
        <v>967</v>
      </c>
      <c r="H1025" s="65" t="str">
        <f>IF(D1025="","",CONCATENATE(B1025,VLOOKUP(C1025,Thesaurus!N:O,2,0),VLOOKUP(F1025,Thesaurus!C:D,2,0)))</f>
        <v>17ETJA08</v>
      </c>
      <c r="I1025" s="57" t="s">
        <v>236</v>
      </c>
      <c r="J1025" s="59" t="s">
        <v>1004</v>
      </c>
      <c r="K1025" s="61" t="s">
        <v>993</v>
      </c>
      <c r="L1025" s="53">
        <v>1</v>
      </c>
      <c r="N1025" s="53" t="b">
        <f t="shared" si="79"/>
        <v>0</v>
      </c>
      <c r="O1025" s="67">
        <f>IF(A1025="","",SUMIFS('MVT stock'!G:G,'MVT stock'!E:E,A1025,'MVT stock'!F:F,K1025))</f>
        <v>0</v>
      </c>
      <c r="P1025" s="67">
        <f>IF(A1025="","",SUMIFS('MVT stock'!H:H,'MVT stock'!E:E,A1025,'MVT stock'!F:F,K1025))</f>
        <v>0</v>
      </c>
      <c r="Q1025" s="68" t="str">
        <f t="shared" si="77"/>
        <v/>
      </c>
      <c r="R1025" s="50" t="str">
        <f t="shared" si="75"/>
        <v>Robe droite</v>
      </c>
      <c r="S1025" s="51">
        <f>VLOOKUP(A1025,BDD!E:F,2,0)</f>
        <v>96</v>
      </c>
      <c r="T1025" s="51">
        <f t="shared" si="78"/>
        <v>96</v>
      </c>
    </row>
    <row r="1026" spans="1:20" x14ac:dyDescent="0.25">
      <c r="A1026" s="65" t="str">
        <f t="shared" si="76"/>
        <v>17ETJA081.590</v>
      </c>
      <c r="B1026" s="53" t="s">
        <v>136</v>
      </c>
      <c r="C1026" s="53" t="s">
        <v>106</v>
      </c>
      <c r="D1026" s="53" t="s">
        <v>663</v>
      </c>
      <c r="E1026" s="58" t="s">
        <v>334</v>
      </c>
      <c r="F1026" s="53" t="s">
        <v>162</v>
      </c>
      <c r="G1026" s="53" t="s">
        <v>967</v>
      </c>
      <c r="H1026" s="65" t="str">
        <f>IF(D1026="","",CONCATENATE(B1026,VLOOKUP(C1026,Thesaurus!N:O,2,0),VLOOKUP(F1026,Thesaurus!C:D,2,0)))</f>
        <v>17ETJA08</v>
      </c>
      <c r="I1026" s="57" t="s">
        <v>236</v>
      </c>
      <c r="J1026" s="59" t="s">
        <v>1004</v>
      </c>
      <c r="K1026" s="61" t="s">
        <v>994</v>
      </c>
      <c r="L1026" s="53">
        <v>1</v>
      </c>
      <c r="N1026" s="53" t="b">
        <f t="shared" si="79"/>
        <v>0</v>
      </c>
      <c r="O1026" s="67">
        <f>IF(A1026="","",SUMIFS('MVT stock'!G:G,'MVT stock'!E:E,A1026,'MVT stock'!F:F,K1026))</f>
        <v>0</v>
      </c>
      <c r="P1026" s="67">
        <f>IF(A1026="","",SUMIFS('MVT stock'!H:H,'MVT stock'!E:E,A1026,'MVT stock'!F:F,K1026))</f>
        <v>0</v>
      </c>
      <c r="Q1026" s="68" t="str">
        <f t="shared" si="77"/>
        <v/>
      </c>
      <c r="R1026" s="50" t="str">
        <f t="shared" ref="R1026:R1089" si="80">G1026</f>
        <v>Robe droite</v>
      </c>
      <c r="S1026" s="51">
        <f>VLOOKUP(A1026,BDD!E:F,2,0)</f>
        <v>96</v>
      </c>
      <c r="T1026" s="51">
        <f t="shared" si="78"/>
        <v>96</v>
      </c>
    </row>
    <row r="1027" spans="1:20" x14ac:dyDescent="0.25">
      <c r="A1027" s="65" t="str">
        <f t="shared" ref="A1027:A1090" si="81">IF(D1027="","",CONCATENATE(H1027,J1027,".",I1027))</f>
        <v>17ETJA121.590</v>
      </c>
      <c r="B1027" s="53" t="s">
        <v>136</v>
      </c>
      <c r="C1027" s="53" t="s">
        <v>106</v>
      </c>
      <c r="D1027" s="53" t="s">
        <v>664</v>
      </c>
      <c r="E1027" s="58" t="s">
        <v>334</v>
      </c>
      <c r="F1027" s="53" t="s">
        <v>170</v>
      </c>
      <c r="G1027" s="53" t="s">
        <v>968</v>
      </c>
      <c r="H1027" s="65" t="str">
        <f>IF(D1027="","",CONCATENATE(B1027,VLOOKUP(C1027,Thesaurus!N:O,2,0),VLOOKUP(F1027,Thesaurus!C:D,2,0)))</f>
        <v>17ETJA12</v>
      </c>
      <c r="I1027" s="57" t="s">
        <v>236</v>
      </c>
      <c r="J1027" s="59" t="s">
        <v>1004</v>
      </c>
      <c r="K1027" s="61" t="s">
        <v>1001</v>
      </c>
      <c r="L1027" s="53">
        <v>1</v>
      </c>
      <c r="N1027" s="53" t="b">
        <f t="shared" si="79"/>
        <v>0</v>
      </c>
      <c r="O1027" s="67">
        <f>IF(A1027="","",SUMIFS('MVT stock'!G:G,'MVT stock'!E:E,A1027,'MVT stock'!F:F,K1027))</f>
        <v>0</v>
      </c>
      <c r="P1027" s="67">
        <f>IF(A1027="","",SUMIFS('MVT stock'!H:H,'MVT stock'!E:E,A1027,'MVT stock'!F:F,K1027))</f>
        <v>0</v>
      </c>
      <c r="Q1027" s="68" t="str">
        <f t="shared" ref="Q1027:Q1090" si="82">IF(M1027="","",M1027+O1027-P1027)</f>
        <v/>
      </c>
      <c r="R1027" s="50" t="str">
        <f t="shared" si="80"/>
        <v>Veste officier</v>
      </c>
      <c r="S1027" s="51">
        <f>VLOOKUP(A1027,BDD!E:F,2,0)</f>
        <v>135</v>
      </c>
      <c r="T1027" s="51">
        <f t="shared" ref="T1027:T1090" si="83">L1027*S1027</f>
        <v>135</v>
      </c>
    </row>
    <row r="1028" spans="1:20" x14ac:dyDescent="0.25">
      <c r="A1028" s="65" t="str">
        <f t="shared" si="81"/>
        <v>17ETJA121.590</v>
      </c>
      <c r="B1028" s="53" t="s">
        <v>136</v>
      </c>
      <c r="C1028" s="53" t="s">
        <v>106</v>
      </c>
      <c r="D1028" s="53" t="s">
        <v>664</v>
      </c>
      <c r="E1028" s="58" t="s">
        <v>334</v>
      </c>
      <c r="F1028" s="53" t="s">
        <v>170</v>
      </c>
      <c r="G1028" s="53" t="s">
        <v>968</v>
      </c>
      <c r="H1028" s="65" t="str">
        <f>IF(D1028="","",CONCATENATE(B1028,VLOOKUP(C1028,Thesaurus!N:O,2,0),VLOOKUP(F1028,Thesaurus!C:D,2,0)))</f>
        <v>17ETJA12</v>
      </c>
      <c r="I1028" s="57" t="s">
        <v>236</v>
      </c>
      <c r="J1028" s="59" t="s">
        <v>1004</v>
      </c>
      <c r="K1028" s="61" t="s">
        <v>1002</v>
      </c>
      <c r="L1028" s="53">
        <v>2</v>
      </c>
      <c r="N1028" s="53" t="b">
        <f t="shared" si="79"/>
        <v>0</v>
      </c>
      <c r="O1028" s="67">
        <f>IF(A1028="","",SUMIFS('MVT stock'!G:G,'MVT stock'!E:E,A1028,'MVT stock'!F:F,K1028))</f>
        <v>0</v>
      </c>
      <c r="P1028" s="67">
        <f>IF(A1028="","",SUMIFS('MVT stock'!H:H,'MVT stock'!E:E,A1028,'MVT stock'!F:F,K1028))</f>
        <v>0</v>
      </c>
      <c r="Q1028" s="68" t="str">
        <f t="shared" si="82"/>
        <v/>
      </c>
      <c r="R1028" s="50" t="str">
        <f t="shared" si="80"/>
        <v>Veste officier</v>
      </c>
      <c r="S1028" s="51">
        <f>VLOOKUP(A1028,BDD!E:F,2,0)</f>
        <v>135</v>
      </c>
      <c r="T1028" s="51">
        <f t="shared" si="83"/>
        <v>270</v>
      </c>
    </row>
    <row r="1029" spans="1:20" x14ac:dyDescent="0.25">
      <c r="A1029" s="65" t="str">
        <f t="shared" si="81"/>
        <v>17ETJA121.590</v>
      </c>
      <c r="B1029" s="53" t="s">
        <v>136</v>
      </c>
      <c r="C1029" s="53" t="s">
        <v>106</v>
      </c>
      <c r="D1029" s="53" t="s">
        <v>664</v>
      </c>
      <c r="E1029" s="58" t="s">
        <v>334</v>
      </c>
      <c r="F1029" s="53" t="s">
        <v>170</v>
      </c>
      <c r="G1029" s="53" t="s">
        <v>968</v>
      </c>
      <c r="H1029" s="65" t="str">
        <f>IF(D1029="","",CONCATENATE(B1029,VLOOKUP(C1029,Thesaurus!N:O,2,0),VLOOKUP(F1029,Thesaurus!C:D,2,0)))</f>
        <v>17ETJA12</v>
      </c>
      <c r="I1029" s="57" t="s">
        <v>236</v>
      </c>
      <c r="J1029" s="59" t="s">
        <v>1004</v>
      </c>
      <c r="K1029" s="61" t="s">
        <v>993</v>
      </c>
      <c r="L1029" s="53">
        <v>1</v>
      </c>
      <c r="N1029" s="53" t="b">
        <f t="shared" ref="N1029:N1092" si="84">IF(L1029=M1029,"",FALSE)</f>
        <v>0</v>
      </c>
      <c r="O1029" s="67">
        <f>IF(A1029="","",SUMIFS('MVT stock'!G:G,'MVT stock'!E:E,A1029,'MVT stock'!F:F,K1029))</f>
        <v>0</v>
      </c>
      <c r="P1029" s="67">
        <f>IF(A1029="","",SUMIFS('MVT stock'!H:H,'MVT stock'!E:E,A1029,'MVT stock'!F:F,K1029))</f>
        <v>0</v>
      </c>
      <c r="Q1029" s="68" t="str">
        <f t="shared" si="82"/>
        <v/>
      </c>
      <c r="R1029" s="50" t="str">
        <f t="shared" si="80"/>
        <v>Veste officier</v>
      </c>
      <c r="S1029" s="51">
        <f>VLOOKUP(A1029,BDD!E:F,2,0)</f>
        <v>135</v>
      </c>
      <c r="T1029" s="51">
        <f t="shared" si="83"/>
        <v>135</v>
      </c>
    </row>
    <row r="1030" spans="1:20" x14ac:dyDescent="0.25">
      <c r="A1030" s="65" t="str">
        <f t="shared" si="81"/>
        <v>17ETJA121.590</v>
      </c>
      <c r="B1030" s="53" t="s">
        <v>136</v>
      </c>
      <c r="C1030" s="53" t="s">
        <v>106</v>
      </c>
      <c r="D1030" s="53" t="s">
        <v>664</v>
      </c>
      <c r="E1030" s="58" t="s">
        <v>334</v>
      </c>
      <c r="F1030" s="53" t="s">
        <v>170</v>
      </c>
      <c r="G1030" s="53" t="s">
        <v>968</v>
      </c>
      <c r="H1030" s="65" t="str">
        <f>IF(D1030="","",CONCATENATE(B1030,VLOOKUP(C1030,Thesaurus!N:O,2,0),VLOOKUP(F1030,Thesaurus!C:D,2,0)))</f>
        <v>17ETJA12</v>
      </c>
      <c r="I1030" s="57" t="s">
        <v>236</v>
      </c>
      <c r="J1030" s="59" t="s">
        <v>1004</v>
      </c>
      <c r="K1030" s="61" t="s">
        <v>994</v>
      </c>
      <c r="L1030" s="53">
        <v>1</v>
      </c>
      <c r="N1030" s="53" t="b">
        <f t="shared" si="84"/>
        <v>0</v>
      </c>
      <c r="O1030" s="67">
        <f>IF(A1030="","",SUMIFS('MVT stock'!G:G,'MVT stock'!E:E,A1030,'MVT stock'!F:F,K1030))</f>
        <v>0</v>
      </c>
      <c r="P1030" s="67">
        <f>IF(A1030="","",SUMIFS('MVT stock'!H:H,'MVT stock'!E:E,A1030,'MVT stock'!F:F,K1030))</f>
        <v>0</v>
      </c>
      <c r="Q1030" s="68" t="str">
        <f t="shared" si="82"/>
        <v/>
      </c>
      <c r="R1030" s="50" t="str">
        <f t="shared" si="80"/>
        <v>Veste officier</v>
      </c>
      <c r="S1030" s="51">
        <f>VLOOKUP(A1030,BDD!E:F,2,0)</f>
        <v>135</v>
      </c>
      <c r="T1030" s="51">
        <f t="shared" si="83"/>
        <v>135</v>
      </c>
    </row>
    <row r="1031" spans="1:20" x14ac:dyDescent="0.25">
      <c r="A1031" s="65" t="str">
        <f t="shared" si="81"/>
        <v>17ETJA041.590</v>
      </c>
      <c r="B1031" s="53" t="s">
        <v>136</v>
      </c>
      <c r="C1031" s="53" t="s">
        <v>106</v>
      </c>
      <c r="D1031" s="53" t="s">
        <v>665</v>
      </c>
      <c r="E1031" s="58" t="s">
        <v>334</v>
      </c>
      <c r="F1031" s="53" t="s">
        <v>154</v>
      </c>
      <c r="G1031" s="53" t="s">
        <v>969</v>
      </c>
      <c r="H1031" s="65" t="str">
        <f>IF(D1031="","",CONCATENATE(B1031,VLOOKUP(C1031,Thesaurus!N:O,2,0),VLOOKUP(F1031,Thesaurus!C:D,2,0)))</f>
        <v>17ETJA04</v>
      </c>
      <c r="I1031" s="57" t="s">
        <v>236</v>
      </c>
      <c r="J1031" s="59" t="s">
        <v>1004</v>
      </c>
      <c r="K1031" s="61" t="s">
        <v>1001</v>
      </c>
      <c r="L1031" s="53">
        <v>2</v>
      </c>
      <c r="N1031" s="53" t="b">
        <f t="shared" si="84"/>
        <v>0</v>
      </c>
      <c r="O1031" s="67">
        <f>IF(A1031="","",SUMIFS('MVT stock'!G:G,'MVT stock'!E:E,A1031,'MVT stock'!F:F,K1031))</f>
        <v>0</v>
      </c>
      <c r="P1031" s="67">
        <f>IF(A1031="","",SUMIFS('MVT stock'!H:H,'MVT stock'!E:E,A1031,'MVT stock'!F:F,K1031))</f>
        <v>0</v>
      </c>
      <c r="Q1031" s="68" t="str">
        <f t="shared" si="82"/>
        <v/>
      </c>
      <c r="R1031" s="50" t="str">
        <f t="shared" si="80"/>
        <v>Pantalon flare</v>
      </c>
      <c r="S1031" s="51">
        <f>VLOOKUP(A1031,BDD!E:F,2,0)</f>
        <v>85</v>
      </c>
      <c r="T1031" s="51">
        <f t="shared" si="83"/>
        <v>170</v>
      </c>
    </row>
    <row r="1032" spans="1:20" x14ac:dyDescent="0.25">
      <c r="A1032" s="65" t="str">
        <f t="shared" si="81"/>
        <v>17ETJA041.590</v>
      </c>
      <c r="B1032" s="53" t="s">
        <v>136</v>
      </c>
      <c r="C1032" s="53" t="s">
        <v>106</v>
      </c>
      <c r="D1032" s="53" t="s">
        <v>665</v>
      </c>
      <c r="E1032" s="58" t="s">
        <v>334</v>
      </c>
      <c r="F1032" s="53" t="s">
        <v>154</v>
      </c>
      <c r="G1032" s="53" t="s">
        <v>969</v>
      </c>
      <c r="H1032" s="65" t="str">
        <f>IF(D1032="","",CONCATENATE(B1032,VLOOKUP(C1032,Thesaurus!N:O,2,0),VLOOKUP(F1032,Thesaurus!C:D,2,0)))</f>
        <v>17ETJA04</v>
      </c>
      <c r="I1032" s="57" t="s">
        <v>236</v>
      </c>
      <c r="J1032" s="59" t="s">
        <v>1004</v>
      </c>
      <c r="K1032" s="61" t="s">
        <v>1002</v>
      </c>
      <c r="L1032" s="53">
        <v>2</v>
      </c>
      <c r="N1032" s="53" t="b">
        <f t="shared" si="84"/>
        <v>0</v>
      </c>
      <c r="O1032" s="67">
        <f>IF(A1032="","",SUMIFS('MVT stock'!G:G,'MVT stock'!E:E,A1032,'MVT stock'!F:F,K1032))</f>
        <v>0</v>
      </c>
      <c r="P1032" s="67">
        <f>IF(A1032="","",SUMIFS('MVT stock'!H:H,'MVT stock'!E:E,A1032,'MVT stock'!F:F,K1032))</f>
        <v>0</v>
      </c>
      <c r="Q1032" s="68" t="str">
        <f t="shared" si="82"/>
        <v/>
      </c>
      <c r="R1032" s="50" t="str">
        <f t="shared" si="80"/>
        <v>Pantalon flare</v>
      </c>
      <c r="S1032" s="51">
        <f>VLOOKUP(A1032,BDD!E:F,2,0)</f>
        <v>85</v>
      </c>
      <c r="T1032" s="51">
        <f t="shared" si="83"/>
        <v>170</v>
      </c>
    </row>
    <row r="1033" spans="1:20" x14ac:dyDescent="0.25">
      <c r="A1033" s="65" t="str">
        <f t="shared" si="81"/>
        <v>17ETJA041.590</v>
      </c>
      <c r="B1033" s="53" t="s">
        <v>136</v>
      </c>
      <c r="C1033" s="53" t="s">
        <v>106</v>
      </c>
      <c r="D1033" s="53" t="s">
        <v>665</v>
      </c>
      <c r="E1033" s="58" t="s">
        <v>334</v>
      </c>
      <c r="F1033" s="53" t="s">
        <v>154</v>
      </c>
      <c r="G1033" s="53" t="s">
        <v>969</v>
      </c>
      <c r="H1033" s="65" t="str">
        <f>IF(D1033="","",CONCATENATE(B1033,VLOOKUP(C1033,Thesaurus!N:O,2,0),VLOOKUP(F1033,Thesaurus!C:D,2,0)))</f>
        <v>17ETJA04</v>
      </c>
      <c r="I1033" s="57" t="s">
        <v>236</v>
      </c>
      <c r="J1033" s="59" t="s">
        <v>1004</v>
      </c>
      <c r="K1033" s="61" t="s">
        <v>993</v>
      </c>
      <c r="L1033" s="53">
        <v>1</v>
      </c>
      <c r="N1033" s="53" t="b">
        <f t="shared" si="84"/>
        <v>0</v>
      </c>
      <c r="O1033" s="67">
        <f>IF(A1033="","",SUMIFS('MVT stock'!G:G,'MVT stock'!E:E,A1033,'MVT stock'!F:F,K1033))</f>
        <v>0</v>
      </c>
      <c r="P1033" s="67">
        <f>IF(A1033="","",SUMIFS('MVT stock'!H:H,'MVT stock'!E:E,A1033,'MVT stock'!F:F,K1033))</f>
        <v>0</v>
      </c>
      <c r="Q1033" s="68" t="str">
        <f t="shared" si="82"/>
        <v/>
      </c>
      <c r="R1033" s="50" t="str">
        <f t="shared" si="80"/>
        <v>Pantalon flare</v>
      </c>
      <c r="S1033" s="51">
        <f>VLOOKUP(A1033,BDD!E:F,2,0)</f>
        <v>85</v>
      </c>
      <c r="T1033" s="51">
        <f t="shared" si="83"/>
        <v>85</v>
      </c>
    </row>
    <row r="1034" spans="1:20" x14ac:dyDescent="0.25">
      <c r="A1034" s="65" t="str">
        <f t="shared" si="81"/>
        <v>17ETJA041.590</v>
      </c>
      <c r="B1034" s="53" t="s">
        <v>136</v>
      </c>
      <c r="C1034" s="53" t="s">
        <v>106</v>
      </c>
      <c r="D1034" s="53" t="s">
        <v>665</v>
      </c>
      <c r="E1034" s="58" t="s">
        <v>334</v>
      </c>
      <c r="F1034" s="53" t="s">
        <v>154</v>
      </c>
      <c r="G1034" s="53" t="s">
        <v>969</v>
      </c>
      <c r="H1034" s="65" t="str">
        <f>IF(D1034="","",CONCATENATE(B1034,VLOOKUP(C1034,Thesaurus!N:O,2,0),VLOOKUP(F1034,Thesaurus!C:D,2,0)))</f>
        <v>17ETJA04</v>
      </c>
      <c r="I1034" s="57" t="s">
        <v>236</v>
      </c>
      <c r="J1034" s="59" t="s">
        <v>1004</v>
      </c>
      <c r="K1034" s="61" t="s">
        <v>994</v>
      </c>
      <c r="L1034" s="53">
        <v>1</v>
      </c>
      <c r="N1034" s="53" t="b">
        <f t="shared" si="84"/>
        <v>0</v>
      </c>
      <c r="O1034" s="67">
        <f>IF(A1034="","",SUMIFS('MVT stock'!G:G,'MVT stock'!E:E,A1034,'MVT stock'!F:F,K1034))</f>
        <v>0</v>
      </c>
      <c r="P1034" s="67">
        <f>IF(A1034="","",SUMIFS('MVT stock'!H:H,'MVT stock'!E:E,A1034,'MVT stock'!F:F,K1034))</f>
        <v>0</v>
      </c>
      <c r="Q1034" s="68" t="str">
        <f t="shared" si="82"/>
        <v/>
      </c>
      <c r="R1034" s="50" t="str">
        <f t="shared" si="80"/>
        <v>Pantalon flare</v>
      </c>
      <c r="S1034" s="51">
        <f>VLOOKUP(A1034,BDD!E:F,2,0)</f>
        <v>85</v>
      </c>
      <c r="T1034" s="51">
        <f t="shared" si="83"/>
        <v>85</v>
      </c>
    </row>
    <row r="1035" spans="1:20" x14ac:dyDescent="0.25">
      <c r="A1035" s="65" t="str">
        <f t="shared" si="81"/>
        <v>17ETJA042.030</v>
      </c>
      <c r="B1035" s="53" t="s">
        <v>136</v>
      </c>
      <c r="C1035" s="53" t="s">
        <v>106</v>
      </c>
      <c r="D1035" s="53" t="s">
        <v>666</v>
      </c>
      <c r="E1035" s="58" t="s">
        <v>667</v>
      </c>
      <c r="F1035" s="53" t="s">
        <v>154</v>
      </c>
      <c r="G1035" s="53" t="s">
        <v>922</v>
      </c>
      <c r="H1035" s="65" t="str">
        <f>IF(D1035="","",CONCATENATE(B1035,VLOOKUP(C1035,Thesaurus!N:O,2,0),VLOOKUP(F1035,Thesaurus!C:D,2,0)))</f>
        <v>17ETJA04</v>
      </c>
      <c r="I1035" s="57" t="s">
        <v>213</v>
      </c>
      <c r="J1035" s="59" t="s">
        <v>183</v>
      </c>
      <c r="K1035" s="61" t="s">
        <v>1001</v>
      </c>
      <c r="L1035" s="53">
        <v>1</v>
      </c>
      <c r="N1035" s="53" t="b">
        <f t="shared" si="84"/>
        <v>0</v>
      </c>
      <c r="O1035" s="67">
        <f>IF(A1035="","",SUMIFS('MVT stock'!G:G,'MVT stock'!E:E,A1035,'MVT stock'!F:F,K1035))</f>
        <v>0</v>
      </c>
      <c r="P1035" s="67">
        <f>IF(A1035="","",SUMIFS('MVT stock'!H:H,'MVT stock'!E:E,A1035,'MVT stock'!F:F,K1035))</f>
        <v>0</v>
      </c>
      <c r="Q1035" s="68" t="str">
        <f t="shared" si="82"/>
        <v/>
      </c>
      <c r="R1035" s="50" t="str">
        <f t="shared" si="80"/>
        <v>Pantalon fendu</v>
      </c>
      <c r="S1035" s="51">
        <f>VLOOKUP(A1035,BDD!E:F,2,0)</f>
        <v>101</v>
      </c>
      <c r="T1035" s="51">
        <f t="shared" si="83"/>
        <v>101</v>
      </c>
    </row>
    <row r="1036" spans="1:20" x14ac:dyDescent="0.25">
      <c r="A1036" s="65" t="str">
        <f t="shared" si="81"/>
        <v>17ETJA042.030</v>
      </c>
      <c r="B1036" s="53" t="s">
        <v>136</v>
      </c>
      <c r="C1036" s="53" t="s">
        <v>106</v>
      </c>
      <c r="D1036" s="53" t="s">
        <v>666</v>
      </c>
      <c r="E1036" s="58" t="s">
        <v>667</v>
      </c>
      <c r="F1036" s="53" t="s">
        <v>154</v>
      </c>
      <c r="G1036" s="53" t="s">
        <v>922</v>
      </c>
      <c r="H1036" s="65" t="str">
        <f>IF(D1036="","",CONCATENATE(B1036,VLOOKUP(C1036,Thesaurus!N:O,2,0),VLOOKUP(F1036,Thesaurus!C:D,2,0)))</f>
        <v>17ETJA04</v>
      </c>
      <c r="I1036" s="57" t="s">
        <v>213</v>
      </c>
      <c r="J1036" s="59" t="s">
        <v>183</v>
      </c>
      <c r="K1036" s="61" t="s">
        <v>1002</v>
      </c>
      <c r="L1036" s="53">
        <v>1</v>
      </c>
      <c r="N1036" s="53" t="b">
        <f t="shared" si="84"/>
        <v>0</v>
      </c>
      <c r="O1036" s="67">
        <f>IF(A1036="","",SUMIFS('MVT stock'!G:G,'MVT stock'!E:E,A1036,'MVT stock'!F:F,K1036))</f>
        <v>0</v>
      </c>
      <c r="P1036" s="67">
        <f>IF(A1036="","",SUMIFS('MVT stock'!H:H,'MVT stock'!E:E,A1036,'MVT stock'!F:F,K1036))</f>
        <v>0</v>
      </c>
      <c r="Q1036" s="68" t="str">
        <f t="shared" si="82"/>
        <v/>
      </c>
      <c r="R1036" s="50" t="str">
        <f t="shared" si="80"/>
        <v>Pantalon fendu</v>
      </c>
      <c r="S1036" s="51">
        <f>VLOOKUP(A1036,BDD!E:F,2,0)</f>
        <v>101</v>
      </c>
      <c r="T1036" s="51">
        <f t="shared" si="83"/>
        <v>101</v>
      </c>
    </row>
    <row r="1037" spans="1:20" x14ac:dyDescent="0.25">
      <c r="A1037" s="65" t="str">
        <f t="shared" si="81"/>
        <v>17ETJA042.030</v>
      </c>
      <c r="B1037" s="53" t="s">
        <v>136</v>
      </c>
      <c r="C1037" s="53" t="s">
        <v>106</v>
      </c>
      <c r="D1037" s="53" t="s">
        <v>666</v>
      </c>
      <c r="E1037" s="58" t="s">
        <v>667</v>
      </c>
      <c r="F1037" s="53" t="s">
        <v>154</v>
      </c>
      <c r="G1037" s="53" t="s">
        <v>922</v>
      </c>
      <c r="H1037" s="65" t="str">
        <f>IF(D1037="","",CONCATENATE(B1037,VLOOKUP(C1037,Thesaurus!N:O,2,0),VLOOKUP(F1037,Thesaurus!C:D,2,0)))</f>
        <v>17ETJA04</v>
      </c>
      <c r="I1037" s="57" t="s">
        <v>213</v>
      </c>
      <c r="J1037" s="59" t="s">
        <v>183</v>
      </c>
      <c r="K1037" s="61" t="s">
        <v>993</v>
      </c>
      <c r="L1037" s="53">
        <v>1</v>
      </c>
      <c r="N1037" s="53" t="b">
        <f t="shared" si="84"/>
        <v>0</v>
      </c>
      <c r="O1037" s="67">
        <f>IF(A1037="","",SUMIFS('MVT stock'!G:G,'MVT stock'!E:E,A1037,'MVT stock'!F:F,K1037))</f>
        <v>0</v>
      </c>
      <c r="P1037" s="67">
        <f>IF(A1037="","",SUMIFS('MVT stock'!H:H,'MVT stock'!E:E,A1037,'MVT stock'!F:F,K1037))</f>
        <v>0</v>
      </c>
      <c r="Q1037" s="68" t="str">
        <f t="shared" si="82"/>
        <v/>
      </c>
      <c r="R1037" s="50" t="str">
        <f t="shared" si="80"/>
        <v>Pantalon fendu</v>
      </c>
      <c r="S1037" s="51">
        <f>VLOOKUP(A1037,BDD!E:F,2,0)</f>
        <v>101</v>
      </c>
      <c r="T1037" s="51">
        <f t="shared" si="83"/>
        <v>101</v>
      </c>
    </row>
    <row r="1038" spans="1:20" x14ac:dyDescent="0.25">
      <c r="A1038" s="65" t="str">
        <f t="shared" si="81"/>
        <v>17ETJA042.030</v>
      </c>
      <c r="B1038" s="53" t="s">
        <v>136</v>
      </c>
      <c r="C1038" s="53" t="s">
        <v>106</v>
      </c>
      <c r="D1038" s="53" t="s">
        <v>666</v>
      </c>
      <c r="E1038" s="58" t="s">
        <v>667</v>
      </c>
      <c r="F1038" s="53" t="s">
        <v>154</v>
      </c>
      <c r="G1038" s="53" t="s">
        <v>922</v>
      </c>
      <c r="H1038" s="65" t="str">
        <f>IF(D1038="","",CONCATENATE(B1038,VLOOKUP(C1038,Thesaurus!N:O,2,0),VLOOKUP(F1038,Thesaurus!C:D,2,0)))</f>
        <v>17ETJA04</v>
      </c>
      <c r="I1038" s="57" t="s">
        <v>213</v>
      </c>
      <c r="J1038" s="59" t="s">
        <v>183</v>
      </c>
      <c r="K1038" s="61" t="s">
        <v>994</v>
      </c>
      <c r="L1038" s="53">
        <v>1</v>
      </c>
      <c r="N1038" s="53" t="b">
        <f t="shared" si="84"/>
        <v>0</v>
      </c>
      <c r="O1038" s="67">
        <f>IF(A1038="","",SUMIFS('MVT stock'!G:G,'MVT stock'!E:E,A1038,'MVT stock'!F:F,K1038))</f>
        <v>0</v>
      </c>
      <c r="P1038" s="67">
        <f>IF(A1038="","",SUMIFS('MVT stock'!H:H,'MVT stock'!E:E,A1038,'MVT stock'!F:F,K1038))</f>
        <v>0</v>
      </c>
      <c r="Q1038" s="68" t="str">
        <f t="shared" si="82"/>
        <v/>
      </c>
      <c r="R1038" s="50" t="str">
        <f t="shared" si="80"/>
        <v>Pantalon fendu</v>
      </c>
      <c r="S1038" s="51">
        <f>VLOOKUP(A1038,BDD!E:F,2,0)</f>
        <v>101</v>
      </c>
      <c r="T1038" s="51">
        <f t="shared" si="83"/>
        <v>101</v>
      </c>
    </row>
    <row r="1039" spans="1:20" x14ac:dyDescent="0.25">
      <c r="A1039" s="65" t="str">
        <f t="shared" si="81"/>
        <v>17ETJA082.030</v>
      </c>
      <c r="B1039" s="53" t="s">
        <v>136</v>
      </c>
      <c r="C1039" s="53" t="s">
        <v>106</v>
      </c>
      <c r="D1039" s="53" t="s">
        <v>668</v>
      </c>
      <c r="E1039" s="58" t="s">
        <v>667</v>
      </c>
      <c r="F1039" s="53" t="s">
        <v>162</v>
      </c>
      <c r="G1039" s="53" t="s">
        <v>970</v>
      </c>
      <c r="H1039" s="65" t="str">
        <f>IF(D1039="","",CONCATENATE(B1039,VLOOKUP(C1039,Thesaurus!N:O,2,0),VLOOKUP(F1039,Thesaurus!C:D,2,0)))</f>
        <v>17ETJA08</v>
      </c>
      <c r="I1039" s="57" t="s">
        <v>213</v>
      </c>
      <c r="J1039" s="59" t="s">
        <v>183</v>
      </c>
      <c r="K1039" s="61" t="s">
        <v>1001</v>
      </c>
      <c r="L1039" s="53">
        <v>2</v>
      </c>
      <c r="N1039" s="53" t="b">
        <f t="shared" si="84"/>
        <v>0</v>
      </c>
      <c r="O1039" s="67">
        <f>IF(A1039="","",SUMIFS('MVT stock'!G:G,'MVT stock'!E:E,A1039,'MVT stock'!F:F,K1039))</f>
        <v>0</v>
      </c>
      <c r="P1039" s="67">
        <f>IF(A1039="","",SUMIFS('MVT stock'!H:H,'MVT stock'!E:E,A1039,'MVT stock'!F:F,K1039))</f>
        <v>0</v>
      </c>
      <c r="Q1039" s="68" t="str">
        <f t="shared" si="82"/>
        <v/>
      </c>
      <c r="R1039" s="50" t="str">
        <f t="shared" si="80"/>
        <v>Robe fluide croisée</v>
      </c>
      <c r="S1039" s="51">
        <f>VLOOKUP(A1039,BDD!E:F,2,0)</f>
        <v>123</v>
      </c>
      <c r="T1039" s="51">
        <f t="shared" si="83"/>
        <v>246</v>
      </c>
    </row>
    <row r="1040" spans="1:20" x14ac:dyDescent="0.25">
      <c r="A1040" s="65" t="str">
        <f t="shared" si="81"/>
        <v>17ETJA082.030</v>
      </c>
      <c r="B1040" s="53" t="s">
        <v>136</v>
      </c>
      <c r="C1040" s="53" t="s">
        <v>106</v>
      </c>
      <c r="D1040" s="53" t="s">
        <v>668</v>
      </c>
      <c r="E1040" s="58" t="s">
        <v>667</v>
      </c>
      <c r="F1040" s="53" t="s">
        <v>162</v>
      </c>
      <c r="G1040" s="53" t="s">
        <v>970</v>
      </c>
      <c r="H1040" s="65" t="str">
        <f>IF(D1040="","",CONCATENATE(B1040,VLOOKUP(C1040,Thesaurus!N:O,2,0),VLOOKUP(F1040,Thesaurus!C:D,2,0)))</f>
        <v>17ETJA08</v>
      </c>
      <c r="I1040" s="57" t="s">
        <v>213</v>
      </c>
      <c r="J1040" s="59" t="s">
        <v>183</v>
      </c>
      <c r="K1040" s="61" t="s">
        <v>1002</v>
      </c>
      <c r="L1040" s="53">
        <v>1</v>
      </c>
      <c r="N1040" s="53" t="b">
        <f t="shared" si="84"/>
        <v>0</v>
      </c>
      <c r="O1040" s="67">
        <f>IF(A1040="","",SUMIFS('MVT stock'!G:G,'MVT stock'!E:E,A1040,'MVT stock'!F:F,K1040))</f>
        <v>0</v>
      </c>
      <c r="P1040" s="67">
        <f>IF(A1040="","",SUMIFS('MVT stock'!H:H,'MVT stock'!E:E,A1040,'MVT stock'!F:F,K1040))</f>
        <v>0</v>
      </c>
      <c r="Q1040" s="68" t="str">
        <f t="shared" si="82"/>
        <v/>
      </c>
      <c r="R1040" s="50" t="str">
        <f t="shared" si="80"/>
        <v>Robe fluide croisée</v>
      </c>
      <c r="S1040" s="51">
        <f>VLOOKUP(A1040,BDD!E:F,2,0)</f>
        <v>123</v>
      </c>
      <c r="T1040" s="51">
        <f t="shared" si="83"/>
        <v>123</v>
      </c>
    </row>
    <row r="1041" spans="1:20" x14ac:dyDescent="0.25">
      <c r="A1041" s="65" t="str">
        <f t="shared" si="81"/>
        <v>17ETJA082.030</v>
      </c>
      <c r="B1041" s="53" t="s">
        <v>136</v>
      </c>
      <c r="C1041" s="53" t="s">
        <v>106</v>
      </c>
      <c r="D1041" s="53" t="s">
        <v>668</v>
      </c>
      <c r="E1041" s="58" t="s">
        <v>667</v>
      </c>
      <c r="F1041" s="53" t="s">
        <v>162</v>
      </c>
      <c r="G1041" s="53" t="s">
        <v>970</v>
      </c>
      <c r="H1041" s="65" t="str">
        <f>IF(D1041="","",CONCATENATE(B1041,VLOOKUP(C1041,Thesaurus!N:O,2,0),VLOOKUP(F1041,Thesaurus!C:D,2,0)))</f>
        <v>17ETJA08</v>
      </c>
      <c r="I1041" s="57" t="s">
        <v>213</v>
      </c>
      <c r="J1041" s="59" t="s">
        <v>183</v>
      </c>
      <c r="K1041" s="61" t="s">
        <v>993</v>
      </c>
      <c r="L1041" s="53">
        <v>1</v>
      </c>
      <c r="N1041" s="53" t="b">
        <f t="shared" si="84"/>
        <v>0</v>
      </c>
      <c r="O1041" s="67">
        <f>IF(A1041="","",SUMIFS('MVT stock'!G:G,'MVT stock'!E:E,A1041,'MVT stock'!F:F,K1041))</f>
        <v>0</v>
      </c>
      <c r="P1041" s="67">
        <f>IF(A1041="","",SUMIFS('MVT stock'!H:H,'MVT stock'!E:E,A1041,'MVT stock'!F:F,K1041))</f>
        <v>0</v>
      </c>
      <c r="Q1041" s="68" t="str">
        <f t="shared" si="82"/>
        <v/>
      </c>
      <c r="R1041" s="50" t="str">
        <f t="shared" si="80"/>
        <v>Robe fluide croisée</v>
      </c>
      <c r="S1041" s="51">
        <f>VLOOKUP(A1041,BDD!E:F,2,0)</f>
        <v>123</v>
      </c>
      <c r="T1041" s="51">
        <f t="shared" si="83"/>
        <v>123</v>
      </c>
    </row>
    <row r="1042" spans="1:20" x14ac:dyDescent="0.25">
      <c r="A1042" s="65" t="str">
        <f t="shared" si="81"/>
        <v>17ETJA011.030</v>
      </c>
      <c r="B1042" s="53" t="s">
        <v>136</v>
      </c>
      <c r="C1042" s="53" t="s">
        <v>106</v>
      </c>
      <c r="D1042" s="53" t="s">
        <v>669</v>
      </c>
      <c r="E1042" s="58" t="s">
        <v>667</v>
      </c>
      <c r="F1042" s="53" t="s">
        <v>148</v>
      </c>
      <c r="G1042" s="53" t="s">
        <v>971</v>
      </c>
      <c r="H1042" s="65" t="str">
        <f>IF(D1042="","",CONCATENATE(B1042,VLOOKUP(C1042,Thesaurus!N:O,2,0),VLOOKUP(F1042,Thesaurus!C:D,2,0)))</f>
        <v>17ETJA01</v>
      </c>
      <c r="I1042" s="57" t="s">
        <v>213</v>
      </c>
      <c r="J1042" s="59" t="s">
        <v>1004</v>
      </c>
      <c r="K1042" s="61" t="s">
        <v>1001</v>
      </c>
      <c r="L1042" s="53">
        <v>2</v>
      </c>
      <c r="N1042" s="53" t="b">
        <f t="shared" si="84"/>
        <v>0</v>
      </c>
      <c r="O1042" s="67">
        <f>IF(A1042="","",SUMIFS('MVT stock'!G:G,'MVT stock'!E:E,A1042,'MVT stock'!F:F,K1042))</f>
        <v>0</v>
      </c>
      <c r="P1042" s="67">
        <f>IF(A1042="","",SUMIFS('MVT stock'!H:H,'MVT stock'!E:E,A1042,'MVT stock'!F:F,K1042))</f>
        <v>0</v>
      </c>
      <c r="Q1042" s="68" t="str">
        <f t="shared" si="82"/>
        <v/>
      </c>
      <c r="R1042" s="50" t="str">
        <f t="shared" si="80"/>
        <v>Top épaules ouvertes</v>
      </c>
      <c r="S1042" s="51">
        <f>VLOOKUP(A1042,BDD!E:F,2,0)</f>
        <v>62</v>
      </c>
      <c r="T1042" s="51">
        <f t="shared" si="83"/>
        <v>124</v>
      </c>
    </row>
    <row r="1043" spans="1:20" x14ac:dyDescent="0.25">
      <c r="A1043" s="65" t="str">
        <f t="shared" si="81"/>
        <v>17ETJA011.030</v>
      </c>
      <c r="B1043" s="53" t="s">
        <v>136</v>
      </c>
      <c r="C1043" s="53" t="s">
        <v>106</v>
      </c>
      <c r="D1043" s="53" t="s">
        <v>669</v>
      </c>
      <c r="E1043" s="58" t="s">
        <v>667</v>
      </c>
      <c r="F1043" s="53" t="s">
        <v>148</v>
      </c>
      <c r="G1043" s="53" t="s">
        <v>971</v>
      </c>
      <c r="H1043" s="65" t="str">
        <f>IF(D1043="","",CONCATENATE(B1043,VLOOKUP(C1043,Thesaurus!N:O,2,0),VLOOKUP(F1043,Thesaurus!C:D,2,0)))</f>
        <v>17ETJA01</v>
      </c>
      <c r="I1043" s="57" t="s">
        <v>213</v>
      </c>
      <c r="J1043" s="59" t="s">
        <v>1004</v>
      </c>
      <c r="K1043" s="61" t="s">
        <v>1002</v>
      </c>
      <c r="L1043" s="53">
        <v>2</v>
      </c>
      <c r="N1043" s="53" t="b">
        <f t="shared" si="84"/>
        <v>0</v>
      </c>
      <c r="O1043" s="67">
        <f>IF(A1043="","",SUMIFS('MVT stock'!G:G,'MVT stock'!E:E,A1043,'MVT stock'!F:F,K1043))</f>
        <v>0</v>
      </c>
      <c r="P1043" s="67">
        <f>IF(A1043="","",SUMIFS('MVT stock'!H:H,'MVT stock'!E:E,A1043,'MVT stock'!F:F,K1043))</f>
        <v>0</v>
      </c>
      <c r="Q1043" s="68" t="str">
        <f t="shared" si="82"/>
        <v/>
      </c>
      <c r="R1043" s="50" t="str">
        <f t="shared" si="80"/>
        <v>Top épaules ouvertes</v>
      </c>
      <c r="S1043" s="51">
        <f>VLOOKUP(A1043,BDD!E:F,2,0)</f>
        <v>62</v>
      </c>
      <c r="T1043" s="51">
        <f t="shared" si="83"/>
        <v>124</v>
      </c>
    </row>
    <row r="1044" spans="1:20" x14ac:dyDescent="0.25">
      <c r="A1044" s="65" t="str">
        <f t="shared" si="81"/>
        <v>17ETJA011.030</v>
      </c>
      <c r="B1044" s="53" t="s">
        <v>136</v>
      </c>
      <c r="C1044" s="53" t="s">
        <v>106</v>
      </c>
      <c r="D1044" s="53" t="s">
        <v>669</v>
      </c>
      <c r="E1044" s="58" t="s">
        <v>667</v>
      </c>
      <c r="F1044" s="53" t="s">
        <v>148</v>
      </c>
      <c r="G1044" s="53" t="s">
        <v>971</v>
      </c>
      <c r="H1044" s="65" t="str">
        <f>IF(D1044="","",CONCATENATE(B1044,VLOOKUP(C1044,Thesaurus!N:O,2,0),VLOOKUP(F1044,Thesaurus!C:D,2,0)))</f>
        <v>17ETJA01</v>
      </c>
      <c r="I1044" s="57" t="s">
        <v>213</v>
      </c>
      <c r="J1044" s="59" t="s">
        <v>1004</v>
      </c>
      <c r="K1044" s="61" t="s">
        <v>993</v>
      </c>
      <c r="L1044" s="53">
        <v>1</v>
      </c>
      <c r="N1044" s="53" t="b">
        <f t="shared" si="84"/>
        <v>0</v>
      </c>
      <c r="O1044" s="67">
        <f>IF(A1044="","",SUMIFS('MVT stock'!G:G,'MVT stock'!E:E,A1044,'MVT stock'!F:F,K1044))</f>
        <v>0</v>
      </c>
      <c r="P1044" s="67">
        <f>IF(A1044="","",SUMIFS('MVT stock'!H:H,'MVT stock'!E:E,A1044,'MVT stock'!F:F,K1044))</f>
        <v>0</v>
      </c>
      <c r="Q1044" s="68" t="str">
        <f t="shared" si="82"/>
        <v/>
      </c>
      <c r="R1044" s="50" t="str">
        <f t="shared" si="80"/>
        <v>Top épaules ouvertes</v>
      </c>
      <c r="S1044" s="51">
        <f>VLOOKUP(A1044,BDD!E:F,2,0)</f>
        <v>62</v>
      </c>
      <c r="T1044" s="51">
        <f t="shared" si="83"/>
        <v>62</v>
      </c>
    </row>
    <row r="1045" spans="1:20" x14ac:dyDescent="0.25">
      <c r="A1045" s="65" t="str">
        <f t="shared" si="81"/>
        <v>17ETJA011.030</v>
      </c>
      <c r="B1045" s="53" t="s">
        <v>136</v>
      </c>
      <c r="C1045" s="53" t="s">
        <v>106</v>
      </c>
      <c r="D1045" s="53" t="s">
        <v>669</v>
      </c>
      <c r="E1045" s="58" t="s">
        <v>667</v>
      </c>
      <c r="F1045" s="53" t="s">
        <v>148</v>
      </c>
      <c r="G1045" s="53" t="s">
        <v>971</v>
      </c>
      <c r="H1045" s="65" t="str">
        <f>IF(D1045="","",CONCATENATE(B1045,VLOOKUP(C1045,Thesaurus!N:O,2,0),VLOOKUP(F1045,Thesaurus!C:D,2,0)))</f>
        <v>17ETJA01</v>
      </c>
      <c r="I1045" s="57" t="s">
        <v>213</v>
      </c>
      <c r="J1045" s="59" t="s">
        <v>1004</v>
      </c>
      <c r="K1045" s="61" t="s">
        <v>994</v>
      </c>
      <c r="L1045" s="53">
        <v>1</v>
      </c>
      <c r="N1045" s="53" t="b">
        <f t="shared" si="84"/>
        <v>0</v>
      </c>
      <c r="O1045" s="67">
        <f>IF(A1045="","",SUMIFS('MVT stock'!G:G,'MVT stock'!E:E,A1045,'MVT stock'!F:F,K1045))</f>
        <v>0</v>
      </c>
      <c r="P1045" s="67">
        <f>IF(A1045="","",SUMIFS('MVT stock'!H:H,'MVT stock'!E:E,A1045,'MVT stock'!F:F,K1045))</f>
        <v>0</v>
      </c>
      <c r="Q1045" s="68" t="str">
        <f t="shared" si="82"/>
        <v/>
      </c>
      <c r="R1045" s="50" t="str">
        <f t="shared" si="80"/>
        <v>Top épaules ouvertes</v>
      </c>
      <c r="S1045" s="51">
        <f>VLOOKUP(A1045,BDD!E:F,2,0)</f>
        <v>62</v>
      </c>
      <c r="T1045" s="51">
        <f t="shared" si="83"/>
        <v>62</v>
      </c>
    </row>
    <row r="1046" spans="1:20" x14ac:dyDescent="0.25">
      <c r="A1046" s="65" t="str">
        <f t="shared" si="81"/>
        <v>17ETJA131.590</v>
      </c>
      <c r="B1046" s="53" t="s">
        <v>136</v>
      </c>
      <c r="C1046" s="53" t="s">
        <v>106</v>
      </c>
      <c r="D1046" s="53" t="s">
        <v>670</v>
      </c>
      <c r="E1046" s="58" t="s">
        <v>334</v>
      </c>
      <c r="F1046" s="53" t="s">
        <v>172</v>
      </c>
      <c r="G1046" s="53" t="s">
        <v>972</v>
      </c>
      <c r="H1046" s="65" t="str">
        <f>IF(D1046="","",CONCATENATE(B1046,VLOOKUP(C1046,Thesaurus!N:O,2,0),VLOOKUP(F1046,Thesaurus!C:D,2,0)))</f>
        <v>17ETJA13</v>
      </c>
      <c r="I1046" s="57" t="s">
        <v>236</v>
      </c>
      <c r="J1046" s="59" t="s">
        <v>1004</v>
      </c>
      <c r="K1046" s="61" t="s">
        <v>1001</v>
      </c>
      <c r="L1046" s="53">
        <v>3</v>
      </c>
      <c r="N1046" s="53" t="b">
        <f t="shared" si="84"/>
        <v>0</v>
      </c>
      <c r="O1046" s="67">
        <f>IF(A1046="","",SUMIFS('MVT stock'!G:G,'MVT stock'!E:E,A1046,'MVT stock'!F:F,K1046))</f>
        <v>0</v>
      </c>
      <c r="P1046" s="67">
        <f>IF(A1046="","",SUMIFS('MVT stock'!H:H,'MVT stock'!E:E,A1046,'MVT stock'!F:F,K1046))</f>
        <v>0</v>
      </c>
      <c r="Q1046" s="68" t="str">
        <f t="shared" si="82"/>
        <v/>
      </c>
      <c r="R1046" s="50" t="str">
        <f t="shared" si="80"/>
        <v>Manteau fluide</v>
      </c>
      <c r="S1046" s="51">
        <f>VLOOKUP(A1046,BDD!E:F,2,0)</f>
        <v>165</v>
      </c>
      <c r="T1046" s="51">
        <f t="shared" si="83"/>
        <v>495</v>
      </c>
    </row>
    <row r="1047" spans="1:20" x14ac:dyDescent="0.25">
      <c r="A1047" s="65" t="str">
        <f t="shared" si="81"/>
        <v>17ETJA012.800</v>
      </c>
      <c r="B1047" s="53" t="s">
        <v>136</v>
      </c>
      <c r="C1047" s="53" t="s">
        <v>106</v>
      </c>
      <c r="D1047" s="53" t="s">
        <v>671</v>
      </c>
      <c r="E1047" s="58" t="s">
        <v>672</v>
      </c>
      <c r="F1047" s="53" t="s">
        <v>148</v>
      </c>
      <c r="G1047" s="53" t="s">
        <v>857</v>
      </c>
      <c r="H1047" s="65" t="str">
        <f>IF(D1047="","",CONCATENATE(B1047,VLOOKUP(C1047,Thesaurus!N:O,2,0),VLOOKUP(F1047,Thesaurus!C:D,2,0)))</f>
        <v>17ETJA01</v>
      </c>
      <c r="I1047" s="57">
        <v>800</v>
      </c>
      <c r="J1047" s="59" t="s">
        <v>183</v>
      </c>
      <c r="K1047" s="61" t="s">
        <v>1001</v>
      </c>
      <c r="L1047" s="53">
        <v>2</v>
      </c>
      <c r="N1047" s="53" t="b">
        <f t="shared" si="84"/>
        <v>0</v>
      </c>
      <c r="O1047" s="67">
        <f>IF(A1047="","",SUMIFS('MVT stock'!G:G,'MVT stock'!E:E,A1047,'MVT stock'!F:F,K1047))</f>
        <v>0</v>
      </c>
      <c r="P1047" s="67">
        <f>IF(A1047="","",SUMIFS('MVT stock'!H:H,'MVT stock'!E:E,A1047,'MVT stock'!F:F,K1047))</f>
        <v>0</v>
      </c>
      <c r="Q1047" s="68" t="str">
        <f t="shared" si="82"/>
        <v/>
      </c>
      <c r="R1047" s="50" t="str">
        <f t="shared" si="80"/>
        <v>Top à volants</v>
      </c>
      <c r="S1047" s="51">
        <f>VLOOKUP(A1047,BDD!E:F,2,0)</f>
        <v>54</v>
      </c>
      <c r="T1047" s="51">
        <f t="shared" si="83"/>
        <v>108</v>
      </c>
    </row>
    <row r="1048" spans="1:20" x14ac:dyDescent="0.25">
      <c r="A1048" s="65" t="str">
        <f t="shared" si="81"/>
        <v>17ETJA012.800</v>
      </c>
      <c r="B1048" s="53" t="s">
        <v>136</v>
      </c>
      <c r="C1048" s="53" t="s">
        <v>106</v>
      </c>
      <c r="D1048" s="53" t="s">
        <v>671</v>
      </c>
      <c r="E1048" s="58" t="s">
        <v>672</v>
      </c>
      <c r="F1048" s="53" t="s">
        <v>148</v>
      </c>
      <c r="G1048" s="53" t="s">
        <v>857</v>
      </c>
      <c r="H1048" s="65" t="str">
        <f>IF(D1048="","",CONCATENATE(B1048,VLOOKUP(C1048,Thesaurus!N:O,2,0),VLOOKUP(F1048,Thesaurus!C:D,2,0)))</f>
        <v>17ETJA01</v>
      </c>
      <c r="I1048" s="57">
        <v>800</v>
      </c>
      <c r="J1048" s="59" t="s">
        <v>183</v>
      </c>
      <c r="K1048" s="61" t="s">
        <v>1002</v>
      </c>
      <c r="L1048" s="53">
        <v>2</v>
      </c>
      <c r="N1048" s="53" t="b">
        <f t="shared" si="84"/>
        <v>0</v>
      </c>
      <c r="O1048" s="67">
        <f>IF(A1048="","",SUMIFS('MVT stock'!G:G,'MVT stock'!E:E,A1048,'MVT stock'!F:F,K1048))</f>
        <v>0</v>
      </c>
      <c r="P1048" s="67">
        <f>IF(A1048="","",SUMIFS('MVT stock'!H:H,'MVT stock'!E:E,A1048,'MVT stock'!F:F,K1048))</f>
        <v>0</v>
      </c>
      <c r="Q1048" s="68" t="str">
        <f t="shared" si="82"/>
        <v/>
      </c>
      <c r="R1048" s="50" t="str">
        <f t="shared" si="80"/>
        <v>Top à volants</v>
      </c>
      <c r="S1048" s="51">
        <f>VLOOKUP(A1048,BDD!E:F,2,0)</f>
        <v>54</v>
      </c>
      <c r="T1048" s="51">
        <f t="shared" si="83"/>
        <v>108</v>
      </c>
    </row>
    <row r="1049" spans="1:20" x14ac:dyDescent="0.25">
      <c r="A1049" s="65" t="str">
        <f t="shared" si="81"/>
        <v>17ETJA012.800</v>
      </c>
      <c r="B1049" s="53" t="s">
        <v>136</v>
      </c>
      <c r="C1049" s="53" t="s">
        <v>106</v>
      </c>
      <c r="D1049" s="53" t="s">
        <v>671</v>
      </c>
      <c r="E1049" s="58" t="s">
        <v>672</v>
      </c>
      <c r="F1049" s="53" t="s">
        <v>148</v>
      </c>
      <c r="G1049" s="53" t="s">
        <v>857</v>
      </c>
      <c r="H1049" s="65" t="str">
        <f>IF(D1049="","",CONCATENATE(B1049,VLOOKUP(C1049,Thesaurus!N:O,2,0),VLOOKUP(F1049,Thesaurus!C:D,2,0)))</f>
        <v>17ETJA01</v>
      </c>
      <c r="I1049" s="57">
        <v>800</v>
      </c>
      <c r="J1049" s="59" t="s">
        <v>183</v>
      </c>
      <c r="K1049" s="61" t="s">
        <v>993</v>
      </c>
      <c r="L1049" s="53">
        <v>1</v>
      </c>
      <c r="N1049" s="53" t="b">
        <f t="shared" si="84"/>
        <v>0</v>
      </c>
      <c r="O1049" s="67">
        <f>IF(A1049="","",SUMIFS('MVT stock'!G:G,'MVT stock'!E:E,A1049,'MVT stock'!F:F,K1049))</f>
        <v>0</v>
      </c>
      <c r="P1049" s="67">
        <f>IF(A1049="","",SUMIFS('MVT stock'!H:H,'MVT stock'!E:E,A1049,'MVT stock'!F:F,K1049))</f>
        <v>0</v>
      </c>
      <c r="Q1049" s="68" t="str">
        <f t="shared" si="82"/>
        <v/>
      </c>
      <c r="R1049" s="50" t="str">
        <f t="shared" si="80"/>
        <v>Top à volants</v>
      </c>
      <c r="S1049" s="51">
        <f>VLOOKUP(A1049,BDD!E:F,2,0)</f>
        <v>54</v>
      </c>
      <c r="T1049" s="51">
        <f t="shared" si="83"/>
        <v>54</v>
      </c>
    </row>
    <row r="1050" spans="1:20" x14ac:dyDescent="0.25">
      <c r="A1050" s="65" t="str">
        <f t="shared" si="81"/>
        <v>17ETJA012.800</v>
      </c>
      <c r="B1050" s="53" t="s">
        <v>136</v>
      </c>
      <c r="C1050" s="53" t="s">
        <v>106</v>
      </c>
      <c r="D1050" s="53" t="s">
        <v>671</v>
      </c>
      <c r="E1050" s="58" t="s">
        <v>672</v>
      </c>
      <c r="F1050" s="53" t="s">
        <v>148</v>
      </c>
      <c r="G1050" s="53" t="s">
        <v>857</v>
      </c>
      <c r="H1050" s="65" t="str">
        <f>IF(D1050="","",CONCATENATE(B1050,VLOOKUP(C1050,Thesaurus!N:O,2,0),VLOOKUP(F1050,Thesaurus!C:D,2,0)))</f>
        <v>17ETJA01</v>
      </c>
      <c r="I1050" s="57">
        <v>800</v>
      </c>
      <c r="J1050" s="59" t="s">
        <v>183</v>
      </c>
      <c r="K1050" s="61" t="s">
        <v>994</v>
      </c>
      <c r="L1050" s="53">
        <v>1</v>
      </c>
      <c r="N1050" s="53" t="b">
        <f t="shared" si="84"/>
        <v>0</v>
      </c>
      <c r="O1050" s="67">
        <f>IF(A1050="","",SUMIFS('MVT stock'!G:G,'MVT stock'!E:E,A1050,'MVT stock'!F:F,K1050))</f>
        <v>0</v>
      </c>
      <c r="P1050" s="67">
        <f>IF(A1050="","",SUMIFS('MVT stock'!H:H,'MVT stock'!E:E,A1050,'MVT stock'!F:F,K1050))</f>
        <v>0</v>
      </c>
      <c r="Q1050" s="68" t="str">
        <f t="shared" si="82"/>
        <v/>
      </c>
      <c r="R1050" s="50" t="str">
        <f t="shared" si="80"/>
        <v>Top à volants</v>
      </c>
      <c r="S1050" s="51">
        <f>VLOOKUP(A1050,BDD!E:F,2,0)</f>
        <v>54</v>
      </c>
      <c r="T1050" s="51">
        <f t="shared" si="83"/>
        <v>54</v>
      </c>
    </row>
    <row r="1051" spans="1:20" x14ac:dyDescent="0.25">
      <c r="A1051" s="65" t="str">
        <f t="shared" si="81"/>
        <v>17ETJA012.680</v>
      </c>
      <c r="B1051" s="53" t="s">
        <v>136</v>
      </c>
      <c r="C1051" s="53" t="s">
        <v>106</v>
      </c>
      <c r="D1051" s="53" t="s">
        <v>671</v>
      </c>
      <c r="E1051" s="58" t="s">
        <v>673</v>
      </c>
      <c r="F1051" s="53" t="s">
        <v>148</v>
      </c>
      <c r="G1051" s="53" t="s">
        <v>857</v>
      </c>
      <c r="H1051" s="65" t="str">
        <f>IF(D1051="","",CONCATENATE(B1051,VLOOKUP(C1051,Thesaurus!N:O,2,0),VLOOKUP(F1051,Thesaurus!C:D,2,0)))</f>
        <v>17ETJA01</v>
      </c>
      <c r="I1051" s="57" t="s">
        <v>240</v>
      </c>
      <c r="J1051" s="59" t="s">
        <v>183</v>
      </c>
      <c r="K1051" s="61" t="s">
        <v>1001</v>
      </c>
      <c r="L1051" s="53">
        <v>2</v>
      </c>
      <c r="N1051" s="53" t="b">
        <f t="shared" si="84"/>
        <v>0</v>
      </c>
      <c r="O1051" s="67">
        <f>IF(A1051="","",SUMIFS('MVT stock'!G:G,'MVT stock'!E:E,A1051,'MVT stock'!F:F,K1051))</f>
        <v>0</v>
      </c>
      <c r="P1051" s="67">
        <f>IF(A1051="","",SUMIFS('MVT stock'!H:H,'MVT stock'!E:E,A1051,'MVT stock'!F:F,K1051))</f>
        <v>0</v>
      </c>
      <c r="Q1051" s="68" t="str">
        <f t="shared" si="82"/>
        <v/>
      </c>
      <c r="R1051" s="50" t="str">
        <f t="shared" si="80"/>
        <v>Top à volants</v>
      </c>
      <c r="S1051" s="51">
        <f>VLOOKUP(A1051,BDD!E:F,2,0)</f>
        <v>54</v>
      </c>
      <c r="T1051" s="51">
        <f t="shared" si="83"/>
        <v>108</v>
      </c>
    </row>
    <row r="1052" spans="1:20" x14ac:dyDescent="0.25">
      <c r="A1052" s="65" t="str">
        <f t="shared" si="81"/>
        <v>17ETJA012.680</v>
      </c>
      <c r="B1052" s="53" t="s">
        <v>136</v>
      </c>
      <c r="C1052" s="53" t="s">
        <v>106</v>
      </c>
      <c r="D1052" s="53" t="s">
        <v>671</v>
      </c>
      <c r="E1052" s="58" t="s">
        <v>673</v>
      </c>
      <c r="F1052" s="53" t="s">
        <v>148</v>
      </c>
      <c r="G1052" s="53" t="s">
        <v>857</v>
      </c>
      <c r="H1052" s="65" t="str">
        <f>IF(D1052="","",CONCATENATE(B1052,VLOOKUP(C1052,Thesaurus!N:O,2,0),VLOOKUP(F1052,Thesaurus!C:D,2,0)))</f>
        <v>17ETJA01</v>
      </c>
      <c r="I1052" s="57" t="s">
        <v>240</v>
      </c>
      <c r="J1052" s="59" t="s">
        <v>183</v>
      </c>
      <c r="K1052" s="61" t="s">
        <v>1002</v>
      </c>
      <c r="L1052" s="53">
        <v>2</v>
      </c>
      <c r="N1052" s="53" t="b">
        <f t="shared" si="84"/>
        <v>0</v>
      </c>
      <c r="O1052" s="67">
        <f>IF(A1052="","",SUMIFS('MVT stock'!G:G,'MVT stock'!E:E,A1052,'MVT stock'!F:F,K1052))</f>
        <v>0</v>
      </c>
      <c r="P1052" s="67">
        <f>IF(A1052="","",SUMIFS('MVT stock'!H:H,'MVT stock'!E:E,A1052,'MVT stock'!F:F,K1052))</f>
        <v>0</v>
      </c>
      <c r="Q1052" s="68" t="str">
        <f t="shared" si="82"/>
        <v/>
      </c>
      <c r="R1052" s="50" t="str">
        <f t="shared" si="80"/>
        <v>Top à volants</v>
      </c>
      <c r="S1052" s="51">
        <f>VLOOKUP(A1052,BDD!E:F,2,0)</f>
        <v>54</v>
      </c>
      <c r="T1052" s="51">
        <f t="shared" si="83"/>
        <v>108</v>
      </c>
    </row>
    <row r="1053" spans="1:20" x14ac:dyDescent="0.25">
      <c r="A1053" s="65" t="str">
        <f t="shared" si="81"/>
        <v>17ETJA012.680</v>
      </c>
      <c r="B1053" s="53" t="s">
        <v>136</v>
      </c>
      <c r="C1053" s="53" t="s">
        <v>106</v>
      </c>
      <c r="D1053" s="53" t="s">
        <v>671</v>
      </c>
      <c r="E1053" s="58" t="s">
        <v>673</v>
      </c>
      <c r="F1053" s="53" t="s">
        <v>148</v>
      </c>
      <c r="G1053" s="53" t="s">
        <v>857</v>
      </c>
      <c r="H1053" s="65" t="str">
        <f>IF(D1053="","",CONCATENATE(B1053,VLOOKUP(C1053,Thesaurus!N:O,2,0),VLOOKUP(F1053,Thesaurus!C:D,2,0)))</f>
        <v>17ETJA01</v>
      </c>
      <c r="I1053" s="57" t="s">
        <v>240</v>
      </c>
      <c r="J1053" s="59" t="s">
        <v>183</v>
      </c>
      <c r="K1053" s="61" t="s">
        <v>993</v>
      </c>
      <c r="L1053" s="53">
        <v>1</v>
      </c>
      <c r="N1053" s="53" t="b">
        <f t="shared" si="84"/>
        <v>0</v>
      </c>
      <c r="O1053" s="67">
        <f>IF(A1053="","",SUMIFS('MVT stock'!G:G,'MVT stock'!E:E,A1053,'MVT stock'!F:F,K1053))</f>
        <v>0</v>
      </c>
      <c r="P1053" s="67">
        <f>IF(A1053="","",SUMIFS('MVT stock'!H:H,'MVT stock'!E:E,A1053,'MVT stock'!F:F,K1053))</f>
        <v>0</v>
      </c>
      <c r="Q1053" s="68" t="str">
        <f t="shared" si="82"/>
        <v/>
      </c>
      <c r="R1053" s="50" t="str">
        <f t="shared" si="80"/>
        <v>Top à volants</v>
      </c>
      <c r="S1053" s="51">
        <f>VLOOKUP(A1053,BDD!E:F,2,0)</f>
        <v>54</v>
      </c>
      <c r="T1053" s="51">
        <f t="shared" si="83"/>
        <v>54</v>
      </c>
    </row>
    <row r="1054" spans="1:20" x14ac:dyDescent="0.25">
      <c r="A1054" s="65" t="str">
        <f t="shared" si="81"/>
        <v>17ETJA012.680</v>
      </c>
      <c r="B1054" s="53" t="s">
        <v>136</v>
      </c>
      <c r="C1054" s="53" t="s">
        <v>106</v>
      </c>
      <c r="D1054" s="53" t="s">
        <v>671</v>
      </c>
      <c r="E1054" s="58" t="s">
        <v>673</v>
      </c>
      <c r="F1054" s="53" t="s">
        <v>148</v>
      </c>
      <c r="G1054" s="53" t="s">
        <v>857</v>
      </c>
      <c r="H1054" s="65" t="str">
        <f>IF(D1054="","",CONCATENATE(B1054,VLOOKUP(C1054,Thesaurus!N:O,2,0),VLOOKUP(F1054,Thesaurus!C:D,2,0)))</f>
        <v>17ETJA01</v>
      </c>
      <c r="I1054" s="57" t="s">
        <v>240</v>
      </c>
      <c r="J1054" s="59" t="s">
        <v>183</v>
      </c>
      <c r="K1054" s="61" t="s">
        <v>994</v>
      </c>
      <c r="L1054" s="53">
        <v>1</v>
      </c>
      <c r="N1054" s="53" t="b">
        <f t="shared" si="84"/>
        <v>0</v>
      </c>
      <c r="O1054" s="67">
        <f>IF(A1054="","",SUMIFS('MVT stock'!G:G,'MVT stock'!E:E,A1054,'MVT stock'!F:F,K1054))</f>
        <v>0</v>
      </c>
      <c r="P1054" s="67">
        <f>IF(A1054="","",SUMIFS('MVT stock'!H:H,'MVT stock'!E:E,A1054,'MVT stock'!F:F,K1054))</f>
        <v>0</v>
      </c>
      <c r="Q1054" s="68" t="str">
        <f t="shared" si="82"/>
        <v/>
      </c>
      <c r="R1054" s="50" t="str">
        <f t="shared" si="80"/>
        <v>Top à volants</v>
      </c>
      <c r="S1054" s="51">
        <f>VLOOKUP(A1054,BDD!E:F,2,0)</f>
        <v>54</v>
      </c>
      <c r="T1054" s="51">
        <f t="shared" si="83"/>
        <v>54</v>
      </c>
    </row>
    <row r="1055" spans="1:20" x14ac:dyDescent="0.25">
      <c r="A1055" s="65" t="str">
        <f t="shared" si="81"/>
        <v>17ETJA012.590</v>
      </c>
      <c r="B1055" s="53" t="s">
        <v>136</v>
      </c>
      <c r="C1055" s="53" t="s">
        <v>106</v>
      </c>
      <c r="D1055" s="53" t="s">
        <v>671</v>
      </c>
      <c r="E1055" s="58" t="s">
        <v>334</v>
      </c>
      <c r="F1055" s="53" t="s">
        <v>148</v>
      </c>
      <c r="G1055" s="53" t="s">
        <v>857</v>
      </c>
      <c r="H1055" s="65" t="str">
        <f>IF(D1055="","",CONCATENATE(B1055,VLOOKUP(C1055,Thesaurus!N:O,2,0),VLOOKUP(F1055,Thesaurus!C:D,2,0)))</f>
        <v>17ETJA01</v>
      </c>
      <c r="I1055" s="57" t="s">
        <v>236</v>
      </c>
      <c r="J1055" s="59" t="s">
        <v>183</v>
      </c>
      <c r="K1055" s="61" t="s">
        <v>1001</v>
      </c>
      <c r="L1055" s="53">
        <v>2</v>
      </c>
      <c r="N1055" s="53" t="b">
        <f t="shared" si="84"/>
        <v>0</v>
      </c>
      <c r="O1055" s="67">
        <f>IF(A1055="","",SUMIFS('MVT stock'!G:G,'MVT stock'!E:E,A1055,'MVT stock'!F:F,K1055))</f>
        <v>0</v>
      </c>
      <c r="P1055" s="67">
        <f>IF(A1055="","",SUMIFS('MVT stock'!H:H,'MVT stock'!E:E,A1055,'MVT stock'!F:F,K1055))</f>
        <v>0</v>
      </c>
      <c r="Q1055" s="68" t="str">
        <f t="shared" si="82"/>
        <v/>
      </c>
      <c r="R1055" s="50" t="str">
        <f t="shared" si="80"/>
        <v>Top à volants</v>
      </c>
      <c r="S1055" s="51">
        <f>VLOOKUP(A1055,BDD!E:F,2,0)</f>
        <v>54</v>
      </c>
      <c r="T1055" s="51">
        <f t="shared" si="83"/>
        <v>108</v>
      </c>
    </row>
    <row r="1056" spans="1:20" x14ac:dyDescent="0.25">
      <c r="A1056" s="65" t="str">
        <f t="shared" si="81"/>
        <v>17ETJA012.590</v>
      </c>
      <c r="B1056" s="53" t="s">
        <v>136</v>
      </c>
      <c r="C1056" s="53" t="s">
        <v>106</v>
      </c>
      <c r="D1056" s="53" t="s">
        <v>671</v>
      </c>
      <c r="E1056" s="58" t="s">
        <v>334</v>
      </c>
      <c r="F1056" s="53" t="s">
        <v>148</v>
      </c>
      <c r="G1056" s="53" t="s">
        <v>857</v>
      </c>
      <c r="H1056" s="65" t="str">
        <f>IF(D1056="","",CONCATENATE(B1056,VLOOKUP(C1056,Thesaurus!N:O,2,0),VLOOKUP(F1056,Thesaurus!C:D,2,0)))</f>
        <v>17ETJA01</v>
      </c>
      <c r="I1056" s="57" t="s">
        <v>236</v>
      </c>
      <c r="J1056" s="59" t="s">
        <v>183</v>
      </c>
      <c r="K1056" s="61" t="s">
        <v>1002</v>
      </c>
      <c r="L1056" s="53">
        <v>2</v>
      </c>
      <c r="N1056" s="53" t="b">
        <f t="shared" si="84"/>
        <v>0</v>
      </c>
      <c r="O1056" s="67">
        <f>IF(A1056="","",SUMIFS('MVT stock'!G:G,'MVT stock'!E:E,A1056,'MVT stock'!F:F,K1056))</f>
        <v>0</v>
      </c>
      <c r="P1056" s="67">
        <f>IF(A1056="","",SUMIFS('MVT stock'!H:H,'MVT stock'!E:E,A1056,'MVT stock'!F:F,K1056))</f>
        <v>0</v>
      </c>
      <c r="Q1056" s="68" t="str">
        <f t="shared" si="82"/>
        <v/>
      </c>
      <c r="R1056" s="50" t="str">
        <f t="shared" si="80"/>
        <v>Top à volants</v>
      </c>
      <c r="S1056" s="51">
        <f>VLOOKUP(A1056,BDD!E:F,2,0)</f>
        <v>54</v>
      </c>
      <c r="T1056" s="51">
        <f t="shared" si="83"/>
        <v>108</v>
      </c>
    </row>
    <row r="1057" spans="1:20" x14ac:dyDescent="0.25">
      <c r="A1057" s="65" t="str">
        <f t="shared" si="81"/>
        <v>17ETJA012.590</v>
      </c>
      <c r="B1057" s="53" t="s">
        <v>136</v>
      </c>
      <c r="C1057" s="53" t="s">
        <v>106</v>
      </c>
      <c r="D1057" s="53" t="s">
        <v>671</v>
      </c>
      <c r="E1057" s="58" t="s">
        <v>334</v>
      </c>
      <c r="F1057" s="53" t="s">
        <v>148</v>
      </c>
      <c r="G1057" s="53" t="s">
        <v>857</v>
      </c>
      <c r="H1057" s="65" t="str">
        <f>IF(D1057="","",CONCATENATE(B1057,VLOOKUP(C1057,Thesaurus!N:O,2,0),VLOOKUP(F1057,Thesaurus!C:D,2,0)))</f>
        <v>17ETJA01</v>
      </c>
      <c r="I1057" s="57" t="s">
        <v>236</v>
      </c>
      <c r="J1057" s="59" t="s">
        <v>183</v>
      </c>
      <c r="K1057" s="61" t="s">
        <v>993</v>
      </c>
      <c r="L1057" s="53">
        <v>1</v>
      </c>
      <c r="N1057" s="53" t="b">
        <f t="shared" si="84"/>
        <v>0</v>
      </c>
      <c r="O1057" s="67">
        <f>IF(A1057="","",SUMIFS('MVT stock'!G:G,'MVT stock'!E:E,A1057,'MVT stock'!F:F,K1057))</f>
        <v>0</v>
      </c>
      <c r="P1057" s="67">
        <f>IF(A1057="","",SUMIFS('MVT stock'!H:H,'MVT stock'!E:E,A1057,'MVT stock'!F:F,K1057))</f>
        <v>0</v>
      </c>
      <c r="Q1057" s="68" t="str">
        <f t="shared" si="82"/>
        <v/>
      </c>
      <c r="R1057" s="50" t="str">
        <f t="shared" si="80"/>
        <v>Top à volants</v>
      </c>
      <c r="S1057" s="51">
        <f>VLOOKUP(A1057,BDD!E:F,2,0)</f>
        <v>54</v>
      </c>
      <c r="T1057" s="51">
        <f t="shared" si="83"/>
        <v>54</v>
      </c>
    </row>
    <row r="1058" spans="1:20" x14ac:dyDescent="0.25">
      <c r="A1058" s="65" t="str">
        <f t="shared" si="81"/>
        <v>17ETJA012.590</v>
      </c>
      <c r="B1058" s="53" t="s">
        <v>136</v>
      </c>
      <c r="C1058" s="53" t="s">
        <v>106</v>
      </c>
      <c r="D1058" s="53" t="s">
        <v>671</v>
      </c>
      <c r="E1058" s="58" t="s">
        <v>334</v>
      </c>
      <c r="F1058" s="53" t="s">
        <v>148</v>
      </c>
      <c r="G1058" s="53" t="s">
        <v>857</v>
      </c>
      <c r="H1058" s="65" t="str">
        <f>IF(D1058="","",CONCATENATE(B1058,VLOOKUP(C1058,Thesaurus!N:O,2,0),VLOOKUP(F1058,Thesaurus!C:D,2,0)))</f>
        <v>17ETJA01</v>
      </c>
      <c r="I1058" s="57" t="s">
        <v>236</v>
      </c>
      <c r="J1058" s="59" t="s">
        <v>183</v>
      </c>
      <c r="K1058" s="61" t="s">
        <v>994</v>
      </c>
      <c r="L1058" s="53">
        <v>1</v>
      </c>
      <c r="N1058" s="53" t="b">
        <f t="shared" si="84"/>
        <v>0</v>
      </c>
      <c r="O1058" s="67">
        <f>IF(A1058="","",SUMIFS('MVT stock'!G:G,'MVT stock'!E:E,A1058,'MVT stock'!F:F,K1058))</f>
        <v>0</v>
      </c>
      <c r="P1058" s="67">
        <f>IF(A1058="","",SUMIFS('MVT stock'!H:H,'MVT stock'!E:E,A1058,'MVT stock'!F:F,K1058))</f>
        <v>0</v>
      </c>
      <c r="Q1058" s="68" t="str">
        <f t="shared" si="82"/>
        <v/>
      </c>
      <c r="R1058" s="50" t="str">
        <f t="shared" si="80"/>
        <v>Top à volants</v>
      </c>
      <c r="S1058" s="51">
        <f>VLOOKUP(A1058,BDD!E:F,2,0)</f>
        <v>54</v>
      </c>
      <c r="T1058" s="51">
        <f t="shared" si="83"/>
        <v>54</v>
      </c>
    </row>
    <row r="1059" spans="1:20" x14ac:dyDescent="0.25">
      <c r="A1059" s="65" t="str">
        <f t="shared" si="81"/>
        <v>17ETJA083.001</v>
      </c>
      <c r="B1059" s="53" t="s">
        <v>136</v>
      </c>
      <c r="C1059" s="53" t="s">
        <v>106</v>
      </c>
      <c r="D1059" s="53" t="s">
        <v>674</v>
      </c>
      <c r="E1059" s="58" t="s">
        <v>167</v>
      </c>
      <c r="F1059" s="53" t="s">
        <v>162</v>
      </c>
      <c r="G1059" s="53" t="s">
        <v>973</v>
      </c>
      <c r="H1059" s="65" t="str">
        <f>IF(D1059="","",CONCATENATE(B1059,VLOOKUP(C1059,Thesaurus!N:O,2,0),VLOOKUP(F1059,Thesaurus!C:D,2,0)))</f>
        <v>17ETJA08</v>
      </c>
      <c r="I1059" s="57" t="s">
        <v>145</v>
      </c>
      <c r="J1059" s="59" t="s">
        <v>1005</v>
      </c>
      <c r="K1059" s="61" t="s">
        <v>1001</v>
      </c>
      <c r="L1059" s="53">
        <v>1</v>
      </c>
      <c r="N1059" s="53" t="b">
        <f t="shared" si="84"/>
        <v>0</v>
      </c>
      <c r="O1059" s="67">
        <f>IF(A1059="","",SUMIFS('MVT stock'!G:G,'MVT stock'!E:E,A1059,'MVT stock'!F:F,K1059))</f>
        <v>0</v>
      </c>
      <c r="P1059" s="67">
        <f>IF(A1059="","",SUMIFS('MVT stock'!H:H,'MVT stock'!E:E,A1059,'MVT stock'!F:F,K1059))</f>
        <v>0</v>
      </c>
      <c r="Q1059" s="68" t="str">
        <f t="shared" si="82"/>
        <v/>
      </c>
      <c r="R1059" s="50" t="str">
        <f t="shared" si="80"/>
        <v>Robe à volume</v>
      </c>
      <c r="S1059" s="51">
        <f>VLOOKUP(A1059,BDD!E:F,2,0)</f>
        <v>135</v>
      </c>
      <c r="T1059" s="51">
        <f t="shared" si="83"/>
        <v>135</v>
      </c>
    </row>
    <row r="1060" spans="1:20" x14ac:dyDescent="0.25">
      <c r="A1060" s="65" t="str">
        <f t="shared" si="81"/>
        <v>17ETJA083.001</v>
      </c>
      <c r="B1060" s="53" t="s">
        <v>136</v>
      </c>
      <c r="C1060" s="53" t="s">
        <v>106</v>
      </c>
      <c r="D1060" s="53" t="s">
        <v>674</v>
      </c>
      <c r="E1060" s="58" t="s">
        <v>167</v>
      </c>
      <c r="F1060" s="53" t="s">
        <v>162</v>
      </c>
      <c r="G1060" s="53" t="s">
        <v>973</v>
      </c>
      <c r="H1060" s="65" t="str">
        <f>IF(D1060="","",CONCATENATE(B1060,VLOOKUP(C1060,Thesaurus!N:O,2,0),VLOOKUP(F1060,Thesaurus!C:D,2,0)))</f>
        <v>17ETJA08</v>
      </c>
      <c r="I1060" s="57" t="s">
        <v>145</v>
      </c>
      <c r="J1060" s="59" t="s">
        <v>1005</v>
      </c>
      <c r="K1060" s="61" t="s">
        <v>1002</v>
      </c>
      <c r="L1060" s="53">
        <v>1</v>
      </c>
      <c r="N1060" s="53" t="b">
        <f t="shared" si="84"/>
        <v>0</v>
      </c>
      <c r="O1060" s="67">
        <f>IF(A1060="","",SUMIFS('MVT stock'!G:G,'MVT stock'!E:E,A1060,'MVT stock'!F:F,K1060))</f>
        <v>0</v>
      </c>
      <c r="P1060" s="67">
        <f>IF(A1060="","",SUMIFS('MVT stock'!H:H,'MVT stock'!E:E,A1060,'MVT stock'!F:F,K1060))</f>
        <v>0</v>
      </c>
      <c r="Q1060" s="68" t="str">
        <f t="shared" si="82"/>
        <v/>
      </c>
      <c r="R1060" s="50" t="str">
        <f t="shared" si="80"/>
        <v>Robe à volume</v>
      </c>
      <c r="S1060" s="51">
        <f>VLOOKUP(A1060,BDD!E:F,2,0)</f>
        <v>135</v>
      </c>
      <c r="T1060" s="51">
        <f t="shared" si="83"/>
        <v>135</v>
      </c>
    </row>
    <row r="1061" spans="1:20" x14ac:dyDescent="0.25">
      <c r="A1061" s="65" t="str">
        <f t="shared" si="81"/>
        <v>17ETJA083.001</v>
      </c>
      <c r="B1061" s="53" t="s">
        <v>136</v>
      </c>
      <c r="C1061" s="53" t="s">
        <v>106</v>
      </c>
      <c r="D1061" s="53" t="s">
        <v>674</v>
      </c>
      <c r="E1061" s="58" t="s">
        <v>167</v>
      </c>
      <c r="F1061" s="53" t="s">
        <v>162</v>
      </c>
      <c r="G1061" s="53" t="s">
        <v>973</v>
      </c>
      <c r="H1061" s="65" t="str">
        <f>IF(D1061="","",CONCATENATE(B1061,VLOOKUP(C1061,Thesaurus!N:O,2,0),VLOOKUP(F1061,Thesaurus!C:D,2,0)))</f>
        <v>17ETJA08</v>
      </c>
      <c r="I1061" s="57" t="s">
        <v>145</v>
      </c>
      <c r="J1061" s="59" t="s">
        <v>1005</v>
      </c>
      <c r="K1061" s="61" t="s">
        <v>993</v>
      </c>
      <c r="L1061" s="53">
        <v>1</v>
      </c>
      <c r="N1061" s="53" t="b">
        <f t="shared" si="84"/>
        <v>0</v>
      </c>
      <c r="O1061" s="67">
        <f>IF(A1061="","",SUMIFS('MVT stock'!G:G,'MVT stock'!E:E,A1061,'MVT stock'!F:F,K1061))</f>
        <v>0</v>
      </c>
      <c r="P1061" s="67">
        <f>IF(A1061="","",SUMIFS('MVT stock'!H:H,'MVT stock'!E:E,A1061,'MVT stock'!F:F,K1061))</f>
        <v>0</v>
      </c>
      <c r="Q1061" s="68" t="str">
        <f t="shared" si="82"/>
        <v/>
      </c>
      <c r="R1061" s="50" t="str">
        <f t="shared" si="80"/>
        <v>Robe à volume</v>
      </c>
      <c r="S1061" s="51">
        <f>VLOOKUP(A1061,BDD!E:F,2,0)</f>
        <v>135</v>
      </c>
      <c r="T1061" s="51">
        <f t="shared" si="83"/>
        <v>135</v>
      </c>
    </row>
    <row r="1062" spans="1:20" x14ac:dyDescent="0.25">
      <c r="A1062" s="65" t="str">
        <f t="shared" si="81"/>
        <v>17ETJA083.001</v>
      </c>
      <c r="B1062" s="53" t="s">
        <v>136</v>
      </c>
      <c r="C1062" s="53" t="s">
        <v>106</v>
      </c>
      <c r="D1062" s="53" t="s">
        <v>674</v>
      </c>
      <c r="E1062" s="58" t="s">
        <v>167</v>
      </c>
      <c r="F1062" s="53" t="s">
        <v>162</v>
      </c>
      <c r="G1062" s="53" t="s">
        <v>973</v>
      </c>
      <c r="H1062" s="65" t="str">
        <f>IF(D1062="","",CONCATENATE(B1062,VLOOKUP(C1062,Thesaurus!N:O,2,0),VLOOKUP(F1062,Thesaurus!C:D,2,0)))</f>
        <v>17ETJA08</v>
      </c>
      <c r="I1062" s="57" t="s">
        <v>145</v>
      </c>
      <c r="J1062" s="59" t="s">
        <v>1005</v>
      </c>
      <c r="K1062" s="61" t="s">
        <v>994</v>
      </c>
      <c r="L1062" s="53">
        <v>1</v>
      </c>
      <c r="N1062" s="53" t="b">
        <f t="shared" si="84"/>
        <v>0</v>
      </c>
      <c r="O1062" s="67">
        <f>IF(A1062="","",SUMIFS('MVT stock'!G:G,'MVT stock'!E:E,A1062,'MVT stock'!F:F,K1062))</f>
        <v>0</v>
      </c>
      <c r="P1062" s="67">
        <f>IF(A1062="","",SUMIFS('MVT stock'!H:H,'MVT stock'!E:E,A1062,'MVT stock'!F:F,K1062))</f>
        <v>0</v>
      </c>
      <c r="Q1062" s="68" t="str">
        <f t="shared" si="82"/>
        <v/>
      </c>
      <c r="R1062" s="50" t="str">
        <f t="shared" si="80"/>
        <v>Robe à volume</v>
      </c>
      <c r="S1062" s="51">
        <f>VLOOKUP(A1062,BDD!E:F,2,0)</f>
        <v>135</v>
      </c>
      <c r="T1062" s="51">
        <f t="shared" si="83"/>
        <v>135</v>
      </c>
    </row>
    <row r="1063" spans="1:20" x14ac:dyDescent="0.25">
      <c r="A1063" s="65" t="str">
        <f t="shared" si="81"/>
        <v>17ETJA084.999</v>
      </c>
      <c r="B1063" s="53" t="s">
        <v>136</v>
      </c>
      <c r="C1063" s="53" t="s">
        <v>106</v>
      </c>
      <c r="D1063" s="53" t="s">
        <v>675</v>
      </c>
      <c r="E1063" s="58" t="s">
        <v>358</v>
      </c>
      <c r="F1063" s="53" t="s">
        <v>162</v>
      </c>
      <c r="G1063" s="53" t="s">
        <v>974</v>
      </c>
      <c r="H1063" s="65" t="str">
        <f>IF(D1063="","",CONCATENATE(B1063,VLOOKUP(C1063,Thesaurus!N:O,2,0),VLOOKUP(F1063,Thesaurus!C:D,2,0)))</f>
        <v>17ETJA08</v>
      </c>
      <c r="I1063" s="57">
        <v>999</v>
      </c>
      <c r="J1063" s="59" t="s">
        <v>182</v>
      </c>
      <c r="K1063" s="61" t="s">
        <v>1001</v>
      </c>
      <c r="L1063" s="53">
        <v>2</v>
      </c>
      <c r="N1063" s="53" t="b">
        <f t="shared" si="84"/>
        <v>0</v>
      </c>
      <c r="O1063" s="67">
        <f>IF(A1063="","",SUMIFS('MVT stock'!G:G,'MVT stock'!E:E,A1063,'MVT stock'!F:F,K1063))</f>
        <v>0</v>
      </c>
      <c r="P1063" s="67">
        <f>IF(A1063="","",SUMIFS('MVT stock'!H:H,'MVT stock'!E:E,A1063,'MVT stock'!F:F,K1063))</f>
        <v>0</v>
      </c>
      <c r="Q1063" s="68" t="str">
        <f t="shared" si="82"/>
        <v/>
      </c>
      <c r="R1063" s="50" t="str">
        <f t="shared" si="80"/>
        <v>Robe mini à volume</v>
      </c>
      <c r="S1063" s="51">
        <f>VLOOKUP(A1063,BDD!E:F,2,0)</f>
        <v>115</v>
      </c>
      <c r="T1063" s="51">
        <f t="shared" si="83"/>
        <v>230</v>
      </c>
    </row>
    <row r="1064" spans="1:20" x14ac:dyDescent="0.25">
      <c r="A1064" s="65" t="str">
        <f t="shared" si="81"/>
        <v>17ETJA084.999</v>
      </c>
      <c r="B1064" s="53" t="s">
        <v>136</v>
      </c>
      <c r="C1064" s="53" t="s">
        <v>106</v>
      </c>
      <c r="D1064" s="53" t="s">
        <v>675</v>
      </c>
      <c r="E1064" s="58" t="s">
        <v>358</v>
      </c>
      <c r="F1064" s="53" t="s">
        <v>162</v>
      </c>
      <c r="G1064" s="53" t="s">
        <v>974</v>
      </c>
      <c r="H1064" s="65" t="str">
        <f>IF(D1064="","",CONCATENATE(B1064,VLOOKUP(C1064,Thesaurus!N:O,2,0),VLOOKUP(F1064,Thesaurus!C:D,2,0)))</f>
        <v>17ETJA08</v>
      </c>
      <c r="I1064" s="57">
        <v>999</v>
      </c>
      <c r="J1064" s="59" t="s">
        <v>182</v>
      </c>
      <c r="K1064" s="61" t="s">
        <v>1002</v>
      </c>
      <c r="L1064" s="53">
        <v>2</v>
      </c>
      <c r="N1064" s="53" t="b">
        <f t="shared" si="84"/>
        <v>0</v>
      </c>
      <c r="O1064" s="67">
        <f>IF(A1064="","",SUMIFS('MVT stock'!G:G,'MVT stock'!E:E,A1064,'MVT stock'!F:F,K1064))</f>
        <v>0</v>
      </c>
      <c r="P1064" s="67">
        <f>IF(A1064="","",SUMIFS('MVT stock'!H:H,'MVT stock'!E:E,A1064,'MVT stock'!F:F,K1064))</f>
        <v>0</v>
      </c>
      <c r="Q1064" s="68" t="str">
        <f t="shared" si="82"/>
        <v/>
      </c>
      <c r="R1064" s="50" t="str">
        <f t="shared" si="80"/>
        <v>Robe mini à volume</v>
      </c>
      <c r="S1064" s="51">
        <f>VLOOKUP(A1064,BDD!E:F,2,0)</f>
        <v>115</v>
      </c>
      <c r="T1064" s="51">
        <f t="shared" si="83"/>
        <v>230</v>
      </c>
    </row>
    <row r="1065" spans="1:20" x14ac:dyDescent="0.25">
      <c r="A1065" s="65" t="str">
        <f t="shared" si="81"/>
        <v>17ETJA084.999</v>
      </c>
      <c r="B1065" s="53" t="s">
        <v>136</v>
      </c>
      <c r="C1065" s="53" t="s">
        <v>106</v>
      </c>
      <c r="D1065" s="53" t="s">
        <v>675</v>
      </c>
      <c r="E1065" s="58" t="s">
        <v>358</v>
      </c>
      <c r="F1065" s="53" t="s">
        <v>162</v>
      </c>
      <c r="G1065" s="53" t="s">
        <v>974</v>
      </c>
      <c r="H1065" s="65" t="str">
        <f>IF(D1065="","",CONCATENATE(B1065,VLOOKUP(C1065,Thesaurus!N:O,2,0),VLOOKUP(F1065,Thesaurus!C:D,2,0)))</f>
        <v>17ETJA08</v>
      </c>
      <c r="I1065" s="57">
        <v>999</v>
      </c>
      <c r="J1065" s="59" t="s">
        <v>182</v>
      </c>
      <c r="K1065" s="61" t="s">
        <v>993</v>
      </c>
      <c r="L1065" s="53">
        <v>1</v>
      </c>
      <c r="N1065" s="53" t="b">
        <f t="shared" si="84"/>
        <v>0</v>
      </c>
      <c r="O1065" s="67">
        <f>IF(A1065="","",SUMIFS('MVT stock'!G:G,'MVT stock'!E:E,A1065,'MVT stock'!F:F,K1065))</f>
        <v>0</v>
      </c>
      <c r="P1065" s="67">
        <f>IF(A1065="","",SUMIFS('MVT stock'!H:H,'MVT stock'!E:E,A1065,'MVT stock'!F:F,K1065))</f>
        <v>0</v>
      </c>
      <c r="Q1065" s="68" t="str">
        <f t="shared" si="82"/>
        <v/>
      </c>
      <c r="R1065" s="50" t="str">
        <f t="shared" si="80"/>
        <v>Robe mini à volume</v>
      </c>
      <c r="S1065" s="51">
        <f>VLOOKUP(A1065,BDD!E:F,2,0)</f>
        <v>115</v>
      </c>
      <c r="T1065" s="51">
        <f t="shared" si="83"/>
        <v>115</v>
      </c>
    </row>
    <row r="1066" spans="1:20" x14ac:dyDescent="0.25">
      <c r="A1066" s="65" t="str">
        <f t="shared" si="81"/>
        <v>17ETJA084.999</v>
      </c>
      <c r="B1066" s="53" t="s">
        <v>136</v>
      </c>
      <c r="C1066" s="53" t="s">
        <v>106</v>
      </c>
      <c r="D1066" s="53" t="s">
        <v>675</v>
      </c>
      <c r="E1066" s="58" t="s">
        <v>358</v>
      </c>
      <c r="F1066" s="53" t="s">
        <v>162</v>
      </c>
      <c r="G1066" s="53" t="s">
        <v>974</v>
      </c>
      <c r="H1066" s="65" t="str">
        <f>IF(D1066="","",CONCATENATE(B1066,VLOOKUP(C1066,Thesaurus!N:O,2,0),VLOOKUP(F1066,Thesaurus!C:D,2,0)))</f>
        <v>17ETJA08</v>
      </c>
      <c r="I1066" s="57">
        <v>999</v>
      </c>
      <c r="J1066" s="59" t="s">
        <v>182</v>
      </c>
      <c r="K1066" s="61" t="s">
        <v>994</v>
      </c>
      <c r="L1066" s="53">
        <v>1</v>
      </c>
      <c r="N1066" s="53" t="b">
        <f t="shared" si="84"/>
        <v>0</v>
      </c>
      <c r="O1066" s="67">
        <f>IF(A1066="","",SUMIFS('MVT stock'!G:G,'MVT stock'!E:E,A1066,'MVT stock'!F:F,K1066))</f>
        <v>0</v>
      </c>
      <c r="P1066" s="67">
        <f>IF(A1066="","",SUMIFS('MVT stock'!H:H,'MVT stock'!E:E,A1066,'MVT stock'!F:F,K1066))</f>
        <v>0</v>
      </c>
      <c r="Q1066" s="68" t="str">
        <f t="shared" si="82"/>
        <v/>
      </c>
      <c r="R1066" s="50" t="str">
        <f t="shared" si="80"/>
        <v>Robe mini à volume</v>
      </c>
      <c r="S1066" s="51">
        <f>VLOOKUP(A1066,BDD!E:F,2,0)</f>
        <v>115</v>
      </c>
      <c r="T1066" s="51">
        <f t="shared" si="83"/>
        <v>115</v>
      </c>
    </row>
    <row r="1067" spans="1:20" x14ac:dyDescent="0.25">
      <c r="A1067" s="65" t="str">
        <f t="shared" si="81"/>
        <v>17ETJA051.030</v>
      </c>
      <c r="B1067" s="53" t="s">
        <v>136</v>
      </c>
      <c r="C1067" s="53" t="s">
        <v>106</v>
      </c>
      <c r="D1067" s="53" t="s">
        <v>676</v>
      </c>
      <c r="E1067" s="58" t="s">
        <v>667</v>
      </c>
      <c r="F1067" s="53" t="s">
        <v>156</v>
      </c>
      <c r="G1067" s="53" t="s">
        <v>975</v>
      </c>
      <c r="H1067" s="65" t="str">
        <f>IF(D1067="","",CONCATENATE(B1067,VLOOKUP(C1067,Thesaurus!N:O,2,0),VLOOKUP(F1067,Thesaurus!C:D,2,0)))</f>
        <v>17ETJA05</v>
      </c>
      <c r="I1067" s="57" t="s">
        <v>213</v>
      </c>
      <c r="J1067" s="59" t="s">
        <v>1004</v>
      </c>
      <c r="K1067" s="61" t="s">
        <v>1001</v>
      </c>
      <c r="L1067" s="53">
        <v>2</v>
      </c>
      <c r="N1067" s="53" t="b">
        <f t="shared" si="84"/>
        <v>0</v>
      </c>
      <c r="O1067" s="67">
        <f>IF(A1067="","",SUMIFS('MVT stock'!G:G,'MVT stock'!E:E,A1067,'MVT stock'!F:F,K1067))</f>
        <v>0</v>
      </c>
      <c r="P1067" s="67">
        <f>IF(A1067="","",SUMIFS('MVT stock'!H:H,'MVT stock'!E:E,A1067,'MVT stock'!F:F,K1067))</f>
        <v>0</v>
      </c>
      <c r="Q1067" s="68" t="str">
        <f t="shared" si="82"/>
        <v/>
      </c>
      <c r="R1067" s="50" t="str">
        <f t="shared" si="80"/>
        <v>Jupe bi-matière</v>
      </c>
      <c r="S1067" s="51">
        <f>VLOOKUP(A1067,BDD!E:F,2,0)</f>
        <v>69</v>
      </c>
      <c r="T1067" s="51">
        <f t="shared" si="83"/>
        <v>138</v>
      </c>
    </row>
    <row r="1068" spans="1:20" x14ac:dyDescent="0.25">
      <c r="A1068" s="65" t="str">
        <f t="shared" si="81"/>
        <v>17ETJA051.030</v>
      </c>
      <c r="B1068" s="53" t="s">
        <v>136</v>
      </c>
      <c r="C1068" s="53" t="s">
        <v>106</v>
      </c>
      <c r="D1068" s="53" t="s">
        <v>676</v>
      </c>
      <c r="E1068" s="58" t="s">
        <v>667</v>
      </c>
      <c r="F1068" s="53" t="s">
        <v>156</v>
      </c>
      <c r="G1068" s="53" t="s">
        <v>975</v>
      </c>
      <c r="H1068" s="65" t="str">
        <f>IF(D1068="","",CONCATENATE(B1068,VLOOKUP(C1068,Thesaurus!N:O,2,0),VLOOKUP(F1068,Thesaurus!C:D,2,0)))</f>
        <v>17ETJA05</v>
      </c>
      <c r="I1068" s="57" t="s">
        <v>213</v>
      </c>
      <c r="J1068" s="59" t="s">
        <v>1004</v>
      </c>
      <c r="K1068" s="61" t="s">
        <v>1002</v>
      </c>
      <c r="L1068" s="53">
        <v>2</v>
      </c>
      <c r="N1068" s="53" t="b">
        <f t="shared" si="84"/>
        <v>0</v>
      </c>
      <c r="O1068" s="67">
        <f>IF(A1068="","",SUMIFS('MVT stock'!G:G,'MVT stock'!E:E,A1068,'MVT stock'!F:F,K1068))</f>
        <v>0</v>
      </c>
      <c r="P1068" s="67">
        <f>IF(A1068="","",SUMIFS('MVT stock'!H:H,'MVT stock'!E:E,A1068,'MVT stock'!F:F,K1068))</f>
        <v>0</v>
      </c>
      <c r="Q1068" s="68" t="str">
        <f t="shared" si="82"/>
        <v/>
      </c>
      <c r="R1068" s="50" t="str">
        <f t="shared" si="80"/>
        <v>Jupe bi-matière</v>
      </c>
      <c r="S1068" s="51">
        <f>VLOOKUP(A1068,BDD!E:F,2,0)</f>
        <v>69</v>
      </c>
      <c r="T1068" s="51">
        <f t="shared" si="83"/>
        <v>138</v>
      </c>
    </row>
    <row r="1069" spans="1:20" x14ac:dyDescent="0.25">
      <c r="A1069" s="65" t="str">
        <f t="shared" si="81"/>
        <v>17ETJA051.030</v>
      </c>
      <c r="B1069" s="53" t="s">
        <v>136</v>
      </c>
      <c r="C1069" s="53" t="s">
        <v>106</v>
      </c>
      <c r="D1069" s="53" t="s">
        <v>676</v>
      </c>
      <c r="E1069" s="58" t="s">
        <v>667</v>
      </c>
      <c r="F1069" s="53" t="s">
        <v>156</v>
      </c>
      <c r="G1069" s="53" t="s">
        <v>975</v>
      </c>
      <c r="H1069" s="65" t="str">
        <f>IF(D1069="","",CONCATENATE(B1069,VLOOKUP(C1069,Thesaurus!N:O,2,0),VLOOKUP(F1069,Thesaurus!C:D,2,0)))</f>
        <v>17ETJA05</v>
      </c>
      <c r="I1069" s="57" t="s">
        <v>213</v>
      </c>
      <c r="J1069" s="59" t="s">
        <v>1004</v>
      </c>
      <c r="K1069" s="61" t="s">
        <v>993</v>
      </c>
      <c r="L1069" s="53">
        <v>1</v>
      </c>
      <c r="N1069" s="53" t="b">
        <f t="shared" si="84"/>
        <v>0</v>
      </c>
      <c r="O1069" s="67">
        <f>IF(A1069="","",SUMIFS('MVT stock'!G:G,'MVT stock'!E:E,A1069,'MVT stock'!F:F,K1069))</f>
        <v>0</v>
      </c>
      <c r="P1069" s="67">
        <f>IF(A1069="","",SUMIFS('MVT stock'!H:H,'MVT stock'!E:E,A1069,'MVT stock'!F:F,K1069))</f>
        <v>0</v>
      </c>
      <c r="Q1069" s="68" t="str">
        <f t="shared" si="82"/>
        <v/>
      </c>
      <c r="R1069" s="50" t="str">
        <f t="shared" si="80"/>
        <v>Jupe bi-matière</v>
      </c>
      <c r="S1069" s="51">
        <f>VLOOKUP(A1069,BDD!E:F,2,0)</f>
        <v>69</v>
      </c>
      <c r="T1069" s="51">
        <f t="shared" si="83"/>
        <v>69</v>
      </c>
    </row>
    <row r="1070" spans="1:20" x14ac:dyDescent="0.25">
      <c r="A1070" s="65" t="str">
        <f t="shared" si="81"/>
        <v>17ETJA051.030</v>
      </c>
      <c r="B1070" s="53" t="s">
        <v>136</v>
      </c>
      <c r="C1070" s="53" t="s">
        <v>106</v>
      </c>
      <c r="D1070" s="53" t="s">
        <v>676</v>
      </c>
      <c r="E1070" s="58" t="s">
        <v>667</v>
      </c>
      <c r="F1070" s="53" t="s">
        <v>156</v>
      </c>
      <c r="G1070" s="53" t="s">
        <v>975</v>
      </c>
      <c r="H1070" s="65" t="str">
        <f>IF(D1070="","",CONCATENATE(B1070,VLOOKUP(C1070,Thesaurus!N:O,2,0),VLOOKUP(F1070,Thesaurus!C:D,2,0)))</f>
        <v>17ETJA05</v>
      </c>
      <c r="I1070" s="57" t="s">
        <v>213</v>
      </c>
      <c r="J1070" s="59" t="s">
        <v>1004</v>
      </c>
      <c r="K1070" s="61" t="s">
        <v>994</v>
      </c>
      <c r="L1070" s="53">
        <v>1</v>
      </c>
      <c r="N1070" s="53" t="b">
        <f t="shared" si="84"/>
        <v>0</v>
      </c>
      <c r="O1070" s="67">
        <f>IF(A1070="","",SUMIFS('MVT stock'!G:G,'MVT stock'!E:E,A1070,'MVT stock'!F:F,K1070))</f>
        <v>0</v>
      </c>
      <c r="P1070" s="67">
        <f>IF(A1070="","",SUMIFS('MVT stock'!H:H,'MVT stock'!E:E,A1070,'MVT stock'!F:F,K1070))</f>
        <v>0</v>
      </c>
      <c r="Q1070" s="68" t="str">
        <f t="shared" si="82"/>
        <v/>
      </c>
      <c r="R1070" s="50" t="str">
        <f t="shared" si="80"/>
        <v>Jupe bi-matière</v>
      </c>
      <c r="S1070" s="51">
        <f>VLOOKUP(A1070,BDD!E:F,2,0)</f>
        <v>69</v>
      </c>
      <c r="T1070" s="51">
        <f t="shared" si="83"/>
        <v>69</v>
      </c>
    </row>
    <row r="1071" spans="1:20" x14ac:dyDescent="0.25">
      <c r="A1071" s="65" t="str">
        <f t="shared" si="81"/>
        <v>17ETJA085.590</v>
      </c>
      <c r="B1071" s="53" t="s">
        <v>136</v>
      </c>
      <c r="C1071" s="53" t="s">
        <v>106</v>
      </c>
      <c r="D1071" s="53" t="s">
        <v>677</v>
      </c>
      <c r="E1071" s="58" t="s">
        <v>334</v>
      </c>
      <c r="F1071" s="53" t="s">
        <v>162</v>
      </c>
      <c r="G1071" s="53" t="s">
        <v>976</v>
      </c>
      <c r="H1071" s="65" t="str">
        <f>IF(D1071="","",CONCATENATE(B1071,VLOOKUP(C1071,Thesaurus!N:O,2,0),VLOOKUP(F1071,Thesaurus!C:D,2,0)))</f>
        <v>17ETJA08</v>
      </c>
      <c r="I1071" s="57" t="s">
        <v>236</v>
      </c>
      <c r="J1071" s="59" t="s">
        <v>1019</v>
      </c>
      <c r="K1071" s="61" t="s">
        <v>1001</v>
      </c>
      <c r="L1071" s="53">
        <v>2</v>
      </c>
      <c r="N1071" s="53" t="b">
        <f t="shared" si="84"/>
        <v>0</v>
      </c>
      <c r="O1071" s="67">
        <f>IF(A1071="","",SUMIFS('MVT stock'!G:G,'MVT stock'!E:E,A1071,'MVT stock'!F:F,K1071))</f>
        <v>0</v>
      </c>
      <c r="P1071" s="67">
        <f>IF(A1071="","",SUMIFS('MVT stock'!H:H,'MVT stock'!E:E,A1071,'MVT stock'!F:F,K1071))</f>
        <v>0</v>
      </c>
      <c r="Q1071" s="68" t="str">
        <f t="shared" si="82"/>
        <v/>
      </c>
      <c r="R1071" s="50" t="str">
        <f t="shared" si="80"/>
        <v>Robe en dentelle</v>
      </c>
      <c r="S1071" s="51">
        <f>VLOOKUP(A1071,BDD!E:F,2,0)</f>
        <v>101</v>
      </c>
      <c r="T1071" s="51">
        <f t="shared" si="83"/>
        <v>202</v>
      </c>
    </row>
    <row r="1072" spans="1:20" x14ac:dyDescent="0.25">
      <c r="A1072" s="65" t="str">
        <f t="shared" si="81"/>
        <v>17ETJA085.590</v>
      </c>
      <c r="B1072" s="53" t="s">
        <v>136</v>
      </c>
      <c r="C1072" s="53" t="s">
        <v>106</v>
      </c>
      <c r="D1072" s="53" t="s">
        <v>677</v>
      </c>
      <c r="E1072" s="58" t="s">
        <v>334</v>
      </c>
      <c r="F1072" s="53" t="s">
        <v>162</v>
      </c>
      <c r="G1072" s="53" t="s">
        <v>976</v>
      </c>
      <c r="H1072" s="65" t="str">
        <f>IF(D1072="","",CONCATENATE(B1072,VLOOKUP(C1072,Thesaurus!N:O,2,0),VLOOKUP(F1072,Thesaurus!C:D,2,0)))</f>
        <v>17ETJA08</v>
      </c>
      <c r="I1072" s="57" t="s">
        <v>236</v>
      </c>
      <c r="J1072" s="59" t="s">
        <v>1019</v>
      </c>
      <c r="K1072" s="61" t="s">
        <v>1002</v>
      </c>
      <c r="L1072" s="53">
        <v>2</v>
      </c>
      <c r="N1072" s="53" t="b">
        <f t="shared" si="84"/>
        <v>0</v>
      </c>
      <c r="O1072" s="67">
        <f>IF(A1072="","",SUMIFS('MVT stock'!G:G,'MVT stock'!E:E,A1072,'MVT stock'!F:F,K1072))</f>
        <v>0</v>
      </c>
      <c r="P1072" s="67">
        <f>IF(A1072="","",SUMIFS('MVT stock'!H:H,'MVT stock'!E:E,A1072,'MVT stock'!F:F,K1072))</f>
        <v>0</v>
      </c>
      <c r="Q1072" s="68" t="str">
        <f t="shared" si="82"/>
        <v/>
      </c>
      <c r="R1072" s="50" t="str">
        <f t="shared" si="80"/>
        <v>Robe en dentelle</v>
      </c>
      <c r="S1072" s="51">
        <f>VLOOKUP(A1072,BDD!E:F,2,0)</f>
        <v>101</v>
      </c>
      <c r="T1072" s="51">
        <f t="shared" si="83"/>
        <v>202</v>
      </c>
    </row>
    <row r="1073" spans="1:20" x14ac:dyDescent="0.25">
      <c r="A1073" s="65" t="str">
        <f t="shared" si="81"/>
        <v>17ETJA085.590</v>
      </c>
      <c r="B1073" s="53" t="s">
        <v>136</v>
      </c>
      <c r="C1073" s="53" t="s">
        <v>106</v>
      </c>
      <c r="D1073" s="53" t="s">
        <v>677</v>
      </c>
      <c r="E1073" s="58" t="s">
        <v>334</v>
      </c>
      <c r="F1073" s="53" t="s">
        <v>162</v>
      </c>
      <c r="G1073" s="53" t="s">
        <v>976</v>
      </c>
      <c r="H1073" s="65" t="str">
        <f>IF(D1073="","",CONCATENATE(B1073,VLOOKUP(C1073,Thesaurus!N:O,2,0),VLOOKUP(F1073,Thesaurus!C:D,2,0)))</f>
        <v>17ETJA08</v>
      </c>
      <c r="I1073" s="57" t="s">
        <v>236</v>
      </c>
      <c r="J1073" s="59" t="s">
        <v>1019</v>
      </c>
      <c r="K1073" s="61" t="s">
        <v>993</v>
      </c>
      <c r="L1073" s="53">
        <v>1</v>
      </c>
      <c r="N1073" s="53" t="b">
        <f t="shared" si="84"/>
        <v>0</v>
      </c>
      <c r="O1073" s="67">
        <f>IF(A1073="","",SUMIFS('MVT stock'!G:G,'MVT stock'!E:E,A1073,'MVT stock'!F:F,K1073))</f>
        <v>0</v>
      </c>
      <c r="P1073" s="67">
        <f>IF(A1073="","",SUMIFS('MVT stock'!H:H,'MVT stock'!E:E,A1073,'MVT stock'!F:F,K1073))</f>
        <v>0</v>
      </c>
      <c r="Q1073" s="68" t="str">
        <f t="shared" si="82"/>
        <v/>
      </c>
      <c r="R1073" s="50" t="str">
        <f t="shared" si="80"/>
        <v>Robe en dentelle</v>
      </c>
      <c r="S1073" s="51">
        <f>VLOOKUP(A1073,BDD!E:F,2,0)</f>
        <v>101</v>
      </c>
      <c r="T1073" s="51">
        <f t="shared" si="83"/>
        <v>101</v>
      </c>
    </row>
    <row r="1074" spans="1:20" x14ac:dyDescent="0.25">
      <c r="A1074" s="65" t="str">
        <f t="shared" si="81"/>
        <v>17ETJA085.590</v>
      </c>
      <c r="B1074" s="53" t="s">
        <v>136</v>
      </c>
      <c r="C1074" s="53" t="s">
        <v>106</v>
      </c>
      <c r="D1074" s="53" t="s">
        <v>677</v>
      </c>
      <c r="E1074" s="58" t="s">
        <v>334</v>
      </c>
      <c r="F1074" s="53" t="s">
        <v>162</v>
      </c>
      <c r="G1074" s="53" t="s">
        <v>976</v>
      </c>
      <c r="H1074" s="65" t="str">
        <f>IF(D1074="","",CONCATENATE(B1074,VLOOKUP(C1074,Thesaurus!N:O,2,0),VLOOKUP(F1074,Thesaurus!C:D,2,0)))</f>
        <v>17ETJA08</v>
      </c>
      <c r="I1074" s="57" t="s">
        <v>236</v>
      </c>
      <c r="J1074" s="59" t="s">
        <v>1019</v>
      </c>
      <c r="K1074" s="61" t="s">
        <v>994</v>
      </c>
      <c r="L1074" s="53">
        <v>1</v>
      </c>
      <c r="N1074" s="53" t="b">
        <f t="shared" si="84"/>
        <v>0</v>
      </c>
      <c r="O1074" s="67">
        <f>IF(A1074="","",SUMIFS('MVT stock'!G:G,'MVT stock'!E:E,A1074,'MVT stock'!F:F,K1074))</f>
        <v>0</v>
      </c>
      <c r="P1074" s="67">
        <f>IF(A1074="","",SUMIFS('MVT stock'!H:H,'MVT stock'!E:E,A1074,'MVT stock'!F:F,K1074))</f>
        <v>0</v>
      </c>
      <c r="Q1074" s="68" t="str">
        <f t="shared" si="82"/>
        <v/>
      </c>
      <c r="R1074" s="50" t="str">
        <f t="shared" si="80"/>
        <v>Robe en dentelle</v>
      </c>
      <c r="S1074" s="51">
        <f>VLOOKUP(A1074,BDD!E:F,2,0)</f>
        <v>101</v>
      </c>
      <c r="T1074" s="51">
        <f t="shared" si="83"/>
        <v>101</v>
      </c>
    </row>
    <row r="1075" spans="1:20" x14ac:dyDescent="0.25">
      <c r="A1075" s="65" t="str">
        <f t="shared" si="81"/>
        <v>17ETJA013.030</v>
      </c>
      <c r="B1075" s="53" t="s">
        <v>136</v>
      </c>
      <c r="C1075" s="53" t="s">
        <v>106</v>
      </c>
      <c r="D1075" s="53" t="s">
        <v>678</v>
      </c>
      <c r="E1075" s="58" t="s">
        <v>667</v>
      </c>
      <c r="F1075" s="53" t="s">
        <v>148</v>
      </c>
      <c r="G1075" s="53" t="s">
        <v>977</v>
      </c>
      <c r="H1075" s="65" t="str">
        <f>IF(D1075="","",CONCATENATE(B1075,VLOOKUP(C1075,Thesaurus!N:O,2,0),VLOOKUP(F1075,Thesaurus!C:D,2,0)))</f>
        <v>17ETJA01</v>
      </c>
      <c r="I1075" s="57" t="s">
        <v>213</v>
      </c>
      <c r="J1075" s="59" t="s">
        <v>1005</v>
      </c>
      <c r="K1075" s="61" t="s">
        <v>1001</v>
      </c>
      <c r="L1075" s="53">
        <v>2</v>
      </c>
      <c r="N1075" s="53" t="b">
        <f t="shared" si="84"/>
        <v>0</v>
      </c>
      <c r="O1075" s="67">
        <f>IF(A1075="","",SUMIFS('MVT stock'!G:G,'MVT stock'!E:E,A1075,'MVT stock'!F:F,K1075))</f>
        <v>0</v>
      </c>
      <c r="P1075" s="67">
        <f>IF(A1075="","",SUMIFS('MVT stock'!H:H,'MVT stock'!E:E,A1075,'MVT stock'!F:F,K1075))</f>
        <v>0</v>
      </c>
      <c r="Q1075" s="68" t="str">
        <f t="shared" si="82"/>
        <v/>
      </c>
      <c r="R1075" s="50" t="str">
        <f t="shared" si="80"/>
        <v>Top bi-matière</v>
      </c>
      <c r="S1075" s="51">
        <f>VLOOKUP(A1075,BDD!E:F,2,0)</f>
        <v>65</v>
      </c>
      <c r="T1075" s="51">
        <f t="shared" si="83"/>
        <v>130</v>
      </c>
    </row>
    <row r="1076" spans="1:20" x14ac:dyDescent="0.25">
      <c r="A1076" s="65" t="str">
        <f t="shared" si="81"/>
        <v>17ETJA013.030</v>
      </c>
      <c r="B1076" s="53" t="s">
        <v>136</v>
      </c>
      <c r="C1076" s="53" t="s">
        <v>106</v>
      </c>
      <c r="D1076" s="53" t="s">
        <v>678</v>
      </c>
      <c r="E1076" s="58" t="s">
        <v>667</v>
      </c>
      <c r="F1076" s="53" t="s">
        <v>148</v>
      </c>
      <c r="G1076" s="53" t="s">
        <v>977</v>
      </c>
      <c r="H1076" s="65" t="str">
        <f>IF(D1076="","",CONCATENATE(B1076,VLOOKUP(C1076,Thesaurus!N:O,2,0),VLOOKUP(F1076,Thesaurus!C:D,2,0)))</f>
        <v>17ETJA01</v>
      </c>
      <c r="I1076" s="57" t="s">
        <v>213</v>
      </c>
      <c r="J1076" s="59" t="s">
        <v>1005</v>
      </c>
      <c r="K1076" s="61" t="s">
        <v>1002</v>
      </c>
      <c r="L1076" s="53">
        <v>2</v>
      </c>
      <c r="N1076" s="53" t="b">
        <f t="shared" si="84"/>
        <v>0</v>
      </c>
      <c r="O1076" s="67">
        <f>IF(A1076="","",SUMIFS('MVT stock'!G:G,'MVT stock'!E:E,A1076,'MVT stock'!F:F,K1076))</f>
        <v>0</v>
      </c>
      <c r="P1076" s="67">
        <f>IF(A1076="","",SUMIFS('MVT stock'!H:H,'MVT stock'!E:E,A1076,'MVT stock'!F:F,K1076))</f>
        <v>0</v>
      </c>
      <c r="Q1076" s="68" t="str">
        <f t="shared" si="82"/>
        <v/>
      </c>
      <c r="R1076" s="50" t="str">
        <f t="shared" si="80"/>
        <v>Top bi-matière</v>
      </c>
      <c r="S1076" s="51">
        <f>VLOOKUP(A1076,BDD!E:F,2,0)</f>
        <v>65</v>
      </c>
      <c r="T1076" s="51">
        <f t="shared" si="83"/>
        <v>130</v>
      </c>
    </row>
    <row r="1077" spans="1:20" x14ac:dyDescent="0.25">
      <c r="A1077" s="65" t="str">
        <f t="shared" si="81"/>
        <v>17ETJA013.030</v>
      </c>
      <c r="B1077" s="53" t="s">
        <v>136</v>
      </c>
      <c r="C1077" s="53" t="s">
        <v>106</v>
      </c>
      <c r="D1077" s="53" t="s">
        <v>678</v>
      </c>
      <c r="E1077" s="58" t="s">
        <v>667</v>
      </c>
      <c r="F1077" s="53" t="s">
        <v>148</v>
      </c>
      <c r="G1077" s="53" t="s">
        <v>977</v>
      </c>
      <c r="H1077" s="65" t="str">
        <f>IF(D1077="","",CONCATENATE(B1077,VLOOKUP(C1077,Thesaurus!N:O,2,0),VLOOKUP(F1077,Thesaurus!C:D,2,0)))</f>
        <v>17ETJA01</v>
      </c>
      <c r="I1077" s="57" t="s">
        <v>213</v>
      </c>
      <c r="J1077" s="59" t="s">
        <v>1005</v>
      </c>
      <c r="K1077" s="61" t="s">
        <v>993</v>
      </c>
      <c r="L1077" s="53">
        <v>1</v>
      </c>
      <c r="N1077" s="53" t="b">
        <f t="shared" si="84"/>
        <v>0</v>
      </c>
      <c r="O1077" s="67">
        <f>IF(A1077="","",SUMIFS('MVT stock'!G:G,'MVT stock'!E:E,A1077,'MVT stock'!F:F,K1077))</f>
        <v>0</v>
      </c>
      <c r="P1077" s="67">
        <f>IF(A1077="","",SUMIFS('MVT stock'!H:H,'MVT stock'!E:E,A1077,'MVT stock'!F:F,K1077))</f>
        <v>0</v>
      </c>
      <c r="Q1077" s="68" t="str">
        <f t="shared" si="82"/>
        <v/>
      </c>
      <c r="R1077" s="50" t="str">
        <f t="shared" si="80"/>
        <v>Top bi-matière</v>
      </c>
      <c r="S1077" s="51">
        <f>VLOOKUP(A1077,BDD!E:F,2,0)</f>
        <v>65</v>
      </c>
      <c r="T1077" s="51">
        <f t="shared" si="83"/>
        <v>65</v>
      </c>
    </row>
    <row r="1078" spans="1:20" x14ac:dyDescent="0.25">
      <c r="A1078" s="65" t="str">
        <f t="shared" si="81"/>
        <v>17ETJA013.030</v>
      </c>
      <c r="B1078" s="53" t="s">
        <v>136</v>
      </c>
      <c r="C1078" s="53" t="s">
        <v>106</v>
      </c>
      <c r="D1078" s="53" t="s">
        <v>678</v>
      </c>
      <c r="E1078" s="58" t="s">
        <v>667</v>
      </c>
      <c r="F1078" s="53" t="s">
        <v>148</v>
      </c>
      <c r="G1078" s="53" t="s">
        <v>977</v>
      </c>
      <c r="H1078" s="65" t="str">
        <f>IF(D1078="","",CONCATENATE(B1078,VLOOKUP(C1078,Thesaurus!N:O,2,0),VLOOKUP(F1078,Thesaurus!C:D,2,0)))</f>
        <v>17ETJA01</v>
      </c>
      <c r="I1078" s="57" t="s">
        <v>213</v>
      </c>
      <c r="J1078" s="59" t="s">
        <v>1005</v>
      </c>
      <c r="K1078" s="61" t="s">
        <v>994</v>
      </c>
      <c r="L1078" s="53">
        <v>1</v>
      </c>
      <c r="N1078" s="53" t="b">
        <f t="shared" si="84"/>
        <v>0</v>
      </c>
      <c r="O1078" s="67">
        <f>IF(A1078="","",SUMIFS('MVT stock'!G:G,'MVT stock'!E:E,A1078,'MVT stock'!F:F,K1078))</f>
        <v>0</v>
      </c>
      <c r="P1078" s="67">
        <f>IF(A1078="","",SUMIFS('MVT stock'!H:H,'MVT stock'!E:E,A1078,'MVT stock'!F:F,K1078))</f>
        <v>0</v>
      </c>
      <c r="Q1078" s="68" t="str">
        <f t="shared" si="82"/>
        <v/>
      </c>
      <c r="R1078" s="50" t="str">
        <f t="shared" si="80"/>
        <v>Top bi-matière</v>
      </c>
      <c r="S1078" s="51">
        <f>VLOOKUP(A1078,BDD!E:F,2,0)</f>
        <v>65</v>
      </c>
      <c r="T1078" s="51">
        <f t="shared" si="83"/>
        <v>65</v>
      </c>
    </row>
    <row r="1079" spans="1:20" x14ac:dyDescent="0.25">
      <c r="A1079" s="65" t="str">
        <f t="shared" si="81"/>
        <v>17ETJA082.590</v>
      </c>
      <c r="B1079" s="53" t="s">
        <v>136</v>
      </c>
      <c r="C1079" s="53" t="s">
        <v>106</v>
      </c>
      <c r="D1079" s="53" t="s">
        <v>679</v>
      </c>
      <c r="E1079" s="58" t="s">
        <v>334</v>
      </c>
      <c r="F1079" s="53" t="s">
        <v>162</v>
      </c>
      <c r="G1079" s="53" t="s">
        <v>978</v>
      </c>
      <c r="H1079" s="65" t="str">
        <f>IF(D1079="","",CONCATENATE(B1079,VLOOKUP(C1079,Thesaurus!N:O,2,0),VLOOKUP(F1079,Thesaurus!C:D,2,0)))</f>
        <v>17ETJA08</v>
      </c>
      <c r="I1079" s="57" t="s">
        <v>236</v>
      </c>
      <c r="J1079" s="59" t="s">
        <v>183</v>
      </c>
      <c r="K1079" s="61" t="s">
        <v>1001</v>
      </c>
      <c r="L1079" s="53">
        <v>2</v>
      </c>
      <c r="N1079" s="53" t="b">
        <f t="shared" si="84"/>
        <v>0</v>
      </c>
      <c r="O1079" s="67">
        <f>IF(A1079="","",SUMIFS('MVT stock'!G:G,'MVT stock'!E:E,A1079,'MVT stock'!F:F,K1079))</f>
        <v>0</v>
      </c>
      <c r="P1079" s="67">
        <f>IF(A1079="","",SUMIFS('MVT stock'!H:H,'MVT stock'!E:E,A1079,'MVT stock'!F:F,K1079))</f>
        <v>0</v>
      </c>
      <c r="Q1079" s="68" t="str">
        <f t="shared" si="82"/>
        <v/>
      </c>
      <c r="R1079" s="50" t="str">
        <f t="shared" si="80"/>
        <v>Jupe dentelle</v>
      </c>
      <c r="S1079" s="51">
        <f>VLOOKUP(A1079,BDD!E:F,2,0)</f>
        <v>85</v>
      </c>
      <c r="T1079" s="51">
        <f t="shared" si="83"/>
        <v>170</v>
      </c>
    </row>
    <row r="1080" spans="1:20" x14ac:dyDescent="0.25">
      <c r="A1080" s="65" t="str">
        <f t="shared" si="81"/>
        <v>17ETJA082.590</v>
      </c>
      <c r="B1080" s="53" t="s">
        <v>136</v>
      </c>
      <c r="C1080" s="53" t="s">
        <v>106</v>
      </c>
      <c r="D1080" s="53" t="s">
        <v>679</v>
      </c>
      <c r="E1080" s="58" t="s">
        <v>334</v>
      </c>
      <c r="F1080" s="53" t="s">
        <v>162</v>
      </c>
      <c r="G1080" s="53" t="s">
        <v>978</v>
      </c>
      <c r="H1080" s="65" t="str">
        <f>IF(D1080="","",CONCATENATE(B1080,VLOOKUP(C1080,Thesaurus!N:O,2,0),VLOOKUP(F1080,Thesaurus!C:D,2,0)))</f>
        <v>17ETJA08</v>
      </c>
      <c r="I1080" s="57" t="s">
        <v>236</v>
      </c>
      <c r="J1080" s="59" t="s">
        <v>183</v>
      </c>
      <c r="K1080" s="61" t="s">
        <v>1002</v>
      </c>
      <c r="L1080" s="53">
        <v>2</v>
      </c>
      <c r="N1080" s="53" t="b">
        <f t="shared" si="84"/>
        <v>0</v>
      </c>
      <c r="O1080" s="67">
        <f>IF(A1080="","",SUMIFS('MVT stock'!G:G,'MVT stock'!E:E,A1080,'MVT stock'!F:F,K1080))</f>
        <v>0</v>
      </c>
      <c r="P1080" s="67">
        <f>IF(A1080="","",SUMIFS('MVT stock'!H:H,'MVT stock'!E:E,A1080,'MVT stock'!F:F,K1080))</f>
        <v>0</v>
      </c>
      <c r="Q1080" s="68" t="str">
        <f t="shared" si="82"/>
        <v/>
      </c>
      <c r="R1080" s="50" t="str">
        <f t="shared" si="80"/>
        <v>Jupe dentelle</v>
      </c>
      <c r="S1080" s="51">
        <f>VLOOKUP(A1080,BDD!E:F,2,0)</f>
        <v>85</v>
      </c>
      <c r="T1080" s="51">
        <f t="shared" si="83"/>
        <v>170</v>
      </c>
    </row>
    <row r="1081" spans="1:20" x14ac:dyDescent="0.25">
      <c r="A1081" s="65" t="str">
        <f t="shared" si="81"/>
        <v>17ETJA082.590</v>
      </c>
      <c r="B1081" s="53" t="s">
        <v>136</v>
      </c>
      <c r="C1081" s="53" t="s">
        <v>106</v>
      </c>
      <c r="D1081" s="53" t="s">
        <v>679</v>
      </c>
      <c r="E1081" s="58" t="s">
        <v>334</v>
      </c>
      <c r="F1081" s="53" t="s">
        <v>162</v>
      </c>
      <c r="G1081" s="53" t="s">
        <v>978</v>
      </c>
      <c r="H1081" s="65" t="str">
        <f>IF(D1081="","",CONCATENATE(B1081,VLOOKUP(C1081,Thesaurus!N:O,2,0),VLOOKUP(F1081,Thesaurus!C:D,2,0)))</f>
        <v>17ETJA08</v>
      </c>
      <c r="I1081" s="57" t="s">
        <v>236</v>
      </c>
      <c r="J1081" s="59" t="s">
        <v>183</v>
      </c>
      <c r="K1081" s="61" t="s">
        <v>993</v>
      </c>
      <c r="L1081" s="53">
        <v>1</v>
      </c>
      <c r="N1081" s="53" t="b">
        <f t="shared" si="84"/>
        <v>0</v>
      </c>
      <c r="O1081" s="67">
        <f>IF(A1081="","",SUMIFS('MVT stock'!G:G,'MVT stock'!E:E,A1081,'MVT stock'!F:F,K1081))</f>
        <v>0</v>
      </c>
      <c r="P1081" s="67">
        <f>IF(A1081="","",SUMIFS('MVT stock'!H:H,'MVT stock'!E:E,A1081,'MVT stock'!F:F,K1081))</f>
        <v>0</v>
      </c>
      <c r="Q1081" s="68" t="str">
        <f t="shared" si="82"/>
        <v/>
      </c>
      <c r="R1081" s="50" t="str">
        <f t="shared" si="80"/>
        <v>Jupe dentelle</v>
      </c>
      <c r="S1081" s="51">
        <f>VLOOKUP(A1081,BDD!E:F,2,0)</f>
        <v>85</v>
      </c>
      <c r="T1081" s="51">
        <f t="shared" si="83"/>
        <v>85</v>
      </c>
    </row>
    <row r="1082" spans="1:20" x14ac:dyDescent="0.25">
      <c r="A1082" s="65" t="str">
        <f t="shared" si="81"/>
        <v>17ETJA082.590</v>
      </c>
      <c r="B1082" s="53" t="s">
        <v>136</v>
      </c>
      <c r="C1082" s="53" t="s">
        <v>106</v>
      </c>
      <c r="D1082" s="53" t="s">
        <v>679</v>
      </c>
      <c r="E1082" s="58" t="s">
        <v>334</v>
      </c>
      <c r="F1082" s="53" t="s">
        <v>162</v>
      </c>
      <c r="G1082" s="53" t="s">
        <v>978</v>
      </c>
      <c r="H1082" s="65" t="str">
        <f>IF(D1082="","",CONCATENATE(B1082,VLOOKUP(C1082,Thesaurus!N:O,2,0),VLOOKUP(F1082,Thesaurus!C:D,2,0)))</f>
        <v>17ETJA08</v>
      </c>
      <c r="I1082" s="57" t="s">
        <v>236</v>
      </c>
      <c r="J1082" s="59" t="s">
        <v>183</v>
      </c>
      <c r="K1082" s="61" t="s">
        <v>994</v>
      </c>
      <c r="L1082" s="53">
        <v>1</v>
      </c>
      <c r="N1082" s="53" t="b">
        <f t="shared" si="84"/>
        <v>0</v>
      </c>
      <c r="O1082" s="67">
        <f>IF(A1082="","",SUMIFS('MVT stock'!G:G,'MVT stock'!E:E,A1082,'MVT stock'!F:F,K1082))</f>
        <v>0</v>
      </c>
      <c r="P1082" s="67">
        <f>IF(A1082="","",SUMIFS('MVT stock'!H:H,'MVT stock'!E:E,A1082,'MVT stock'!F:F,K1082))</f>
        <v>0</v>
      </c>
      <c r="Q1082" s="68" t="str">
        <f t="shared" si="82"/>
        <v/>
      </c>
      <c r="R1082" s="50" t="str">
        <f t="shared" si="80"/>
        <v>Jupe dentelle</v>
      </c>
      <c r="S1082" s="51">
        <f>VLOOKUP(A1082,BDD!E:F,2,0)</f>
        <v>85</v>
      </c>
      <c r="T1082" s="51">
        <f t="shared" si="83"/>
        <v>85</v>
      </c>
    </row>
    <row r="1083" spans="1:20" x14ac:dyDescent="0.25">
      <c r="A1083" s="65" t="str">
        <f t="shared" si="81"/>
        <v>17ETJA014.590</v>
      </c>
      <c r="B1083" s="53" t="s">
        <v>136</v>
      </c>
      <c r="C1083" s="53" t="s">
        <v>106</v>
      </c>
      <c r="D1083" s="53" t="s">
        <v>680</v>
      </c>
      <c r="E1083" s="58" t="s">
        <v>334</v>
      </c>
      <c r="F1083" s="53" t="s">
        <v>148</v>
      </c>
      <c r="G1083" s="53" t="s">
        <v>979</v>
      </c>
      <c r="H1083" s="65" t="str">
        <f>IF(D1083="","",CONCATENATE(B1083,VLOOKUP(C1083,Thesaurus!N:O,2,0),VLOOKUP(F1083,Thesaurus!C:D,2,0)))</f>
        <v>17ETJA01</v>
      </c>
      <c r="I1083" s="57" t="s">
        <v>236</v>
      </c>
      <c r="J1083" s="59" t="s">
        <v>182</v>
      </c>
      <c r="K1083" s="61" t="s">
        <v>1001</v>
      </c>
      <c r="L1083" s="53">
        <v>2</v>
      </c>
      <c r="N1083" s="53" t="b">
        <f t="shared" si="84"/>
        <v>0</v>
      </c>
      <c r="O1083" s="67">
        <f>IF(A1083="","",SUMIFS('MVT stock'!G:G,'MVT stock'!E:E,A1083,'MVT stock'!F:F,K1083))</f>
        <v>0</v>
      </c>
      <c r="P1083" s="67">
        <f>IF(A1083="","",SUMIFS('MVT stock'!H:H,'MVT stock'!E:E,A1083,'MVT stock'!F:F,K1083))</f>
        <v>0</v>
      </c>
      <c r="Q1083" s="68" t="str">
        <f t="shared" si="82"/>
        <v/>
      </c>
      <c r="R1083" s="50" t="str">
        <f t="shared" si="80"/>
        <v>Top crop dentelle</v>
      </c>
      <c r="S1083" s="51">
        <f>VLOOKUP(A1083,BDD!E:F,2,0)</f>
        <v>77</v>
      </c>
      <c r="T1083" s="51">
        <f t="shared" si="83"/>
        <v>154</v>
      </c>
    </row>
    <row r="1084" spans="1:20" x14ac:dyDescent="0.25">
      <c r="A1084" s="65" t="str">
        <f t="shared" si="81"/>
        <v>17ETJA014.590</v>
      </c>
      <c r="B1084" s="53" t="s">
        <v>136</v>
      </c>
      <c r="C1084" s="53" t="s">
        <v>106</v>
      </c>
      <c r="D1084" s="53" t="s">
        <v>680</v>
      </c>
      <c r="E1084" s="58" t="s">
        <v>334</v>
      </c>
      <c r="F1084" s="53" t="s">
        <v>148</v>
      </c>
      <c r="G1084" s="53" t="s">
        <v>979</v>
      </c>
      <c r="H1084" s="65" t="str">
        <f>IF(D1084="","",CONCATENATE(B1084,VLOOKUP(C1084,Thesaurus!N:O,2,0),VLOOKUP(F1084,Thesaurus!C:D,2,0)))</f>
        <v>17ETJA01</v>
      </c>
      <c r="I1084" s="57" t="s">
        <v>236</v>
      </c>
      <c r="J1084" s="59" t="s">
        <v>182</v>
      </c>
      <c r="K1084" s="61" t="s">
        <v>1002</v>
      </c>
      <c r="L1084" s="53">
        <v>2</v>
      </c>
      <c r="N1084" s="53" t="b">
        <f t="shared" si="84"/>
        <v>0</v>
      </c>
      <c r="O1084" s="67">
        <f>IF(A1084="","",SUMIFS('MVT stock'!G:G,'MVT stock'!E:E,A1084,'MVT stock'!F:F,K1084))</f>
        <v>0</v>
      </c>
      <c r="P1084" s="67">
        <f>IF(A1084="","",SUMIFS('MVT stock'!H:H,'MVT stock'!E:E,A1084,'MVT stock'!F:F,K1084))</f>
        <v>0</v>
      </c>
      <c r="Q1084" s="68" t="str">
        <f t="shared" si="82"/>
        <v/>
      </c>
      <c r="R1084" s="50" t="str">
        <f t="shared" si="80"/>
        <v>Top crop dentelle</v>
      </c>
      <c r="S1084" s="51">
        <f>VLOOKUP(A1084,BDD!E:F,2,0)</f>
        <v>77</v>
      </c>
      <c r="T1084" s="51">
        <f t="shared" si="83"/>
        <v>154</v>
      </c>
    </row>
    <row r="1085" spans="1:20" x14ac:dyDescent="0.25">
      <c r="A1085" s="65" t="str">
        <f t="shared" si="81"/>
        <v>17ETJA014.590</v>
      </c>
      <c r="B1085" s="53" t="s">
        <v>136</v>
      </c>
      <c r="C1085" s="53" t="s">
        <v>106</v>
      </c>
      <c r="D1085" s="53" t="s">
        <v>680</v>
      </c>
      <c r="E1085" s="58" t="s">
        <v>334</v>
      </c>
      <c r="F1085" s="53" t="s">
        <v>148</v>
      </c>
      <c r="G1085" s="53" t="s">
        <v>979</v>
      </c>
      <c r="H1085" s="65" t="str">
        <f>IF(D1085="","",CONCATENATE(B1085,VLOOKUP(C1085,Thesaurus!N:O,2,0),VLOOKUP(F1085,Thesaurus!C:D,2,0)))</f>
        <v>17ETJA01</v>
      </c>
      <c r="I1085" s="57" t="s">
        <v>236</v>
      </c>
      <c r="J1085" s="59" t="s">
        <v>182</v>
      </c>
      <c r="K1085" s="61" t="s">
        <v>993</v>
      </c>
      <c r="L1085" s="53">
        <v>1</v>
      </c>
      <c r="N1085" s="53" t="b">
        <f t="shared" si="84"/>
        <v>0</v>
      </c>
      <c r="O1085" s="67">
        <f>IF(A1085="","",SUMIFS('MVT stock'!G:G,'MVT stock'!E:E,A1085,'MVT stock'!F:F,K1085))</f>
        <v>0</v>
      </c>
      <c r="P1085" s="67">
        <f>IF(A1085="","",SUMIFS('MVT stock'!H:H,'MVT stock'!E:E,A1085,'MVT stock'!F:F,K1085))</f>
        <v>0</v>
      </c>
      <c r="Q1085" s="68" t="str">
        <f t="shared" si="82"/>
        <v/>
      </c>
      <c r="R1085" s="50" t="str">
        <f t="shared" si="80"/>
        <v>Top crop dentelle</v>
      </c>
      <c r="S1085" s="51">
        <f>VLOOKUP(A1085,BDD!E:F,2,0)</f>
        <v>77</v>
      </c>
      <c r="T1085" s="51">
        <f t="shared" si="83"/>
        <v>77</v>
      </c>
    </row>
    <row r="1086" spans="1:20" x14ac:dyDescent="0.25">
      <c r="A1086" s="65" t="str">
        <f t="shared" si="81"/>
        <v>17ETJA014.590</v>
      </c>
      <c r="B1086" s="53" t="s">
        <v>136</v>
      </c>
      <c r="C1086" s="53" t="s">
        <v>106</v>
      </c>
      <c r="D1086" s="53" t="s">
        <v>680</v>
      </c>
      <c r="E1086" s="58" t="s">
        <v>334</v>
      </c>
      <c r="F1086" s="53" t="s">
        <v>148</v>
      </c>
      <c r="G1086" s="53" t="s">
        <v>979</v>
      </c>
      <c r="H1086" s="65" t="str">
        <f>IF(D1086="","",CONCATENATE(B1086,VLOOKUP(C1086,Thesaurus!N:O,2,0),VLOOKUP(F1086,Thesaurus!C:D,2,0)))</f>
        <v>17ETJA01</v>
      </c>
      <c r="I1086" s="57" t="s">
        <v>236</v>
      </c>
      <c r="J1086" s="59" t="s">
        <v>182</v>
      </c>
      <c r="K1086" s="61" t="s">
        <v>994</v>
      </c>
      <c r="L1086" s="53">
        <v>1</v>
      </c>
      <c r="N1086" s="53" t="b">
        <f t="shared" si="84"/>
        <v>0</v>
      </c>
      <c r="O1086" s="67">
        <f>IF(A1086="","",SUMIFS('MVT stock'!G:G,'MVT stock'!E:E,A1086,'MVT stock'!F:F,K1086))</f>
        <v>0</v>
      </c>
      <c r="P1086" s="67">
        <f>IF(A1086="","",SUMIFS('MVT stock'!H:H,'MVT stock'!E:E,A1086,'MVT stock'!F:F,K1086))</f>
        <v>0</v>
      </c>
      <c r="Q1086" s="68" t="str">
        <f t="shared" si="82"/>
        <v/>
      </c>
      <c r="R1086" s="50" t="str">
        <f t="shared" si="80"/>
        <v>Top crop dentelle</v>
      </c>
      <c r="S1086" s="51">
        <f>VLOOKUP(A1086,BDD!E:F,2,0)</f>
        <v>77</v>
      </c>
      <c r="T1086" s="51">
        <f t="shared" si="83"/>
        <v>77</v>
      </c>
    </row>
    <row r="1087" spans="1:20" x14ac:dyDescent="0.25">
      <c r="A1087" s="65" t="str">
        <f t="shared" si="81"/>
        <v>17ETJA053.230</v>
      </c>
      <c r="B1087" s="53" t="s">
        <v>136</v>
      </c>
      <c r="C1087" s="53" t="s">
        <v>106</v>
      </c>
      <c r="D1087" s="53" t="s">
        <v>681</v>
      </c>
      <c r="E1087" s="58" t="s">
        <v>468</v>
      </c>
      <c r="F1087" s="53" t="s">
        <v>156</v>
      </c>
      <c r="G1087" s="53" t="s">
        <v>980</v>
      </c>
      <c r="H1087" s="65" t="str">
        <f>IF(D1087="","",CONCATENATE(B1087,VLOOKUP(C1087,Thesaurus!N:O,2,0),VLOOKUP(F1087,Thesaurus!C:D,2,0)))</f>
        <v>17ETJA05</v>
      </c>
      <c r="I1087" s="57">
        <v>230</v>
      </c>
      <c r="J1087" s="59" t="s">
        <v>1005</v>
      </c>
      <c r="K1087" s="61" t="s">
        <v>1001</v>
      </c>
      <c r="L1087" s="53">
        <v>1</v>
      </c>
      <c r="N1087" s="53" t="b">
        <f t="shared" si="84"/>
        <v>0</v>
      </c>
      <c r="O1087" s="67">
        <f>IF(A1087="","",SUMIFS('MVT stock'!G:G,'MVT stock'!E:E,A1087,'MVT stock'!F:F,K1087))</f>
        <v>0</v>
      </c>
      <c r="P1087" s="67">
        <f>IF(A1087="","",SUMIFS('MVT stock'!H:H,'MVT stock'!E:E,A1087,'MVT stock'!F:F,K1087))</f>
        <v>0</v>
      </c>
      <c r="Q1087" s="68" t="str">
        <f t="shared" si="82"/>
        <v/>
      </c>
      <c r="R1087" s="50" t="str">
        <f t="shared" si="80"/>
        <v>Jupe ballerine</v>
      </c>
      <c r="S1087" s="51">
        <f>VLOOKUP(A1087,BDD!E:F,2,0)</f>
        <v>135</v>
      </c>
      <c r="T1087" s="51">
        <f t="shared" si="83"/>
        <v>135</v>
      </c>
    </row>
    <row r="1088" spans="1:20" x14ac:dyDescent="0.25">
      <c r="A1088" s="65" t="str">
        <f t="shared" si="81"/>
        <v>17ETJA053.230</v>
      </c>
      <c r="B1088" s="53" t="s">
        <v>136</v>
      </c>
      <c r="C1088" s="53" t="s">
        <v>106</v>
      </c>
      <c r="D1088" s="53" t="s">
        <v>681</v>
      </c>
      <c r="E1088" s="58" t="s">
        <v>468</v>
      </c>
      <c r="F1088" s="53" t="s">
        <v>156</v>
      </c>
      <c r="G1088" s="53" t="s">
        <v>980</v>
      </c>
      <c r="H1088" s="65" t="str">
        <f>IF(D1088="","",CONCATENATE(B1088,VLOOKUP(C1088,Thesaurus!N:O,2,0),VLOOKUP(F1088,Thesaurus!C:D,2,0)))</f>
        <v>17ETJA05</v>
      </c>
      <c r="I1088" s="57">
        <v>230</v>
      </c>
      <c r="J1088" s="59" t="s">
        <v>1005</v>
      </c>
      <c r="K1088" s="61" t="s">
        <v>1002</v>
      </c>
      <c r="L1088" s="53">
        <v>1</v>
      </c>
      <c r="N1088" s="53" t="b">
        <f t="shared" si="84"/>
        <v>0</v>
      </c>
      <c r="O1088" s="67">
        <f>IF(A1088="","",SUMIFS('MVT stock'!G:G,'MVT stock'!E:E,A1088,'MVT stock'!F:F,K1088))</f>
        <v>0</v>
      </c>
      <c r="P1088" s="67">
        <f>IF(A1088="","",SUMIFS('MVT stock'!H:H,'MVT stock'!E:E,A1088,'MVT stock'!F:F,K1088))</f>
        <v>0</v>
      </c>
      <c r="Q1088" s="68" t="str">
        <f t="shared" si="82"/>
        <v/>
      </c>
      <c r="R1088" s="50" t="str">
        <f t="shared" si="80"/>
        <v>Jupe ballerine</v>
      </c>
      <c r="S1088" s="51">
        <f>VLOOKUP(A1088,BDD!E:F,2,0)</f>
        <v>135</v>
      </c>
      <c r="T1088" s="51">
        <f t="shared" si="83"/>
        <v>135</v>
      </c>
    </row>
    <row r="1089" spans="1:20" x14ac:dyDescent="0.25">
      <c r="A1089" s="65" t="str">
        <f t="shared" si="81"/>
        <v>17ETJA053.230</v>
      </c>
      <c r="B1089" s="53" t="s">
        <v>136</v>
      </c>
      <c r="C1089" s="53" t="s">
        <v>106</v>
      </c>
      <c r="D1089" s="53" t="s">
        <v>681</v>
      </c>
      <c r="E1089" s="58" t="s">
        <v>468</v>
      </c>
      <c r="F1089" s="53" t="s">
        <v>156</v>
      </c>
      <c r="G1089" s="53" t="s">
        <v>980</v>
      </c>
      <c r="H1089" s="65" t="str">
        <f>IF(D1089="","",CONCATENATE(B1089,VLOOKUP(C1089,Thesaurus!N:O,2,0),VLOOKUP(F1089,Thesaurus!C:D,2,0)))</f>
        <v>17ETJA05</v>
      </c>
      <c r="I1089" s="57">
        <v>230</v>
      </c>
      <c r="J1089" s="59" t="s">
        <v>1005</v>
      </c>
      <c r="K1089" s="61" t="s">
        <v>993</v>
      </c>
      <c r="L1089" s="53">
        <v>1</v>
      </c>
      <c r="N1089" s="53" t="b">
        <f t="shared" si="84"/>
        <v>0</v>
      </c>
      <c r="O1089" s="67">
        <f>IF(A1089="","",SUMIFS('MVT stock'!G:G,'MVT stock'!E:E,A1089,'MVT stock'!F:F,K1089))</f>
        <v>0</v>
      </c>
      <c r="P1089" s="67">
        <f>IF(A1089="","",SUMIFS('MVT stock'!H:H,'MVT stock'!E:E,A1089,'MVT stock'!F:F,K1089))</f>
        <v>0</v>
      </c>
      <c r="Q1089" s="68" t="str">
        <f t="shared" si="82"/>
        <v/>
      </c>
      <c r="R1089" s="50" t="str">
        <f t="shared" si="80"/>
        <v>Jupe ballerine</v>
      </c>
      <c r="S1089" s="51">
        <f>VLOOKUP(A1089,BDD!E:F,2,0)</f>
        <v>135</v>
      </c>
      <c r="T1089" s="51">
        <f t="shared" si="83"/>
        <v>135</v>
      </c>
    </row>
    <row r="1090" spans="1:20" x14ac:dyDescent="0.25">
      <c r="A1090" s="65" t="str">
        <f t="shared" si="81"/>
        <v>16HICA101.590</v>
      </c>
      <c r="B1090" s="53" t="s">
        <v>134</v>
      </c>
      <c r="C1090" s="53" t="s">
        <v>125</v>
      </c>
      <c r="D1090" s="53" t="s">
        <v>682</v>
      </c>
      <c r="E1090" s="58" t="s">
        <v>683</v>
      </c>
      <c r="F1090" s="53" t="s">
        <v>166</v>
      </c>
      <c r="G1090" s="53" t="s">
        <v>981</v>
      </c>
      <c r="H1090" s="65" t="str">
        <f>IF(D1090="","",CONCATENATE(B1090,VLOOKUP(C1090,Thesaurus!N:O,2,0),VLOOKUP(F1090,Thesaurus!C:D,2,0)))</f>
        <v>16HICA10</v>
      </c>
      <c r="I1090" s="57" t="s">
        <v>236</v>
      </c>
      <c r="J1090" s="59" t="s">
        <v>1004</v>
      </c>
      <c r="K1090" s="61" t="s">
        <v>1001</v>
      </c>
      <c r="L1090" s="53">
        <v>2</v>
      </c>
      <c r="M1090" s="53">
        <v>2</v>
      </c>
      <c r="N1090" s="53" t="str">
        <f t="shared" si="84"/>
        <v/>
      </c>
      <c r="O1090" s="67">
        <f>IF(A1090="","",SUMIFS('MVT stock'!G:G,'MVT stock'!E:E,A1090,'MVT stock'!F:F,K1090))</f>
        <v>0</v>
      </c>
      <c r="P1090" s="67">
        <f>IF(A1090="","",SUMIFS('MVT stock'!H:H,'MVT stock'!E:E,A1090,'MVT stock'!F:F,K1090))</f>
        <v>0</v>
      </c>
      <c r="Q1090" s="68">
        <f t="shared" si="82"/>
        <v>2</v>
      </c>
      <c r="R1090" s="50" t="str">
        <f t="shared" ref="R1090:R1153" si="85">G1090</f>
        <v>Sweat avec volume aux manches</v>
      </c>
      <c r="S1090" s="51">
        <f>VLOOKUP(A1090,BDD!E:F,2,0)</f>
        <v>181</v>
      </c>
      <c r="T1090" s="51">
        <f t="shared" si="83"/>
        <v>362</v>
      </c>
    </row>
    <row r="1091" spans="1:20" x14ac:dyDescent="0.25">
      <c r="A1091" s="65" t="str">
        <f t="shared" ref="A1091:A1154" si="86">IF(D1091="","",CONCATENATE(H1091,J1091,".",I1091))</f>
        <v>16HICA101.590</v>
      </c>
      <c r="B1091" s="53" t="s">
        <v>134</v>
      </c>
      <c r="C1091" s="53" t="s">
        <v>125</v>
      </c>
      <c r="D1091" s="53" t="s">
        <v>682</v>
      </c>
      <c r="E1091" s="58" t="s">
        <v>683</v>
      </c>
      <c r="F1091" s="53" t="s">
        <v>166</v>
      </c>
      <c r="G1091" s="53" t="s">
        <v>981</v>
      </c>
      <c r="H1091" s="65" t="str">
        <f>IF(D1091="","",CONCATENATE(B1091,VLOOKUP(C1091,Thesaurus!N:O,2,0),VLOOKUP(F1091,Thesaurus!C:D,2,0)))</f>
        <v>16HICA10</v>
      </c>
      <c r="I1091" s="57" t="s">
        <v>236</v>
      </c>
      <c r="J1091" s="59" t="s">
        <v>1004</v>
      </c>
      <c r="K1091" s="61" t="s">
        <v>1002</v>
      </c>
      <c r="L1091" s="53">
        <v>2</v>
      </c>
      <c r="M1091" s="53">
        <v>2</v>
      </c>
      <c r="N1091" s="53" t="str">
        <f t="shared" si="84"/>
        <v/>
      </c>
      <c r="O1091" s="67">
        <f>IF(A1091="","",SUMIFS('MVT stock'!G:G,'MVT stock'!E:E,A1091,'MVT stock'!F:F,K1091))</f>
        <v>0</v>
      </c>
      <c r="P1091" s="67">
        <f>IF(A1091="","",SUMIFS('MVT stock'!H:H,'MVT stock'!E:E,A1091,'MVT stock'!F:F,K1091))</f>
        <v>0</v>
      </c>
      <c r="Q1091" s="68">
        <f t="shared" ref="Q1091:Q1141" si="87">IF(M1091="","",M1091+O1091-P1091)</f>
        <v>2</v>
      </c>
      <c r="R1091" s="50" t="str">
        <f t="shared" si="85"/>
        <v>Sweat avec volume aux manches</v>
      </c>
      <c r="S1091" s="51">
        <f>VLOOKUP(A1091,BDD!E:F,2,0)</f>
        <v>181</v>
      </c>
      <c r="T1091" s="51">
        <f t="shared" ref="T1091:T1154" si="88">L1091*S1091</f>
        <v>362</v>
      </c>
    </row>
    <row r="1092" spans="1:20" x14ac:dyDescent="0.25">
      <c r="A1092" s="65" t="str">
        <f t="shared" si="86"/>
        <v>16HICA101.590</v>
      </c>
      <c r="B1092" s="53" t="s">
        <v>134</v>
      </c>
      <c r="C1092" s="53" t="s">
        <v>125</v>
      </c>
      <c r="D1092" s="53" t="s">
        <v>682</v>
      </c>
      <c r="E1092" s="58" t="s">
        <v>683</v>
      </c>
      <c r="F1092" s="53" t="s">
        <v>166</v>
      </c>
      <c r="G1092" s="53" t="s">
        <v>981</v>
      </c>
      <c r="H1092" s="65" t="str">
        <f>IF(D1092="","",CONCATENATE(B1092,VLOOKUP(C1092,Thesaurus!N:O,2,0),VLOOKUP(F1092,Thesaurus!C:D,2,0)))</f>
        <v>16HICA10</v>
      </c>
      <c r="I1092" s="57" t="s">
        <v>236</v>
      </c>
      <c r="J1092" s="59" t="s">
        <v>1004</v>
      </c>
      <c r="K1092" s="61" t="s">
        <v>993</v>
      </c>
      <c r="L1092" s="53">
        <v>1</v>
      </c>
      <c r="M1092" s="53">
        <v>1</v>
      </c>
      <c r="N1092" s="53" t="str">
        <f t="shared" si="84"/>
        <v/>
      </c>
      <c r="O1092" s="67">
        <f>IF(A1092="","",SUMIFS('MVT stock'!G:G,'MVT stock'!E:E,A1092,'MVT stock'!F:F,K1092))</f>
        <v>0</v>
      </c>
      <c r="P1092" s="67">
        <f>IF(A1092="","",SUMIFS('MVT stock'!H:H,'MVT stock'!E:E,A1092,'MVT stock'!F:F,K1092))</f>
        <v>0</v>
      </c>
      <c r="Q1092" s="68">
        <f t="shared" si="87"/>
        <v>1</v>
      </c>
      <c r="R1092" s="50" t="str">
        <f t="shared" si="85"/>
        <v>Sweat avec volume aux manches</v>
      </c>
      <c r="S1092" s="51">
        <f>VLOOKUP(A1092,BDD!E:F,2,0)</f>
        <v>181</v>
      </c>
      <c r="T1092" s="51">
        <f t="shared" si="88"/>
        <v>181</v>
      </c>
    </row>
    <row r="1093" spans="1:20" x14ac:dyDescent="0.25">
      <c r="A1093" s="65" t="str">
        <f t="shared" si="86"/>
        <v>16HICA011.590</v>
      </c>
      <c r="B1093" s="53" t="s">
        <v>134</v>
      </c>
      <c r="C1093" s="53" t="s">
        <v>125</v>
      </c>
      <c r="D1093" s="53" t="s">
        <v>684</v>
      </c>
      <c r="E1093" s="58" t="s">
        <v>685</v>
      </c>
      <c r="F1093" s="53" t="s">
        <v>148</v>
      </c>
      <c r="G1093" s="53" t="s">
        <v>982</v>
      </c>
      <c r="H1093" s="65" t="str">
        <f>IF(D1093="","",CONCATENATE(B1093,VLOOKUP(C1093,Thesaurus!N:O,2,0),VLOOKUP(F1093,Thesaurus!C:D,2,0)))</f>
        <v>16HICA01</v>
      </c>
      <c r="I1093" s="57" t="s">
        <v>236</v>
      </c>
      <c r="J1093" s="59" t="s">
        <v>1004</v>
      </c>
      <c r="K1093" s="61" t="s">
        <v>1001</v>
      </c>
      <c r="L1093" s="53">
        <v>1</v>
      </c>
      <c r="M1093" s="53">
        <v>1</v>
      </c>
      <c r="N1093" s="53" t="str">
        <f t="shared" ref="N1093:N1141" si="89">IF(L1093=M1093,"",FALSE)</f>
        <v/>
      </c>
      <c r="O1093" s="67">
        <f>IF(A1093="","",SUMIFS('MVT stock'!G:G,'MVT stock'!E:E,A1093,'MVT stock'!F:F,K1093))</f>
        <v>0</v>
      </c>
      <c r="P1093" s="67">
        <f>IF(A1093="","",SUMIFS('MVT stock'!H:H,'MVT stock'!E:E,A1093,'MVT stock'!F:F,K1093))</f>
        <v>0</v>
      </c>
      <c r="Q1093" s="68">
        <f t="shared" si="87"/>
        <v>1</v>
      </c>
      <c r="R1093" s="50" t="str">
        <f t="shared" si="85"/>
        <v>Top col montant manches longues</v>
      </c>
      <c r="S1093" s="51">
        <f>VLOOKUP(A1093,BDD!E:F,2,0)</f>
        <v>104</v>
      </c>
      <c r="T1093" s="51">
        <f t="shared" si="88"/>
        <v>104</v>
      </c>
    </row>
    <row r="1094" spans="1:20" x14ac:dyDescent="0.25">
      <c r="A1094" s="65" t="str">
        <f t="shared" si="86"/>
        <v>16HICA011.590</v>
      </c>
      <c r="B1094" s="53" t="s">
        <v>134</v>
      </c>
      <c r="C1094" s="53" t="s">
        <v>125</v>
      </c>
      <c r="D1094" s="53" t="s">
        <v>684</v>
      </c>
      <c r="E1094" s="58" t="s">
        <v>685</v>
      </c>
      <c r="F1094" s="53" t="s">
        <v>148</v>
      </c>
      <c r="G1094" s="53" t="s">
        <v>982</v>
      </c>
      <c r="H1094" s="65" t="str">
        <f>IF(D1094="","",CONCATENATE(B1094,VLOOKUP(C1094,Thesaurus!N:O,2,0),VLOOKUP(F1094,Thesaurus!C:D,2,0)))</f>
        <v>16HICA01</v>
      </c>
      <c r="I1094" s="57" t="s">
        <v>236</v>
      </c>
      <c r="J1094" s="59" t="s">
        <v>1004</v>
      </c>
      <c r="K1094" s="61" t="s">
        <v>1002</v>
      </c>
      <c r="L1094" s="53">
        <v>2</v>
      </c>
      <c r="M1094" s="53">
        <v>2</v>
      </c>
      <c r="N1094" s="53" t="str">
        <f t="shared" si="89"/>
        <v/>
      </c>
      <c r="O1094" s="67">
        <f>IF(A1094="","",SUMIFS('MVT stock'!G:G,'MVT stock'!E:E,A1094,'MVT stock'!F:F,K1094))</f>
        <v>0</v>
      </c>
      <c r="P1094" s="67">
        <f>IF(A1094="","",SUMIFS('MVT stock'!H:H,'MVT stock'!E:E,A1094,'MVT stock'!F:F,K1094))</f>
        <v>0</v>
      </c>
      <c r="Q1094" s="68">
        <f t="shared" si="87"/>
        <v>2</v>
      </c>
      <c r="R1094" s="50" t="str">
        <f t="shared" si="85"/>
        <v>Top col montant manches longues</v>
      </c>
      <c r="S1094" s="51">
        <f>VLOOKUP(A1094,BDD!E:F,2,0)</f>
        <v>104</v>
      </c>
      <c r="T1094" s="51">
        <f t="shared" si="88"/>
        <v>208</v>
      </c>
    </row>
    <row r="1095" spans="1:20" x14ac:dyDescent="0.25">
      <c r="A1095" s="65" t="str">
        <f t="shared" si="86"/>
        <v>16HICA011.590</v>
      </c>
      <c r="B1095" s="53" t="s">
        <v>134</v>
      </c>
      <c r="C1095" s="53" t="s">
        <v>125</v>
      </c>
      <c r="D1095" s="53" t="s">
        <v>684</v>
      </c>
      <c r="E1095" s="58" t="s">
        <v>685</v>
      </c>
      <c r="F1095" s="53" t="s">
        <v>148</v>
      </c>
      <c r="G1095" s="53" t="s">
        <v>982</v>
      </c>
      <c r="H1095" s="65" t="str">
        <f>IF(D1095="","",CONCATENATE(B1095,VLOOKUP(C1095,Thesaurus!N:O,2,0),VLOOKUP(F1095,Thesaurus!C:D,2,0)))</f>
        <v>16HICA01</v>
      </c>
      <c r="I1095" s="57" t="s">
        <v>236</v>
      </c>
      <c r="J1095" s="59" t="s">
        <v>1004</v>
      </c>
      <c r="K1095" s="61" t="s">
        <v>993</v>
      </c>
      <c r="L1095" s="53">
        <v>1</v>
      </c>
      <c r="M1095" s="53">
        <v>1</v>
      </c>
      <c r="N1095" s="53" t="str">
        <f t="shared" si="89"/>
        <v/>
      </c>
      <c r="O1095" s="67">
        <f>IF(A1095="","",SUMIFS('MVT stock'!G:G,'MVT stock'!E:E,A1095,'MVT stock'!F:F,K1095))</f>
        <v>0</v>
      </c>
      <c r="P1095" s="67">
        <f>IF(A1095="","",SUMIFS('MVT stock'!H:H,'MVT stock'!E:E,A1095,'MVT stock'!F:F,K1095))</f>
        <v>0</v>
      </c>
      <c r="Q1095" s="68">
        <f t="shared" si="87"/>
        <v>1</v>
      </c>
      <c r="R1095" s="50" t="str">
        <f t="shared" si="85"/>
        <v>Top col montant manches longues</v>
      </c>
      <c r="S1095" s="51">
        <f>VLOOKUP(A1095,BDD!E:F,2,0)</f>
        <v>104</v>
      </c>
      <c r="T1095" s="51">
        <f t="shared" si="88"/>
        <v>104</v>
      </c>
    </row>
    <row r="1096" spans="1:20" x14ac:dyDescent="0.25">
      <c r="A1096" s="65" t="str">
        <f t="shared" si="86"/>
        <v>16HICA051.590</v>
      </c>
      <c r="B1096" s="53" t="s">
        <v>134</v>
      </c>
      <c r="C1096" s="53" t="s">
        <v>125</v>
      </c>
      <c r="D1096" s="53" t="s">
        <v>686</v>
      </c>
      <c r="E1096" s="58" t="s">
        <v>683</v>
      </c>
      <c r="F1096" s="53" t="s">
        <v>156</v>
      </c>
      <c r="G1096" s="53" t="s">
        <v>983</v>
      </c>
      <c r="H1096" s="65" t="str">
        <f>IF(D1096="","",CONCATENATE(B1096,VLOOKUP(C1096,Thesaurus!N:O,2,0),VLOOKUP(F1096,Thesaurus!C:D,2,0)))</f>
        <v>16HICA05</v>
      </c>
      <c r="I1096" s="57" t="s">
        <v>236</v>
      </c>
      <c r="J1096" s="59" t="s">
        <v>1004</v>
      </c>
      <c r="K1096" s="61" t="s">
        <v>1001</v>
      </c>
      <c r="L1096" s="53">
        <v>2</v>
      </c>
      <c r="M1096" s="53">
        <v>2</v>
      </c>
      <c r="N1096" s="53" t="str">
        <f t="shared" si="89"/>
        <v/>
      </c>
      <c r="O1096" s="67">
        <f>IF(A1096="","",SUMIFS('MVT stock'!G:G,'MVT stock'!E:E,A1096,'MVT stock'!F:F,K1096))</f>
        <v>0</v>
      </c>
      <c r="P1096" s="67">
        <f>IF(A1096="","",SUMIFS('MVT stock'!H:H,'MVT stock'!E:E,A1096,'MVT stock'!F:F,K1096))</f>
        <v>0</v>
      </c>
      <c r="Q1096" s="68">
        <f t="shared" si="87"/>
        <v>2</v>
      </c>
      <c r="R1096" s="50" t="str">
        <f t="shared" si="85"/>
        <v>Mini jupe en jacquard</v>
      </c>
      <c r="S1096" s="51">
        <f>VLOOKUP(A1096,BDD!E:F,2,0)</f>
        <v>122</v>
      </c>
      <c r="T1096" s="51">
        <f t="shared" si="88"/>
        <v>244</v>
      </c>
    </row>
    <row r="1097" spans="1:20" x14ac:dyDescent="0.25">
      <c r="A1097" s="65" t="str">
        <f t="shared" si="86"/>
        <v>16HICA051.590</v>
      </c>
      <c r="B1097" s="53" t="s">
        <v>134</v>
      </c>
      <c r="C1097" s="53" t="s">
        <v>125</v>
      </c>
      <c r="D1097" s="53" t="s">
        <v>686</v>
      </c>
      <c r="E1097" s="58" t="s">
        <v>683</v>
      </c>
      <c r="F1097" s="53" t="s">
        <v>156</v>
      </c>
      <c r="G1097" s="53" t="s">
        <v>983</v>
      </c>
      <c r="H1097" s="65" t="str">
        <f>IF(D1097="","",CONCATENATE(B1097,VLOOKUP(C1097,Thesaurus!N:O,2,0),VLOOKUP(F1097,Thesaurus!C:D,2,0)))</f>
        <v>16HICA05</v>
      </c>
      <c r="I1097" s="57" t="s">
        <v>236</v>
      </c>
      <c r="J1097" s="59" t="s">
        <v>1004</v>
      </c>
      <c r="K1097" s="61" t="s">
        <v>1002</v>
      </c>
      <c r="L1097" s="53">
        <v>2</v>
      </c>
      <c r="M1097" s="53">
        <v>2</v>
      </c>
      <c r="N1097" s="53" t="str">
        <f t="shared" si="89"/>
        <v/>
      </c>
      <c r="O1097" s="67">
        <f>IF(A1097="","",SUMIFS('MVT stock'!G:G,'MVT stock'!E:E,A1097,'MVT stock'!F:F,K1097))</f>
        <v>0</v>
      </c>
      <c r="P1097" s="67">
        <f>IF(A1097="","",SUMIFS('MVT stock'!H:H,'MVT stock'!E:E,A1097,'MVT stock'!F:F,K1097))</f>
        <v>0</v>
      </c>
      <c r="Q1097" s="68">
        <f t="shared" si="87"/>
        <v>2</v>
      </c>
      <c r="R1097" s="50" t="str">
        <f t="shared" si="85"/>
        <v>Mini jupe en jacquard</v>
      </c>
      <c r="S1097" s="51">
        <f>VLOOKUP(A1097,BDD!E:F,2,0)</f>
        <v>122</v>
      </c>
      <c r="T1097" s="51">
        <f t="shared" si="88"/>
        <v>244</v>
      </c>
    </row>
    <row r="1098" spans="1:20" x14ac:dyDescent="0.25">
      <c r="A1098" s="65" t="str">
        <f t="shared" si="86"/>
        <v>16HICA051.590</v>
      </c>
      <c r="B1098" s="53" t="s">
        <v>134</v>
      </c>
      <c r="C1098" s="53" t="s">
        <v>125</v>
      </c>
      <c r="D1098" s="53" t="s">
        <v>686</v>
      </c>
      <c r="E1098" s="58" t="s">
        <v>683</v>
      </c>
      <c r="F1098" s="53" t="s">
        <v>156</v>
      </c>
      <c r="G1098" s="53" t="s">
        <v>983</v>
      </c>
      <c r="H1098" s="65" t="str">
        <f>IF(D1098="","",CONCATENATE(B1098,VLOOKUP(C1098,Thesaurus!N:O,2,0),VLOOKUP(F1098,Thesaurus!C:D,2,0)))</f>
        <v>16HICA05</v>
      </c>
      <c r="I1098" s="57" t="s">
        <v>236</v>
      </c>
      <c r="J1098" s="59" t="s">
        <v>1004</v>
      </c>
      <c r="K1098" s="61" t="s">
        <v>993</v>
      </c>
      <c r="L1098" s="53">
        <v>1</v>
      </c>
      <c r="M1098" s="53">
        <v>1</v>
      </c>
      <c r="N1098" s="53" t="str">
        <f t="shared" si="89"/>
        <v/>
      </c>
      <c r="O1098" s="67">
        <f>IF(A1098="","",SUMIFS('MVT stock'!G:G,'MVT stock'!E:E,A1098,'MVT stock'!F:F,K1098))</f>
        <v>0</v>
      </c>
      <c r="P1098" s="67">
        <f>IF(A1098="","",SUMIFS('MVT stock'!H:H,'MVT stock'!E:E,A1098,'MVT stock'!F:F,K1098))</f>
        <v>0</v>
      </c>
      <c r="Q1098" s="68">
        <f t="shared" si="87"/>
        <v>1</v>
      </c>
      <c r="R1098" s="50" t="str">
        <f t="shared" si="85"/>
        <v>Mini jupe en jacquard</v>
      </c>
      <c r="S1098" s="51">
        <f>VLOOKUP(A1098,BDD!E:F,2,0)</f>
        <v>122</v>
      </c>
      <c r="T1098" s="51">
        <f t="shared" si="88"/>
        <v>122</v>
      </c>
    </row>
    <row r="1099" spans="1:20" x14ac:dyDescent="0.25">
      <c r="A1099" s="65" t="str">
        <f t="shared" si="86"/>
        <v>16HICA081.590</v>
      </c>
      <c r="B1099" s="53" t="s">
        <v>134</v>
      </c>
      <c r="C1099" s="53" t="s">
        <v>125</v>
      </c>
      <c r="D1099" s="53" t="s">
        <v>687</v>
      </c>
      <c r="E1099" s="58" t="s">
        <v>683</v>
      </c>
      <c r="F1099" s="53" t="s">
        <v>162</v>
      </c>
      <c r="G1099" s="53" t="s">
        <v>984</v>
      </c>
      <c r="H1099" s="65" t="str">
        <f>IF(D1099="","",CONCATENATE(B1099,VLOOKUP(C1099,Thesaurus!N:O,2,0),VLOOKUP(F1099,Thesaurus!C:D,2,0)))</f>
        <v>16HICA08</v>
      </c>
      <c r="I1099" s="57" t="s">
        <v>236</v>
      </c>
      <c r="J1099" s="59" t="s">
        <v>1004</v>
      </c>
      <c r="K1099" s="61" t="s">
        <v>1001</v>
      </c>
      <c r="L1099" s="53">
        <v>2</v>
      </c>
      <c r="M1099" s="53">
        <v>2</v>
      </c>
      <c r="N1099" s="53" t="str">
        <f t="shared" si="89"/>
        <v/>
      </c>
      <c r="O1099" s="67">
        <f>IF(A1099="","",SUMIFS('MVT stock'!G:G,'MVT stock'!E:E,A1099,'MVT stock'!F:F,K1099))</f>
        <v>0</v>
      </c>
      <c r="P1099" s="67">
        <f>IF(A1099="","",SUMIFS('MVT stock'!H:H,'MVT stock'!E:E,A1099,'MVT stock'!F:F,K1099))</f>
        <v>0</v>
      </c>
      <c r="Q1099" s="68">
        <f t="shared" si="87"/>
        <v>2</v>
      </c>
      <c r="R1099" s="50" t="str">
        <f t="shared" si="85"/>
        <v>Robe trapèze</v>
      </c>
      <c r="S1099" s="51">
        <f>VLOOKUP(A1099,BDD!E:F,2,0)</f>
        <v>204</v>
      </c>
      <c r="T1099" s="51">
        <f t="shared" si="88"/>
        <v>408</v>
      </c>
    </row>
    <row r="1100" spans="1:20" x14ac:dyDescent="0.25">
      <c r="A1100" s="65" t="str">
        <f t="shared" si="86"/>
        <v>16HICA081.590</v>
      </c>
      <c r="B1100" s="53" t="s">
        <v>134</v>
      </c>
      <c r="C1100" s="53" t="s">
        <v>125</v>
      </c>
      <c r="D1100" s="53" t="s">
        <v>687</v>
      </c>
      <c r="E1100" s="58" t="s">
        <v>683</v>
      </c>
      <c r="F1100" s="53" t="s">
        <v>162</v>
      </c>
      <c r="G1100" s="53" t="s">
        <v>984</v>
      </c>
      <c r="H1100" s="65" t="str">
        <f>IF(D1100="","",CONCATENATE(B1100,VLOOKUP(C1100,Thesaurus!N:O,2,0),VLOOKUP(F1100,Thesaurus!C:D,2,0)))</f>
        <v>16HICA08</v>
      </c>
      <c r="I1100" s="57" t="s">
        <v>236</v>
      </c>
      <c r="J1100" s="59" t="s">
        <v>1004</v>
      </c>
      <c r="K1100" s="61" t="s">
        <v>1002</v>
      </c>
      <c r="L1100" s="53">
        <v>2</v>
      </c>
      <c r="M1100" s="53">
        <v>2</v>
      </c>
      <c r="N1100" s="53" t="str">
        <f t="shared" si="89"/>
        <v/>
      </c>
      <c r="O1100" s="67">
        <f>IF(A1100="","",SUMIFS('MVT stock'!G:G,'MVT stock'!E:E,A1100,'MVT stock'!F:F,K1100))</f>
        <v>0</v>
      </c>
      <c r="P1100" s="67">
        <f>IF(A1100="","",SUMIFS('MVT stock'!H:H,'MVT stock'!E:E,A1100,'MVT stock'!F:F,K1100))</f>
        <v>0</v>
      </c>
      <c r="Q1100" s="68">
        <f t="shared" si="87"/>
        <v>2</v>
      </c>
      <c r="R1100" s="50" t="str">
        <f t="shared" si="85"/>
        <v>Robe trapèze</v>
      </c>
      <c r="S1100" s="51">
        <f>VLOOKUP(A1100,BDD!E:F,2,0)</f>
        <v>204</v>
      </c>
      <c r="T1100" s="51">
        <f t="shared" si="88"/>
        <v>408</v>
      </c>
    </row>
    <row r="1101" spans="1:20" x14ac:dyDescent="0.25">
      <c r="A1101" s="65" t="str">
        <f t="shared" si="86"/>
        <v>16HICA081.590</v>
      </c>
      <c r="B1101" s="53" t="s">
        <v>134</v>
      </c>
      <c r="C1101" s="53" t="s">
        <v>125</v>
      </c>
      <c r="D1101" s="53" t="s">
        <v>687</v>
      </c>
      <c r="E1101" s="58" t="s">
        <v>683</v>
      </c>
      <c r="F1101" s="53" t="s">
        <v>162</v>
      </c>
      <c r="G1101" s="53" t="s">
        <v>984</v>
      </c>
      <c r="H1101" s="65" t="str">
        <f>IF(D1101="","",CONCATENATE(B1101,VLOOKUP(C1101,Thesaurus!N:O,2,0),VLOOKUP(F1101,Thesaurus!C:D,2,0)))</f>
        <v>16HICA08</v>
      </c>
      <c r="I1101" s="57" t="s">
        <v>236</v>
      </c>
      <c r="J1101" s="59" t="s">
        <v>1004</v>
      </c>
      <c r="K1101" s="61" t="s">
        <v>993</v>
      </c>
      <c r="L1101" s="53">
        <v>1</v>
      </c>
      <c r="M1101" s="53">
        <v>1</v>
      </c>
      <c r="N1101" s="53" t="str">
        <f t="shared" si="89"/>
        <v/>
      </c>
      <c r="O1101" s="67">
        <f>IF(A1101="","",SUMIFS('MVT stock'!G:G,'MVT stock'!E:E,A1101,'MVT stock'!F:F,K1101))</f>
        <v>0</v>
      </c>
      <c r="P1101" s="67">
        <f>IF(A1101="","",SUMIFS('MVT stock'!H:H,'MVT stock'!E:E,A1101,'MVT stock'!F:F,K1101))</f>
        <v>0</v>
      </c>
      <c r="Q1101" s="68">
        <f t="shared" si="87"/>
        <v>1</v>
      </c>
      <c r="R1101" s="50" t="str">
        <f t="shared" si="85"/>
        <v>Robe trapèze</v>
      </c>
      <c r="S1101" s="51">
        <f>VLOOKUP(A1101,BDD!E:F,2,0)</f>
        <v>204</v>
      </c>
      <c r="T1101" s="51">
        <f t="shared" si="88"/>
        <v>204</v>
      </c>
    </row>
    <row r="1102" spans="1:20" x14ac:dyDescent="0.25">
      <c r="A1102" s="65" t="str">
        <f t="shared" si="86"/>
        <v>16HICA082.001</v>
      </c>
      <c r="B1102" s="53" t="s">
        <v>134</v>
      </c>
      <c r="C1102" s="53" t="s">
        <v>125</v>
      </c>
      <c r="D1102" s="53" t="s">
        <v>688</v>
      </c>
      <c r="E1102" s="58" t="s">
        <v>689</v>
      </c>
      <c r="F1102" s="53" t="s">
        <v>162</v>
      </c>
      <c r="G1102" s="53" t="s">
        <v>985</v>
      </c>
      <c r="H1102" s="65" t="str">
        <f>IF(D1102="","",CONCATENATE(B1102,VLOOKUP(C1102,Thesaurus!N:O,2,0),VLOOKUP(F1102,Thesaurus!C:D,2,0)))</f>
        <v>16HICA08</v>
      </c>
      <c r="I1102" s="57" t="s">
        <v>145</v>
      </c>
      <c r="J1102" s="59" t="s">
        <v>183</v>
      </c>
      <c r="K1102" s="61" t="s">
        <v>1001</v>
      </c>
      <c r="L1102" s="53">
        <v>2</v>
      </c>
      <c r="M1102" s="53">
        <v>2</v>
      </c>
      <c r="N1102" s="53" t="str">
        <f t="shared" si="89"/>
        <v/>
      </c>
      <c r="O1102" s="67">
        <f>IF(A1102="","",SUMIFS('MVT stock'!G:G,'MVT stock'!E:E,A1102,'MVT stock'!F:F,K1102))</f>
        <v>0</v>
      </c>
      <c r="P1102" s="67">
        <f>IF(A1102="","",SUMIFS('MVT stock'!H:H,'MVT stock'!E:E,A1102,'MVT stock'!F:F,K1102))</f>
        <v>0</v>
      </c>
      <c r="Q1102" s="68">
        <f t="shared" si="87"/>
        <v>2</v>
      </c>
      <c r="R1102" s="50" t="str">
        <f t="shared" si="85"/>
        <v>Robe chemise avec jacquard</v>
      </c>
      <c r="S1102" s="51">
        <f>VLOOKUP(A1102,BDD!E:F,2,0)</f>
        <v>181</v>
      </c>
      <c r="T1102" s="51">
        <f t="shared" si="88"/>
        <v>362</v>
      </c>
    </row>
    <row r="1103" spans="1:20" x14ac:dyDescent="0.25">
      <c r="A1103" s="65" t="str">
        <f t="shared" si="86"/>
        <v>16HICA082.001</v>
      </c>
      <c r="B1103" s="53" t="s">
        <v>134</v>
      </c>
      <c r="C1103" s="53" t="s">
        <v>125</v>
      </c>
      <c r="D1103" s="53" t="s">
        <v>688</v>
      </c>
      <c r="E1103" s="58" t="s">
        <v>689</v>
      </c>
      <c r="F1103" s="53" t="s">
        <v>162</v>
      </c>
      <c r="G1103" s="53" t="s">
        <v>985</v>
      </c>
      <c r="H1103" s="65" t="str">
        <f>IF(D1103="","",CONCATENATE(B1103,VLOOKUP(C1103,Thesaurus!N:O,2,0),VLOOKUP(F1103,Thesaurus!C:D,2,0)))</f>
        <v>16HICA08</v>
      </c>
      <c r="I1103" s="57" t="s">
        <v>145</v>
      </c>
      <c r="J1103" s="59" t="s">
        <v>183</v>
      </c>
      <c r="K1103" s="61" t="s">
        <v>1002</v>
      </c>
      <c r="L1103" s="53">
        <v>2</v>
      </c>
      <c r="M1103" s="53">
        <v>2</v>
      </c>
      <c r="N1103" s="53" t="str">
        <f t="shared" si="89"/>
        <v/>
      </c>
      <c r="O1103" s="67">
        <f>IF(A1103="","",SUMIFS('MVT stock'!G:G,'MVT stock'!E:E,A1103,'MVT stock'!F:F,K1103))</f>
        <v>0</v>
      </c>
      <c r="P1103" s="67">
        <f>IF(A1103="","",SUMIFS('MVT stock'!H:H,'MVT stock'!E:E,A1103,'MVT stock'!F:F,K1103))</f>
        <v>0</v>
      </c>
      <c r="Q1103" s="68">
        <f t="shared" si="87"/>
        <v>2</v>
      </c>
      <c r="R1103" s="50" t="str">
        <f t="shared" si="85"/>
        <v>Robe chemise avec jacquard</v>
      </c>
      <c r="S1103" s="51">
        <f>VLOOKUP(A1103,BDD!E:F,2,0)</f>
        <v>181</v>
      </c>
      <c r="T1103" s="51">
        <f t="shared" si="88"/>
        <v>362</v>
      </c>
    </row>
    <row r="1104" spans="1:20" x14ac:dyDescent="0.25">
      <c r="A1104" s="65" t="str">
        <f t="shared" si="86"/>
        <v>16HICA082.001</v>
      </c>
      <c r="B1104" s="53" t="s">
        <v>134</v>
      </c>
      <c r="C1104" s="53" t="s">
        <v>125</v>
      </c>
      <c r="D1104" s="53" t="s">
        <v>688</v>
      </c>
      <c r="E1104" s="58" t="s">
        <v>689</v>
      </c>
      <c r="F1104" s="53" t="s">
        <v>162</v>
      </c>
      <c r="G1104" s="53" t="s">
        <v>985</v>
      </c>
      <c r="H1104" s="65" t="str">
        <f>IF(D1104="","",CONCATENATE(B1104,VLOOKUP(C1104,Thesaurus!N:O,2,0),VLOOKUP(F1104,Thesaurus!C:D,2,0)))</f>
        <v>16HICA08</v>
      </c>
      <c r="I1104" s="57" t="s">
        <v>145</v>
      </c>
      <c r="J1104" s="59" t="s">
        <v>183</v>
      </c>
      <c r="K1104" s="61" t="s">
        <v>993</v>
      </c>
      <c r="L1104" s="53">
        <v>2</v>
      </c>
      <c r="M1104" s="53">
        <v>2</v>
      </c>
      <c r="N1104" s="53" t="str">
        <f t="shared" si="89"/>
        <v/>
      </c>
      <c r="O1104" s="67">
        <f>IF(A1104="","",SUMIFS('MVT stock'!G:G,'MVT stock'!E:E,A1104,'MVT stock'!F:F,K1104))</f>
        <v>0</v>
      </c>
      <c r="P1104" s="67">
        <f>IF(A1104="","",SUMIFS('MVT stock'!H:H,'MVT stock'!E:E,A1104,'MVT stock'!F:F,K1104))</f>
        <v>0</v>
      </c>
      <c r="Q1104" s="68">
        <f t="shared" si="87"/>
        <v>2</v>
      </c>
      <c r="R1104" s="50" t="str">
        <f t="shared" si="85"/>
        <v>Robe chemise avec jacquard</v>
      </c>
      <c r="S1104" s="51">
        <f>VLOOKUP(A1104,BDD!E:F,2,0)</f>
        <v>181</v>
      </c>
      <c r="T1104" s="51">
        <f t="shared" si="88"/>
        <v>362</v>
      </c>
    </row>
    <row r="1105" spans="1:20" x14ac:dyDescent="0.25">
      <c r="A1105" s="65" t="str">
        <f t="shared" si="86"/>
        <v>16HICA083.390</v>
      </c>
      <c r="B1105" s="53" t="s">
        <v>134</v>
      </c>
      <c r="C1105" s="53" t="s">
        <v>125</v>
      </c>
      <c r="D1105" s="53" t="s">
        <v>690</v>
      </c>
      <c r="E1105" s="58" t="s">
        <v>227</v>
      </c>
      <c r="F1105" s="53" t="s">
        <v>162</v>
      </c>
      <c r="G1105" s="53" t="s">
        <v>986</v>
      </c>
      <c r="H1105" s="65" t="str">
        <f>IF(D1105="","",CONCATENATE(B1105,VLOOKUP(C1105,Thesaurus!N:O,2,0),VLOOKUP(F1105,Thesaurus!C:D,2,0)))</f>
        <v>16HICA08</v>
      </c>
      <c r="I1105" s="57">
        <v>390</v>
      </c>
      <c r="J1105" s="59" t="s">
        <v>1005</v>
      </c>
      <c r="K1105" s="61" t="s">
        <v>1001</v>
      </c>
      <c r="L1105" s="53">
        <v>2</v>
      </c>
      <c r="M1105" s="53">
        <v>2</v>
      </c>
      <c r="N1105" s="53" t="str">
        <f t="shared" si="89"/>
        <v/>
      </c>
      <c r="O1105" s="67">
        <f>IF(A1105="","",SUMIFS('MVT stock'!G:G,'MVT stock'!E:E,A1105,'MVT stock'!F:F,K1105))</f>
        <v>0</v>
      </c>
      <c r="P1105" s="67">
        <f>IF(A1105="","",SUMIFS('MVT stock'!H:H,'MVT stock'!E:E,A1105,'MVT stock'!F:F,K1105))</f>
        <v>0</v>
      </c>
      <c r="Q1105" s="68">
        <f t="shared" si="87"/>
        <v>2</v>
      </c>
      <c r="R1105" s="50" t="str">
        <f t="shared" si="85"/>
        <v>Robe avec ceinture</v>
      </c>
      <c r="S1105" s="51">
        <f>VLOOKUP(A1105,BDD!E:F,2,0)</f>
        <v>204</v>
      </c>
      <c r="T1105" s="51">
        <f t="shared" si="88"/>
        <v>408</v>
      </c>
    </row>
    <row r="1106" spans="1:20" x14ac:dyDescent="0.25">
      <c r="A1106" s="65" t="str">
        <f t="shared" si="86"/>
        <v>16HICA083.390</v>
      </c>
      <c r="B1106" s="53" t="s">
        <v>134</v>
      </c>
      <c r="C1106" s="53" t="s">
        <v>125</v>
      </c>
      <c r="D1106" s="53" t="s">
        <v>690</v>
      </c>
      <c r="E1106" s="58" t="s">
        <v>227</v>
      </c>
      <c r="F1106" s="53" t="s">
        <v>162</v>
      </c>
      <c r="G1106" s="53" t="s">
        <v>986</v>
      </c>
      <c r="H1106" s="65" t="str">
        <f>IF(D1106="","",CONCATENATE(B1106,VLOOKUP(C1106,Thesaurus!N:O,2,0),VLOOKUP(F1106,Thesaurus!C:D,2,0)))</f>
        <v>16HICA08</v>
      </c>
      <c r="I1106" s="57">
        <v>390</v>
      </c>
      <c r="J1106" s="59" t="s">
        <v>1005</v>
      </c>
      <c r="K1106" s="61" t="s">
        <v>1002</v>
      </c>
      <c r="L1106" s="53">
        <v>2</v>
      </c>
      <c r="M1106" s="53">
        <v>2</v>
      </c>
      <c r="N1106" s="53" t="str">
        <f t="shared" si="89"/>
        <v/>
      </c>
      <c r="O1106" s="67">
        <f>IF(A1106="","",SUMIFS('MVT stock'!G:G,'MVT stock'!E:E,A1106,'MVT stock'!F:F,K1106))</f>
        <v>0</v>
      </c>
      <c r="P1106" s="67">
        <f>IF(A1106="","",SUMIFS('MVT stock'!H:H,'MVT stock'!E:E,A1106,'MVT stock'!F:F,K1106))</f>
        <v>0</v>
      </c>
      <c r="Q1106" s="68">
        <f t="shared" si="87"/>
        <v>2</v>
      </c>
      <c r="R1106" s="50" t="str">
        <f t="shared" si="85"/>
        <v>Robe avec ceinture</v>
      </c>
      <c r="S1106" s="51">
        <f>VLOOKUP(A1106,BDD!E:F,2,0)</f>
        <v>204</v>
      </c>
      <c r="T1106" s="51">
        <f t="shared" si="88"/>
        <v>408</v>
      </c>
    </row>
    <row r="1107" spans="1:20" x14ac:dyDescent="0.25">
      <c r="A1107" s="65" t="str">
        <f t="shared" si="86"/>
        <v>16HICA083.390</v>
      </c>
      <c r="B1107" s="53" t="s">
        <v>134</v>
      </c>
      <c r="C1107" s="53" t="s">
        <v>125</v>
      </c>
      <c r="D1107" s="53" t="s">
        <v>690</v>
      </c>
      <c r="E1107" s="58" t="s">
        <v>227</v>
      </c>
      <c r="F1107" s="53" t="s">
        <v>162</v>
      </c>
      <c r="G1107" s="53" t="s">
        <v>986</v>
      </c>
      <c r="H1107" s="65" t="str">
        <f>IF(D1107="","",CONCATENATE(B1107,VLOOKUP(C1107,Thesaurus!N:O,2,0),VLOOKUP(F1107,Thesaurus!C:D,2,0)))</f>
        <v>16HICA08</v>
      </c>
      <c r="I1107" s="57">
        <v>390</v>
      </c>
      <c r="J1107" s="59" t="s">
        <v>1005</v>
      </c>
      <c r="K1107" s="61" t="s">
        <v>993</v>
      </c>
      <c r="L1107" s="53">
        <v>1</v>
      </c>
      <c r="M1107" s="53">
        <v>1</v>
      </c>
      <c r="N1107" s="53" t="str">
        <f t="shared" si="89"/>
        <v/>
      </c>
      <c r="O1107" s="67">
        <f>IF(A1107="","",SUMIFS('MVT stock'!G:G,'MVT stock'!E:E,A1107,'MVT stock'!F:F,K1107))</f>
        <v>0</v>
      </c>
      <c r="P1107" s="67">
        <f>IF(A1107="","",SUMIFS('MVT stock'!H:H,'MVT stock'!E:E,A1107,'MVT stock'!F:F,K1107))</f>
        <v>0</v>
      </c>
      <c r="Q1107" s="68">
        <f t="shared" si="87"/>
        <v>1</v>
      </c>
      <c r="R1107" s="50" t="str">
        <f t="shared" si="85"/>
        <v>Robe avec ceinture</v>
      </c>
      <c r="S1107" s="51">
        <f>VLOOKUP(A1107,BDD!E:F,2,0)</f>
        <v>204</v>
      </c>
      <c r="T1107" s="51">
        <f t="shared" si="88"/>
        <v>204</v>
      </c>
    </row>
    <row r="1108" spans="1:20" x14ac:dyDescent="0.25">
      <c r="A1108" s="65" t="str">
        <f t="shared" si="86"/>
        <v>16HMKA151.MUL</v>
      </c>
      <c r="B1108" s="53" t="s">
        <v>134</v>
      </c>
      <c r="C1108" s="53" t="s">
        <v>700</v>
      </c>
      <c r="D1108" s="53" t="s">
        <v>691</v>
      </c>
      <c r="E1108" s="58" t="s">
        <v>1014</v>
      </c>
      <c r="F1108" s="53" t="s">
        <v>176</v>
      </c>
      <c r="G1108" s="53" t="s">
        <v>987</v>
      </c>
      <c r="H1108" s="65" t="str">
        <f>IF(D1108="","",CONCATENATE(B1108,VLOOKUP(C1108,Thesaurus!N:O,2,0),VLOOKUP(F1108,Thesaurus!C:D,2,0)))</f>
        <v>16HMKA15</v>
      </c>
      <c r="I1108" s="57" t="s">
        <v>259</v>
      </c>
      <c r="J1108" s="59">
        <v>1</v>
      </c>
      <c r="K1108" s="61" t="s">
        <v>1000</v>
      </c>
      <c r="L1108" s="53">
        <v>4</v>
      </c>
      <c r="N1108" s="53" t="b">
        <f t="shared" si="89"/>
        <v>0</v>
      </c>
      <c r="O1108" s="67">
        <f>IF(A1108="","",SUMIFS('MVT stock'!G:G,'MVT stock'!E:E,A1108,'MVT stock'!F:F,K1108))</f>
        <v>0</v>
      </c>
      <c r="P1108" s="67">
        <f>IF(A1108="","",SUMIFS('MVT stock'!H:H,'MVT stock'!E:E,A1108,'MVT stock'!F:F,K1108))</f>
        <v>0</v>
      </c>
      <c r="Q1108" s="68" t="str">
        <f t="shared" si="87"/>
        <v/>
      </c>
      <c r="R1108" s="50" t="str">
        <f t="shared" si="85"/>
        <v>Collier avec pierres</v>
      </c>
      <c r="S1108" s="51">
        <f>VLOOKUP(A1108,BDD!E:F,2,0)</f>
        <v>53</v>
      </c>
      <c r="T1108" s="51">
        <f t="shared" si="88"/>
        <v>212</v>
      </c>
    </row>
    <row r="1109" spans="1:20" x14ac:dyDescent="0.25">
      <c r="A1109" s="65" t="str">
        <f t="shared" si="86"/>
        <v>16HMKA152.MUL</v>
      </c>
      <c r="B1109" s="53" t="s">
        <v>134</v>
      </c>
      <c r="C1109" s="53" t="s">
        <v>700</v>
      </c>
      <c r="D1109" s="53" t="s">
        <v>692</v>
      </c>
      <c r="E1109" s="58" t="s">
        <v>1014</v>
      </c>
      <c r="F1109" s="53" t="s">
        <v>176</v>
      </c>
      <c r="G1109" s="53" t="s">
        <v>988</v>
      </c>
      <c r="H1109" s="65" t="str">
        <f>IF(D1109="","",CONCATENATE(B1109,VLOOKUP(C1109,Thesaurus!N:O,2,0),VLOOKUP(F1109,Thesaurus!C:D,2,0)))</f>
        <v>16HMKA15</v>
      </c>
      <c r="I1109" s="57" t="s">
        <v>259</v>
      </c>
      <c r="J1109" s="59">
        <v>2</v>
      </c>
      <c r="K1109" s="61" t="s">
        <v>1000</v>
      </c>
      <c r="L1109" s="53">
        <v>3</v>
      </c>
      <c r="N1109" s="53" t="b">
        <f t="shared" si="89"/>
        <v>0</v>
      </c>
      <c r="O1109" s="67">
        <f>IF(A1109="","",SUMIFS('MVT stock'!G:G,'MVT stock'!E:E,A1109,'MVT stock'!F:F,K1109))</f>
        <v>0</v>
      </c>
      <c r="P1109" s="67">
        <f>IF(A1109="","",SUMIFS('MVT stock'!H:H,'MVT stock'!E:E,A1109,'MVT stock'!F:F,K1109))</f>
        <v>0</v>
      </c>
      <c r="Q1109" s="68" t="str">
        <f t="shared" si="87"/>
        <v/>
      </c>
      <c r="R1109" s="50" t="str">
        <f t="shared" si="85"/>
        <v>Parure perles</v>
      </c>
      <c r="S1109" s="51">
        <f>VLOOKUP(A1109,BDD!E:F,2,0)</f>
        <v>215</v>
      </c>
      <c r="T1109" s="51">
        <f t="shared" si="88"/>
        <v>645</v>
      </c>
    </row>
    <row r="1110" spans="1:20" x14ac:dyDescent="0.25">
      <c r="A1110" s="65" t="str">
        <f t="shared" si="86"/>
        <v>16HMKA153.MUL</v>
      </c>
      <c r="B1110" s="53" t="s">
        <v>134</v>
      </c>
      <c r="C1110" s="53" t="s">
        <v>700</v>
      </c>
      <c r="D1110" s="53" t="s">
        <v>693</v>
      </c>
      <c r="E1110" s="58" t="s">
        <v>1014</v>
      </c>
      <c r="F1110" s="53" t="s">
        <v>176</v>
      </c>
      <c r="G1110" s="53" t="s">
        <v>989</v>
      </c>
      <c r="H1110" s="65" t="str">
        <f>IF(D1110="","",CONCATENATE(B1110,VLOOKUP(C1110,Thesaurus!N:O,2,0),VLOOKUP(F1110,Thesaurus!C:D,2,0)))</f>
        <v>16HMKA15</v>
      </c>
      <c r="I1110" s="57" t="s">
        <v>259</v>
      </c>
      <c r="J1110" s="59">
        <v>3</v>
      </c>
      <c r="K1110" s="61" t="s">
        <v>1000</v>
      </c>
      <c r="L1110" s="53">
        <v>3</v>
      </c>
      <c r="N1110" s="53" t="b">
        <f t="shared" si="89"/>
        <v>0</v>
      </c>
      <c r="O1110" s="67">
        <f>IF(A1110="","",SUMIFS('MVT stock'!G:G,'MVT stock'!E:E,A1110,'MVT stock'!F:F,K1110))</f>
        <v>0</v>
      </c>
      <c r="P1110" s="67">
        <f>IF(A1110="","",SUMIFS('MVT stock'!H:H,'MVT stock'!E:E,A1110,'MVT stock'!F:F,K1110))</f>
        <v>0</v>
      </c>
      <c r="Q1110" s="68" t="str">
        <f t="shared" si="87"/>
        <v/>
      </c>
      <c r="R1110" s="50" t="str">
        <f t="shared" si="85"/>
        <v>Sautoir perles</v>
      </c>
      <c r="S1110" s="51">
        <f>VLOOKUP(A1110,BDD!E:F,2,0)</f>
        <v>220</v>
      </c>
      <c r="T1110" s="51">
        <f t="shared" si="88"/>
        <v>660</v>
      </c>
    </row>
    <row r="1111" spans="1:20" x14ac:dyDescent="0.25">
      <c r="A1111" s="65" t="str">
        <f t="shared" si="86"/>
        <v>16HMKA154.MUL</v>
      </c>
      <c r="B1111" s="53" t="s">
        <v>134</v>
      </c>
      <c r="C1111" s="53" t="s">
        <v>700</v>
      </c>
      <c r="D1111" s="53" t="s">
        <v>694</v>
      </c>
      <c r="E1111" s="58" t="s">
        <v>1014</v>
      </c>
      <c r="F1111" s="53" t="s">
        <v>176</v>
      </c>
      <c r="G1111" s="53" t="s">
        <v>990</v>
      </c>
      <c r="H1111" s="65" t="str">
        <f>IF(D1111="","",CONCATENATE(B1111,VLOOKUP(C1111,Thesaurus!N:O,2,0),VLOOKUP(F1111,Thesaurus!C:D,2,0)))</f>
        <v>16HMKA15</v>
      </c>
      <c r="I1111" s="57" t="s">
        <v>259</v>
      </c>
      <c r="J1111" s="59">
        <v>4</v>
      </c>
      <c r="K1111" s="61" t="s">
        <v>1000</v>
      </c>
      <c r="L1111" s="53">
        <v>4</v>
      </c>
      <c r="N1111" s="53" t="b">
        <f t="shared" si="89"/>
        <v>0</v>
      </c>
      <c r="O1111" s="67">
        <f>IF(A1111="","",SUMIFS('MVT stock'!G:G,'MVT stock'!E:E,A1111,'MVT stock'!F:F,K1111))</f>
        <v>0</v>
      </c>
      <c r="P1111" s="67">
        <f>IF(A1111="","",SUMIFS('MVT stock'!H:H,'MVT stock'!E:E,A1111,'MVT stock'!F:F,K1111))</f>
        <v>0</v>
      </c>
      <c r="Q1111" s="68" t="str">
        <f t="shared" si="87"/>
        <v/>
      </c>
      <c r="R1111" s="50" t="str">
        <f t="shared" si="85"/>
        <v>Boucle d'oreille mini</v>
      </c>
      <c r="S1111" s="51">
        <f>VLOOKUP(A1111,BDD!E:F,2,0)</f>
        <v>60</v>
      </c>
      <c r="T1111" s="51">
        <f t="shared" si="88"/>
        <v>240</v>
      </c>
    </row>
    <row r="1112" spans="1:20" x14ac:dyDescent="0.25">
      <c r="A1112" s="65" t="str">
        <f t="shared" si="86"/>
        <v>16HMKA155.MUL</v>
      </c>
      <c r="B1112" s="53" t="s">
        <v>134</v>
      </c>
      <c r="C1112" s="53" t="s">
        <v>700</v>
      </c>
      <c r="D1112" s="53" t="s">
        <v>695</v>
      </c>
      <c r="E1112" s="58" t="s">
        <v>1014</v>
      </c>
      <c r="F1112" s="53" t="s">
        <v>176</v>
      </c>
      <c r="G1112" s="53" t="s">
        <v>991</v>
      </c>
      <c r="H1112" s="65" t="str">
        <f>IF(D1112="","",CONCATENATE(B1112,VLOOKUP(C1112,Thesaurus!N:O,2,0),VLOOKUP(F1112,Thesaurus!C:D,2,0)))</f>
        <v>16HMKA15</v>
      </c>
      <c r="I1112" s="57" t="s">
        <v>259</v>
      </c>
      <c r="J1112" s="59">
        <v>5</v>
      </c>
      <c r="K1112" s="61" t="s">
        <v>1000</v>
      </c>
      <c r="L1112" s="53">
        <v>3</v>
      </c>
      <c r="N1112" s="53" t="b">
        <f t="shared" si="89"/>
        <v>0</v>
      </c>
      <c r="O1112" s="67">
        <f>IF(A1112="","",SUMIFS('MVT stock'!G:G,'MVT stock'!E:E,A1112,'MVT stock'!F:F,K1112))</f>
        <v>0</v>
      </c>
      <c r="P1112" s="67">
        <f>IF(A1112="","",SUMIFS('MVT stock'!H:H,'MVT stock'!E:E,A1112,'MVT stock'!F:F,K1112))</f>
        <v>0</v>
      </c>
      <c r="Q1112" s="68" t="str">
        <f t="shared" si="87"/>
        <v/>
      </c>
      <c r="R1112" s="50" t="str">
        <f t="shared" si="85"/>
        <v>Boucles d'oreille maxi</v>
      </c>
      <c r="S1112" s="51">
        <f>VLOOKUP(A1112,BDD!E:F,2,0)</f>
        <v>130</v>
      </c>
      <c r="T1112" s="51">
        <f t="shared" si="88"/>
        <v>390</v>
      </c>
    </row>
    <row r="1113" spans="1:20" x14ac:dyDescent="0.25">
      <c r="A1113" s="65" t="str">
        <f t="shared" si="86"/>
        <v>16HMKA156.MUL</v>
      </c>
      <c r="B1113" s="53" t="s">
        <v>134</v>
      </c>
      <c r="C1113" s="53" t="s">
        <v>700</v>
      </c>
      <c r="D1113" s="53" t="s">
        <v>696</v>
      </c>
      <c r="E1113" s="58" t="s">
        <v>1014</v>
      </c>
      <c r="F1113" s="53" t="s">
        <v>176</v>
      </c>
      <c r="G1113" s="53" t="s">
        <v>992</v>
      </c>
      <c r="H1113" s="65" t="str">
        <f>IF(D1113="","",CONCATENATE(B1113,VLOOKUP(C1113,Thesaurus!N:O,2,0),VLOOKUP(F1113,Thesaurus!C:D,2,0)))</f>
        <v>16HMKA15</v>
      </c>
      <c r="I1113" s="57" t="s">
        <v>259</v>
      </c>
      <c r="J1113" s="59">
        <v>6</v>
      </c>
      <c r="K1113" s="61" t="s">
        <v>1000</v>
      </c>
      <c r="L1113" s="53">
        <v>3</v>
      </c>
      <c r="N1113" s="53" t="b">
        <f t="shared" si="89"/>
        <v>0</v>
      </c>
      <c r="O1113" s="67">
        <f>IF(A1113="","",SUMIFS('MVT stock'!G:G,'MVT stock'!E:E,A1113,'MVT stock'!F:F,K1113))</f>
        <v>0</v>
      </c>
      <c r="P1113" s="67">
        <f>IF(A1113="","",SUMIFS('MVT stock'!H:H,'MVT stock'!E:E,A1113,'MVT stock'!F:F,K1113))</f>
        <v>0</v>
      </c>
      <c r="Q1113" s="68" t="str">
        <f t="shared" si="87"/>
        <v/>
      </c>
      <c r="R1113" s="50" t="str">
        <f t="shared" si="85"/>
        <v>Boucles d'oreille pendant</v>
      </c>
      <c r="S1113" s="51">
        <f>VLOOKUP(A1113,BDD!E:F,2,0)</f>
        <v>145</v>
      </c>
      <c r="T1113" s="51">
        <f t="shared" si="88"/>
        <v>435</v>
      </c>
    </row>
    <row r="1114" spans="1:20" x14ac:dyDescent="0.25">
      <c r="A1114" s="65" t="str">
        <f t="shared" si="86"/>
        <v>16HMPE081.999</v>
      </c>
      <c r="B1114" s="53" t="s">
        <v>134</v>
      </c>
      <c r="C1114" s="53" t="s">
        <v>1382</v>
      </c>
      <c r="D1114" s="53" t="s">
        <v>1393</v>
      </c>
      <c r="E1114" s="58">
        <v>100</v>
      </c>
      <c r="F1114" s="53" t="s">
        <v>162</v>
      </c>
      <c r="G1114" s="53" t="s">
        <v>1406</v>
      </c>
      <c r="H1114" s="65" t="str">
        <f>IF(D1114="","",CONCATENATE(B1114,VLOOKUP(C1114,Thesaurus!N:O,2,0),VLOOKUP(F1114,Thesaurus!C:D,2,0)))</f>
        <v>16HMPE08</v>
      </c>
      <c r="I1114" s="57">
        <v>999</v>
      </c>
      <c r="J1114" s="59">
        <v>1</v>
      </c>
      <c r="K1114" s="61" t="s">
        <v>180</v>
      </c>
      <c r="L1114" s="53">
        <v>1</v>
      </c>
      <c r="N1114" s="53" t="b">
        <f t="shared" si="89"/>
        <v>0</v>
      </c>
      <c r="O1114" s="67">
        <f>IF(A1114="","",SUMIFS('MVT stock'!G:G,'MVT stock'!E:E,A1114,'MVT stock'!F:F,K1114))</f>
        <v>0</v>
      </c>
      <c r="P1114" s="67">
        <f>IF(A1114="","",SUMIFS('MVT stock'!H:H,'MVT stock'!E:E,A1114,'MVT stock'!F:F,K1114))</f>
        <v>0</v>
      </c>
      <c r="Q1114" s="68" t="str">
        <f t="shared" si="87"/>
        <v/>
      </c>
      <c r="R1114" s="50" t="str">
        <f t="shared" si="85"/>
        <v>Robe dentelle</v>
      </c>
      <c r="S1114" s="51" t="e">
        <f>VLOOKUP(A1114,BDD!E:F,2,0)</f>
        <v>#N/A</v>
      </c>
      <c r="T1114" s="51" t="e">
        <f t="shared" si="88"/>
        <v>#N/A</v>
      </c>
    </row>
    <row r="1115" spans="1:20" x14ac:dyDescent="0.25">
      <c r="A1115" s="65" t="str">
        <f t="shared" si="86"/>
        <v>16HMPE081.999</v>
      </c>
      <c r="B1115" s="53" t="s">
        <v>134</v>
      </c>
      <c r="C1115" s="53" t="s">
        <v>1382</v>
      </c>
      <c r="D1115" s="53" t="s">
        <v>1393</v>
      </c>
      <c r="E1115" s="58">
        <v>100</v>
      </c>
      <c r="F1115" s="53" t="s">
        <v>162</v>
      </c>
      <c r="G1115" s="53" t="s">
        <v>1406</v>
      </c>
      <c r="H1115" s="65" t="str">
        <f>IF(D1115="","",CONCATENATE(B1115,VLOOKUP(C1115,Thesaurus!N:O,2,0),VLOOKUP(F1115,Thesaurus!C:D,2,0)))</f>
        <v>16HMPE08</v>
      </c>
      <c r="I1115" s="57">
        <v>999</v>
      </c>
      <c r="J1115" s="59">
        <v>1</v>
      </c>
      <c r="K1115" s="61" t="s">
        <v>181</v>
      </c>
      <c r="L1115" s="53">
        <v>1</v>
      </c>
      <c r="N1115" s="53" t="b">
        <f t="shared" si="89"/>
        <v>0</v>
      </c>
      <c r="O1115" s="67">
        <f>IF(A1115="","",SUMIFS('MVT stock'!G:G,'MVT stock'!E:E,A1115,'MVT stock'!F:F,K1115))</f>
        <v>0</v>
      </c>
      <c r="P1115" s="67">
        <f>IF(A1115="","",SUMIFS('MVT stock'!H:H,'MVT stock'!E:E,A1115,'MVT stock'!F:F,K1115))</f>
        <v>0</v>
      </c>
      <c r="Q1115" s="68" t="str">
        <f t="shared" si="87"/>
        <v/>
      </c>
      <c r="R1115" s="50" t="str">
        <f t="shared" si="85"/>
        <v>Robe dentelle</v>
      </c>
      <c r="S1115" s="51" t="e">
        <f>VLOOKUP(A1115,BDD!E:F,2,0)</f>
        <v>#N/A</v>
      </c>
      <c r="T1115" s="51" t="e">
        <f t="shared" si="88"/>
        <v>#N/A</v>
      </c>
    </row>
    <row r="1116" spans="1:20" x14ac:dyDescent="0.25">
      <c r="A1116" s="65" t="str">
        <f t="shared" si="86"/>
        <v>16HMPE081.999</v>
      </c>
      <c r="B1116" s="53" t="s">
        <v>134</v>
      </c>
      <c r="C1116" s="53" t="s">
        <v>1382</v>
      </c>
      <c r="D1116" s="53" t="s">
        <v>1393</v>
      </c>
      <c r="E1116" s="58">
        <v>100</v>
      </c>
      <c r="F1116" s="53" t="s">
        <v>162</v>
      </c>
      <c r="G1116" s="53" t="s">
        <v>1406</v>
      </c>
      <c r="H1116" s="65" t="str">
        <f>IF(D1116="","",CONCATENATE(B1116,VLOOKUP(C1116,Thesaurus!N:O,2,0),VLOOKUP(F1116,Thesaurus!C:D,2,0)))</f>
        <v>16HMPE08</v>
      </c>
      <c r="I1116" s="57">
        <v>999</v>
      </c>
      <c r="J1116" s="59">
        <v>1</v>
      </c>
      <c r="K1116" s="61" t="s">
        <v>996</v>
      </c>
      <c r="L1116" s="53">
        <v>1</v>
      </c>
      <c r="N1116" s="53" t="b">
        <f t="shared" si="89"/>
        <v>0</v>
      </c>
      <c r="O1116" s="67">
        <f>IF(A1116="","",SUMIFS('MVT stock'!G:G,'MVT stock'!E:E,A1116,'MVT stock'!F:F,K1116))</f>
        <v>0</v>
      </c>
      <c r="P1116" s="67">
        <f>IF(A1116="","",SUMIFS('MVT stock'!H:H,'MVT stock'!E:E,A1116,'MVT stock'!F:F,K1116))</f>
        <v>0</v>
      </c>
      <c r="Q1116" s="68" t="str">
        <f t="shared" si="87"/>
        <v/>
      </c>
      <c r="R1116" s="50" t="str">
        <f t="shared" si="85"/>
        <v>Robe dentelle</v>
      </c>
      <c r="S1116" s="51" t="e">
        <f>VLOOKUP(A1116,BDD!E:F,2,0)</f>
        <v>#N/A</v>
      </c>
      <c r="T1116" s="51" t="e">
        <f t="shared" si="88"/>
        <v>#N/A</v>
      </c>
    </row>
    <row r="1117" spans="1:20" x14ac:dyDescent="0.25">
      <c r="A1117" s="65" t="str">
        <f t="shared" si="86"/>
        <v>16HMPE051.590</v>
      </c>
      <c r="B1117" s="53" t="s">
        <v>134</v>
      </c>
      <c r="C1117" s="53" t="s">
        <v>1382</v>
      </c>
      <c r="D1117" s="53" t="s">
        <v>1394</v>
      </c>
      <c r="E1117" s="58" t="s">
        <v>1395</v>
      </c>
      <c r="F1117" s="53" t="s">
        <v>156</v>
      </c>
      <c r="G1117" s="53" t="s">
        <v>924</v>
      </c>
      <c r="H1117" s="65" t="str">
        <f>IF(D1117="","",CONCATENATE(B1117,VLOOKUP(C1117,Thesaurus!N:O,2,0),VLOOKUP(F1117,Thesaurus!C:D,2,0)))</f>
        <v>16HMPE05</v>
      </c>
      <c r="I1117" s="57" t="s">
        <v>236</v>
      </c>
      <c r="J1117" s="59">
        <v>1</v>
      </c>
      <c r="K1117" s="61">
        <v>36</v>
      </c>
      <c r="L1117" s="53">
        <v>1</v>
      </c>
      <c r="N1117" s="53" t="b">
        <f t="shared" si="89"/>
        <v>0</v>
      </c>
      <c r="O1117" s="67">
        <f>IF(A1117="","",SUMIFS('MVT stock'!G:G,'MVT stock'!E:E,A1117,'MVT stock'!F:F,K1117))</f>
        <v>0</v>
      </c>
      <c r="P1117" s="67">
        <f>IF(A1117="","",SUMIFS('MVT stock'!H:H,'MVT stock'!E:E,A1117,'MVT stock'!F:F,K1117))</f>
        <v>0</v>
      </c>
      <c r="Q1117" s="68" t="str">
        <f t="shared" si="87"/>
        <v/>
      </c>
      <c r="R1117" s="50" t="str">
        <f t="shared" si="85"/>
        <v>Jupe plissée</v>
      </c>
      <c r="S1117" s="51" t="e">
        <f>VLOOKUP(A1117,BDD!E:F,2,0)</f>
        <v>#N/A</v>
      </c>
      <c r="T1117" s="51" t="e">
        <f t="shared" si="88"/>
        <v>#N/A</v>
      </c>
    </row>
    <row r="1118" spans="1:20" x14ac:dyDescent="0.25">
      <c r="A1118" s="65" t="str">
        <f t="shared" si="86"/>
        <v>16HMPE051.590</v>
      </c>
      <c r="B1118" s="53" t="s">
        <v>134</v>
      </c>
      <c r="C1118" s="53" t="s">
        <v>1382</v>
      </c>
      <c r="D1118" s="53" t="s">
        <v>1394</v>
      </c>
      <c r="E1118" s="58" t="s">
        <v>1395</v>
      </c>
      <c r="F1118" s="53" t="s">
        <v>156</v>
      </c>
      <c r="G1118" s="53" t="s">
        <v>924</v>
      </c>
      <c r="H1118" s="65" t="str">
        <f>IF(D1118="","",CONCATENATE(B1118,VLOOKUP(C1118,Thesaurus!N:O,2,0),VLOOKUP(F1118,Thesaurus!C:D,2,0)))</f>
        <v>16HMPE05</v>
      </c>
      <c r="I1118" s="57" t="s">
        <v>236</v>
      </c>
      <c r="J1118" s="59">
        <v>1</v>
      </c>
      <c r="K1118" s="61">
        <v>38</v>
      </c>
      <c r="L1118" s="53">
        <v>1</v>
      </c>
      <c r="N1118" s="53" t="b">
        <f t="shared" si="89"/>
        <v>0</v>
      </c>
      <c r="O1118" s="67">
        <f>IF(A1118="","",SUMIFS('MVT stock'!G:G,'MVT stock'!E:E,A1118,'MVT stock'!F:F,K1118))</f>
        <v>0</v>
      </c>
      <c r="P1118" s="67">
        <f>IF(A1118="","",SUMIFS('MVT stock'!H:H,'MVT stock'!E:E,A1118,'MVT stock'!F:F,K1118))</f>
        <v>0</v>
      </c>
      <c r="Q1118" s="68" t="str">
        <f t="shared" si="87"/>
        <v/>
      </c>
      <c r="R1118" s="50" t="str">
        <f t="shared" si="85"/>
        <v>Jupe plissée</v>
      </c>
      <c r="S1118" s="51" t="e">
        <f>VLOOKUP(A1118,BDD!E:F,2,0)</f>
        <v>#N/A</v>
      </c>
      <c r="T1118" s="51" t="e">
        <f t="shared" si="88"/>
        <v>#N/A</v>
      </c>
    </row>
    <row r="1119" spans="1:20" x14ac:dyDescent="0.25">
      <c r="A1119" s="65" t="str">
        <f t="shared" si="86"/>
        <v>16HMPE051.590</v>
      </c>
      <c r="B1119" s="53" t="s">
        <v>134</v>
      </c>
      <c r="C1119" s="53" t="s">
        <v>1382</v>
      </c>
      <c r="D1119" s="53" t="s">
        <v>1394</v>
      </c>
      <c r="E1119" s="58" t="s">
        <v>1395</v>
      </c>
      <c r="F1119" s="53" t="s">
        <v>156</v>
      </c>
      <c r="G1119" s="53" t="s">
        <v>924</v>
      </c>
      <c r="H1119" s="65" t="str">
        <f>IF(D1119="","",CONCATENATE(B1119,VLOOKUP(C1119,Thesaurus!N:O,2,0),VLOOKUP(F1119,Thesaurus!C:D,2,0)))</f>
        <v>16HMPE05</v>
      </c>
      <c r="I1119" s="57" t="s">
        <v>236</v>
      </c>
      <c r="J1119" s="59">
        <v>1</v>
      </c>
      <c r="K1119" s="61">
        <v>40</v>
      </c>
      <c r="L1119" s="53">
        <v>1</v>
      </c>
      <c r="N1119" s="53" t="b">
        <f t="shared" si="89"/>
        <v>0</v>
      </c>
      <c r="O1119" s="67">
        <f>IF(A1119="","",SUMIFS('MVT stock'!G:G,'MVT stock'!E:E,A1119,'MVT stock'!F:F,K1119))</f>
        <v>0</v>
      </c>
      <c r="P1119" s="67">
        <f>IF(A1119="","",SUMIFS('MVT stock'!H:H,'MVT stock'!E:E,A1119,'MVT stock'!F:F,K1119))</f>
        <v>0</v>
      </c>
      <c r="Q1119" s="68" t="str">
        <f t="shared" si="87"/>
        <v/>
      </c>
      <c r="R1119" s="50" t="str">
        <f t="shared" si="85"/>
        <v>Jupe plissée</v>
      </c>
      <c r="S1119" s="51" t="e">
        <f>VLOOKUP(A1119,BDD!E:F,2,0)</f>
        <v>#N/A</v>
      </c>
      <c r="T1119" s="51" t="e">
        <f t="shared" si="88"/>
        <v>#N/A</v>
      </c>
    </row>
    <row r="1120" spans="1:20" x14ac:dyDescent="0.25">
      <c r="A1120" s="65" t="str">
        <f t="shared" si="86"/>
        <v>16HMPE091.385</v>
      </c>
      <c r="B1120" s="53" t="s">
        <v>134</v>
      </c>
      <c r="C1120" s="53" t="s">
        <v>1382</v>
      </c>
      <c r="D1120" s="53" t="s">
        <v>1396</v>
      </c>
      <c r="E1120" s="58" t="s">
        <v>1397</v>
      </c>
      <c r="F1120" s="53" t="s">
        <v>164</v>
      </c>
      <c r="G1120" s="53" t="s">
        <v>1407</v>
      </c>
      <c r="H1120" s="65" t="str">
        <f>IF(D1120="","",CONCATENATE(B1120,VLOOKUP(C1120,Thesaurus!N:O,2,0),VLOOKUP(F1120,Thesaurus!C:D,2,0)))</f>
        <v>16HMPE09</v>
      </c>
      <c r="I1120" s="57">
        <v>385</v>
      </c>
      <c r="J1120" s="59">
        <v>1</v>
      </c>
      <c r="K1120" s="61" t="s">
        <v>180</v>
      </c>
      <c r="L1120" s="53">
        <v>2</v>
      </c>
      <c r="N1120" s="53" t="b">
        <f t="shared" si="89"/>
        <v>0</v>
      </c>
      <c r="O1120" s="67">
        <f>IF(A1120="","",SUMIFS('MVT stock'!G:G,'MVT stock'!E:E,A1120,'MVT stock'!F:F,K1120))</f>
        <v>0</v>
      </c>
      <c r="P1120" s="67">
        <f>IF(A1120="","",SUMIFS('MVT stock'!H:H,'MVT stock'!E:E,A1120,'MVT stock'!F:F,K1120))</f>
        <v>0</v>
      </c>
      <c r="Q1120" s="68" t="str">
        <f t="shared" si="87"/>
        <v/>
      </c>
      <c r="R1120" s="50" t="str">
        <f t="shared" si="85"/>
        <v>Pull col roulé avec plumes</v>
      </c>
      <c r="S1120" s="51" t="e">
        <f>VLOOKUP(A1120,BDD!E:F,2,0)</f>
        <v>#N/A</v>
      </c>
      <c r="T1120" s="51" t="e">
        <f t="shared" si="88"/>
        <v>#N/A</v>
      </c>
    </row>
    <row r="1121" spans="1:20" x14ac:dyDescent="0.25">
      <c r="A1121" s="65" t="str">
        <f t="shared" si="86"/>
        <v>16HMPE091.385</v>
      </c>
      <c r="B1121" s="53" t="s">
        <v>134</v>
      </c>
      <c r="C1121" s="53" t="s">
        <v>1382</v>
      </c>
      <c r="D1121" s="53" t="s">
        <v>1396</v>
      </c>
      <c r="E1121" s="58" t="s">
        <v>1397</v>
      </c>
      <c r="F1121" s="53" t="s">
        <v>164</v>
      </c>
      <c r="G1121" s="53" t="s">
        <v>1407</v>
      </c>
      <c r="H1121" s="65" t="str">
        <f>IF(D1121="","",CONCATENATE(B1121,VLOOKUP(C1121,Thesaurus!N:O,2,0),VLOOKUP(F1121,Thesaurus!C:D,2,0)))</f>
        <v>16HMPE09</v>
      </c>
      <c r="I1121" s="57">
        <v>385</v>
      </c>
      <c r="J1121" s="59">
        <v>1</v>
      </c>
      <c r="K1121" s="61" t="s">
        <v>181</v>
      </c>
      <c r="L1121" s="53">
        <v>1</v>
      </c>
      <c r="N1121" s="53" t="b">
        <f t="shared" si="89"/>
        <v>0</v>
      </c>
      <c r="O1121" s="67">
        <f>IF(A1121="","",SUMIFS('MVT stock'!G:G,'MVT stock'!E:E,A1121,'MVT stock'!F:F,K1121))</f>
        <v>0</v>
      </c>
      <c r="P1121" s="67">
        <f>IF(A1121="","",SUMIFS('MVT stock'!H:H,'MVT stock'!E:E,A1121,'MVT stock'!F:F,K1121))</f>
        <v>0</v>
      </c>
      <c r="Q1121" s="68" t="str">
        <f t="shared" si="87"/>
        <v/>
      </c>
      <c r="R1121" s="50" t="str">
        <f t="shared" si="85"/>
        <v>Pull col roulé avec plumes</v>
      </c>
      <c r="S1121" s="51" t="e">
        <f>VLOOKUP(A1121,BDD!E:F,2,0)</f>
        <v>#N/A</v>
      </c>
      <c r="T1121" s="51" t="e">
        <f t="shared" si="88"/>
        <v>#N/A</v>
      </c>
    </row>
    <row r="1122" spans="1:20" x14ac:dyDescent="0.25">
      <c r="A1122" s="65" t="str">
        <f t="shared" si="86"/>
        <v>16HMPE091.385</v>
      </c>
      <c r="B1122" s="53" t="s">
        <v>134</v>
      </c>
      <c r="C1122" s="53" t="s">
        <v>1382</v>
      </c>
      <c r="D1122" s="53" t="s">
        <v>1396</v>
      </c>
      <c r="E1122" s="58" t="s">
        <v>1397</v>
      </c>
      <c r="F1122" s="53" t="s">
        <v>164</v>
      </c>
      <c r="G1122" s="53" t="s">
        <v>1407</v>
      </c>
      <c r="H1122" s="65" t="str">
        <f>IF(D1122="","",CONCATENATE(B1122,VLOOKUP(C1122,Thesaurus!N:O,2,0),VLOOKUP(F1122,Thesaurus!C:D,2,0)))</f>
        <v>16HMPE09</v>
      </c>
      <c r="I1122" s="57">
        <v>385</v>
      </c>
      <c r="J1122" s="59">
        <v>1</v>
      </c>
      <c r="K1122" s="61" t="s">
        <v>996</v>
      </c>
      <c r="L1122" s="53">
        <v>1</v>
      </c>
      <c r="N1122" s="53" t="b">
        <f t="shared" si="89"/>
        <v>0</v>
      </c>
      <c r="O1122" s="67">
        <f>IF(A1122="","",SUMIFS('MVT stock'!G:G,'MVT stock'!E:E,A1122,'MVT stock'!F:F,K1122))</f>
        <v>0</v>
      </c>
      <c r="P1122" s="67">
        <f>IF(A1122="","",SUMIFS('MVT stock'!H:H,'MVT stock'!E:E,A1122,'MVT stock'!F:F,K1122))</f>
        <v>0</v>
      </c>
      <c r="Q1122" s="68" t="str">
        <f t="shared" si="87"/>
        <v/>
      </c>
      <c r="R1122" s="50" t="str">
        <f t="shared" si="85"/>
        <v>Pull col roulé avec plumes</v>
      </c>
      <c r="S1122" s="51" t="e">
        <f>VLOOKUP(A1122,BDD!E:F,2,0)</f>
        <v>#N/A</v>
      </c>
      <c r="T1122" s="51" t="e">
        <f t="shared" si="88"/>
        <v>#N/A</v>
      </c>
    </row>
    <row r="1123" spans="1:20" x14ac:dyDescent="0.25">
      <c r="A1123" s="65" t="str">
        <f t="shared" si="86"/>
        <v>16HMPE092.785</v>
      </c>
      <c r="B1123" s="53" t="s">
        <v>134</v>
      </c>
      <c r="C1123" s="53" t="s">
        <v>1382</v>
      </c>
      <c r="D1123" s="53" t="s">
        <v>1398</v>
      </c>
      <c r="E1123" s="58" t="s">
        <v>1399</v>
      </c>
      <c r="F1123" s="53" t="s">
        <v>164</v>
      </c>
      <c r="G1123" s="53" t="s">
        <v>1409</v>
      </c>
      <c r="H1123" s="65" t="str">
        <f>IF(D1123="","",CONCATENATE(B1123,VLOOKUP(C1123,Thesaurus!N:O,2,0),VLOOKUP(F1123,Thesaurus!C:D,2,0)))</f>
        <v>16HMPE09</v>
      </c>
      <c r="I1123" s="57">
        <v>785</v>
      </c>
      <c r="J1123" s="59">
        <v>2</v>
      </c>
      <c r="K1123" s="61" t="s">
        <v>997</v>
      </c>
      <c r="L1123" s="53">
        <v>2</v>
      </c>
      <c r="N1123" s="53" t="b">
        <f t="shared" si="89"/>
        <v>0</v>
      </c>
      <c r="O1123" s="67">
        <f>IF(A1123="","",SUMIFS('MVT stock'!G:G,'MVT stock'!E:E,A1123,'MVT stock'!F:F,K1123))</f>
        <v>0</v>
      </c>
      <c r="P1123" s="67">
        <f>IF(A1123="","",SUMIFS('MVT stock'!H:H,'MVT stock'!E:E,A1123,'MVT stock'!F:F,K1123))</f>
        <v>0</v>
      </c>
      <c r="Q1123" s="68" t="str">
        <f t="shared" si="87"/>
        <v/>
      </c>
      <c r="R1123" s="50" t="str">
        <f t="shared" si="85"/>
        <v>Pull marin à boutons</v>
      </c>
      <c r="S1123" s="51" t="e">
        <f>VLOOKUP(A1123,BDD!E:F,2,0)</f>
        <v>#N/A</v>
      </c>
      <c r="T1123" s="51" t="e">
        <f t="shared" si="88"/>
        <v>#N/A</v>
      </c>
    </row>
    <row r="1124" spans="1:20" x14ac:dyDescent="0.25">
      <c r="A1124" s="65" t="str">
        <f t="shared" si="86"/>
        <v>16HMPE092.785</v>
      </c>
      <c r="B1124" s="53" t="s">
        <v>134</v>
      </c>
      <c r="C1124" s="53" t="s">
        <v>1382</v>
      </c>
      <c r="D1124" s="53" t="s">
        <v>1398</v>
      </c>
      <c r="E1124" s="58" t="s">
        <v>1399</v>
      </c>
      <c r="F1124" s="53" t="s">
        <v>164</v>
      </c>
      <c r="G1124" s="53" t="s">
        <v>1409</v>
      </c>
      <c r="H1124" s="65" t="str">
        <f>IF(D1124="","",CONCATENATE(B1124,VLOOKUP(C1124,Thesaurus!N:O,2,0),VLOOKUP(F1124,Thesaurus!C:D,2,0)))</f>
        <v>16HMPE09</v>
      </c>
      <c r="I1124" s="57">
        <v>785</v>
      </c>
      <c r="J1124" s="59">
        <v>2</v>
      </c>
      <c r="K1124" s="61" t="s">
        <v>181</v>
      </c>
      <c r="L1124" s="53">
        <v>1</v>
      </c>
      <c r="N1124" s="53" t="b">
        <f t="shared" si="89"/>
        <v>0</v>
      </c>
      <c r="O1124" s="67">
        <f>IF(A1124="","",SUMIFS('MVT stock'!G:G,'MVT stock'!E:E,A1124,'MVT stock'!F:F,K1124))</f>
        <v>0</v>
      </c>
      <c r="P1124" s="67">
        <f>IF(A1124="","",SUMIFS('MVT stock'!H:H,'MVT stock'!E:E,A1124,'MVT stock'!F:F,K1124))</f>
        <v>0</v>
      </c>
      <c r="Q1124" s="68" t="str">
        <f t="shared" si="87"/>
        <v/>
      </c>
      <c r="R1124" s="50" t="str">
        <f t="shared" si="85"/>
        <v>Pull marin à boutons</v>
      </c>
      <c r="S1124" s="51" t="e">
        <f>VLOOKUP(A1124,BDD!E:F,2,0)</f>
        <v>#N/A</v>
      </c>
      <c r="T1124" s="51" t="e">
        <f t="shared" si="88"/>
        <v>#N/A</v>
      </c>
    </row>
    <row r="1125" spans="1:20" x14ac:dyDescent="0.25">
      <c r="A1125" s="65" t="str">
        <f t="shared" si="86"/>
        <v>16HMPE092.785</v>
      </c>
      <c r="B1125" s="53" t="s">
        <v>134</v>
      </c>
      <c r="C1125" s="53" t="s">
        <v>1382</v>
      </c>
      <c r="D1125" s="53" t="s">
        <v>1398</v>
      </c>
      <c r="E1125" s="58" t="s">
        <v>1399</v>
      </c>
      <c r="F1125" s="53" t="s">
        <v>164</v>
      </c>
      <c r="G1125" s="53" t="s">
        <v>1409</v>
      </c>
      <c r="H1125" s="65" t="str">
        <f>IF(D1125="","",CONCATENATE(B1125,VLOOKUP(C1125,Thesaurus!N:O,2,0),VLOOKUP(F1125,Thesaurus!C:D,2,0)))</f>
        <v>16HMPE09</v>
      </c>
      <c r="I1125" s="57">
        <v>785</v>
      </c>
      <c r="J1125" s="59">
        <v>2</v>
      </c>
      <c r="K1125" s="61" t="s">
        <v>996</v>
      </c>
      <c r="L1125" s="53">
        <v>1</v>
      </c>
      <c r="N1125" s="53" t="b">
        <f t="shared" si="89"/>
        <v>0</v>
      </c>
      <c r="O1125" s="67">
        <f>IF(A1125="","",SUMIFS('MVT stock'!G:G,'MVT stock'!E:E,A1125,'MVT stock'!F:F,K1125))</f>
        <v>0</v>
      </c>
      <c r="P1125" s="67">
        <f>IF(A1125="","",SUMIFS('MVT stock'!H:H,'MVT stock'!E:E,A1125,'MVT stock'!F:F,K1125))</f>
        <v>0</v>
      </c>
      <c r="Q1125" s="68" t="str">
        <f t="shared" si="87"/>
        <v/>
      </c>
      <c r="R1125" s="50" t="str">
        <f t="shared" si="85"/>
        <v>Pull marin à boutons</v>
      </c>
      <c r="S1125" s="51" t="e">
        <f>VLOOKUP(A1125,BDD!E:F,2,0)</f>
        <v>#N/A</v>
      </c>
      <c r="T1125" s="51" t="e">
        <f t="shared" si="88"/>
        <v>#N/A</v>
      </c>
    </row>
    <row r="1126" spans="1:20" x14ac:dyDescent="0.25">
      <c r="A1126" s="65" t="str">
        <f t="shared" si="86"/>
        <v>16HMPE131.990</v>
      </c>
      <c r="B1126" s="53" t="s">
        <v>134</v>
      </c>
      <c r="C1126" s="53" t="s">
        <v>1382</v>
      </c>
      <c r="D1126" s="53" t="s">
        <v>1400</v>
      </c>
      <c r="E1126" s="58" t="s">
        <v>1401</v>
      </c>
      <c r="F1126" s="53" t="s">
        <v>172</v>
      </c>
      <c r="G1126" s="53" t="s">
        <v>1411</v>
      </c>
      <c r="H1126" s="65" t="str">
        <f>IF(D1126="","",CONCATENATE(B1126,VLOOKUP(C1126,Thesaurus!N:O,2,0),VLOOKUP(F1126,Thesaurus!C:D,2,0)))</f>
        <v>16HMPE13</v>
      </c>
      <c r="I1126" s="57">
        <v>990</v>
      </c>
      <c r="J1126" s="59">
        <v>1</v>
      </c>
      <c r="K1126" s="61">
        <v>34</v>
      </c>
      <c r="L1126" s="53">
        <v>1</v>
      </c>
      <c r="N1126" s="53" t="b">
        <f t="shared" si="89"/>
        <v>0</v>
      </c>
      <c r="O1126" s="67">
        <f>IF(A1126="","",SUMIFS('MVT stock'!G:G,'MVT stock'!E:E,A1126,'MVT stock'!F:F,K1126))</f>
        <v>0</v>
      </c>
      <c r="P1126" s="67">
        <f>IF(A1126="","",SUMIFS('MVT stock'!H:H,'MVT stock'!E:E,A1126,'MVT stock'!F:F,K1126))</f>
        <v>0</v>
      </c>
      <c r="Q1126" s="68" t="str">
        <f t="shared" si="87"/>
        <v/>
      </c>
      <c r="R1126" s="50" t="str">
        <f t="shared" si="85"/>
        <v>Manteau avec fourrure amovible</v>
      </c>
      <c r="S1126" s="51" t="e">
        <f>VLOOKUP(A1126,BDD!E:F,2,0)</f>
        <v>#N/A</v>
      </c>
      <c r="T1126" s="51" t="e">
        <f t="shared" si="88"/>
        <v>#N/A</v>
      </c>
    </row>
    <row r="1127" spans="1:20" x14ac:dyDescent="0.25">
      <c r="A1127" s="65" t="str">
        <f t="shared" si="86"/>
        <v>16HMPE131.990</v>
      </c>
      <c r="B1127" s="53" t="s">
        <v>134</v>
      </c>
      <c r="C1127" s="53" t="s">
        <v>1382</v>
      </c>
      <c r="D1127" s="53" t="s">
        <v>1400</v>
      </c>
      <c r="E1127" s="58" t="s">
        <v>1401</v>
      </c>
      <c r="F1127" s="53" t="s">
        <v>172</v>
      </c>
      <c r="G1127" s="53" t="s">
        <v>1411</v>
      </c>
      <c r="H1127" s="65" t="str">
        <f>IF(D1127="","",CONCATENATE(B1127,VLOOKUP(C1127,Thesaurus!N:O,2,0),VLOOKUP(F1127,Thesaurus!C:D,2,0)))</f>
        <v>16HMPE13</v>
      </c>
      <c r="I1127" s="57">
        <v>990</v>
      </c>
      <c r="J1127" s="59">
        <v>1</v>
      </c>
      <c r="K1127" s="61">
        <v>36</v>
      </c>
      <c r="L1127" s="53">
        <v>2</v>
      </c>
      <c r="N1127" s="53" t="b">
        <f t="shared" si="89"/>
        <v>0</v>
      </c>
      <c r="O1127" s="67">
        <f>IF(A1127="","",SUMIFS('MVT stock'!G:G,'MVT stock'!E:E,A1127,'MVT stock'!F:F,K1127))</f>
        <v>0</v>
      </c>
      <c r="P1127" s="67">
        <f>IF(A1127="","",SUMIFS('MVT stock'!H:H,'MVT stock'!E:E,A1127,'MVT stock'!F:F,K1127))</f>
        <v>0</v>
      </c>
      <c r="Q1127" s="68" t="str">
        <f t="shared" si="87"/>
        <v/>
      </c>
      <c r="R1127" s="50" t="str">
        <f t="shared" si="85"/>
        <v>Manteau avec fourrure amovible</v>
      </c>
      <c r="S1127" s="51" t="e">
        <f>VLOOKUP(A1127,BDD!E:F,2,0)</f>
        <v>#N/A</v>
      </c>
      <c r="T1127" s="51" t="e">
        <f t="shared" si="88"/>
        <v>#N/A</v>
      </c>
    </row>
    <row r="1128" spans="1:20" x14ac:dyDescent="0.25">
      <c r="A1128" s="65" t="str">
        <f t="shared" si="86"/>
        <v>16HMPE131.990</v>
      </c>
      <c r="B1128" s="53" t="s">
        <v>134</v>
      </c>
      <c r="C1128" s="53" t="s">
        <v>1382</v>
      </c>
      <c r="D1128" s="53" t="s">
        <v>1400</v>
      </c>
      <c r="E1128" s="58" t="s">
        <v>1401</v>
      </c>
      <c r="F1128" s="53" t="s">
        <v>172</v>
      </c>
      <c r="G1128" s="53" t="s">
        <v>1411</v>
      </c>
      <c r="H1128" s="65" t="str">
        <f>IF(D1128="","",CONCATENATE(B1128,VLOOKUP(C1128,Thesaurus!N:O,2,0),VLOOKUP(F1128,Thesaurus!C:D,2,0)))</f>
        <v>16HMPE13</v>
      </c>
      <c r="I1128" s="57">
        <v>990</v>
      </c>
      <c r="J1128" s="59">
        <v>1</v>
      </c>
      <c r="K1128" s="61">
        <v>38</v>
      </c>
      <c r="L1128" s="53">
        <v>1</v>
      </c>
      <c r="N1128" s="53" t="b">
        <f t="shared" si="89"/>
        <v>0</v>
      </c>
      <c r="O1128" s="67">
        <f>IF(A1128="","",SUMIFS('MVT stock'!G:G,'MVT stock'!E:E,A1128,'MVT stock'!F:F,K1128))</f>
        <v>0</v>
      </c>
      <c r="P1128" s="67">
        <f>IF(A1128="","",SUMIFS('MVT stock'!H:H,'MVT stock'!E:E,A1128,'MVT stock'!F:F,K1128))</f>
        <v>0</v>
      </c>
      <c r="Q1128" s="68" t="str">
        <f t="shared" si="87"/>
        <v/>
      </c>
      <c r="R1128" s="50" t="str">
        <f t="shared" si="85"/>
        <v>Manteau avec fourrure amovible</v>
      </c>
      <c r="S1128" s="51" t="e">
        <f>VLOOKUP(A1128,BDD!E:F,2,0)</f>
        <v>#N/A</v>
      </c>
      <c r="T1128" s="51" t="e">
        <f t="shared" si="88"/>
        <v>#N/A</v>
      </c>
    </row>
    <row r="1129" spans="1:20" x14ac:dyDescent="0.25">
      <c r="A1129" s="65" t="str">
        <f t="shared" si="86"/>
        <v>16HMPE131.990</v>
      </c>
      <c r="B1129" s="53" t="s">
        <v>134</v>
      </c>
      <c r="C1129" s="53" t="s">
        <v>1382</v>
      </c>
      <c r="D1129" s="53" t="s">
        <v>1400</v>
      </c>
      <c r="E1129" s="58" t="s">
        <v>1401</v>
      </c>
      <c r="F1129" s="53" t="s">
        <v>172</v>
      </c>
      <c r="G1129" s="53" t="s">
        <v>1411</v>
      </c>
      <c r="H1129" s="65" t="str">
        <f>IF(D1129="","",CONCATENATE(B1129,VLOOKUP(C1129,Thesaurus!N:O,2,0),VLOOKUP(F1129,Thesaurus!C:D,2,0)))</f>
        <v>16HMPE13</v>
      </c>
      <c r="I1129" s="57">
        <v>990</v>
      </c>
      <c r="J1129" s="59">
        <v>1</v>
      </c>
      <c r="K1129" s="61">
        <v>40</v>
      </c>
      <c r="L1129" s="53">
        <v>1</v>
      </c>
      <c r="N1129" s="53" t="b">
        <f t="shared" si="89"/>
        <v>0</v>
      </c>
      <c r="O1129" s="67">
        <f>IF(A1129="","",SUMIFS('MVT stock'!G:G,'MVT stock'!E:E,A1129,'MVT stock'!F:F,K1129))</f>
        <v>0</v>
      </c>
      <c r="P1129" s="67">
        <f>IF(A1129="","",SUMIFS('MVT stock'!H:H,'MVT stock'!E:E,A1129,'MVT stock'!F:F,K1129))</f>
        <v>0</v>
      </c>
      <c r="Q1129" s="68" t="str">
        <f t="shared" si="87"/>
        <v/>
      </c>
      <c r="R1129" s="50" t="str">
        <f t="shared" si="85"/>
        <v>Manteau avec fourrure amovible</v>
      </c>
      <c r="S1129" s="51" t="e">
        <f>VLOOKUP(A1129,BDD!E:F,2,0)</f>
        <v>#N/A</v>
      </c>
      <c r="T1129" s="51" t="e">
        <f t="shared" si="88"/>
        <v>#N/A</v>
      </c>
    </row>
    <row r="1130" spans="1:20" x14ac:dyDescent="0.25">
      <c r="A1130" s="65" t="str">
        <f t="shared" si="86"/>
        <v>16HMPE132.999</v>
      </c>
      <c r="B1130" s="53" t="s">
        <v>134</v>
      </c>
      <c r="C1130" s="53" t="s">
        <v>1382</v>
      </c>
      <c r="D1130" s="53" t="s">
        <v>1402</v>
      </c>
      <c r="E1130" s="58" t="s">
        <v>659</v>
      </c>
      <c r="F1130" s="53" t="s">
        <v>172</v>
      </c>
      <c r="G1130" s="53" t="s">
        <v>1412</v>
      </c>
      <c r="H1130" s="65" t="str">
        <f>IF(D1130="","",CONCATENATE(B1130,VLOOKUP(C1130,Thesaurus!N:O,2,0),VLOOKUP(F1130,Thesaurus!C:D,2,0)))</f>
        <v>16HMPE13</v>
      </c>
      <c r="I1130" s="57">
        <v>999</v>
      </c>
      <c r="J1130" s="59">
        <v>2</v>
      </c>
      <c r="K1130" s="61">
        <v>34</v>
      </c>
      <c r="L1130" s="53">
        <v>1</v>
      </c>
      <c r="N1130" s="53" t="b">
        <f t="shared" si="89"/>
        <v>0</v>
      </c>
      <c r="O1130" s="67">
        <f>IF(A1130="","",SUMIFS('MVT stock'!G:G,'MVT stock'!E:E,A1130,'MVT stock'!F:F,K1130))</f>
        <v>0</v>
      </c>
      <c r="P1130" s="67">
        <f>IF(A1130="","",SUMIFS('MVT stock'!H:H,'MVT stock'!E:E,A1130,'MVT stock'!F:F,K1130))</f>
        <v>0</v>
      </c>
      <c r="Q1130" s="68" t="str">
        <f t="shared" si="87"/>
        <v/>
      </c>
      <c r="R1130" s="50" t="str">
        <f t="shared" si="85"/>
        <v>Manteau boutonné</v>
      </c>
      <c r="S1130" s="51" t="e">
        <f>VLOOKUP(A1130,BDD!E:F,2,0)</f>
        <v>#N/A</v>
      </c>
      <c r="T1130" s="51" t="e">
        <f t="shared" si="88"/>
        <v>#N/A</v>
      </c>
    </row>
    <row r="1131" spans="1:20" x14ac:dyDescent="0.25">
      <c r="A1131" s="65" t="str">
        <f t="shared" si="86"/>
        <v>16HMPE132.999</v>
      </c>
      <c r="B1131" s="53" t="s">
        <v>134</v>
      </c>
      <c r="C1131" s="53" t="s">
        <v>1382</v>
      </c>
      <c r="D1131" s="53" t="s">
        <v>1402</v>
      </c>
      <c r="E1131" s="58" t="s">
        <v>659</v>
      </c>
      <c r="F1131" s="53" t="s">
        <v>172</v>
      </c>
      <c r="G1131" s="53" t="s">
        <v>1412</v>
      </c>
      <c r="H1131" s="65" t="str">
        <f>IF(D1131="","",CONCATENATE(B1131,VLOOKUP(C1131,Thesaurus!N:O,2,0),VLOOKUP(F1131,Thesaurus!C:D,2,0)))</f>
        <v>16HMPE13</v>
      </c>
      <c r="I1131" s="57">
        <v>999</v>
      </c>
      <c r="J1131" s="59">
        <v>2</v>
      </c>
      <c r="K1131" s="61">
        <v>36</v>
      </c>
      <c r="L1131" s="53">
        <v>2</v>
      </c>
      <c r="N1131" s="53" t="b">
        <f t="shared" si="89"/>
        <v>0</v>
      </c>
      <c r="O1131" s="67">
        <f>IF(A1131="","",SUMIFS('MVT stock'!G:G,'MVT stock'!E:E,A1131,'MVT stock'!F:F,K1131))</f>
        <v>0</v>
      </c>
      <c r="P1131" s="67">
        <f>IF(A1131="","",SUMIFS('MVT stock'!H:H,'MVT stock'!E:E,A1131,'MVT stock'!F:F,K1131))</f>
        <v>0</v>
      </c>
      <c r="Q1131" s="68" t="str">
        <f t="shared" si="87"/>
        <v/>
      </c>
      <c r="R1131" s="50" t="str">
        <f t="shared" si="85"/>
        <v>Manteau boutonné</v>
      </c>
      <c r="S1131" s="51" t="e">
        <f>VLOOKUP(A1131,BDD!E:F,2,0)</f>
        <v>#N/A</v>
      </c>
      <c r="T1131" s="51" t="e">
        <f t="shared" si="88"/>
        <v>#N/A</v>
      </c>
    </row>
    <row r="1132" spans="1:20" x14ac:dyDescent="0.25">
      <c r="A1132" s="65" t="str">
        <f t="shared" si="86"/>
        <v>16HMPE132.999</v>
      </c>
      <c r="B1132" s="53" t="s">
        <v>134</v>
      </c>
      <c r="C1132" s="53" t="s">
        <v>1382</v>
      </c>
      <c r="D1132" s="53" t="s">
        <v>1402</v>
      </c>
      <c r="E1132" s="58" t="s">
        <v>659</v>
      </c>
      <c r="F1132" s="53" t="s">
        <v>172</v>
      </c>
      <c r="G1132" s="53" t="s">
        <v>1412</v>
      </c>
      <c r="H1132" s="65" t="str">
        <f>IF(D1132="","",CONCATENATE(B1132,VLOOKUP(C1132,Thesaurus!N:O,2,0),VLOOKUP(F1132,Thesaurus!C:D,2,0)))</f>
        <v>16HMPE13</v>
      </c>
      <c r="I1132" s="57">
        <v>999</v>
      </c>
      <c r="J1132" s="59">
        <v>2</v>
      </c>
      <c r="K1132" s="61">
        <v>38</v>
      </c>
      <c r="L1132" s="53">
        <v>2</v>
      </c>
      <c r="N1132" s="53" t="b">
        <f t="shared" si="89"/>
        <v>0</v>
      </c>
      <c r="O1132" s="67">
        <f>IF(A1132="","",SUMIFS('MVT stock'!G:G,'MVT stock'!E:E,A1132,'MVT stock'!F:F,K1132))</f>
        <v>0</v>
      </c>
      <c r="P1132" s="67">
        <f>IF(A1132="","",SUMIFS('MVT stock'!H:H,'MVT stock'!E:E,A1132,'MVT stock'!F:F,K1132))</f>
        <v>0</v>
      </c>
      <c r="Q1132" s="68" t="str">
        <f t="shared" si="87"/>
        <v/>
      </c>
      <c r="R1132" s="50" t="str">
        <f t="shared" si="85"/>
        <v>Manteau boutonné</v>
      </c>
      <c r="S1132" s="51" t="e">
        <f>VLOOKUP(A1132,BDD!E:F,2,0)</f>
        <v>#N/A</v>
      </c>
      <c r="T1132" s="51" t="e">
        <f t="shared" si="88"/>
        <v>#N/A</v>
      </c>
    </row>
    <row r="1133" spans="1:20" x14ac:dyDescent="0.25">
      <c r="A1133" s="65" t="str">
        <f t="shared" si="86"/>
        <v>16HMPE132.999</v>
      </c>
      <c r="B1133" s="53" t="s">
        <v>134</v>
      </c>
      <c r="C1133" s="53" t="s">
        <v>1382</v>
      </c>
      <c r="D1133" s="53" t="s">
        <v>1402</v>
      </c>
      <c r="E1133" s="58" t="s">
        <v>659</v>
      </c>
      <c r="F1133" s="53" t="s">
        <v>172</v>
      </c>
      <c r="G1133" s="53" t="s">
        <v>1412</v>
      </c>
      <c r="H1133" s="65" t="str">
        <f>IF(D1133="","",CONCATENATE(B1133,VLOOKUP(C1133,Thesaurus!N:O,2,0),VLOOKUP(F1133,Thesaurus!C:D,2,0)))</f>
        <v>16HMPE13</v>
      </c>
      <c r="I1133" s="57">
        <v>999</v>
      </c>
      <c r="J1133" s="59">
        <v>2</v>
      </c>
      <c r="K1133" s="61">
        <v>40</v>
      </c>
      <c r="L1133" s="53">
        <v>1</v>
      </c>
      <c r="N1133" s="53" t="b">
        <f t="shared" si="89"/>
        <v>0</v>
      </c>
      <c r="O1133" s="67">
        <f>IF(A1133="","",SUMIFS('MVT stock'!G:G,'MVT stock'!E:E,A1133,'MVT stock'!F:F,K1133))</f>
        <v>0</v>
      </c>
      <c r="P1133" s="67">
        <f>IF(A1133="","",SUMIFS('MVT stock'!H:H,'MVT stock'!E:E,A1133,'MVT stock'!F:F,K1133))</f>
        <v>0</v>
      </c>
      <c r="Q1133" s="68" t="str">
        <f t="shared" si="87"/>
        <v/>
      </c>
      <c r="R1133" s="50" t="str">
        <f t="shared" si="85"/>
        <v>Manteau boutonné</v>
      </c>
      <c r="S1133" s="51" t="e">
        <f>VLOOKUP(A1133,BDD!E:F,2,0)</f>
        <v>#N/A</v>
      </c>
      <c r="T1133" s="51" t="e">
        <f t="shared" si="88"/>
        <v>#N/A</v>
      </c>
    </row>
    <row r="1134" spans="1:20" x14ac:dyDescent="0.25">
      <c r="A1134" s="65" t="str">
        <f t="shared" si="86"/>
        <v>16HMPE082.620</v>
      </c>
      <c r="B1134" s="53" t="s">
        <v>134</v>
      </c>
      <c r="C1134" s="53" t="s">
        <v>1382</v>
      </c>
      <c r="D1134" s="53" t="s">
        <v>1403</v>
      </c>
      <c r="E1134" s="58" t="s">
        <v>1404</v>
      </c>
      <c r="F1134" s="53" t="s">
        <v>162</v>
      </c>
      <c r="G1134" s="53" t="s">
        <v>1413</v>
      </c>
      <c r="H1134" s="65" t="str">
        <f>IF(D1134="","",CONCATENATE(B1134,VLOOKUP(C1134,Thesaurus!N:O,2,0),VLOOKUP(F1134,Thesaurus!C:D,2,0)))</f>
        <v>16HMPE08</v>
      </c>
      <c r="I1134" s="57">
        <v>620</v>
      </c>
      <c r="J1134" s="59">
        <v>2</v>
      </c>
      <c r="K1134" s="61">
        <v>34</v>
      </c>
      <c r="L1134" s="53">
        <v>1</v>
      </c>
      <c r="N1134" s="53" t="b">
        <f t="shared" si="89"/>
        <v>0</v>
      </c>
      <c r="O1134" s="67">
        <f>IF(A1134="","",SUMIFS('MVT stock'!G:G,'MVT stock'!E:E,A1134,'MVT stock'!F:F,K1134))</f>
        <v>0</v>
      </c>
      <c r="P1134" s="67">
        <f>IF(A1134="","",SUMIFS('MVT stock'!H:H,'MVT stock'!E:E,A1134,'MVT stock'!F:F,K1134))</f>
        <v>0</v>
      </c>
      <c r="Q1134" s="68" t="str">
        <f t="shared" si="87"/>
        <v/>
      </c>
      <c r="R1134" s="50" t="str">
        <f t="shared" si="85"/>
        <v>Robe chemisier</v>
      </c>
      <c r="S1134" s="51" t="e">
        <f>VLOOKUP(A1134,BDD!E:F,2,0)</f>
        <v>#N/A</v>
      </c>
      <c r="T1134" s="51" t="e">
        <f t="shared" si="88"/>
        <v>#N/A</v>
      </c>
    </row>
    <row r="1135" spans="1:20" x14ac:dyDescent="0.25">
      <c r="A1135" s="65" t="str">
        <f t="shared" si="86"/>
        <v>16HMPE082.620</v>
      </c>
      <c r="B1135" s="53" t="s">
        <v>134</v>
      </c>
      <c r="C1135" s="53" t="s">
        <v>1382</v>
      </c>
      <c r="D1135" s="53" t="s">
        <v>1403</v>
      </c>
      <c r="E1135" s="58" t="s">
        <v>1404</v>
      </c>
      <c r="F1135" s="53" t="s">
        <v>162</v>
      </c>
      <c r="G1135" s="53" t="s">
        <v>1413</v>
      </c>
      <c r="H1135" s="65" t="str">
        <f>IF(D1135="","",CONCATENATE(B1135,VLOOKUP(C1135,Thesaurus!N:O,2,0),VLOOKUP(F1135,Thesaurus!C:D,2,0)))</f>
        <v>16HMPE08</v>
      </c>
      <c r="I1135" s="57">
        <v>620</v>
      </c>
      <c r="J1135" s="59">
        <v>2</v>
      </c>
      <c r="K1135" s="61">
        <v>36</v>
      </c>
      <c r="L1135" s="53">
        <v>1</v>
      </c>
      <c r="N1135" s="53" t="b">
        <f t="shared" si="89"/>
        <v>0</v>
      </c>
      <c r="O1135" s="67">
        <f>IF(A1135="","",SUMIFS('MVT stock'!G:G,'MVT stock'!E:E,A1135,'MVT stock'!F:F,K1135))</f>
        <v>0</v>
      </c>
      <c r="P1135" s="67">
        <f>IF(A1135="","",SUMIFS('MVT stock'!H:H,'MVT stock'!E:E,A1135,'MVT stock'!F:F,K1135))</f>
        <v>0</v>
      </c>
      <c r="Q1135" s="68" t="str">
        <f t="shared" si="87"/>
        <v/>
      </c>
      <c r="R1135" s="50" t="str">
        <f t="shared" si="85"/>
        <v>Robe chemisier</v>
      </c>
      <c r="S1135" s="51" t="e">
        <f>VLOOKUP(A1135,BDD!E:F,2,0)</f>
        <v>#N/A</v>
      </c>
      <c r="T1135" s="51" t="e">
        <f t="shared" si="88"/>
        <v>#N/A</v>
      </c>
    </row>
    <row r="1136" spans="1:20" x14ac:dyDescent="0.25">
      <c r="A1136" s="65" t="str">
        <f t="shared" si="86"/>
        <v>16HMPE082.620</v>
      </c>
      <c r="B1136" s="53" t="s">
        <v>134</v>
      </c>
      <c r="C1136" s="53" t="s">
        <v>1382</v>
      </c>
      <c r="D1136" s="53" t="s">
        <v>1403</v>
      </c>
      <c r="E1136" s="58" t="s">
        <v>1404</v>
      </c>
      <c r="F1136" s="53" t="s">
        <v>162</v>
      </c>
      <c r="G1136" s="53" t="s">
        <v>1413</v>
      </c>
      <c r="H1136" s="65" t="str">
        <f>IF(D1136="","",CONCATENATE(B1136,VLOOKUP(C1136,Thesaurus!N:O,2,0),VLOOKUP(F1136,Thesaurus!C:D,2,0)))</f>
        <v>16HMPE08</v>
      </c>
      <c r="I1136" s="57">
        <v>620</v>
      </c>
      <c r="J1136" s="59">
        <v>2</v>
      </c>
      <c r="K1136" s="61">
        <v>38</v>
      </c>
      <c r="L1136" s="53">
        <v>1</v>
      </c>
      <c r="N1136" s="53" t="b">
        <f t="shared" si="89"/>
        <v>0</v>
      </c>
      <c r="O1136" s="67">
        <f>IF(A1136="","",SUMIFS('MVT stock'!G:G,'MVT stock'!E:E,A1136,'MVT stock'!F:F,K1136))</f>
        <v>0</v>
      </c>
      <c r="P1136" s="67">
        <f>IF(A1136="","",SUMIFS('MVT stock'!H:H,'MVT stock'!E:E,A1136,'MVT stock'!F:F,K1136))</f>
        <v>0</v>
      </c>
      <c r="Q1136" s="68" t="str">
        <f t="shared" si="87"/>
        <v/>
      </c>
      <c r="R1136" s="50" t="str">
        <f t="shared" si="85"/>
        <v>Robe chemisier</v>
      </c>
      <c r="S1136" s="51" t="e">
        <f>VLOOKUP(A1136,BDD!E:F,2,0)</f>
        <v>#N/A</v>
      </c>
      <c r="T1136" s="51" t="e">
        <f t="shared" si="88"/>
        <v>#N/A</v>
      </c>
    </row>
    <row r="1137" spans="1:20" x14ac:dyDescent="0.25">
      <c r="A1137" s="65" t="str">
        <f t="shared" si="86"/>
        <v>16HMPEN° catégorie2.620</v>
      </c>
      <c r="B1137" s="53" t="s">
        <v>134</v>
      </c>
      <c r="C1137" s="53" t="s">
        <v>1382</v>
      </c>
      <c r="D1137" s="53" t="s">
        <v>1403</v>
      </c>
      <c r="E1137" s="58" t="s">
        <v>1404</v>
      </c>
      <c r="F1137" s="53" t="s">
        <v>21</v>
      </c>
      <c r="G1137" s="53" t="s">
        <v>1413</v>
      </c>
      <c r="H1137" s="65" t="str">
        <f>IF(D1137="","",CONCATENATE(B1137,VLOOKUP(C1137,Thesaurus!N:O,2,0),VLOOKUP(F1137,Thesaurus!C:D,2,0)))</f>
        <v>16HMPEN° catégorie</v>
      </c>
      <c r="I1137" s="57">
        <v>620</v>
      </c>
      <c r="J1137" s="59">
        <v>2</v>
      </c>
      <c r="K1137" s="61">
        <v>40</v>
      </c>
      <c r="L1137" s="53">
        <v>1</v>
      </c>
      <c r="N1137" s="53" t="b">
        <f t="shared" si="89"/>
        <v>0</v>
      </c>
      <c r="O1137" s="67">
        <f>IF(A1137="","",SUMIFS('MVT stock'!G:G,'MVT stock'!E:E,A1137,'MVT stock'!F:F,K1137))</f>
        <v>0</v>
      </c>
      <c r="P1137" s="67">
        <f>IF(A1137="","",SUMIFS('MVT stock'!H:H,'MVT stock'!E:E,A1137,'MVT stock'!F:F,K1137))</f>
        <v>0</v>
      </c>
      <c r="Q1137" s="68" t="str">
        <f t="shared" si="87"/>
        <v/>
      </c>
      <c r="R1137" s="50" t="str">
        <f t="shared" si="85"/>
        <v>Robe chemisier</v>
      </c>
      <c r="S1137" s="51" t="e">
        <f>VLOOKUP(A1137,BDD!E:F,2,0)</f>
        <v>#N/A</v>
      </c>
      <c r="T1137" s="51" t="e">
        <f t="shared" si="88"/>
        <v>#N/A</v>
      </c>
    </row>
    <row r="1138" spans="1:20" x14ac:dyDescent="0.25">
      <c r="A1138" s="65" t="str">
        <f t="shared" si="86"/>
        <v>16HMPE011.590</v>
      </c>
      <c r="B1138" s="53" t="s">
        <v>134</v>
      </c>
      <c r="C1138" s="53" t="s">
        <v>1382</v>
      </c>
      <c r="D1138" s="53" t="s">
        <v>1405</v>
      </c>
      <c r="E1138" s="58" t="s">
        <v>1395</v>
      </c>
      <c r="F1138" s="53" t="s">
        <v>148</v>
      </c>
      <c r="G1138" s="53" t="s">
        <v>1414</v>
      </c>
      <c r="H1138" s="65" t="str">
        <f>IF(D1138="","",CONCATENATE(B1138,VLOOKUP(C1138,Thesaurus!N:O,2,0),VLOOKUP(F1138,Thesaurus!C:D,2,0)))</f>
        <v>16HMPE01</v>
      </c>
      <c r="I1138" s="57" t="s">
        <v>236</v>
      </c>
      <c r="J1138" s="59">
        <v>1</v>
      </c>
      <c r="K1138" s="61">
        <v>34</v>
      </c>
      <c r="L1138" s="53">
        <v>1</v>
      </c>
      <c r="N1138" s="53" t="b">
        <f t="shared" si="89"/>
        <v>0</v>
      </c>
      <c r="O1138" s="67">
        <f>IF(A1138="","",SUMIFS('MVT stock'!G:G,'MVT stock'!E:E,A1138,'MVT stock'!F:F,K1138))</f>
        <v>0</v>
      </c>
      <c r="P1138" s="67">
        <f>IF(A1138="","",SUMIFS('MVT stock'!H:H,'MVT stock'!E:E,A1138,'MVT stock'!F:F,K1138))</f>
        <v>0</v>
      </c>
      <c r="Q1138" s="68" t="str">
        <f t="shared" si="87"/>
        <v/>
      </c>
      <c r="R1138" s="50" t="str">
        <f t="shared" si="85"/>
        <v>Top avec plumes amovibles</v>
      </c>
      <c r="S1138" s="51" t="e">
        <f>VLOOKUP(A1138,BDD!E:F,2,0)</f>
        <v>#N/A</v>
      </c>
      <c r="T1138" s="51" t="e">
        <f t="shared" si="88"/>
        <v>#N/A</v>
      </c>
    </row>
    <row r="1139" spans="1:20" x14ac:dyDescent="0.25">
      <c r="A1139" s="65" t="str">
        <f t="shared" si="86"/>
        <v>16HMPE011.590</v>
      </c>
      <c r="B1139" s="53" t="s">
        <v>134</v>
      </c>
      <c r="C1139" s="53" t="s">
        <v>1382</v>
      </c>
      <c r="D1139" s="53" t="s">
        <v>1405</v>
      </c>
      <c r="E1139" s="58" t="s">
        <v>1395</v>
      </c>
      <c r="F1139" s="53" t="s">
        <v>148</v>
      </c>
      <c r="G1139" s="53" t="s">
        <v>1414</v>
      </c>
      <c r="H1139" s="65" t="str">
        <f>IF(D1139="","",CONCATENATE(B1139,VLOOKUP(C1139,Thesaurus!N:O,2,0),VLOOKUP(F1139,Thesaurus!C:D,2,0)))</f>
        <v>16HMPE01</v>
      </c>
      <c r="I1139" s="57" t="s">
        <v>236</v>
      </c>
      <c r="J1139" s="59">
        <v>1</v>
      </c>
      <c r="K1139" s="61">
        <v>36</v>
      </c>
      <c r="L1139" s="53">
        <v>1</v>
      </c>
      <c r="N1139" s="53" t="b">
        <f t="shared" si="89"/>
        <v>0</v>
      </c>
      <c r="O1139" s="67">
        <f>IF(A1139="","",SUMIFS('MVT stock'!G:G,'MVT stock'!E:E,A1139,'MVT stock'!F:F,K1139))</f>
        <v>0</v>
      </c>
      <c r="P1139" s="67">
        <f>IF(A1139="","",SUMIFS('MVT stock'!H:H,'MVT stock'!E:E,A1139,'MVT stock'!F:F,K1139))</f>
        <v>0</v>
      </c>
      <c r="Q1139" s="68" t="str">
        <f t="shared" si="87"/>
        <v/>
      </c>
      <c r="R1139" s="50" t="str">
        <f t="shared" si="85"/>
        <v>Top avec plumes amovibles</v>
      </c>
      <c r="S1139" s="51" t="e">
        <f>VLOOKUP(A1139,BDD!E:F,2,0)</f>
        <v>#N/A</v>
      </c>
      <c r="T1139" s="51" t="e">
        <f t="shared" si="88"/>
        <v>#N/A</v>
      </c>
    </row>
    <row r="1140" spans="1:20" x14ac:dyDescent="0.25">
      <c r="A1140" s="65" t="str">
        <f t="shared" si="86"/>
        <v>16HMPE011.590</v>
      </c>
      <c r="B1140" s="53" t="s">
        <v>134</v>
      </c>
      <c r="C1140" s="53" t="s">
        <v>1382</v>
      </c>
      <c r="D1140" s="53" t="s">
        <v>1405</v>
      </c>
      <c r="E1140" s="58" t="s">
        <v>1395</v>
      </c>
      <c r="F1140" s="53" t="s">
        <v>148</v>
      </c>
      <c r="G1140" s="53" t="s">
        <v>1414</v>
      </c>
      <c r="H1140" s="65" t="str">
        <f>IF(D1140="","",CONCATENATE(B1140,VLOOKUP(C1140,Thesaurus!N:O,2,0),VLOOKUP(F1140,Thesaurus!C:D,2,0)))</f>
        <v>16HMPE01</v>
      </c>
      <c r="I1140" s="57" t="s">
        <v>236</v>
      </c>
      <c r="J1140" s="59">
        <v>1</v>
      </c>
      <c r="K1140" s="61">
        <v>38</v>
      </c>
      <c r="L1140" s="53">
        <v>1</v>
      </c>
      <c r="N1140" s="53" t="b">
        <f t="shared" si="89"/>
        <v>0</v>
      </c>
      <c r="O1140" s="67">
        <f>IF(A1140="","",SUMIFS('MVT stock'!G:G,'MVT stock'!E:E,A1140,'MVT stock'!F:F,K1140))</f>
        <v>0</v>
      </c>
      <c r="P1140" s="67">
        <f>IF(A1140="","",SUMIFS('MVT stock'!H:H,'MVT stock'!E:E,A1140,'MVT stock'!F:F,K1140))</f>
        <v>0</v>
      </c>
      <c r="Q1140" s="68" t="str">
        <f t="shared" si="87"/>
        <v/>
      </c>
      <c r="R1140" s="50" t="str">
        <f t="shared" si="85"/>
        <v>Top avec plumes amovibles</v>
      </c>
      <c r="S1140" s="51" t="e">
        <f>VLOOKUP(A1140,BDD!E:F,2,0)</f>
        <v>#N/A</v>
      </c>
      <c r="T1140" s="51" t="e">
        <f t="shared" si="88"/>
        <v>#N/A</v>
      </c>
    </row>
    <row r="1141" spans="1:20" x14ac:dyDescent="0.25">
      <c r="A1141" s="65" t="str">
        <f t="shared" si="86"/>
        <v>16HMPE011.590</v>
      </c>
      <c r="B1141" s="53" t="s">
        <v>134</v>
      </c>
      <c r="C1141" s="53" t="s">
        <v>1382</v>
      </c>
      <c r="D1141" s="53" t="s">
        <v>1405</v>
      </c>
      <c r="E1141" s="58" t="s">
        <v>1395</v>
      </c>
      <c r="F1141" s="53" t="s">
        <v>148</v>
      </c>
      <c r="G1141" s="53" t="s">
        <v>1414</v>
      </c>
      <c r="H1141" s="65" t="str">
        <f>IF(D1141="","",CONCATENATE(B1141,VLOOKUP(C1141,Thesaurus!N:O,2,0),VLOOKUP(F1141,Thesaurus!C:D,2,0)))</f>
        <v>16HMPE01</v>
      </c>
      <c r="I1141" s="57" t="s">
        <v>236</v>
      </c>
      <c r="J1141" s="59">
        <v>1</v>
      </c>
      <c r="K1141" s="61">
        <v>40</v>
      </c>
      <c r="L1141" s="53">
        <v>1</v>
      </c>
      <c r="N1141" s="53" t="b">
        <f t="shared" si="89"/>
        <v>0</v>
      </c>
      <c r="O1141" s="67">
        <f>IF(A1141="","",SUMIFS('MVT stock'!G:G,'MVT stock'!E:E,A1141,'MVT stock'!F:F,K1141))</f>
        <v>0</v>
      </c>
      <c r="P1141" s="67">
        <f>IF(A1141="","",SUMIFS('MVT stock'!H:H,'MVT stock'!E:E,A1141,'MVT stock'!F:F,K1141))</f>
        <v>0</v>
      </c>
      <c r="Q1141" s="68" t="str">
        <f t="shared" si="87"/>
        <v/>
      </c>
      <c r="R1141" s="50" t="str">
        <f t="shared" si="85"/>
        <v>Top avec plumes amovibles</v>
      </c>
      <c r="S1141" s="51" t="e">
        <f>VLOOKUP(A1141,BDD!E:F,2,0)</f>
        <v>#N/A</v>
      </c>
      <c r="T1141" s="51" t="e">
        <f t="shared" si="88"/>
        <v>#N/A</v>
      </c>
    </row>
    <row r="1142" spans="1:20" x14ac:dyDescent="0.25">
      <c r="A1142" s="65" t="str">
        <f t="shared" ref="A1142:A1171" si="90">IF(D1148="","",CONCATENATE(H1142,J1142,".",I1142))</f>
        <v/>
      </c>
      <c r="H1142" s="65" t="str">
        <f>IF(D1142="","",CONCATENATE(B1142,VLOOKUP(C1142,Thesaurus!N:O,2,0),VLOOKUP(F1142,Thesaurus!C:D,2,0)))</f>
        <v/>
      </c>
      <c r="R1142" s="50">
        <f t="shared" si="85"/>
        <v>0</v>
      </c>
      <c r="S1142" s="51" t="e">
        <f>VLOOKUP(A1142,BDD!E:F,2,0)</f>
        <v>#N/A</v>
      </c>
    </row>
    <row r="1143" spans="1:20" x14ac:dyDescent="0.25">
      <c r="A1143" s="65" t="str">
        <f t="shared" si="90"/>
        <v/>
      </c>
      <c r="H1143" s="65" t="str">
        <f>IF(D1143="","",CONCATENATE(B1143,VLOOKUP(C1143,Thesaurus!N:O,2,0),VLOOKUP(F1143,Thesaurus!C:D,2,0)))</f>
        <v/>
      </c>
      <c r="R1143" s="50">
        <f t="shared" si="85"/>
        <v>0</v>
      </c>
      <c r="S1143" s="51" t="e">
        <f>VLOOKUP(A1143,BDD!E:F,2,0)</f>
        <v>#N/A</v>
      </c>
    </row>
    <row r="1144" spans="1:20" x14ac:dyDescent="0.25">
      <c r="A1144" s="65" t="str">
        <f t="shared" si="90"/>
        <v/>
      </c>
      <c r="H1144" s="65" t="str">
        <f>IF(D1144="","",CONCATENATE(B1144,VLOOKUP(C1144,Thesaurus!N:O,2,0),VLOOKUP(F1144,Thesaurus!C:D,2,0)))</f>
        <v/>
      </c>
      <c r="R1144" s="50">
        <f t="shared" si="85"/>
        <v>0</v>
      </c>
      <c r="S1144" s="51" t="e">
        <f>VLOOKUP(A1144,BDD!E:F,2,0)</f>
        <v>#N/A</v>
      </c>
    </row>
    <row r="1145" spans="1:20" x14ac:dyDescent="0.25">
      <c r="A1145" s="65" t="str">
        <f t="shared" si="90"/>
        <v/>
      </c>
      <c r="H1145" s="65" t="str">
        <f>IF(D1145="","",CONCATENATE(B1145,VLOOKUP(C1145,Thesaurus!N:O,2,0),VLOOKUP(F1145,Thesaurus!C:D,2,0)))</f>
        <v/>
      </c>
      <c r="R1145" s="50">
        <f t="shared" si="85"/>
        <v>0</v>
      </c>
      <c r="S1145" s="51" t="e">
        <f>VLOOKUP(A1145,BDD!E:F,2,0)</f>
        <v>#N/A</v>
      </c>
    </row>
    <row r="1146" spans="1:20" x14ac:dyDescent="0.25">
      <c r="A1146" s="65" t="str">
        <f t="shared" si="90"/>
        <v/>
      </c>
      <c r="H1146" s="65" t="str">
        <f>IF(D1146="","",CONCATENATE(B1146,VLOOKUP(C1146,Thesaurus!N:O,2,0),VLOOKUP(F1146,Thesaurus!C:D,2,0)))</f>
        <v/>
      </c>
      <c r="R1146" s="50">
        <f t="shared" si="85"/>
        <v>0</v>
      </c>
      <c r="S1146" s="51" t="e">
        <f>VLOOKUP(A1146,BDD!E:F,2,0)</f>
        <v>#N/A</v>
      </c>
    </row>
    <row r="1147" spans="1:20" x14ac:dyDescent="0.25">
      <c r="A1147" s="65" t="str">
        <f t="shared" si="90"/>
        <v/>
      </c>
      <c r="H1147" s="65" t="str">
        <f>IF(D1147="","",CONCATENATE(B1147,VLOOKUP(C1147,Thesaurus!N:O,2,0),VLOOKUP(F1147,Thesaurus!C:D,2,0)))</f>
        <v/>
      </c>
      <c r="R1147" s="50">
        <f t="shared" si="85"/>
        <v>0</v>
      </c>
      <c r="S1147" s="51" t="e">
        <f>VLOOKUP(A1147,BDD!E:F,2,0)</f>
        <v>#N/A</v>
      </c>
    </row>
    <row r="1148" spans="1:20" x14ac:dyDescent="0.25">
      <c r="A1148" s="65" t="str">
        <f t="shared" si="90"/>
        <v/>
      </c>
      <c r="H1148" s="65" t="str">
        <f>IF(D1148="","",CONCATENATE(B1148,VLOOKUP(C1148,Thesaurus!N:O,2,0),VLOOKUP(F1148,Thesaurus!C:D,2,0)))</f>
        <v/>
      </c>
      <c r="R1148" s="50">
        <f t="shared" si="85"/>
        <v>0</v>
      </c>
      <c r="S1148" s="51" t="e">
        <f>VLOOKUP(A1148,BDD!E:F,2,0)</f>
        <v>#N/A</v>
      </c>
    </row>
    <row r="1149" spans="1:20" x14ac:dyDescent="0.25">
      <c r="A1149" s="65" t="str">
        <f t="shared" si="90"/>
        <v/>
      </c>
      <c r="H1149" s="65" t="str">
        <f>IF(D1149="","",CONCATENATE(B1149,VLOOKUP(C1149,Thesaurus!N:O,2,0),VLOOKUP(F1149,Thesaurus!C:D,2,0)))</f>
        <v/>
      </c>
      <c r="R1149" s="50">
        <f t="shared" si="85"/>
        <v>0</v>
      </c>
      <c r="S1149" s="51" t="e">
        <f>VLOOKUP(A1149,BDD!E:F,2,0)</f>
        <v>#N/A</v>
      </c>
    </row>
    <row r="1150" spans="1:20" x14ac:dyDescent="0.25">
      <c r="A1150" s="65" t="str">
        <f t="shared" si="90"/>
        <v/>
      </c>
      <c r="H1150" s="65" t="str">
        <f>IF(D1150="","",CONCATENATE(B1150,VLOOKUP(C1150,Thesaurus!N:O,2,0),VLOOKUP(F1150,Thesaurus!C:D,2,0)))</f>
        <v/>
      </c>
      <c r="R1150" s="50">
        <f t="shared" si="85"/>
        <v>0</v>
      </c>
      <c r="S1150" s="51" t="e">
        <f>VLOOKUP(A1150,BDD!E:F,2,0)</f>
        <v>#N/A</v>
      </c>
    </row>
    <row r="1151" spans="1:20" x14ac:dyDescent="0.25">
      <c r="A1151" s="65" t="str">
        <f t="shared" si="90"/>
        <v/>
      </c>
      <c r="H1151" s="65" t="str">
        <f>IF(D1151="","",CONCATENATE(B1151,VLOOKUP(C1151,Thesaurus!N:O,2,0),VLOOKUP(F1151,Thesaurus!C:D,2,0)))</f>
        <v/>
      </c>
      <c r="R1151" s="50">
        <f t="shared" si="85"/>
        <v>0</v>
      </c>
      <c r="S1151" s="51" t="e">
        <f>VLOOKUP(A1151,BDD!E:F,2,0)</f>
        <v>#N/A</v>
      </c>
    </row>
    <row r="1152" spans="1:20" x14ac:dyDescent="0.25">
      <c r="A1152" s="65" t="str">
        <f t="shared" si="90"/>
        <v/>
      </c>
      <c r="H1152" s="65" t="str">
        <f>IF(D1152="","",CONCATENATE(B1152,VLOOKUP(C1152,Thesaurus!N:O,2,0),VLOOKUP(F1152,Thesaurus!C:D,2,0)))</f>
        <v/>
      </c>
      <c r="R1152" s="50">
        <f t="shared" si="85"/>
        <v>0</v>
      </c>
      <c r="S1152" s="51" t="e">
        <f>VLOOKUP(A1152,BDD!E:F,2,0)</f>
        <v>#N/A</v>
      </c>
    </row>
    <row r="1153" spans="1:19" x14ac:dyDescent="0.25">
      <c r="A1153" s="65" t="str">
        <f t="shared" si="90"/>
        <v/>
      </c>
      <c r="H1153" s="65" t="str">
        <f>IF(D1153="","",CONCATENATE(B1153,VLOOKUP(C1153,Thesaurus!N:O,2,0),VLOOKUP(F1153,Thesaurus!C:D,2,0)))</f>
        <v/>
      </c>
      <c r="R1153" s="50">
        <f t="shared" si="85"/>
        <v>0</v>
      </c>
      <c r="S1153" s="51" t="e">
        <f>VLOOKUP(A1153,BDD!E:F,2,0)</f>
        <v>#N/A</v>
      </c>
    </row>
    <row r="1154" spans="1:19" x14ac:dyDescent="0.25">
      <c r="A1154" s="65" t="str">
        <f t="shared" si="90"/>
        <v/>
      </c>
      <c r="H1154" s="65" t="str">
        <f>IF(D1154="","",CONCATENATE(B1154,VLOOKUP(C1154,Thesaurus!N:O,2,0),VLOOKUP(F1154,Thesaurus!C:D,2,0)))</f>
        <v/>
      </c>
      <c r="R1154" s="50">
        <f t="shared" ref="R1154:R1171" si="91">G1154</f>
        <v>0</v>
      </c>
      <c r="S1154" s="51" t="e">
        <f>VLOOKUP(A1154,BDD!E:F,2,0)</f>
        <v>#N/A</v>
      </c>
    </row>
    <row r="1155" spans="1:19" x14ac:dyDescent="0.25">
      <c r="A1155" s="65" t="str">
        <f t="shared" si="90"/>
        <v/>
      </c>
      <c r="H1155" s="65" t="str">
        <f>IF(D1155="","",CONCATENATE(B1155,VLOOKUP(C1155,Thesaurus!N:O,2,0),VLOOKUP(F1155,Thesaurus!C:D,2,0)))</f>
        <v/>
      </c>
      <c r="R1155" s="50">
        <f t="shared" si="91"/>
        <v>0</v>
      </c>
      <c r="S1155" s="51" t="e">
        <f>VLOOKUP(A1155,BDD!E:F,2,0)</f>
        <v>#N/A</v>
      </c>
    </row>
    <row r="1156" spans="1:19" x14ac:dyDescent="0.25">
      <c r="A1156" s="65" t="str">
        <f t="shared" si="90"/>
        <v/>
      </c>
      <c r="H1156" s="65" t="str">
        <f>IF(D1156="","",CONCATENATE(B1156,VLOOKUP(C1156,Thesaurus!N:O,2,0),VLOOKUP(F1156,Thesaurus!C:D,2,0)))</f>
        <v/>
      </c>
      <c r="R1156" s="50">
        <f t="shared" si="91"/>
        <v>0</v>
      </c>
      <c r="S1156" s="51" t="e">
        <f>VLOOKUP(A1156,BDD!E:F,2,0)</f>
        <v>#N/A</v>
      </c>
    </row>
    <row r="1157" spans="1:19" x14ac:dyDescent="0.25">
      <c r="A1157" s="65" t="str">
        <f t="shared" si="90"/>
        <v/>
      </c>
      <c r="H1157" s="65" t="str">
        <f>IF(D1157="","",CONCATENATE(B1157,VLOOKUP(C1157,Thesaurus!N:O,2,0),VLOOKUP(F1157,Thesaurus!C:D,2,0)))</f>
        <v/>
      </c>
      <c r="R1157" s="50">
        <f t="shared" si="91"/>
        <v>0</v>
      </c>
      <c r="S1157" s="51" t="e">
        <f>VLOOKUP(A1157,BDD!E:F,2,0)</f>
        <v>#N/A</v>
      </c>
    </row>
    <row r="1158" spans="1:19" x14ac:dyDescent="0.25">
      <c r="A1158" s="65" t="str">
        <f t="shared" si="90"/>
        <v/>
      </c>
      <c r="H1158" s="65" t="str">
        <f>IF(D1158="","",CONCATENATE(B1158,VLOOKUP(C1158,Thesaurus!N:O,2,0),VLOOKUP(F1158,Thesaurus!C:D,2,0)))</f>
        <v/>
      </c>
      <c r="R1158" s="50">
        <f t="shared" si="91"/>
        <v>0</v>
      </c>
      <c r="S1158" s="51" t="e">
        <f>VLOOKUP(A1158,BDD!E:F,2,0)</f>
        <v>#N/A</v>
      </c>
    </row>
    <row r="1159" spans="1:19" x14ac:dyDescent="0.25">
      <c r="A1159" s="65" t="str">
        <f t="shared" si="90"/>
        <v/>
      </c>
      <c r="H1159" s="65" t="str">
        <f>IF(D1159="","",CONCATENATE(B1159,VLOOKUP(C1159,Thesaurus!N:O,2,0),VLOOKUP(F1159,Thesaurus!C:D,2,0)))</f>
        <v/>
      </c>
      <c r="R1159" s="50">
        <f t="shared" si="91"/>
        <v>0</v>
      </c>
      <c r="S1159" s="51" t="e">
        <f>VLOOKUP(A1159,BDD!E:F,2,0)</f>
        <v>#N/A</v>
      </c>
    </row>
    <row r="1160" spans="1:19" x14ac:dyDescent="0.25">
      <c r="A1160" s="65" t="str">
        <f t="shared" si="90"/>
        <v/>
      </c>
      <c r="H1160" s="65" t="str">
        <f>IF(D1160="","",CONCATENATE(B1160,VLOOKUP(C1160,Thesaurus!N:O,2,0),VLOOKUP(F1160,Thesaurus!C:D,2,0)))</f>
        <v/>
      </c>
      <c r="R1160" s="50">
        <f t="shared" si="91"/>
        <v>0</v>
      </c>
      <c r="S1160" s="51" t="e">
        <f>VLOOKUP(A1160,BDD!E:F,2,0)</f>
        <v>#N/A</v>
      </c>
    </row>
    <row r="1161" spans="1:19" x14ac:dyDescent="0.25">
      <c r="A1161" s="65" t="str">
        <f t="shared" si="90"/>
        <v/>
      </c>
      <c r="H1161" s="65" t="str">
        <f>IF(D1161="","",CONCATENATE(B1161,VLOOKUP(C1161,Thesaurus!N:O,2,0),VLOOKUP(F1161,Thesaurus!C:D,2,0)))</f>
        <v/>
      </c>
      <c r="R1161" s="50">
        <f t="shared" si="91"/>
        <v>0</v>
      </c>
      <c r="S1161" s="51" t="e">
        <f>VLOOKUP(A1161,BDD!E:F,2,0)</f>
        <v>#N/A</v>
      </c>
    </row>
    <row r="1162" spans="1:19" x14ac:dyDescent="0.25">
      <c r="A1162" s="65" t="str">
        <f t="shared" si="90"/>
        <v/>
      </c>
      <c r="H1162" s="65" t="str">
        <f>IF(D1162="","",CONCATENATE(B1162,VLOOKUP(C1162,Thesaurus!N:O,2,0),VLOOKUP(F1162,Thesaurus!C:D,2,0)))</f>
        <v/>
      </c>
      <c r="R1162" s="50">
        <f t="shared" si="91"/>
        <v>0</v>
      </c>
      <c r="S1162" s="51" t="e">
        <f>VLOOKUP(A1162,BDD!E:F,2,0)</f>
        <v>#N/A</v>
      </c>
    </row>
    <row r="1163" spans="1:19" x14ac:dyDescent="0.25">
      <c r="A1163" s="65" t="str">
        <f t="shared" si="90"/>
        <v/>
      </c>
      <c r="H1163" s="65" t="str">
        <f>IF(D1163="","",CONCATENATE(B1163,VLOOKUP(C1163,Thesaurus!N:O,2,0),VLOOKUP(F1163,Thesaurus!C:D,2,0)))</f>
        <v/>
      </c>
      <c r="R1163" s="50">
        <f t="shared" si="91"/>
        <v>0</v>
      </c>
      <c r="S1163" s="51" t="e">
        <f>VLOOKUP(A1163,BDD!E:F,2,0)</f>
        <v>#N/A</v>
      </c>
    </row>
    <row r="1164" spans="1:19" x14ac:dyDescent="0.25">
      <c r="A1164" s="65" t="str">
        <f t="shared" si="90"/>
        <v/>
      </c>
      <c r="H1164" s="65" t="str">
        <f>IF(D1164="","",CONCATENATE(B1164,VLOOKUP(C1164,Thesaurus!N:O,2,0),VLOOKUP(F1164,Thesaurus!C:D,2,0)))</f>
        <v/>
      </c>
      <c r="R1164" s="50">
        <f t="shared" si="91"/>
        <v>0</v>
      </c>
      <c r="S1164" s="51" t="e">
        <f>VLOOKUP(A1164,BDD!E:F,2,0)</f>
        <v>#N/A</v>
      </c>
    </row>
    <row r="1165" spans="1:19" x14ac:dyDescent="0.25">
      <c r="A1165" s="65" t="str">
        <f t="shared" si="90"/>
        <v/>
      </c>
      <c r="H1165" s="65" t="str">
        <f>IF(D1165="","",CONCATENATE(B1165,VLOOKUP(C1165,Thesaurus!N:O,2,0),VLOOKUP(F1165,Thesaurus!C:D,2,0)))</f>
        <v/>
      </c>
      <c r="R1165" s="50">
        <f t="shared" si="91"/>
        <v>0</v>
      </c>
      <c r="S1165" s="51" t="e">
        <f>VLOOKUP(A1165,BDD!E:F,2,0)</f>
        <v>#N/A</v>
      </c>
    </row>
    <row r="1166" spans="1:19" x14ac:dyDescent="0.25">
      <c r="A1166" s="65" t="str">
        <f t="shared" si="90"/>
        <v/>
      </c>
      <c r="H1166" s="65" t="str">
        <f>IF(D1166="","",CONCATENATE(B1166,VLOOKUP(C1166,Thesaurus!N:O,2,0),VLOOKUP(F1166,Thesaurus!C:D,2,0)))</f>
        <v/>
      </c>
      <c r="R1166" s="50">
        <f t="shared" si="91"/>
        <v>0</v>
      </c>
      <c r="S1166" s="51" t="e">
        <f>VLOOKUP(A1166,BDD!E:F,2,0)</f>
        <v>#N/A</v>
      </c>
    </row>
    <row r="1167" spans="1:19" x14ac:dyDescent="0.25">
      <c r="A1167" s="65" t="str">
        <f t="shared" si="90"/>
        <v/>
      </c>
      <c r="H1167" s="65" t="str">
        <f>IF(D1167="","",CONCATENATE(B1167,VLOOKUP(C1167,Thesaurus!N:O,2,0),VLOOKUP(F1167,Thesaurus!C:D,2,0)))</f>
        <v/>
      </c>
      <c r="R1167" s="50">
        <f t="shared" si="91"/>
        <v>0</v>
      </c>
      <c r="S1167" s="51" t="e">
        <f>VLOOKUP(A1167,BDD!E:F,2,0)</f>
        <v>#N/A</v>
      </c>
    </row>
    <row r="1168" spans="1:19" x14ac:dyDescent="0.25">
      <c r="A1168" s="65" t="str">
        <f t="shared" si="90"/>
        <v/>
      </c>
      <c r="H1168" s="65" t="str">
        <f>IF(D1168="","",CONCATENATE(B1168,VLOOKUP(C1168,Thesaurus!N:O,2,0),VLOOKUP(F1168,Thesaurus!C:D,2,0)))</f>
        <v/>
      </c>
      <c r="R1168" s="50">
        <f t="shared" si="91"/>
        <v>0</v>
      </c>
      <c r="S1168" s="51" t="e">
        <f>VLOOKUP(A1168,BDD!E:F,2,0)</f>
        <v>#N/A</v>
      </c>
    </row>
    <row r="1169" spans="1:19" x14ac:dyDescent="0.25">
      <c r="A1169" s="65" t="str">
        <f t="shared" si="90"/>
        <v/>
      </c>
      <c r="H1169" s="65" t="str">
        <f>IF(D1169="","",CONCATENATE(B1169,VLOOKUP(C1169,Thesaurus!N:O,2,0),VLOOKUP(F1169,Thesaurus!C:D,2,0)))</f>
        <v/>
      </c>
      <c r="R1169" s="50">
        <f t="shared" si="91"/>
        <v>0</v>
      </c>
      <c r="S1169" s="51" t="e">
        <f>VLOOKUP(A1169,BDD!E:F,2,0)</f>
        <v>#N/A</v>
      </c>
    </row>
    <row r="1170" spans="1:19" x14ac:dyDescent="0.25">
      <c r="A1170" s="65" t="str">
        <f t="shared" si="90"/>
        <v/>
      </c>
      <c r="H1170" s="65" t="str">
        <f>IF(D1170="","",CONCATENATE(B1170,VLOOKUP(C1170,Thesaurus!N:O,2,0),VLOOKUP(F1170,Thesaurus!C:D,2,0)))</f>
        <v/>
      </c>
      <c r="R1170" s="50">
        <f t="shared" si="91"/>
        <v>0</v>
      </c>
      <c r="S1170" s="51" t="e">
        <f>VLOOKUP(A1170,BDD!E:F,2,0)</f>
        <v>#N/A</v>
      </c>
    </row>
    <row r="1171" spans="1:19" x14ac:dyDescent="0.25">
      <c r="A1171" s="65" t="str">
        <f t="shared" si="90"/>
        <v/>
      </c>
      <c r="H1171" s="65" t="str">
        <f>IF(D1171="","",CONCATENATE(B1171,VLOOKUP(C1171,Thesaurus!N:O,2,0),VLOOKUP(F1171,Thesaurus!C:D,2,0)))</f>
        <v/>
      </c>
      <c r="R1171" s="50">
        <f t="shared" si="91"/>
        <v>0</v>
      </c>
      <c r="S1171" s="51" t="e">
        <f>VLOOKUP(A1171,BDD!E:F,2,0)</f>
        <v>#N/A</v>
      </c>
    </row>
    <row r="1172" spans="1:19" x14ac:dyDescent="0.25">
      <c r="A1172" s="65" t="str">
        <f t="shared" ref="A1171:A1205" si="92">IF(D1178="","",CONCATENATE(H1172,J1172,".",I1172))</f>
        <v/>
      </c>
      <c r="H1172" s="65" t="str">
        <f>IF(D1172="","",CONCATENATE(B1172,VLOOKUP(C1172,Thesaurus!N:O,2,0),VLOOKUP(F1172,Thesaurus!C:D,2,0)))</f>
        <v/>
      </c>
      <c r="R1172" s="50">
        <f t="shared" ref="R1142:R1175" si="93">G1172</f>
        <v>0</v>
      </c>
      <c r="S1172" s="51" t="e">
        <f>VLOOKUP(A1172,BDD!E:F,2,0)</f>
        <v>#N/A</v>
      </c>
    </row>
    <row r="1173" spans="1:19" x14ac:dyDescent="0.25">
      <c r="A1173" s="65" t="str">
        <f t="shared" si="92"/>
        <v/>
      </c>
      <c r="H1173" s="65" t="str">
        <f>IF(D1173="","",CONCATENATE(B1173,VLOOKUP(C1173,Thesaurus!N:O,2,0),VLOOKUP(F1173,Thesaurus!C:D,2,0)))</f>
        <v/>
      </c>
      <c r="R1173" s="50">
        <f t="shared" si="93"/>
        <v>0</v>
      </c>
      <c r="S1173" s="51" t="e">
        <f>VLOOKUP(A1173,BDD!E:F,2,0)</f>
        <v>#N/A</v>
      </c>
    </row>
    <row r="1174" spans="1:19" x14ac:dyDescent="0.25">
      <c r="A1174" s="65" t="str">
        <f t="shared" si="92"/>
        <v/>
      </c>
      <c r="H1174" s="65" t="str">
        <f>IF(D1174="","",CONCATENATE(B1174,VLOOKUP(C1174,Thesaurus!N:O,2,0),VLOOKUP(F1174,Thesaurus!C:D,2,0)))</f>
        <v/>
      </c>
      <c r="R1174" s="50">
        <f t="shared" si="93"/>
        <v>0</v>
      </c>
      <c r="S1174" s="51" t="e">
        <f>VLOOKUP(A1174,BDD!E:F,2,0)</f>
        <v>#N/A</v>
      </c>
    </row>
    <row r="1175" spans="1:19" x14ac:dyDescent="0.25">
      <c r="A1175" s="65" t="str">
        <f t="shared" si="92"/>
        <v/>
      </c>
      <c r="H1175" s="65" t="str">
        <f>IF(D1175="","",CONCATENATE(B1175,VLOOKUP(C1175,Thesaurus!N:O,2,0),VLOOKUP(F1175,Thesaurus!C:D,2,0)))</f>
        <v/>
      </c>
      <c r="R1175" s="50">
        <f t="shared" si="93"/>
        <v>0</v>
      </c>
      <c r="S1175" s="51" t="e">
        <f>VLOOKUP(A1175,BDD!E:F,2,0)</f>
        <v>#N/A</v>
      </c>
    </row>
    <row r="1176" spans="1:19" x14ac:dyDescent="0.25">
      <c r="A1176" s="65" t="str">
        <f t="shared" si="92"/>
        <v/>
      </c>
      <c r="H1176" s="65" t="str">
        <f>IF(D1176="","",CONCATENATE(B1176,VLOOKUP(C1176,Thesaurus!N:O,2,0),VLOOKUP(F1176,Thesaurus!C:D,2,0)))</f>
        <v/>
      </c>
      <c r="R1176" s="50">
        <f t="shared" ref="R1176:R1200" si="94">G1176</f>
        <v>0</v>
      </c>
      <c r="S1176" s="51" t="e">
        <f>VLOOKUP(A1176,BDD!E:F,2,0)</f>
        <v>#N/A</v>
      </c>
    </row>
    <row r="1177" spans="1:19" x14ac:dyDescent="0.25">
      <c r="A1177" s="65" t="str">
        <f t="shared" si="92"/>
        <v/>
      </c>
      <c r="H1177" s="65" t="str">
        <f>IF(D1177="","",CONCATENATE(B1177,VLOOKUP(C1177,Thesaurus!N:O,2,0),VLOOKUP(F1177,Thesaurus!C:D,2,0)))</f>
        <v/>
      </c>
      <c r="R1177" s="50">
        <f t="shared" si="94"/>
        <v>0</v>
      </c>
      <c r="S1177" s="51" t="e">
        <f>VLOOKUP(A1177,BDD!E:F,2,0)</f>
        <v>#N/A</v>
      </c>
    </row>
    <row r="1178" spans="1:19" x14ac:dyDescent="0.25">
      <c r="A1178" s="65" t="str">
        <f t="shared" si="92"/>
        <v/>
      </c>
      <c r="H1178" s="65" t="str">
        <f>IF(D1178="","",CONCATENATE(B1178,VLOOKUP(C1178,Thesaurus!N:O,2,0),VLOOKUP(F1178,Thesaurus!C:D,2,0)))</f>
        <v/>
      </c>
      <c r="R1178" s="50">
        <f t="shared" si="94"/>
        <v>0</v>
      </c>
      <c r="S1178" s="51" t="e">
        <f>VLOOKUP(A1178,BDD!E:F,2,0)</f>
        <v>#N/A</v>
      </c>
    </row>
    <row r="1179" spans="1:19" x14ac:dyDescent="0.25">
      <c r="A1179" s="65" t="str">
        <f t="shared" si="92"/>
        <v/>
      </c>
      <c r="H1179" s="65" t="str">
        <f>IF(D1179="","",CONCATENATE(B1179,VLOOKUP(C1179,Thesaurus!N:O,2,0),VLOOKUP(F1179,Thesaurus!C:D,2,0)))</f>
        <v/>
      </c>
      <c r="R1179" s="50">
        <f t="shared" si="94"/>
        <v>0</v>
      </c>
      <c r="S1179" s="51" t="e">
        <f>VLOOKUP(A1179,BDD!E:F,2,0)</f>
        <v>#N/A</v>
      </c>
    </row>
    <row r="1180" spans="1:19" x14ac:dyDescent="0.25">
      <c r="A1180" s="65" t="str">
        <f t="shared" si="92"/>
        <v/>
      </c>
      <c r="H1180" s="65" t="str">
        <f>IF(D1180="","",CONCATENATE(B1180,VLOOKUP(C1180,Thesaurus!N:O,2,0),VLOOKUP(F1180,Thesaurus!C:D,2,0)))</f>
        <v/>
      </c>
      <c r="R1180" s="50">
        <f t="shared" si="94"/>
        <v>0</v>
      </c>
      <c r="S1180" s="51" t="e">
        <f>VLOOKUP(A1180,BDD!E:F,2,0)</f>
        <v>#N/A</v>
      </c>
    </row>
    <row r="1181" spans="1:19" x14ac:dyDescent="0.25">
      <c r="A1181" s="65" t="str">
        <f t="shared" si="92"/>
        <v/>
      </c>
      <c r="H1181" s="65" t="str">
        <f>IF(D1181="","",CONCATENATE(B1181,VLOOKUP(C1181,Thesaurus!N:O,2,0),VLOOKUP(F1181,Thesaurus!C:D,2,0)))</f>
        <v/>
      </c>
      <c r="R1181" s="50">
        <f t="shared" si="94"/>
        <v>0</v>
      </c>
      <c r="S1181" s="51" t="e">
        <f>VLOOKUP(A1181,BDD!E:F,2,0)</f>
        <v>#N/A</v>
      </c>
    </row>
    <row r="1182" spans="1:19" x14ac:dyDescent="0.25">
      <c r="A1182" s="65" t="str">
        <f t="shared" si="92"/>
        <v/>
      </c>
      <c r="H1182" s="65" t="str">
        <f>IF(D1182="","",CONCATENATE(B1182,VLOOKUP(C1182,Thesaurus!N:O,2,0),VLOOKUP(F1182,Thesaurus!C:D,2,0)))</f>
        <v/>
      </c>
      <c r="R1182" s="50">
        <f t="shared" si="94"/>
        <v>0</v>
      </c>
      <c r="S1182" s="51" t="e">
        <f>VLOOKUP(A1182,BDD!E:F,2,0)</f>
        <v>#N/A</v>
      </c>
    </row>
    <row r="1183" spans="1:19" x14ac:dyDescent="0.25">
      <c r="A1183" s="65" t="str">
        <f t="shared" si="92"/>
        <v/>
      </c>
      <c r="H1183" s="65" t="str">
        <f>IF(D1183="","",CONCATENATE(B1183,VLOOKUP(C1183,Thesaurus!N:O,2,0),VLOOKUP(F1183,Thesaurus!C:D,2,0)))</f>
        <v/>
      </c>
      <c r="R1183" s="50">
        <f t="shared" si="94"/>
        <v>0</v>
      </c>
      <c r="S1183" s="51" t="e">
        <f>VLOOKUP(A1183,BDD!E:F,2,0)</f>
        <v>#N/A</v>
      </c>
    </row>
    <row r="1184" spans="1:19" x14ac:dyDescent="0.25">
      <c r="A1184" s="65" t="str">
        <f t="shared" si="92"/>
        <v/>
      </c>
      <c r="H1184" s="65" t="str">
        <f>IF(D1184="","",CONCATENATE(B1184,VLOOKUP(C1184,Thesaurus!N:O,2,0),VLOOKUP(F1184,Thesaurus!C:D,2,0)))</f>
        <v/>
      </c>
      <c r="R1184" s="50">
        <f t="shared" si="94"/>
        <v>0</v>
      </c>
      <c r="S1184" s="51" t="e">
        <f>VLOOKUP(A1184,BDD!E:F,2,0)</f>
        <v>#N/A</v>
      </c>
    </row>
    <row r="1185" spans="1:19" x14ac:dyDescent="0.25">
      <c r="A1185" s="65" t="str">
        <f t="shared" si="92"/>
        <v/>
      </c>
      <c r="H1185" s="65" t="str">
        <f>IF(D1185="","",CONCATENATE(B1185,VLOOKUP(C1185,Thesaurus!N:O,2,0),VLOOKUP(F1185,Thesaurus!C:D,2,0)))</f>
        <v/>
      </c>
      <c r="R1185" s="50">
        <f t="shared" si="94"/>
        <v>0</v>
      </c>
      <c r="S1185" s="51" t="e">
        <f>VLOOKUP(A1185,BDD!E:F,2,0)</f>
        <v>#N/A</v>
      </c>
    </row>
    <row r="1186" spans="1:19" x14ac:dyDescent="0.25">
      <c r="A1186" s="65" t="str">
        <f t="shared" si="92"/>
        <v/>
      </c>
      <c r="H1186" s="65" t="str">
        <f>IF(D1186="","",CONCATENATE(B1186,VLOOKUP(C1186,Thesaurus!N:O,2,0),VLOOKUP(F1186,Thesaurus!C:D,2,0)))</f>
        <v/>
      </c>
      <c r="R1186" s="50">
        <f t="shared" si="94"/>
        <v>0</v>
      </c>
      <c r="S1186" s="51" t="e">
        <f>VLOOKUP(A1186,BDD!E:F,2,0)</f>
        <v>#N/A</v>
      </c>
    </row>
    <row r="1187" spans="1:19" x14ac:dyDescent="0.25">
      <c r="A1187" s="65" t="str">
        <f t="shared" si="92"/>
        <v/>
      </c>
      <c r="H1187" s="65" t="str">
        <f>IF(D1187="","",CONCATENATE(B1187,VLOOKUP(C1187,Thesaurus!N:O,2,0),VLOOKUP(F1187,Thesaurus!C:D,2,0)))</f>
        <v/>
      </c>
      <c r="R1187" s="50">
        <f t="shared" si="94"/>
        <v>0</v>
      </c>
      <c r="S1187" s="51" t="e">
        <f>VLOOKUP(A1187,BDD!E:F,2,0)</f>
        <v>#N/A</v>
      </c>
    </row>
    <row r="1188" spans="1:19" x14ac:dyDescent="0.25">
      <c r="A1188" s="65" t="str">
        <f t="shared" si="92"/>
        <v/>
      </c>
      <c r="H1188" s="65" t="str">
        <f>IF(D1188="","",CONCATENATE(B1188,VLOOKUP(C1188,Thesaurus!N:O,2,0),VLOOKUP(F1188,Thesaurus!C:D,2,0)))</f>
        <v/>
      </c>
      <c r="R1188" s="50">
        <f t="shared" si="94"/>
        <v>0</v>
      </c>
      <c r="S1188" s="51" t="e">
        <f>VLOOKUP(A1188,BDD!E:F,2,0)</f>
        <v>#N/A</v>
      </c>
    </row>
    <row r="1189" spans="1:19" x14ac:dyDescent="0.25">
      <c r="A1189" s="65" t="str">
        <f t="shared" si="92"/>
        <v/>
      </c>
      <c r="H1189" s="65" t="str">
        <f>IF(D1189="","",CONCATENATE(B1189,VLOOKUP(C1189,Thesaurus!N:O,2,0),VLOOKUP(F1189,Thesaurus!C:D,2,0)))</f>
        <v/>
      </c>
      <c r="R1189" s="50">
        <f t="shared" si="94"/>
        <v>0</v>
      </c>
      <c r="S1189" s="51" t="e">
        <f>VLOOKUP(A1189,BDD!E:F,2,0)</f>
        <v>#N/A</v>
      </c>
    </row>
    <row r="1190" spans="1:19" x14ac:dyDescent="0.25">
      <c r="A1190" s="65" t="str">
        <f t="shared" si="92"/>
        <v/>
      </c>
      <c r="H1190" s="65" t="str">
        <f>IF(D1190="","",CONCATENATE(B1190,VLOOKUP(C1190,Thesaurus!N:O,2,0),VLOOKUP(F1190,Thesaurus!C:D,2,0)))</f>
        <v/>
      </c>
      <c r="R1190" s="50">
        <f t="shared" si="94"/>
        <v>0</v>
      </c>
      <c r="S1190" s="51" t="e">
        <f>VLOOKUP(A1190,BDD!E:F,2,0)</f>
        <v>#N/A</v>
      </c>
    </row>
    <row r="1191" spans="1:19" x14ac:dyDescent="0.25">
      <c r="A1191" s="65" t="str">
        <f t="shared" si="92"/>
        <v/>
      </c>
      <c r="H1191" s="65" t="str">
        <f>IF(D1191="","",CONCATENATE(B1191,VLOOKUP(C1191,Thesaurus!N:O,2,0),VLOOKUP(F1191,Thesaurus!C:D,2,0)))</f>
        <v/>
      </c>
      <c r="R1191" s="50">
        <f t="shared" si="94"/>
        <v>0</v>
      </c>
      <c r="S1191" s="51" t="e">
        <f>VLOOKUP(A1191,BDD!E:F,2,0)</f>
        <v>#N/A</v>
      </c>
    </row>
    <row r="1192" spans="1:19" x14ac:dyDescent="0.25">
      <c r="A1192" s="65" t="str">
        <f t="shared" si="92"/>
        <v/>
      </c>
      <c r="H1192" s="65" t="str">
        <f>IF(D1192="","",CONCATENATE(B1192,VLOOKUP(C1192,Thesaurus!N:O,2,0),VLOOKUP(F1192,Thesaurus!C:D,2,0)))</f>
        <v/>
      </c>
      <c r="R1192" s="50">
        <f t="shared" si="94"/>
        <v>0</v>
      </c>
      <c r="S1192" s="51" t="e">
        <f>VLOOKUP(A1192,BDD!E:F,2,0)</f>
        <v>#N/A</v>
      </c>
    </row>
    <row r="1193" spans="1:19" x14ac:dyDescent="0.25">
      <c r="A1193" s="65" t="str">
        <f t="shared" si="92"/>
        <v/>
      </c>
      <c r="H1193" s="65" t="str">
        <f>IF(D1193="","",CONCATENATE(B1193,VLOOKUP(C1193,Thesaurus!N:O,2,0),VLOOKUP(F1193,Thesaurus!C:D,2,0)))</f>
        <v/>
      </c>
      <c r="R1193" s="50">
        <f t="shared" si="94"/>
        <v>0</v>
      </c>
      <c r="S1193" s="51" t="e">
        <f>VLOOKUP(A1193,BDD!E:F,2,0)</f>
        <v>#N/A</v>
      </c>
    </row>
    <row r="1194" spans="1:19" x14ac:dyDescent="0.25">
      <c r="A1194" s="65" t="str">
        <f t="shared" si="92"/>
        <v/>
      </c>
      <c r="H1194" s="65" t="str">
        <f>IF(D1194="","",CONCATENATE(B1194,VLOOKUP(C1194,Thesaurus!N:O,2,0),VLOOKUP(F1194,Thesaurus!C:D,2,0)))</f>
        <v/>
      </c>
      <c r="R1194" s="50">
        <f t="shared" si="94"/>
        <v>0</v>
      </c>
      <c r="S1194" s="51" t="e">
        <f>VLOOKUP(A1194,BDD!E:F,2,0)</f>
        <v>#N/A</v>
      </c>
    </row>
    <row r="1195" spans="1:19" x14ac:dyDescent="0.25">
      <c r="A1195" s="65" t="str">
        <f t="shared" si="92"/>
        <v/>
      </c>
      <c r="H1195" s="65" t="str">
        <f>IF(D1195="","",CONCATENATE(B1195,VLOOKUP(C1195,Thesaurus!N:O,2,0),VLOOKUP(F1195,Thesaurus!C:D,2,0)))</f>
        <v/>
      </c>
      <c r="R1195" s="50">
        <f t="shared" si="94"/>
        <v>0</v>
      </c>
      <c r="S1195" s="51" t="e">
        <f>VLOOKUP(A1195,BDD!E:F,2,0)</f>
        <v>#N/A</v>
      </c>
    </row>
    <row r="1196" spans="1:19" x14ac:dyDescent="0.25">
      <c r="A1196" s="65" t="str">
        <f t="shared" si="92"/>
        <v/>
      </c>
      <c r="H1196" s="65" t="str">
        <f>IF(D1196="","",CONCATENATE(B1196,VLOOKUP(C1196,Thesaurus!N:O,2,0),VLOOKUP(F1196,Thesaurus!C:D,2,0)))</f>
        <v/>
      </c>
      <c r="R1196" s="50">
        <f t="shared" si="94"/>
        <v>0</v>
      </c>
    </row>
    <row r="1197" spans="1:19" x14ac:dyDescent="0.25">
      <c r="A1197" s="65" t="str">
        <f t="shared" si="92"/>
        <v/>
      </c>
      <c r="H1197" s="65" t="str">
        <f>IF(D1197="","",CONCATENATE(B1197,VLOOKUP(C1197,Thesaurus!N:O,2,0),VLOOKUP(F1197,Thesaurus!C:D,2,0)))</f>
        <v/>
      </c>
      <c r="R1197" s="50">
        <f t="shared" si="94"/>
        <v>0</v>
      </c>
    </row>
    <row r="1198" spans="1:19" x14ac:dyDescent="0.25">
      <c r="A1198" s="65" t="str">
        <f t="shared" si="92"/>
        <v/>
      </c>
      <c r="H1198" s="65" t="str">
        <f>IF(D1198="","",CONCATENATE(B1198,VLOOKUP(C1198,Thesaurus!N:O,2,0),VLOOKUP(F1198,Thesaurus!C:D,2,0)))</f>
        <v/>
      </c>
      <c r="R1198" s="50">
        <f t="shared" si="94"/>
        <v>0</v>
      </c>
    </row>
    <row r="1199" spans="1:19" x14ac:dyDescent="0.25">
      <c r="A1199" s="65" t="str">
        <f t="shared" si="92"/>
        <v/>
      </c>
      <c r="H1199" s="65" t="str">
        <f>IF(D1199="","",CONCATENATE(B1199,VLOOKUP(C1199,Thesaurus!N:O,2,0),VLOOKUP(F1199,Thesaurus!C:D,2,0)))</f>
        <v/>
      </c>
      <c r="R1199" s="50">
        <f t="shared" si="94"/>
        <v>0</v>
      </c>
    </row>
    <row r="1200" spans="1:19" x14ac:dyDescent="0.25">
      <c r="A1200" s="65" t="str">
        <f t="shared" si="92"/>
        <v/>
      </c>
      <c r="H1200" s="65" t="str">
        <f>IF(D1200="","",CONCATENATE(B1200,VLOOKUP(C1200,Thesaurus!N:O,2,0),VLOOKUP(F1200,Thesaurus!C:D,2,0)))</f>
        <v/>
      </c>
      <c r="R1200" s="50">
        <f t="shared" si="94"/>
        <v>0</v>
      </c>
    </row>
    <row r="1201" spans="1:8" x14ac:dyDescent="0.25">
      <c r="A1201" s="65" t="str">
        <f t="shared" si="92"/>
        <v/>
      </c>
      <c r="H1201" s="65" t="str">
        <f>IF(D1201="","",CONCATENATE(B1201,VLOOKUP(C1201,Thesaurus!N:O,2,0),VLOOKUP(F1201,Thesaurus!C:D,2,0)))</f>
        <v/>
      </c>
    </row>
    <row r="1202" spans="1:8" x14ac:dyDescent="0.25">
      <c r="A1202" s="65" t="str">
        <f t="shared" si="92"/>
        <v/>
      </c>
      <c r="H1202" s="65" t="str">
        <f>IF(D1202="","",CONCATENATE(B1202,VLOOKUP(C1202,Thesaurus!N:O,2,0),VLOOKUP(F1202,Thesaurus!C:D,2,0)))</f>
        <v/>
      </c>
    </row>
    <row r="1203" spans="1:8" x14ac:dyDescent="0.25">
      <c r="A1203" s="65" t="str">
        <f t="shared" si="92"/>
        <v/>
      </c>
      <c r="H1203" s="65" t="str">
        <f>IF(D1203="","",CONCATENATE(B1203,VLOOKUP(C1203,Thesaurus!N:O,2,0),VLOOKUP(F1203,Thesaurus!C:D,2,0)))</f>
        <v/>
      </c>
    </row>
    <row r="1204" spans="1:8" x14ac:dyDescent="0.25">
      <c r="A1204" s="65" t="str">
        <f t="shared" si="92"/>
        <v/>
      </c>
      <c r="H1204" s="65" t="str">
        <f>IF(D1204="","",CONCATENATE(B1204,VLOOKUP(C1204,Thesaurus!N:O,2,0),VLOOKUP(F1204,Thesaurus!C:D,2,0)))</f>
        <v/>
      </c>
    </row>
    <row r="1205" spans="1:8" x14ac:dyDescent="0.25">
      <c r="A1205" s="65" t="str">
        <f t="shared" si="92"/>
        <v/>
      </c>
      <c r="H1205" s="65" t="str">
        <f>IF(D1205="","",CONCATENATE(B1205,VLOOKUP(C1205,Thesaurus!N:O,2,0),VLOOKUP(F1205,Thesaurus!C:D,2,0)))</f>
        <v/>
      </c>
    </row>
    <row r="1206" spans="1:8" x14ac:dyDescent="0.25">
      <c r="A1206" s="65" t="str">
        <f t="shared" ref="A1206:A1252" si="95">IF(D1212="","",CONCATENATE(H1206,J1206,".",I1206))</f>
        <v/>
      </c>
      <c r="H1206" s="65" t="str">
        <f>IF(D1206="","",CONCATENATE(B1206,VLOOKUP(C1206,Thesaurus!N:O,2,0),VLOOKUP(F1206,Thesaurus!C:D,2,0)))</f>
        <v/>
      </c>
    </row>
    <row r="1207" spans="1:8" x14ac:dyDescent="0.25">
      <c r="A1207" s="65" t="str">
        <f t="shared" si="95"/>
        <v/>
      </c>
      <c r="H1207" s="65" t="str">
        <f>IF(D1207="","",CONCATENATE(B1207,VLOOKUP(C1207,Thesaurus!N:O,2,0),VLOOKUP(F1207,Thesaurus!C:D,2,0)))</f>
        <v/>
      </c>
    </row>
    <row r="1208" spans="1:8" x14ac:dyDescent="0.25">
      <c r="A1208" s="65" t="str">
        <f t="shared" si="95"/>
        <v/>
      </c>
      <c r="H1208" s="65" t="str">
        <f>IF(D1208="","",CONCATENATE(B1208,VLOOKUP(C1208,Thesaurus!N:O,2,0),VLOOKUP(F1208,Thesaurus!C:D,2,0)))</f>
        <v/>
      </c>
    </row>
    <row r="1209" spans="1:8" x14ac:dyDescent="0.25">
      <c r="A1209" s="65" t="str">
        <f t="shared" si="95"/>
        <v/>
      </c>
      <c r="H1209" s="65" t="str">
        <f>IF(D1209="","",CONCATENATE(B1209,VLOOKUP(C1209,Thesaurus!N:O,2,0),VLOOKUP(F1209,Thesaurus!C:D,2,0)))</f>
        <v/>
      </c>
    </row>
    <row r="1210" spans="1:8" x14ac:dyDescent="0.25">
      <c r="A1210" s="65" t="str">
        <f t="shared" si="95"/>
        <v/>
      </c>
      <c r="H1210" s="65" t="str">
        <f>IF(D1210="","",CONCATENATE(B1210,VLOOKUP(C1210,Thesaurus!N:O,2,0),VLOOKUP(F1210,Thesaurus!C:D,2,0)))</f>
        <v/>
      </c>
    </row>
    <row r="1211" spans="1:8" x14ac:dyDescent="0.25">
      <c r="A1211" s="65" t="str">
        <f t="shared" si="95"/>
        <v/>
      </c>
      <c r="H1211" s="65" t="str">
        <f>IF(D1211="","",CONCATENATE(B1211,VLOOKUP(C1211,Thesaurus!N:O,2,0),VLOOKUP(F1211,Thesaurus!C:D,2,0)))</f>
        <v/>
      </c>
    </row>
    <row r="1212" spans="1:8" x14ac:dyDescent="0.25">
      <c r="A1212" s="65" t="str">
        <f t="shared" si="95"/>
        <v/>
      </c>
      <c r="H1212" s="65" t="str">
        <f>IF(D1212="","",CONCATENATE(B1212,VLOOKUP(C1212,Thesaurus!N:O,2,0),VLOOKUP(F1212,Thesaurus!C:D,2,0)))</f>
        <v/>
      </c>
    </row>
    <row r="1213" spans="1:8" x14ac:dyDescent="0.25">
      <c r="A1213" s="65" t="str">
        <f t="shared" si="95"/>
        <v/>
      </c>
      <c r="H1213" s="65" t="str">
        <f>IF(D1213="","",CONCATENATE(B1213,VLOOKUP(C1213,Thesaurus!N:O,2,0),VLOOKUP(F1213,Thesaurus!C:D,2,0)))</f>
        <v/>
      </c>
    </row>
    <row r="1214" spans="1:8" x14ac:dyDescent="0.25">
      <c r="A1214" s="65" t="str">
        <f t="shared" si="95"/>
        <v/>
      </c>
      <c r="H1214" s="65" t="str">
        <f>IF(D1214="","",CONCATENATE(B1214,VLOOKUP(C1214,Thesaurus!N:O,2,0),VLOOKUP(F1214,Thesaurus!C:D,2,0)))</f>
        <v/>
      </c>
    </row>
    <row r="1215" spans="1:8" x14ac:dyDescent="0.25">
      <c r="A1215" s="65" t="str">
        <f t="shared" si="95"/>
        <v/>
      </c>
      <c r="H1215" s="65" t="str">
        <f>IF(D1215="","",CONCATENATE(B1215,VLOOKUP(C1215,Thesaurus!N:O,2,0),VLOOKUP(F1215,Thesaurus!C:D,2,0)))</f>
        <v/>
      </c>
    </row>
    <row r="1216" spans="1:8" x14ac:dyDescent="0.25">
      <c r="A1216" s="65" t="str">
        <f t="shared" si="95"/>
        <v/>
      </c>
      <c r="H1216" s="65" t="str">
        <f>IF(D1216="","",CONCATENATE(B1216,VLOOKUP(C1216,Thesaurus!N:O,2,0),VLOOKUP(F1216,Thesaurus!C:D,2,0)))</f>
        <v/>
      </c>
    </row>
    <row r="1217" spans="1:8" x14ac:dyDescent="0.25">
      <c r="A1217" s="65" t="str">
        <f t="shared" si="95"/>
        <v/>
      </c>
      <c r="H1217" s="65" t="str">
        <f>IF(D1217="","",CONCATENATE(B1217,VLOOKUP(C1217,Thesaurus!N:O,2,0),VLOOKUP(F1217,Thesaurus!C:D,2,0)))</f>
        <v/>
      </c>
    </row>
    <row r="1218" spans="1:8" x14ac:dyDescent="0.25">
      <c r="A1218" s="65" t="str">
        <f t="shared" si="95"/>
        <v/>
      </c>
      <c r="H1218" s="65" t="str">
        <f>IF(D1218="","",CONCATENATE(B1218,VLOOKUP(C1218,Thesaurus!N:O,2,0),VLOOKUP(F1218,Thesaurus!C:D,2,0)))</f>
        <v/>
      </c>
    </row>
    <row r="1219" spans="1:8" x14ac:dyDescent="0.25">
      <c r="A1219" s="65" t="str">
        <f t="shared" si="95"/>
        <v/>
      </c>
      <c r="H1219" s="65" t="str">
        <f>IF(D1219="","",CONCATENATE(B1219,VLOOKUP(C1219,Thesaurus!N:O,2,0),VLOOKUP(F1219,Thesaurus!C:D,2,0)))</f>
        <v/>
      </c>
    </row>
    <row r="1220" spans="1:8" x14ac:dyDescent="0.25">
      <c r="A1220" s="65" t="str">
        <f t="shared" si="95"/>
        <v/>
      </c>
      <c r="H1220" s="65" t="str">
        <f>IF(D1220="","",CONCATENATE(B1220,VLOOKUP(C1220,Thesaurus!N:O,2,0),VLOOKUP(F1220,Thesaurus!C:D,2,0)))</f>
        <v/>
      </c>
    </row>
    <row r="1221" spans="1:8" x14ac:dyDescent="0.25">
      <c r="A1221" s="65" t="str">
        <f t="shared" si="95"/>
        <v/>
      </c>
      <c r="H1221" s="65" t="str">
        <f>IF(D1221="","",CONCATENATE(B1221,VLOOKUP(C1221,Thesaurus!N:O,2,0),VLOOKUP(F1221,Thesaurus!C:D,2,0)))</f>
        <v/>
      </c>
    </row>
    <row r="1222" spans="1:8" x14ac:dyDescent="0.25">
      <c r="A1222" s="65" t="str">
        <f t="shared" si="95"/>
        <v/>
      </c>
      <c r="H1222" s="65" t="str">
        <f>IF(D1222="","",CONCATENATE(B1222,VLOOKUP(C1222,Thesaurus!N:O,2,0),VLOOKUP(F1222,Thesaurus!C:D,2,0)))</f>
        <v/>
      </c>
    </row>
    <row r="1223" spans="1:8" x14ac:dyDescent="0.25">
      <c r="A1223" s="65" t="str">
        <f t="shared" si="95"/>
        <v/>
      </c>
      <c r="H1223" s="65" t="str">
        <f>IF(D1223="","",CONCATENATE(B1223,VLOOKUP(C1223,Thesaurus!N:O,2,0),VLOOKUP(F1223,Thesaurus!C:D,2,0)))</f>
        <v/>
      </c>
    </row>
    <row r="1224" spans="1:8" x14ac:dyDescent="0.25">
      <c r="A1224" s="65" t="str">
        <f t="shared" si="95"/>
        <v/>
      </c>
      <c r="H1224" s="65" t="str">
        <f>IF(D1224="","",CONCATENATE(B1224,VLOOKUP(C1224,Thesaurus!N:O,2,0),VLOOKUP(F1224,Thesaurus!C:D,2,0)))</f>
        <v/>
      </c>
    </row>
    <row r="1225" spans="1:8" x14ac:dyDescent="0.25">
      <c r="A1225" s="65" t="str">
        <f t="shared" si="95"/>
        <v/>
      </c>
      <c r="H1225" s="65" t="str">
        <f>IF(D1225="","",CONCATENATE(B1225,VLOOKUP(C1225,Thesaurus!N:O,2,0),VLOOKUP(F1225,Thesaurus!C:D,2,0)))</f>
        <v/>
      </c>
    </row>
    <row r="1226" spans="1:8" x14ac:dyDescent="0.25">
      <c r="A1226" s="65" t="str">
        <f t="shared" si="95"/>
        <v/>
      </c>
      <c r="H1226" s="65" t="str">
        <f>IF(D1226="","",CONCATENATE(B1226,VLOOKUP(C1226,Thesaurus!N:O,2,0),VLOOKUP(F1226,Thesaurus!C:D,2,0)))</f>
        <v/>
      </c>
    </row>
    <row r="1227" spans="1:8" x14ac:dyDescent="0.25">
      <c r="A1227" s="65" t="str">
        <f t="shared" si="95"/>
        <v/>
      </c>
      <c r="H1227" s="65" t="str">
        <f>IF(D1227="","",CONCATENATE(B1227,VLOOKUP(C1227,Thesaurus!N:O,2,0),VLOOKUP(F1227,Thesaurus!C:D,2,0)))</f>
        <v/>
      </c>
    </row>
    <row r="1228" spans="1:8" x14ac:dyDescent="0.25">
      <c r="A1228" s="65" t="str">
        <f t="shared" si="95"/>
        <v/>
      </c>
      <c r="H1228" s="65" t="str">
        <f>IF(D1228="","",CONCATENATE(B1228,VLOOKUP(C1228,Thesaurus!N:O,2,0),VLOOKUP(F1228,Thesaurus!C:D,2,0)))</f>
        <v/>
      </c>
    </row>
    <row r="1229" spans="1:8" x14ac:dyDescent="0.25">
      <c r="A1229" s="65" t="str">
        <f t="shared" si="95"/>
        <v/>
      </c>
      <c r="H1229" s="65" t="str">
        <f>IF(D1229="","",CONCATENATE(B1229,VLOOKUP(C1229,Thesaurus!N:O,2,0),VLOOKUP(F1229,Thesaurus!C:D,2,0)))</f>
        <v/>
      </c>
    </row>
    <row r="1230" spans="1:8" x14ac:dyDescent="0.25">
      <c r="A1230" s="65" t="str">
        <f t="shared" si="95"/>
        <v/>
      </c>
      <c r="H1230" s="65" t="str">
        <f>IF(D1230="","",CONCATENATE(B1230,VLOOKUP(C1230,Thesaurus!N:O,2,0),VLOOKUP(F1230,Thesaurus!C:D,2,0)))</f>
        <v/>
      </c>
    </row>
    <row r="1231" spans="1:8" x14ac:dyDescent="0.25">
      <c r="A1231" s="65" t="str">
        <f t="shared" si="95"/>
        <v/>
      </c>
      <c r="H1231" s="65" t="str">
        <f>IF(D1231="","",CONCATENATE(B1231,VLOOKUP(C1231,Thesaurus!N:O,2,0),VLOOKUP(F1231,Thesaurus!C:D,2,0)))</f>
        <v/>
      </c>
    </row>
    <row r="1232" spans="1:8" x14ac:dyDescent="0.25">
      <c r="A1232" s="65" t="str">
        <f t="shared" si="95"/>
        <v/>
      </c>
      <c r="H1232" s="65" t="str">
        <f>IF(D1232="","",CONCATENATE(B1232,VLOOKUP(C1232,Thesaurus!N:O,2,0),VLOOKUP(F1232,Thesaurus!C:D,2,0)))</f>
        <v/>
      </c>
    </row>
    <row r="1233" spans="1:8" x14ac:dyDescent="0.25">
      <c r="A1233" s="65" t="str">
        <f t="shared" si="95"/>
        <v/>
      </c>
      <c r="H1233" s="65" t="str">
        <f>IF(D1233="","",CONCATENATE(B1233,VLOOKUP(C1233,Thesaurus!N:O,2,0),VLOOKUP(F1233,Thesaurus!C:D,2,0)))</f>
        <v/>
      </c>
    </row>
    <row r="1234" spans="1:8" x14ac:dyDescent="0.25">
      <c r="A1234" s="65" t="str">
        <f t="shared" si="95"/>
        <v/>
      </c>
      <c r="H1234" s="65" t="str">
        <f>IF(D1234="","",CONCATENATE(B1234,VLOOKUP(C1234,Thesaurus!N:O,2,0),VLOOKUP(F1234,Thesaurus!C:D,2,0)))</f>
        <v/>
      </c>
    </row>
    <row r="1235" spans="1:8" x14ac:dyDescent="0.25">
      <c r="A1235" s="65" t="str">
        <f t="shared" si="95"/>
        <v/>
      </c>
      <c r="H1235" s="65" t="str">
        <f>IF(D1235="","",CONCATENATE(B1235,VLOOKUP(C1235,Thesaurus!N:O,2,0),VLOOKUP(F1235,Thesaurus!C:D,2,0)))</f>
        <v/>
      </c>
    </row>
    <row r="1236" spans="1:8" x14ac:dyDescent="0.25">
      <c r="A1236" s="65" t="str">
        <f t="shared" si="95"/>
        <v/>
      </c>
      <c r="H1236" s="65" t="str">
        <f>IF(D1236="","",CONCATENATE(B1236,VLOOKUP(C1236,Thesaurus!N:O,2,0),VLOOKUP(F1236,Thesaurus!C:D,2,0)))</f>
        <v/>
      </c>
    </row>
    <row r="1237" spans="1:8" x14ac:dyDescent="0.25">
      <c r="A1237" s="65" t="str">
        <f t="shared" si="95"/>
        <v/>
      </c>
      <c r="H1237" s="65" t="str">
        <f>IF(D1237="","",CONCATENATE(B1237,VLOOKUP(C1237,Thesaurus!N:O,2,0),VLOOKUP(F1237,Thesaurus!C:D,2,0)))</f>
        <v/>
      </c>
    </row>
    <row r="1238" spans="1:8" x14ac:dyDescent="0.25">
      <c r="A1238" s="65" t="str">
        <f t="shared" si="95"/>
        <v/>
      </c>
      <c r="H1238" s="65" t="str">
        <f>IF(D1238="","",CONCATENATE(B1238,VLOOKUP(C1238,Thesaurus!N:O,2,0),VLOOKUP(F1238,Thesaurus!C:D,2,0)))</f>
        <v/>
      </c>
    </row>
    <row r="1239" spans="1:8" x14ac:dyDescent="0.25">
      <c r="A1239" s="65" t="str">
        <f t="shared" si="95"/>
        <v/>
      </c>
      <c r="H1239" s="65" t="str">
        <f>IF(D1239="","",CONCATENATE(B1239,VLOOKUP(C1239,Thesaurus!N:O,2,0),VLOOKUP(F1239,Thesaurus!C:D,2,0)))</f>
        <v/>
      </c>
    </row>
    <row r="1240" spans="1:8" x14ac:dyDescent="0.25">
      <c r="A1240" s="65" t="str">
        <f t="shared" si="95"/>
        <v/>
      </c>
      <c r="H1240" s="65" t="str">
        <f>IF(D1240="","",CONCATENATE(B1240,VLOOKUP(C1240,Thesaurus!N:O,2,0),VLOOKUP(F1240,Thesaurus!C:D,2,0)))</f>
        <v/>
      </c>
    </row>
    <row r="1241" spans="1:8" x14ac:dyDescent="0.25">
      <c r="A1241" s="65" t="str">
        <f t="shared" si="95"/>
        <v/>
      </c>
      <c r="H1241" s="65" t="str">
        <f>IF(D1241="","",CONCATENATE(B1241,VLOOKUP(C1241,Thesaurus!N:O,2,0),VLOOKUP(F1241,Thesaurus!C:D,2,0)))</f>
        <v/>
      </c>
    </row>
    <row r="1242" spans="1:8" x14ac:dyDescent="0.25">
      <c r="A1242" s="65" t="str">
        <f t="shared" si="95"/>
        <v/>
      </c>
      <c r="H1242" s="65" t="str">
        <f>IF(D1242="","",CONCATENATE(B1242,VLOOKUP(C1242,Thesaurus!N:O,2,0),VLOOKUP(F1242,Thesaurus!C:D,2,0)))</f>
        <v/>
      </c>
    </row>
    <row r="1243" spans="1:8" x14ac:dyDescent="0.25">
      <c r="A1243" s="65" t="str">
        <f t="shared" si="95"/>
        <v/>
      </c>
      <c r="H1243" s="65" t="str">
        <f>IF(D1243="","",CONCATENATE(B1243,VLOOKUP(C1243,Thesaurus!N:O,2,0),VLOOKUP(F1243,Thesaurus!C:D,2,0)))</f>
        <v/>
      </c>
    </row>
    <row r="1244" spans="1:8" x14ac:dyDescent="0.25">
      <c r="A1244" s="65" t="str">
        <f t="shared" si="95"/>
        <v/>
      </c>
      <c r="H1244" s="65" t="str">
        <f>IF(D1244="","",CONCATENATE(B1244,VLOOKUP(C1244,Thesaurus!N:O,2,0),VLOOKUP(F1244,Thesaurus!C:D,2,0)))</f>
        <v/>
      </c>
    </row>
    <row r="1245" spans="1:8" x14ac:dyDescent="0.25">
      <c r="A1245" s="65" t="str">
        <f t="shared" si="95"/>
        <v/>
      </c>
      <c r="H1245" s="65" t="str">
        <f>IF(D1245="","",CONCATENATE(B1245,VLOOKUP(C1245,Thesaurus!N:O,2,0),VLOOKUP(F1245,Thesaurus!C:D,2,0)))</f>
        <v/>
      </c>
    </row>
    <row r="1246" spans="1:8" x14ac:dyDescent="0.25">
      <c r="A1246" s="65" t="str">
        <f t="shared" si="95"/>
        <v/>
      </c>
      <c r="H1246" s="65" t="str">
        <f>IF(D1246="","",CONCATENATE(B1246,VLOOKUP(C1246,Thesaurus!N:O,2,0),VLOOKUP(F1246,Thesaurus!C:D,2,0)))</f>
        <v/>
      </c>
    </row>
    <row r="1247" spans="1:8" x14ac:dyDescent="0.25">
      <c r="A1247" s="65" t="str">
        <f t="shared" si="95"/>
        <v/>
      </c>
      <c r="H1247" s="65" t="str">
        <f>IF(D1247="","",CONCATENATE(B1247,VLOOKUP(C1247,Thesaurus!N:O,2,0),VLOOKUP(F1247,Thesaurus!C:D,2,0)))</f>
        <v/>
      </c>
    </row>
    <row r="1248" spans="1:8" x14ac:dyDescent="0.25">
      <c r="A1248" s="65" t="str">
        <f t="shared" si="95"/>
        <v/>
      </c>
      <c r="H1248" s="65" t="str">
        <f>IF(D1248="","",CONCATENATE(B1248,VLOOKUP(C1248,Thesaurus!N:O,2,0),VLOOKUP(F1248,Thesaurus!C:D,2,0)))</f>
        <v/>
      </c>
    </row>
    <row r="1249" spans="1:8" x14ac:dyDescent="0.25">
      <c r="A1249" s="65" t="str">
        <f t="shared" si="95"/>
        <v/>
      </c>
      <c r="H1249" s="65" t="str">
        <f>IF(D1249="","",CONCATENATE(B1249,VLOOKUP(C1249,Thesaurus!N:O,2,0),VLOOKUP(F1249,Thesaurus!C:D,2,0)))</f>
        <v/>
      </c>
    </row>
    <row r="1250" spans="1:8" x14ac:dyDescent="0.25">
      <c r="A1250" s="65" t="str">
        <f t="shared" si="95"/>
        <v/>
      </c>
      <c r="H1250" s="65" t="str">
        <f>IF(D1250="","",CONCATENATE(B1250,VLOOKUP(C1250,Thesaurus!N:O,2,0),VLOOKUP(F1250,Thesaurus!C:D,2,0)))</f>
        <v/>
      </c>
    </row>
    <row r="1251" spans="1:8" x14ac:dyDescent="0.25">
      <c r="A1251" s="65" t="str">
        <f t="shared" si="95"/>
        <v/>
      </c>
      <c r="H1251" s="65" t="str">
        <f>IF(D1251="","",CONCATENATE(B1251,VLOOKUP(C1251,Thesaurus!N:O,2,0),VLOOKUP(F1251,Thesaurus!C:D,2,0)))</f>
        <v/>
      </c>
    </row>
    <row r="1252" spans="1:8" x14ac:dyDescent="0.25">
      <c r="A1252" s="65" t="str">
        <f t="shared" si="95"/>
        <v/>
      </c>
      <c r="H1252" s="65" t="str">
        <f>IF(D1252="","",CONCATENATE(B1252,VLOOKUP(C1252,Thesaurus!N:O,2,0),VLOOKUP(F1252,Thesaurus!C:D,2,0)))</f>
        <v/>
      </c>
    </row>
    <row r="1253" spans="1:8" x14ac:dyDescent="0.25">
      <c r="A1253" s="65" t="str">
        <f t="shared" ref="A1253:A1304" si="96">IF(D1253="","",CONCATENATE(H1253,J1253,".",I1253))</f>
        <v/>
      </c>
      <c r="H1253" s="65" t="str">
        <f>IF(D1253="","",CONCATENATE(B1253,VLOOKUP(C1253,Thesaurus!N:O,2,0),VLOOKUP(F1253,Thesaurus!C:D,2,0)))</f>
        <v/>
      </c>
    </row>
    <row r="1254" spans="1:8" x14ac:dyDescent="0.25">
      <c r="A1254" s="65" t="str">
        <f t="shared" si="96"/>
        <v/>
      </c>
      <c r="H1254" s="65" t="str">
        <f>IF(D1254="","",CONCATENATE(B1254,VLOOKUP(C1254,Thesaurus!N:O,2,0),VLOOKUP(F1254,Thesaurus!C:D,2,0)))</f>
        <v/>
      </c>
    </row>
    <row r="1255" spans="1:8" x14ac:dyDescent="0.25">
      <c r="A1255" s="65" t="str">
        <f t="shared" si="96"/>
        <v/>
      </c>
      <c r="H1255" s="65" t="str">
        <f>IF(D1255="","",CONCATENATE(B1255,VLOOKUP(C1255,Thesaurus!N:O,2,0),VLOOKUP(F1255,Thesaurus!C:D,2,0)))</f>
        <v/>
      </c>
    </row>
    <row r="1256" spans="1:8" x14ac:dyDescent="0.25">
      <c r="A1256" s="65" t="str">
        <f t="shared" si="96"/>
        <v/>
      </c>
      <c r="H1256" s="65" t="str">
        <f>IF(D1256="","",CONCATENATE(B1256,VLOOKUP(C1256,Thesaurus!N:O,2,0),VLOOKUP(F1256,Thesaurus!C:D,2,0)))</f>
        <v/>
      </c>
    </row>
    <row r="1257" spans="1:8" x14ac:dyDescent="0.25">
      <c r="A1257" s="65" t="str">
        <f t="shared" si="96"/>
        <v/>
      </c>
      <c r="H1257" s="65" t="str">
        <f>IF(D1257="","",CONCATENATE(B1257,VLOOKUP(C1257,Thesaurus!N:O,2,0),VLOOKUP(F1257,Thesaurus!C:D,2,0)))</f>
        <v/>
      </c>
    </row>
    <row r="1258" spans="1:8" x14ac:dyDescent="0.25">
      <c r="A1258" s="65" t="str">
        <f t="shared" si="96"/>
        <v/>
      </c>
      <c r="H1258" s="65" t="str">
        <f>IF(D1258="","",CONCATENATE(B1258,VLOOKUP(C1258,Thesaurus!N:O,2,0),VLOOKUP(F1258,Thesaurus!C:D,2,0)))</f>
        <v/>
      </c>
    </row>
    <row r="1259" spans="1:8" x14ac:dyDescent="0.25">
      <c r="A1259" s="65" t="str">
        <f t="shared" si="96"/>
        <v/>
      </c>
      <c r="H1259" s="65" t="str">
        <f>IF(D1259="","",CONCATENATE(B1259,VLOOKUP(C1259,Thesaurus!N:O,2,0),VLOOKUP(F1259,Thesaurus!C:D,2,0)))</f>
        <v/>
      </c>
    </row>
    <row r="1260" spans="1:8" x14ac:dyDescent="0.25">
      <c r="A1260" s="65" t="str">
        <f t="shared" si="96"/>
        <v/>
      </c>
      <c r="H1260" s="65" t="str">
        <f>IF(D1260="","",CONCATENATE(B1260,VLOOKUP(C1260,Thesaurus!N:O,2,0),VLOOKUP(F1260,Thesaurus!C:D,2,0)))</f>
        <v/>
      </c>
    </row>
    <row r="1261" spans="1:8" x14ac:dyDescent="0.25">
      <c r="A1261" s="65" t="str">
        <f t="shared" si="96"/>
        <v/>
      </c>
      <c r="H1261" s="65" t="str">
        <f>IF(D1261="","",CONCATENATE(B1261,VLOOKUP(C1261,Thesaurus!N:O,2,0),VLOOKUP(F1261,Thesaurus!C:D,2,0)))</f>
        <v/>
      </c>
    </row>
    <row r="1262" spans="1:8" x14ac:dyDescent="0.25">
      <c r="A1262" s="65" t="str">
        <f t="shared" si="96"/>
        <v/>
      </c>
      <c r="H1262" s="65" t="str">
        <f>IF(D1262="","",CONCATENATE(B1262,VLOOKUP(C1262,Thesaurus!N:O,2,0),VLOOKUP(F1262,Thesaurus!C:D,2,0)))</f>
        <v/>
      </c>
    </row>
    <row r="1263" spans="1:8" x14ac:dyDescent="0.25">
      <c r="A1263" s="65" t="str">
        <f t="shared" si="96"/>
        <v/>
      </c>
      <c r="H1263" s="65" t="str">
        <f>IF(D1263="","",CONCATENATE(B1263,VLOOKUP(C1263,Thesaurus!N:O,2,0),VLOOKUP(F1263,Thesaurus!C:D,2,0)))</f>
        <v/>
      </c>
    </row>
    <row r="1264" spans="1:8" x14ac:dyDescent="0.25">
      <c r="A1264" s="65" t="str">
        <f t="shared" si="96"/>
        <v/>
      </c>
      <c r="H1264" s="65" t="str">
        <f>IF(D1264="","",CONCATENATE(B1264,VLOOKUP(C1264,Thesaurus!N:O,2,0),VLOOKUP(F1264,Thesaurus!C:D,2,0)))</f>
        <v/>
      </c>
    </row>
    <row r="1265" spans="1:8" x14ac:dyDescent="0.25">
      <c r="A1265" s="65" t="str">
        <f t="shared" si="96"/>
        <v/>
      </c>
      <c r="H1265" s="65" t="str">
        <f>IF(D1265="","",CONCATENATE(B1265,VLOOKUP(C1265,Thesaurus!N:O,2,0),VLOOKUP(F1265,Thesaurus!C:D,2,0)))</f>
        <v/>
      </c>
    </row>
    <row r="1266" spans="1:8" x14ac:dyDescent="0.25">
      <c r="A1266" s="65" t="str">
        <f t="shared" si="96"/>
        <v/>
      </c>
      <c r="H1266" s="65" t="str">
        <f>IF(D1266="","",CONCATENATE(B1266,VLOOKUP(C1266,Thesaurus!N:O,2,0),VLOOKUP(F1266,Thesaurus!C:D,2,0)))</f>
        <v/>
      </c>
    </row>
    <row r="1267" spans="1:8" x14ac:dyDescent="0.25">
      <c r="A1267" s="65" t="str">
        <f t="shared" si="96"/>
        <v/>
      </c>
      <c r="H1267" s="65" t="str">
        <f>IF(D1267="","",CONCATENATE(B1267,VLOOKUP(C1267,Thesaurus!N:O,2,0),VLOOKUP(F1267,Thesaurus!C:D,2,0)))</f>
        <v/>
      </c>
    </row>
    <row r="1268" spans="1:8" x14ac:dyDescent="0.25">
      <c r="A1268" s="65" t="str">
        <f t="shared" si="96"/>
        <v/>
      </c>
      <c r="H1268" s="65" t="str">
        <f>IF(D1268="","",CONCATENATE(B1268,VLOOKUP(C1268,Thesaurus!N:O,2,0),VLOOKUP(F1268,Thesaurus!C:D,2,0)))</f>
        <v/>
      </c>
    </row>
    <row r="1269" spans="1:8" x14ac:dyDescent="0.25">
      <c r="A1269" s="65" t="str">
        <f t="shared" si="96"/>
        <v/>
      </c>
      <c r="H1269" s="65" t="str">
        <f>IF(D1269="","",CONCATENATE(B1269,VLOOKUP(C1269,Thesaurus!N:O,2,0),VLOOKUP(F1269,Thesaurus!C:D,2,0)))</f>
        <v/>
      </c>
    </row>
    <row r="1270" spans="1:8" x14ac:dyDescent="0.25">
      <c r="A1270" s="65" t="str">
        <f t="shared" si="96"/>
        <v/>
      </c>
      <c r="H1270" s="65" t="str">
        <f>IF(D1270="","",CONCATENATE(B1270,VLOOKUP(C1270,Thesaurus!N:O,2,0),VLOOKUP(F1270,Thesaurus!C:D,2,0)))</f>
        <v/>
      </c>
    </row>
    <row r="1271" spans="1:8" x14ac:dyDescent="0.25">
      <c r="A1271" s="65" t="str">
        <f t="shared" si="96"/>
        <v/>
      </c>
      <c r="H1271" s="65" t="str">
        <f>IF(D1271="","",CONCATENATE(B1271,VLOOKUP(C1271,Thesaurus!N:O,2,0),VLOOKUP(F1271,Thesaurus!C:D,2,0)))</f>
        <v/>
      </c>
    </row>
    <row r="1272" spans="1:8" x14ac:dyDescent="0.25">
      <c r="A1272" s="65" t="str">
        <f t="shared" si="96"/>
        <v/>
      </c>
      <c r="H1272" s="65" t="str">
        <f>IF(D1272="","",CONCATENATE(B1272,VLOOKUP(C1272,Thesaurus!N:O,2,0),VLOOKUP(F1272,Thesaurus!C:D,2,0)))</f>
        <v/>
      </c>
    </row>
    <row r="1273" spans="1:8" x14ac:dyDescent="0.25">
      <c r="A1273" s="65" t="str">
        <f t="shared" si="96"/>
        <v/>
      </c>
      <c r="H1273" s="65" t="str">
        <f>IF(D1273="","",CONCATENATE(B1273,VLOOKUP(C1273,Thesaurus!N:O,2,0),VLOOKUP(F1273,Thesaurus!C:D,2,0)))</f>
        <v/>
      </c>
    </row>
    <row r="1274" spans="1:8" x14ac:dyDescent="0.25">
      <c r="A1274" s="65" t="str">
        <f t="shared" si="96"/>
        <v/>
      </c>
      <c r="H1274" s="65" t="str">
        <f>IF(D1274="","",CONCATENATE(B1274,VLOOKUP(C1274,Thesaurus!N:O,2,0),VLOOKUP(F1274,Thesaurus!C:D,2,0)))</f>
        <v/>
      </c>
    </row>
    <row r="1275" spans="1:8" x14ac:dyDescent="0.25">
      <c r="A1275" s="65" t="str">
        <f t="shared" si="96"/>
        <v/>
      </c>
      <c r="H1275" s="65" t="str">
        <f>IF(D1275="","",CONCATENATE(B1275,VLOOKUP(C1275,Thesaurus!N:O,2,0),VLOOKUP(F1275,Thesaurus!C:D,2,0)))</f>
        <v/>
      </c>
    </row>
    <row r="1276" spans="1:8" x14ac:dyDescent="0.25">
      <c r="A1276" s="65" t="str">
        <f t="shared" si="96"/>
        <v/>
      </c>
      <c r="H1276" s="65" t="str">
        <f>IF(D1276="","",CONCATENATE(B1276,VLOOKUP(C1276,Thesaurus!N:O,2,0),VLOOKUP(F1276,Thesaurus!C:D,2,0)))</f>
        <v/>
      </c>
    </row>
    <row r="1277" spans="1:8" x14ac:dyDescent="0.25">
      <c r="A1277" s="65" t="str">
        <f t="shared" si="96"/>
        <v/>
      </c>
      <c r="H1277" s="65" t="str">
        <f>IF(D1277="","",CONCATENATE(B1277,VLOOKUP(C1277,Thesaurus!N:O,2,0),VLOOKUP(F1277,Thesaurus!C:D,2,0)))</f>
        <v/>
      </c>
    </row>
    <row r="1278" spans="1:8" x14ac:dyDescent="0.25">
      <c r="A1278" s="65" t="str">
        <f t="shared" si="96"/>
        <v/>
      </c>
      <c r="H1278" s="65" t="str">
        <f>IF(D1278="","",CONCATENATE(B1278,VLOOKUP(C1278,Thesaurus!N:O,2,0),VLOOKUP(F1278,Thesaurus!C:D,2,0)))</f>
        <v/>
      </c>
    </row>
    <row r="1279" spans="1:8" x14ac:dyDescent="0.25">
      <c r="A1279" s="65" t="str">
        <f t="shared" si="96"/>
        <v/>
      </c>
      <c r="H1279" s="65" t="str">
        <f>IF(D1279="","",CONCATENATE(B1279,VLOOKUP(C1279,Thesaurus!N:O,2,0),VLOOKUP(F1279,Thesaurus!C:D,2,0)))</f>
        <v/>
      </c>
    </row>
    <row r="1280" spans="1:8" x14ac:dyDescent="0.25">
      <c r="A1280" s="65" t="str">
        <f t="shared" si="96"/>
        <v/>
      </c>
      <c r="H1280" s="65" t="str">
        <f>IF(D1280="","",CONCATENATE(B1280,VLOOKUP(C1280,Thesaurus!N:O,2,0),VLOOKUP(F1280,Thesaurus!C:D,2,0)))</f>
        <v/>
      </c>
    </row>
    <row r="1281" spans="1:8" x14ac:dyDescent="0.25">
      <c r="A1281" s="65" t="str">
        <f t="shared" si="96"/>
        <v/>
      </c>
      <c r="H1281" s="65" t="str">
        <f>IF(D1281="","",CONCATENATE(B1281,VLOOKUP(C1281,Thesaurus!N:O,2,0),VLOOKUP(F1281,Thesaurus!C:D,2,0)))</f>
        <v/>
      </c>
    </row>
    <row r="1282" spans="1:8" x14ac:dyDescent="0.25">
      <c r="A1282" s="65" t="str">
        <f t="shared" si="96"/>
        <v/>
      </c>
      <c r="H1282" s="65" t="str">
        <f>IF(D1282="","",CONCATENATE(B1282,VLOOKUP(C1282,Thesaurus!N:O,2,0),VLOOKUP(F1282,Thesaurus!C:D,2,0)))</f>
        <v/>
      </c>
    </row>
    <row r="1283" spans="1:8" x14ac:dyDescent="0.25">
      <c r="A1283" s="65" t="str">
        <f t="shared" si="96"/>
        <v/>
      </c>
      <c r="H1283" s="65" t="str">
        <f>IF(D1283="","",CONCATENATE(B1283,VLOOKUP(C1283,Thesaurus!N:O,2,0),VLOOKUP(F1283,Thesaurus!C:D,2,0)))</f>
        <v/>
      </c>
    </row>
    <row r="1284" spans="1:8" x14ac:dyDescent="0.25">
      <c r="A1284" s="65" t="str">
        <f t="shared" si="96"/>
        <v/>
      </c>
      <c r="H1284" s="65" t="str">
        <f>IF(D1284="","",CONCATENATE(B1284,VLOOKUP(C1284,Thesaurus!N:O,2,0),VLOOKUP(F1284,Thesaurus!C:D,2,0)))</f>
        <v/>
      </c>
    </row>
    <row r="1285" spans="1:8" x14ac:dyDescent="0.25">
      <c r="A1285" s="65" t="str">
        <f t="shared" si="96"/>
        <v/>
      </c>
      <c r="H1285" s="65" t="str">
        <f>IF(D1285="","",CONCATENATE(B1285,VLOOKUP(C1285,Thesaurus!N:O,2,0),VLOOKUP(F1285,Thesaurus!C:D,2,0)))</f>
        <v/>
      </c>
    </row>
    <row r="1286" spans="1:8" x14ac:dyDescent="0.25">
      <c r="A1286" s="65" t="str">
        <f t="shared" si="96"/>
        <v/>
      </c>
      <c r="H1286" s="65" t="str">
        <f>IF(D1286="","",CONCATENATE(B1286,VLOOKUP(C1286,Thesaurus!N:O,2,0),VLOOKUP(F1286,Thesaurus!C:D,2,0)))</f>
        <v/>
      </c>
    </row>
    <row r="1287" spans="1:8" x14ac:dyDescent="0.25">
      <c r="A1287" s="65" t="str">
        <f t="shared" si="96"/>
        <v/>
      </c>
      <c r="H1287" s="65" t="str">
        <f>IF(D1287="","",CONCATENATE(B1287,VLOOKUP(C1287,Thesaurus!N:O,2,0),VLOOKUP(F1287,Thesaurus!C:D,2,0)))</f>
        <v/>
      </c>
    </row>
    <row r="1288" spans="1:8" x14ac:dyDescent="0.25">
      <c r="A1288" s="65" t="str">
        <f t="shared" si="96"/>
        <v/>
      </c>
      <c r="H1288" s="65" t="str">
        <f>IF(D1288="","",CONCATENATE(B1288,VLOOKUP(C1288,Thesaurus!N:O,2,0),VLOOKUP(F1288,Thesaurus!C:D,2,0)))</f>
        <v/>
      </c>
    </row>
    <row r="1289" spans="1:8" x14ac:dyDescent="0.25">
      <c r="A1289" s="65" t="str">
        <f t="shared" si="96"/>
        <v/>
      </c>
      <c r="H1289" s="65" t="str">
        <f>IF(D1289="","",CONCATENATE(B1289,VLOOKUP(C1289,Thesaurus!N:O,2,0),VLOOKUP(F1289,Thesaurus!C:D,2,0)))</f>
        <v/>
      </c>
    </row>
    <row r="1290" spans="1:8" x14ac:dyDescent="0.25">
      <c r="A1290" s="65" t="str">
        <f t="shared" si="96"/>
        <v/>
      </c>
      <c r="H1290" s="65" t="str">
        <f>IF(D1290="","",CONCATENATE(B1290,VLOOKUP(C1290,Thesaurus!N:O,2,0),VLOOKUP(F1290,Thesaurus!C:D,2,0)))</f>
        <v/>
      </c>
    </row>
    <row r="1291" spans="1:8" x14ac:dyDescent="0.25">
      <c r="A1291" s="65" t="str">
        <f t="shared" si="96"/>
        <v/>
      </c>
      <c r="H1291" s="65" t="str">
        <f>IF(D1291="","",CONCATENATE(B1291,VLOOKUP(C1291,Thesaurus!N:O,2,0),VLOOKUP(F1291,Thesaurus!C:D,2,0)))</f>
        <v/>
      </c>
    </row>
    <row r="1292" spans="1:8" x14ac:dyDescent="0.25">
      <c r="A1292" s="65" t="str">
        <f t="shared" si="96"/>
        <v/>
      </c>
      <c r="H1292" s="65" t="str">
        <f>IF(D1292="","",CONCATENATE(B1292,VLOOKUP(C1292,Thesaurus!N:O,2,0),VLOOKUP(F1292,Thesaurus!C:D,2,0)))</f>
        <v/>
      </c>
    </row>
    <row r="1293" spans="1:8" x14ac:dyDescent="0.25">
      <c r="A1293" s="65" t="str">
        <f t="shared" si="96"/>
        <v/>
      </c>
      <c r="H1293" s="65" t="str">
        <f>IF(D1293="","",CONCATENATE(B1293,VLOOKUP(C1293,Thesaurus!N:O,2,0),VLOOKUP(F1293,Thesaurus!C:D,2,0)))</f>
        <v/>
      </c>
    </row>
    <row r="1294" spans="1:8" x14ac:dyDescent="0.25">
      <c r="A1294" s="65" t="str">
        <f t="shared" si="96"/>
        <v/>
      </c>
      <c r="H1294" s="65" t="str">
        <f>IF(D1294="","",CONCATENATE(B1294,VLOOKUP(C1294,Thesaurus!N:O,2,0),VLOOKUP(F1294,Thesaurus!C:D,2,0)))</f>
        <v/>
      </c>
    </row>
    <row r="1295" spans="1:8" x14ac:dyDescent="0.25">
      <c r="A1295" s="65" t="str">
        <f t="shared" si="96"/>
        <v/>
      </c>
      <c r="H1295" s="65" t="str">
        <f>IF(D1295="","",CONCATENATE(B1295,VLOOKUP(C1295,Thesaurus!N:O,2,0),VLOOKUP(F1295,Thesaurus!C:D,2,0)))</f>
        <v/>
      </c>
    </row>
    <row r="1296" spans="1:8" x14ac:dyDescent="0.25">
      <c r="A1296" s="65" t="str">
        <f t="shared" si="96"/>
        <v/>
      </c>
      <c r="H1296" s="65" t="str">
        <f>IF(D1296="","",CONCATENATE(B1296,VLOOKUP(C1296,Thesaurus!N:O,2,0),VLOOKUP(F1296,Thesaurus!C:D,2,0)))</f>
        <v/>
      </c>
    </row>
    <row r="1297" spans="1:8" x14ac:dyDescent="0.25">
      <c r="A1297" s="65" t="str">
        <f t="shared" si="96"/>
        <v/>
      </c>
      <c r="H1297" s="65" t="str">
        <f>IF(D1297="","",CONCATENATE(B1297,VLOOKUP(C1297,Thesaurus!N:O,2,0),VLOOKUP(F1297,Thesaurus!C:D,2,0)))</f>
        <v/>
      </c>
    </row>
    <row r="1298" spans="1:8" x14ac:dyDescent="0.25">
      <c r="A1298" s="65" t="str">
        <f t="shared" si="96"/>
        <v/>
      </c>
      <c r="H1298" s="65" t="str">
        <f>IF(D1298="","",CONCATENATE(B1298,VLOOKUP(C1298,Thesaurus!N:O,2,0),VLOOKUP(F1298,Thesaurus!C:D,2,0)))</f>
        <v/>
      </c>
    </row>
    <row r="1299" spans="1:8" x14ac:dyDescent="0.25">
      <c r="A1299" s="65" t="str">
        <f t="shared" si="96"/>
        <v/>
      </c>
      <c r="H1299" s="65" t="str">
        <f>IF(D1299="","",CONCATENATE(B1299,VLOOKUP(C1299,Thesaurus!N:O,2,0),VLOOKUP(F1299,Thesaurus!C:D,2,0)))</f>
        <v/>
      </c>
    </row>
    <row r="1300" spans="1:8" x14ac:dyDescent="0.25">
      <c r="A1300" s="65" t="str">
        <f t="shared" si="96"/>
        <v/>
      </c>
      <c r="H1300" s="65" t="str">
        <f>IF(D1300="","",CONCATENATE(B1300,VLOOKUP(C1300,Thesaurus!N:O,2,0),VLOOKUP(F1300,Thesaurus!C:D,2,0)))</f>
        <v/>
      </c>
    </row>
    <row r="1301" spans="1:8" x14ac:dyDescent="0.25">
      <c r="A1301" s="65" t="str">
        <f t="shared" si="96"/>
        <v/>
      </c>
      <c r="H1301" s="65" t="str">
        <f>IF(D1301="","",CONCATENATE(B1301,VLOOKUP(C1301,Thesaurus!N:O,2,0),VLOOKUP(F1301,Thesaurus!C:D,2,0)))</f>
        <v/>
      </c>
    </row>
    <row r="1302" spans="1:8" x14ac:dyDescent="0.25">
      <c r="A1302" s="65" t="str">
        <f t="shared" si="96"/>
        <v/>
      </c>
      <c r="H1302" s="65" t="str">
        <f>IF(D1302="","",CONCATENATE(B1302,VLOOKUP(C1302,Thesaurus!N:O,2,0),VLOOKUP(F1302,Thesaurus!C:D,2,0)))</f>
        <v/>
      </c>
    </row>
    <row r="1303" spans="1:8" x14ac:dyDescent="0.25">
      <c r="A1303" s="65" t="str">
        <f t="shared" si="96"/>
        <v/>
      </c>
      <c r="H1303" s="65" t="str">
        <f>IF(D1303="","",CONCATENATE(B1303,VLOOKUP(C1303,Thesaurus!N:O,2,0),VLOOKUP(F1303,Thesaurus!C:D,2,0)))</f>
        <v/>
      </c>
    </row>
    <row r="1304" spans="1:8" x14ac:dyDescent="0.25">
      <c r="A1304" s="65" t="str">
        <f t="shared" si="96"/>
        <v/>
      </c>
      <c r="H1304" s="65" t="str">
        <f>IF(D1304="","",CONCATENATE(B1304,VLOOKUP(C1304,Thesaurus!N:O,2,0),VLOOKUP(F1304,Thesaurus!C:D,2,0)))</f>
        <v/>
      </c>
    </row>
    <row r="1305" spans="1:8" x14ac:dyDescent="0.25">
      <c r="A1305" s="65" t="str">
        <f t="shared" ref="A1305:A1368" si="97">IF(D1305="","",CONCATENATE(H1305,J1305,".",I1305))</f>
        <v/>
      </c>
      <c r="H1305" s="65" t="str">
        <f>IF(D1305="","",CONCATENATE(B1305,VLOOKUP(C1305,Thesaurus!N:O,2,0),VLOOKUP(F1305,Thesaurus!C:D,2,0)))</f>
        <v/>
      </c>
    </row>
    <row r="1306" spans="1:8" x14ac:dyDescent="0.25">
      <c r="A1306" s="65" t="str">
        <f t="shared" si="97"/>
        <v/>
      </c>
      <c r="H1306" s="65" t="str">
        <f>IF(D1306="","",CONCATENATE(B1306,VLOOKUP(C1306,Thesaurus!N:O,2,0),VLOOKUP(F1306,Thesaurus!C:D,2,0)))</f>
        <v/>
      </c>
    </row>
    <row r="1307" spans="1:8" x14ac:dyDescent="0.25">
      <c r="A1307" s="65" t="str">
        <f t="shared" si="97"/>
        <v/>
      </c>
      <c r="H1307" s="65" t="str">
        <f>IF(D1307="","",CONCATENATE(B1307,VLOOKUP(C1307,Thesaurus!N:O,2,0),VLOOKUP(F1307,Thesaurus!C:D,2,0)))</f>
        <v/>
      </c>
    </row>
    <row r="1308" spans="1:8" x14ac:dyDescent="0.25">
      <c r="A1308" s="65" t="str">
        <f t="shared" si="97"/>
        <v/>
      </c>
      <c r="H1308" s="65" t="str">
        <f>IF(D1308="","",CONCATENATE(B1308,VLOOKUP(C1308,Thesaurus!N:O,2,0),VLOOKUP(F1308,Thesaurus!C:D,2,0)))</f>
        <v/>
      </c>
    </row>
    <row r="1309" spans="1:8" x14ac:dyDescent="0.25">
      <c r="A1309" s="65" t="str">
        <f t="shared" si="97"/>
        <v/>
      </c>
      <c r="H1309" s="65" t="str">
        <f>IF(D1309="","",CONCATENATE(B1309,VLOOKUP(C1309,Thesaurus!N:O,2,0),VLOOKUP(F1309,Thesaurus!C:D,2,0)))</f>
        <v/>
      </c>
    </row>
    <row r="1310" spans="1:8" x14ac:dyDescent="0.25">
      <c r="A1310" s="65" t="str">
        <f t="shared" si="97"/>
        <v/>
      </c>
      <c r="H1310" s="65" t="str">
        <f>IF(D1310="","",CONCATENATE(B1310,VLOOKUP(C1310,Thesaurus!N:O,2,0),VLOOKUP(F1310,Thesaurus!C:D,2,0)))</f>
        <v/>
      </c>
    </row>
    <row r="1311" spans="1:8" x14ac:dyDescent="0.25">
      <c r="A1311" s="65" t="str">
        <f t="shared" si="97"/>
        <v/>
      </c>
      <c r="H1311" s="65" t="str">
        <f>IF(D1311="","",CONCATENATE(B1311,VLOOKUP(C1311,Thesaurus!N:O,2,0),VLOOKUP(F1311,Thesaurus!C:D,2,0)))</f>
        <v/>
      </c>
    </row>
    <row r="1312" spans="1:8" x14ac:dyDescent="0.25">
      <c r="A1312" s="65" t="str">
        <f t="shared" si="97"/>
        <v/>
      </c>
      <c r="H1312" s="65" t="str">
        <f>IF(D1312="","",CONCATENATE(B1312,VLOOKUP(C1312,Thesaurus!N:O,2,0),VLOOKUP(F1312,Thesaurus!C:D,2,0)))</f>
        <v/>
      </c>
    </row>
    <row r="1313" spans="1:8" x14ac:dyDescent="0.25">
      <c r="A1313" s="65" t="str">
        <f t="shared" si="97"/>
        <v/>
      </c>
      <c r="H1313" s="65" t="str">
        <f>IF(D1313="","",CONCATENATE(B1313,VLOOKUP(C1313,Thesaurus!N:O,2,0),VLOOKUP(F1313,Thesaurus!C:D,2,0)))</f>
        <v/>
      </c>
    </row>
    <row r="1314" spans="1:8" x14ac:dyDescent="0.25">
      <c r="A1314" s="65" t="str">
        <f t="shared" si="97"/>
        <v/>
      </c>
      <c r="H1314" s="65" t="str">
        <f>IF(D1314="","",CONCATENATE(B1314,VLOOKUP(C1314,Thesaurus!N:O,2,0),VLOOKUP(F1314,Thesaurus!C:D,2,0)))</f>
        <v/>
      </c>
    </row>
    <row r="1315" spans="1:8" x14ac:dyDescent="0.25">
      <c r="A1315" s="65" t="str">
        <f t="shared" si="97"/>
        <v/>
      </c>
      <c r="H1315" s="65" t="str">
        <f>IF(D1315="","",CONCATENATE(B1315,VLOOKUP(C1315,Thesaurus!N:O,2,0),VLOOKUP(F1315,Thesaurus!C:D,2,0)))</f>
        <v/>
      </c>
    </row>
    <row r="1316" spans="1:8" x14ac:dyDescent="0.25">
      <c r="A1316" s="65" t="str">
        <f t="shared" si="97"/>
        <v/>
      </c>
      <c r="H1316" s="65" t="str">
        <f>IF(D1316="","",CONCATENATE(B1316,VLOOKUP(C1316,Thesaurus!N:O,2,0),VLOOKUP(F1316,Thesaurus!C:D,2,0)))</f>
        <v/>
      </c>
    </row>
    <row r="1317" spans="1:8" x14ac:dyDescent="0.25">
      <c r="A1317" s="65" t="str">
        <f t="shared" si="97"/>
        <v/>
      </c>
      <c r="H1317" s="65" t="str">
        <f>IF(D1317="","",CONCATENATE(B1317,VLOOKUP(C1317,Thesaurus!N:O,2,0),VLOOKUP(F1317,Thesaurus!C:D,2,0)))</f>
        <v/>
      </c>
    </row>
    <row r="1318" spans="1:8" x14ac:dyDescent="0.25">
      <c r="A1318" s="65" t="str">
        <f t="shared" si="97"/>
        <v/>
      </c>
      <c r="H1318" s="65" t="str">
        <f>IF(D1318="","",CONCATENATE(B1318,VLOOKUP(C1318,Thesaurus!N:O,2,0),VLOOKUP(F1318,Thesaurus!C:D,2,0)))</f>
        <v/>
      </c>
    </row>
    <row r="1319" spans="1:8" x14ac:dyDescent="0.25">
      <c r="A1319" s="65" t="str">
        <f t="shared" si="97"/>
        <v/>
      </c>
      <c r="H1319" s="65" t="str">
        <f>IF(D1319="","",CONCATENATE(B1319,VLOOKUP(C1319,Thesaurus!N:O,2,0),VLOOKUP(F1319,Thesaurus!C:D,2,0)))</f>
        <v/>
      </c>
    </row>
    <row r="1320" spans="1:8" x14ac:dyDescent="0.25">
      <c r="A1320" s="65" t="str">
        <f t="shared" si="97"/>
        <v/>
      </c>
      <c r="H1320" s="65" t="str">
        <f>IF(D1320="","",CONCATENATE(B1320,VLOOKUP(C1320,Thesaurus!N:O,2,0),VLOOKUP(F1320,Thesaurus!C:D,2,0)))</f>
        <v/>
      </c>
    </row>
    <row r="1321" spans="1:8" x14ac:dyDescent="0.25">
      <c r="A1321" s="65" t="str">
        <f t="shared" si="97"/>
        <v/>
      </c>
      <c r="H1321" s="65" t="str">
        <f>IF(D1321="","",CONCATENATE(B1321,VLOOKUP(C1321,Thesaurus!N:O,2,0),VLOOKUP(F1321,Thesaurus!C:D,2,0)))</f>
        <v/>
      </c>
    </row>
    <row r="1322" spans="1:8" x14ac:dyDescent="0.25">
      <c r="A1322" s="65" t="str">
        <f t="shared" si="97"/>
        <v/>
      </c>
      <c r="H1322" s="65" t="str">
        <f>IF(D1322="","",CONCATENATE(B1322,VLOOKUP(C1322,Thesaurus!N:O,2,0),VLOOKUP(F1322,Thesaurus!C:D,2,0)))</f>
        <v/>
      </c>
    </row>
    <row r="1323" spans="1:8" x14ac:dyDescent="0.25">
      <c r="A1323" s="65" t="str">
        <f t="shared" si="97"/>
        <v/>
      </c>
      <c r="H1323" s="65" t="str">
        <f>IF(D1323="","",CONCATENATE(B1323,VLOOKUP(C1323,Thesaurus!N:O,2,0),VLOOKUP(F1323,Thesaurus!C:D,2,0)))</f>
        <v/>
      </c>
    </row>
    <row r="1324" spans="1:8" x14ac:dyDescent="0.25">
      <c r="A1324" s="65" t="str">
        <f t="shared" si="97"/>
        <v/>
      </c>
      <c r="H1324" s="65" t="str">
        <f>IF(D1324="","",CONCATENATE(B1324,VLOOKUP(C1324,Thesaurus!N:O,2,0),VLOOKUP(F1324,Thesaurus!C:D,2,0)))</f>
        <v/>
      </c>
    </row>
    <row r="1325" spans="1:8" x14ac:dyDescent="0.25">
      <c r="A1325" s="65" t="str">
        <f t="shared" si="97"/>
        <v/>
      </c>
      <c r="H1325" s="65" t="str">
        <f>IF(D1325="","",CONCATENATE(B1325,VLOOKUP(C1325,Thesaurus!N:O,2,0),VLOOKUP(F1325,Thesaurus!C:D,2,0)))</f>
        <v/>
      </c>
    </row>
    <row r="1326" spans="1:8" x14ac:dyDescent="0.25">
      <c r="A1326" s="65" t="str">
        <f t="shared" si="97"/>
        <v/>
      </c>
      <c r="H1326" s="65" t="str">
        <f>IF(D1326="","",CONCATENATE(B1326,VLOOKUP(C1326,Thesaurus!N:O,2,0),VLOOKUP(F1326,Thesaurus!C:D,2,0)))</f>
        <v/>
      </c>
    </row>
    <row r="1327" spans="1:8" x14ac:dyDescent="0.25">
      <c r="A1327" s="65" t="str">
        <f t="shared" si="97"/>
        <v/>
      </c>
      <c r="H1327" s="65" t="str">
        <f>IF(D1327="","",CONCATENATE(B1327,VLOOKUP(C1327,Thesaurus!N:O,2,0),VLOOKUP(F1327,Thesaurus!C:D,2,0)))</f>
        <v/>
      </c>
    </row>
    <row r="1328" spans="1:8" x14ac:dyDescent="0.25">
      <c r="A1328" s="65" t="str">
        <f t="shared" si="97"/>
        <v/>
      </c>
      <c r="H1328" s="65" t="str">
        <f>IF(D1328="","",CONCATENATE(B1328,VLOOKUP(C1328,Thesaurus!N:O,2,0),VLOOKUP(F1328,Thesaurus!C:D,2,0)))</f>
        <v/>
      </c>
    </row>
    <row r="1329" spans="1:8" x14ac:dyDescent="0.25">
      <c r="A1329" s="65" t="str">
        <f t="shared" si="97"/>
        <v/>
      </c>
      <c r="H1329" s="65" t="str">
        <f>IF(D1329="","",CONCATENATE(B1329,VLOOKUP(C1329,Thesaurus!N:O,2,0),VLOOKUP(F1329,Thesaurus!C:D,2,0)))</f>
        <v/>
      </c>
    </row>
    <row r="1330" spans="1:8" x14ac:dyDescent="0.25">
      <c r="A1330" s="65" t="str">
        <f t="shared" si="97"/>
        <v/>
      </c>
      <c r="H1330" s="65" t="str">
        <f>IF(D1330="","",CONCATENATE(B1330,VLOOKUP(C1330,Thesaurus!N:O,2,0),VLOOKUP(F1330,Thesaurus!C:D,2,0)))</f>
        <v/>
      </c>
    </row>
    <row r="1331" spans="1:8" x14ac:dyDescent="0.25">
      <c r="A1331" s="65" t="str">
        <f t="shared" si="97"/>
        <v/>
      </c>
      <c r="H1331" s="65" t="str">
        <f>IF(D1331="","",CONCATENATE(B1331,VLOOKUP(C1331,Thesaurus!N:O,2,0),VLOOKUP(F1331,Thesaurus!C:D,2,0)))</f>
        <v/>
      </c>
    </row>
    <row r="1332" spans="1:8" x14ac:dyDescent="0.25">
      <c r="A1332" s="65" t="str">
        <f t="shared" si="97"/>
        <v/>
      </c>
      <c r="H1332" s="65" t="str">
        <f>IF(D1332="","",CONCATENATE(B1332,VLOOKUP(C1332,Thesaurus!N:O,2,0),VLOOKUP(F1332,Thesaurus!C:D,2,0)))</f>
        <v/>
      </c>
    </row>
    <row r="1333" spans="1:8" x14ac:dyDescent="0.25">
      <c r="A1333" s="65" t="str">
        <f t="shared" si="97"/>
        <v/>
      </c>
      <c r="H1333" s="65" t="str">
        <f>IF(D1333="","",CONCATENATE(B1333,VLOOKUP(C1333,Thesaurus!N:O,2,0),VLOOKUP(F1333,Thesaurus!C:D,2,0)))</f>
        <v/>
      </c>
    </row>
    <row r="1334" spans="1:8" x14ac:dyDescent="0.25">
      <c r="A1334" s="65" t="str">
        <f t="shared" si="97"/>
        <v/>
      </c>
      <c r="H1334" s="65" t="str">
        <f>IF(D1334="","",CONCATENATE(B1334,VLOOKUP(C1334,Thesaurus!N:O,2,0),VLOOKUP(F1334,Thesaurus!C:D,2,0)))</f>
        <v/>
      </c>
    </row>
    <row r="1335" spans="1:8" x14ac:dyDescent="0.25">
      <c r="A1335" s="65" t="str">
        <f t="shared" si="97"/>
        <v/>
      </c>
      <c r="H1335" s="65" t="str">
        <f>IF(D1335="","",CONCATENATE(B1335,VLOOKUP(C1335,Thesaurus!N:O,2,0),VLOOKUP(F1335,Thesaurus!C:D,2,0)))</f>
        <v/>
      </c>
    </row>
    <row r="1336" spans="1:8" x14ac:dyDescent="0.25">
      <c r="A1336" s="65" t="str">
        <f t="shared" si="97"/>
        <v/>
      </c>
      <c r="H1336" s="65" t="str">
        <f>IF(D1336="","",CONCATENATE(B1336,VLOOKUP(C1336,Thesaurus!N:O,2,0),VLOOKUP(F1336,Thesaurus!C:D,2,0)))</f>
        <v/>
      </c>
    </row>
    <row r="1337" spans="1:8" x14ac:dyDescent="0.25">
      <c r="A1337" s="65" t="str">
        <f t="shared" si="97"/>
        <v/>
      </c>
      <c r="H1337" s="65" t="str">
        <f>IF(D1337="","",CONCATENATE(B1337,VLOOKUP(C1337,Thesaurus!N:O,2,0),VLOOKUP(F1337,Thesaurus!C:D,2,0)))</f>
        <v/>
      </c>
    </row>
    <row r="1338" spans="1:8" x14ac:dyDescent="0.25">
      <c r="A1338" s="65" t="str">
        <f t="shared" si="97"/>
        <v/>
      </c>
      <c r="H1338" s="65" t="str">
        <f>IF(D1338="","",CONCATENATE(B1338,VLOOKUP(C1338,Thesaurus!N:O,2,0),VLOOKUP(F1338,Thesaurus!C:D,2,0)))</f>
        <v/>
      </c>
    </row>
    <row r="1339" spans="1:8" x14ac:dyDescent="0.25">
      <c r="A1339" s="65" t="str">
        <f t="shared" si="97"/>
        <v/>
      </c>
      <c r="H1339" s="65" t="str">
        <f>IF(D1339="","",CONCATENATE(B1339,VLOOKUP(C1339,Thesaurus!N:O,2,0),VLOOKUP(F1339,Thesaurus!C:D,2,0)))</f>
        <v/>
      </c>
    </row>
    <row r="1340" spans="1:8" x14ac:dyDescent="0.25">
      <c r="A1340" s="65" t="str">
        <f t="shared" si="97"/>
        <v/>
      </c>
      <c r="H1340" s="65" t="str">
        <f>IF(D1340="","",CONCATENATE(B1340,VLOOKUP(C1340,Thesaurus!N:O,2,0),VLOOKUP(F1340,Thesaurus!C:D,2,0)))</f>
        <v/>
      </c>
    </row>
    <row r="1341" spans="1:8" x14ac:dyDescent="0.25">
      <c r="A1341" s="65" t="str">
        <f t="shared" si="97"/>
        <v/>
      </c>
      <c r="H1341" s="65" t="str">
        <f>IF(D1341="","",CONCATENATE(B1341,VLOOKUP(C1341,Thesaurus!N:O,2,0),VLOOKUP(F1341,Thesaurus!C:D,2,0)))</f>
        <v/>
      </c>
    </row>
    <row r="1342" spans="1:8" x14ac:dyDescent="0.25">
      <c r="A1342" s="65" t="str">
        <f t="shared" si="97"/>
        <v/>
      </c>
      <c r="H1342" s="65" t="str">
        <f>IF(D1342="","",CONCATENATE(B1342,VLOOKUP(C1342,Thesaurus!N:O,2,0),VLOOKUP(F1342,Thesaurus!C:D,2,0)))</f>
        <v/>
      </c>
    </row>
    <row r="1343" spans="1:8" x14ac:dyDescent="0.25">
      <c r="A1343" s="65" t="str">
        <f t="shared" si="97"/>
        <v/>
      </c>
      <c r="H1343" s="65" t="str">
        <f>IF(D1343="","",CONCATENATE(B1343,VLOOKUP(C1343,Thesaurus!N:O,2,0),VLOOKUP(F1343,Thesaurus!C:D,2,0)))</f>
        <v/>
      </c>
    </row>
    <row r="1344" spans="1:8" x14ac:dyDescent="0.25">
      <c r="A1344" s="65" t="str">
        <f t="shared" si="97"/>
        <v/>
      </c>
      <c r="H1344" s="65" t="str">
        <f>IF(D1344="","",CONCATENATE(B1344,VLOOKUP(C1344,Thesaurus!N:O,2,0),VLOOKUP(F1344,Thesaurus!C:D,2,0)))</f>
        <v/>
      </c>
    </row>
    <row r="1345" spans="1:8" x14ac:dyDescent="0.25">
      <c r="A1345" s="65" t="str">
        <f t="shared" si="97"/>
        <v/>
      </c>
      <c r="H1345" s="65" t="str">
        <f>IF(D1345="","",CONCATENATE(B1345,VLOOKUP(C1345,Thesaurus!N:O,2,0),VLOOKUP(F1345,Thesaurus!C:D,2,0)))</f>
        <v/>
      </c>
    </row>
    <row r="1346" spans="1:8" x14ac:dyDescent="0.25">
      <c r="A1346" s="65" t="str">
        <f t="shared" si="97"/>
        <v/>
      </c>
      <c r="H1346" s="65" t="str">
        <f>IF(D1346="","",CONCATENATE(B1346,VLOOKUP(C1346,Thesaurus!N:O,2,0),VLOOKUP(F1346,Thesaurus!C:D,2,0)))</f>
        <v/>
      </c>
    </row>
    <row r="1347" spans="1:8" x14ac:dyDescent="0.25">
      <c r="A1347" s="65" t="str">
        <f t="shared" si="97"/>
        <v/>
      </c>
      <c r="H1347" s="65" t="str">
        <f>IF(D1347="","",CONCATENATE(B1347,VLOOKUP(C1347,Thesaurus!N:O,2,0),VLOOKUP(F1347,Thesaurus!C:D,2,0)))</f>
        <v/>
      </c>
    </row>
    <row r="1348" spans="1:8" x14ac:dyDescent="0.25">
      <c r="A1348" s="65" t="str">
        <f t="shared" si="97"/>
        <v/>
      </c>
      <c r="H1348" s="65" t="str">
        <f>IF(D1348="","",CONCATENATE(B1348,VLOOKUP(C1348,Thesaurus!N:O,2,0),VLOOKUP(F1348,Thesaurus!C:D,2,0)))</f>
        <v/>
      </c>
    </row>
    <row r="1349" spans="1:8" x14ac:dyDescent="0.25">
      <c r="A1349" s="65" t="str">
        <f t="shared" si="97"/>
        <v/>
      </c>
      <c r="H1349" s="65" t="str">
        <f>IF(D1349="","",CONCATENATE(B1349,VLOOKUP(C1349,Thesaurus!N:O,2,0),VLOOKUP(F1349,Thesaurus!C:D,2,0)))</f>
        <v/>
      </c>
    </row>
    <row r="1350" spans="1:8" x14ac:dyDescent="0.25">
      <c r="A1350" s="65" t="str">
        <f t="shared" si="97"/>
        <v/>
      </c>
      <c r="H1350" s="65" t="str">
        <f>IF(D1350="","",CONCATENATE(B1350,VLOOKUP(C1350,Thesaurus!N:O,2,0),VLOOKUP(F1350,Thesaurus!C:D,2,0)))</f>
        <v/>
      </c>
    </row>
    <row r="1351" spans="1:8" x14ac:dyDescent="0.25">
      <c r="A1351" s="65" t="str">
        <f t="shared" si="97"/>
        <v/>
      </c>
      <c r="H1351" s="65" t="str">
        <f>IF(D1351="","",CONCATENATE(B1351,VLOOKUP(C1351,Thesaurus!N:O,2,0),VLOOKUP(F1351,Thesaurus!C:D,2,0)))</f>
        <v/>
      </c>
    </row>
    <row r="1352" spans="1:8" x14ac:dyDescent="0.25">
      <c r="A1352" s="65" t="str">
        <f t="shared" si="97"/>
        <v/>
      </c>
      <c r="H1352" s="65" t="str">
        <f>IF(D1352="","",CONCATENATE(B1352,VLOOKUP(C1352,Thesaurus!N:O,2,0),VLOOKUP(F1352,Thesaurus!C:D,2,0)))</f>
        <v/>
      </c>
    </row>
    <row r="1353" spans="1:8" x14ac:dyDescent="0.25">
      <c r="A1353" s="65" t="str">
        <f t="shared" si="97"/>
        <v/>
      </c>
      <c r="H1353" s="65" t="str">
        <f>IF(D1353="","",CONCATENATE(B1353,VLOOKUP(C1353,Thesaurus!N:O,2,0),VLOOKUP(F1353,Thesaurus!C:D,2,0)))</f>
        <v/>
      </c>
    </row>
    <row r="1354" spans="1:8" x14ac:dyDescent="0.25">
      <c r="A1354" s="65" t="str">
        <f t="shared" si="97"/>
        <v/>
      </c>
      <c r="H1354" s="65" t="str">
        <f>IF(D1354="","",CONCATENATE(B1354,VLOOKUP(C1354,Thesaurus!N:O,2,0),VLOOKUP(F1354,Thesaurus!C:D,2,0)))</f>
        <v/>
      </c>
    </row>
    <row r="1355" spans="1:8" x14ac:dyDescent="0.25">
      <c r="A1355" s="65" t="str">
        <f t="shared" si="97"/>
        <v/>
      </c>
      <c r="H1355" s="65" t="str">
        <f>IF(D1355="","",CONCATENATE(B1355,VLOOKUP(C1355,Thesaurus!N:O,2,0),VLOOKUP(F1355,Thesaurus!C:D,2,0)))</f>
        <v/>
      </c>
    </row>
    <row r="1356" spans="1:8" x14ac:dyDescent="0.25">
      <c r="A1356" s="65" t="str">
        <f t="shared" si="97"/>
        <v/>
      </c>
      <c r="H1356" s="65" t="str">
        <f>IF(D1356="","",CONCATENATE(B1356,VLOOKUP(C1356,Thesaurus!N:O,2,0),VLOOKUP(F1356,Thesaurus!C:D,2,0)))</f>
        <v/>
      </c>
    </row>
    <row r="1357" spans="1:8" x14ac:dyDescent="0.25">
      <c r="A1357" s="65" t="str">
        <f t="shared" si="97"/>
        <v/>
      </c>
      <c r="H1357" s="65" t="str">
        <f>IF(D1357="","",CONCATENATE(B1357,VLOOKUP(C1357,Thesaurus!N:O,2,0),VLOOKUP(F1357,Thesaurus!C:D,2,0)))</f>
        <v/>
      </c>
    </row>
    <row r="1358" spans="1:8" x14ac:dyDescent="0.25">
      <c r="A1358" s="65" t="str">
        <f t="shared" si="97"/>
        <v/>
      </c>
      <c r="H1358" s="65" t="str">
        <f>IF(D1358="","",CONCATENATE(B1358,VLOOKUP(C1358,Thesaurus!N:O,2,0),VLOOKUP(F1358,Thesaurus!C:D,2,0)))</f>
        <v/>
      </c>
    </row>
    <row r="1359" spans="1:8" x14ac:dyDescent="0.25">
      <c r="A1359" s="65" t="str">
        <f t="shared" si="97"/>
        <v/>
      </c>
      <c r="H1359" s="65" t="str">
        <f>IF(D1359="","",CONCATENATE(B1359,VLOOKUP(C1359,Thesaurus!N:O,2,0),VLOOKUP(F1359,Thesaurus!C:D,2,0)))</f>
        <v/>
      </c>
    </row>
    <row r="1360" spans="1:8" x14ac:dyDescent="0.25">
      <c r="A1360" s="65" t="str">
        <f t="shared" si="97"/>
        <v/>
      </c>
      <c r="H1360" s="65" t="str">
        <f>IF(D1360="","",CONCATENATE(B1360,VLOOKUP(C1360,Thesaurus!N:O,2,0),VLOOKUP(F1360,Thesaurus!C:D,2,0)))</f>
        <v/>
      </c>
    </row>
    <row r="1361" spans="1:8" x14ac:dyDescent="0.25">
      <c r="A1361" s="65" t="str">
        <f t="shared" si="97"/>
        <v/>
      </c>
      <c r="H1361" s="65" t="str">
        <f>IF(D1361="","",CONCATENATE(B1361,VLOOKUP(C1361,Thesaurus!N:O,2,0),VLOOKUP(F1361,Thesaurus!C:D,2,0)))</f>
        <v/>
      </c>
    </row>
    <row r="1362" spans="1:8" x14ac:dyDescent="0.25">
      <c r="A1362" s="65" t="str">
        <f t="shared" si="97"/>
        <v/>
      </c>
      <c r="H1362" s="65" t="str">
        <f>IF(D1362="","",CONCATENATE(B1362,VLOOKUP(C1362,Thesaurus!N:O,2,0),VLOOKUP(F1362,Thesaurus!C:D,2,0)))</f>
        <v/>
      </c>
    </row>
    <row r="1363" spans="1:8" x14ac:dyDescent="0.25">
      <c r="A1363" s="65" t="str">
        <f t="shared" si="97"/>
        <v/>
      </c>
      <c r="H1363" s="65" t="str">
        <f>IF(D1363="","",CONCATENATE(B1363,VLOOKUP(C1363,Thesaurus!N:O,2,0),VLOOKUP(F1363,Thesaurus!C:D,2,0)))</f>
        <v/>
      </c>
    </row>
    <row r="1364" spans="1:8" x14ac:dyDescent="0.25">
      <c r="A1364" s="65" t="str">
        <f t="shared" si="97"/>
        <v/>
      </c>
      <c r="H1364" s="65" t="str">
        <f>IF(D1364="","",CONCATENATE(B1364,VLOOKUP(C1364,Thesaurus!N:O,2,0),VLOOKUP(F1364,Thesaurus!C:D,2,0)))</f>
        <v/>
      </c>
    </row>
    <row r="1365" spans="1:8" x14ac:dyDescent="0.25">
      <c r="A1365" s="65" t="str">
        <f t="shared" si="97"/>
        <v/>
      </c>
      <c r="H1365" s="65" t="str">
        <f>IF(D1365="","",CONCATENATE(B1365,VLOOKUP(C1365,Thesaurus!N:O,2,0),VLOOKUP(F1365,Thesaurus!C:D,2,0)))</f>
        <v/>
      </c>
    </row>
    <row r="1366" spans="1:8" x14ac:dyDescent="0.25">
      <c r="A1366" s="65" t="str">
        <f t="shared" si="97"/>
        <v/>
      </c>
      <c r="H1366" s="65" t="str">
        <f>IF(D1366="","",CONCATENATE(B1366,VLOOKUP(C1366,Thesaurus!N:O,2,0),VLOOKUP(F1366,Thesaurus!C:D,2,0)))</f>
        <v/>
      </c>
    </row>
    <row r="1367" spans="1:8" x14ac:dyDescent="0.25">
      <c r="A1367" s="65" t="str">
        <f t="shared" si="97"/>
        <v/>
      </c>
      <c r="H1367" s="65" t="str">
        <f>IF(D1367="","",CONCATENATE(B1367,VLOOKUP(C1367,Thesaurus!N:O,2,0),VLOOKUP(F1367,Thesaurus!C:D,2,0)))</f>
        <v/>
      </c>
    </row>
    <row r="1368" spans="1:8" x14ac:dyDescent="0.25">
      <c r="A1368" s="65" t="str">
        <f t="shared" si="97"/>
        <v/>
      </c>
      <c r="H1368" s="65" t="str">
        <f>IF(D1368="","",CONCATENATE(B1368,VLOOKUP(C1368,Thesaurus!N:O,2,0),VLOOKUP(F1368,Thesaurus!C:D,2,0)))</f>
        <v/>
      </c>
    </row>
    <row r="1369" spans="1:8" x14ac:dyDescent="0.25">
      <c r="A1369" s="65" t="str">
        <f t="shared" ref="A1369:A1432" si="98">IF(D1369="","",CONCATENATE(H1369,J1369,".",I1369))</f>
        <v/>
      </c>
      <c r="H1369" s="65" t="str">
        <f>IF(D1369="","",CONCATENATE(B1369,VLOOKUP(C1369,Thesaurus!N:O,2,0),VLOOKUP(F1369,Thesaurus!C:D,2,0)))</f>
        <v/>
      </c>
    </row>
    <row r="1370" spans="1:8" x14ac:dyDescent="0.25">
      <c r="A1370" s="65" t="str">
        <f t="shared" si="98"/>
        <v/>
      </c>
      <c r="H1370" s="65" t="str">
        <f>IF(D1370="","",CONCATENATE(B1370,VLOOKUP(C1370,Thesaurus!N:O,2,0),VLOOKUP(F1370,Thesaurus!C:D,2,0)))</f>
        <v/>
      </c>
    </row>
    <row r="1371" spans="1:8" x14ac:dyDescent="0.25">
      <c r="A1371" s="65" t="str">
        <f t="shared" si="98"/>
        <v/>
      </c>
      <c r="H1371" s="65" t="str">
        <f>IF(D1371="","",CONCATENATE(B1371,VLOOKUP(C1371,Thesaurus!N:O,2,0),VLOOKUP(F1371,Thesaurus!C:D,2,0)))</f>
        <v/>
      </c>
    </row>
    <row r="1372" spans="1:8" x14ac:dyDescent="0.25">
      <c r="A1372" s="65" t="str">
        <f t="shared" si="98"/>
        <v/>
      </c>
      <c r="H1372" s="65" t="str">
        <f>IF(D1372="","",CONCATENATE(B1372,VLOOKUP(C1372,Thesaurus!N:O,2,0),VLOOKUP(F1372,Thesaurus!C:D,2,0)))</f>
        <v/>
      </c>
    </row>
    <row r="1373" spans="1:8" x14ac:dyDescent="0.25">
      <c r="A1373" s="65" t="str">
        <f t="shared" si="98"/>
        <v/>
      </c>
      <c r="H1373" s="65" t="str">
        <f>IF(D1373="","",CONCATENATE(B1373,VLOOKUP(C1373,Thesaurus!N:O,2,0),VLOOKUP(F1373,Thesaurus!C:D,2,0)))</f>
        <v/>
      </c>
    </row>
    <row r="1374" spans="1:8" x14ac:dyDescent="0.25">
      <c r="A1374" s="65" t="str">
        <f t="shared" si="98"/>
        <v/>
      </c>
      <c r="H1374" s="65" t="str">
        <f>IF(D1374="","",CONCATENATE(B1374,VLOOKUP(C1374,Thesaurus!N:O,2,0),VLOOKUP(F1374,Thesaurus!C:D,2,0)))</f>
        <v/>
      </c>
    </row>
    <row r="1375" spans="1:8" x14ac:dyDescent="0.25">
      <c r="A1375" s="65" t="str">
        <f t="shared" si="98"/>
        <v/>
      </c>
      <c r="H1375" s="65" t="str">
        <f>IF(D1375="","",CONCATENATE(B1375,VLOOKUP(C1375,Thesaurus!N:O,2,0),VLOOKUP(F1375,Thesaurus!C:D,2,0)))</f>
        <v/>
      </c>
    </row>
    <row r="1376" spans="1:8" x14ac:dyDescent="0.25">
      <c r="A1376" s="65" t="str">
        <f t="shared" si="98"/>
        <v/>
      </c>
      <c r="H1376" s="65" t="str">
        <f>IF(D1376="","",CONCATENATE(B1376,VLOOKUP(C1376,Thesaurus!N:O,2,0),VLOOKUP(F1376,Thesaurus!C:D,2,0)))</f>
        <v/>
      </c>
    </row>
    <row r="1377" spans="1:8" x14ac:dyDescent="0.25">
      <c r="A1377" s="65" t="str">
        <f t="shared" si="98"/>
        <v/>
      </c>
      <c r="H1377" s="65" t="str">
        <f>IF(D1377="","",CONCATENATE(B1377,VLOOKUP(C1377,Thesaurus!N:O,2,0),VLOOKUP(F1377,Thesaurus!C:D,2,0)))</f>
        <v/>
      </c>
    </row>
    <row r="1378" spans="1:8" x14ac:dyDescent="0.25">
      <c r="A1378" s="65" t="str">
        <f t="shared" si="98"/>
        <v/>
      </c>
      <c r="H1378" s="65" t="str">
        <f>IF(D1378="","",CONCATENATE(B1378,VLOOKUP(C1378,Thesaurus!N:O,2,0),VLOOKUP(F1378,Thesaurus!C:D,2,0)))</f>
        <v/>
      </c>
    </row>
    <row r="1379" spans="1:8" x14ac:dyDescent="0.25">
      <c r="A1379" s="65" t="str">
        <f t="shared" si="98"/>
        <v/>
      </c>
      <c r="H1379" s="65" t="str">
        <f>IF(D1379="","",CONCATENATE(B1379,VLOOKUP(C1379,Thesaurus!N:O,2,0),VLOOKUP(F1379,Thesaurus!C:D,2,0)))</f>
        <v/>
      </c>
    </row>
    <row r="1380" spans="1:8" x14ac:dyDescent="0.25">
      <c r="A1380" s="65" t="str">
        <f t="shared" si="98"/>
        <v/>
      </c>
      <c r="H1380" s="65" t="str">
        <f>IF(D1380="","",CONCATENATE(B1380,VLOOKUP(C1380,Thesaurus!N:O,2,0),VLOOKUP(F1380,Thesaurus!C:D,2,0)))</f>
        <v/>
      </c>
    </row>
    <row r="1381" spans="1:8" x14ac:dyDescent="0.25">
      <c r="A1381" s="65" t="str">
        <f t="shared" si="98"/>
        <v/>
      </c>
      <c r="H1381" s="65" t="str">
        <f>IF(D1381="","",CONCATENATE(B1381,VLOOKUP(C1381,Thesaurus!N:O,2,0),VLOOKUP(F1381,Thesaurus!C:D,2,0)))</f>
        <v/>
      </c>
    </row>
    <row r="1382" spans="1:8" x14ac:dyDescent="0.25">
      <c r="A1382" s="65" t="str">
        <f t="shared" si="98"/>
        <v/>
      </c>
      <c r="H1382" s="65" t="str">
        <f>IF(D1382="","",CONCATENATE(B1382,VLOOKUP(C1382,Thesaurus!N:O,2,0),VLOOKUP(F1382,Thesaurus!C:D,2,0)))</f>
        <v/>
      </c>
    </row>
    <row r="1383" spans="1:8" x14ac:dyDescent="0.25">
      <c r="A1383" s="65" t="str">
        <f t="shared" si="98"/>
        <v/>
      </c>
      <c r="H1383" s="65" t="str">
        <f>IF(D1383="","",CONCATENATE(B1383,VLOOKUP(C1383,Thesaurus!N:O,2,0),VLOOKUP(F1383,Thesaurus!C:D,2,0)))</f>
        <v/>
      </c>
    </row>
    <row r="1384" spans="1:8" x14ac:dyDescent="0.25">
      <c r="A1384" s="65" t="str">
        <f t="shared" si="98"/>
        <v/>
      </c>
      <c r="H1384" s="65" t="str">
        <f>IF(D1384="","",CONCATENATE(B1384,VLOOKUP(C1384,Thesaurus!N:O,2,0),VLOOKUP(F1384,Thesaurus!C:D,2,0)))</f>
        <v/>
      </c>
    </row>
    <row r="1385" spans="1:8" x14ac:dyDescent="0.25">
      <c r="A1385" s="65" t="str">
        <f t="shared" si="98"/>
        <v/>
      </c>
      <c r="H1385" s="65" t="str">
        <f>IF(D1385="","",CONCATENATE(B1385,VLOOKUP(C1385,Thesaurus!N:O,2,0),VLOOKUP(F1385,Thesaurus!C:D,2,0)))</f>
        <v/>
      </c>
    </row>
    <row r="1386" spans="1:8" x14ac:dyDescent="0.25">
      <c r="A1386" s="65" t="str">
        <f t="shared" si="98"/>
        <v/>
      </c>
      <c r="H1386" s="65" t="str">
        <f>IF(D1386="","",CONCATENATE(B1386,VLOOKUP(C1386,Thesaurus!N:O,2,0),VLOOKUP(F1386,Thesaurus!C:D,2,0)))</f>
        <v/>
      </c>
    </row>
    <row r="1387" spans="1:8" x14ac:dyDescent="0.25">
      <c r="A1387" s="65" t="str">
        <f t="shared" si="98"/>
        <v/>
      </c>
      <c r="H1387" s="65" t="str">
        <f>IF(D1387="","",CONCATENATE(B1387,VLOOKUP(C1387,Thesaurus!N:O,2,0),VLOOKUP(F1387,Thesaurus!C:D,2,0)))</f>
        <v/>
      </c>
    </row>
    <row r="1388" spans="1:8" x14ac:dyDescent="0.25">
      <c r="A1388" s="65" t="str">
        <f t="shared" si="98"/>
        <v/>
      </c>
      <c r="H1388" s="65" t="str">
        <f>IF(D1388="","",CONCATENATE(B1388,VLOOKUP(C1388,Thesaurus!N:O,2,0),VLOOKUP(F1388,Thesaurus!C:D,2,0)))</f>
        <v/>
      </c>
    </row>
    <row r="1389" spans="1:8" x14ac:dyDescent="0.25">
      <c r="A1389" s="65" t="str">
        <f t="shared" si="98"/>
        <v/>
      </c>
      <c r="H1389" s="65" t="str">
        <f>IF(D1389="","",CONCATENATE(B1389,VLOOKUP(C1389,Thesaurus!N:O,2,0),VLOOKUP(F1389,Thesaurus!C:D,2,0)))</f>
        <v/>
      </c>
    </row>
    <row r="1390" spans="1:8" x14ac:dyDescent="0.25">
      <c r="A1390" s="65" t="str">
        <f t="shared" si="98"/>
        <v/>
      </c>
      <c r="H1390" s="65" t="str">
        <f>IF(D1390="","",CONCATENATE(B1390,VLOOKUP(C1390,Thesaurus!N:O,2,0),VLOOKUP(F1390,Thesaurus!C:D,2,0)))</f>
        <v/>
      </c>
    </row>
    <row r="1391" spans="1:8" x14ac:dyDescent="0.25">
      <c r="A1391" s="65" t="str">
        <f t="shared" si="98"/>
        <v/>
      </c>
      <c r="H1391" s="65" t="str">
        <f>IF(D1391="","",CONCATENATE(B1391,VLOOKUP(C1391,Thesaurus!N:O,2,0),VLOOKUP(F1391,Thesaurus!C:D,2,0)))</f>
        <v/>
      </c>
    </row>
    <row r="1392" spans="1:8" x14ac:dyDescent="0.25">
      <c r="A1392" s="65" t="str">
        <f t="shared" si="98"/>
        <v/>
      </c>
      <c r="H1392" s="65" t="str">
        <f>IF(D1392="","",CONCATENATE(B1392,VLOOKUP(C1392,Thesaurus!N:O,2,0),VLOOKUP(F1392,Thesaurus!C:D,2,0)))</f>
        <v/>
      </c>
    </row>
    <row r="1393" spans="1:8" x14ac:dyDescent="0.25">
      <c r="A1393" s="65" t="str">
        <f t="shared" si="98"/>
        <v/>
      </c>
      <c r="H1393" s="65" t="str">
        <f>IF(D1393="","",CONCATENATE(B1393,VLOOKUP(C1393,Thesaurus!N:O,2,0),VLOOKUP(F1393,Thesaurus!C:D,2,0)))</f>
        <v/>
      </c>
    </row>
    <row r="1394" spans="1:8" x14ac:dyDescent="0.25">
      <c r="A1394" s="65" t="str">
        <f t="shared" si="98"/>
        <v/>
      </c>
    </row>
    <row r="1395" spans="1:8" x14ac:dyDescent="0.25">
      <c r="A1395" s="65" t="str">
        <f t="shared" si="98"/>
        <v/>
      </c>
    </row>
    <row r="1396" spans="1:8" x14ac:dyDescent="0.25">
      <c r="A1396" s="65" t="str">
        <f t="shared" si="98"/>
        <v/>
      </c>
    </row>
    <row r="1397" spans="1:8" x14ac:dyDescent="0.25">
      <c r="A1397" s="65" t="str">
        <f t="shared" si="98"/>
        <v/>
      </c>
    </row>
    <row r="1398" spans="1:8" x14ac:dyDescent="0.25">
      <c r="A1398" s="65" t="str">
        <f t="shared" si="98"/>
        <v/>
      </c>
    </row>
    <row r="1399" spans="1:8" x14ac:dyDescent="0.25">
      <c r="A1399" s="65" t="str">
        <f t="shared" si="98"/>
        <v/>
      </c>
    </row>
    <row r="1400" spans="1:8" x14ac:dyDescent="0.25">
      <c r="A1400" s="65" t="str">
        <f t="shared" si="98"/>
        <v/>
      </c>
    </row>
    <row r="1401" spans="1:8" x14ac:dyDescent="0.25">
      <c r="A1401" s="65" t="str">
        <f t="shared" si="98"/>
        <v/>
      </c>
    </row>
    <row r="1402" spans="1:8" x14ac:dyDescent="0.25">
      <c r="A1402" s="65" t="str">
        <f t="shared" si="98"/>
        <v/>
      </c>
    </row>
    <row r="1403" spans="1:8" x14ac:dyDescent="0.25">
      <c r="A1403" s="65" t="str">
        <f t="shared" si="98"/>
        <v/>
      </c>
    </row>
    <row r="1404" spans="1:8" x14ac:dyDescent="0.25">
      <c r="A1404" s="65" t="str">
        <f t="shared" si="98"/>
        <v/>
      </c>
    </row>
    <row r="1405" spans="1:8" x14ac:dyDescent="0.25">
      <c r="A1405" s="65" t="str">
        <f t="shared" si="98"/>
        <v/>
      </c>
    </row>
    <row r="1406" spans="1:8" x14ac:dyDescent="0.25">
      <c r="A1406" s="65" t="str">
        <f t="shared" si="98"/>
        <v/>
      </c>
    </row>
    <row r="1407" spans="1:8" x14ac:dyDescent="0.25">
      <c r="A1407" s="65" t="str">
        <f t="shared" si="98"/>
        <v/>
      </c>
    </row>
    <row r="1408" spans="1:8" x14ac:dyDescent="0.25">
      <c r="A1408" s="65" t="str">
        <f t="shared" si="98"/>
        <v/>
      </c>
    </row>
    <row r="1409" spans="1:1" x14ac:dyDescent="0.25">
      <c r="A1409" s="65" t="str">
        <f t="shared" si="98"/>
        <v/>
      </c>
    </row>
    <row r="1410" spans="1:1" x14ac:dyDescent="0.25">
      <c r="A1410" s="65" t="str">
        <f t="shared" si="98"/>
        <v/>
      </c>
    </row>
    <row r="1411" spans="1:1" x14ac:dyDescent="0.25">
      <c r="A1411" s="65" t="str">
        <f t="shared" si="98"/>
        <v/>
      </c>
    </row>
    <row r="1412" spans="1:1" x14ac:dyDescent="0.25">
      <c r="A1412" s="65" t="str">
        <f t="shared" si="98"/>
        <v/>
      </c>
    </row>
    <row r="1413" spans="1:1" x14ac:dyDescent="0.25">
      <c r="A1413" s="65" t="str">
        <f t="shared" si="98"/>
        <v/>
      </c>
    </row>
    <row r="1414" spans="1:1" x14ac:dyDescent="0.25">
      <c r="A1414" s="65" t="str">
        <f t="shared" si="98"/>
        <v/>
      </c>
    </row>
    <row r="1415" spans="1:1" x14ac:dyDescent="0.25">
      <c r="A1415" s="65" t="str">
        <f t="shared" si="98"/>
        <v/>
      </c>
    </row>
    <row r="1416" spans="1:1" x14ac:dyDescent="0.25">
      <c r="A1416" s="65" t="str">
        <f t="shared" si="98"/>
        <v/>
      </c>
    </row>
    <row r="1417" spans="1:1" x14ac:dyDescent="0.25">
      <c r="A1417" s="65" t="str">
        <f t="shared" si="98"/>
        <v/>
      </c>
    </row>
    <row r="1418" spans="1:1" x14ac:dyDescent="0.25">
      <c r="A1418" s="65" t="str">
        <f t="shared" si="98"/>
        <v/>
      </c>
    </row>
    <row r="1419" spans="1:1" x14ac:dyDescent="0.25">
      <c r="A1419" s="65" t="str">
        <f t="shared" si="98"/>
        <v/>
      </c>
    </row>
    <row r="1420" spans="1:1" x14ac:dyDescent="0.25">
      <c r="A1420" s="65" t="str">
        <f t="shared" si="98"/>
        <v/>
      </c>
    </row>
    <row r="1421" spans="1:1" x14ac:dyDescent="0.25">
      <c r="A1421" s="65" t="str">
        <f t="shared" si="98"/>
        <v/>
      </c>
    </row>
    <row r="1422" spans="1:1" x14ac:dyDescent="0.25">
      <c r="A1422" s="65" t="str">
        <f t="shared" si="98"/>
        <v/>
      </c>
    </row>
    <row r="1423" spans="1:1" x14ac:dyDescent="0.25">
      <c r="A1423" s="65" t="str">
        <f t="shared" si="98"/>
        <v/>
      </c>
    </row>
    <row r="1424" spans="1:1" x14ac:dyDescent="0.25">
      <c r="A1424" s="65" t="str">
        <f t="shared" si="98"/>
        <v/>
      </c>
    </row>
    <row r="1425" spans="1:1" x14ac:dyDescent="0.25">
      <c r="A1425" s="65" t="str">
        <f t="shared" si="98"/>
        <v/>
      </c>
    </row>
    <row r="1426" spans="1:1" x14ac:dyDescent="0.25">
      <c r="A1426" s="65" t="str">
        <f t="shared" si="98"/>
        <v/>
      </c>
    </row>
    <row r="1427" spans="1:1" x14ac:dyDescent="0.25">
      <c r="A1427" s="65" t="str">
        <f t="shared" si="98"/>
        <v/>
      </c>
    </row>
    <row r="1428" spans="1:1" x14ac:dyDescent="0.25">
      <c r="A1428" s="65" t="str">
        <f t="shared" si="98"/>
        <v/>
      </c>
    </row>
    <row r="1429" spans="1:1" x14ac:dyDescent="0.25">
      <c r="A1429" s="65" t="str">
        <f t="shared" si="98"/>
        <v/>
      </c>
    </row>
    <row r="1430" spans="1:1" x14ac:dyDescent="0.25">
      <c r="A1430" s="65" t="str">
        <f t="shared" si="98"/>
        <v/>
      </c>
    </row>
    <row r="1431" spans="1:1" x14ac:dyDescent="0.25">
      <c r="A1431" s="65" t="str">
        <f t="shared" si="98"/>
        <v/>
      </c>
    </row>
    <row r="1432" spans="1:1" x14ac:dyDescent="0.25">
      <c r="A1432" s="65" t="str">
        <f t="shared" si="98"/>
        <v/>
      </c>
    </row>
    <row r="1433" spans="1:1" x14ac:dyDescent="0.25">
      <c r="A1433" s="65" t="str">
        <f t="shared" ref="A1433:A1496" si="99">IF(D1433="","",CONCATENATE(H1433,J1433,".",I1433))</f>
        <v/>
      </c>
    </row>
    <row r="1434" spans="1:1" x14ac:dyDescent="0.25">
      <c r="A1434" s="65" t="str">
        <f t="shared" si="99"/>
        <v/>
      </c>
    </row>
    <row r="1435" spans="1:1" x14ac:dyDescent="0.25">
      <c r="A1435" s="65" t="str">
        <f t="shared" si="99"/>
        <v/>
      </c>
    </row>
    <row r="1436" spans="1:1" x14ac:dyDescent="0.25">
      <c r="A1436" s="65" t="str">
        <f t="shared" si="99"/>
        <v/>
      </c>
    </row>
    <row r="1437" spans="1:1" x14ac:dyDescent="0.25">
      <c r="A1437" s="65" t="str">
        <f t="shared" si="99"/>
        <v/>
      </c>
    </row>
    <row r="1438" spans="1:1" x14ac:dyDescent="0.25">
      <c r="A1438" s="65" t="str">
        <f t="shared" si="99"/>
        <v/>
      </c>
    </row>
    <row r="1439" spans="1:1" x14ac:dyDescent="0.25">
      <c r="A1439" s="65" t="str">
        <f t="shared" si="99"/>
        <v/>
      </c>
    </row>
    <row r="1440" spans="1:1" x14ac:dyDescent="0.25">
      <c r="A1440" s="65" t="str">
        <f t="shared" si="99"/>
        <v/>
      </c>
    </row>
    <row r="1441" spans="1:1" x14ac:dyDescent="0.25">
      <c r="A1441" s="65" t="str">
        <f t="shared" si="99"/>
        <v/>
      </c>
    </row>
    <row r="1442" spans="1:1" x14ac:dyDescent="0.25">
      <c r="A1442" s="65" t="str">
        <f t="shared" si="99"/>
        <v/>
      </c>
    </row>
    <row r="1443" spans="1:1" x14ac:dyDescent="0.25">
      <c r="A1443" s="65" t="str">
        <f t="shared" si="99"/>
        <v/>
      </c>
    </row>
    <row r="1444" spans="1:1" x14ac:dyDescent="0.25">
      <c r="A1444" s="65" t="str">
        <f t="shared" si="99"/>
        <v/>
      </c>
    </row>
    <row r="1445" spans="1:1" x14ac:dyDescent="0.25">
      <c r="A1445" s="65" t="str">
        <f t="shared" si="99"/>
        <v/>
      </c>
    </row>
    <row r="1446" spans="1:1" x14ac:dyDescent="0.25">
      <c r="A1446" s="65" t="str">
        <f t="shared" si="99"/>
        <v/>
      </c>
    </row>
    <row r="1447" spans="1:1" x14ac:dyDescent="0.25">
      <c r="A1447" s="65" t="str">
        <f t="shared" si="99"/>
        <v/>
      </c>
    </row>
    <row r="1448" spans="1:1" x14ac:dyDescent="0.25">
      <c r="A1448" s="65" t="str">
        <f t="shared" si="99"/>
        <v/>
      </c>
    </row>
    <row r="1449" spans="1:1" x14ac:dyDescent="0.25">
      <c r="A1449" s="65" t="str">
        <f t="shared" si="99"/>
        <v/>
      </c>
    </row>
    <row r="1450" spans="1:1" x14ac:dyDescent="0.25">
      <c r="A1450" s="65" t="str">
        <f t="shared" si="99"/>
        <v/>
      </c>
    </row>
    <row r="1451" spans="1:1" x14ac:dyDescent="0.25">
      <c r="A1451" s="65" t="str">
        <f t="shared" si="99"/>
        <v/>
      </c>
    </row>
    <row r="1452" spans="1:1" x14ac:dyDescent="0.25">
      <c r="A1452" s="65" t="str">
        <f t="shared" si="99"/>
        <v/>
      </c>
    </row>
    <row r="1453" spans="1:1" x14ac:dyDescent="0.25">
      <c r="A1453" s="65" t="str">
        <f t="shared" si="99"/>
        <v/>
      </c>
    </row>
    <row r="1454" spans="1:1" x14ac:dyDescent="0.25">
      <c r="A1454" s="65" t="str">
        <f t="shared" si="99"/>
        <v/>
      </c>
    </row>
    <row r="1455" spans="1:1" x14ac:dyDescent="0.25">
      <c r="A1455" s="65" t="str">
        <f t="shared" si="99"/>
        <v/>
      </c>
    </row>
    <row r="1456" spans="1:1" x14ac:dyDescent="0.25">
      <c r="A1456" s="65" t="str">
        <f t="shared" si="99"/>
        <v/>
      </c>
    </row>
    <row r="1457" spans="1:1" x14ac:dyDescent="0.25">
      <c r="A1457" s="65" t="str">
        <f t="shared" si="99"/>
        <v/>
      </c>
    </row>
    <row r="1458" spans="1:1" x14ac:dyDescent="0.25">
      <c r="A1458" s="65" t="str">
        <f t="shared" si="99"/>
        <v/>
      </c>
    </row>
    <row r="1459" spans="1:1" x14ac:dyDescent="0.25">
      <c r="A1459" s="65" t="str">
        <f t="shared" si="99"/>
        <v/>
      </c>
    </row>
    <row r="1460" spans="1:1" x14ac:dyDescent="0.25">
      <c r="A1460" s="65" t="str">
        <f t="shared" si="99"/>
        <v/>
      </c>
    </row>
    <row r="1461" spans="1:1" x14ac:dyDescent="0.25">
      <c r="A1461" s="65" t="str">
        <f t="shared" si="99"/>
        <v/>
      </c>
    </row>
    <row r="1462" spans="1:1" x14ac:dyDescent="0.25">
      <c r="A1462" s="65" t="str">
        <f t="shared" si="99"/>
        <v/>
      </c>
    </row>
    <row r="1463" spans="1:1" x14ac:dyDescent="0.25">
      <c r="A1463" s="65" t="str">
        <f t="shared" si="99"/>
        <v/>
      </c>
    </row>
    <row r="1464" spans="1:1" x14ac:dyDescent="0.25">
      <c r="A1464" s="65" t="str">
        <f t="shared" si="99"/>
        <v/>
      </c>
    </row>
    <row r="1465" spans="1:1" x14ac:dyDescent="0.25">
      <c r="A1465" s="65" t="str">
        <f t="shared" si="99"/>
        <v/>
      </c>
    </row>
    <row r="1466" spans="1:1" x14ac:dyDescent="0.25">
      <c r="A1466" s="65" t="str">
        <f t="shared" si="99"/>
        <v/>
      </c>
    </row>
    <row r="1467" spans="1:1" x14ac:dyDescent="0.25">
      <c r="A1467" s="65" t="str">
        <f t="shared" si="99"/>
        <v/>
      </c>
    </row>
    <row r="1468" spans="1:1" x14ac:dyDescent="0.25">
      <c r="A1468" s="65" t="str">
        <f t="shared" si="99"/>
        <v/>
      </c>
    </row>
    <row r="1469" spans="1:1" x14ac:dyDescent="0.25">
      <c r="A1469" s="65" t="str">
        <f t="shared" si="99"/>
        <v/>
      </c>
    </row>
    <row r="1470" spans="1:1" x14ac:dyDescent="0.25">
      <c r="A1470" s="65" t="str">
        <f t="shared" si="99"/>
        <v/>
      </c>
    </row>
    <row r="1471" spans="1:1" x14ac:dyDescent="0.25">
      <c r="A1471" s="65" t="str">
        <f t="shared" si="99"/>
        <v/>
      </c>
    </row>
    <row r="1472" spans="1:1" x14ac:dyDescent="0.25">
      <c r="A1472" s="65" t="str">
        <f t="shared" si="99"/>
        <v/>
      </c>
    </row>
    <row r="1473" spans="1:1" x14ac:dyDescent="0.25">
      <c r="A1473" s="65" t="str">
        <f t="shared" si="99"/>
        <v/>
      </c>
    </row>
    <row r="1474" spans="1:1" x14ac:dyDescent="0.25">
      <c r="A1474" s="65" t="str">
        <f t="shared" si="99"/>
        <v/>
      </c>
    </row>
    <row r="1475" spans="1:1" x14ac:dyDescent="0.25">
      <c r="A1475" s="65" t="str">
        <f t="shared" si="99"/>
        <v/>
      </c>
    </row>
    <row r="1476" spans="1:1" x14ac:dyDescent="0.25">
      <c r="A1476" s="65" t="str">
        <f t="shared" si="99"/>
        <v/>
      </c>
    </row>
    <row r="1477" spans="1:1" x14ac:dyDescent="0.25">
      <c r="A1477" s="65" t="str">
        <f t="shared" si="99"/>
        <v/>
      </c>
    </row>
    <row r="1478" spans="1:1" x14ac:dyDescent="0.25">
      <c r="A1478" s="65" t="str">
        <f t="shared" si="99"/>
        <v/>
      </c>
    </row>
    <row r="1479" spans="1:1" x14ac:dyDescent="0.25">
      <c r="A1479" s="65" t="str">
        <f t="shared" si="99"/>
        <v/>
      </c>
    </row>
    <row r="1480" spans="1:1" x14ac:dyDescent="0.25">
      <c r="A1480" s="65" t="str">
        <f t="shared" si="99"/>
        <v/>
      </c>
    </row>
    <row r="1481" spans="1:1" x14ac:dyDescent="0.25">
      <c r="A1481" s="65" t="str">
        <f t="shared" si="99"/>
        <v/>
      </c>
    </row>
    <row r="1482" spans="1:1" x14ac:dyDescent="0.25">
      <c r="A1482" s="65" t="str">
        <f t="shared" si="99"/>
        <v/>
      </c>
    </row>
    <row r="1483" spans="1:1" x14ac:dyDescent="0.25">
      <c r="A1483" s="65" t="str">
        <f t="shared" si="99"/>
        <v/>
      </c>
    </row>
    <row r="1484" spans="1:1" x14ac:dyDescent="0.25">
      <c r="A1484" s="65" t="str">
        <f t="shared" si="99"/>
        <v/>
      </c>
    </row>
    <row r="1485" spans="1:1" x14ac:dyDescent="0.25">
      <c r="A1485" s="65" t="str">
        <f t="shared" si="99"/>
        <v/>
      </c>
    </row>
    <row r="1486" spans="1:1" x14ac:dyDescent="0.25">
      <c r="A1486" s="65" t="str">
        <f t="shared" si="99"/>
        <v/>
      </c>
    </row>
    <row r="1487" spans="1:1" x14ac:dyDescent="0.25">
      <c r="A1487" s="65" t="str">
        <f t="shared" si="99"/>
        <v/>
      </c>
    </row>
    <row r="1488" spans="1:1" x14ac:dyDescent="0.25">
      <c r="A1488" s="65" t="str">
        <f t="shared" si="99"/>
        <v/>
      </c>
    </row>
    <row r="1489" spans="1:1" x14ac:dyDescent="0.25">
      <c r="A1489" s="65" t="str">
        <f t="shared" si="99"/>
        <v/>
      </c>
    </row>
    <row r="1490" spans="1:1" x14ac:dyDescent="0.25">
      <c r="A1490" s="65" t="str">
        <f t="shared" si="99"/>
        <v/>
      </c>
    </row>
    <row r="1491" spans="1:1" x14ac:dyDescent="0.25">
      <c r="A1491" s="65" t="str">
        <f t="shared" si="99"/>
        <v/>
      </c>
    </row>
    <row r="1492" spans="1:1" x14ac:dyDescent="0.25">
      <c r="A1492" s="65" t="str">
        <f t="shared" si="99"/>
        <v/>
      </c>
    </row>
    <row r="1493" spans="1:1" x14ac:dyDescent="0.25">
      <c r="A1493" s="65" t="str">
        <f t="shared" si="99"/>
        <v/>
      </c>
    </row>
    <row r="1494" spans="1:1" x14ac:dyDescent="0.25">
      <c r="A1494" s="65" t="str">
        <f t="shared" si="99"/>
        <v/>
      </c>
    </row>
    <row r="1495" spans="1:1" x14ac:dyDescent="0.25">
      <c r="A1495" s="65" t="str">
        <f t="shared" si="99"/>
        <v/>
      </c>
    </row>
    <row r="1496" spans="1:1" x14ac:dyDescent="0.25">
      <c r="A1496" s="65" t="str">
        <f t="shared" si="99"/>
        <v/>
      </c>
    </row>
    <row r="1497" spans="1:1" x14ac:dyDescent="0.25">
      <c r="A1497" s="65" t="str">
        <f t="shared" ref="A1497:A1560" si="100">IF(D1497="","",CONCATENATE(H1497,J1497,".",I1497))</f>
        <v/>
      </c>
    </row>
    <row r="1498" spans="1:1" x14ac:dyDescent="0.25">
      <c r="A1498" s="65" t="str">
        <f t="shared" si="100"/>
        <v/>
      </c>
    </row>
    <row r="1499" spans="1:1" x14ac:dyDescent="0.25">
      <c r="A1499" s="65" t="str">
        <f t="shared" si="100"/>
        <v/>
      </c>
    </row>
    <row r="1500" spans="1:1" x14ac:dyDescent="0.25">
      <c r="A1500" s="65" t="str">
        <f t="shared" si="100"/>
        <v/>
      </c>
    </row>
    <row r="1501" spans="1:1" x14ac:dyDescent="0.25">
      <c r="A1501" s="65" t="str">
        <f t="shared" si="100"/>
        <v/>
      </c>
    </row>
    <row r="1502" spans="1:1" x14ac:dyDescent="0.25">
      <c r="A1502" s="65" t="str">
        <f t="shared" si="100"/>
        <v/>
      </c>
    </row>
    <row r="1503" spans="1:1" x14ac:dyDescent="0.25">
      <c r="A1503" s="65" t="str">
        <f t="shared" si="100"/>
        <v/>
      </c>
    </row>
    <row r="1504" spans="1:1" x14ac:dyDescent="0.25">
      <c r="A1504" s="65" t="str">
        <f t="shared" si="100"/>
        <v/>
      </c>
    </row>
    <row r="1505" spans="1:1" x14ac:dyDescent="0.25">
      <c r="A1505" s="65" t="str">
        <f t="shared" si="100"/>
        <v/>
      </c>
    </row>
    <row r="1506" spans="1:1" x14ac:dyDescent="0.25">
      <c r="A1506" s="65" t="str">
        <f t="shared" si="100"/>
        <v/>
      </c>
    </row>
    <row r="1507" spans="1:1" x14ac:dyDescent="0.25">
      <c r="A1507" s="65" t="str">
        <f t="shared" si="100"/>
        <v/>
      </c>
    </row>
    <row r="1508" spans="1:1" x14ac:dyDescent="0.25">
      <c r="A1508" s="65" t="str">
        <f t="shared" si="100"/>
        <v/>
      </c>
    </row>
    <row r="1509" spans="1:1" x14ac:dyDescent="0.25">
      <c r="A1509" s="65" t="str">
        <f t="shared" si="100"/>
        <v/>
      </c>
    </row>
    <row r="1510" spans="1:1" x14ac:dyDescent="0.25">
      <c r="A1510" s="65" t="str">
        <f t="shared" si="100"/>
        <v/>
      </c>
    </row>
    <row r="1511" spans="1:1" x14ac:dyDescent="0.25">
      <c r="A1511" s="65" t="str">
        <f t="shared" si="100"/>
        <v/>
      </c>
    </row>
    <row r="1512" spans="1:1" x14ac:dyDescent="0.25">
      <c r="A1512" s="65" t="str">
        <f t="shared" si="100"/>
        <v/>
      </c>
    </row>
    <row r="1513" spans="1:1" x14ac:dyDescent="0.25">
      <c r="A1513" s="65" t="str">
        <f t="shared" si="100"/>
        <v/>
      </c>
    </row>
    <row r="1514" spans="1:1" x14ac:dyDescent="0.25">
      <c r="A1514" s="65" t="str">
        <f t="shared" si="100"/>
        <v/>
      </c>
    </row>
    <row r="1515" spans="1:1" x14ac:dyDescent="0.25">
      <c r="A1515" s="65" t="str">
        <f t="shared" si="100"/>
        <v/>
      </c>
    </row>
    <row r="1516" spans="1:1" x14ac:dyDescent="0.25">
      <c r="A1516" s="65" t="str">
        <f t="shared" si="100"/>
        <v/>
      </c>
    </row>
    <row r="1517" spans="1:1" x14ac:dyDescent="0.25">
      <c r="A1517" s="65" t="str">
        <f t="shared" si="100"/>
        <v/>
      </c>
    </row>
    <row r="1518" spans="1:1" x14ac:dyDescent="0.25">
      <c r="A1518" s="65" t="str">
        <f t="shared" si="100"/>
        <v/>
      </c>
    </row>
    <row r="1519" spans="1:1" x14ac:dyDescent="0.25">
      <c r="A1519" s="65" t="str">
        <f t="shared" si="100"/>
        <v/>
      </c>
    </row>
    <row r="1520" spans="1:1" x14ac:dyDescent="0.25">
      <c r="A1520" s="65" t="str">
        <f t="shared" si="100"/>
        <v/>
      </c>
    </row>
    <row r="1521" spans="1:1" x14ac:dyDescent="0.25">
      <c r="A1521" s="65" t="str">
        <f t="shared" si="100"/>
        <v/>
      </c>
    </row>
    <row r="1522" spans="1:1" x14ac:dyDescent="0.25">
      <c r="A1522" s="65" t="str">
        <f t="shared" si="100"/>
        <v/>
      </c>
    </row>
    <row r="1523" spans="1:1" x14ac:dyDescent="0.25">
      <c r="A1523" s="65" t="str">
        <f t="shared" si="100"/>
        <v/>
      </c>
    </row>
    <row r="1524" spans="1:1" x14ac:dyDescent="0.25">
      <c r="A1524" s="65" t="str">
        <f t="shared" si="100"/>
        <v/>
      </c>
    </row>
    <row r="1525" spans="1:1" x14ac:dyDescent="0.25">
      <c r="A1525" s="65" t="str">
        <f t="shared" si="100"/>
        <v/>
      </c>
    </row>
    <row r="1526" spans="1:1" x14ac:dyDescent="0.25">
      <c r="A1526" s="65" t="str">
        <f t="shared" si="100"/>
        <v/>
      </c>
    </row>
    <row r="1527" spans="1:1" x14ac:dyDescent="0.25">
      <c r="A1527" s="65" t="str">
        <f t="shared" si="100"/>
        <v/>
      </c>
    </row>
    <row r="1528" spans="1:1" x14ac:dyDescent="0.25">
      <c r="A1528" s="65" t="str">
        <f t="shared" si="100"/>
        <v/>
      </c>
    </row>
    <row r="1529" spans="1:1" x14ac:dyDescent="0.25">
      <c r="A1529" s="65" t="str">
        <f t="shared" si="100"/>
        <v/>
      </c>
    </row>
    <row r="1530" spans="1:1" x14ac:dyDescent="0.25">
      <c r="A1530" s="65" t="str">
        <f t="shared" si="100"/>
        <v/>
      </c>
    </row>
    <row r="1531" spans="1:1" x14ac:dyDescent="0.25">
      <c r="A1531" s="65" t="str">
        <f t="shared" si="100"/>
        <v/>
      </c>
    </row>
    <row r="1532" spans="1:1" x14ac:dyDescent="0.25">
      <c r="A1532" s="65" t="str">
        <f t="shared" si="100"/>
        <v/>
      </c>
    </row>
    <row r="1533" spans="1:1" x14ac:dyDescent="0.25">
      <c r="A1533" s="65" t="str">
        <f t="shared" si="100"/>
        <v/>
      </c>
    </row>
    <row r="1534" spans="1:1" x14ac:dyDescent="0.25">
      <c r="A1534" s="65" t="str">
        <f t="shared" si="100"/>
        <v/>
      </c>
    </row>
    <row r="1535" spans="1:1" x14ac:dyDescent="0.25">
      <c r="A1535" s="65" t="str">
        <f t="shared" si="100"/>
        <v/>
      </c>
    </row>
    <row r="1536" spans="1:1" x14ac:dyDescent="0.25">
      <c r="A1536" s="65" t="str">
        <f t="shared" si="100"/>
        <v/>
      </c>
    </row>
    <row r="1537" spans="1:1" x14ac:dyDescent="0.25">
      <c r="A1537" s="65" t="str">
        <f t="shared" si="100"/>
        <v/>
      </c>
    </row>
    <row r="1538" spans="1:1" x14ac:dyDescent="0.25">
      <c r="A1538" s="65" t="str">
        <f t="shared" si="100"/>
        <v/>
      </c>
    </row>
    <row r="1539" spans="1:1" x14ac:dyDescent="0.25">
      <c r="A1539" s="65" t="str">
        <f t="shared" si="100"/>
        <v/>
      </c>
    </row>
    <row r="1540" spans="1:1" x14ac:dyDescent="0.25">
      <c r="A1540" s="65" t="str">
        <f t="shared" si="100"/>
        <v/>
      </c>
    </row>
    <row r="1541" spans="1:1" x14ac:dyDescent="0.25">
      <c r="A1541" s="65" t="str">
        <f t="shared" si="100"/>
        <v/>
      </c>
    </row>
    <row r="1542" spans="1:1" x14ac:dyDescent="0.25">
      <c r="A1542" s="65" t="str">
        <f t="shared" si="100"/>
        <v/>
      </c>
    </row>
    <row r="1543" spans="1:1" x14ac:dyDescent="0.25">
      <c r="A1543" s="65" t="str">
        <f t="shared" si="100"/>
        <v/>
      </c>
    </row>
    <row r="1544" spans="1:1" x14ac:dyDescent="0.25">
      <c r="A1544" s="65" t="str">
        <f t="shared" si="100"/>
        <v/>
      </c>
    </row>
    <row r="1545" spans="1:1" x14ac:dyDescent="0.25">
      <c r="A1545" s="65" t="str">
        <f t="shared" si="100"/>
        <v/>
      </c>
    </row>
    <row r="1546" spans="1:1" x14ac:dyDescent="0.25">
      <c r="A1546" s="65" t="str">
        <f t="shared" si="100"/>
        <v/>
      </c>
    </row>
    <row r="1547" spans="1:1" x14ac:dyDescent="0.25">
      <c r="A1547" s="65" t="str">
        <f t="shared" si="100"/>
        <v/>
      </c>
    </row>
    <row r="1548" spans="1:1" x14ac:dyDescent="0.25">
      <c r="A1548" s="65" t="str">
        <f t="shared" si="100"/>
        <v/>
      </c>
    </row>
    <row r="1549" spans="1:1" x14ac:dyDescent="0.25">
      <c r="A1549" s="65" t="str">
        <f t="shared" si="100"/>
        <v/>
      </c>
    </row>
    <row r="1550" spans="1:1" x14ac:dyDescent="0.25">
      <c r="A1550" s="65" t="str">
        <f t="shared" si="100"/>
        <v/>
      </c>
    </row>
    <row r="1551" spans="1:1" x14ac:dyDescent="0.25">
      <c r="A1551" s="65" t="str">
        <f t="shared" si="100"/>
        <v/>
      </c>
    </row>
    <row r="1552" spans="1:1" x14ac:dyDescent="0.25">
      <c r="A1552" s="65" t="str">
        <f t="shared" si="100"/>
        <v/>
      </c>
    </row>
    <row r="1553" spans="1:1" x14ac:dyDescent="0.25">
      <c r="A1553" s="65" t="str">
        <f t="shared" si="100"/>
        <v/>
      </c>
    </row>
    <row r="1554" spans="1:1" x14ac:dyDescent="0.25">
      <c r="A1554" s="65" t="str">
        <f t="shared" si="100"/>
        <v/>
      </c>
    </row>
    <row r="1555" spans="1:1" x14ac:dyDescent="0.25">
      <c r="A1555" s="65" t="str">
        <f t="shared" si="100"/>
        <v/>
      </c>
    </row>
    <row r="1556" spans="1:1" x14ac:dyDescent="0.25">
      <c r="A1556" s="65" t="str">
        <f t="shared" si="100"/>
        <v/>
      </c>
    </row>
    <row r="1557" spans="1:1" x14ac:dyDescent="0.25">
      <c r="A1557" s="65" t="str">
        <f t="shared" si="100"/>
        <v/>
      </c>
    </row>
    <row r="1558" spans="1:1" x14ac:dyDescent="0.25">
      <c r="A1558" s="65" t="str">
        <f t="shared" si="100"/>
        <v/>
      </c>
    </row>
    <row r="1559" spans="1:1" x14ac:dyDescent="0.25">
      <c r="A1559" s="65" t="str">
        <f t="shared" si="100"/>
        <v/>
      </c>
    </row>
    <row r="1560" spans="1:1" x14ac:dyDescent="0.25">
      <c r="A1560" s="65" t="str">
        <f t="shared" si="100"/>
        <v/>
      </c>
    </row>
    <row r="1561" spans="1:1" x14ac:dyDescent="0.25">
      <c r="A1561" s="65" t="str">
        <f t="shared" ref="A1561:A1624" si="101">IF(D1561="","",CONCATENATE(H1561,J1561,".",I1561))</f>
        <v/>
      </c>
    </row>
    <row r="1562" spans="1:1" x14ac:dyDescent="0.25">
      <c r="A1562" s="65" t="str">
        <f t="shared" si="101"/>
        <v/>
      </c>
    </row>
    <row r="1563" spans="1:1" x14ac:dyDescent="0.25">
      <c r="A1563" s="65" t="str">
        <f t="shared" si="101"/>
        <v/>
      </c>
    </row>
    <row r="1564" spans="1:1" x14ac:dyDescent="0.25">
      <c r="A1564" s="65" t="str">
        <f t="shared" si="101"/>
        <v/>
      </c>
    </row>
    <row r="1565" spans="1:1" x14ac:dyDescent="0.25">
      <c r="A1565" s="65" t="str">
        <f t="shared" si="101"/>
        <v/>
      </c>
    </row>
    <row r="1566" spans="1:1" x14ac:dyDescent="0.25">
      <c r="A1566" s="65" t="str">
        <f t="shared" si="101"/>
        <v/>
      </c>
    </row>
    <row r="1567" spans="1:1" x14ac:dyDescent="0.25">
      <c r="A1567" s="65" t="str">
        <f t="shared" si="101"/>
        <v/>
      </c>
    </row>
    <row r="1568" spans="1:1" x14ac:dyDescent="0.25">
      <c r="A1568" s="65" t="str">
        <f t="shared" si="101"/>
        <v/>
      </c>
    </row>
    <row r="1569" spans="1:1" x14ac:dyDescent="0.25">
      <c r="A1569" s="65" t="str">
        <f t="shared" si="101"/>
        <v/>
      </c>
    </row>
    <row r="1570" spans="1:1" x14ac:dyDescent="0.25">
      <c r="A1570" s="65" t="str">
        <f t="shared" si="101"/>
        <v/>
      </c>
    </row>
    <row r="1571" spans="1:1" x14ac:dyDescent="0.25">
      <c r="A1571" s="65" t="str">
        <f t="shared" si="101"/>
        <v/>
      </c>
    </row>
    <row r="1572" spans="1:1" x14ac:dyDescent="0.25">
      <c r="A1572" s="65" t="str">
        <f t="shared" si="101"/>
        <v/>
      </c>
    </row>
    <row r="1573" spans="1:1" x14ac:dyDescent="0.25">
      <c r="A1573" s="65" t="str">
        <f t="shared" si="101"/>
        <v/>
      </c>
    </row>
    <row r="1574" spans="1:1" x14ac:dyDescent="0.25">
      <c r="A1574" s="65" t="str">
        <f t="shared" si="101"/>
        <v/>
      </c>
    </row>
    <row r="1575" spans="1:1" x14ac:dyDescent="0.25">
      <c r="A1575" s="65" t="str">
        <f t="shared" si="101"/>
        <v/>
      </c>
    </row>
    <row r="1576" spans="1:1" x14ac:dyDescent="0.25">
      <c r="A1576" s="65" t="str">
        <f t="shared" si="101"/>
        <v/>
      </c>
    </row>
    <row r="1577" spans="1:1" x14ac:dyDescent="0.25">
      <c r="A1577" s="65" t="str">
        <f t="shared" si="101"/>
        <v/>
      </c>
    </row>
    <row r="1578" spans="1:1" x14ac:dyDescent="0.25">
      <c r="A1578" s="65" t="str">
        <f t="shared" si="101"/>
        <v/>
      </c>
    </row>
    <row r="1579" spans="1:1" x14ac:dyDescent="0.25">
      <c r="A1579" s="65" t="str">
        <f t="shared" si="101"/>
        <v/>
      </c>
    </row>
    <row r="1580" spans="1:1" x14ac:dyDescent="0.25">
      <c r="A1580" s="65" t="str">
        <f t="shared" si="101"/>
        <v/>
      </c>
    </row>
    <row r="1581" spans="1:1" x14ac:dyDescent="0.25">
      <c r="A1581" s="65" t="str">
        <f t="shared" si="101"/>
        <v/>
      </c>
    </row>
    <row r="1582" spans="1:1" x14ac:dyDescent="0.25">
      <c r="A1582" s="65" t="str">
        <f t="shared" si="101"/>
        <v/>
      </c>
    </row>
    <row r="1583" spans="1:1" x14ac:dyDescent="0.25">
      <c r="A1583" s="65" t="str">
        <f t="shared" si="101"/>
        <v/>
      </c>
    </row>
    <row r="1584" spans="1:1" x14ac:dyDescent="0.25">
      <c r="A1584" s="65" t="str">
        <f t="shared" si="101"/>
        <v/>
      </c>
    </row>
    <row r="1585" spans="1:1" x14ac:dyDescent="0.25">
      <c r="A1585" s="65" t="str">
        <f t="shared" si="101"/>
        <v/>
      </c>
    </row>
    <row r="1586" spans="1:1" x14ac:dyDescent="0.25">
      <c r="A1586" s="65" t="str">
        <f t="shared" si="101"/>
        <v/>
      </c>
    </row>
    <row r="1587" spans="1:1" x14ac:dyDescent="0.25">
      <c r="A1587" s="65" t="str">
        <f t="shared" si="101"/>
        <v/>
      </c>
    </row>
    <row r="1588" spans="1:1" x14ac:dyDescent="0.25">
      <c r="A1588" s="65" t="str">
        <f t="shared" si="101"/>
        <v/>
      </c>
    </row>
    <row r="1589" spans="1:1" x14ac:dyDescent="0.25">
      <c r="A1589" s="65" t="str">
        <f t="shared" si="101"/>
        <v/>
      </c>
    </row>
    <row r="1590" spans="1:1" x14ac:dyDescent="0.25">
      <c r="A1590" s="65" t="str">
        <f t="shared" si="101"/>
        <v/>
      </c>
    </row>
    <row r="1591" spans="1:1" x14ac:dyDescent="0.25">
      <c r="A1591" s="65" t="str">
        <f t="shared" si="101"/>
        <v/>
      </c>
    </row>
    <row r="1592" spans="1:1" x14ac:dyDescent="0.25">
      <c r="A1592" s="65" t="str">
        <f t="shared" si="101"/>
        <v/>
      </c>
    </row>
    <row r="1593" spans="1:1" x14ac:dyDescent="0.25">
      <c r="A1593" s="65" t="str">
        <f t="shared" si="101"/>
        <v/>
      </c>
    </row>
    <row r="1594" spans="1:1" x14ac:dyDescent="0.25">
      <c r="A1594" s="65" t="str">
        <f t="shared" si="101"/>
        <v/>
      </c>
    </row>
    <row r="1595" spans="1:1" x14ac:dyDescent="0.25">
      <c r="A1595" s="65" t="str">
        <f t="shared" si="101"/>
        <v/>
      </c>
    </row>
    <row r="1596" spans="1:1" x14ac:dyDescent="0.25">
      <c r="A1596" s="65" t="str">
        <f t="shared" si="101"/>
        <v/>
      </c>
    </row>
    <row r="1597" spans="1:1" x14ac:dyDescent="0.25">
      <c r="A1597" s="65" t="str">
        <f t="shared" si="101"/>
        <v/>
      </c>
    </row>
    <row r="1598" spans="1:1" x14ac:dyDescent="0.25">
      <c r="A1598" s="65" t="str">
        <f t="shared" si="101"/>
        <v/>
      </c>
    </row>
    <row r="1599" spans="1:1" x14ac:dyDescent="0.25">
      <c r="A1599" s="65" t="str">
        <f t="shared" si="101"/>
        <v/>
      </c>
    </row>
    <row r="1600" spans="1:1" x14ac:dyDescent="0.25">
      <c r="A1600" s="65" t="str">
        <f t="shared" si="101"/>
        <v/>
      </c>
    </row>
    <row r="1601" spans="1:1" x14ac:dyDescent="0.25">
      <c r="A1601" s="65" t="str">
        <f t="shared" si="101"/>
        <v/>
      </c>
    </row>
    <row r="1602" spans="1:1" x14ac:dyDescent="0.25">
      <c r="A1602" s="65" t="str">
        <f t="shared" si="101"/>
        <v/>
      </c>
    </row>
    <row r="1603" spans="1:1" x14ac:dyDescent="0.25">
      <c r="A1603" s="65" t="str">
        <f t="shared" si="101"/>
        <v/>
      </c>
    </row>
    <row r="1604" spans="1:1" x14ac:dyDescent="0.25">
      <c r="A1604" s="65" t="str">
        <f t="shared" si="101"/>
        <v/>
      </c>
    </row>
    <row r="1605" spans="1:1" x14ac:dyDescent="0.25">
      <c r="A1605" s="65" t="str">
        <f t="shared" si="101"/>
        <v/>
      </c>
    </row>
    <row r="1606" spans="1:1" x14ac:dyDescent="0.25">
      <c r="A1606" s="65" t="str">
        <f t="shared" si="101"/>
        <v/>
      </c>
    </row>
    <row r="1607" spans="1:1" x14ac:dyDescent="0.25">
      <c r="A1607" s="65" t="str">
        <f t="shared" si="101"/>
        <v/>
      </c>
    </row>
    <row r="1608" spans="1:1" x14ac:dyDescent="0.25">
      <c r="A1608" s="65" t="str">
        <f t="shared" si="101"/>
        <v/>
      </c>
    </row>
    <row r="1609" spans="1:1" x14ac:dyDescent="0.25">
      <c r="A1609" s="65" t="str">
        <f t="shared" si="101"/>
        <v/>
      </c>
    </row>
    <row r="1610" spans="1:1" x14ac:dyDescent="0.25">
      <c r="A1610" s="65" t="str">
        <f t="shared" si="101"/>
        <v/>
      </c>
    </row>
    <row r="1611" spans="1:1" x14ac:dyDescent="0.25">
      <c r="A1611" s="65" t="str">
        <f t="shared" si="101"/>
        <v/>
      </c>
    </row>
    <row r="1612" spans="1:1" x14ac:dyDescent="0.25">
      <c r="A1612" s="65" t="str">
        <f t="shared" si="101"/>
        <v/>
      </c>
    </row>
    <row r="1613" spans="1:1" x14ac:dyDescent="0.25">
      <c r="A1613" s="65" t="str">
        <f t="shared" si="101"/>
        <v/>
      </c>
    </row>
    <row r="1614" spans="1:1" x14ac:dyDescent="0.25">
      <c r="A1614" s="65" t="str">
        <f t="shared" si="101"/>
        <v/>
      </c>
    </row>
    <row r="1615" spans="1:1" x14ac:dyDescent="0.25">
      <c r="A1615" s="65" t="str">
        <f t="shared" si="101"/>
        <v/>
      </c>
    </row>
    <row r="1616" spans="1:1" x14ac:dyDescent="0.25">
      <c r="A1616" s="65" t="str">
        <f t="shared" si="101"/>
        <v/>
      </c>
    </row>
    <row r="1617" spans="1:1" x14ac:dyDescent="0.25">
      <c r="A1617" s="65" t="str">
        <f t="shared" si="101"/>
        <v/>
      </c>
    </row>
    <row r="1618" spans="1:1" x14ac:dyDescent="0.25">
      <c r="A1618" s="65" t="str">
        <f t="shared" si="101"/>
        <v/>
      </c>
    </row>
    <row r="1619" spans="1:1" x14ac:dyDescent="0.25">
      <c r="A1619" s="65" t="str">
        <f t="shared" si="101"/>
        <v/>
      </c>
    </row>
    <row r="1620" spans="1:1" x14ac:dyDescent="0.25">
      <c r="A1620" s="65" t="str">
        <f t="shared" si="101"/>
        <v/>
      </c>
    </row>
    <row r="1621" spans="1:1" x14ac:dyDescent="0.25">
      <c r="A1621" s="65" t="str">
        <f t="shared" si="101"/>
        <v/>
      </c>
    </row>
    <row r="1622" spans="1:1" x14ac:dyDescent="0.25">
      <c r="A1622" s="65" t="str">
        <f t="shared" si="101"/>
        <v/>
      </c>
    </row>
    <row r="1623" spans="1:1" x14ac:dyDescent="0.25">
      <c r="A1623" s="65" t="str">
        <f t="shared" si="101"/>
        <v/>
      </c>
    </row>
    <row r="1624" spans="1:1" x14ac:dyDescent="0.25">
      <c r="A1624" s="65" t="str">
        <f t="shared" si="101"/>
        <v/>
      </c>
    </row>
    <row r="1625" spans="1:1" x14ac:dyDescent="0.25">
      <c r="A1625" s="65" t="str">
        <f t="shared" ref="A1625:A1688" si="102">IF(D1625="","",CONCATENATE(H1625,J1625,".",I1625))</f>
        <v/>
      </c>
    </row>
    <row r="1626" spans="1:1" x14ac:dyDescent="0.25">
      <c r="A1626" s="65" t="str">
        <f t="shared" si="102"/>
        <v/>
      </c>
    </row>
    <row r="1627" spans="1:1" x14ac:dyDescent="0.25">
      <c r="A1627" s="65" t="str">
        <f t="shared" si="102"/>
        <v/>
      </c>
    </row>
    <row r="1628" spans="1:1" x14ac:dyDescent="0.25">
      <c r="A1628" s="65" t="str">
        <f t="shared" si="102"/>
        <v/>
      </c>
    </row>
    <row r="1629" spans="1:1" x14ac:dyDescent="0.25">
      <c r="A1629" s="65" t="str">
        <f t="shared" si="102"/>
        <v/>
      </c>
    </row>
    <row r="1630" spans="1:1" x14ac:dyDescent="0.25">
      <c r="A1630" s="65" t="str">
        <f t="shared" si="102"/>
        <v/>
      </c>
    </row>
    <row r="1631" spans="1:1" x14ac:dyDescent="0.25">
      <c r="A1631" s="65" t="str">
        <f t="shared" si="102"/>
        <v/>
      </c>
    </row>
    <row r="1632" spans="1:1" x14ac:dyDescent="0.25">
      <c r="A1632" s="65" t="str">
        <f t="shared" si="102"/>
        <v/>
      </c>
    </row>
    <row r="1633" spans="1:1" x14ac:dyDescent="0.25">
      <c r="A1633" s="65" t="str">
        <f t="shared" si="102"/>
        <v/>
      </c>
    </row>
    <row r="1634" spans="1:1" x14ac:dyDescent="0.25">
      <c r="A1634" s="65" t="str">
        <f t="shared" si="102"/>
        <v/>
      </c>
    </row>
    <row r="1635" spans="1:1" x14ac:dyDescent="0.25">
      <c r="A1635" s="65" t="str">
        <f t="shared" si="102"/>
        <v/>
      </c>
    </row>
    <row r="1636" spans="1:1" x14ac:dyDescent="0.25">
      <c r="A1636" s="65" t="str">
        <f t="shared" si="102"/>
        <v/>
      </c>
    </row>
    <row r="1637" spans="1:1" x14ac:dyDescent="0.25">
      <c r="A1637" s="65" t="str">
        <f t="shared" si="102"/>
        <v/>
      </c>
    </row>
    <row r="1638" spans="1:1" x14ac:dyDescent="0.25">
      <c r="A1638" s="65" t="str">
        <f t="shared" si="102"/>
        <v/>
      </c>
    </row>
    <row r="1639" spans="1:1" x14ac:dyDescent="0.25">
      <c r="A1639" s="65" t="str">
        <f t="shared" si="102"/>
        <v/>
      </c>
    </row>
    <row r="1640" spans="1:1" x14ac:dyDescent="0.25">
      <c r="A1640" s="65" t="str">
        <f t="shared" si="102"/>
        <v/>
      </c>
    </row>
    <row r="1641" spans="1:1" x14ac:dyDescent="0.25">
      <c r="A1641" s="65" t="str">
        <f t="shared" si="102"/>
        <v/>
      </c>
    </row>
    <row r="1642" spans="1:1" x14ac:dyDescent="0.25">
      <c r="A1642" s="65" t="str">
        <f t="shared" si="102"/>
        <v/>
      </c>
    </row>
    <row r="1643" spans="1:1" x14ac:dyDescent="0.25">
      <c r="A1643" s="65" t="str">
        <f t="shared" si="102"/>
        <v/>
      </c>
    </row>
    <row r="1644" spans="1:1" x14ac:dyDescent="0.25">
      <c r="A1644" s="65" t="str">
        <f t="shared" si="102"/>
        <v/>
      </c>
    </row>
    <row r="1645" spans="1:1" x14ac:dyDescent="0.25">
      <c r="A1645" s="65" t="str">
        <f t="shared" si="102"/>
        <v/>
      </c>
    </row>
    <row r="1646" spans="1:1" x14ac:dyDescent="0.25">
      <c r="A1646" s="65" t="str">
        <f t="shared" si="102"/>
        <v/>
      </c>
    </row>
    <row r="1647" spans="1:1" x14ac:dyDescent="0.25">
      <c r="A1647" s="65" t="str">
        <f t="shared" si="102"/>
        <v/>
      </c>
    </row>
    <row r="1648" spans="1:1" x14ac:dyDescent="0.25">
      <c r="A1648" s="65" t="str">
        <f t="shared" si="102"/>
        <v/>
      </c>
    </row>
    <row r="1649" spans="1:1" x14ac:dyDescent="0.25">
      <c r="A1649" s="65" t="str">
        <f t="shared" si="102"/>
        <v/>
      </c>
    </row>
    <row r="1650" spans="1:1" x14ac:dyDescent="0.25">
      <c r="A1650" s="65" t="str">
        <f t="shared" si="102"/>
        <v/>
      </c>
    </row>
    <row r="1651" spans="1:1" x14ac:dyDescent="0.25">
      <c r="A1651" s="65" t="str">
        <f t="shared" si="102"/>
        <v/>
      </c>
    </row>
    <row r="1652" spans="1:1" x14ac:dyDescent="0.25">
      <c r="A1652" s="65" t="str">
        <f t="shared" si="102"/>
        <v/>
      </c>
    </row>
    <row r="1653" spans="1:1" x14ac:dyDescent="0.25">
      <c r="A1653" s="65" t="str">
        <f t="shared" si="102"/>
        <v/>
      </c>
    </row>
    <row r="1654" spans="1:1" x14ac:dyDescent="0.25">
      <c r="A1654" s="65" t="str">
        <f t="shared" si="102"/>
        <v/>
      </c>
    </row>
    <row r="1655" spans="1:1" x14ac:dyDescent="0.25">
      <c r="A1655" s="65" t="str">
        <f t="shared" si="102"/>
        <v/>
      </c>
    </row>
    <row r="1656" spans="1:1" x14ac:dyDescent="0.25">
      <c r="A1656" s="65" t="str">
        <f t="shared" si="102"/>
        <v/>
      </c>
    </row>
    <row r="1657" spans="1:1" x14ac:dyDescent="0.25">
      <c r="A1657" s="65" t="str">
        <f t="shared" si="102"/>
        <v/>
      </c>
    </row>
    <row r="1658" spans="1:1" x14ac:dyDescent="0.25">
      <c r="A1658" s="65" t="str">
        <f t="shared" si="102"/>
        <v/>
      </c>
    </row>
    <row r="1659" spans="1:1" x14ac:dyDescent="0.25">
      <c r="A1659" s="65" t="str">
        <f t="shared" si="102"/>
        <v/>
      </c>
    </row>
    <row r="1660" spans="1:1" x14ac:dyDescent="0.25">
      <c r="A1660" s="65" t="str">
        <f t="shared" si="102"/>
        <v/>
      </c>
    </row>
    <row r="1661" spans="1:1" x14ac:dyDescent="0.25">
      <c r="A1661" s="65" t="str">
        <f t="shared" si="102"/>
        <v/>
      </c>
    </row>
    <row r="1662" spans="1:1" x14ac:dyDescent="0.25">
      <c r="A1662" s="65" t="str">
        <f t="shared" si="102"/>
        <v/>
      </c>
    </row>
    <row r="1663" spans="1:1" x14ac:dyDescent="0.25">
      <c r="A1663" s="65" t="str">
        <f t="shared" si="102"/>
        <v/>
      </c>
    </row>
    <row r="1664" spans="1:1" x14ac:dyDescent="0.25">
      <c r="A1664" s="65" t="str">
        <f t="shared" si="102"/>
        <v/>
      </c>
    </row>
    <row r="1665" spans="1:1" x14ac:dyDescent="0.25">
      <c r="A1665" s="65" t="str">
        <f t="shared" si="102"/>
        <v/>
      </c>
    </row>
    <row r="1666" spans="1:1" x14ac:dyDescent="0.25">
      <c r="A1666" s="65" t="str">
        <f t="shared" si="102"/>
        <v/>
      </c>
    </row>
    <row r="1667" spans="1:1" x14ac:dyDescent="0.25">
      <c r="A1667" s="65" t="str">
        <f t="shared" si="102"/>
        <v/>
      </c>
    </row>
    <row r="1668" spans="1:1" x14ac:dyDescent="0.25">
      <c r="A1668" s="65" t="str">
        <f t="shared" si="102"/>
        <v/>
      </c>
    </row>
    <row r="1669" spans="1:1" x14ac:dyDescent="0.25">
      <c r="A1669" s="65" t="str">
        <f t="shared" si="102"/>
        <v/>
      </c>
    </row>
    <row r="1670" spans="1:1" x14ac:dyDescent="0.25">
      <c r="A1670" s="65" t="str">
        <f t="shared" si="102"/>
        <v/>
      </c>
    </row>
    <row r="1671" spans="1:1" x14ac:dyDescent="0.25">
      <c r="A1671" s="65" t="str">
        <f t="shared" si="102"/>
        <v/>
      </c>
    </row>
    <row r="1672" spans="1:1" x14ac:dyDescent="0.25">
      <c r="A1672" s="65" t="str">
        <f t="shared" si="102"/>
        <v/>
      </c>
    </row>
    <row r="1673" spans="1:1" x14ac:dyDescent="0.25">
      <c r="A1673" s="65" t="str">
        <f t="shared" si="102"/>
        <v/>
      </c>
    </row>
    <row r="1674" spans="1:1" x14ac:dyDescent="0.25">
      <c r="A1674" s="65" t="str">
        <f t="shared" si="102"/>
        <v/>
      </c>
    </row>
    <row r="1675" spans="1:1" x14ac:dyDescent="0.25">
      <c r="A1675" s="65" t="str">
        <f t="shared" si="102"/>
        <v/>
      </c>
    </row>
    <row r="1676" spans="1:1" x14ac:dyDescent="0.25">
      <c r="A1676" s="65" t="str">
        <f t="shared" si="102"/>
        <v/>
      </c>
    </row>
    <row r="1677" spans="1:1" x14ac:dyDescent="0.25">
      <c r="A1677" s="65" t="str">
        <f t="shared" si="102"/>
        <v/>
      </c>
    </row>
    <row r="1678" spans="1:1" x14ac:dyDescent="0.25">
      <c r="A1678" s="65" t="str">
        <f t="shared" si="102"/>
        <v/>
      </c>
    </row>
    <row r="1679" spans="1:1" x14ac:dyDescent="0.25">
      <c r="A1679" s="65" t="str">
        <f t="shared" si="102"/>
        <v/>
      </c>
    </row>
    <row r="1680" spans="1:1" x14ac:dyDescent="0.25">
      <c r="A1680" s="65" t="str">
        <f t="shared" si="102"/>
        <v/>
      </c>
    </row>
    <row r="1681" spans="1:1" x14ac:dyDescent="0.25">
      <c r="A1681" s="65" t="str">
        <f t="shared" si="102"/>
        <v/>
      </c>
    </row>
    <row r="1682" spans="1:1" x14ac:dyDescent="0.25">
      <c r="A1682" s="65" t="str">
        <f t="shared" si="102"/>
        <v/>
      </c>
    </row>
    <row r="1683" spans="1:1" x14ac:dyDescent="0.25">
      <c r="A1683" s="65" t="str">
        <f t="shared" si="102"/>
        <v/>
      </c>
    </row>
    <row r="1684" spans="1:1" x14ac:dyDescent="0.25">
      <c r="A1684" s="65" t="str">
        <f t="shared" si="102"/>
        <v/>
      </c>
    </row>
    <row r="1685" spans="1:1" x14ac:dyDescent="0.25">
      <c r="A1685" s="65" t="str">
        <f t="shared" si="102"/>
        <v/>
      </c>
    </row>
    <row r="1686" spans="1:1" x14ac:dyDescent="0.25">
      <c r="A1686" s="65" t="str">
        <f t="shared" si="102"/>
        <v/>
      </c>
    </row>
    <row r="1687" spans="1:1" x14ac:dyDescent="0.25">
      <c r="A1687" s="65" t="str">
        <f t="shared" si="102"/>
        <v/>
      </c>
    </row>
    <row r="1688" spans="1:1" x14ac:dyDescent="0.25">
      <c r="A1688" s="65" t="str">
        <f t="shared" si="102"/>
        <v/>
      </c>
    </row>
    <row r="1689" spans="1:1" x14ac:dyDescent="0.25">
      <c r="A1689" s="65" t="str">
        <f t="shared" ref="A1689:A1752" si="103">IF(D1689="","",CONCATENATE(H1689,J1689,".",I1689))</f>
        <v/>
      </c>
    </row>
    <row r="1690" spans="1:1" x14ac:dyDescent="0.25">
      <c r="A1690" s="65" t="str">
        <f t="shared" si="103"/>
        <v/>
      </c>
    </row>
    <row r="1691" spans="1:1" x14ac:dyDescent="0.25">
      <c r="A1691" s="65" t="str">
        <f t="shared" si="103"/>
        <v/>
      </c>
    </row>
    <row r="1692" spans="1:1" x14ac:dyDescent="0.25">
      <c r="A1692" s="65" t="str">
        <f t="shared" si="103"/>
        <v/>
      </c>
    </row>
    <row r="1693" spans="1:1" x14ac:dyDescent="0.25">
      <c r="A1693" s="65" t="str">
        <f t="shared" si="103"/>
        <v/>
      </c>
    </row>
    <row r="1694" spans="1:1" x14ac:dyDescent="0.25">
      <c r="A1694" s="65" t="str">
        <f t="shared" si="103"/>
        <v/>
      </c>
    </row>
    <row r="1695" spans="1:1" x14ac:dyDescent="0.25">
      <c r="A1695" s="65" t="str">
        <f t="shared" si="103"/>
        <v/>
      </c>
    </row>
    <row r="1696" spans="1:1" x14ac:dyDescent="0.25">
      <c r="A1696" s="65" t="str">
        <f t="shared" si="103"/>
        <v/>
      </c>
    </row>
    <row r="1697" spans="1:1" x14ac:dyDescent="0.25">
      <c r="A1697" s="65" t="str">
        <f t="shared" si="103"/>
        <v/>
      </c>
    </row>
    <row r="1698" spans="1:1" x14ac:dyDescent="0.25">
      <c r="A1698" s="65" t="str">
        <f t="shared" si="103"/>
        <v/>
      </c>
    </row>
    <row r="1699" spans="1:1" x14ac:dyDescent="0.25">
      <c r="A1699" s="65" t="str">
        <f t="shared" si="103"/>
        <v/>
      </c>
    </row>
    <row r="1700" spans="1:1" x14ac:dyDescent="0.25">
      <c r="A1700" s="65" t="str">
        <f t="shared" si="103"/>
        <v/>
      </c>
    </row>
    <row r="1701" spans="1:1" x14ac:dyDescent="0.25">
      <c r="A1701" s="65" t="str">
        <f t="shared" si="103"/>
        <v/>
      </c>
    </row>
    <row r="1702" spans="1:1" x14ac:dyDescent="0.25">
      <c r="A1702" s="65" t="str">
        <f t="shared" si="103"/>
        <v/>
      </c>
    </row>
    <row r="1703" spans="1:1" x14ac:dyDescent="0.25">
      <c r="A1703" s="65" t="str">
        <f t="shared" si="103"/>
        <v/>
      </c>
    </row>
    <row r="1704" spans="1:1" x14ac:dyDescent="0.25">
      <c r="A1704" s="65" t="str">
        <f t="shared" si="103"/>
        <v/>
      </c>
    </row>
    <row r="1705" spans="1:1" x14ac:dyDescent="0.25">
      <c r="A1705" s="65" t="str">
        <f t="shared" si="103"/>
        <v/>
      </c>
    </row>
    <row r="1706" spans="1:1" x14ac:dyDescent="0.25">
      <c r="A1706" s="65" t="str">
        <f t="shared" si="103"/>
        <v/>
      </c>
    </row>
    <row r="1707" spans="1:1" x14ac:dyDescent="0.25">
      <c r="A1707" s="65" t="str">
        <f t="shared" si="103"/>
        <v/>
      </c>
    </row>
    <row r="1708" spans="1:1" x14ac:dyDescent="0.25">
      <c r="A1708" s="65" t="str">
        <f t="shared" si="103"/>
        <v/>
      </c>
    </row>
    <row r="1709" spans="1:1" x14ac:dyDescent="0.25">
      <c r="A1709" s="65" t="str">
        <f t="shared" si="103"/>
        <v/>
      </c>
    </row>
    <row r="1710" spans="1:1" x14ac:dyDescent="0.25">
      <c r="A1710" s="65" t="str">
        <f t="shared" si="103"/>
        <v/>
      </c>
    </row>
    <row r="1711" spans="1:1" x14ac:dyDescent="0.25">
      <c r="A1711" s="65" t="str">
        <f t="shared" si="103"/>
        <v/>
      </c>
    </row>
    <row r="1712" spans="1:1" x14ac:dyDescent="0.25">
      <c r="A1712" s="65" t="str">
        <f t="shared" si="103"/>
        <v/>
      </c>
    </row>
    <row r="1713" spans="1:1" x14ac:dyDescent="0.25">
      <c r="A1713" s="65" t="str">
        <f t="shared" si="103"/>
        <v/>
      </c>
    </row>
    <row r="1714" spans="1:1" x14ac:dyDescent="0.25">
      <c r="A1714" s="65" t="str">
        <f t="shared" si="103"/>
        <v/>
      </c>
    </row>
    <row r="1715" spans="1:1" x14ac:dyDescent="0.25">
      <c r="A1715" s="65" t="str">
        <f t="shared" si="103"/>
        <v/>
      </c>
    </row>
    <row r="1716" spans="1:1" x14ac:dyDescent="0.25">
      <c r="A1716" s="65" t="str">
        <f t="shared" si="103"/>
        <v/>
      </c>
    </row>
    <row r="1717" spans="1:1" x14ac:dyDescent="0.25">
      <c r="A1717" s="65" t="str">
        <f t="shared" si="103"/>
        <v/>
      </c>
    </row>
    <row r="1718" spans="1:1" x14ac:dyDescent="0.25">
      <c r="A1718" s="65" t="str">
        <f t="shared" si="103"/>
        <v/>
      </c>
    </row>
    <row r="1719" spans="1:1" x14ac:dyDescent="0.25">
      <c r="A1719" s="65" t="str">
        <f t="shared" si="103"/>
        <v/>
      </c>
    </row>
    <row r="1720" spans="1:1" x14ac:dyDescent="0.25">
      <c r="A1720" s="65" t="str">
        <f t="shared" si="103"/>
        <v/>
      </c>
    </row>
    <row r="1721" spans="1:1" x14ac:dyDescent="0.25">
      <c r="A1721" s="65" t="str">
        <f t="shared" si="103"/>
        <v/>
      </c>
    </row>
    <row r="1722" spans="1:1" x14ac:dyDescent="0.25">
      <c r="A1722" s="65" t="str">
        <f t="shared" si="103"/>
        <v/>
      </c>
    </row>
    <row r="1723" spans="1:1" x14ac:dyDescent="0.25">
      <c r="A1723" s="65" t="str">
        <f t="shared" si="103"/>
        <v/>
      </c>
    </row>
    <row r="1724" spans="1:1" x14ac:dyDescent="0.25">
      <c r="A1724" s="65" t="str">
        <f t="shared" si="103"/>
        <v/>
      </c>
    </row>
    <row r="1725" spans="1:1" x14ac:dyDescent="0.25">
      <c r="A1725" s="65" t="str">
        <f t="shared" si="103"/>
        <v/>
      </c>
    </row>
    <row r="1726" spans="1:1" x14ac:dyDescent="0.25">
      <c r="A1726" s="65" t="str">
        <f t="shared" si="103"/>
        <v/>
      </c>
    </row>
    <row r="1727" spans="1:1" x14ac:dyDescent="0.25">
      <c r="A1727" s="65" t="str">
        <f t="shared" si="103"/>
        <v/>
      </c>
    </row>
    <row r="1728" spans="1:1" x14ac:dyDescent="0.25">
      <c r="A1728" s="65" t="str">
        <f t="shared" si="103"/>
        <v/>
      </c>
    </row>
    <row r="1729" spans="1:1" x14ac:dyDescent="0.25">
      <c r="A1729" s="65" t="str">
        <f t="shared" si="103"/>
        <v/>
      </c>
    </row>
    <row r="1730" spans="1:1" x14ac:dyDescent="0.25">
      <c r="A1730" s="65" t="str">
        <f t="shared" si="103"/>
        <v/>
      </c>
    </row>
    <row r="1731" spans="1:1" x14ac:dyDescent="0.25">
      <c r="A1731" s="65" t="str">
        <f t="shared" si="103"/>
        <v/>
      </c>
    </row>
    <row r="1732" spans="1:1" x14ac:dyDescent="0.25">
      <c r="A1732" s="65" t="str">
        <f t="shared" si="103"/>
        <v/>
      </c>
    </row>
    <row r="1733" spans="1:1" x14ac:dyDescent="0.25">
      <c r="A1733" s="65" t="str">
        <f t="shared" si="103"/>
        <v/>
      </c>
    </row>
    <row r="1734" spans="1:1" x14ac:dyDescent="0.25">
      <c r="A1734" s="65" t="str">
        <f t="shared" si="103"/>
        <v/>
      </c>
    </row>
    <row r="1735" spans="1:1" x14ac:dyDescent="0.25">
      <c r="A1735" s="65" t="str">
        <f t="shared" si="103"/>
        <v/>
      </c>
    </row>
    <row r="1736" spans="1:1" x14ac:dyDescent="0.25">
      <c r="A1736" s="65" t="str">
        <f t="shared" si="103"/>
        <v/>
      </c>
    </row>
    <row r="1737" spans="1:1" x14ac:dyDescent="0.25">
      <c r="A1737" s="65" t="str">
        <f t="shared" si="103"/>
        <v/>
      </c>
    </row>
    <row r="1738" spans="1:1" x14ac:dyDescent="0.25">
      <c r="A1738" s="65" t="str">
        <f t="shared" si="103"/>
        <v/>
      </c>
    </row>
    <row r="1739" spans="1:1" x14ac:dyDescent="0.25">
      <c r="A1739" s="65" t="str">
        <f t="shared" si="103"/>
        <v/>
      </c>
    </row>
    <row r="1740" spans="1:1" x14ac:dyDescent="0.25">
      <c r="A1740" s="65" t="str">
        <f t="shared" si="103"/>
        <v/>
      </c>
    </row>
    <row r="1741" spans="1:1" x14ac:dyDescent="0.25">
      <c r="A1741" s="65" t="str">
        <f t="shared" si="103"/>
        <v/>
      </c>
    </row>
    <row r="1742" spans="1:1" x14ac:dyDescent="0.25">
      <c r="A1742" s="65" t="str">
        <f t="shared" si="103"/>
        <v/>
      </c>
    </row>
    <row r="1743" spans="1:1" x14ac:dyDescent="0.25">
      <c r="A1743" s="65" t="str">
        <f t="shared" si="103"/>
        <v/>
      </c>
    </row>
    <row r="1744" spans="1:1" x14ac:dyDescent="0.25">
      <c r="A1744" s="65" t="str">
        <f t="shared" si="103"/>
        <v/>
      </c>
    </row>
    <row r="1745" spans="1:1" x14ac:dyDescent="0.25">
      <c r="A1745" s="65" t="str">
        <f t="shared" si="103"/>
        <v/>
      </c>
    </row>
    <row r="1746" spans="1:1" x14ac:dyDescent="0.25">
      <c r="A1746" s="65" t="str">
        <f t="shared" si="103"/>
        <v/>
      </c>
    </row>
    <row r="1747" spans="1:1" x14ac:dyDescent="0.25">
      <c r="A1747" s="65" t="str">
        <f t="shared" si="103"/>
        <v/>
      </c>
    </row>
    <row r="1748" spans="1:1" x14ac:dyDescent="0.25">
      <c r="A1748" s="65" t="str">
        <f t="shared" si="103"/>
        <v/>
      </c>
    </row>
    <row r="1749" spans="1:1" x14ac:dyDescent="0.25">
      <c r="A1749" s="65" t="str">
        <f t="shared" si="103"/>
        <v/>
      </c>
    </row>
    <row r="1750" spans="1:1" x14ac:dyDescent="0.25">
      <c r="A1750" s="65" t="str">
        <f t="shared" si="103"/>
        <v/>
      </c>
    </row>
    <row r="1751" spans="1:1" x14ac:dyDescent="0.25">
      <c r="A1751" s="65" t="str">
        <f t="shared" si="103"/>
        <v/>
      </c>
    </row>
    <row r="1752" spans="1:1" x14ac:dyDescent="0.25">
      <c r="A1752" s="65" t="str">
        <f t="shared" si="103"/>
        <v/>
      </c>
    </row>
    <row r="1753" spans="1:1" x14ac:dyDescent="0.25">
      <c r="A1753" s="65" t="str">
        <f t="shared" ref="A1753:A1816" si="104">IF(D1753="","",CONCATENATE(H1753,J1753,".",I1753))</f>
        <v/>
      </c>
    </row>
    <row r="1754" spans="1:1" x14ac:dyDescent="0.25">
      <c r="A1754" s="65" t="str">
        <f t="shared" si="104"/>
        <v/>
      </c>
    </row>
    <row r="1755" spans="1:1" x14ac:dyDescent="0.25">
      <c r="A1755" s="65" t="str">
        <f t="shared" si="104"/>
        <v/>
      </c>
    </row>
    <row r="1756" spans="1:1" x14ac:dyDescent="0.25">
      <c r="A1756" s="65" t="str">
        <f t="shared" si="104"/>
        <v/>
      </c>
    </row>
    <row r="1757" spans="1:1" x14ac:dyDescent="0.25">
      <c r="A1757" s="65" t="str">
        <f t="shared" si="104"/>
        <v/>
      </c>
    </row>
    <row r="1758" spans="1:1" x14ac:dyDescent="0.25">
      <c r="A1758" s="65" t="str">
        <f t="shared" si="104"/>
        <v/>
      </c>
    </row>
    <row r="1759" spans="1:1" x14ac:dyDescent="0.25">
      <c r="A1759" s="65" t="str">
        <f t="shared" si="104"/>
        <v/>
      </c>
    </row>
    <row r="1760" spans="1:1" x14ac:dyDescent="0.25">
      <c r="A1760" s="65" t="str">
        <f t="shared" si="104"/>
        <v/>
      </c>
    </row>
    <row r="1761" spans="1:1" x14ac:dyDescent="0.25">
      <c r="A1761" s="65" t="str">
        <f t="shared" si="104"/>
        <v/>
      </c>
    </row>
    <row r="1762" spans="1:1" x14ac:dyDescent="0.25">
      <c r="A1762" s="65" t="str">
        <f t="shared" si="104"/>
        <v/>
      </c>
    </row>
    <row r="1763" spans="1:1" x14ac:dyDescent="0.25">
      <c r="A1763" s="65" t="str">
        <f t="shared" si="104"/>
        <v/>
      </c>
    </row>
    <row r="1764" spans="1:1" x14ac:dyDescent="0.25">
      <c r="A1764" s="65" t="str">
        <f t="shared" si="104"/>
        <v/>
      </c>
    </row>
    <row r="1765" spans="1:1" x14ac:dyDescent="0.25">
      <c r="A1765" s="65" t="str">
        <f t="shared" si="104"/>
        <v/>
      </c>
    </row>
    <row r="1766" spans="1:1" x14ac:dyDescent="0.25">
      <c r="A1766" s="65" t="str">
        <f t="shared" si="104"/>
        <v/>
      </c>
    </row>
    <row r="1767" spans="1:1" x14ac:dyDescent="0.25">
      <c r="A1767" s="65" t="str">
        <f t="shared" si="104"/>
        <v/>
      </c>
    </row>
    <row r="1768" spans="1:1" x14ac:dyDescent="0.25">
      <c r="A1768" s="65" t="str">
        <f t="shared" si="104"/>
        <v/>
      </c>
    </row>
    <row r="1769" spans="1:1" x14ac:dyDescent="0.25">
      <c r="A1769" s="65" t="str">
        <f t="shared" si="104"/>
        <v/>
      </c>
    </row>
    <row r="1770" spans="1:1" x14ac:dyDescent="0.25">
      <c r="A1770" s="65" t="str">
        <f t="shared" si="104"/>
        <v/>
      </c>
    </row>
    <row r="1771" spans="1:1" x14ac:dyDescent="0.25">
      <c r="A1771" s="65" t="str">
        <f t="shared" si="104"/>
        <v/>
      </c>
    </row>
    <row r="1772" spans="1:1" x14ac:dyDescent="0.25">
      <c r="A1772" s="65" t="str">
        <f t="shared" si="104"/>
        <v/>
      </c>
    </row>
    <row r="1773" spans="1:1" x14ac:dyDescent="0.25">
      <c r="A1773" s="65" t="str">
        <f t="shared" si="104"/>
        <v/>
      </c>
    </row>
    <row r="1774" spans="1:1" x14ac:dyDescent="0.25">
      <c r="A1774" s="65" t="str">
        <f t="shared" si="104"/>
        <v/>
      </c>
    </row>
    <row r="1775" spans="1:1" x14ac:dyDescent="0.25">
      <c r="A1775" s="65" t="str">
        <f t="shared" si="104"/>
        <v/>
      </c>
    </row>
    <row r="1776" spans="1:1" x14ac:dyDescent="0.25">
      <c r="A1776" s="65" t="str">
        <f t="shared" si="104"/>
        <v/>
      </c>
    </row>
    <row r="1777" spans="1:1" x14ac:dyDescent="0.25">
      <c r="A1777" s="65" t="str">
        <f t="shared" si="104"/>
        <v/>
      </c>
    </row>
    <row r="1778" spans="1:1" x14ac:dyDescent="0.25">
      <c r="A1778" s="65" t="str">
        <f t="shared" si="104"/>
        <v/>
      </c>
    </row>
    <row r="1779" spans="1:1" x14ac:dyDescent="0.25">
      <c r="A1779" s="65" t="str">
        <f t="shared" si="104"/>
        <v/>
      </c>
    </row>
    <row r="1780" spans="1:1" x14ac:dyDescent="0.25">
      <c r="A1780" s="65" t="str">
        <f t="shared" si="104"/>
        <v/>
      </c>
    </row>
    <row r="1781" spans="1:1" x14ac:dyDescent="0.25">
      <c r="A1781" s="65" t="str">
        <f t="shared" si="104"/>
        <v/>
      </c>
    </row>
    <row r="1782" spans="1:1" x14ac:dyDescent="0.25">
      <c r="A1782" s="65" t="str">
        <f t="shared" si="104"/>
        <v/>
      </c>
    </row>
    <row r="1783" spans="1:1" x14ac:dyDescent="0.25">
      <c r="A1783" s="65" t="str">
        <f t="shared" si="104"/>
        <v/>
      </c>
    </row>
    <row r="1784" spans="1:1" x14ac:dyDescent="0.25">
      <c r="A1784" s="65" t="str">
        <f t="shared" si="104"/>
        <v/>
      </c>
    </row>
    <row r="1785" spans="1:1" x14ac:dyDescent="0.25">
      <c r="A1785" s="65" t="str">
        <f t="shared" si="104"/>
        <v/>
      </c>
    </row>
    <row r="1786" spans="1:1" x14ac:dyDescent="0.25">
      <c r="A1786" s="65" t="str">
        <f t="shared" si="104"/>
        <v/>
      </c>
    </row>
    <row r="1787" spans="1:1" x14ac:dyDescent="0.25">
      <c r="A1787" s="65" t="str">
        <f t="shared" si="104"/>
        <v/>
      </c>
    </row>
    <row r="1788" spans="1:1" x14ac:dyDescent="0.25">
      <c r="A1788" s="65" t="str">
        <f t="shared" si="104"/>
        <v/>
      </c>
    </row>
    <row r="1789" spans="1:1" x14ac:dyDescent="0.25">
      <c r="A1789" s="65" t="str">
        <f t="shared" si="104"/>
        <v/>
      </c>
    </row>
    <row r="1790" spans="1:1" x14ac:dyDescent="0.25">
      <c r="A1790" s="65" t="str">
        <f t="shared" si="104"/>
        <v/>
      </c>
    </row>
    <row r="1791" spans="1:1" x14ac:dyDescent="0.25">
      <c r="A1791" s="65" t="str">
        <f t="shared" si="104"/>
        <v/>
      </c>
    </row>
    <row r="1792" spans="1:1" x14ac:dyDescent="0.25">
      <c r="A1792" s="65" t="str">
        <f t="shared" si="104"/>
        <v/>
      </c>
    </row>
    <row r="1793" spans="1:1" x14ac:dyDescent="0.25">
      <c r="A1793" s="65" t="str">
        <f t="shared" si="104"/>
        <v/>
      </c>
    </row>
    <row r="1794" spans="1:1" x14ac:dyDescent="0.25">
      <c r="A1794" s="65" t="str">
        <f t="shared" si="104"/>
        <v/>
      </c>
    </row>
    <row r="1795" spans="1:1" x14ac:dyDescent="0.25">
      <c r="A1795" s="65" t="str">
        <f t="shared" si="104"/>
        <v/>
      </c>
    </row>
    <row r="1796" spans="1:1" x14ac:dyDescent="0.25">
      <c r="A1796" s="65" t="str">
        <f t="shared" si="104"/>
        <v/>
      </c>
    </row>
    <row r="1797" spans="1:1" x14ac:dyDescent="0.25">
      <c r="A1797" s="65" t="str">
        <f t="shared" si="104"/>
        <v/>
      </c>
    </row>
    <row r="1798" spans="1:1" x14ac:dyDescent="0.25">
      <c r="A1798" s="65" t="str">
        <f t="shared" si="104"/>
        <v/>
      </c>
    </row>
    <row r="1799" spans="1:1" x14ac:dyDescent="0.25">
      <c r="A1799" s="65" t="str">
        <f t="shared" si="104"/>
        <v/>
      </c>
    </row>
    <row r="1800" spans="1:1" x14ac:dyDescent="0.25">
      <c r="A1800" s="65" t="str">
        <f t="shared" si="104"/>
        <v/>
      </c>
    </row>
    <row r="1801" spans="1:1" x14ac:dyDescent="0.25">
      <c r="A1801" s="65" t="str">
        <f t="shared" si="104"/>
        <v/>
      </c>
    </row>
    <row r="1802" spans="1:1" x14ac:dyDescent="0.25">
      <c r="A1802" s="65" t="str">
        <f t="shared" si="104"/>
        <v/>
      </c>
    </row>
    <row r="1803" spans="1:1" x14ac:dyDescent="0.25">
      <c r="A1803" s="65" t="str">
        <f t="shared" si="104"/>
        <v/>
      </c>
    </row>
    <row r="1804" spans="1:1" x14ac:dyDescent="0.25">
      <c r="A1804" s="65" t="str">
        <f t="shared" si="104"/>
        <v/>
      </c>
    </row>
    <row r="1805" spans="1:1" x14ac:dyDescent="0.25">
      <c r="A1805" s="65" t="str">
        <f t="shared" si="104"/>
        <v/>
      </c>
    </row>
    <row r="1806" spans="1:1" x14ac:dyDescent="0.25">
      <c r="A1806" s="65" t="str">
        <f t="shared" si="104"/>
        <v/>
      </c>
    </row>
    <row r="1807" spans="1:1" x14ac:dyDescent="0.25">
      <c r="A1807" s="65" t="str">
        <f t="shared" si="104"/>
        <v/>
      </c>
    </row>
    <row r="1808" spans="1:1" x14ac:dyDescent="0.25">
      <c r="A1808" s="65" t="str">
        <f t="shared" si="104"/>
        <v/>
      </c>
    </row>
    <row r="1809" spans="1:1" x14ac:dyDescent="0.25">
      <c r="A1809" s="65" t="str">
        <f t="shared" si="104"/>
        <v/>
      </c>
    </row>
    <row r="1810" spans="1:1" x14ac:dyDescent="0.25">
      <c r="A1810" s="65" t="str">
        <f t="shared" si="104"/>
        <v/>
      </c>
    </row>
    <row r="1811" spans="1:1" x14ac:dyDescent="0.25">
      <c r="A1811" s="65" t="str">
        <f t="shared" si="104"/>
        <v/>
      </c>
    </row>
    <row r="1812" spans="1:1" x14ac:dyDescent="0.25">
      <c r="A1812" s="65" t="str">
        <f t="shared" si="104"/>
        <v/>
      </c>
    </row>
    <row r="1813" spans="1:1" x14ac:dyDescent="0.25">
      <c r="A1813" s="65" t="str">
        <f t="shared" si="104"/>
        <v/>
      </c>
    </row>
    <row r="1814" spans="1:1" x14ac:dyDescent="0.25">
      <c r="A1814" s="65" t="str">
        <f t="shared" si="104"/>
        <v/>
      </c>
    </row>
    <row r="1815" spans="1:1" x14ac:dyDescent="0.25">
      <c r="A1815" s="65" t="str">
        <f t="shared" si="104"/>
        <v/>
      </c>
    </row>
    <row r="1816" spans="1:1" x14ac:dyDescent="0.25">
      <c r="A1816" s="65" t="str">
        <f t="shared" si="104"/>
        <v/>
      </c>
    </row>
    <row r="1817" spans="1:1" x14ac:dyDescent="0.25">
      <c r="A1817" s="65" t="str">
        <f t="shared" ref="A1817:A1880" si="105">IF(D1817="","",CONCATENATE(H1817,J1817,".",I1817))</f>
        <v/>
      </c>
    </row>
    <row r="1818" spans="1:1" x14ac:dyDescent="0.25">
      <c r="A1818" s="65" t="str">
        <f t="shared" si="105"/>
        <v/>
      </c>
    </row>
    <row r="1819" spans="1:1" x14ac:dyDescent="0.25">
      <c r="A1819" s="65" t="str">
        <f t="shared" si="105"/>
        <v/>
      </c>
    </row>
    <row r="1820" spans="1:1" x14ac:dyDescent="0.25">
      <c r="A1820" s="65" t="str">
        <f t="shared" si="105"/>
        <v/>
      </c>
    </row>
    <row r="1821" spans="1:1" x14ac:dyDescent="0.25">
      <c r="A1821" s="65" t="str">
        <f t="shared" si="105"/>
        <v/>
      </c>
    </row>
    <row r="1822" spans="1:1" x14ac:dyDescent="0.25">
      <c r="A1822" s="65" t="str">
        <f t="shared" si="105"/>
        <v/>
      </c>
    </row>
    <row r="1823" spans="1:1" x14ac:dyDescent="0.25">
      <c r="A1823" s="65" t="str">
        <f t="shared" si="105"/>
        <v/>
      </c>
    </row>
    <row r="1824" spans="1:1" x14ac:dyDescent="0.25">
      <c r="A1824" s="65" t="str">
        <f t="shared" si="105"/>
        <v/>
      </c>
    </row>
    <row r="1825" spans="1:1" x14ac:dyDescent="0.25">
      <c r="A1825" s="65" t="str">
        <f t="shared" si="105"/>
        <v/>
      </c>
    </row>
    <row r="1826" spans="1:1" x14ac:dyDescent="0.25">
      <c r="A1826" s="65" t="str">
        <f t="shared" si="105"/>
        <v/>
      </c>
    </row>
    <row r="1827" spans="1:1" x14ac:dyDescent="0.25">
      <c r="A1827" s="65" t="str">
        <f t="shared" si="105"/>
        <v/>
      </c>
    </row>
    <row r="1828" spans="1:1" x14ac:dyDescent="0.25">
      <c r="A1828" s="65" t="str">
        <f t="shared" si="105"/>
        <v/>
      </c>
    </row>
    <row r="1829" spans="1:1" x14ac:dyDescent="0.25">
      <c r="A1829" s="65" t="str">
        <f t="shared" si="105"/>
        <v/>
      </c>
    </row>
    <row r="1830" spans="1:1" x14ac:dyDescent="0.25">
      <c r="A1830" s="65" t="str">
        <f t="shared" si="105"/>
        <v/>
      </c>
    </row>
    <row r="1831" spans="1:1" x14ac:dyDescent="0.25">
      <c r="A1831" s="65" t="str">
        <f t="shared" si="105"/>
        <v/>
      </c>
    </row>
    <row r="1832" spans="1:1" x14ac:dyDescent="0.25">
      <c r="A1832" s="65" t="str">
        <f t="shared" si="105"/>
        <v/>
      </c>
    </row>
    <row r="1833" spans="1:1" x14ac:dyDescent="0.25">
      <c r="A1833" s="65" t="str">
        <f t="shared" si="105"/>
        <v/>
      </c>
    </row>
    <row r="1834" spans="1:1" x14ac:dyDescent="0.25">
      <c r="A1834" s="65" t="str">
        <f t="shared" si="105"/>
        <v/>
      </c>
    </row>
    <row r="1835" spans="1:1" x14ac:dyDescent="0.25">
      <c r="A1835" s="65" t="str">
        <f t="shared" si="105"/>
        <v/>
      </c>
    </row>
    <row r="1836" spans="1:1" x14ac:dyDescent="0.25">
      <c r="A1836" s="65" t="str">
        <f t="shared" si="105"/>
        <v/>
      </c>
    </row>
    <row r="1837" spans="1:1" x14ac:dyDescent="0.25">
      <c r="A1837" s="65" t="str">
        <f t="shared" si="105"/>
        <v/>
      </c>
    </row>
    <row r="1838" spans="1:1" x14ac:dyDescent="0.25">
      <c r="A1838" s="65" t="str">
        <f t="shared" si="105"/>
        <v/>
      </c>
    </row>
    <row r="1839" spans="1:1" x14ac:dyDescent="0.25">
      <c r="A1839" s="65" t="str">
        <f t="shared" si="105"/>
        <v/>
      </c>
    </row>
    <row r="1840" spans="1:1" x14ac:dyDescent="0.25">
      <c r="A1840" s="65" t="str">
        <f t="shared" si="105"/>
        <v/>
      </c>
    </row>
    <row r="1841" spans="1:1" x14ac:dyDescent="0.25">
      <c r="A1841" s="65" t="str">
        <f t="shared" si="105"/>
        <v/>
      </c>
    </row>
    <row r="1842" spans="1:1" x14ac:dyDescent="0.25">
      <c r="A1842" s="65" t="str">
        <f t="shared" si="105"/>
        <v/>
      </c>
    </row>
    <row r="1843" spans="1:1" x14ac:dyDescent="0.25">
      <c r="A1843" s="65" t="str">
        <f t="shared" si="105"/>
        <v/>
      </c>
    </row>
    <row r="1844" spans="1:1" x14ac:dyDescent="0.25">
      <c r="A1844" s="65" t="str">
        <f t="shared" si="105"/>
        <v/>
      </c>
    </row>
    <row r="1845" spans="1:1" x14ac:dyDescent="0.25">
      <c r="A1845" s="65" t="str">
        <f t="shared" si="105"/>
        <v/>
      </c>
    </row>
    <row r="1846" spans="1:1" x14ac:dyDescent="0.25">
      <c r="A1846" s="65" t="str">
        <f t="shared" si="105"/>
        <v/>
      </c>
    </row>
    <row r="1847" spans="1:1" x14ac:dyDescent="0.25">
      <c r="A1847" s="65" t="str">
        <f t="shared" si="105"/>
        <v/>
      </c>
    </row>
    <row r="1848" spans="1:1" x14ac:dyDescent="0.25">
      <c r="A1848" s="65" t="str">
        <f t="shared" si="105"/>
        <v/>
      </c>
    </row>
    <row r="1849" spans="1:1" x14ac:dyDescent="0.25">
      <c r="A1849" s="65" t="str">
        <f t="shared" si="105"/>
        <v/>
      </c>
    </row>
    <row r="1850" spans="1:1" x14ac:dyDescent="0.25">
      <c r="A1850" s="65" t="str">
        <f t="shared" si="105"/>
        <v/>
      </c>
    </row>
    <row r="1851" spans="1:1" x14ac:dyDescent="0.25">
      <c r="A1851" s="65" t="str">
        <f t="shared" si="105"/>
        <v/>
      </c>
    </row>
    <row r="1852" spans="1:1" x14ac:dyDescent="0.25">
      <c r="A1852" s="65" t="str">
        <f t="shared" si="105"/>
        <v/>
      </c>
    </row>
    <row r="1853" spans="1:1" x14ac:dyDescent="0.25">
      <c r="A1853" s="65" t="str">
        <f t="shared" si="105"/>
        <v/>
      </c>
    </row>
    <row r="1854" spans="1:1" x14ac:dyDescent="0.25">
      <c r="A1854" s="65" t="str">
        <f t="shared" si="105"/>
        <v/>
      </c>
    </row>
    <row r="1855" spans="1:1" x14ac:dyDescent="0.25">
      <c r="A1855" s="65" t="str">
        <f t="shared" si="105"/>
        <v/>
      </c>
    </row>
    <row r="1856" spans="1:1" x14ac:dyDescent="0.25">
      <c r="A1856" s="65" t="str">
        <f t="shared" si="105"/>
        <v/>
      </c>
    </row>
    <row r="1857" spans="1:1" x14ac:dyDescent="0.25">
      <c r="A1857" s="65" t="str">
        <f t="shared" si="105"/>
        <v/>
      </c>
    </row>
    <row r="1858" spans="1:1" x14ac:dyDescent="0.25">
      <c r="A1858" s="65" t="str">
        <f t="shared" si="105"/>
        <v/>
      </c>
    </row>
    <row r="1859" spans="1:1" x14ac:dyDescent="0.25">
      <c r="A1859" s="65" t="str">
        <f t="shared" si="105"/>
        <v/>
      </c>
    </row>
    <row r="1860" spans="1:1" x14ac:dyDescent="0.25">
      <c r="A1860" s="65" t="str">
        <f t="shared" si="105"/>
        <v/>
      </c>
    </row>
    <row r="1861" spans="1:1" x14ac:dyDescent="0.25">
      <c r="A1861" s="65" t="str">
        <f t="shared" si="105"/>
        <v/>
      </c>
    </row>
    <row r="1862" spans="1:1" x14ac:dyDescent="0.25">
      <c r="A1862" s="65" t="str">
        <f t="shared" si="105"/>
        <v/>
      </c>
    </row>
    <row r="1863" spans="1:1" x14ac:dyDescent="0.25">
      <c r="A1863" s="65" t="str">
        <f t="shared" si="105"/>
        <v/>
      </c>
    </row>
    <row r="1864" spans="1:1" x14ac:dyDescent="0.25">
      <c r="A1864" s="65" t="str">
        <f t="shared" si="105"/>
        <v/>
      </c>
    </row>
    <row r="1865" spans="1:1" x14ac:dyDescent="0.25">
      <c r="A1865" s="65" t="str">
        <f t="shared" si="105"/>
        <v/>
      </c>
    </row>
    <row r="1866" spans="1:1" x14ac:dyDescent="0.25">
      <c r="A1866" s="65" t="str">
        <f t="shared" si="105"/>
        <v/>
      </c>
    </row>
    <row r="1867" spans="1:1" x14ac:dyDescent="0.25">
      <c r="A1867" s="65" t="str">
        <f t="shared" si="105"/>
        <v/>
      </c>
    </row>
    <row r="1868" spans="1:1" x14ac:dyDescent="0.25">
      <c r="A1868" s="65" t="str">
        <f t="shared" si="105"/>
        <v/>
      </c>
    </row>
    <row r="1869" spans="1:1" x14ac:dyDescent="0.25">
      <c r="A1869" s="65" t="str">
        <f t="shared" si="105"/>
        <v/>
      </c>
    </row>
    <row r="1870" spans="1:1" x14ac:dyDescent="0.25">
      <c r="A1870" s="65" t="str">
        <f t="shared" si="105"/>
        <v/>
      </c>
    </row>
    <row r="1871" spans="1:1" x14ac:dyDescent="0.25">
      <c r="A1871" s="65" t="str">
        <f t="shared" si="105"/>
        <v/>
      </c>
    </row>
    <row r="1872" spans="1:1" x14ac:dyDescent="0.25">
      <c r="A1872" s="65" t="str">
        <f t="shared" si="105"/>
        <v/>
      </c>
    </row>
    <row r="1873" spans="1:1" x14ac:dyDescent="0.25">
      <c r="A1873" s="65" t="str">
        <f t="shared" si="105"/>
        <v/>
      </c>
    </row>
    <row r="1874" spans="1:1" x14ac:dyDescent="0.25">
      <c r="A1874" s="65" t="str">
        <f t="shared" si="105"/>
        <v/>
      </c>
    </row>
    <row r="1875" spans="1:1" x14ac:dyDescent="0.25">
      <c r="A1875" s="65" t="str">
        <f t="shared" si="105"/>
        <v/>
      </c>
    </row>
    <row r="1876" spans="1:1" x14ac:dyDescent="0.25">
      <c r="A1876" s="65" t="str">
        <f t="shared" si="105"/>
        <v/>
      </c>
    </row>
    <row r="1877" spans="1:1" x14ac:dyDescent="0.25">
      <c r="A1877" s="65" t="str">
        <f t="shared" si="105"/>
        <v/>
      </c>
    </row>
    <row r="1878" spans="1:1" x14ac:dyDescent="0.25">
      <c r="A1878" s="65" t="str">
        <f t="shared" si="105"/>
        <v/>
      </c>
    </row>
    <row r="1879" spans="1:1" x14ac:dyDescent="0.25">
      <c r="A1879" s="65" t="str">
        <f t="shared" si="105"/>
        <v/>
      </c>
    </row>
    <row r="1880" spans="1:1" x14ac:dyDescent="0.25">
      <c r="A1880" s="65" t="str">
        <f t="shared" si="105"/>
        <v/>
      </c>
    </row>
    <row r="1881" spans="1:1" x14ac:dyDescent="0.25">
      <c r="A1881" s="65" t="str">
        <f t="shared" ref="A1881:A1944" si="106">IF(D1881="","",CONCATENATE(H1881,J1881,".",I1881))</f>
        <v/>
      </c>
    </row>
    <row r="1882" spans="1:1" x14ac:dyDescent="0.25">
      <c r="A1882" s="65" t="str">
        <f t="shared" si="106"/>
        <v/>
      </c>
    </row>
    <row r="1883" spans="1:1" x14ac:dyDescent="0.25">
      <c r="A1883" s="65" t="str">
        <f t="shared" si="106"/>
        <v/>
      </c>
    </row>
    <row r="1884" spans="1:1" x14ac:dyDescent="0.25">
      <c r="A1884" s="65" t="str">
        <f t="shared" si="106"/>
        <v/>
      </c>
    </row>
    <row r="1885" spans="1:1" x14ac:dyDescent="0.25">
      <c r="A1885" s="65" t="str">
        <f t="shared" si="106"/>
        <v/>
      </c>
    </row>
    <row r="1886" spans="1:1" x14ac:dyDescent="0.25">
      <c r="A1886" s="65" t="str">
        <f t="shared" si="106"/>
        <v/>
      </c>
    </row>
    <row r="1887" spans="1:1" x14ac:dyDescent="0.25">
      <c r="A1887" s="65" t="str">
        <f t="shared" si="106"/>
        <v/>
      </c>
    </row>
    <row r="1888" spans="1:1" x14ac:dyDescent="0.25">
      <c r="A1888" s="65" t="str">
        <f t="shared" si="106"/>
        <v/>
      </c>
    </row>
    <row r="1889" spans="1:1" x14ac:dyDescent="0.25">
      <c r="A1889" s="65" t="str">
        <f t="shared" si="106"/>
        <v/>
      </c>
    </row>
    <row r="1890" spans="1:1" x14ac:dyDescent="0.25">
      <c r="A1890" s="65" t="str">
        <f t="shared" si="106"/>
        <v/>
      </c>
    </row>
    <row r="1891" spans="1:1" x14ac:dyDescent="0.25">
      <c r="A1891" s="65" t="str">
        <f t="shared" si="106"/>
        <v/>
      </c>
    </row>
    <row r="1892" spans="1:1" x14ac:dyDescent="0.25">
      <c r="A1892" s="65" t="str">
        <f t="shared" si="106"/>
        <v/>
      </c>
    </row>
    <row r="1893" spans="1:1" x14ac:dyDescent="0.25">
      <c r="A1893" s="65" t="str">
        <f t="shared" si="106"/>
        <v/>
      </c>
    </row>
    <row r="1894" spans="1:1" x14ac:dyDescent="0.25">
      <c r="A1894" s="65" t="str">
        <f t="shared" si="106"/>
        <v/>
      </c>
    </row>
    <row r="1895" spans="1:1" x14ac:dyDescent="0.25">
      <c r="A1895" s="65" t="str">
        <f t="shared" si="106"/>
        <v/>
      </c>
    </row>
    <row r="1896" spans="1:1" x14ac:dyDescent="0.25">
      <c r="A1896" s="65" t="str">
        <f t="shared" si="106"/>
        <v/>
      </c>
    </row>
    <row r="1897" spans="1:1" x14ac:dyDescent="0.25">
      <c r="A1897" s="65" t="str">
        <f t="shared" si="106"/>
        <v/>
      </c>
    </row>
    <row r="1898" spans="1:1" x14ac:dyDescent="0.25">
      <c r="A1898" s="65" t="str">
        <f t="shared" si="106"/>
        <v/>
      </c>
    </row>
    <row r="1899" spans="1:1" x14ac:dyDescent="0.25">
      <c r="A1899" s="65" t="str">
        <f t="shared" si="106"/>
        <v/>
      </c>
    </row>
    <row r="1900" spans="1:1" x14ac:dyDescent="0.25">
      <c r="A1900" s="65" t="str">
        <f t="shared" si="106"/>
        <v/>
      </c>
    </row>
    <row r="1901" spans="1:1" x14ac:dyDescent="0.25">
      <c r="A1901" s="65" t="str">
        <f t="shared" si="106"/>
        <v/>
      </c>
    </row>
    <row r="1902" spans="1:1" x14ac:dyDescent="0.25">
      <c r="A1902" s="65" t="str">
        <f t="shared" si="106"/>
        <v/>
      </c>
    </row>
    <row r="1903" spans="1:1" x14ac:dyDescent="0.25">
      <c r="A1903" s="65" t="str">
        <f t="shared" si="106"/>
        <v/>
      </c>
    </row>
    <row r="1904" spans="1:1" x14ac:dyDescent="0.25">
      <c r="A1904" s="65" t="str">
        <f t="shared" si="106"/>
        <v/>
      </c>
    </row>
    <row r="1905" spans="1:1" x14ac:dyDescent="0.25">
      <c r="A1905" s="65" t="str">
        <f t="shared" si="106"/>
        <v/>
      </c>
    </row>
    <row r="1906" spans="1:1" x14ac:dyDescent="0.25">
      <c r="A1906" s="65" t="str">
        <f t="shared" si="106"/>
        <v/>
      </c>
    </row>
    <row r="1907" spans="1:1" x14ac:dyDescent="0.25">
      <c r="A1907" s="65" t="str">
        <f t="shared" si="106"/>
        <v/>
      </c>
    </row>
    <row r="1908" spans="1:1" x14ac:dyDescent="0.25">
      <c r="A1908" s="65" t="str">
        <f t="shared" si="106"/>
        <v/>
      </c>
    </row>
    <row r="1909" spans="1:1" x14ac:dyDescent="0.25">
      <c r="A1909" s="65" t="str">
        <f t="shared" si="106"/>
        <v/>
      </c>
    </row>
    <row r="1910" spans="1:1" x14ac:dyDescent="0.25">
      <c r="A1910" s="65" t="str">
        <f t="shared" si="106"/>
        <v/>
      </c>
    </row>
    <row r="1911" spans="1:1" x14ac:dyDescent="0.25">
      <c r="A1911" s="65" t="str">
        <f t="shared" si="106"/>
        <v/>
      </c>
    </row>
    <row r="1912" spans="1:1" x14ac:dyDescent="0.25">
      <c r="A1912" s="65" t="str">
        <f t="shared" si="106"/>
        <v/>
      </c>
    </row>
    <row r="1913" spans="1:1" x14ac:dyDescent="0.25">
      <c r="A1913" s="65" t="str">
        <f t="shared" si="106"/>
        <v/>
      </c>
    </row>
    <row r="1914" spans="1:1" x14ac:dyDescent="0.25">
      <c r="A1914" s="65" t="str">
        <f t="shared" si="106"/>
        <v/>
      </c>
    </row>
    <row r="1915" spans="1:1" x14ac:dyDescent="0.25">
      <c r="A1915" s="65" t="str">
        <f t="shared" si="106"/>
        <v/>
      </c>
    </row>
    <row r="1916" spans="1:1" x14ac:dyDescent="0.25">
      <c r="A1916" s="65" t="str">
        <f t="shared" si="106"/>
        <v/>
      </c>
    </row>
    <row r="1917" spans="1:1" x14ac:dyDescent="0.25">
      <c r="A1917" s="65" t="str">
        <f t="shared" si="106"/>
        <v/>
      </c>
    </row>
    <row r="1918" spans="1:1" x14ac:dyDescent="0.25">
      <c r="A1918" s="65" t="str">
        <f t="shared" si="106"/>
        <v/>
      </c>
    </row>
    <row r="1919" spans="1:1" x14ac:dyDescent="0.25">
      <c r="A1919" s="65" t="str">
        <f t="shared" si="106"/>
        <v/>
      </c>
    </row>
    <row r="1920" spans="1:1" x14ac:dyDescent="0.25">
      <c r="A1920" s="65" t="str">
        <f t="shared" si="106"/>
        <v/>
      </c>
    </row>
    <row r="1921" spans="1:1" x14ac:dyDescent="0.25">
      <c r="A1921" s="65" t="str">
        <f t="shared" si="106"/>
        <v/>
      </c>
    </row>
    <row r="1922" spans="1:1" x14ac:dyDescent="0.25">
      <c r="A1922" s="65" t="str">
        <f t="shared" si="106"/>
        <v/>
      </c>
    </row>
    <row r="1923" spans="1:1" x14ac:dyDescent="0.25">
      <c r="A1923" s="65" t="str">
        <f t="shared" si="106"/>
        <v/>
      </c>
    </row>
    <row r="1924" spans="1:1" x14ac:dyDescent="0.25">
      <c r="A1924" s="65" t="str">
        <f t="shared" si="106"/>
        <v/>
      </c>
    </row>
    <row r="1925" spans="1:1" x14ac:dyDescent="0.25">
      <c r="A1925" s="65" t="str">
        <f t="shared" si="106"/>
        <v/>
      </c>
    </row>
    <row r="1926" spans="1:1" x14ac:dyDescent="0.25">
      <c r="A1926" s="65" t="str">
        <f t="shared" si="106"/>
        <v/>
      </c>
    </row>
    <row r="1927" spans="1:1" x14ac:dyDescent="0.25">
      <c r="A1927" s="65" t="str">
        <f t="shared" si="106"/>
        <v/>
      </c>
    </row>
    <row r="1928" spans="1:1" x14ac:dyDescent="0.25">
      <c r="A1928" s="65" t="str">
        <f t="shared" si="106"/>
        <v/>
      </c>
    </row>
    <row r="1929" spans="1:1" x14ac:dyDescent="0.25">
      <c r="A1929" s="65" t="str">
        <f t="shared" si="106"/>
        <v/>
      </c>
    </row>
    <row r="1930" spans="1:1" x14ac:dyDescent="0.25">
      <c r="A1930" s="65" t="str">
        <f t="shared" si="106"/>
        <v/>
      </c>
    </row>
    <row r="1931" spans="1:1" x14ac:dyDescent="0.25">
      <c r="A1931" s="65" t="str">
        <f t="shared" si="106"/>
        <v/>
      </c>
    </row>
    <row r="1932" spans="1:1" x14ac:dyDescent="0.25">
      <c r="A1932" s="65" t="str">
        <f t="shared" si="106"/>
        <v/>
      </c>
    </row>
    <row r="1933" spans="1:1" x14ac:dyDescent="0.25">
      <c r="A1933" s="65" t="str">
        <f t="shared" si="106"/>
        <v/>
      </c>
    </row>
    <row r="1934" spans="1:1" x14ac:dyDescent="0.25">
      <c r="A1934" s="65" t="str">
        <f t="shared" si="106"/>
        <v/>
      </c>
    </row>
    <row r="1935" spans="1:1" x14ac:dyDescent="0.25">
      <c r="A1935" s="65" t="str">
        <f t="shared" si="106"/>
        <v/>
      </c>
    </row>
    <row r="1936" spans="1:1" x14ac:dyDescent="0.25">
      <c r="A1936" s="65" t="str">
        <f t="shared" si="106"/>
        <v/>
      </c>
    </row>
    <row r="1937" spans="1:1" x14ac:dyDescent="0.25">
      <c r="A1937" s="65" t="str">
        <f t="shared" si="106"/>
        <v/>
      </c>
    </row>
    <row r="1938" spans="1:1" x14ac:dyDescent="0.25">
      <c r="A1938" s="65" t="str">
        <f t="shared" si="106"/>
        <v/>
      </c>
    </row>
    <row r="1939" spans="1:1" x14ac:dyDescent="0.25">
      <c r="A1939" s="65" t="str">
        <f t="shared" si="106"/>
        <v/>
      </c>
    </row>
    <row r="1940" spans="1:1" x14ac:dyDescent="0.25">
      <c r="A1940" s="65" t="str">
        <f t="shared" si="106"/>
        <v/>
      </c>
    </row>
    <row r="1941" spans="1:1" x14ac:dyDescent="0.25">
      <c r="A1941" s="65" t="str">
        <f t="shared" si="106"/>
        <v/>
      </c>
    </row>
    <row r="1942" spans="1:1" x14ac:dyDescent="0.25">
      <c r="A1942" s="65" t="str">
        <f t="shared" si="106"/>
        <v/>
      </c>
    </row>
    <row r="1943" spans="1:1" x14ac:dyDescent="0.25">
      <c r="A1943" s="65" t="str">
        <f t="shared" si="106"/>
        <v/>
      </c>
    </row>
    <row r="1944" spans="1:1" x14ac:dyDescent="0.25">
      <c r="A1944" s="65" t="str">
        <f t="shared" si="106"/>
        <v/>
      </c>
    </row>
    <row r="1945" spans="1:1" x14ac:dyDescent="0.25">
      <c r="A1945" s="65" t="str">
        <f t="shared" ref="A1945:A2008" si="107">IF(D1945="","",CONCATENATE(H1945,J1945,".",I1945))</f>
        <v/>
      </c>
    </row>
    <row r="1946" spans="1:1" x14ac:dyDescent="0.25">
      <c r="A1946" s="65" t="str">
        <f t="shared" si="107"/>
        <v/>
      </c>
    </row>
    <row r="1947" spans="1:1" x14ac:dyDescent="0.25">
      <c r="A1947" s="65" t="str">
        <f t="shared" si="107"/>
        <v/>
      </c>
    </row>
    <row r="1948" spans="1:1" x14ac:dyDescent="0.25">
      <c r="A1948" s="65" t="str">
        <f t="shared" si="107"/>
        <v/>
      </c>
    </row>
    <row r="1949" spans="1:1" x14ac:dyDescent="0.25">
      <c r="A1949" s="65" t="str">
        <f t="shared" si="107"/>
        <v/>
      </c>
    </row>
    <row r="1950" spans="1:1" x14ac:dyDescent="0.25">
      <c r="A1950" s="65" t="str">
        <f t="shared" si="107"/>
        <v/>
      </c>
    </row>
    <row r="1951" spans="1:1" x14ac:dyDescent="0.25">
      <c r="A1951" s="65" t="str">
        <f t="shared" si="107"/>
        <v/>
      </c>
    </row>
    <row r="1952" spans="1:1" x14ac:dyDescent="0.25">
      <c r="A1952" s="65" t="str">
        <f t="shared" si="107"/>
        <v/>
      </c>
    </row>
    <row r="1953" spans="1:1" x14ac:dyDescent="0.25">
      <c r="A1953" s="65" t="str">
        <f t="shared" si="107"/>
        <v/>
      </c>
    </row>
    <row r="1954" spans="1:1" x14ac:dyDescent="0.25">
      <c r="A1954" s="65" t="str">
        <f t="shared" si="107"/>
        <v/>
      </c>
    </row>
    <row r="1955" spans="1:1" x14ac:dyDescent="0.25">
      <c r="A1955" s="65" t="str">
        <f t="shared" si="107"/>
        <v/>
      </c>
    </row>
    <row r="1956" spans="1:1" x14ac:dyDescent="0.25">
      <c r="A1956" s="65" t="str">
        <f t="shared" si="107"/>
        <v/>
      </c>
    </row>
    <row r="1957" spans="1:1" x14ac:dyDescent="0.25">
      <c r="A1957" s="65" t="str">
        <f t="shared" si="107"/>
        <v/>
      </c>
    </row>
    <row r="1958" spans="1:1" x14ac:dyDescent="0.25">
      <c r="A1958" s="65" t="str">
        <f t="shared" si="107"/>
        <v/>
      </c>
    </row>
    <row r="1959" spans="1:1" x14ac:dyDescent="0.25">
      <c r="A1959" s="65" t="str">
        <f t="shared" si="107"/>
        <v/>
      </c>
    </row>
    <row r="1960" spans="1:1" x14ac:dyDescent="0.25">
      <c r="A1960" s="65" t="str">
        <f t="shared" si="107"/>
        <v/>
      </c>
    </row>
    <row r="1961" spans="1:1" x14ac:dyDescent="0.25">
      <c r="A1961" s="65" t="str">
        <f t="shared" si="107"/>
        <v/>
      </c>
    </row>
    <row r="1962" spans="1:1" x14ac:dyDescent="0.25">
      <c r="A1962" s="65" t="str">
        <f t="shared" si="107"/>
        <v/>
      </c>
    </row>
    <row r="1963" spans="1:1" x14ac:dyDescent="0.25">
      <c r="A1963" s="65" t="str">
        <f t="shared" si="107"/>
        <v/>
      </c>
    </row>
    <row r="1964" spans="1:1" x14ac:dyDescent="0.25">
      <c r="A1964" s="65" t="str">
        <f t="shared" si="107"/>
        <v/>
      </c>
    </row>
    <row r="1965" spans="1:1" x14ac:dyDescent="0.25">
      <c r="A1965" s="65" t="str">
        <f t="shared" si="107"/>
        <v/>
      </c>
    </row>
    <row r="1966" spans="1:1" x14ac:dyDescent="0.25">
      <c r="A1966" s="65" t="str">
        <f t="shared" si="107"/>
        <v/>
      </c>
    </row>
    <row r="1967" spans="1:1" x14ac:dyDescent="0.25">
      <c r="A1967" s="65" t="str">
        <f t="shared" si="107"/>
        <v/>
      </c>
    </row>
    <row r="1968" spans="1:1" x14ac:dyDescent="0.25">
      <c r="A1968" s="65" t="str">
        <f t="shared" si="107"/>
        <v/>
      </c>
    </row>
    <row r="1969" spans="1:1" x14ac:dyDescent="0.25">
      <c r="A1969" s="65" t="str">
        <f t="shared" si="107"/>
        <v/>
      </c>
    </row>
    <row r="1970" spans="1:1" x14ac:dyDescent="0.25">
      <c r="A1970" s="65" t="str">
        <f t="shared" si="107"/>
        <v/>
      </c>
    </row>
    <row r="1971" spans="1:1" x14ac:dyDescent="0.25">
      <c r="A1971" s="65" t="str">
        <f t="shared" si="107"/>
        <v/>
      </c>
    </row>
    <row r="1972" spans="1:1" x14ac:dyDescent="0.25">
      <c r="A1972" s="65" t="str">
        <f t="shared" si="107"/>
        <v/>
      </c>
    </row>
    <row r="1973" spans="1:1" x14ac:dyDescent="0.25">
      <c r="A1973" s="65" t="str">
        <f t="shared" si="107"/>
        <v/>
      </c>
    </row>
    <row r="1974" spans="1:1" x14ac:dyDescent="0.25">
      <c r="A1974" s="65" t="str">
        <f t="shared" si="107"/>
        <v/>
      </c>
    </row>
    <row r="1975" spans="1:1" x14ac:dyDescent="0.25">
      <c r="A1975" s="65" t="str">
        <f t="shared" si="107"/>
        <v/>
      </c>
    </row>
    <row r="1976" spans="1:1" x14ac:dyDescent="0.25">
      <c r="A1976" s="65" t="str">
        <f t="shared" si="107"/>
        <v/>
      </c>
    </row>
    <row r="1977" spans="1:1" x14ac:dyDescent="0.25">
      <c r="A1977" s="65" t="str">
        <f t="shared" si="107"/>
        <v/>
      </c>
    </row>
    <row r="1978" spans="1:1" x14ac:dyDescent="0.25">
      <c r="A1978" s="65" t="str">
        <f t="shared" si="107"/>
        <v/>
      </c>
    </row>
    <row r="1979" spans="1:1" x14ac:dyDescent="0.25">
      <c r="A1979" s="65" t="str">
        <f t="shared" si="107"/>
        <v/>
      </c>
    </row>
    <row r="1980" spans="1:1" x14ac:dyDescent="0.25">
      <c r="A1980" s="65" t="str">
        <f t="shared" si="107"/>
        <v/>
      </c>
    </row>
    <row r="1981" spans="1:1" x14ac:dyDescent="0.25">
      <c r="A1981" s="65" t="str">
        <f t="shared" si="107"/>
        <v/>
      </c>
    </row>
    <row r="1982" spans="1:1" x14ac:dyDescent="0.25">
      <c r="A1982" s="65" t="str">
        <f t="shared" si="107"/>
        <v/>
      </c>
    </row>
    <row r="1983" spans="1:1" x14ac:dyDescent="0.25">
      <c r="A1983" s="65" t="str">
        <f t="shared" si="107"/>
        <v/>
      </c>
    </row>
    <row r="1984" spans="1:1" x14ac:dyDescent="0.25">
      <c r="A1984" s="65" t="str">
        <f t="shared" si="107"/>
        <v/>
      </c>
    </row>
    <row r="1985" spans="1:1" x14ac:dyDescent="0.25">
      <c r="A1985" s="65" t="str">
        <f t="shared" si="107"/>
        <v/>
      </c>
    </row>
    <row r="1986" spans="1:1" x14ac:dyDescent="0.25">
      <c r="A1986" s="65" t="str">
        <f t="shared" si="107"/>
        <v/>
      </c>
    </row>
    <row r="1987" spans="1:1" x14ac:dyDescent="0.25">
      <c r="A1987" s="65" t="str">
        <f t="shared" si="107"/>
        <v/>
      </c>
    </row>
    <row r="1988" spans="1:1" x14ac:dyDescent="0.25">
      <c r="A1988" s="65" t="str">
        <f t="shared" si="107"/>
        <v/>
      </c>
    </row>
    <row r="1989" spans="1:1" x14ac:dyDescent="0.25">
      <c r="A1989" s="65" t="str">
        <f t="shared" si="107"/>
        <v/>
      </c>
    </row>
    <row r="1990" spans="1:1" x14ac:dyDescent="0.25">
      <c r="A1990" s="65" t="str">
        <f t="shared" si="107"/>
        <v/>
      </c>
    </row>
    <row r="1991" spans="1:1" x14ac:dyDescent="0.25">
      <c r="A1991" s="65" t="str">
        <f t="shared" si="107"/>
        <v/>
      </c>
    </row>
    <row r="1992" spans="1:1" x14ac:dyDescent="0.25">
      <c r="A1992" s="65" t="str">
        <f t="shared" si="107"/>
        <v/>
      </c>
    </row>
    <row r="1993" spans="1:1" x14ac:dyDescent="0.25">
      <c r="A1993" s="65" t="str">
        <f t="shared" si="107"/>
        <v/>
      </c>
    </row>
    <row r="1994" spans="1:1" x14ac:dyDescent="0.25">
      <c r="A1994" s="65" t="str">
        <f t="shared" si="107"/>
        <v/>
      </c>
    </row>
    <row r="1995" spans="1:1" x14ac:dyDescent="0.25">
      <c r="A1995" s="65" t="str">
        <f t="shared" si="107"/>
        <v/>
      </c>
    </row>
    <row r="1996" spans="1:1" x14ac:dyDescent="0.25">
      <c r="A1996" s="65" t="str">
        <f t="shared" si="107"/>
        <v/>
      </c>
    </row>
    <row r="1997" spans="1:1" x14ac:dyDescent="0.25">
      <c r="A1997" s="65" t="str">
        <f t="shared" si="107"/>
        <v/>
      </c>
    </row>
    <row r="1998" spans="1:1" x14ac:dyDescent="0.25">
      <c r="A1998" s="65" t="str">
        <f t="shared" si="107"/>
        <v/>
      </c>
    </row>
    <row r="1999" spans="1:1" x14ac:dyDescent="0.25">
      <c r="A1999" s="65" t="str">
        <f t="shared" si="107"/>
        <v/>
      </c>
    </row>
    <row r="2000" spans="1:1" x14ac:dyDescent="0.25">
      <c r="A2000" s="65" t="str">
        <f t="shared" si="107"/>
        <v/>
      </c>
    </row>
    <row r="2001" spans="1:1" x14ac:dyDescent="0.25">
      <c r="A2001" s="65" t="str">
        <f t="shared" si="107"/>
        <v/>
      </c>
    </row>
    <row r="2002" spans="1:1" x14ac:dyDescent="0.25">
      <c r="A2002" s="65" t="str">
        <f t="shared" si="107"/>
        <v/>
      </c>
    </row>
    <row r="2003" spans="1:1" x14ac:dyDescent="0.25">
      <c r="A2003" s="65" t="str">
        <f t="shared" si="107"/>
        <v/>
      </c>
    </row>
    <row r="2004" spans="1:1" x14ac:dyDescent="0.25">
      <c r="A2004" s="65" t="str">
        <f t="shared" si="107"/>
        <v/>
      </c>
    </row>
    <row r="2005" spans="1:1" x14ac:dyDescent="0.25">
      <c r="A2005" s="65" t="str">
        <f t="shared" si="107"/>
        <v/>
      </c>
    </row>
    <row r="2006" spans="1:1" x14ac:dyDescent="0.25">
      <c r="A2006" s="65" t="str">
        <f t="shared" si="107"/>
        <v/>
      </c>
    </row>
    <row r="2007" spans="1:1" x14ac:dyDescent="0.25">
      <c r="A2007" s="65" t="str">
        <f t="shared" si="107"/>
        <v/>
      </c>
    </row>
    <row r="2008" spans="1:1" x14ac:dyDescent="0.25">
      <c r="A2008" s="65" t="str">
        <f t="shared" si="107"/>
        <v/>
      </c>
    </row>
    <row r="2009" spans="1:1" x14ac:dyDescent="0.25">
      <c r="A2009" s="65" t="str">
        <f t="shared" ref="A2009:A2072" si="108">IF(D2009="","",CONCATENATE(H2009,J2009,".",I2009))</f>
        <v/>
      </c>
    </row>
    <row r="2010" spans="1:1" x14ac:dyDescent="0.25">
      <c r="A2010" s="65" t="str">
        <f t="shared" si="108"/>
        <v/>
      </c>
    </row>
    <row r="2011" spans="1:1" x14ac:dyDescent="0.25">
      <c r="A2011" s="65" t="str">
        <f t="shared" si="108"/>
        <v/>
      </c>
    </row>
    <row r="2012" spans="1:1" x14ac:dyDescent="0.25">
      <c r="A2012" s="65" t="str">
        <f t="shared" si="108"/>
        <v/>
      </c>
    </row>
    <row r="2013" spans="1:1" x14ac:dyDescent="0.25">
      <c r="A2013" s="65" t="str">
        <f t="shared" si="108"/>
        <v/>
      </c>
    </row>
    <row r="2014" spans="1:1" x14ac:dyDescent="0.25">
      <c r="A2014" s="65" t="str">
        <f t="shared" si="108"/>
        <v/>
      </c>
    </row>
    <row r="2015" spans="1:1" x14ac:dyDescent="0.25">
      <c r="A2015" s="65" t="str">
        <f t="shared" si="108"/>
        <v/>
      </c>
    </row>
    <row r="2016" spans="1:1" x14ac:dyDescent="0.25">
      <c r="A2016" s="65" t="str">
        <f t="shared" si="108"/>
        <v/>
      </c>
    </row>
    <row r="2017" spans="1:1" x14ac:dyDescent="0.25">
      <c r="A2017" s="65" t="str">
        <f t="shared" si="108"/>
        <v/>
      </c>
    </row>
    <row r="2018" spans="1:1" x14ac:dyDescent="0.25">
      <c r="A2018" s="65" t="str">
        <f t="shared" si="108"/>
        <v/>
      </c>
    </row>
    <row r="2019" spans="1:1" x14ac:dyDescent="0.25">
      <c r="A2019" s="65" t="str">
        <f t="shared" si="108"/>
        <v/>
      </c>
    </row>
    <row r="2020" spans="1:1" x14ac:dyDescent="0.25">
      <c r="A2020" s="65" t="str">
        <f t="shared" si="108"/>
        <v/>
      </c>
    </row>
    <row r="2021" spans="1:1" x14ac:dyDescent="0.25">
      <c r="A2021" s="65" t="str">
        <f t="shared" si="108"/>
        <v/>
      </c>
    </row>
    <row r="2022" spans="1:1" x14ac:dyDescent="0.25">
      <c r="A2022" s="65" t="str">
        <f t="shared" si="108"/>
        <v/>
      </c>
    </row>
    <row r="2023" spans="1:1" x14ac:dyDescent="0.25">
      <c r="A2023" s="65" t="str">
        <f t="shared" si="108"/>
        <v/>
      </c>
    </row>
    <row r="2024" spans="1:1" x14ac:dyDescent="0.25">
      <c r="A2024" s="65" t="str">
        <f t="shared" si="108"/>
        <v/>
      </c>
    </row>
    <row r="2025" spans="1:1" x14ac:dyDescent="0.25">
      <c r="A2025" s="65" t="str">
        <f t="shared" si="108"/>
        <v/>
      </c>
    </row>
    <row r="2026" spans="1:1" x14ac:dyDescent="0.25">
      <c r="A2026" s="65" t="str">
        <f t="shared" si="108"/>
        <v/>
      </c>
    </row>
    <row r="2027" spans="1:1" x14ac:dyDescent="0.25">
      <c r="A2027" s="65" t="str">
        <f t="shared" si="108"/>
        <v/>
      </c>
    </row>
    <row r="2028" spans="1:1" x14ac:dyDescent="0.25">
      <c r="A2028" s="65" t="str">
        <f t="shared" si="108"/>
        <v/>
      </c>
    </row>
    <row r="2029" spans="1:1" x14ac:dyDescent="0.25">
      <c r="A2029" s="65" t="str">
        <f t="shared" si="108"/>
        <v/>
      </c>
    </row>
    <row r="2030" spans="1:1" x14ac:dyDescent="0.25">
      <c r="A2030" s="65" t="str">
        <f t="shared" si="108"/>
        <v/>
      </c>
    </row>
    <row r="2031" spans="1:1" x14ac:dyDescent="0.25">
      <c r="A2031" s="65" t="str">
        <f t="shared" si="108"/>
        <v/>
      </c>
    </row>
    <row r="2032" spans="1:1" x14ac:dyDescent="0.25">
      <c r="A2032" s="65" t="str">
        <f t="shared" si="108"/>
        <v/>
      </c>
    </row>
    <row r="2033" spans="1:1" x14ac:dyDescent="0.25">
      <c r="A2033" s="65" t="str">
        <f t="shared" si="108"/>
        <v/>
      </c>
    </row>
    <row r="2034" spans="1:1" x14ac:dyDescent="0.25">
      <c r="A2034" s="65" t="str">
        <f t="shared" si="108"/>
        <v/>
      </c>
    </row>
    <row r="2035" spans="1:1" x14ac:dyDescent="0.25">
      <c r="A2035" s="65" t="str">
        <f t="shared" si="108"/>
        <v/>
      </c>
    </row>
    <row r="2036" spans="1:1" x14ac:dyDescent="0.25">
      <c r="A2036" s="65" t="str">
        <f t="shared" si="108"/>
        <v/>
      </c>
    </row>
    <row r="2037" spans="1:1" x14ac:dyDescent="0.25">
      <c r="A2037" s="65" t="str">
        <f t="shared" si="108"/>
        <v/>
      </c>
    </row>
    <row r="2038" spans="1:1" x14ac:dyDescent="0.25">
      <c r="A2038" s="65" t="str">
        <f t="shared" si="108"/>
        <v/>
      </c>
    </row>
    <row r="2039" spans="1:1" x14ac:dyDescent="0.25">
      <c r="A2039" s="65" t="str">
        <f t="shared" si="108"/>
        <v/>
      </c>
    </row>
    <row r="2040" spans="1:1" x14ac:dyDescent="0.25">
      <c r="A2040" s="65" t="str">
        <f t="shared" si="108"/>
        <v/>
      </c>
    </row>
    <row r="2041" spans="1:1" x14ac:dyDescent="0.25">
      <c r="A2041" s="65" t="str">
        <f t="shared" si="108"/>
        <v/>
      </c>
    </row>
    <row r="2042" spans="1:1" x14ac:dyDescent="0.25">
      <c r="A2042" s="65" t="str">
        <f t="shared" si="108"/>
        <v/>
      </c>
    </row>
    <row r="2043" spans="1:1" x14ac:dyDescent="0.25">
      <c r="A2043" s="65" t="str">
        <f t="shared" si="108"/>
        <v/>
      </c>
    </row>
    <row r="2044" spans="1:1" x14ac:dyDescent="0.25">
      <c r="A2044" s="65" t="str">
        <f t="shared" si="108"/>
        <v/>
      </c>
    </row>
    <row r="2045" spans="1:1" x14ac:dyDescent="0.25">
      <c r="A2045" s="65" t="str">
        <f t="shared" si="108"/>
        <v/>
      </c>
    </row>
    <row r="2046" spans="1:1" x14ac:dyDescent="0.25">
      <c r="A2046" s="65" t="str">
        <f t="shared" si="108"/>
        <v/>
      </c>
    </row>
    <row r="2047" spans="1:1" x14ac:dyDescent="0.25">
      <c r="A2047" s="65" t="str">
        <f t="shared" si="108"/>
        <v/>
      </c>
    </row>
    <row r="2048" spans="1:1" x14ac:dyDescent="0.25">
      <c r="A2048" s="65" t="str">
        <f t="shared" si="108"/>
        <v/>
      </c>
    </row>
    <row r="2049" spans="1:1" x14ac:dyDescent="0.25">
      <c r="A2049" s="65" t="str">
        <f t="shared" si="108"/>
        <v/>
      </c>
    </row>
    <row r="2050" spans="1:1" x14ac:dyDescent="0.25">
      <c r="A2050" s="65" t="str">
        <f t="shared" si="108"/>
        <v/>
      </c>
    </row>
    <row r="2051" spans="1:1" x14ac:dyDescent="0.25">
      <c r="A2051" s="65" t="str">
        <f t="shared" si="108"/>
        <v/>
      </c>
    </row>
    <row r="2052" spans="1:1" x14ac:dyDescent="0.25">
      <c r="A2052" s="65" t="str">
        <f t="shared" si="108"/>
        <v/>
      </c>
    </row>
    <row r="2053" spans="1:1" x14ac:dyDescent="0.25">
      <c r="A2053" s="65" t="str">
        <f t="shared" si="108"/>
        <v/>
      </c>
    </row>
    <row r="2054" spans="1:1" x14ac:dyDescent="0.25">
      <c r="A2054" s="65" t="str">
        <f t="shared" si="108"/>
        <v/>
      </c>
    </row>
    <row r="2055" spans="1:1" x14ac:dyDescent="0.25">
      <c r="A2055" s="65" t="str">
        <f t="shared" si="108"/>
        <v/>
      </c>
    </row>
    <row r="2056" spans="1:1" x14ac:dyDescent="0.25">
      <c r="A2056" s="65" t="str">
        <f t="shared" si="108"/>
        <v/>
      </c>
    </row>
    <row r="2057" spans="1:1" x14ac:dyDescent="0.25">
      <c r="A2057" s="65" t="str">
        <f t="shared" si="108"/>
        <v/>
      </c>
    </row>
    <row r="2058" spans="1:1" x14ac:dyDescent="0.25">
      <c r="A2058" s="65" t="str">
        <f t="shared" si="108"/>
        <v/>
      </c>
    </row>
    <row r="2059" spans="1:1" x14ac:dyDescent="0.25">
      <c r="A2059" s="65" t="str">
        <f t="shared" si="108"/>
        <v/>
      </c>
    </row>
    <row r="2060" spans="1:1" x14ac:dyDescent="0.25">
      <c r="A2060" s="65" t="str">
        <f t="shared" si="108"/>
        <v/>
      </c>
    </row>
    <row r="2061" spans="1:1" x14ac:dyDescent="0.25">
      <c r="A2061" s="65" t="str">
        <f t="shared" si="108"/>
        <v/>
      </c>
    </row>
    <row r="2062" spans="1:1" x14ac:dyDescent="0.25">
      <c r="A2062" s="65" t="str">
        <f t="shared" si="108"/>
        <v/>
      </c>
    </row>
    <row r="2063" spans="1:1" x14ac:dyDescent="0.25">
      <c r="A2063" s="65" t="str">
        <f t="shared" si="108"/>
        <v/>
      </c>
    </row>
    <row r="2064" spans="1:1" x14ac:dyDescent="0.25">
      <c r="A2064" s="65" t="str">
        <f t="shared" si="108"/>
        <v/>
      </c>
    </row>
    <row r="2065" spans="1:1" x14ac:dyDescent="0.25">
      <c r="A2065" s="65" t="str">
        <f t="shared" si="108"/>
        <v/>
      </c>
    </row>
    <row r="2066" spans="1:1" x14ac:dyDescent="0.25">
      <c r="A2066" s="65" t="str">
        <f t="shared" si="108"/>
        <v/>
      </c>
    </row>
    <row r="2067" spans="1:1" x14ac:dyDescent="0.25">
      <c r="A2067" s="65" t="str">
        <f t="shared" si="108"/>
        <v/>
      </c>
    </row>
    <row r="2068" spans="1:1" x14ac:dyDescent="0.25">
      <c r="A2068" s="65" t="str">
        <f t="shared" si="108"/>
        <v/>
      </c>
    </row>
    <row r="2069" spans="1:1" x14ac:dyDescent="0.25">
      <c r="A2069" s="65" t="str">
        <f t="shared" si="108"/>
        <v/>
      </c>
    </row>
    <row r="2070" spans="1:1" x14ac:dyDescent="0.25">
      <c r="A2070" s="65" t="str">
        <f t="shared" si="108"/>
        <v/>
      </c>
    </row>
    <row r="2071" spans="1:1" x14ac:dyDescent="0.25">
      <c r="A2071" s="65" t="str">
        <f t="shared" si="108"/>
        <v/>
      </c>
    </row>
    <row r="2072" spans="1:1" x14ac:dyDescent="0.25">
      <c r="A2072" s="65" t="str">
        <f t="shared" si="108"/>
        <v/>
      </c>
    </row>
    <row r="2073" spans="1:1" x14ac:dyDescent="0.25">
      <c r="A2073" s="65" t="str">
        <f t="shared" ref="A2073:A2136" si="109">IF(D2073="","",CONCATENATE(H2073,J2073,".",I2073))</f>
        <v/>
      </c>
    </row>
    <row r="2074" spans="1:1" x14ac:dyDescent="0.25">
      <c r="A2074" s="65" t="str">
        <f t="shared" si="109"/>
        <v/>
      </c>
    </row>
    <row r="2075" spans="1:1" x14ac:dyDescent="0.25">
      <c r="A2075" s="65" t="str">
        <f t="shared" si="109"/>
        <v/>
      </c>
    </row>
    <row r="2076" spans="1:1" x14ac:dyDescent="0.25">
      <c r="A2076" s="65" t="str">
        <f t="shared" si="109"/>
        <v/>
      </c>
    </row>
    <row r="2077" spans="1:1" x14ac:dyDescent="0.25">
      <c r="A2077" s="65" t="str">
        <f t="shared" si="109"/>
        <v/>
      </c>
    </row>
    <row r="2078" spans="1:1" x14ac:dyDescent="0.25">
      <c r="A2078" s="65" t="str">
        <f t="shared" si="109"/>
        <v/>
      </c>
    </row>
    <row r="2079" spans="1:1" x14ac:dyDescent="0.25">
      <c r="A2079" s="65" t="str">
        <f t="shared" si="109"/>
        <v/>
      </c>
    </row>
    <row r="2080" spans="1:1" x14ac:dyDescent="0.25">
      <c r="A2080" s="65" t="str">
        <f t="shared" si="109"/>
        <v/>
      </c>
    </row>
    <row r="2081" spans="1:1" x14ac:dyDescent="0.25">
      <c r="A2081" s="65" t="str">
        <f t="shared" si="109"/>
        <v/>
      </c>
    </row>
    <row r="2082" spans="1:1" x14ac:dyDescent="0.25">
      <c r="A2082" s="65" t="str">
        <f t="shared" si="109"/>
        <v/>
      </c>
    </row>
    <row r="2083" spans="1:1" x14ac:dyDescent="0.25">
      <c r="A2083" s="65" t="str">
        <f t="shared" si="109"/>
        <v/>
      </c>
    </row>
    <row r="2084" spans="1:1" x14ac:dyDescent="0.25">
      <c r="A2084" s="65" t="str">
        <f t="shared" si="109"/>
        <v/>
      </c>
    </row>
    <row r="2085" spans="1:1" x14ac:dyDescent="0.25">
      <c r="A2085" s="65" t="str">
        <f t="shared" si="109"/>
        <v/>
      </c>
    </row>
    <row r="2086" spans="1:1" x14ac:dyDescent="0.25">
      <c r="A2086" s="65" t="str">
        <f t="shared" si="109"/>
        <v/>
      </c>
    </row>
    <row r="2087" spans="1:1" x14ac:dyDescent="0.25">
      <c r="A2087" s="65" t="str">
        <f t="shared" si="109"/>
        <v/>
      </c>
    </row>
    <row r="2088" spans="1:1" x14ac:dyDescent="0.25">
      <c r="A2088" s="65" t="str">
        <f t="shared" si="109"/>
        <v/>
      </c>
    </row>
    <row r="2089" spans="1:1" x14ac:dyDescent="0.25">
      <c r="A2089" s="65" t="str">
        <f t="shared" si="109"/>
        <v/>
      </c>
    </row>
    <row r="2090" spans="1:1" x14ac:dyDescent="0.25">
      <c r="A2090" s="65" t="str">
        <f t="shared" si="109"/>
        <v/>
      </c>
    </row>
    <row r="2091" spans="1:1" x14ac:dyDescent="0.25">
      <c r="A2091" s="65" t="str">
        <f t="shared" si="109"/>
        <v/>
      </c>
    </row>
    <row r="2092" spans="1:1" x14ac:dyDescent="0.25">
      <c r="A2092" s="65" t="str">
        <f t="shared" si="109"/>
        <v/>
      </c>
    </row>
    <row r="2093" spans="1:1" x14ac:dyDescent="0.25">
      <c r="A2093" s="65" t="str">
        <f t="shared" si="109"/>
        <v/>
      </c>
    </row>
    <row r="2094" spans="1:1" x14ac:dyDescent="0.25">
      <c r="A2094" s="65" t="str">
        <f t="shared" si="109"/>
        <v/>
      </c>
    </row>
    <row r="2095" spans="1:1" x14ac:dyDescent="0.25">
      <c r="A2095" s="65" t="str">
        <f t="shared" si="109"/>
        <v/>
      </c>
    </row>
    <row r="2096" spans="1:1" x14ac:dyDescent="0.25">
      <c r="A2096" s="65" t="str">
        <f t="shared" si="109"/>
        <v/>
      </c>
    </row>
    <row r="2097" spans="1:1" x14ac:dyDescent="0.25">
      <c r="A2097" s="65" t="str">
        <f t="shared" si="109"/>
        <v/>
      </c>
    </row>
    <row r="2098" spans="1:1" x14ac:dyDescent="0.25">
      <c r="A2098" s="65" t="str">
        <f t="shared" si="109"/>
        <v/>
      </c>
    </row>
    <row r="2099" spans="1:1" x14ac:dyDescent="0.25">
      <c r="A2099" s="65" t="str">
        <f t="shared" si="109"/>
        <v/>
      </c>
    </row>
    <row r="2100" spans="1:1" x14ac:dyDescent="0.25">
      <c r="A2100" s="65" t="str">
        <f t="shared" si="109"/>
        <v/>
      </c>
    </row>
    <row r="2101" spans="1:1" x14ac:dyDescent="0.25">
      <c r="A2101" s="65" t="str">
        <f t="shared" si="109"/>
        <v/>
      </c>
    </row>
    <row r="2102" spans="1:1" x14ac:dyDescent="0.25">
      <c r="A2102" s="65" t="str">
        <f t="shared" si="109"/>
        <v/>
      </c>
    </row>
    <row r="2103" spans="1:1" x14ac:dyDescent="0.25">
      <c r="A2103" s="65" t="str">
        <f t="shared" si="109"/>
        <v/>
      </c>
    </row>
    <row r="2104" spans="1:1" x14ac:dyDescent="0.25">
      <c r="A2104" s="65" t="str">
        <f t="shared" si="109"/>
        <v/>
      </c>
    </row>
    <row r="2105" spans="1:1" x14ac:dyDescent="0.25">
      <c r="A2105" s="65" t="str">
        <f t="shared" si="109"/>
        <v/>
      </c>
    </row>
    <row r="2106" spans="1:1" x14ac:dyDescent="0.25">
      <c r="A2106" s="65" t="str">
        <f t="shared" si="109"/>
        <v/>
      </c>
    </row>
    <row r="2107" spans="1:1" x14ac:dyDescent="0.25">
      <c r="A2107" s="65" t="str">
        <f t="shared" si="109"/>
        <v/>
      </c>
    </row>
    <row r="2108" spans="1:1" x14ac:dyDescent="0.25">
      <c r="A2108" s="65" t="str">
        <f t="shared" si="109"/>
        <v/>
      </c>
    </row>
    <row r="2109" spans="1:1" x14ac:dyDescent="0.25">
      <c r="A2109" s="65" t="str">
        <f t="shared" si="109"/>
        <v/>
      </c>
    </row>
    <row r="2110" spans="1:1" x14ac:dyDescent="0.25">
      <c r="A2110" s="65" t="str">
        <f t="shared" si="109"/>
        <v/>
      </c>
    </row>
    <row r="2111" spans="1:1" x14ac:dyDescent="0.25">
      <c r="A2111" s="65" t="str">
        <f t="shared" si="109"/>
        <v/>
      </c>
    </row>
    <row r="2112" spans="1:1" x14ac:dyDescent="0.25">
      <c r="A2112" s="65" t="str">
        <f t="shared" si="109"/>
        <v/>
      </c>
    </row>
    <row r="2113" spans="1:1" x14ac:dyDescent="0.25">
      <c r="A2113" s="65" t="str">
        <f t="shared" si="109"/>
        <v/>
      </c>
    </row>
    <row r="2114" spans="1:1" x14ac:dyDescent="0.25">
      <c r="A2114" s="65" t="str">
        <f t="shared" si="109"/>
        <v/>
      </c>
    </row>
    <row r="2115" spans="1:1" x14ac:dyDescent="0.25">
      <c r="A2115" s="65" t="str">
        <f t="shared" si="109"/>
        <v/>
      </c>
    </row>
    <row r="2116" spans="1:1" x14ac:dyDescent="0.25">
      <c r="A2116" s="65" t="str">
        <f t="shared" si="109"/>
        <v/>
      </c>
    </row>
    <row r="2117" spans="1:1" x14ac:dyDescent="0.25">
      <c r="A2117" s="65" t="str">
        <f t="shared" si="109"/>
        <v/>
      </c>
    </row>
    <row r="2118" spans="1:1" x14ac:dyDescent="0.25">
      <c r="A2118" s="65" t="str">
        <f t="shared" si="109"/>
        <v/>
      </c>
    </row>
    <row r="2119" spans="1:1" x14ac:dyDescent="0.25">
      <c r="A2119" s="65" t="str">
        <f t="shared" si="109"/>
        <v/>
      </c>
    </row>
    <row r="2120" spans="1:1" x14ac:dyDescent="0.25">
      <c r="A2120" s="65" t="str">
        <f t="shared" si="109"/>
        <v/>
      </c>
    </row>
    <row r="2121" spans="1:1" x14ac:dyDescent="0.25">
      <c r="A2121" s="65" t="str">
        <f t="shared" si="109"/>
        <v/>
      </c>
    </row>
    <row r="2122" spans="1:1" x14ac:dyDescent="0.25">
      <c r="A2122" s="65" t="str">
        <f t="shared" si="109"/>
        <v/>
      </c>
    </row>
    <row r="2123" spans="1:1" x14ac:dyDescent="0.25">
      <c r="A2123" s="65" t="str">
        <f t="shared" si="109"/>
        <v/>
      </c>
    </row>
    <row r="2124" spans="1:1" x14ac:dyDescent="0.25">
      <c r="A2124" s="65" t="str">
        <f t="shared" si="109"/>
        <v/>
      </c>
    </row>
    <row r="2125" spans="1:1" x14ac:dyDescent="0.25">
      <c r="A2125" s="65" t="str">
        <f t="shared" si="109"/>
        <v/>
      </c>
    </row>
    <row r="2126" spans="1:1" x14ac:dyDescent="0.25">
      <c r="A2126" s="65" t="str">
        <f t="shared" si="109"/>
        <v/>
      </c>
    </row>
    <row r="2127" spans="1:1" x14ac:dyDescent="0.25">
      <c r="A2127" s="65" t="str">
        <f t="shared" si="109"/>
        <v/>
      </c>
    </row>
    <row r="2128" spans="1:1" x14ac:dyDescent="0.25">
      <c r="A2128" s="65" t="str">
        <f t="shared" si="109"/>
        <v/>
      </c>
    </row>
    <row r="2129" spans="1:1" x14ac:dyDescent="0.25">
      <c r="A2129" s="65" t="str">
        <f t="shared" si="109"/>
        <v/>
      </c>
    </row>
    <row r="2130" spans="1:1" x14ac:dyDescent="0.25">
      <c r="A2130" s="65" t="str">
        <f t="shared" si="109"/>
        <v/>
      </c>
    </row>
    <row r="2131" spans="1:1" x14ac:dyDescent="0.25">
      <c r="A2131" s="65" t="str">
        <f t="shared" si="109"/>
        <v/>
      </c>
    </row>
    <row r="2132" spans="1:1" x14ac:dyDescent="0.25">
      <c r="A2132" s="65" t="str">
        <f t="shared" si="109"/>
        <v/>
      </c>
    </row>
    <row r="2133" spans="1:1" x14ac:dyDescent="0.25">
      <c r="A2133" s="65" t="str">
        <f t="shared" si="109"/>
        <v/>
      </c>
    </row>
    <row r="2134" spans="1:1" x14ac:dyDescent="0.25">
      <c r="A2134" s="65" t="str">
        <f t="shared" si="109"/>
        <v/>
      </c>
    </row>
    <row r="2135" spans="1:1" x14ac:dyDescent="0.25">
      <c r="A2135" s="65" t="str">
        <f t="shared" si="109"/>
        <v/>
      </c>
    </row>
    <row r="2136" spans="1:1" x14ac:dyDescent="0.25">
      <c r="A2136" s="65" t="str">
        <f t="shared" si="109"/>
        <v/>
      </c>
    </row>
    <row r="2137" spans="1:1" x14ac:dyDescent="0.25">
      <c r="A2137" s="65" t="str">
        <f t="shared" ref="A2137:A2200" si="110">IF(D2137="","",CONCATENATE(H2137,J2137,".",I2137))</f>
        <v/>
      </c>
    </row>
    <row r="2138" spans="1:1" x14ac:dyDescent="0.25">
      <c r="A2138" s="65" t="str">
        <f t="shared" si="110"/>
        <v/>
      </c>
    </row>
    <row r="2139" spans="1:1" x14ac:dyDescent="0.25">
      <c r="A2139" s="65" t="str">
        <f t="shared" si="110"/>
        <v/>
      </c>
    </row>
    <row r="2140" spans="1:1" x14ac:dyDescent="0.25">
      <c r="A2140" s="65" t="str">
        <f t="shared" si="110"/>
        <v/>
      </c>
    </row>
    <row r="2141" spans="1:1" x14ac:dyDescent="0.25">
      <c r="A2141" s="65" t="str">
        <f t="shared" si="110"/>
        <v/>
      </c>
    </row>
    <row r="2142" spans="1:1" x14ac:dyDescent="0.25">
      <c r="A2142" s="65" t="str">
        <f t="shared" si="110"/>
        <v/>
      </c>
    </row>
    <row r="2143" spans="1:1" x14ac:dyDescent="0.25">
      <c r="A2143" s="65" t="str">
        <f t="shared" si="110"/>
        <v/>
      </c>
    </row>
    <row r="2144" spans="1:1" x14ac:dyDescent="0.25">
      <c r="A2144" s="65" t="str">
        <f t="shared" si="110"/>
        <v/>
      </c>
    </row>
    <row r="2145" spans="1:1" x14ac:dyDescent="0.25">
      <c r="A2145" s="65" t="str">
        <f t="shared" si="110"/>
        <v/>
      </c>
    </row>
    <row r="2146" spans="1:1" x14ac:dyDescent="0.25">
      <c r="A2146" s="65" t="str">
        <f t="shared" si="110"/>
        <v/>
      </c>
    </row>
    <row r="2147" spans="1:1" x14ac:dyDescent="0.25">
      <c r="A2147" s="65" t="str">
        <f t="shared" si="110"/>
        <v/>
      </c>
    </row>
    <row r="2148" spans="1:1" x14ac:dyDescent="0.25">
      <c r="A2148" s="65" t="str">
        <f t="shared" si="110"/>
        <v/>
      </c>
    </row>
    <row r="2149" spans="1:1" x14ac:dyDescent="0.25">
      <c r="A2149" s="65" t="str">
        <f t="shared" si="110"/>
        <v/>
      </c>
    </row>
    <row r="2150" spans="1:1" x14ac:dyDescent="0.25">
      <c r="A2150" s="65" t="str">
        <f t="shared" si="110"/>
        <v/>
      </c>
    </row>
    <row r="2151" spans="1:1" x14ac:dyDescent="0.25">
      <c r="A2151" s="65" t="str">
        <f t="shared" si="110"/>
        <v/>
      </c>
    </row>
    <row r="2152" spans="1:1" x14ac:dyDescent="0.25">
      <c r="A2152" s="65" t="str">
        <f t="shared" si="110"/>
        <v/>
      </c>
    </row>
    <row r="2153" spans="1:1" x14ac:dyDescent="0.25">
      <c r="A2153" s="65" t="str">
        <f t="shared" si="110"/>
        <v/>
      </c>
    </row>
    <row r="2154" spans="1:1" x14ac:dyDescent="0.25">
      <c r="A2154" s="65" t="str">
        <f t="shared" si="110"/>
        <v/>
      </c>
    </row>
    <row r="2155" spans="1:1" x14ac:dyDescent="0.25">
      <c r="A2155" s="65" t="str">
        <f t="shared" si="110"/>
        <v/>
      </c>
    </row>
    <row r="2156" spans="1:1" x14ac:dyDescent="0.25">
      <c r="A2156" s="65" t="str">
        <f t="shared" si="110"/>
        <v/>
      </c>
    </row>
    <row r="2157" spans="1:1" x14ac:dyDescent="0.25">
      <c r="A2157" s="65" t="str">
        <f t="shared" si="110"/>
        <v/>
      </c>
    </row>
    <row r="2158" spans="1:1" x14ac:dyDescent="0.25">
      <c r="A2158" s="65" t="str">
        <f t="shared" si="110"/>
        <v/>
      </c>
    </row>
    <row r="2159" spans="1:1" x14ac:dyDescent="0.25">
      <c r="A2159" s="65" t="str">
        <f t="shared" si="110"/>
        <v/>
      </c>
    </row>
    <row r="2160" spans="1:1" x14ac:dyDescent="0.25">
      <c r="A2160" s="65" t="str">
        <f t="shared" si="110"/>
        <v/>
      </c>
    </row>
    <row r="2161" spans="1:1" x14ac:dyDescent="0.25">
      <c r="A2161" s="65" t="str">
        <f t="shared" si="110"/>
        <v/>
      </c>
    </row>
    <row r="2162" spans="1:1" x14ac:dyDescent="0.25">
      <c r="A2162" s="65" t="str">
        <f t="shared" si="110"/>
        <v/>
      </c>
    </row>
    <row r="2163" spans="1:1" x14ac:dyDescent="0.25">
      <c r="A2163" s="65" t="str">
        <f t="shared" si="110"/>
        <v/>
      </c>
    </row>
    <row r="2164" spans="1:1" x14ac:dyDescent="0.25">
      <c r="A2164" s="65" t="str">
        <f t="shared" si="110"/>
        <v/>
      </c>
    </row>
    <row r="2165" spans="1:1" x14ac:dyDescent="0.25">
      <c r="A2165" s="65" t="str">
        <f t="shared" si="110"/>
        <v/>
      </c>
    </row>
    <row r="2166" spans="1:1" x14ac:dyDescent="0.25">
      <c r="A2166" s="65" t="str">
        <f t="shared" si="110"/>
        <v/>
      </c>
    </row>
    <row r="2167" spans="1:1" x14ac:dyDescent="0.25">
      <c r="A2167" s="65" t="str">
        <f t="shared" si="110"/>
        <v/>
      </c>
    </row>
    <row r="2168" spans="1:1" x14ac:dyDescent="0.25">
      <c r="A2168" s="65" t="str">
        <f t="shared" si="110"/>
        <v/>
      </c>
    </row>
    <row r="2169" spans="1:1" x14ac:dyDescent="0.25">
      <c r="A2169" s="65" t="str">
        <f t="shared" si="110"/>
        <v/>
      </c>
    </row>
    <row r="2170" spans="1:1" x14ac:dyDescent="0.25">
      <c r="A2170" s="65" t="str">
        <f t="shared" si="110"/>
        <v/>
      </c>
    </row>
    <row r="2171" spans="1:1" x14ac:dyDescent="0.25">
      <c r="A2171" s="65" t="str">
        <f t="shared" si="110"/>
        <v/>
      </c>
    </row>
    <row r="2172" spans="1:1" x14ac:dyDescent="0.25">
      <c r="A2172" s="65" t="str">
        <f t="shared" si="110"/>
        <v/>
      </c>
    </row>
    <row r="2173" spans="1:1" x14ac:dyDescent="0.25">
      <c r="A2173" s="65" t="str">
        <f t="shared" si="110"/>
        <v/>
      </c>
    </row>
    <row r="2174" spans="1:1" x14ac:dyDescent="0.25">
      <c r="A2174" s="65" t="str">
        <f t="shared" si="110"/>
        <v/>
      </c>
    </row>
    <row r="2175" spans="1:1" x14ac:dyDescent="0.25">
      <c r="A2175" s="65" t="str">
        <f t="shared" si="110"/>
        <v/>
      </c>
    </row>
    <row r="2176" spans="1:1" x14ac:dyDescent="0.25">
      <c r="A2176" s="65" t="str">
        <f t="shared" si="110"/>
        <v/>
      </c>
    </row>
    <row r="2177" spans="1:1" x14ac:dyDescent="0.25">
      <c r="A2177" s="65" t="str">
        <f t="shared" si="110"/>
        <v/>
      </c>
    </row>
    <row r="2178" spans="1:1" x14ac:dyDescent="0.25">
      <c r="A2178" s="65" t="str">
        <f t="shared" si="110"/>
        <v/>
      </c>
    </row>
    <row r="2179" spans="1:1" x14ac:dyDescent="0.25">
      <c r="A2179" s="65" t="str">
        <f t="shared" si="110"/>
        <v/>
      </c>
    </row>
    <row r="2180" spans="1:1" x14ac:dyDescent="0.25">
      <c r="A2180" s="65" t="str">
        <f t="shared" si="110"/>
        <v/>
      </c>
    </row>
    <row r="2181" spans="1:1" x14ac:dyDescent="0.25">
      <c r="A2181" s="65" t="str">
        <f t="shared" si="110"/>
        <v/>
      </c>
    </row>
    <row r="2182" spans="1:1" x14ac:dyDescent="0.25">
      <c r="A2182" s="65" t="str">
        <f t="shared" si="110"/>
        <v/>
      </c>
    </row>
    <row r="2183" spans="1:1" x14ac:dyDescent="0.25">
      <c r="A2183" s="65" t="str">
        <f t="shared" si="110"/>
        <v/>
      </c>
    </row>
    <row r="2184" spans="1:1" x14ac:dyDescent="0.25">
      <c r="A2184" s="65" t="str">
        <f t="shared" si="110"/>
        <v/>
      </c>
    </row>
    <row r="2185" spans="1:1" x14ac:dyDescent="0.25">
      <c r="A2185" s="65" t="str">
        <f t="shared" si="110"/>
        <v/>
      </c>
    </row>
    <row r="2186" spans="1:1" x14ac:dyDescent="0.25">
      <c r="A2186" s="65" t="str">
        <f t="shared" si="110"/>
        <v/>
      </c>
    </row>
    <row r="2187" spans="1:1" x14ac:dyDescent="0.25">
      <c r="A2187" s="65" t="str">
        <f t="shared" si="110"/>
        <v/>
      </c>
    </row>
    <row r="2188" spans="1:1" x14ac:dyDescent="0.25">
      <c r="A2188" s="65" t="str">
        <f t="shared" si="110"/>
        <v/>
      </c>
    </row>
    <row r="2189" spans="1:1" x14ac:dyDescent="0.25">
      <c r="A2189" s="65" t="str">
        <f t="shared" si="110"/>
        <v/>
      </c>
    </row>
    <row r="2190" spans="1:1" x14ac:dyDescent="0.25">
      <c r="A2190" s="65" t="str">
        <f t="shared" si="110"/>
        <v/>
      </c>
    </row>
    <row r="2191" spans="1:1" x14ac:dyDescent="0.25">
      <c r="A2191" s="65" t="str">
        <f t="shared" si="110"/>
        <v/>
      </c>
    </row>
    <row r="2192" spans="1:1" x14ac:dyDescent="0.25">
      <c r="A2192" s="65" t="str">
        <f t="shared" si="110"/>
        <v/>
      </c>
    </row>
    <row r="2193" spans="1:1" x14ac:dyDescent="0.25">
      <c r="A2193" s="65" t="str">
        <f t="shared" si="110"/>
        <v/>
      </c>
    </row>
    <row r="2194" spans="1:1" x14ac:dyDescent="0.25">
      <c r="A2194" s="65" t="str">
        <f t="shared" si="110"/>
        <v/>
      </c>
    </row>
    <row r="2195" spans="1:1" x14ac:dyDescent="0.25">
      <c r="A2195" s="65" t="str">
        <f t="shared" si="110"/>
        <v/>
      </c>
    </row>
    <row r="2196" spans="1:1" x14ac:dyDescent="0.25">
      <c r="A2196" s="65" t="str">
        <f t="shared" si="110"/>
        <v/>
      </c>
    </row>
    <row r="2197" spans="1:1" x14ac:dyDescent="0.25">
      <c r="A2197" s="65" t="str">
        <f t="shared" si="110"/>
        <v/>
      </c>
    </row>
    <row r="2198" spans="1:1" x14ac:dyDescent="0.25">
      <c r="A2198" s="65" t="str">
        <f t="shared" si="110"/>
        <v/>
      </c>
    </row>
    <row r="2199" spans="1:1" x14ac:dyDescent="0.25">
      <c r="A2199" s="65" t="str">
        <f t="shared" si="110"/>
        <v/>
      </c>
    </row>
    <row r="2200" spans="1:1" x14ac:dyDescent="0.25">
      <c r="A2200" s="65" t="str">
        <f t="shared" si="110"/>
        <v/>
      </c>
    </row>
    <row r="2201" spans="1:1" x14ac:dyDescent="0.25">
      <c r="A2201" s="65" t="str">
        <f t="shared" ref="A2201:A2242" si="111">IF(D2201="","",CONCATENATE(H2201,J2201,".",I2201))</f>
        <v/>
      </c>
    </row>
    <row r="2202" spans="1:1" x14ac:dyDescent="0.25">
      <c r="A2202" s="65" t="str">
        <f t="shared" si="111"/>
        <v/>
      </c>
    </row>
    <row r="2203" spans="1:1" x14ac:dyDescent="0.25">
      <c r="A2203" s="65" t="str">
        <f t="shared" si="111"/>
        <v/>
      </c>
    </row>
    <row r="2204" spans="1:1" x14ac:dyDescent="0.25">
      <c r="A2204" s="65" t="str">
        <f t="shared" si="111"/>
        <v/>
      </c>
    </row>
    <row r="2205" spans="1:1" x14ac:dyDescent="0.25">
      <c r="A2205" s="65" t="str">
        <f t="shared" si="111"/>
        <v/>
      </c>
    </row>
    <row r="2206" spans="1:1" x14ac:dyDescent="0.25">
      <c r="A2206" s="65" t="str">
        <f t="shared" si="111"/>
        <v/>
      </c>
    </row>
    <row r="2207" spans="1:1" x14ac:dyDescent="0.25">
      <c r="A2207" s="65" t="str">
        <f t="shared" si="111"/>
        <v/>
      </c>
    </row>
    <row r="2208" spans="1:1" x14ac:dyDescent="0.25">
      <c r="A2208" s="65" t="str">
        <f t="shared" si="111"/>
        <v/>
      </c>
    </row>
    <row r="2209" spans="1:1" x14ac:dyDescent="0.25">
      <c r="A2209" s="65" t="str">
        <f t="shared" si="111"/>
        <v/>
      </c>
    </row>
    <row r="2210" spans="1:1" x14ac:dyDescent="0.25">
      <c r="A2210" s="65" t="str">
        <f t="shared" si="111"/>
        <v/>
      </c>
    </row>
    <row r="2211" spans="1:1" x14ac:dyDescent="0.25">
      <c r="A2211" s="65" t="str">
        <f t="shared" si="111"/>
        <v/>
      </c>
    </row>
    <row r="2212" spans="1:1" x14ac:dyDescent="0.25">
      <c r="A2212" s="65" t="str">
        <f t="shared" si="111"/>
        <v/>
      </c>
    </row>
    <row r="2213" spans="1:1" x14ac:dyDescent="0.25">
      <c r="A2213" s="65" t="str">
        <f t="shared" si="111"/>
        <v/>
      </c>
    </row>
    <row r="2214" spans="1:1" x14ac:dyDescent="0.25">
      <c r="A2214" s="65" t="str">
        <f t="shared" si="111"/>
        <v/>
      </c>
    </row>
    <row r="2215" spans="1:1" x14ac:dyDescent="0.25">
      <c r="A2215" s="65" t="str">
        <f t="shared" si="111"/>
        <v/>
      </c>
    </row>
    <row r="2216" spans="1:1" x14ac:dyDescent="0.25">
      <c r="A2216" s="65" t="str">
        <f t="shared" si="111"/>
        <v/>
      </c>
    </row>
    <row r="2217" spans="1:1" x14ac:dyDescent="0.25">
      <c r="A2217" s="65" t="str">
        <f t="shared" si="111"/>
        <v/>
      </c>
    </row>
    <row r="2218" spans="1:1" x14ac:dyDescent="0.25">
      <c r="A2218" s="65" t="str">
        <f t="shared" si="111"/>
        <v/>
      </c>
    </row>
    <row r="2219" spans="1:1" x14ac:dyDescent="0.25">
      <c r="A2219" s="65" t="str">
        <f t="shared" si="111"/>
        <v/>
      </c>
    </row>
    <row r="2220" spans="1:1" x14ac:dyDescent="0.25">
      <c r="A2220" s="65" t="str">
        <f t="shared" si="111"/>
        <v/>
      </c>
    </row>
    <row r="2221" spans="1:1" x14ac:dyDescent="0.25">
      <c r="A2221" s="65" t="str">
        <f t="shared" si="111"/>
        <v/>
      </c>
    </row>
    <row r="2222" spans="1:1" x14ac:dyDescent="0.25">
      <c r="A2222" s="65" t="str">
        <f t="shared" si="111"/>
        <v/>
      </c>
    </row>
    <row r="2223" spans="1:1" x14ac:dyDescent="0.25">
      <c r="A2223" s="65" t="str">
        <f t="shared" si="111"/>
        <v/>
      </c>
    </row>
    <row r="2224" spans="1:1" x14ac:dyDescent="0.25">
      <c r="A2224" s="65" t="str">
        <f t="shared" si="111"/>
        <v/>
      </c>
    </row>
    <row r="2225" spans="1:1" x14ac:dyDescent="0.25">
      <c r="A2225" s="65" t="str">
        <f t="shared" si="111"/>
        <v/>
      </c>
    </row>
    <row r="2226" spans="1:1" x14ac:dyDescent="0.25">
      <c r="A2226" s="65" t="str">
        <f t="shared" si="111"/>
        <v/>
      </c>
    </row>
    <row r="2227" spans="1:1" x14ac:dyDescent="0.25">
      <c r="A2227" s="65" t="str">
        <f t="shared" si="111"/>
        <v/>
      </c>
    </row>
    <row r="2228" spans="1:1" x14ac:dyDescent="0.25">
      <c r="A2228" s="65" t="str">
        <f t="shared" si="111"/>
        <v/>
      </c>
    </row>
    <row r="2229" spans="1:1" x14ac:dyDescent="0.25">
      <c r="A2229" s="65" t="str">
        <f t="shared" si="111"/>
        <v/>
      </c>
    </row>
    <row r="2230" spans="1:1" x14ac:dyDescent="0.25">
      <c r="A2230" s="65" t="str">
        <f t="shared" si="111"/>
        <v/>
      </c>
    </row>
    <row r="2231" spans="1:1" x14ac:dyDescent="0.25">
      <c r="A2231" s="65" t="str">
        <f t="shared" si="111"/>
        <v/>
      </c>
    </row>
    <row r="2232" spans="1:1" x14ac:dyDescent="0.25">
      <c r="A2232" s="65" t="str">
        <f t="shared" si="111"/>
        <v/>
      </c>
    </row>
    <row r="2233" spans="1:1" x14ac:dyDescent="0.25">
      <c r="A2233" s="65" t="str">
        <f t="shared" si="111"/>
        <v/>
      </c>
    </row>
    <row r="2234" spans="1:1" x14ac:dyDescent="0.25">
      <c r="A2234" s="65" t="str">
        <f t="shared" si="111"/>
        <v/>
      </c>
    </row>
    <row r="2235" spans="1:1" x14ac:dyDescent="0.25">
      <c r="A2235" s="65" t="str">
        <f t="shared" si="111"/>
        <v/>
      </c>
    </row>
    <row r="2236" spans="1:1" x14ac:dyDescent="0.25">
      <c r="A2236" s="65" t="str">
        <f t="shared" si="111"/>
        <v/>
      </c>
    </row>
    <row r="2237" spans="1:1" x14ac:dyDescent="0.25">
      <c r="A2237" s="65" t="str">
        <f t="shared" si="111"/>
        <v/>
      </c>
    </row>
    <row r="2238" spans="1:1" x14ac:dyDescent="0.25">
      <c r="A2238" s="65" t="str">
        <f t="shared" si="111"/>
        <v/>
      </c>
    </row>
    <row r="2239" spans="1:1" x14ac:dyDescent="0.25">
      <c r="A2239" s="65" t="str">
        <f t="shared" si="111"/>
        <v/>
      </c>
    </row>
    <row r="2240" spans="1:1" x14ac:dyDescent="0.25">
      <c r="A2240" s="65" t="str">
        <f t="shared" si="111"/>
        <v/>
      </c>
    </row>
    <row r="2241" spans="1:1" x14ac:dyDescent="0.25">
      <c r="A2241" s="65" t="str">
        <f t="shared" si="111"/>
        <v/>
      </c>
    </row>
    <row r="2242" spans="1:1" x14ac:dyDescent="0.25">
      <c r="A2242" s="65" t="str">
        <f t="shared" si="111"/>
        <v/>
      </c>
    </row>
  </sheetData>
  <autoFilter ref="A1:T2242"/>
  <conditionalFormatting sqref="N1 N3:N1048576">
    <cfRule type="containsText" dxfId="20" priority="7" operator="containsText" text="FAUX">
      <formula>NOT(ISERROR(SEARCH("FAUX",N1)))</formula>
    </cfRule>
  </conditionalFormatting>
  <conditionalFormatting sqref="P2:P1048576">
    <cfRule type="cellIs" dxfId="19" priority="6" operator="greaterThanOrEqual">
      <formula>1</formula>
    </cfRule>
  </conditionalFormatting>
  <conditionalFormatting sqref="O2:O1048576">
    <cfRule type="cellIs" dxfId="18" priority="5" operator="greaterThanOrEqual">
      <formula>1</formula>
    </cfRule>
  </conditionalFormatting>
  <conditionalFormatting sqref="O1:P1">
    <cfRule type="containsText" dxfId="17" priority="4" operator="containsText" text="FAUX">
      <formula>NOT(ISERROR(SEARCH("FAUX",O1)))</formula>
    </cfRule>
  </conditionalFormatting>
  <conditionalFormatting sqref="Q1:Q1048576">
    <cfRule type="cellIs" dxfId="16" priority="2" operator="equal">
      <formula>""</formula>
    </cfRule>
    <cfRule type="cellIs" dxfId="15" priority="3" operator="equal">
      <formula>0</formula>
    </cfRule>
  </conditionalFormatting>
  <conditionalFormatting sqref="M1:M1048576">
    <cfRule type="cellIs" dxfId="14" priority="1" operator="equal">
      <formula>""</formula>
    </cfRule>
  </conditionalFormatting>
  <dataValidations count="4">
    <dataValidation type="list" allowBlank="1" showInputMessage="1" showErrorMessage="1" sqref="C1:C1048576">
      <formula1>Marque</formula1>
    </dataValidation>
    <dataValidation type="list" allowBlank="1" showInputMessage="1" showErrorMessage="1" sqref="F1:F1048576">
      <formula1>Categorie</formula1>
    </dataValidation>
    <dataValidation type="list" allowBlank="1" showInputMessage="1" showErrorMessage="1" sqref="B1:B1048576">
      <formula1>Saison</formula1>
    </dataValidation>
    <dataValidation type="list" allowBlank="1" showInputMessage="1" showErrorMessage="1" sqref="I1:I1048576">
      <formula1>nbcouleur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autoFill="0" autoPict="0" macro="[0]!Extraction_BDD">
                <anchor moveWithCells="1" sizeWithCells="1">
                  <from>
                    <xdr:col>17</xdr:col>
                    <xdr:colOff>0</xdr:colOff>
                    <xdr:row>0</xdr:row>
                    <xdr:rowOff>0</xdr:rowOff>
                  </from>
                  <to>
                    <xdr:col>18</xdr:col>
                    <xdr:colOff>371475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8"/>
  <dimension ref="A1:J249"/>
  <sheetViews>
    <sheetView workbookViewId="0">
      <selection activeCell="E8" sqref="E8"/>
    </sheetView>
  </sheetViews>
  <sheetFormatPr baseColWidth="10" defaultColWidth="10.875" defaultRowHeight="15.75" x14ac:dyDescent="0.25"/>
  <cols>
    <col min="1" max="1" width="10.875" style="51"/>
    <col min="2" max="2" width="16.5" style="51" customWidth="1"/>
    <col min="3" max="3" width="19.875" style="73" customWidth="1"/>
    <col min="4" max="4" width="23.125" style="73" customWidth="1"/>
    <col min="5" max="5" width="21.5" style="51" customWidth="1"/>
    <col min="6" max="9" width="10.875" style="51"/>
    <col min="10" max="10" width="18.125" style="73" customWidth="1"/>
    <col min="11" max="16384" width="10.875" style="51"/>
  </cols>
  <sheetData>
    <row r="1" spans="1:10" ht="32.1" customHeight="1" x14ac:dyDescent="0.25">
      <c r="A1" s="69" t="s">
        <v>32</v>
      </c>
      <c r="B1" s="69" t="s">
        <v>33</v>
      </c>
      <c r="C1" s="72" t="s">
        <v>0</v>
      </c>
      <c r="D1" s="72" t="s">
        <v>22</v>
      </c>
      <c r="E1" s="69" t="s">
        <v>24</v>
      </c>
      <c r="F1" s="69" t="s">
        <v>8</v>
      </c>
      <c r="G1" s="69" t="s">
        <v>34</v>
      </c>
      <c r="H1" s="69" t="s">
        <v>35</v>
      </c>
      <c r="J1" s="74" t="s">
        <v>33</v>
      </c>
    </row>
    <row r="2" spans="1:10" x14ac:dyDescent="0.25">
      <c r="A2" s="70">
        <v>42563</v>
      </c>
      <c r="B2" s="53" t="s">
        <v>37</v>
      </c>
      <c r="C2" s="65" t="str">
        <f>IF(E2="","",VLOOKUP(E2,'Etat des stocks'!A:C,3,0))</f>
        <v>T by Alexander Wang</v>
      </c>
      <c r="D2" s="65" t="str">
        <f>IF(E2="","",VLOOKUP(E2,'Etat des stocks'!A:G,7,0))</f>
        <v>Pull cachemire col V</v>
      </c>
      <c r="E2" s="53" t="s">
        <v>1023</v>
      </c>
      <c r="F2" s="56" t="s">
        <v>180</v>
      </c>
      <c r="G2" s="53"/>
      <c r="H2" s="53">
        <v>1</v>
      </c>
      <c r="J2" s="73" t="s">
        <v>36</v>
      </c>
    </row>
    <row r="3" spans="1:10" x14ac:dyDescent="0.25">
      <c r="A3" s="70">
        <v>42575</v>
      </c>
      <c r="B3" s="53" t="s">
        <v>37</v>
      </c>
      <c r="C3" s="65" t="str">
        <f>IF(E3="","",VLOOKUP(E3,'Etat des stocks'!A:C,3,0))</f>
        <v>T by Alexander Wang</v>
      </c>
      <c r="D3" s="65" t="str">
        <f>IF(E3="","",VLOOKUP(E3,'Etat des stocks'!A:G,7,0))</f>
        <v>Pull cachemire col V</v>
      </c>
      <c r="E3" s="53" t="s">
        <v>1023</v>
      </c>
      <c r="F3" s="56" t="s">
        <v>181</v>
      </c>
      <c r="G3" s="53"/>
      <c r="H3" s="53">
        <v>1</v>
      </c>
      <c r="J3" s="73" t="s">
        <v>37</v>
      </c>
    </row>
    <row r="4" spans="1:10" x14ac:dyDescent="0.25">
      <c r="A4" s="70">
        <v>42592</v>
      </c>
      <c r="B4" s="53" t="s">
        <v>39</v>
      </c>
      <c r="C4" s="65" t="str">
        <f>IF(E4="","",VLOOKUP(E4,'Etat des stocks'!A:C,3,0))</f>
        <v>T by Alexander Wang</v>
      </c>
      <c r="D4" s="65" t="str">
        <f>IF(E4="","",VLOOKUP(E4,'Etat des stocks'!A:G,7,0))</f>
        <v>Robe chemise denim effilochée</v>
      </c>
      <c r="E4" s="53" t="s">
        <v>1046</v>
      </c>
      <c r="F4" s="56">
        <v>2</v>
      </c>
      <c r="G4" s="53"/>
      <c r="H4" s="53">
        <v>1</v>
      </c>
      <c r="J4" s="73" t="s">
        <v>38</v>
      </c>
    </row>
    <row r="5" spans="1:10" x14ac:dyDescent="0.25">
      <c r="A5" s="70">
        <v>42730</v>
      </c>
      <c r="B5" s="53" t="s">
        <v>42</v>
      </c>
      <c r="C5" s="65" t="str">
        <f>IF(E5="","",VLOOKUP(E5,'Etat des stocks'!A:C,3,0))</f>
        <v>Athé Vanessa Bruno</v>
      </c>
      <c r="D5" s="65" t="str">
        <f>IF(E5="","",VLOOKUP(E5,'Etat des stocks'!A:G,7,0))</f>
        <v>Robe bustier 2 en 1</v>
      </c>
      <c r="E5" s="53" t="s">
        <v>1050</v>
      </c>
      <c r="F5" s="56" t="s">
        <v>993</v>
      </c>
      <c r="G5" s="53"/>
      <c r="H5" s="53">
        <v>1</v>
      </c>
      <c r="J5" s="73" t="s">
        <v>44</v>
      </c>
    </row>
    <row r="6" spans="1:10" x14ac:dyDescent="0.25">
      <c r="A6" s="70">
        <v>42387</v>
      </c>
      <c r="B6" s="53" t="s">
        <v>41</v>
      </c>
      <c r="C6" s="65" t="str">
        <f>IF(E6="","",VLOOKUP(E6,'Etat des stocks'!A:C,3,0))</f>
        <v>Athé Vanessa Bruno</v>
      </c>
      <c r="D6" s="65" t="str">
        <f>IF(E6="","",VLOOKUP(E6,'Etat des stocks'!A:G,7,0))</f>
        <v>Robe bustier 2 en 1</v>
      </c>
      <c r="E6" s="53" t="s">
        <v>1050</v>
      </c>
      <c r="F6" s="56" t="s">
        <v>1001</v>
      </c>
      <c r="G6" s="53">
        <v>1</v>
      </c>
      <c r="H6" s="53"/>
      <c r="J6" s="73" t="s">
        <v>39</v>
      </c>
    </row>
    <row r="7" spans="1:10" x14ac:dyDescent="0.25">
      <c r="A7" s="70">
        <v>42440</v>
      </c>
      <c r="B7" s="53" t="s">
        <v>42</v>
      </c>
      <c r="C7" s="65" t="str">
        <f>IF(E7="","",VLOOKUP(E7,'Etat des stocks'!A:C,3,0))</f>
        <v>Sonia By Sonia Rykiel</v>
      </c>
      <c r="D7" s="65" t="str">
        <f>IF(E7="","",VLOOKUP(E7,'Etat des stocks'!A:G,7,0))</f>
        <v>Manteau en denim</v>
      </c>
      <c r="E7" s="53" t="s">
        <v>1124</v>
      </c>
      <c r="F7" s="56" t="s">
        <v>1002</v>
      </c>
      <c r="G7" s="53">
        <v>1</v>
      </c>
      <c r="H7" s="53"/>
      <c r="J7" s="73" t="s">
        <v>40</v>
      </c>
    </row>
    <row r="8" spans="1:10" x14ac:dyDescent="0.25">
      <c r="A8" s="70">
        <v>42451</v>
      </c>
      <c r="B8" s="53" t="s">
        <v>42</v>
      </c>
      <c r="C8" s="65" t="str">
        <f>IF(E8="","",VLOOKUP(E8,'Etat des stocks'!A:C,3,0))</f>
        <v>Sonia By Sonia Rykiel</v>
      </c>
      <c r="D8" s="65" t="str">
        <f>IF(E8="","",VLOOKUP(E8,'Etat des stocks'!A:G,7,0))</f>
        <v>Manteau en denim</v>
      </c>
      <c r="E8" s="53" t="s">
        <v>1124</v>
      </c>
      <c r="F8" s="56" t="s">
        <v>1001</v>
      </c>
      <c r="G8" s="53">
        <v>1</v>
      </c>
      <c r="H8" s="53"/>
      <c r="J8" s="73" t="s">
        <v>41</v>
      </c>
    </row>
    <row r="9" spans="1:10" x14ac:dyDescent="0.25">
      <c r="A9" s="70">
        <v>42592</v>
      </c>
      <c r="B9" s="53" t="s">
        <v>39</v>
      </c>
      <c r="C9" s="65" t="str">
        <f>IF(E9="","",VLOOKUP(E9,'Etat des stocks'!A:C,3,0))</f>
        <v>T by Alexander Wang</v>
      </c>
      <c r="D9" s="65" t="str">
        <f>IF(E9="","",VLOOKUP(E9,'Etat des stocks'!A:G,7,0))</f>
        <v>Robe pull marinière</v>
      </c>
      <c r="E9" s="53" t="s">
        <v>1139</v>
      </c>
      <c r="F9" s="56" t="s">
        <v>182</v>
      </c>
      <c r="G9" s="53"/>
      <c r="H9" s="53">
        <v>1</v>
      </c>
      <c r="J9" s="73" t="s">
        <v>42</v>
      </c>
    </row>
    <row r="10" spans="1:10" x14ac:dyDescent="0.25">
      <c r="A10" s="70">
        <v>42592</v>
      </c>
      <c r="B10" s="53" t="s">
        <v>39</v>
      </c>
      <c r="C10" s="65" t="str">
        <f>IF(E10="","",VLOOKUP(E10,'Etat des stocks'!A:C,3,0))</f>
        <v>T by Alexander Wang</v>
      </c>
      <c r="D10" s="65" t="str">
        <f>IF(E10="","",VLOOKUP(E10,'Etat des stocks'!A:G,7,0))</f>
        <v>Robe militaire</v>
      </c>
      <c r="E10" s="53" t="s">
        <v>1140</v>
      </c>
      <c r="F10" s="56" t="s">
        <v>183</v>
      </c>
      <c r="G10" s="53"/>
      <c r="H10" s="53">
        <v>1</v>
      </c>
      <c r="J10" s="73" t="s">
        <v>43</v>
      </c>
    </row>
    <row r="11" spans="1:10" x14ac:dyDescent="0.25">
      <c r="A11" s="70">
        <v>42592</v>
      </c>
      <c r="B11" s="53" t="s">
        <v>39</v>
      </c>
      <c r="C11" s="65" t="str">
        <f>IF(E11="","",VLOOKUP(E11,'Etat des stocks'!A:C,3,0))</f>
        <v>Red Valentino</v>
      </c>
      <c r="D11" s="65" t="str">
        <f>IF(E11="","",VLOOKUP(E11,'Etat des stocks'!A:G,7,0))</f>
        <v>Robe tee-shirt effet tutu</v>
      </c>
      <c r="E11" s="53" t="s">
        <v>1033</v>
      </c>
      <c r="F11" s="56" t="s">
        <v>180</v>
      </c>
      <c r="G11" s="53"/>
      <c r="H11" s="53">
        <v>1</v>
      </c>
    </row>
    <row r="12" spans="1:10" x14ac:dyDescent="0.25">
      <c r="A12" s="70">
        <v>42592</v>
      </c>
      <c r="B12" s="53" t="s">
        <v>39</v>
      </c>
      <c r="C12" s="65" t="str">
        <f>IF(E12="","",VLOOKUP(E12,'Etat des stocks'!A:C,3,0))</f>
        <v>Red Valentino</v>
      </c>
      <c r="D12" s="65" t="str">
        <f>IF(E12="","",VLOOKUP(E12,'Etat des stocks'!A:G,7,0))</f>
        <v>Robe avec tulle</v>
      </c>
      <c r="E12" s="53" t="s">
        <v>1151</v>
      </c>
      <c r="F12" s="56" t="s">
        <v>994</v>
      </c>
      <c r="G12" s="53"/>
      <c r="H12" s="53">
        <v>1</v>
      </c>
    </row>
    <row r="13" spans="1:10" x14ac:dyDescent="0.25">
      <c r="A13" s="70">
        <v>42563</v>
      </c>
      <c r="B13" s="71" t="s">
        <v>38</v>
      </c>
      <c r="C13" s="65" t="str">
        <f>IF(E13="","",VLOOKUP(E13,'Etat des stocks'!A:C,3,0))</f>
        <v>Cacharel</v>
      </c>
      <c r="D13" s="65" t="str">
        <f>IF(E13="","",VLOOKUP(E13,'Etat des stocks'!A:G,7,0))</f>
        <v>Trench en coton enduit</v>
      </c>
      <c r="E13" s="53" t="s">
        <v>1094</v>
      </c>
      <c r="F13" s="56" t="s">
        <v>1003</v>
      </c>
      <c r="G13" s="53"/>
      <c r="H13" s="53">
        <v>1</v>
      </c>
    </row>
    <row r="14" spans="1:10" x14ac:dyDescent="0.25">
      <c r="A14" s="70">
        <v>42498</v>
      </c>
      <c r="B14" s="71" t="s">
        <v>44</v>
      </c>
      <c r="C14" s="65" t="str">
        <f>IF(E14="","",VLOOKUP(E14,'Etat des stocks'!A:C,3,0))</f>
        <v>Kenzo</v>
      </c>
      <c r="D14" s="65" t="str">
        <f>IF(E14="","",VLOOKUP(E14,'Etat des stocks'!A:G,7,0))</f>
        <v>Trench coat desert</v>
      </c>
      <c r="E14" s="53" t="s">
        <v>1081</v>
      </c>
      <c r="F14" s="56" t="s">
        <v>1001</v>
      </c>
      <c r="G14" s="53"/>
      <c r="H14" s="53">
        <v>1</v>
      </c>
    </row>
    <row r="15" spans="1:10" x14ac:dyDescent="0.25">
      <c r="A15" s="70">
        <v>42384</v>
      </c>
      <c r="B15" s="71" t="s">
        <v>42</v>
      </c>
      <c r="C15" s="65" t="str">
        <f>IF(E15="","",VLOOKUP(E15,'Etat des stocks'!A:C,3,0))</f>
        <v>Kenzo</v>
      </c>
      <c r="D15" s="65" t="str">
        <f>IF(E15="","",VLOOKUP(E15,'Etat des stocks'!A:G,7,0))</f>
        <v>Pantalon 7/8 en toile beige</v>
      </c>
      <c r="E15" s="53" t="s">
        <v>1086</v>
      </c>
      <c r="F15" s="56" t="s">
        <v>1002</v>
      </c>
      <c r="G15" s="53"/>
      <c r="H15" s="53">
        <v>1</v>
      </c>
    </row>
    <row r="16" spans="1:10" x14ac:dyDescent="0.25">
      <c r="A16" s="70">
        <v>42384</v>
      </c>
      <c r="B16" s="71" t="s">
        <v>42</v>
      </c>
      <c r="C16" s="65" t="str">
        <f>IF(E16="","",VLOOKUP(E16,'Etat des stocks'!A:C,3,0))</f>
        <v>Kenzo</v>
      </c>
      <c r="D16" s="65" t="str">
        <f>IF(E16="","",VLOOKUP(E16,'Etat des stocks'!A:G,7,0))</f>
        <v>Pantalon 7/8 en toile beige</v>
      </c>
      <c r="E16" s="53" t="s">
        <v>1086</v>
      </c>
      <c r="F16" s="56" t="s">
        <v>993</v>
      </c>
      <c r="G16" s="53"/>
      <c r="H16" s="53">
        <v>1</v>
      </c>
    </row>
    <row r="17" spans="1:8" x14ac:dyDescent="0.25">
      <c r="A17" s="70">
        <v>42466</v>
      </c>
      <c r="B17" s="71" t="s">
        <v>38</v>
      </c>
      <c r="C17" s="65" t="str">
        <f>IF(E17="","",VLOOKUP(E17,'Etat des stocks'!A:C,3,0))</f>
        <v>Athé Vanessa Bruno</v>
      </c>
      <c r="D17" s="65" t="str">
        <f>IF(E17="","",VLOOKUP(E17,'Etat des stocks'!A:G,7,0))</f>
        <v>Robe bustier 2 en 1</v>
      </c>
      <c r="E17" s="53" t="s">
        <v>1050</v>
      </c>
      <c r="F17" s="56" t="s">
        <v>1002</v>
      </c>
      <c r="G17" s="53"/>
      <c r="H17" s="53">
        <v>1</v>
      </c>
    </row>
    <row r="18" spans="1:8" x14ac:dyDescent="0.25">
      <c r="A18" s="70">
        <v>42593</v>
      </c>
      <c r="B18" s="71" t="s">
        <v>39</v>
      </c>
      <c r="C18" s="65" t="str">
        <f>IF(E18="","",VLOOKUP(E18,'Etat des stocks'!A:C,3,0))</f>
        <v>Cacharel</v>
      </c>
      <c r="D18" s="65" t="str">
        <f>IF(E18="","",VLOOKUP(E18,'Etat des stocks'!A:G,7,0))</f>
        <v>Robe chemise en crêpe</v>
      </c>
      <c r="E18" s="53" t="s">
        <v>1101</v>
      </c>
      <c r="F18" s="56" t="s">
        <v>1001</v>
      </c>
      <c r="G18" s="53"/>
      <c r="H18" s="53">
        <v>1</v>
      </c>
    </row>
    <row r="19" spans="1:8" x14ac:dyDescent="0.25">
      <c r="A19" s="70">
        <v>42596</v>
      </c>
      <c r="B19" s="71" t="s">
        <v>44</v>
      </c>
      <c r="C19" s="65" t="str">
        <f>IF(E19="","",VLOOKUP(E19,'Etat des stocks'!A:C,3,0))</f>
        <v>T by Alexander Wang</v>
      </c>
      <c r="D19" s="65" t="str">
        <f>IF(E19="","",VLOOKUP(E19,'Etat des stocks'!A:G,7,0))</f>
        <v>Robe velours à zips</v>
      </c>
      <c r="E19" s="53" t="s">
        <v>1027</v>
      </c>
      <c r="F19" s="56" t="s">
        <v>182</v>
      </c>
      <c r="G19" s="53"/>
      <c r="H19" s="53">
        <v>1</v>
      </c>
    </row>
    <row r="20" spans="1:8" x14ac:dyDescent="0.25">
      <c r="A20" s="53"/>
      <c r="B20" s="53"/>
      <c r="C20" s="65" t="str">
        <f>IF(E20="","",VLOOKUP(E20,'Etat des stocks'!A:C,3,0))</f>
        <v/>
      </c>
      <c r="D20" s="65" t="str">
        <f>IF(E20="","",VLOOKUP(E20,'Etat des stocks'!A:G,7,0))</f>
        <v/>
      </c>
      <c r="E20" s="53"/>
      <c r="F20" s="53"/>
      <c r="G20" s="53"/>
      <c r="H20" s="53"/>
    </row>
    <row r="21" spans="1:8" x14ac:dyDescent="0.25">
      <c r="A21" s="53"/>
      <c r="B21" s="53"/>
      <c r="C21" s="65" t="str">
        <f>IF(E21="","",VLOOKUP(E21,'Etat des stocks'!A:C,3,0))</f>
        <v/>
      </c>
      <c r="D21" s="65" t="str">
        <f>IF(E21="","",VLOOKUP(E21,'Etat des stocks'!A:G,7,0))</f>
        <v/>
      </c>
      <c r="E21" s="53"/>
      <c r="F21" s="53"/>
      <c r="G21" s="53"/>
      <c r="H21" s="53"/>
    </row>
    <row r="22" spans="1:8" x14ac:dyDescent="0.25">
      <c r="A22" s="53"/>
      <c r="B22" s="53"/>
      <c r="C22" s="65" t="str">
        <f>IF(E22="","",VLOOKUP(E22,'Etat des stocks'!A:C,3,0))</f>
        <v/>
      </c>
      <c r="D22" s="65" t="str">
        <f>IF(E22="","",VLOOKUP(E22,'Etat des stocks'!A:G,7,0))</f>
        <v/>
      </c>
      <c r="E22" s="53"/>
      <c r="F22" s="53"/>
      <c r="G22" s="53"/>
      <c r="H22" s="53"/>
    </row>
    <row r="23" spans="1:8" x14ac:dyDescent="0.25">
      <c r="A23" s="53"/>
      <c r="B23" s="53"/>
      <c r="C23" s="65" t="str">
        <f>IF(E23="","",VLOOKUP(E23,'Etat des stocks'!A:C,3,0))</f>
        <v/>
      </c>
      <c r="D23" s="65" t="str">
        <f>IF(E23="","",VLOOKUP(E23,'Etat des stocks'!A:G,7,0))</f>
        <v/>
      </c>
      <c r="E23" s="53"/>
      <c r="F23" s="53"/>
      <c r="G23" s="53"/>
      <c r="H23" s="53"/>
    </row>
    <row r="24" spans="1:8" x14ac:dyDescent="0.25">
      <c r="A24" s="53"/>
      <c r="B24" s="53"/>
      <c r="C24" s="65" t="str">
        <f>IF(E24="","",VLOOKUP(E24,'Etat des stocks'!A:C,3,0))</f>
        <v/>
      </c>
      <c r="D24" s="65" t="str">
        <f>IF(E24="","",VLOOKUP(E24,'Etat des stocks'!A:G,7,0))</f>
        <v/>
      </c>
      <c r="E24" s="53"/>
      <c r="F24" s="53"/>
      <c r="G24" s="53"/>
      <c r="H24" s="53"/>
    </row>
    <row r="25" spans="1:8" x14ac:dyDescent="0.25">
      <c r="A25" s="53"/>
      <c r="B25" s="53"/>
      <c r="C25" s="65" t="str">
        <f>IF(E25="","",VLOOKUP(E25,'Etat des stocks'!A:C,3,0))</f>
        <v/>
      </c>
      <c r="D25" s="65" t="str">
        <f>IF(E25="","",VLOOKUP(E25,'Etat des stocks'!A:G,7,0))</f>
        <v/>
      </c>
      <c r="E25" s="53"/>
      <c r="F25" s="53"/>
      <c r="G25" s="53"/>
      <c r="H25" s="53"/>
    </row>
    <row r="26" spans="1:8" x14ac:dyDescent="0.25">
      <c r="A26" s="53"/>
      <c r="B26" s="53"/>
      <c r="C26" s="65" t="str">
        <f>IF(E26="","",VLOOKUP(E26,'Etat des stocks'!A:C,3,0))</f>
        <v/>
      </c>
      <c r="D26" s="65" t="str">
        <f>IF(E26="","",VLOOKUP(E26,'Etat des stocks'!A:G,7,0))</f>
        <v/>
      </c>
      <c r="E26" s="53"/>
      <c r="F26" s="53"/>
      <c r="G26" s="53"/>
      <c r="H26" s="53"/>
    </row>
    <row r="27" spans="1:8" x14ac:dyDescent="0.25">
      <c r="A27" s="53"/>
      <c r="B27" s="53"/>
      <c r="C27" s="65" t="str">
        <f>IF(E27="","",VLOOKUP(E27,'Etat des stocks'!A:C,3,0))</f>
        <v/>
      </c>
      <c r="D27" s="65" t="str">
        <f>IF(E27="","",VLOOKUP(E27,'Etat des stocks'!A:G,7,0))</f>
        <v/>
      </c>
      <c r="E27" s="53"/>
      <c r="F27" s="53"/>
      <c r="G27" s="53"/>
      <c r="H27" s="53"/>
    </row>
    <row r="28" spans="1:8" x14ac:dyDescent="0.25">
      <c r="A28" s="53"/>
      <c r="B28" s="53"/>
      <c r="C28" s="65" t="str">
        <f>IF(E28="","",VLOOKUP(E28,'Etat des stocks'!A:C,3,0))</f>
        <v/>
      </c>
      <c r="D28" s="65" t="str">
        <f>IF(E28="","",VLOOKUP(E28,'Etat des stocks'!A:G,7,0))</f>
        <v/>
      </c>
      <c r="E28" s="53"/>
      <c r="F28" s="53"/>
      <c r="G28" s="53"/>
      <c r="H28" s="53"/>
    </row>
    <row r="29" spans="1:8" x14ac:dyDescent="0.25">
      <c r="A29" s="53"/>
      <c r="B29" s="53"/>
      <c r="C29" s="65" t="str">
        <f>IF(E29="","",VLOOKUP(E29,'Etat des stocks'!A:C,3,0))</f>
        <v/>
      </c>
      <c r="D29" s="65" t="str">
        <f>IF(E29="","",VLOOKUP(E29,'Etat des stocks'!A:G,7,0))</f>
        <v/>
      </c>
      <c r="E29" s="53"/>
      <c r="F29" s="53"/>
      <c r="G29" s="53"/>
      <c r="H29" s="53"/>
    </row>
    <row r="30" spans="1:8" x14ac:dyDescent="0.25">
      <c r="A30" s="53"/>
      <c r="B30" s="53"/>
      <c r="C30" s="65" t="str">
        <f>IF(E30="","",VLOOKUP(E30,'Etat des stocks'!A:C,3,0))</f>
        <v/>
      </c>
      <c r="D30" s="65" t="str">
        <f>IF(E30="","",VLOOKUP(E30,'Etat des stocks'!A:G,7,0))</f>
        <v/>
      </c>
      <c r="E30" s="53"/>
      <c r="F30" s="53"/>
      <c r="G30" s="53"/>
      <c r="H30" s="53"/>
    </row>
    <row r="31" spans="1:8" x14ac:dyDescent="0.25">
      <c r="A31" s="53"/>
      <c r="B31" s="53"/>
      <c r="C31" s="65" t="str">
        <f>IF(E31="","",VLOOKUP(E31,'Etat des stocks'!A:C,3,0))</f>
        <v/>
      </c>
      <c r="D31" s="65" t="str">
        <f>IF(E31="","",VLOOKUP(E31,'Etat des stocks'!A:G,7,0))</f>
        <v/>
      </c>
      <c r="E31" s="53"/>
      <c r="F31" s="53"/>
      <c r="G31" s="53"/>
      <c r="H31" s="53"/>
    </row>
    <row r="32" spans="1:8" x14ac:dyDescent="0.25">
      <c r="A32" s="53"/>
      <c r="B32" s="53"/>
      <c r="C32" s="65" t="str">
        <f>IF(E32="","",VLOOKUP(E32,'Etat des stocks'!A:C,3,0))</f>
        <v/>
      </c>
      <c r="D32" s="65" t="str">
        <f>IF(E32="","",VLOOKUP(E32,'Etat des stocks'!A:G,7,0))</f>
        <v/>
      </c>
      <c r="E32" s="53"/>
      <c r="F32" s="53"/>
      <c r="G32" s="53"/>
      <c r="H32" s="53"/>
    </row>
    <row r="33" spans="1:8" x14ac:dyDescent="0.25">
      <c r="A33" s="53"/>
      <c r="B33" s="53"/>
      <c r="C33" s="65" t="str">
        <f>IF(E33="","",VLOOKUP(E33,'Etat des stocks'!A:C,3,0))</f>
        <v/>
      </c>
      <c r="D33" s="65" t="str">
        <f>IF(E33="","",VLOOKUP(E33,'Etat des stocks'!A:G,7,0))</f>
        <v/>
      </c>
      <c r="E33" s="53"/>
      <c r="F33" s="53"/>
      <c r="G33" s="53"/>
      <c r="H33" s="53"/>
    </row>
    <row r="34" spans="1:8" x14ac:dyDescent="0.25">
      <c r="A34" s="53"/>
      <c r="B34" s="53"/>
      <c r="C34" s="65" t="str">
        <f>IF(E34="","",VLOOKUP(E34,'Etat des stocks'!A:C,3,0))</f>
        <v/>
      </c>
      <c r="D34" s="65" t="str">
        <f>IF(E34="","",VLOOKUP(E34,'Etat des stocks'!A:G,7,0))</f>
        <v/>
      </c>
      <c r="E34" s="53"/>
      <c r="F34" s="53"/>
      <c r="G34" s="53"/>
      <c r="H34" s="53"/>
    </row>
    <row r="35" spans="1:8" x14ac:dyDescent="0.25">
      <c r="A35" s="53"/>
      <c r="B35" s="53"/>
      <c r="C35" s="65" t="str">
        <f>IF(E35="","",VLOOKUP(E35,'Etat des stocks'!A:C,3,0))</f>
        <v/>
      </c>
      <c r="D35" s="65" t="str">
        <f>IF(E35="","",VLOOKUP(E35,'Etat des stocks'!A:G,7,0))</f>
        <v/>
      </c>
      <c r="E35" s="53"/>
      <c r="F35" s="53"/>
      <c r="G35" s="53"/>
      <c r="H35" s="53"/>
    </row>
    <row r="36" spans="1:8" x14ac:dyDescent="0.25">
      <c r="A36" s="53"/>
      <c r="B36" s="53"/>
      <c r="C36" s="65" t="str">
        <f>IF(E36="","",VLOOKUP(E36,'Etat des stocks'!A:C,3,0))</f>
        <v/>
      </c>
      <c r="D36" s="65" t="str">
        <f>IF(E36="","",VLOOKUP(E36,'Etat des stocks'!A:G,7,0))</f>
        <v/>
      </c>
      <c r="E36" s="53"/>
      <c r="F36" s="53"/>
      <c r="G36" s="53"/>
      <c r="H36" s="53"/>
    </row>
    <row r="37" spans="1:8" x14ac:dyDescent="0.25">
      <c r="A37" s="53"/>
      <c r="B37" s="53"/>
      <c r="C37" s="65" t="str">
        <f>IF(E37="","",VLOOKUP(E37,'Etat des stocks'!A:C,3,0))</f>
        <v/>
      </c>
      <c r="D37" s="65" t="str">
        <f>IF(E37="","",VLOOKUP(E37,'Etat des stocks'!A:G,7,0))</f>
        <v/>
      </c>
      <c r="E37" s="53"/>
      <c r="F37" s="53"/>
      <c r="G37" s="53"/>
      <c r="H37" s="53"/>
    </row>
    <row r="38" spans="1:8" x14ac:dyDescent="0.25">
      <c r="A38" s="53"/>
      <c r="B38" s="53"/>
      <c r="C38" s="65" t="str">
        <f>IF(E38="","",VLOOKUP(E38,'Etat des stocks'!A:C,3,0))</f>
        <v/>
      </c>
      <c r="D38" s="65" t="str">
        <f>IF(E38="","",VLOOKUP(E38,'Etat des stocks'!A:G,7,0))</f>
        <v/>
      </c>
      <c r="E38" s="53"/>
      <c r="F38" s="53"/>
      <c r="G38" s="53"/>
      <c r="H38" s="53"/>
    </row>
    <row r="39" spans="1:8" x14ac:dyDescent="0.25">
      <c r="A39" s="53"/>
      <c r="B39" s="53"/>
      <c r="C39" s="65" t="str">
        <f>IF(E39="","",VLOOKUP(E39,'Etat des stocks'!A:C,3,0))</f>
        <v/>
      </c>
      <c r="D39" s="65" t="str">
        <f>IF(E39="","",VLOOKUP(E39,'Etat des stocks'!A:G,7,0))</f>
        <v/>
      </c>
      <c r="E39" s="53"/>
      <c r="F39" s="53"/>
      <c r="G39" s="53"/>
      <c r="H39" s="53"/>
    </row>
    <row r="40" spans="1:8" x14ac:dyDescent="0.25">
      <c r="A40" s="53"/>
      <c r="B40" s="53"/>
      <c r="C40" s="65" t="str">
        <f>IF(E40="","",VLOOKUP(E40,'Etat des stocks'!A:C,3,0))</f>
        <v/>
      </c>
      <c r="D40" s="65" t="str">
        <f>IF(E40="","",VLOOKUP(E40,'Etat des stocks'!A:G,7,0))</f>
        <v/>
      </c>
      <c r="E40" s="53"/>
      <c r="F40" s="53"/>
      <c r="G40" s="53"/>
      <c r="H40" s="53"/>
    </row>
    <row r="41" spans="1:8" x14ac:dyDescent="0.25">
      <c r="A41" s="53"/>
      <c r="B41" s="53"/>
      <c r="C41" s="65" t="str">
        <f>IF(E41="","",VLOOKUP(E41,'Etat des stocks'!A:C,3,0))</f>
        <v/>
      </c>
      <c r="D41" s="65" t="str">
        <f>IF(E41="","",VLOOKUP(E41,'Etat des stocks'!A:G,7,0))</f>
        <v/>
      </c>
      <c r="E41" s="53"/>
      <c r="F41" s="53"/>
      <c r="G41" s="53"/>
      <c r="H41" s="53"/>
    </row>
    <row r="42" spans="1:8" x14ac:dyDescent="0.25">
      <c r="A42" s="53"/>
      <c r="B42" s="53"/>
      <c r="C42" s="65" t="str">
        <f>IF(E42="","",VLOOKUP(E42,'Etat des stocks'!A:C,3,0))</f>
        <v/>
      </c>
      <c r="D42" s="65" t="str">
        <f>IF(E42="","",VLOOKUP(E42,'Etat des stocks'!A:G,7,0))</f>
        <v/>
      </c>
      <c r="E42" s="53"/>
      <c r="F42" s="53"/>
      <c r="G42" s="53"/>
      <c r="H42" s="53"/>
    </row>
    <row r="43" spans="1:8" x14ac:dyDescent="0.25">
      <c r="A43" s="53"/>
      <c r="B43" s="53"/>
      <c r="C43" s="65" t="str">
        <f>IF(E43="","",VLOOKUP(E43,'Etat des stocks'!A:C,3,0))</f>
        <v/>
      </c>
      <c r="D43" s="65" t="str">
        <f>IF(E43="","",VLOOKUP(E43,'Etat des stocks'!A:G,7,0))</f>
        <v/>
      </c>
      <c r="E43" s="53"/>
      <c r="F43" s="53"/>
      <c r="G43" s="53"/>
      <c r="H43" s="53"/>
    </row>
    <row r="44" spans="1:8" x14ac:dyDescent="0.25">
      <c r="A44" s="53"/>
      <c r="B44" s="53"/>
      <c r="C44" s="65" t="str">
        <f>IF(E44="","",VLOOKUP(E44,'Etat des stocks'!A:C,3,0))</f>
        <v/>
      </c>
      <c r="D44" s="65" t="str">
        <f>IF(E44="","",VLOOKUP(E44,'Etat des stocks'!A:G,7,0))</f>
        <v/>
      </c>
      <c r="E44" s="53"/>
      <c r="F44" s="53"/>
      <c r="G44" s="53"/>
      <c r="H44" s="53"/>
    </row>
    <row r="45" spans="1:8" x14ac:dyDescent="0.25">
      <c r="A45" s="53"/>
      <c r="B45" s="53"/>
      <c r="C45" s="65" t="str">
        <f>IF(E45="","",VLOOKUP(E45,'Etat des stocks'!A:C,3,0))</f>
        <v/>
      </c>
      <c r="D45" s="65" t="str">
        <f>IF(E45="","",VLOOKUP(E45,'Etat des stocks'!A:G,7,0))</f>
        <v/>
      </c>
      <c r="E45" s="53"/>
      <c r="F45" s="53"/>
      <c r="G45" s="53"/>
      <c r="H45" s="53"/>
    </row>
    <row r="46" spans="1:8" x14ac:dyDescent="0.25">
      <c r="A46" s="53"/>
      <c r="B46" s="53"/>
      <c r="C46" s="65" t="str">
        <f>IF(E46="","",VLOOKUP(E46,'Etat des stocks'!A:C,3,0))</f>
        <v/>
      </c>
      <c r="D46" s="65" t="str">
        <f>IF(E46="","",VLOOKUP(E46,'Etat des stocks'!A:G,7,0))</f>
        <v/>
      </c>
      <c r="E46" s="53"/>
      <c r="F46" s="53"/>
      <c r="G46" s="53"/>
      <c r="H46" s="53"/>
    </row>
    <row r="47" spans="1:8" x14ac:dyDescent="0.25">
      <c r="A47" s="53"/>
      <c r="B47" s="53"/>
      <c r="C47" s="65" t="str">
        <f>IF(E47="","",VLOOKUP(E47,'Etat des stocks'!A:C,3,0))</f>
        <v/>
      </c>
      <c r="D47" s="65" t="str">
        <f>IF(E47="","",VLOOKUP(E47,'Etat des stocks'!A:G,7,0))</f>
        <v/>
      </c>
      <c r="E47" s="53"/>
      <c r="F47" s="53"/>
      <c r="G47" s="53"/>
      <c r="H47" s="53"/>
    </row>
    <row r="48" spans="1:8" x14ac:dyDescent="0.25">
      <c r="A48" s="53"/>
      <c r="B48" s="53"/>
      <c r="C48" s="65" t="str">
        <f>IF(E48="","",VLOOKUP(E48,'Etat des stocks'!A:C,3,0))</f>
        <v/>
      </c>
      <c r="D48" s="65" t="str">
        <f>IF(E48="","",VLOOKUP(E48,'Etat des stocks'!A:G,7,0))</f>
        <v/>
      </c>
      <c r="E48" s="53"/>
      <c r="F48" s="53"/>
      <c r="G48" s="53"/>
      <c r="H48" s="53"/>
    </row>
    <row r="49" spans="1:8" x14ac:dyDescent="0.25">
      <c r="A49" s="53"/>
      <c r="B49" s="53"/>
      <c r="C49" s="65" t="str">
        <f>IF(E49="","",VLOOKUP(E49,'Etat des stocks'!A:C,3,0))</f>
        <v/>
      </c>
      <c r="D49" s="65" t="str">
        <f>IF(E49="","",VLOOKUP(E49,'Etat des stocks'!A:G,7,0))</f>
        <v/>
      </c>
      <c r="E49" s="53"/>
      <c r="F49" s="53"/>
      <c r="G49" s="53"/>
      <c r="H49" s="53"/>
    </row>
    <row r="50" spans="1:8" x14ac:dyDescent="0.25">
      <c r="A50" s="53"/>
      <c r="B50" s="53"/>
      <c r="C50" s="65" t="str">
        <f>IF(E50="","",VLOOKUP(E50,'Etat des stocks'!A:C,3,0))</f>
        <v/>
      </c>
      <c r="D50" s="65" t="str">
        <f>IF(E50="","",VLOOKUP(E50,'Etat des stocks'!A:G,7,0))</f>
        <v/>
      </c>
      <c r="E50" s="53"/>
      <c r="F50" s="53"/>
      <c r="G50" s="53"/>
      <c r="H50" s="53"/>
    </row>
    <row r="51" spans="1:8" x14ac:dyDescent="0.25">
      <c r="A51" s="53"/>
      <c r="B51" s="53"/>
      <c r="C51" s="65" t="str">
        <f>IF(E51="","",VLOOKUP(E51,'Etat des stocks'!A:C,3,0))</f>
        <v/>
      </c>
      <c r="D51" s="65" t="str">
        <f>IF(E51="","",VLOOKUP(E51,'Etat des stocks'!A:G,7,0))</f>
        <v/>
      </c>
      <c r="E51" s="53"/>
      <c r="F51" s="53"/>
      <c r="G51" s="53"/>
      <c r="H51" s="53"/>
    </row>
    <row r="52" spans="1:8" x14ac:dyDescent="0.25">
      <c r="A52" s="53"/>
      <c r="B52" s="53"/>
      <c r="C52" s="65" t="str">
        <f>IF(E52="","",VLOOKUP(E52,'Etat des stocks'!A:C,3,0))</f>
        <v/>
      </c>
      <c r="D52" s="65" t="str">
        <f>IF(E52="","",VLOOKUP(E52,'Etat des stocks'!A:G,7,0))</f>
        <v/>
      </c>
      <c r="E52" s="53"/>
      <c r="F52" s="53"/>
      <c r="G52" s="53"/>
      <c r="H52" s="53"/>
    </row>
    <row r="53" spans="1:8" x14ac:dyDescent="0.25">
      <c r="A53" s="53"/>
      <c r="B53" s="53"/>
      <c r="C53" s="65" t="str">
        <f>IF(E53="","",VLOOKUP(E53,'Etat des stocks'!A:C,3,0))</f>
        <v/>
      </c>
      <c r="D53" s="65" t="str">
        <f>IF(E53="","",VLOOKUP(E53,'Etat des stocks'!A:G,7,0))</f>
        <v/>
      </c>
      <c r="E53" s="53"/>
      <c r="F53" s="53"/>
      <c r="G53" s="53"/>
      <c r="H53" s="53"/>
    </row>
    <row r="54" spans="1:8" x14ac:dyDescent="0.25">
      <c r="A54" s="53"/>
      <c r="B54" s="53"/>
      <c r="C54" s="65" t="str">
        <f>IF(E54="","",VLOOKUP(E54,'Etat des stocks'!A:C,3,0))</f>
        <v/>
      </c>
      <c r="D54" s="65" t="str">
        <f>IF(E54="","",VLOOKUP(E54,'Etat des stocks'!A:G,7,0))</f>
        <v/>
      </c>
      <c r="E54" s="53"/>
      <c r="F54" s="53"/>
      <c r="G54" s="53"/>
      <c r="H54" s="53"/>
    </row>
    <row r="55" spans="1:8" x14ac:dyDescent="0.25">
      <c r="A55" s="53"/>
      <c r="B55" s="53"/>
      <c r="C55" s="65" t="str">
        <f>IF(E55="","",VLOOKUP(E55,'Etat des stocks'!A:C,3,0))</f>
        <v/>
      </c>
      <c r="D55" s="65" t="str">
        <f>IF(E55="","",VLOOKUP(E55,'Etat des stocks'!A:G,7,0))</f>
        <v/>
      </c>
      <c r="E55" s="53"/>
      <c r="F55" s="53"/>
      <c r="G55" s="53"/>
      <c r="H55" s="53"/>
    </row>
    <row r="56" spans="1:8" x14ac:dyDescent="0.25">
      <c r="A56" s="53"/>
      <c r="B56" s="53"/>
      <c r="C56" s="65" t="str">
        <f>IF(E56="","",VLOOKUP(E56,'Etat des stocks'!A:C,3,0))</f>
        <v/>
      </c>
      <c r="D56" s="65" t="str">
        <f>IF(E56="","",VLOOKUP(E56,'Etat des stocks'!A:G,7,0))</f>
        <v/>
      </c>
      <c r="E56" s="53"/>
      <c r="F56" s="53"/>
      <c r="G56" s="53"/>
      <c r="H56" s="53"/>
    </row>
    <row r="57" spans="1:8" x14ac:dyDescent="0.25">
      <c r="A57" s="53"/>
      <c r="B57" s="53"/>
      <c r="C57" s="65" t="str">
        <f>IF(E57="","",VLOOKUP(E57,'Etat des stocks'!A:C,3,0))</f>
        <v/>
      </c>
      <c r="D57" s="65" t="str">
        <f>IF(E57="","",VLOOKUP(E57,'Etat des stocks'!A:G,7,0))</f>
        <v/>
      </c>
      <c r="E57" s="53"/>
      <c r="F57" s="53"/>
      <c r="G57" s="53"/>
      <c r="H57" s="53"/>
    </row>
    <row r="58" spans="1:8" x14ac:dyDescent="0.25">
      <c r="A58" s="53"/>
      <c r="B58" s="53"/>
      <c r="C58" s="65" t="str">
        <f>IF(E58="","",VLOOKUP(E58,'Etat des stocks'!A:C,3,0))</f>
        <v/>
      </c>
      <c r="D58" s="65" t="str">
        <f>IF(E58="","",VLOOKUP(E58,'Etat des stocks'!A:G,7,0))</f>
        <v/>
      </c>
      <c r="E58" s="53"/>
      <c r="F58" s="53"/>
      <c r="G58" s="53"/>
      <c r="H58" s="53"/>
    </row>
    <row r="59" spans="1:8" x14ac:dyDescent="0.25">
      <c r="A59" s="53"/>
      <c r="B59" s="53"/>
      <c r="C59" s="65" t="str">
        <f>IF(E59="","",VLOOKUP(E59,'Etat des stocks'!A:C,3,0))</f>
        <v/>
      </c>
      <c r="D59" s="65" t="str">
        <f>IF(E59="","",VLOOKUP(E59,'Etat des stocks'!A:G,7,0))</f>
        <v/>
      </c>
      <c r="E59" s="53"/>
      <c r="F59" s="53"/>
      <c r="G59" s="53"/>
      <c r="H59" s="53"/>
    </row>
    <row r="60" spans="1:8" x14ac:dyDescent="0.25">
      <c r="A60" s="53"/>
      <c r="B60" s="53"/>
      <c r="C60" s="65" t="str">
        <f>IF(E60="","",VLOOKUP(E60,'Etat des stocks'!A:C,3,0))</f>
        <v/>
      </c>
      <c r="D60" s="65" t="str">
        <f>IF(E60="","",VLOOKUP(E60,'Etat des stocks'!A:G,7,0))</f>
        <v/>
      </c>
      <c r="E60" s="53"/>
      <c r="F60" s="53"/>
      <c r="G60" s="53"/>
      <c r="H60" s="53"/>
    </row>
    <row r="61" spans="1:8" x14ac:dyDescent="0.25">
      <c r="A61" s="53"/>
      <c r="B61" s="53"/>
      <c r="C61" s="65" t="str">
        <f>IF(E61="","",VLOOKUP(E61,'Etat des stocks'!A:C,3,0))</f>
        <v/>
      </c>
      <c r="D61" s="65" t="str">
        <f>IF(E61="","",VLOOKUP(E61,'Etat des stocks'!A:G,7,0))</f>
        <v/>
      </c>
      <c r="E61" s="53"/>
      <c r="F61" s="53"/>
      <c r="G61" s="53"/>
      <c r="H61" s="53"/>
    </row>
    <row r="62" spans="1:8" x14ac:dyDescent="0.25">
      <c r="A62" s="53"/>
      <c r="B62" s="53"/>
      <c r="C62" s="65" t="str">
        <f>IF(E62="","",VLOOKUP(E62,'Etat des stocks'!A:C,3,0))</f>
        <v/>
      </c>
      <c r="D62" s="65" t="str">
        <f>IF(E62="","",VLOOKUP(E62,'Etat des stocks'!A:G,7,0))</f>
        <v/>
      </c>
      <c r="E62" s="53"/>
      <c r="F62" s="53"/>
      <c r="G62" s="53"/>
      <c r="H62" s="53"/>
    </row>
    <row r="63" spans="1:8" x14ac:dyDescent="0.25">
      <c r="A63" s="53"/>
      <c r="B63" s="53"/>
      <c r="C63" s="65" t="str">
        <f>IF(E63="","",VLOOKUP(E63,'Etat des stocks'!A:C,3,0))</f>
        <v/>
      </c>
      <c r="D63" s="65" t="str">
        <f>IF(E63="","",VLOOKUP(E63,'Etat des stocks'!A:G,7,0))</f>
        <v/>
      </c>
      <c r="E63" s="53"/>
      <c r="F63" s="53"/>
      <c r="G63" s="53"/>
      <c r="H63" s="53"/>
    </row>
    <row r="64" spans="1:8" x14ac:dyDescent="0.25">
      <c r="A64" s="53"/>
      <c r="B64" s="53"/>
      <c r="C64" s="65" t="str">
        <f>IF(E64="","",VLOOKUP(E64,'Etat des stocks'!A:C,3,0))</f>
        <v/>
      </c>
      <c r="D64" s="65" t="str">
        <f>IF(E64="","",VLOOKUP(E64,'Etat des stocks'!A:G,7,0))</f>
        <v/>
      </c>
      <c r="E64" s="53"/>
      <c r="F64" s="53"/>
      <c r="G64" s="53"/>
      <c r="H64" s="53"/>
    </row>
    <row r="65" spans="1:8" x14ac:dyDescent="0.25">
      <c r="A65" s="53"/>
      <c r="B65" s="53"/>
      <c r="C65" s="65" t="str">
        <f>IF(E65="","",VLOOKUP(E65,'Etat des stocks'!A:C,3,0))</f>
        <v/>
      </c>
      <c r="D65" s="65" t="str">
        <f>IF(E65="","",VLOOKUP(E65,'Etat des stocks'!A:G,7,0))</f>
        <v/>
      </c>
      <c r="E65" s="53"/>
      <c r="F65" s="53"/>
      <c r="G65" s="53"/>
      <c r="H65" s="53"/>
    </row>
    <row r="66" spans="1:8" x14ac:dyDescent="0.25">
      <c r="A66" s="53"/>
      <c r="B66" s="53"/>
      <c r="C66" s="65" t="str">
        <f>IF(E66="","",VLOOKUP(E66,'Etat des stocks'!A:C,3,0))</f>
        <v/>
      </c>
      <c r="D66" s="65" t="str">
        <f>IF(E66="","",VLOOKUP(E66,'Etat des stocks'!A:G,7,0))</f>
        <v/>
      </c>
      <c r="E66" s="53"/>
      <c r="F66" s="53"/>
      <c r="G66" s="53"/>
      <c r="H66" s="53"/>
    </row>
    <row r="67" spans="1:8" x14ac:dyDescent="0.25">
      <c r="A67" s="53"/>
      <c r="B67" s="53"/>
      <c r="C67" s="65" t="str">
        <f>IF(E67="","",VLOOKUP(E67,'Etat des stocks'!A:C,3,0))</f>
        <v/>
      </c>
      <c r="D67" s="65" t="str">
        <f>IF(E67="","",VLOOKUP(E67,'Etat des stocks'!A:G,7,0))</f>
        <v/>
      </c>
      <c r="E67" s="53"/>
      <c r="F67" s="53"/>
      <c r="G67" s="53"/>
      <c r="H67" s="53"/>
    </row>
    <row r="68" spans="1:8" x14ac:dyDescent="0.25">
      <c r="A68" s="53"/>
      <c r="B68" s="53"/>
      <c r="C68" s="65" t="str">
        <f>IF(E68="","",VLOOKUP(E68,'Etat des stocks'!A:C,3,0))</f>
        <v/>
      </c>
      <c r="D68" s="65" t="str">
        <f>IF(E68="","",VLOOKUP(E68,'Etat des stocks'!A:G,7,0))</f>
        <v/>
      </c>
      <c r="E68" s="53"/>
      <c r="F68" s="53"/>
      <c r="G68" s="53"/>
      <c r="H68" s="53"/>
    </row>
    <row r="69" spans="1:8" x14ac:dyDescent="0.25">
      <c r="A69" s="53"/>
      <c r="B69" s="53"/>
      <c r="C69" s="65" t="str">
        <f>IF(E69="","",VLOOKUP(E69,'Etat des stocks'!A:C,3,0))</f>
        <v/>
      </c>
      <c r="D69" s="65" t="str">
        <f>IF(E69="","",VLOOKUP(E69,'Etat des stocks'!A:G,7,0))</f>
        <v/>
      </c>
      <c r="E69" s="53"/>
      <c r="F69" s="53"/>
      <c r="G69" s="53"/>
      <c r="H69" s="53"/>
    </row>
    <row r="70" spans="1:8" x14ac:dyDescent="0.25">
      <c r="A70" s="53"/>
      <c r="B70" s="53"/>
      <c r="C70" s="65" t="str">
        <f>IF(E70="","",VLOOKUP(E70,'Etat des stocks'!A:C,3,0))</f>
        <v/>
      </c>
      <c r="D70" s="65" t="str">
        <f>IF(E70="","",VLOOKUP(E70,'Etat des stocks'!A:G,7,0))</f>
        <v/>
      </c>
      <c r="E70" s="53"/>
      <c r="F70" s="53"/>
      <c r="G70" s="53"/>
      <c r="H70" s="53"/>
    </row>
    <row r="71" spans="1:8" x14ac:dyDescent="0.25">
      <c r="A71" s="53"/>
      <c r="B71" s="53"/>
      <c r="C71" s="65" t="str">
        <f>IF(E71="","",VLOOKUP(E71,'Etat des stocks'!A:C,3,0))</f>
        <v/>
      </c>
      <c r="D71" s="65" t="str">
        <f>IF(E71="","",VLOOKUP(E71,'Etat des stocks'!A:G,7,0))</f>
        <v/>
      </c>
      <c r="E71" s="53"/>
      <c r="F71" s="53"/>
      <c r="G71" s="53"/>
      <c r="H71" s="53"/>
    </row>
    <row r="72" spans="1:8" x14ac:dyDescent="0.25">
      <c r="A72" s="53"/>
      <c r="B72" s="53"/>
      <c r="C72" s="65" t="str">
        <f>IF(E72="","",VLOOKUP(E72,'Etat des stocks'!A:C,3,0))</f>
        <v/>
      </c>
      <c r="D72" s="65" t="str">
        <f>IF(E72="","",VLOOKUP(E72,'Etat des stocks'!A:G,7,0))</f>
        <v/>
      </c>
      <c r="E72" s="53"/>
      <c r="F72" s="53"/>
      <c r="G72" s="53"/>
      <c r="H72" s="53"/>
    </row>
    <row r="73" spans="1:8" x14ac:dyDescent="0.25">
      <c r="A73" s="53"/>
      <c r="B73" s="53"/>
      <c r="C73" s="65" t="str">
        <f>IF(E73="","",VLOOKUP(E73,'Etat des stocks'!A:C,3,0))</f>
        <v/>
      </c>
      <c r="D73" s="65" t="str">
        <f>IF(E73="","",VLOOKUP(E73,'Etat des stocks'!A:G,7,0))</f>
        <v/>
      </c>
      <c r="E73" s="53"/>
      <c r="F73" s="53"/>
      <c r="G73" s="53"/>
      <c r="H73" s="53"/>
    </row>
    <row r="74" spans="1:8" x14ac:dyDescent="0.25">
      <c r="A74" s="53"/>
      <c r="B74" s="53"/>
      <c r="C74" s="65" t="str">
        <f>IF(E74="","",VLOOKUP(E74,'Etat des stocks'!A:C,3,0))</f>
        <v/>
      </c>
      <c r="D74" s="65" t="str">
        <f>IF(E74="","",VLOOKUP(E74,'Etat des stocks'!A:G,7,0))</f>
        <v/>
      </c>
      <c r="E74" s="53"/>
      <c r="F74" s="53"/>
      <c r="G74" s="53"/>
      <c r="H74" s="53"/>
    </row>
    <row r="75" spans="1:8" x14ac:dyDescent="0.25">
      <c r="A75" s="53"/>
      <c r="B75" s="53"/>
      <c r="C75" s="65" t="str">
        <f>IF(E75="","",VLOOKUP(E75,'Etat des stocks'!A:C,3,0))</f>
        <v/>
      </c>
      <c r="D75" s="65" t="str">
        <f>IF(E75="","",VLOOKUP(E75,'Etat des stocks'!A:G,7,0))</f>
        <v/>
      </c>
      <c r="E75" s="53"/>
      <c r="F75" s="53"/>
      <c r="G75" s="53"/>
      <c r="H75" s="53"/>
    </row>
    <row r="76" spans="1:8" x14ac:dyDescent="0.25">
      <c r="A76" s="53"/>
      <c r="B76" s="53"/>
      <c r="C76" s="65" t="str">
        <f>IF(E76="","",VLOOKUP(E76,'Etat des stocks'!A:C,3,0))</f>
        <v/>
      </c>
      <c r="D76" s="65" t="str">
        <f>IF(E76="","",VLOOKUP(E76,'Etat des stocks'!A:G,7,0))</f>
        <v/>
      </c>
      <c r="E76" s="53"/>
      <c r="F76" s="53"/>
      <c r="G76" s="53"/>
      <c r="H76" s="53"/>
    </row>
    <row r="77" spans="1:8" x14ac:dyDescent="0.25">
      <c r="A77" s="53"/>
      <c r="B77" s="53"/>
      <c r="C77" s="65" t="str">
        <f>IF(E77="","",VLOOKUP(E77,'Etat des stocks'!A:C,3,0))</f>
        <v/>
      </c>
      <c r="D77" s="65" t="str">
        <f>IF(E77="","",VLOOKUP(E77,'Etat des stocks'!A:G,7,0))</f>
        <v/>
      </c>
      <c r="E77" s="53"/>
      <c r="F77" s="53"/>
      <c r="G77" s="53"/>
      <c r="H77" s="53"/>
    </row>
    <row r="78" spans="1:8" x14ac:dyDescent="0.25">
      <c r="A78" s="53"/>
      <c r="B78" s="53"/>
      <c r="C78" s="65" t="str">
        <f>IF(E78="","",VLOOKUP(E78,'Etat des stocks'!A:C,3,0))</f>
        <v/>
      </c>
      <c r="D78" s="65" t="str">
        <f>IF(E78="","",VLOOKUP(E78,'Etat des stocks'!A:G,7,0))</f>
        <v/>
      </c>
      <c r="E78" s="53"/>
      <c r="F78" s="53"/>
      <c r="G78" s="53"/>
      <c r="H78" s="53"/>
    </row>
    <row r="79" spans="1:8" x14ac:dyDescent="0.25">
      <c r="A79" s="53"/>
      <c r="B79" s="53"/>
      <c r="C79" s="65" t="str">
        <f>IF(E79="","",VLOOKUP(E79,'Etat des stocks'!A:C,3,0))</f>
        <v/>
      </c>
      <c r="D79" s="65" t="str">
        <f>IF(E79="","",VLOOKUP(E79,'Etat des stocks'!A:G,7,0))</f>
        <v/>
      </c>
      <c r="E79" s="53"/>
      <c r="F79" s="53"/>
      <c r="G79" s="53"/>
      <c r="H79" s="53"/>
    </row>
    <row r="80" spans="1:8" x14ac:dyDescent="0.25">
      <c r="A80" s="53"/>
      <c r="B80" s="53"/>
      <c r="C80" s="65" t="str">
        <f>IF(E80="","",VLOOKUP(E80,'Etat des stocks'!A:C,3,0))</f>
        <v/>
      </c>
      <c r="D80" s="65" t="str">
        <f>IF(E80="","",VLOOKUP(E80,'Etat des stocks'!A:G,7,0))</f>
        <v/>
      </c>
      <c r="E80" s="53"/>
      <c r="F80" s="53"/>
      <c r="G80" s="53"/>
      <c r="H80" s="53"/>
    </row>
    <row r="81" spans="1:8" x14ac:dyDescent="0.25">
      <c r="A81" s="53"/>
      <c r="B81" s="53"/>
      <c r="C81" s="65" t="str">
        <f>IF(E81="","",VLOOKUP(E81,'Etat des stocks'!A:C,3,0))</f>
        <v/>
      </c>
      <c r="D81" s="65" t="str">
        <f>IF(E81="","",VLOOKUP(E81,'Etat des stocks'!A:G,7,0))</f>
        <v/>
      </c>
      <c r="E81" s="53"/>
      <c r="F81" s="53"/>
      <c r="G81" s="53"/>
      <c r="H81" s="53"/>
    </row>
    <row r="82" spans="1:8" x14ac:dyDescent="0.25">
      <c r="A82" s="53"/>
      <c r="B82" s="53"/>
      <c r="C82" s="65" t="str">
        <f>IF(E82="","",VLOOKUP(E82,'Etat des stocks'!A:C,3,0))</f>
        <v/>
      </c>
      <c r="D82" s="65" t="str">
        <f>IF(E82="","",VLOOKUP(E82,'Etat des stocks'!A:G,7,0))</f>
        <v/>
      </c>
      <c r="E82" s="53"/>
      <c r="F82" s="53"/>
      <c r="G82" s="53"/>
      <c r="H82" s="53"/>
    </row>
    <row r="83" spans="1:8" x14ac:dyDescent="0.25">
      <c r="A83" s="53"/>
      <c r="B83" s="53"/>
      <c r="C83" s="65" t="str">
        <f>IF(E83="","",VLOOKUP(E83,'Etat des stocks'!A:C,3,0))</f>
        <v/>
      </c>
      <c r="D83" s="65" t="str">
        <f>IF(E83="","",VLOOKUP(E83,'Etat des stocks'!A:G,7,0))</f>
        <v/>
      </c>
      <c r="E83" s="53"/>
      <c r="F83" s="53"/>
      <c r="G83" s="53"/>
      <c r="H83" s="53"/>
    </row>
    <row r="84" spans="1:8" x14ac:dyDescent="0.25">
      <c r="A84" s="53"/>
      <c r="B84" s="53"/>
      <c r="C84" s="65" t="str">
        <f>IF(E84="","",VLOOKUP(E84,'Etat des stocks'!A:C,3,0))</f>
        <v/>
      </c>
      <c r="D84" s="65" t="str">
        <f>IF(E84="","",VLOOKUP(E84,'Etat des stocks'!A:G,7,0))</f>
        <v/>
      </c>
      <c r="E84" s="53"/>
      <c r="F84" s="53"/>
      <c r="G84" s="53"/>
      <c r="H84" s="53"/>
    </row>
    <row r="85" spans="1:8" x14ac:dyDescent="0.25">
      <c r="A85" s="53"/>
      <c r="B85" s="53"/>
      <c r="C85" s="65" t="str">
        <f>IF(E85="","",VLOOKUP(E85,'Etat des stocks'!A:C,3,0))</f>
        <v/>
      </c>
      <c r="D85" s="65" t="str">
        <f>IF(E85="","",VLOOKUP(E85,'Etat des stocks'!A:G,7,0))</f>
        <v/>
      </c>
      <c r="E85" s="53"/>
      <c r="F85" s="53"/>
      <c r="G85" s="53"/>
      <c r="H85" s="53"/>
    </row>
    <row r="86" spans="1:8" x14ac:dyDescent="0.25">
      <c r="A86" s="53"/>
      <c r="B86" s="53"/>
      <c r="C86" s="65" t="str">
        <f>IF(E86="","",VLOOKUP(E86,'Etat des stocks'!A:C,3,0))</f>
        <v/>
      </c>
      <c r="D86" s="65" t="str">
        <f>IF(E86="","",VLOOKUP(E86,'Etat des stocks'!A:G,7,0))</f>
        <v/>
      </c>
      <c r="E86" s="53"/>
      <c r="F86" s="53"/>
      <c r="G86" s="53"/>
      <c r="H86" s="53"/>
    </row>
    <row r="87" spans="1:8" x14ac:dyDescent="0.25">
      <c r="A87" s="53"/>
      <c r="B87" s="53"/>
      <c r="C87" s="65" t="str">
        <f>IF(E87="","",VLOOKUP(E87,'Etat des stocks'!A:C,3,0))</f>
        <v/>
      </c>
      <c r="D87" s="65" t="str">
        <f>IF(E87="","",VLOOKUP(E87,'Etat des stocks'!A:G,7,0))</f>
        <v/>
      </c>
      <c r="E87" s="53"/>
      <c r="F87" s="53"/>
      <c r="G87" s="53"/>
      <c r="H87" s="53"/>
    </row>
    <row r="88" spans="1:8" x14ac:dyDescent="0.25">
      <c r="A88" s="53"/>
      <c r="B88" s="53"/>
      <c r="C88" s="65" t="str">
        <f>IF(E88="","",VLOOKUP(E88,'Etat des stocks'!A:C,3,0))</f>
        <v/>
      </c>
      <c r="D88" s="65" t="str">
        <f>IF(E88="","",VLOOKUP(E88,'Etat des stocks'!A:G,7,0))</f>
        <v/>
      </c>
      <c r="E88" s="53"/>
      <c r="F88" s="53"/>
      <c r="G88" s="53"/>
      <c r="H88" s="53"/>
    </row>
    <row r="89" spans="1:8" x14ac:dyDescent="0.25">
      <c r="A89" s="53"/>
      <c r="B89" s="53"/>
      <c r="C89" s="65" t="str">
        <f>IF(E89="","",VLOOKUP(E89,'Etat des stocks'!A:C,3,0))</f>
        <v/>
      </c>
      <c r="D89" s="65" t="str">
        <f>IF(E89="","",VLOOKUP(E89,'Etat des stocks'!A:G,7,0))</f>
        <v/>
      </c>
      <c r="E89" s="53"/>
      <c r="F89" s="53"/>
      <c r="G89" s="53"/>
      <c r="H89" s="53"/>
    </row>
    <row r="90" spans="1:8" x14ac:dyDescent="0.25">
      <c r="A90" s="53"/>
      <c r="B90" s="53"/>
      <c r="C90" s="65" t="str">
        <f>IF(E90="","",VLOOKUP(E90,'Etat des stocks'!A:C,3,0))</f>
        <v/>
      </c>
      <c r="D90" s="65" t="str">
        <f>IF(E90="","",VLOOKUP(E90,'Etat des stocks'!A:G,7,0))</f>
        <v/>
      </c>
      <c r="E90" s="53"/>
      <c r="F90" s="53"/>
      <c r="G90" s="53"/>
      <c r="H90" s="53"/>
    </row>
    <row r="91" spans="1:8" x14ac:dyDescent="0.25">
      <c r="A91" s="53"/>
      <c r="B91" s="53"/>
      <c r="C91" s="65" t="str">
        <f>IF(E91="","",VLOOKUP(E91,'Etat des stocks'!A:C,3,0))</f>
        <v/>
      </c>
      <c r="D91" s="65" t="str">
        <f>IF(E91="","",VLOOKUP(E91,'Etat des stocks'!A:G,7,0))</f>
        <v/>
      </c>
      <c r="E91" s="53"/>
      <c r="F91" s="53"/>
      <c r="G91" s="53"/>
      <c r="H91" s="53"/>
    </row>
    <row r="92" spans="1:8" x14ac:dyDescent="0.25">
      <c r="A92" s="53"/>
      <c r="B92" s="53"/>
      <c r="C92" s="65" t="str">
        <f>IF(E92="","",VLOOKUP(E92,'Etat des stocks'!A:C,3,0))</f>
        <v/>
      </c>
      <c r="D92" s="65" t="str">
        <f>IF(E92="","",VLOOKUP(E92,'Etat des stocks'!A:G,7,0))</f>
        <v/>
      </c>
      <c r="E92" s="53"/>
      <c r="F92" s="53"/>
      <c r="G92" s="53"/>
      <c r="H92" s="53"/>
    </row>
    <row r="93" spans="1:8" x14ac:dyDescent="0.25">
      <c r="A93" s="53"/>
      <c r="B93" s="53"/>
      <c r="C93" s="65" t="str">
        <f>IF(E93="","",VLOOKUP(E93,'Etat des stocks'!A:C,3,0))</f>
        <v/>
      </c>
      <c r="D93" s="65" t="str">
        <f>IF(E93="","",VLOOKUP(E93,'Etat des stocks'!A:G,7,0))</f>
        <v/>
      </c>
      <c r="E93" s="53"/>
      <c r="F93" s="53"/>
      <c r="G93" s="53"/>
      <c r="H93" s="53"/>
    </row>
    <row r="94" spans="1:8" x14ac:dyDescent="0.25">
      <c r="A94" s="53"/>
      <c r="B94" s="53"/>
      <c r="C94" s="65" t="str">
        <f>IF(E94="","",VLOOKUP(E94,'Etat des stocks'!A:C,3,0))</f>
        <v/>
      </c>
      <c r="D94" s="65" t="str">
        <f>IF(E94="","",VLOOKUP(E94,'Etat des stocks'!A:G,7,0))</f>
        <v/>
      </c>
      <c r="E94" s="53"/>
      <c r="F94" s="53"/>
      <c r="G94" s="53"/>
      <c r="H94" s="53"/>
    </row>
    <row r="95" spans="1:8" x14ac:dyDescent="0.25">
      <c r="A95" s="53"/>
      <c r="B95" s="53"/>
      <c r="C95" s="65" t="str">
        <f>IF(E95="","",VLOOKUP(E95,'Etat des stocks'!A:C,3,0))</f>
        <v/>
      </c>
      <c r="D95" s="65" t="str">
        <f>IF(E95="","",VLOOKUP(E95,'Etat des stocks'!A:G,7,0))</f>
        <v/>
      </c>
      <c r="E95" s="53"/>
      <c r="F95" s="53"/>
      <c r="G95" s="53"/>
      <c r="H95" s="53"/>
    </row>
    <row r="96" spans="1:8" x14ac:dyDescent="0.25">
      <c r="A96" s="53"/>
      <c r="B96" s="53"/>
      <c r="C96" s="65" t="str">
        <f>IF(E96="","",VLOOKUP(E96,'Etat des stocks'!A:C,3,0))</f>
        <v/>
      </c>
      <c r="D96" s="65" t="str">
        <f>IF(E96="","",VLOOKUP(E96,'Etat des stocks'!A:G,7,0))</f>
        <v/>
      </c>
      <c r="E96" s="53"/>
      <c r="F96" s="53"/>
      <c r="G96" s="53"/>
      <c r="H96" s="53"/>
    </row>
    <row r="97" spans="1:8" x14ac:dyDescent="0.25">
      <c r="A97" s="53"/>
      <c r="B97" s="53"/>
      <c r="C97" s="65" t="str">
        <f>IF(E97="","",VLOOKUP(E97,'Etat des stocks'!A:C,3,0))</f>
        <v/>
      </c>
      <c r="D97" s="65" t="str">
        <f>IF(E97="","",VLOOKUP(E97,'Etat des stocks'!A:G,7,0))</f>
        <v/>
      </c>
      <c r="E97" s="53"/>
      <c r="F97" s="53"/>
      <c r="G97" s="53"/>
      <c r="H97" s="53"/>
    </row>
    <row r="98" spans="1:8" x14ac:dyDescent="0.25">
      <c r="A98" s="53"/>
      <c r="B98" s="53"/>
      <c r="C98" s="65" t="str">
        <f>IF(E98="","",VLOOKUP(E98,'Etat des stocks'!A:C,3,0))</f>
        <v/>
      </c>
      <c r="D98" s="65" t="str">
        <f>IF(E98="","",VLOOKUP(E98,'Etat des stocks'!A:G,7,0))</f>
        <v/>
      </c>
      <c r="E98" s="53"/>
      <c r="F98" s="53"/>
      <c r="G98" s="53"/>
      <c r="H98" s="53"/>
    </row>
    <row r="99" spans="1:8" x14ac:dyDescent="0.25">
      <c r="A99" s="53"/>
      <c r="B99" s="53"/>
      <c r="C99" s="65" t="str">
        <f>IF(E99="","",VLOOKUP(E99,'Etat des stocks'!A:C,3,0))</f>
        <v/>
      </c>
      <c r="D99" s="65" t="str">
        <f>IF(E99="","",VLOOKUP(E99,'Etat des stocks'!A:G,7,0))</f>
        <v/>
      </c>
      <c r="E99" s="53"/>
      <c r="F99" s="53"/>
      <c r="G99" s="53"/>
      <c r="H99" s="53"/>
    </row>
    <row r="100" spans="1:8" x14ac:dyDescent="0.25">
      <c r="A100" s="53"/>
      <c r="B100" s="53"/>
      <c r="C100" s="65" t="str">
        <f>IF(E100="","",VLOOKUP(E100,'Etat des stocks'!A:C,3,0))</f>
        <v/>
      </c>
      <c r="D100" s="65" t="str">
        <f>IF(E100="","",VLOOKUP(E100,'Etat des stocks'!A:G,7,0))</f>
        <v/>
      </c>
      <c r="E100" s="53"/>
      <c r="F100" s="53"/>
      <c r="G100" s="53"/>
      <c r="H100" s="53"/>
    </row>
    <row r="101" spans="1:8" x14ac:dyDescent="0.25">
      <c r="A101" s="53"/>
      <c r="B101" s="53"/>
      <c r="C101" s="65" t="str">
        <f>IF(E101="","",VLOOKUP(E101,'Etat des stocks'!A:C,3,0))</f>
        <v/>
      </c>
      <c r="D101" s="65" t="str">
        <f>IF(E101="","",VLOOKUP(E101,'Etat des stocks'!A:G,7,0))</f>
        <v/>
      </c>
      <c r="E101" s="53"/>
      <c r="F101" s="53"/>
      <c r="G101" s="53"/>
      <c r="H101" s="53"/>
    </row>
    <row r="102" spans="1:8" x14ac:dyDescent="0.25">
      <c r="A102" s="53"/>
      <c r="B102" s="53"/>
      <c r="C102" s="65" t="str">
        <f>IF(E102="","",VLOOKUP(E102,'Etat des stocks'!A:C,3,0))</f>
        <v/>
      </c>
      <c r="D102" s="65" t="str">
        <f>IF(E102="","",VLOOKUP(E102,'Etat des stocks'!A:G,7,0))</f>
        <v/>
      </c>
      <c r="E102" s="53"/>
      <c r="F102" s="53"/>
      <c r="G102" s="53"/>
      <c r="H102" s="53"/>
    </row>
    <row r="103" spans="1:8" x14ac:dyDescent="0.25">
      <c r="A103" s="53"/>
      <c r="B103" s="53"/>
      <c r="C103" s="65" t="str">
        <f>IF(E103="","",VLOOKUP(E103,'Etat des stocks'!A:C,3,0))</f>
        <v/>
      </c>
      <c r="D103" s="65" t="str">
        <f>IF(E103="","",VLOOKUP(E103,'Etat des stocks'!A:G,7,0))</f>
        <v/>
      </c>
      <c r="E103" s="53"/>
      <c r="F103" s="53"/>
      <c r="G103" s="53"/>
      <c r="H103" s="53"/>
    </row>
    <row r="104" spans="1:8" x14ac:dyDescent="0.25">
      <c r="A104" s="53"/>
      <c r="B104" s="53"/>
      <c r="C104" s="65" t="str">
        <f>IF(E104="","",VLOOKUP(E104,'Etat des stocks'!A:C,3,0))</f>
        <v/>
      </c>
      <c r="D104" s="65" t="str">
        <f>IF(E104="","",VLOOKUP(E104,'Etat des stocks'!A:G,7,0))</f>
        <v/>
      </c>
      <c r="E104" s="53"/>
      <c r="F104" s="53"/>
      <c r="G104" s="53"/>
      <c r="H104" s="53"/>
    </row>
    <row r="105" spans="1:8" x14ac:dyDescent="0.25">
      <c r="A105" s="53"/>
      <c r="B105" s="53"/>
      <c r="C105" s="65" t="str">
        <f>IF(E105="","",VLOOKUP(E105,'Etat des stocks'!A:C,3,0))</f>
        <v/>
      </c>
      <c r="D105" s="65" t="str">
        <f>IF(E105="","",VLOOKUP(E105,'Etat des stocks'!A:G,7,0))</f>
        <v/>
      </c>
      <c r="E105" s="53"/>
      <c r="F105" s="53"/>
      <c r="G105" s="53"/>
      <c r="H105" s="53"/>
    </row>
    <row r="106" spans="1:8" x14ac:dyDescent="0.25">
      <c r="A106" s="53"/>
      <c r="B106" s="53"/>
      <c r="C106" s="65" t="str">
        <f>IF(E106="","",VLOOKUP(E106,'Etat des stocks'!A:C,3,0))</f>
        <v/>
      </c>
      <c r="D106" s="65" t="str">
        <f>IF(E106="","",VLOOKUP(E106,'Etat des stocks'!A:G,7,0))</f>
        <v/>
      </c>
      <c r="E106" s="53"/>
      <c r="F106" s="53"/>
      <c r="G106" s="53"/>
      <c r="H106" s="53"/>
    </row>
    <row r="107" spans="1:8" x14ac:dyDescent="0.25">
      <c r="A107" s="53"/>
      <c r="B107" s="53"/>
      <c r="C107" s="65" t="str">
        <f>IF(E107="","",VLOOKUP(E107,'Etat des stocks'!A:C,3,0))</f>
        <v/>
      </c>
      <c r="D107" s="65" t="str">
        <f>IF(E107="","",VLOOKUP(E107,'Etat des stocks'!A:G,7,0))</f>
        <v/>
      </c>
      <c r="E107" s="53"/>
      <c r="F107" s="53"/>
      <c r="G107" s="53"/>
      <c r="H107" s="53"/>
    </row>
    <row r="108" spans="1:8" x14ac:dyDescent="0.25">
      <c r="A108" s="53"/>
      <c r="B108" s="53"/>
      <c r="C108" s="65" t="str">
        <f>IF(E108="","",VLOOKUP(E108,'Etat des stocks'!A:C,3,0))</f>
        <v/>
      </c>
      <c r="D108" s="65" t="str">
        <f>IF(E108="","",VLOOKUP(E108,'Etat des stocks'!A:G,7,0))</f>
        <v/>
      </c>
      <c r="E108" s="53"/>
      <c r="F108" s="53"/>
      <c r="G108" s="53"/>
      <c r="H108" s="53"/>
    </row>
    <row r="109" spans="1:8" x14ac:dyDescent="0.25">
      <c r="A109" s="53"/>
      <c r="B109" s="53"/>
      <c r="C109" s="65" t="str">
        <f>IF(E109="","",VLOOKUP(E109,'Etat des stocks'!A:C,3,0))</f>
        <v/>
      </c>
      <c r="D109" s="65" t="str">
        <f>IF(E109="","",VLOOKUP(E109,'Etat des stocks'!A:G,7,0))</f>
        <v/>
      </c>
      <c r="E109" s="53"/>
      <c r="F109" s="53"/>
      <c r="G109" s="53"/>
      <c r="H109" s="53"/>
    </row>
    <row r="110" spans="1:8" x14ac:dyDescent="0.25">
      <c r="A110" s="53"/>
      <c r="B110" s="53"/>
      <c r="C110" s="65" t="str">
        <f>IF(E110="","",VLOOKUP(E110,'Etat des stocks'!A:C,3,0))</f>
        <v/>
      </c>
      <c r="D110" s="65" t="str">
        <f>IF(E110="","",VLOOKUP(E110,'Etat des stocks'!A:G,7,0))</f>
        <v/>
      </c>
      <c r="E110" s="53"/>
      <c r="F110" s="53"/>
      <c r="G110" s="53"/>
      <c r="H110" s="53"/>
    </row>
    <row r="111" spans="1:8" x14ac:dyDescent="0.25">
      <c r="A111" s="53"/>
      <c r="B111" s="53"/>
      <c r="C111" s="65" t="str">
        <f>IF(E111="","",VLOOKUP(E111,'Etat des stocks'!A:C,3,0))</f>
        <v/>
      </c>
      <c r="D111" s="65" t="str">
        <f>IF(E111="","",VLOOKUP(E111,'Etat des stocks'!A:G,7,0))</f>
        <v/>
      </c>
      <c r="E111" s="53"/>
      <c r="F111" s="53"/>
      <c r="G111" s="53"/>
      <c r="H111" s="53"/>
    </row>
    <row r="112" spans="1:8" x14ac:dyDescent="0.25">
      <c r="A112" s="53"/>
      <c r="B112" s="53"/>
      <c r="C112" s="65" t="str">
        <f>IF(E112="","",VLOOKUP(E112,'Etat des stocks'!A:C,3,0))</f>
        <v/>
      </c>
      <c r="D112" s="65" t="str">
        <f>IF(E112="","",VLOOKUP(E112,'Etat des stocks'!A:G,7,0))</f>
        <v/>
      </c>
      <c r="E112" s="53"/>
      <c r="F112" s="53"/>
      <c r="G112" s="53"/>
      <c r="H112" s="53"/>
    </row>
    <row r="113" spans="1:8" x14ac:dyDescent="0.25">
      <c r="A113" s="53"/>
      <c r="B113" s="53"/>
      <c r="C113" s="65" t="str">
        <f>IF(E113="","",VLOOKUP(E113,'Etat des stocks'!A:C,3,0))</f>
        <v/>
      </c>
      <c r="D113" s="65" t="str">
        <f>IF(E113="","",VLOOKUP(E113,'Etat des stocks'!A:G,7,0))</f>
        <v/>
      </c>
      <c r="E113" s="53"/>
      <c r="F113" s="53"/>
      <c r="G113" s="53"/>
      <c r="H113" s="53"/>
    </row>
    <row r="114" spans="1:8" x14ac:dyDescent="0.25">
      <c r="A114" s="53"/>
      <c r="B114" s="53"/>
      <c r="C114" s="65" t="str">
        <f>IF(E114="","",VLOOKUP(E114,'Etat des stocks'!A:C,3,0))</f>
        <v/>
      </c>
      <c r="D114" s="65" t="str">
        <f>IF(E114="","",VLOOKUP(E114,'Etat des stocks'!A:G,7,0))</f>
        <v/>
      </c>
      <c r="E114" s="53"/>
      <c r="F114" s="53"/>
      <c r="G114" s="53"/>
      <c r="H114" s="53"/>
    </row>
    <row r="115" spans="1:8" x14ac:dyDescent="0.25">
      <c r="A115" s="53"/>
      <c r="B115" s="53"/>
      <c r="C115" s="65" t="str">
        <f>IF(E115="","",VLOOKUP(E115,'Etat des stocks'!A:C,3,0))</f>
        <v/>
      </c>
      <c r="D115" s="65" t="str">
        <f>IF(E115="","",VLOOKUP(E115,'Etat des stocks'!A:G,7,0))</f>
        <v/>
      </c>
      <c r="E115" s="53"/>
      <c r="F115" s="53"/>
      <c r="G115" s="53"/>
      <c r="H115" s="53"/>
    </row>
    <row r="116" spans="1:8" x14ac:dyDescent="0.25">
      <c r="A116" s="53"/>
      <c r="B116" s="53"/>
      <c r="C116" s="65" t="str">
        <f>IF(E116="","",VLOOKUP(E116,'Etat des stocks'!A:C,3,0))</f>
        <v/>
      </c>
      <c r="D116" s="65" t="str">
        <f>IF(E116="","",VLOOKUP(E116,'Etat des stocks'!A:G,7,0))</f>
        <v/>
      </c>
      <c r="E116" s="53"/>
      <c r="F116" s="53"/>
      <c r="G116" s="53"/>
      <c r="H116" s="53"/>
    </row>
    <row r="117" spans="1:8" x14ac:dyDescent="0.25">
      <c r="A117" s="53"/>
      <c r="B117" s="53"/>
      <c r="C117" s="65" t="str">
        <f>IF(E117="","",VLOOKUP(E117,'Etat des stocks'!A:C,3,0))</f>
        <v/>
      </c>
      <c r="D117" s="65" t="str">
        <f>IF(E117="","",VLOOKUP(E117,'Etat des stocks'!A:G,7,0))</f>
        <v/>
      </c>
      <c r="E117" s="53"/>
      <c r="F117" s="53"/>
      <c r="G117" s="53"/>
      <c r="H117" s="53"/>
    </row>
    <row r="118" spans="1:8" x14ac:dyDescent="0.25">
      <c r="A118" s="53"/>
      <c r="B118" s="53"/>
      <c r="C118" s="65" t="str">
        <f>IF(E118="","",VLOOKUP(E118,'Etat des stocks'!A:C,3,0))</f>
        <v/>
      </c>
      <c r="D118" s="65" t="str">
        <f>IF(E118="","",VLOOKUP(E118,'Etat des stocks'!A:G,7,0))</f>
        <v/>
      </c>
      <c r="E118" s="53"/>
      <c r="F118" s="53"/>
      <c r="G118" s="53"/>
      <c r="H118" s="53"/>
    </row>
    <row r="119" spans="1:8" x14ac:dyDescent="0.25">
      <c r="A119" s="53"/>
      <c r="B119" s="53"/>
      <c r="C119" s="65" t="str">
        <f>IF(E119="","",VLOOKUP(E119,'Etat des stocks'!A:C,3,0))</f>
        <v/>
      </c>
      <c r="D119" s="65" t="str">
        <f>IF(E119="","",VLOOKUP(E119,'Etat des stocks'!A:G,7,0))</f>
        <v/>
      </c>
      <c r="E119" s="53"/>
      <c r="F119" s="53"/>
      <c r="G119" s="53"/>
      <c r="H119" s="53"/>
    </row>
    <row r="120" spans="1:8" x14ac:dyDescent="0.25">
      <c r="A120" s="53"/>
      <c r="B120" s="53"/>
      <c r="C120" s="65" t="str">
        <f>IF(E120="","",VLOOKUP(E120,'Etat des stocks'!A:C,3,0))</f>
        <v/>
      </c>
      <c r="D120" s="65" t="str">
        <f>IF(E120="","",VLOOKUP(E120,'Etat des stocks'!A:G,7,0))</f>
        <v/>
      </c>
      <c r="E120" s="53"/>
      <c r="F120" s="53"/>
      <c r="G120" s="53"/>
      <c r="H120" s="53"/>
    </row>
    <row r="121" spans="1:8" x14ac:dyDescent="0.25">
      <c r="A121" s="53"/>
      <c r="B121" s="53"/>
      <c r="C121" s="65" t="str">
        <f>IF(E121="","",VLOOKUP(E121,'Etat des stocks'!A:C,3,0))</f>
        <v/>
      </c>
      <c r="D121" s="65" t="str">
        <f>IF(E121="","",VLOOKUP(E121,'Etat des stocks'!A:G,7,0))</f>
        <v/>
      </c>
      <c r="E121" s="53"/>
      <c r="F121" s="53"/>
      <c r="G121" s="53"/>
      <c r="H121" s="53"/>
    </row>
    <row r="122" spans="1:8" x14ac:dyDescent="0.25">
      <c r="A122" s="53"/>
      <c r="B122" s="53"/>
      <c r="C122" s="65" t="str">
        <f>IF(E122="","",VLOOKUP(E122,'Etat des stocks'!A:C,3,0))</f>
        <v/>
      </c>
      <c r="D122" s="65" t="str">
        <f>IF(E122="","",VLOOKUP(E122,'Etat des stocks'!A:G,7,0))</f>
        <v/>
      </c>
      <c r="E122" s="53"/>
      <c r="F122" s="53"/>
      <c r="G122" s="53"/>
      <c r="H122" s="53"/>
    </row>
    <row r="123" spans="1:8" x14ac:dyDescent="0.25">
      <c r="A123" s="53"/>
      <c r="B123" s="53"/>
      <c r="C123" s="65" t="str">
        <f>IF(E123="","",VLOOKUP(E123,'Etat des stocks'!A:C,3,0))</f>
        <v/>
      </c>
      <c r="D123" s="65" t="str">
        <f>IF(E123="","",VLOOKUP(E123,'Etat des stocks'!A:G,7,0))</f>
        <v/>
      </c>
      <c r="E123" s="53"/>
      <c r="F123" s="53"/>
      <c r="G123" s="53"/>
      <c r="H123" s="53"/>
    </row>
    <row r="124" spans="1:8" x14ac:dyDescent="0.25">
      <c r="A124" s="53"/>
      <c r="B124" s="53"/>
      <c r="C124" s="65" t="str">
        <f>IF(E124="","",VLOOKUP(E124,'Etat des stocks'!A:C,3,0))</f>
        <v/>
      </c>
      <c r="D124" s="65" t="str">
        <f>IF(E124="","",VLOOKUP(E124,'Etat des stocks'!A:G,7,0))</f>
        <v/>
      </c>
      <c r="E124" s="53"/>
      <c r="F124" s="53"/>
      <c r="G124" s="53"/>
      <c r="H124" s="53"/>
    </row>
    <row r="125" spans="1:8" x14ac:dyDescent="0.25">
      <c r="A125" s="53"/>
      <c r="B125" s="53"/>
      <c r="C125" s="65" t="str">
        <f>IF(E125="","",VLOOKUP(E125,'Etat des stocks'!A:C,3,0))</f>
        <v/>
      </c>
      <c r="D125" s="65" t="str">
        <f>IF(E125="","",VLOOKUP(E125,'Etat des stocks'!A:G,7,0))</f>
        <v/>
      </c>
      <c r="E125" s="53"/>
      <c r="F125" s="53"/>
      <c r="G125" s="53"/>
      <c r="H125" s="53"/>
    </row>
    <row r="126" spans="1:8" x14ac:dyDescent="0.25">
      <c r="A126" s="53"/>
      <c r="B126" s="53"/>
      <c r="C126" s="65" t="str">
        <f>IF(E126="","",VLOOKUP(E126,'Etat des stocks'!A:C,3,0))</f>
        <v/>
      </c>
      <c r="D126" s="65" t="str">
        <f>IF(E126="","",VLOOKUP(E126,'Etat des stocks'!A:G,7,0))</f>
        <v/>
      </c>
      <c r="E126" s="53"/>
      <c r="F126" s="53"/>
      <c r="G126" s="53"/>
      <c r="H126" s="53"/>
    </row>
    <row r="127" spans="1:8" x14ac:dyDescent="0.25">
      <c r="A127" s="53"/>
      <c r="B127" s="53"/>
      <c r="C127" s="65" t="str">
        <f>IF(E127="","",VLOOKUP(E127,'Etat des stocks'!A:C,3,0))</f>
        <v/>
      </c>
      <c r="D127" s="65" t="str">
        <f>IF(E127="","",VLOOKUP(E127,'Etat des stocks'!A:G,7,0))</f>
        <v/>
      </c>
      <c r="E127" s="53"/>
      <c r="F127" s="53"/>
      <c r="G127" s="53"/>
      <c r="H127" s="53"/>
    </row>
    <row r="128" spans="1:8" x14ac:dyDescent="0.25">
      <c r="A128" s="53"/>
      <c r="B128" s="53"/>
      <c r="C128" s="65" t="str">
        <f>IF(E128="","",VLOOKUP(E128,'Etat des stocks'!A:C,3,0))</f>
        <v/>
      </c>
      <c r="D128" s="65" t="str">
        <f>IF(E128="","",VLOOKUP(E128,'Etat des stocks'!A:G,7,0))</f>
        <v/>
      </c>
      <c r="E128" s="53"/>
      <c r="F128" s="53"/>
      <c r="G128" s="53"/>
      <c r="H128" s="53"/>
    </row>
    <row r="129" spans="1:8" x14ac:dyDescent="0.25">
      <c r="A129" s="53"/>
      <c r="B129" s="53"/>
      <c r="C129" s="65" t="str">
        <f>IF(E129="","",VLOOKUP(E129,'Etat des stocks'!A:C,3,0))</f>
        <v/>
      </c>
      <c r="D129" s="65" t="str">
        <f>IF(E129="","",VLOOKUP(E129,'Etat des stocks'!A:G,7,0))</f>
        <v/>
      </c>
      <c r="E129" s="53"/>
      <c r="F129" s="53"/>
      <c r="G129" s="53"/>
      <c r="H129" s="53"/>
    </row>
    <row r="130" spans="1:8" x14ac:dyDescent="0.25">
      <c r="A130" s="53"/>
      <c r="B130" s="53"/>
      <c r="C130" s="65" t="str">
        <f>IF(E130="","",VLOOKUP(E130,'Etat des stocks'!A:C,3,0))</f>
        <v/>
      </c>
      <c r="D130" s="65" t="str">
        <f>IF(E130="","",VLOOKUP(E130,'Etat des stocks'!A:G,7,0))</f>
        <v/>
      </c>
      <c r="E130" s="53"/>
      <c r="F130" s="53"/>
      <c r="G130" s="53"/>
      <c r="H130" s="53"/>
    </row>
    <row r="131" spans="1:8" x14ac:dyDescent="0.25">
      <c r="A131" s="53"/>
      <c r="B131" s="53"/>
      <c r="C131" s="65" t="str">
        <f>IF(E131="","",VLOOKUP(E131,'Etat des stocks'!A:C,3,0))</f>
        <v/>
      </c>
      <c r="D131" s="65" t="str">
        <f>IF(E131="","",VLOOKUP(E131,'Etat des stocks'!A:G,7,0))</f>
        <v/>
      </c>
      <c r="E131" s="53"/>
      <c r="F131" s="53"/>
      <c r="G131" s="53"/>
      <c r="H131" s="53"/>
    </row>
    <row r="132" spans="1:8" x14ac:dyDescent="0.25">
      <c r="A132" s="53"/>
      <c r="B132" s="53"/>
      <c r="C132" s="65" t="str">
        <f>IF(E132="","",VLOOKUP(E132,'Etat des stocks'!A:C,3,0))</f>
        <v/>
      </c>
      <c r="D132" s="65" t="str">
        <f>IF(E132="","",VLOOKUP(E132,'Etat des stocks'!A:G,7,0))</f>
        <v/>
      </c>
      <c r="E132" s="53"/>
      <c r="F132" s="53"/>
      <c r="G132" s="53"/>
      <c r="H132" s="53"/>
    </row>
    <row r="133" spans="1:8" x14ac:dyDescent="0.25">
      <c r="A133" s="53"/>
      <c r="B133" s="53"/>
      <c r="C133" s="65" t="str">
        <f>IF(E133="","",VLOOKUP(E133,'Etat des stocks'!A:C,3,0))</f>
        <v/>
      </c>
      <c r="D133" s="65" t="str">
        <f>IF(E133="","",VLOOKUP(E133,'Etat des stocks'!A:G,7,0))</f>
        <v/>
      </c>
      <c r="E133" s="53"/>
      <c r="F133" s="53"/>
      <c r="G133" s="53"/>
      <c r="H133" s="53"/>
    </row>
    <row r="134" spans="1:8" x14ac:dyDescent="0.25">
      <c r="A134" s="53"/>
      <c r="B134" s="53"/>
      <c r="C134" s="65" t="str">
        <f>IF(E134="","",VLOOKUP(E134,'Etat des stocks'!A:C,3,0))</f>
        <v/>
      </c>
      <c r="D134" s="65" t="str">
        <f>IF(E134="","",VLOOKUP(E134,'Etat des stocks'!A:G,7,0))</f>
        <v/>
      </c>
      <c r="E134" s="53"/>
      <c r="F134" s="53"/>
      <c r="G134" s="53"/>
      <c r="H134" s="53"/>
    </row>
    <row r="135" spans="1:8" x14ac:dyDescent="0.25">
      <c r="A135" s="53"/>
      <c r="B135" s="53"/>
      <c r="C135" s="65" t="str">
        <f>IF(E135="","",VLOOKUP(E135,'Etat des stocks'!A:C,3,0))</f>
        <v/>
      </c>
      <c r="D135" s="65" t="str">
        <f>IF(E135="","",VLOOKUP(E135,'Etat des stocks'!A:G,7,0))</f>
        <v/>
      </c>
      <c r="E135" s="53"/>
      <c r="F135" s="53"/>
      <c r="G135" s="53"/>
      <c r="H135" s="53"/>
    </row>
    <row r="136" spans="1:8" x14ac:dyDescent="0.25">
      <c r="A136" s="53"/>
      <c r="B136" s="53"/>
      <c r="C136" s="65" t="str">
        <f>IF(E136="","",VLOOKUP(E136,'Etat des stocks'!A:C,3,0))</f>
        <v/>
      </c>
      <c r="D136" s="65" t="str">
        <f>IF(E136="","",VLOOKUP(E136,'Etat des stocks'!A:G,7,0))</f>
        <v/>
      </c>
      <c r="E136" s="53"/>
      <c r="F136" s="53"/>
      <c r="G136" s="53"/>
      <c r="H136" s="53"/>
    </row>
    <row r="137" spans="1:8" x14ac:dyDescent="0.25">
      <c r="A137" s="53"/>
      <c r="B137" s="53"/>
      <c r="C137" s="65" t="str">
        <f>IF(E137="","",VLOOKUP(E137,'Etat des stocks'!A:C,3,0))</f>
        <v/>
      </c>
      <c r="D137" s="65" t="str">
        <f>IF(E137="","",VLOOKUP(E137,'Etat des stocks'!A:G,7,0))</f>
        <v/>
      </c>
      <c r="E137" s="53"/>
      <c r="F137" s="53"/>
      <c r="G137" s="53"/>
      <c r="H137" s="53"/>
    </row>
    <row r="138" spans="1:8" x14ac:dyDescent="0.25">
      <c r="A138" s="53"/>
      <c r="B138" s="53"/>
      <c r="C138" s="65" t="str">
        <f>IF(E138="","",VLOOKUP(E138,'Etat des stocks'!A:C,3,0))</f>
        <v/>
      </c>
      <c r="D138" s="65" t="str">
        <f>IF(E138="","",VLOOKUP(E138,'Etat des stocks'!A:G,7,0))</f>
        <v/>
      </c>
      <c r="E138" s="53"/>
      <c r="F138" s="53"/>
      <c r="G138" s="53"/>
      <c r="H138" s="53"/>
    </row>
    <row r="139" spans="1:8" x14ac:dyDescent="0.25">
      <c r="A139" s="53"/>
      <c r="B139" s="53"/>
      <c r="C139" s="65" t="str">
        <f>IF(E139="","",VLOOKUP(E139,'Etat des stocks'!A:C,3,0))</f>
        <v/>
      </c>
      <c r="D139" s="65" t="str">
        <f>IF(E139="","",VLOOKUP(E139,'Etat des stocks'!A:G,7,0))</f>
        <v/>
      </c>
      <c r="E139" s="53"/>
      <c r="F139" s="53"/>
      <c r="G139" s="53"/>
      <c r="H139" s="53"/>
    </row>
    <row r="140" spans="1:8" x14ac:dyDescent="0.25">
      <c r="A140" s="53"/>
      <c r="B140" s="53"/>
      <c r="C140" s="65" t="str">
        <f>IF(E140="","",VLOOKUP(E140,'Etat des stocks'!A:C,3,0))</f>
        <v/>
      </c>
      <c r="D140" s="65" t="str">
        <f>IF(E140="","",VLOOKUP(E140,'Etat des stocks'!A:G,7,0))</f>
        <v/>
      </c>
      <c r="E140" s="53"/>
      <c r="F140" s="53"/>
      <c r="G140" s="53"/>
      <c r="H140" s="53"/>
    </row>
    <row r="141" spans="1:8" x14ac:dyDescent="0.25">
      <c r="A141" s="53"/>
      <c r="B141" s="53"/>
      <c r="C141" s="65" t="str">
        <f>IF(E141="","",VLOOKUP(E141,'Etat des stocks'!A:C,3,0))</f>
        <v/>
      </c>
      <c r="D141" s="65" t="str">
        <f>IF(E141="","",VLOOKUP(E141,'Etat des stocks'!A:G,7,0))</f>
        <v/>
      </c>
      <c r="E141" s="53"/>
      <c r="F141" s="53"/>
      <c r="G141" s="53"/>
      <c r="H141" s="53"/>
    </row>
    <row r="142" spans="1:8" x14ac:dyDescent="0.25">
      <c r="A142" s="53"/>
      <c r="B142" s="53"/>
      <c r="C142" s="65" t="str">
        <f>IF(E142="","",VLOOKUP(E142,'Etat des stocks'!A:C,3,0))</f>
        <v/>
      </c>
      <c r="D142" s="65" t="str">
        <f>IF(E142="","",VLOOKUP(E142,'Etat des stocks'!A:G,7,0))</f>
        <v/>
      </c>
      <c r="E142" s="53"/>
      <c r="F142" s="53"/>
      <c r="G142" s="53"/>
      <c r="H142" s="53"/>
    </row>
    <row r="143" spans="1:8" x14ac:dyDescent="0.25">
      <c r="A143" s="53"/>
      <c r="B143" s="53"/>
      <c r="C143" s="65" t="str">
        <f>IF(E143="","",VLOOKUP(E143,'Etat des stocks'!A:C,3,0))</f>
        <v/>
      </c>
      <c r="D143" s="65" t="str">
        <f>IF(E143="","",VLOOKUP(E143,'Etat des stocks'!A:G,7,0))</f>
        <v/>
      </c>
      <c r="E143" s="53"/>
      <c r="F143" s="53"/>
      <c r="G143" s="53"/>
      <c r="H143" s="53"/>
    </row>
    <row r="144" spans="1:8" x14ac:dyDescent="0.25">
      <c r="A144" s="53"/>
      <c r="B144" s="53"/>
      <c r="C144" s="65" t="str">
        <f>IF(E144="","",VLOOKUP(E144,'Etat des stocks'!A:C,3,0))</f>
        <v/>
      </c>
      <c r="D144" s="65" t="str">
        <f>IF(E144="","",VLOOKUP(E144,'Etat des stocks'!A:G,7,0))</f>
        <v/>
      </c>
      <c r="E144" s="53"/>
      <c r="F144" s="53"/>
      <c r="G144" s="53"/>
      <c r="H144" s="53"/>
    </row>
    <row r="145" spans="1:8" x14ac:dyDescent="0.25">
      <c r="A145" s="53"/>
      <c r="B145" s="53"/>
      <c r="C145" s="65" t="str">
        <f>IF(E145="","",VLOOKUP(E145,'Etat des stocks'!A:C,3,0))</f>
        <v/>
      </c>
      <c r="D145" s="65" t="str">
        <f>IF(E145="","",VLOOKUP(E145,'Etat des stocks'!A:G,7,0))</f>
        <v/>
      </c>
      <c r="E145" s="53"/>
      <c r="F145" s="53"/>
      <c r="G145" s="53"/>
      <c r="H145" s="53"/>
    </row>
    <row r="146" spans="1:8" x14ac:dyDescent="0.25">
      <c r="A146" s="53"/>
      <c r="B146" s="53"/>
      <c r="C146" s="65" t="str">
        <f>IF(E146="","",VLOOKUP(E146,'Etat des stocks'!A:C,3,0))</f>
        <v/>
      </c>
      <c r="D146" s="65" t="str">
        <f>IF(E146="","",VLOOKUP(E146,'Etat des stocks'!A:G,7,0))</f>
        <v/>
      </c>
      <c r="E146" s="53"/>
      <c r="F146" s="53"/>
      <c r="G146" s="53"/>
      <c r="H146" s="53"/>
    </row>
    <row r="147" spans="1:8" x14ac:dyDescent="0.25">
      <c r="A147" s="53"/>
      <c r="B147" s="53"/>
      <c r="C147" s="65" t="str">
        <f>IF(E147="","",VLOOKUP(E147,'Etat des stocks'!A:C,3,0))</f>
        <v/>
      </c>
      <c r="D147" s="65" t="str">
        <f>IF(E147="","",VLOOKUP(E147,'Etat des stocks'!A:G,7,0))</f>
        <v/>
      </c>
      <c r="E147" s="53"/>
      <c r="F147" s="53"/>
      <c r="G147" s="53"/>
      <c r="H147" s="53"/>
    </row>
    <row r="148" spans="1:8" x14ac:dyDescent="0.25">
      <c r="A148" s="53"/>
      <c r="B148" s="53"/>
      <c r="C148" s="65" t="str">
        <f>IF(E148="","",VLOOKUP(E148,'Etat des stocks'!A:C,3,0))</f>
        <v/>
      </c>
      <c r="D148" s="65" t="str">
        <f>IF(E148="","",VLOOKUP(E148,'Etat des stocks'!A:G,7,0))</f>
        <v/>
      </c>
      <c r="E148" s="53"/>
      <c r="F148" s="53"/>
      <c r="G148" s="53"/>
      <c r="H148" s="53"/>
    </row>
    <row r="149" spans="1:8" x14ac:dyDescent="0.25">
      <c r="A149" s="53"/>
      <c r="B149" s="53"/>
      <c r="C149" s="65" t="str">
        <f>IF(E149="","",VLOOKUP(E149,'Etat des stocks'!A:C,3,0))</f>
        <v/>
      </c>
      <c r="D149" s="65" t="str">
        <f>IF(E149="","",VLOOKUP(E149,'Etat des stocks'!A:G,7,0))</f>
        <v/>
      </c>
      <c r="E149" s="53"/>
      <c r="F149" s="53"/>
      <c r="G149" s="53"/>
      <c r="H149" s="53"/>
    </row>
    <row r="150" spans="1:8" x14ac:dyDescent="0.25">
      <c r="A150" s="53"/>
      <c r="B150" s="53"/>
      <c r="C150" s="65" t="str">
        <f>IF(E150="","",VLOOKUP(E150,'Etat des stocks'!A:C,3,0))</f>
        <v/>
      </c>
      <c r="D150" s="65" t="str">
        <f>IF(E150="","",VLOOKUP(E150,'Etat des stocks'!A:G,7,0))</f>
        <v/>
      </c>
      <c r="E150" s="53"/>
      <c r="F150" s="53"/>
      <c r="G150" s="53"/>
      <c r="H150" s="53"/>
    </row>
    <row r="151" spans="1:8" x14ac:dyDescent="0.25">
      <c r="A151" s="53"/>
      <c r="B151" s="53"/>
      <c r="C151" s="65" t="str">
        <f>IF(E151="","",VLOOKUP(E151,'Etat des stocks'!A:C,3,0))</f>
        <v/>
      </c>
      <c r="D151" s="65" t="str">
        <f>IF(E151="","",VLOOKUP(E151,'Etat des stocks'!A:G,7,0))</f>
        <v/>
      </c>
      <c r="E151" s="53"/>
      <c r="F151" s="53"/>
      <c r="G151" s="53"/>
      <c r="H151" s="53"/>
    </row>
    <row r="152" spans="1:8" x14ac:dyDescent="0.25">
      <c r="A152" s="53"/>
      <c r="B152" s="53"/>
      <c r="C152" s="65" t="str">
        <f>IF(E152="","",VLOOKUP(E152,'Etat des stocks'!A:C,3,0))</f>
        <v/>
      </c>
      <c r="D152" s="65" t="str">
        <f>IF(E152="","",VLOOKUP(E152,'Etat des stocks'!A:G,7,0))</f>
        <v/>
      </c>
      <c r="E152" s="53"/>
      <c r="F152" s="53"/>
      <c r="G152" s="53"/>
      <c r="H152" s="53"/>
    </row>
    <row r="153" spans="1:8" x14ac:dyDescent="0.25">
      <c r="A153" s="53"/>
      <c r="B153" s="53"/>
      <c r="C153" s="65" t="str">
        <f>IF(E153="","",VLOOKUP(E153,'Etat des stocks'!A:C,3,0))</f>
        <v/>
      </c>
      <c r="D153" s="65" t="str">
        <f>IF(E153="","",VLOOKUP(E153,'Etat des stocks'!A:G,7,0))</f>
        <v/>
      </c>
      <c r="E153" s="53"/>
      <c r="F153" s="53"/>
      <c r="G153" s="53"/>
      <c r="H153" s="53"/>
    </row>
    <row r="154" spans="1:8" x14ac:dyDescent="0.25">
      <c r="A154" s="53"/>
      <c r="B154" s="53"/>
      <c r="C154" s="65" t="str">
        <f>IF(E154="","",VLOOKUP(E154,'Etat des stocks'!A:C,3,0))</f>
        <v/>
      </c>
      <c r="D154" s="65" t="str">
        <f>IF(E154="","",VLOOKUP(E154,'Etat des stocks'!A:G,7,0))</f>
        <v/>
      </c>
      <c r="E154" s="53"/>
      <c r="F154" s="53"/>
      <c r="G154" s="53"/>
      <c r="H154" s="53"/>
    </row>
    <row r="155" spans="1:8" x14ac:dyDescent="0.25">
      <c r="A155" s="53"/>
      <c r="B155" s="53"/>
      <c r="C155" s="65" t="str">
        <f>IF(E155="","",VLOOKUP(E155,'Etat des stocks'!A:C,3,0))</f>
        <v/>
      </c>
      <c r="D155" s="65" t="str">
        <f>IF(E155="","",VLOOKUP(E155,'Etat des stocks'!A:G,7,0))</f>
        <v/>
      </c>
      <c r="E155" s="53"/>
      <c r="F155" s="53"/>
      <c r="G155" s="53"/>
      <c r="H155" s="53"/>
    </row>
    <row r="156" spans="1:8" x14ac:dyDescent="0.25">
      <c r="A156" s="53"/>
      <c r="B156" s="53"/>
      <c r="C156" s="65" t="str">
        <f>IF(E156="","",VLOOKUP(E156,'Etat des stocks'!A:C,3,0))</f>
        <v/>
      </c>
      <c r="D156" s="65" t="str">
        <f>IF(E156="","",VLOOKUP(E156,'Etat des stocks'!A:G,7,0))</f>
        <v/>
      </c>
      <c r="E156" s="53"/>
      <c r="F156" s="53"/>
      <c r="G156" s="53"/>
      <c r="H156" s="53"/>
    </row>
    <row r="157" spans="1:8" x14ac:dyDescent="0.25">
      <c r="A157" s="53"/>
      <c r="B157" s="53"/>
      <c r="C157" s="65" t="str">
        <f>IF(E157="","",VLOOKUP(E157,'Etat des stocks'!A:C,3,0))</f>
        <v/>
      </c>
      <c r="D157" s="65" t="str">
        <f>IF(E157="","",VLOOKUP(E157,'Etat des stocks'!A:G,7,0))</f>
        <v/>
      </c>
      <c r="E157" s="53"/>
      <c r="F157" s="53"/>
      <c r="G157" s="53"/>
      <c r="H157" s="53"/>
    </row>
    <row r="158" spans="1:8" x14ac:dyDescent="0.25">
      <c r="A158" s="53"/>
      <c r="B158" s="53"/>
      <c r="C158" s="65" t="str">
        <f>IF(E158="","",VLOOKUP(E158,'Etat des stocks'!A:C,3,0))</f>
        <v/>
      </c>
      <c r="D158" s="65" t="str">
        <f>IF(E158="","",VLOOKUP(E158,'Etat des stocks'!A:G,7,0))</f>
        <v/>
      </c>
      <c r="E158" s="53"/>
      <c r="F158" s="53"/>
      <c r="G158" s="53"/>
      <c r="H158" s="53"/>
    </row>
    <row r="159" spans="1:8" x14ac:dyDescent="0.25">
      <c r="A159" s="53"/>
      <c r="B159" s="53"/>
      <c r="C159" s="65" t="str">
        <f>IF(E159="","",VLOOKUP(E159,'Etat des stocks'!A:C,3,0))</f>
        <v/>
      </c>
      <c r="D159" s="65" t="str">
        <f>IF(E159="","",VLOOKUP(E159,'Etat des stocks'!A:G,7,0))</f>
        <v/>
      </c>
      <c r="E159" s="53"/>
      <c r="F159" s="53"/>
      <c r="G159" s="53"/>
      <c r="H159" s="53"/>
    </row>
    <row r="160" spans="1:8" x14ac:dyDescent="0.25">
      <c r="A160" s="53"/>
      <c r="B160" s="53"/>
      <c r="C160" s="65" t="str">
        <f>IF(E160="","",VLOOKUP(E160,'Etat des stocks'!A:C,3,0))</f>
        <v/>
      </c>
      <c r="D160" s="65" t="str">
        <f>IF(E160="","",VLOOKUP(E160,'Etat des stocks'!A:G,7,0))</f>
        <v/>
      </c>
      <c r="E160" s="53"/>
      <c r="F160" s="53"/>
      <c r="G160" s="53"/>
      <c r="H160" s="53"/>
    </row>
    <row r="161" spans="1:8" x14ac:dyDescent="0.25">
      <c r="A161" s="53"/>
      <c r="B161" s="53"/>
      <c r="C161" s="65" t="str">
        <f>IF(E161="","",VLOOKUP(E161,'Etat des stocks'!A:C,3,0))</f>
        <v/>
      </c>
      <c r="D161" s="65" t="str">
        <f>IF(E161="","",VLOOKUP(E161,'Etat des stocks'!A:G,7,0))</f>
        <v/>
      </c>
      <c r="E161" s="53"/>
      <c r="F161" s="53"/>
      <c r="G161" s="53"/>
      <c r="H161" s="53"/>
    </row>
    <row r="162" spans="1:8" x14ac:dyDescent="0.25">
      <c r="A162" s="53"/>
      <c r="B162" s="53"/>
      <c r="C162" s="65" t="str">
        <f>IF(E162="","",VLOOKUP(E162,'Etat des stocks'!A:C,3,0))</f>
        <v/>
      </c>
      <c r="D162" s="65" t="str">
        <f>IF(E162="","",VLOOKUP(E162,'Etat des stocks'!A:G,7,0))</f>
        <v/>
      </c>
      <c r="E162" s="53"/>
      <c r="F162" s="53"/>
      <c r="G162" s="53"/>
      <c r="H162" s="53"/>
    </row>
    <row r="163" spans="1:8" x14ac:dyDescent="0.25">
      <c r="A163" s="53"/>
      <c r="B163" s="53"/>
      <c r="C163" s="65" t="str">
        <f>IF(E163="","",VLOOKUP(E163,'Etat des stocks'!A:C,3,0))</f>
        <v/>
      </c>
      <c r="D163" s="65" t="str">
        <f>IF(E163="","",VLOOKUP(E163,'Etat des stocks'!A:G,7,0))</f>
        <v/>
      </c>
      <c r="E163" s="53"/>
      <c r="F163" s="53"/>
      <c r="G163" s="53"/>
      <c r="H163" s="53"/>
    </row>
    <row r="164" spans="1:8" x14ac:dyDescent="0.25">
      <c r="A164" s="53"/>
      <c r="B164" s="53"/>
      <c r="C164" s="65" t="str">
        <f>IF(E164="","",VLOOKUP(E164,'Etat des stocks'!A:C,3,0))</f>
        <v/>
      </c>
      <c r="D164" s="65" t="str">
        <f>IF(E164="","",VLOOKUP(E164,'Etat des stocks'!A:G,7,0))</f>
        <v/>
      </c>
      <c r="E164" s="53"/>
      <c r="F164" s="53"/>
      <c r="G164" s="53"/>
      <c r="H164" s="53"/>
    </row>
    <row r="165" spans="1:8" x14ac:dyDescent="0.25">
      <c r="A165" s="53"/>
      <c r="B165" s="53"/>
      <c r="C165" s="65" t="str">
        <f>IF(E165="","",VLOOKUP(E165,'Etat des stocks'!A:C,3,0))</f>
        <v/>
      </c>
      <c r="D165" s="65" t="str">
        <f>IF(E165="","",VLOOKUP(E165,'Etat des stocks'!A:G,7,0))</f>
        <v/>
      </c>
      <c r="E165" s="53"/>
      <c r="F165" s="53"/>
      <c r="G165" s="53"/>
      <c r="H165" s="53"/>
    </row>
    <row r="166" spans="1:8" x14ac:dyDescent="0.25">
      <c r="A166" s="53"/>
      <c r="B166" s="53"/>
      <c r="C166" s="65" t="str">
        <f>IF(E166="","",VLOOKUP(E166,'Etat des stocks'!A:C,3,0))</f>
        <v/>
      </c>
      <c r="D166" s="65" t="str">
        <f>IF(E166="","",VLOOKUP(E166,'Etat des stocks'!A:G,7,0))</f>
        <v/>
      </c>
      <c r="E166" s="53"/>
      <c r="F166" s="53"/>
      <c r="G166" s="53"/>
      <c r="H166" s="53"/>
    </row>
    <row r="167" spans="1:8" x14ac:dyDescent="0.25">
      <c r="A167" s="53"/>
      <c r="B167" s="53"/>
      <c r="C167" s="65" t="str">
        <f>IF(E167="","",VLOOKUP(E167,'Etat des stocks'!A:C,3,0))</f>
        <v/>
      </c>
      <c r="D167" s="65" t="str">
        <f>IF(E167="","",VLOOKUP(E167,'Etat des stocks'!A:G,7,0))</f>
        <v/>
      </c>
      <c r="E167" s="53"/>
      <c r="F167" s="53"/>
      <c r="G167" s="53"/>
      <c r="H167" s="53"/>
    </row>
    <row r="168" spans="1:8" x14ac:dyDescent="0.25">
      <c r="A168" s="53"/>
      <c r="B168" s="53"/>
      <c r="C168" s="65" t="str">
        <f>IF(E168="","",VLOOKUP(E168,'Etat des stocks'!A:C,3,0))</f>
        <v/>
      </c>
      <c r="D168" s="65" t="str">
        <f>IF(E168="","",VLOOKUP(E168,'Etat des stocks'!A:G,7,0))</f>
        <v/>
      </c>
      <c r="E168" s="53"/>
      <c r="F168" s="53"/>
      <c r="G168" s="53"/>
      <c r="H168" s="53"/>
    </row>
    <row r="169" spans="1:8" x14ac:dyDescent="0.25">
      <c r="A169" s="53"/>
      <c r="B169" s="53"/>
      <c r="C169" s="65" t="str">
        <f>IF(E169="","",VLOOKUP(E169,'Etat des stocks'!A:C,3,0))</f>
        <v/>
      </c>
      <c r="D169" s="65" t="str">
        <f>IF(E169="","",VLOOKUP(E169,'Etat des stocks'!A:G,7,0))</f>
        <v/>
      </c>
      <c r="E169" s="53"/>
      <c r="F169" s="53"/>
      <c r="G169" s="53"/>
      <c r="H169" s="53"/>
    </row>
    <row r="170" spans="1:8" x14ac:dyDescent="0.25">
      <c r="A170" s="53"/>
      <c r="B170" s="53"/>
      <c r="C170" s="65" t="str">
        <f>IF(E170="","",VLOOKUP(E170,'Etat des stocks'!A:C,3,0))</f>
        <v/>
      </c>
      <c r="D170" s="65" t="str">
        <f>IF(E170="","",VLOOKUP(E170,'Etat des stocks'!A:G,7,0))</f>
        <v/>
      </c>
      <c r="E170" s="53"/>
      <c r="F170" s="53"/>
      <c r="G170" s="53"/>
      <c r="H170" s="53"/>
    </row>
    <row r="171" spans="1:8" x14ac:dyDescent="0.25">
      <c r="A171" s="53"/>
      <c r="B171" s="53"/>
      <c r="C171" s="65" t="str">
        <f>IF(E171="","",VLOOKUP(E171,'Etat des stocks'!A:C,3,0))</f>
        <v/>
      </c>
      <c r="D171" s="65" t="str">
        <f>IF(E171="","",VLOOKUP(E171,'Etat des stocks'!A:G,7,0))</f>
        <v/>
      </c>
      <c r="E171" s="53"/>
      <c r="F171" s="53"/>
      <c r="G171" s="53"/>
      <c r="H171" s="53"/>
    </row>
    <row r="172" spans="1:8" x14ac:dyDescent="0.25">
      <c r="A172" s="53"/>
      <c r="B172" s="53"/>
      <c r="C172" s="65" t="str">
        <f>IF(E172="","",VLOOKUP(E172,'Etat des stocks'!A:C,3,0))</f>
        <v/>
      </c>
      <c r="D172" s="65" t="str">
        <f>IF(E172="","",VLOOKUP(E172,'Etat des stocks'!A:G,7,0))</f>
        <v/>
      </c>
      <c r="E172" s="53"/>
      <c r="F172" s="53"/>
      <c r="G172" s="53"/>
      <c r="H172" s="53"/>
    </row>
    <row r="173" spans="1:8" x14ac:dyDescent="0.25">
      <c r="A173" s="53"/>
      <c r="B173" s="53"/>
      <c r="C173" s="65" t="str">
        <f>IF(E173="","",VLOOKUP(E173,'Etat des stocks'!A:C,3,0))</f>
        <v/>
      </c>
      <c r="D173" s="65" t="str">
        <f>IF(E173="","",VLOOKUP(E173,'Etat des stocks'!A:G,7,0))</f>
        <v/>
      </c>
      <c r="E173" s="53"/>
      <c r="F173" s="53"/>
      <c r="G173" s="53"/>
      <c r="H173" s="53"/>
    </row>
    <row r="174" spans="1:8" x14ac:dyDescent="0.25">
      <c r="A174" s="53"/>
      <c r="B174" s="53"/>
      <c r="C174" s="65" t="str">
        <f>IF(E174="","",VLOOKUP(E174,'Etat des stocks'!A:C,3,0))</f>
        <v/>
      </c>
      <c r="D174" s="65" t="str">
        <f>IF(E174="","",VLOOKUP(E174,'Etat des stocks'!A:G,7,0))</f>
        <v/>
      </c>
      <c r="E174" s="53"/>
      <c r="F174" s="53"/>
      <c r="G174" s="53"/>
      <c r="H174" s="53"/>
    </row>
    <row r="175" spans="1:8" x14ac:dyDescent="0.25">
      <c r="A175" s="53"/>
      <c r="B175" s="53"/>
      <c r="C175" s="65" t="str">
        <f>IF(E175="","",VLOOKUP(E175,'Etat des stocks'!A:C,3,0))</f>
        <v/>
      </c>
      <c r="D175" s="65" t="str">
        <f>IF(E175="","",VLOOKUP(E175,'Etat des stocks'!A:G,7,0))</f>
        <v/>
      </c>
      <c r="E175" s="53"/>
      <c r="F175" s="53"/>
      <c r="G175" s="53"/>
      <c r="H175" s="53"/>
    </row>
    <row r="176" spans="1:8" x14ac:dyDescent="0.25">
      <c r="A176" s="53"/>
      <c r="B176" s="53"/>
      <c r="C176" s="65" t="str">
        <f>IF(E176="","",VLOOKUP(E176,'Etat des stocks'!A:C,3,0))</f>
        <v/>
      </c>
      <c r="D176" s="65" t="str">
        <f>IF(E176="","",VLOOKUP(E176,'Etat des stocks'!A:G,7,0))</f>
        <v/>
      </c>
      <c r="E176" s="53"/>
      <c r="F176" s="53"/>
      <c r="G176" s="53"/>
      <c r="H176" s="53"/>
    </row>
    <row r="177" spans="1:8" x14ac:dyDescent="0.25">
      <c r="A177" s="53"/>
      <c r="B177" s="53"/>
      <c r="C177" s="65" t="str">
        <f>IF(E177="","",VLOOKUP(E177,'Etat des stocks'!A:C,3,0))</f>
        <v/>
      </c>
      <c r="D177" s="65" t="str">
        <f>IF(E177="","",VLOOKUP(E177,'Etat des stocks'!A:G,7,0))</f>
        <v/>
      </c>
      <c r="E177" s="53"/>
      <c r="F177" s="53"/>
      <c r="G177" s="53"/>
      <c r="H177" s="53"/>
    </row>
    <row r="178" spans="1:8" x14ac:dyDescent="0.25">
      <c r="A178" s="53"/>
      <c r="B178" s="53"/>
      <c r="C178" s="65" t="str">
        <f>IF(E178="","",VLOOKUP(E178,'Etat des stocks'!A:C,3,0))</f>
        <v/>
      </c>
      <c r="D178" s="65" t="str">
        <f>IF(E178="","",VLOOKUP(E178,'Etat des stocks'!A:G,7,0))</f>
        <v/>
      </c>
      <c r="E178" s="53"/>
      <c r="F178" s="53"/>
      <c r="G178" s="53"/>
      <c r="H178" s="53"/>
    </row>
    <row r="179" spans="1:8" x14ac:dyDescent="0.25">
      <c r="A179" s="53"/>
      <c r="B179" s="53"/>
      <c r="C179" s="65" t="str">
        <f>IF(E179="","",VLOOKUP(E179,'Etat des stocks'!A:C,3,0))</f>
        <v/>
      </c>
      <c r="D179" s="65" t="str">
        <f>IF(E179="","",VLOOKUP(E179,'Etat des stocks'!A:G,7,0))</f>
        <v/>
      </c>
      <c r="E179" s="53"/>
      <c r="F179" s="53"/>
      <c r="G179" s="53"/>
      <c r="H179" s="53"/>
    </row>
    <row r="180" spans="1:8" x14ac:dyDescent="0.25">
      <c r="A180" s="53"/>
      <c r="B180" s="53"/>
      <c r="C180" s="65" t="str">
        <f>IF(E180="","",VLOOKUP(E180,'Etat des stocks'!A:C,3,0))</f>
        <v/>
      </c>
      <c r="D180" s="65" t="str">
        <f>IF(E180="","",VLOOKUP(E180,'Etat des stocks'!A:G,7,0))</f>
        <v/>
      </c>
      <c r="E180" s="53"/>
      <c r="F180" s="53"/>
      <c r="G180" s="53"/>
      <c r="H180" s="53"/>
    </row>
    <row r="181" spans="1:8" x14ac:dyDescent="0.25">
      <c r="A181" s="53"/>
      <c r="B181" s="53"/>
      <c r="C181" s="65" t="str">
        <f>IF(E181="","",VLOOKUP(E181,'Etat des stocks'!A:C,3,0))</f>
        <v/>
      </c>
      <c r="D181" s="65" t="str">
        <f>IF(E181="","",VLOOKUP(E181,'Etat des stocks'!A:G,7,0))</f>
        <v/>
      </c>
      <c r="E181" s="53"/>
      <c r="F181" s="53"/>
      <c r="G181" s="53"/>
      <c r="H181" s="53"/>
    </row>
    <row r="182" spans="1:8" x14ac:dyDescent="0.25">
      <c r="A182" s="53"/>
      <c r="B182" s="53"/>
      <c r="C182" s="65" t="str">
        <f>IF(E182="","",VLOOKUP(E182,'Etat des stocks'!A:C,3,0))</f>
        <v/>
      </c>
      <c r="D182" s="65" t="str">
        <f>IF(E182="","",VLOOKUP(E182,'Etat des stocks'!A:G,7,0))</f>
        <v/>
      </c>
      <c r="E182" s="53"/>
      <c r="F182" s="53"/>
      <c r="G182" s="53"/>
      <c r="H182" s="53"/>
    </row>
    <row r="183" spans="1:8" x14ac:dyDescent="0.25">
      <c r="A183" s="53"/>
      <c r="B183" s="53"/>
      <c r="C183" s="65" t="str">
        <f>IF(E183="","",VLOOKUP(E183,'Etat des stocks'!A:C,3,0))</f>
        <v/>
      </c>
      <c r="D183" s="65" t="str">
        <f>IF(E183="","",VLOOKUP(E183,'Etat des stocks'!A:G,7,0))</f>
        <v/>
      </c>
      <c r="E183" s="53"/>
      <c r="F183" s="53"/>
      <c r="G183" s="53"/>
      <c r="H183" s="53"/>
    </row>
    <row r="184" spans="1:8" x14ac:dyDescent="0.25">
      <c r="A184" s="53"/>
      <c r="B184" s="53"/>
      <c r="C184" s="65" t="str">
        <f>IF(E184="","",VLOOKUP(E184,'Etat des stocks'!A:C,3,0))</f>
        <v/>
      </c>
      <c r="D184" s="65" t="str">
        <f>IF(E184="","",VLOOKUP(E184,'Etat des stocks'!A:G,7,0))</f>
        <v/>
      </c>
      <c r="E184" s="53"/>
      <c r="F184" s="53"/>
      <c r="G184" s="53"/>
      <c r="H184" s="53"/>
    </row>
    <row r="185" spans="1:8" x14ac:dyDescent="0.25">
      <c r="A185" s="53"/>
      <c r="B185" s="53"/>
      <c r="C185" s="65" t="str">
        <f>IF(E185="","",VLOOKUP(E185,'Etat des stocks'!A:C,3,0))</f>
        <v/>
      </c>
      <c r="D185" s="65" t="str">
        <f>IF(E185="","",VLOOKUP(E185,'Etat des stocks'!A:G,7,0))</f>
        <v/>
      </c>
      <c r="E185" s="53"/>
      <c r="F185" s="53"/>
      <c r="G185" s="53"/>
      <c r="H185" s="53"/>
    </row>
    <row r="186" spans="1:8" x14ac:dyDescent="0.25">
      <c r="A186" s="53"/>
      <c r="B186" s="53"/>
      <c r="C186" s="65" t="str">
        <f>IF(E186="","",VLOOKUP(E186,'Etat des stocks'!A:C,3,0))</f>
        <v/>
      </c>
      <c r="D186" s="65" t="str">
        <f>IF(E186="","",VLOOKUP(E186,'Etat des stocks'!A:G,7,0))</f>
        <v/>
      </c>
      <c r="E186" s="53"/>
      <c r="F186" s="53"/>
      <c r="G186" s="53"/>
      <c r="H186" s="53"/>
    </row>
    <row r="187" spans="1:8" x14ac:dyDescent="0.25">
      <c r="A187" s="53"/>
      <c r="B187" s="53"/>
      <c r="C187" s="65" t="str">
        <f>IF(E187="","",VLOOKUP(E187,'Etat des stocks'!A:C,3,0))</f>
        <v/>
      </c>
      <c r="D187" s="65" t="str">
        <f>IF(E187="","",VLOOKUP(E187,'Etat des stocks'!A:G,7,0))</f>
        <v/>
      </c>
      <c r="E187" s="53"/>
      <c r="F187" s="53"/>
      <c r="G187" s="53"/>
      <c r="H187" s="53"/>
    </row>
    <row r="188" spans="1:8" x14ac:dyDescent="0.25">
      <c r="A188" s="53"/>
      <c r="B188" s="53"/>
      <c r="C188" s="65" t="str">
        <f>IF(E188="","",VLOOKUP(E188,'Etat des stocks'!A:C,3,0))</f>
        <v/>
      </c>
      <c r="D188" s="65" t="str">
        <f>IF(E188="","",VLOOKUP(E188,'Etat des stocks'!A:G,7,0))</f>
        <v/>
      </c>
      <c r="E188" s="53"/>
      <c r="F188" s="53"/>
      <c r="G188" s="53"/>
      <c r="H188" s="53"/>
    </row>
    <row r="189" spans="1:8" x14ac:dyDescent="0.25">
      <c r="A189" s="53"/>
      <c r="B189" s="53"/>
      <c r="C189" s="65" t="str">
        <f>IF(E189="","",VLOOKUP(E189,'Etat des stocks'!A:C,3,0))</f>
        <v/>
      </c>
      <c r="D189" s="65" t="str">
        <f>IF(E189="","",VLOOKUP(E189,'Etat des stocks'!A:G,7,0))</f>
        <v/>
      </c>
      <c r="E189" s="53"/>
      <c r="F189" s="53"/>
      <c r="G189" s="53"/>
      <c r="H189" s="53"/>
    </row>
    <row r="190" spans="1:8" x14ac:dyDescent="0.25">
      <c r="A190" s="53"/>
      <c r="B190" s="53"/>
      <c r="C190" s="65" t="str">
        <f>IF(E190="","",VLOOKUP(E190,'Etat des stocks'!A:C,3,0))</f>
        <v/>
      </c>
      <c r="D190" s="65" t="str">
        <f>IF(E190="","",VLOOKUP(E190,'Etat des stocks'!A:G,7,0))</f>
        <v/>
      </c>
      <c r="E190" s="53"/>
      <c r="F190" s="53"/>
      <c r="G190" s="53"/>
      <c r="H190" s="53"/>
    </row>
    <row r="191" spans="1:8" x14ac:dyDescent="0.25">
      <c r="A191" s="53"/>
      <c r="B191" s="53"/>
      <c r="C191" s="65" t="str">
        <f>IF(E191="","",VLOOKUP(E191,'Etat des stocks'!A:C,3,0))</f>
        <v/>
      </c>
      <c r="D191" s="65" t="str">
        <f>IF(E191="","",VLOOKUP(E191,'Etat des stocks'!A:G,7,0))</f>
        <v/>
      </c>
      <c r="E191" s="53"/>
      <c r="F191" s="53"/>
      <c r="G191" s="53"/>
      <c r="H191" s="53"/>
    </row>
    <row r="192" spans="1:8" x14ac:dyDescent="0.25">
      <c r="A192" s="53"/>
      <c r="B192" s="53"/>
      <c r="C192" s="65" t="str">
        <f>IF(E192="","",VLOOKUP(E192,'Etat des stocks'!A:C,3,0))</f>
        <v/>
      </c>
      <c r="D192" s="65" t="str">
        <f>IF(E192="","",VLOOKUP(E192,'Etat des stocks'!A:G,7,0))</f>
        <v/>
      </c>
      <c r="E192" s="53"/>
      <c r="F192" s="53"/>
      <c r="G192" s="53"/>
      <c r="H192" s="53"/>
    </row>
    <row r="193" spans="1:8" x14ac:dyDescent="0.25">
      <c r="A193" s="53"/>
      <c r="B193" s="53"/>
      <c r="C193" s="65" t="str">
        <f>IF(E193="","",VLOOKUP(E193,'Etat des stocks'!A:C,3,0))</f>
        <v/>
      </c>
      <c r="D193" s="65" t="str">
        <f>IF(E193="","",VLOOKUP(E193,'Etat des stocks'!A:G,7,0))</f>
        <v/>
      </c>
      <c r="E193" s="53"/>
      <c r="F193" s="53"/>
      <c r="G193" s="53"/>
      <c r="H193" s="53"/>
    </row>
    <row r="194" spans="1:8" x14ac:dyDescent="0.25">
      <c r="A194" s="53"/>
      <c r="B194" s="53"/>
      <c r="C194" s="65" t="str">
        <f>IF(E194="","",VLOOKUP(E194,'Etat des stocks'!A:C,3,0))</f>
        <v/>
      </c>
      <c r="D194" s="65" t="str">
        <f>IF(E194="","",VLOOKUP(E194,'Etat des stocks'!A:G,7,0))</f>
        <v/>
      </c>
      <c r="E194" s="53"/>
      <c r="F194" s="53"/>
      <c r="G194" s="53"/>
      <c r="H194" s="53"/>
    </row>
    <row r="195" spans="1:8" x14ac:dyDescent="0.25">
      <c r="A195" s="53"/>
      <c r="B195" s="53"/>
      <c r="C195" s="65" t="str">
        <f>IF(E195="","",VLOOKUP(E195,'Etat des stocks'!A:C,3,0))</f>
        <v/>
      </c>
      <c r="D195" s="65" t="str">
        <f>IF(E195="","",VLOOKUP(E195,'Etat des stocks'!A:G,7,0))</f>
        <v/>
      </c>
      <c r="E195" s="53"/>
      <c r="F195" s="53"/>
      <c r="G195" s="53"/>
      <c r="H195" s="53"/>
    </row>
    <row r="196" spans="1:8" x14ac:dyDescent="0.25">
      <c r="A196" s="53"/>
      <c r="B196" s="53"/>
      <c r="C196" s="65" t="str">
        <f>IF(E196="","",VLOOKUP(E196,'Etat des stocks'!A:C,3,0))</f>
        <v/>
      </c>
      <c r="D196" s="65" t="str">
        <f>IF(E196="","",VLOOKUP(E196,'Etat des stocks'!A:G,7,0))</f>
        <v/>
      </c>
      <c r="E196" s="53"/>
      <c r="F196" s="53"/>
      <c r="G196" s="53"/>
      <c r="H196" s="53"/>
    </row>
    <row r="197" spans="1:8" x14ac:dyDescent="0.25">
      <c r="A197" s="53"/>
      <c r="B197" s="53"/>
      <c r="C197" s="65" t="str">
        <f>IF(E197="","",VLOOKUP(E197,'Etat des stocks'!A:C,3,0))</f>
        <v/>
      </c>
      <c r="D197" s="65" t="str">
        <f>IF(E197="","",VLOOKUP(E197,'Etat des stocks'!A:G,7,0))</f>
        <v/>
      </c>
      <c r="E197" s="53"/>
      <c r="F197" s="53"/>
      <c r="G197" s="53"/>
      <c r="H197" s="53"/>
    </row>
    <row r="198" spans="1:8" x14ac:dyDescent="0.25">
      <c r="A198" s="53"/>
      <c r="B198" s="53"/>
      <c r="C198" s="65" t="str">
        <f>IF(E198="","",VLOOKUP(E198,'Etat des stocks'!A:C,3,0))</f>
        <v/>
      </c>
      <c r="D198" s="65" t="str">
        <f>IF(E198="","",VLOOKUP(E198,'Etat des stocks'!A:G,7,0))</f>
        <v/>
      </c>
      <c r="E198" s="53"/>
      <c r="F198" s="53"/>
      <c r="G198" s="53"/>
      <c r="H198" s="53"/>
    </row>
    <row r="199" spans="1:8" x14ac:dyDescent="0.25">
      <c r="A199" s="53"/>
      <c r="B199" s="53"/>
      <c r="C199" s="65" t="str">
        <f>IF(E199="","",VLOOKUP(E199,'Etat des stocks'!A:C,3,0))</f>
        <v/>
      </c>
      <c r="D199" s="65" t="str">
        <f>IF(E199="","",VLOOKUP(E199,'Etat des stocks'!A:G,7,0))</f>
        <v/>
      </c>
      <c r="E199" s="53"/>
      <c r="F199" s="53"/>
      <c r="G199" s="53"/>
      <c r="H199" s="53"/>
    </row>
    <row r="200" spans="1:8" x14ac:dyDescent="0.25">
      <c r="A200" s="53"/>
      <c r="B200" s="53"/>
      <c r="C200" s="65" t="str">
        <f>IF(E200="","",VLOOKUP(E200,'Etat des stocks'!A:C,3,0))</f>
        <v/>
      </c>
      <c r="D200" s="65" t="str">
        <f>IF(E200="","",VLOOKUP(E200,'Etat des stocks'!A:G,7,0))</f>
        <v/>
      </c>
      <c r="E200" s="53"/>
      <c r="F200" s="53"/>
      <c r="G200" s="53"/>
      <c r="H200" s="53"/>
    </row>
    <row r="201" spans="1:8" x14ac:dyDescent="0.25">
      <c r="A201" s="53"/>
      <c r="B201" s="53"/>
      <c r="C201" s="65" t="str">
        <f>IF(E201="","",VLOOKUP(E201,'Etat des stocks'!A:C,3,0))</f>
        <v/>
      </c>
      <c r="D201" s="65" t="str">
        <f>IF(E201="","",VLOOKUP(E201,'Etat des stocks'!A:G,7,0))</f>
        <v/>
      </c>
      <c r="E201" s="53"/>
      <c r="F201" s="53"/>
      <c r="G201" s="53"/>
      <c r="H201" s="53"/>
    </row>
    <row r="202" spans="1:8" x14ac:dyDescent="0.25">
      <c r="A202" s="53"/>
      <c r="B202" s="53"/>
      <c r="C202" s="65" t="str">
        <f>IF(E202="","",VLOOKUP(E202,'Etat des stocks'!A:C,3,0))</f>
        <v/>
      </c>
      <c r="D202" s="65" t="str">
        <f>IF(E202="","",VLOOKUP(E202,'Etat des stocks'!A:G,7,0))</f>
        <v/>
      </c>
      <c r="E202" s="53"/>
      <c r="F202" s="53"/>
      <c r="G202" s="53"/>
      <c r="H202" s="53"/>
    </row>
    <row r="203" spans="1:8" x14ac:dyDescent="0.25">
      <c r="A203" s="53"/>
      <c r="B203" s="53"/>
      <c r="C203" s="65" t="str">
        <f>IF(E203="","",VLOOKUP(E203,'Etat des stocks'!A:C,3,0))</f>
        <v/>
      </c>
      <c r="D203" s="65" t="str">
        <f>IF(E203="","",VLOOKUP(E203,'Etat des stocks'!A:G,7,0))</f>
        <v/>
      </c>
      <c r="E203" s="53"/>
      <c r="F203" s="53"/>
      <c r="G203" s="53"/>
      <c r="H203" s="53"/>
    </row>
    <row r="204" spans="1:8" x14ac:dyDescent="0.25">
      <c r="A204" s="53"/>
      <c r="B204" s="53"/>
      <c r="C204" s="65" t="str">
        <f>IF(E204="","",VLOOKUP(E204,'Etat des stocks'!A:C,3,0))</f>
        <v/>
      </c>
      <c r="D204" s="65" t="str">
        <f>IF(E204="","",VLOOKUP(E204,'Etat des stocks'!A:G,7,0))</f>
        <v/>
      </c>
      <c r="E204" s="53"/>
      <c r="F204" s="53"/>
      <c r="G204" s="53"/>
      <c r="H204" s="53"/>
    </row>
    <row r="205" spans="1:8" x14ac:dyDescent="0.25">
      <c r="A205" s="53"/>
      <c r="B205" s="53"/>
      <c r="C205" s="65" t="str">
        <f>IF(E205="","",VLOOKUP(E205,'Etat des stocks'!A:C,3,0))</f>
        <v/>
      </c>
      <c r="D205" s="65" t="str">
        <f>IF(E205="","",VLOOKUP(E205,'Etat des stocks'!A:G,7,0))</f>
        <v/>
      </c>
      <c r="E205" s="53"/>
      <c r="F205" s="53"/>
      <c r="G205" s="53"/>
      <c r="H205" s="53"/>
    </row>
    <row r="206" spans="1:8" x14ac:dyDescent="0.25">
      <c r="A206" s="53"/>
      <c r="B206" s="53"/>
      <c r="C206" s="65" t="str">
        <f>IF(E206="","",VLOOKUP(E206,'Etat des stocks'!A:C,3,0))</f>
        <v/>
      </c>
      <c r="D206" s="65" t="str">
        <f>IF(E206="","",VLOOKUP(E206,'Etat des stocks'!A:G,7,0))</f>
        <v/>
      </c>
      <c r="E206" s="53"/>
      <c r="F206" s="53"/>
      <c r="G206" s="53"/>
      <c r="H206" s="53"/>
    </row>
    <row r="207" spans="1:8" x14ac:dyDescent="0.25">
      <c r="A207" s="53"/>
      <c r="B207" s="53"/>
      <c r="C207" s="65" t="str">
        <f>IF(E207="","",VLOOKUP(E207,'Etat des stocks'!A:C,3,0))</f>
        <v/>
      </c>
      <c r="D207" s="65" t="str">
        <f>IF(E207="","",VLOOKUP(E207,'Etat des stocks'!A:G,7,0))</f>
        <v/>
      </c>
      <c r="E207" s="53"/>
      <c r="F207" s="53"/>
      <c r="G207" s="53"/>
      <c r="H207" s="53"/>
    </row>
    <row r="208" spans="1:8" x14ac:dyDescent="0.25">
      <c r="A208" s="53"/>
      <c r="B208" s="53"/>
      <c r="C208" s="65" t="str">
        <f>IF(E208="","",VLOOKUP(E208,'Etat des stocks'!A:C,3,0))</f>
        <v/>
      </c>
      <c r="D208" s="65" t="str">
        <f>IF(E208="","",VLOOKUP(E208,'Etat des stocks'!A:G,7,0))</f>
        <v/>
      </c>
      <c r="E208" s="53"/>
      <c r="F208" s="53"/>
      <c r="G208" s="53"/>
      <c r="H208" s="53"/>
    </row>
    <row r="209" spans="1:8" x14ac:dyDescent="0.25">
      <c r="A209" s="53"/>
      <c r="B209" s="53"/>
      <c r="C209" s="65" t="str">
        <f>IF(E209="","",VLOOKUP(E209,'Etat des stocks'!A:C,3,0))</f>
        <v/>
      </c>
      <c r="D209" s="65" t="str">
        <f>IF(E209="","",VLOOKUP(E209,'Etat des stocks'!A:G,7,0))</f>
        <v/>
      </c>
      <c r="E209" s="53"/>
      <c r="F209" s="53"/>
      <c r="G209" s="53"/>
      <c r="H209" s="53"/>
    </row>
    <row r="210" spans="1:8" x14ac:dyDescent="0.25">
      <c r="A210" s="53"/>
      <c r="B210" s="53"/>
      <c r="C210" s="65" t="str">
        <f>IF(E210="","",VLOOKUP(E210,'Etat des stocks'!A:C,3,0))</f>
        <v/>
      </c>
      <c r="D210" s="65" t="str">
        <f>IF(E210="","",VLOOKUP(E210,'Etat des stocks'!A:G,7,0))</f>
        <v/>
      </c>
      <c r="E210" s="53"/>
      <c r="F210" s="53"/>
      <c r="G210" s="53"/>
      <c r="H210" s="53"/>
    </row>
    <row r="211" spans="1:8" x14ac:dyDescent="0.25">
      <c r="A211" s="53"/>
      <c r="B211" s="53"/>
      <c r="C211" s="65" t="str">
        <f>IF(E211="","",VLOOKUP(E211,'Etat des stocks'!A:C,3,0))</f>
        <v/>
      </c>
      <c r="D211" s="65" t="str">
        <f>IF(E211="","",VLOOKUP(E211,'Etat des stocks'!A:G,7,0))</f>
        <v/>
      </c>
      <c r="E211" s="53"/>
      <c r="F211" s="53"/>
      <c r="G211" s="53"/>
      <c r="H211" s="53"/>
    </row>
    <row r="212" spans="1:8" x14ac:dyDescent="0.25">
      <c r="A212" s="53"/>
      <c r="B212" s="53"/>
      <c r="C212" s="65" t="str">
        <f>IF(E212="","",VLOOKUP(E212,'Etat des stocks'!A:C,3,0))</f>
        <v/>
      </c>
      <c r="D212" s="65" t="str">
        <f>IF(E212="","",VLOOKUP(E212,'Etat des stocks'!A:G,7,0))</f>
        <v/>
      </c>
      <c r="E212" s="53"/>
      <c r="F212" s="53"/>
      <c r="G212" s="53"/>
      <c r="H212" s="53"/>
    </row>
    <row r="213" spans="1:8" x14ac:dyDescent="0.25">
      <c r="A213" s="53"/>
      <c r="B213" s="53"/>
      <c r="C213" s="65" t="str">
        <f>IF(E213="","",VLOOKUP(E213,'Etat des stocks'!A:C,3,0))</f>
        <v/>
      </c>
      <c r="D213" s="65" t="str">
        <f>IF(E213="","",VLOOKUP(E213,'Etat des stocks'!A:G,7,0))</f>
        <v/>
      </c>
      <c r="E213" s="53"/>
      <c r="F213" s="53"/>
      <c r="G213" s="53"/>
      <c r="H213" s="53"/>
    </row>
    <row r="214" spans="1:8" x14ac:dyDescent="0.25">
      <c r="A214" s="53"/>
      <c r="B214" s="53"/>
      <c r="C214" s="65" t="str">
        <f>IF(E214="","",VLOOKUP(E214,'Etat des stocks'!A:C,3,0))</f>
        <v/>
      </c>
      <c r="D214" s="65" t="str">
        <f>IF(E214="","",VLOOKUP(E214,'Etat des stocks'!A:G,7,0))</f>
        <v/>
      </c>
      <c r="E214" s="53"/>
      <c r="F214" s="53"/>
      <c r="G214" s="53"/>
      <c r="H214" s="53"/>
    </row>
    <row r="215" spans="1:8" x14ac:dyDescent="0.25">
      <c r="A215" s="53"/>
      <c r="B215" s="53"/>
      <c r="C215" s="65" t="str">
        <f>IF(E215="","",VLOOKUP(E215,'Etat des stocks'!A:C,3,0))</f>
        <v/>
      </c>
      <c r="D215" s="65" t="str">
        <f>IF(E215="","",VLOOKUP(E215,'Etat des stocks'!A:G,7,0))</f>
        <v/>
      </c>
      <c r="E215" s="53"/>
      <c r="F215" s="53"/>
      <c r="G215" s="53"/>
      <c r="H215" s="53"/>
    </row>
    <row r="216" spans="1:8" x14ac:dyDescent="0.25">
      <c r="A216" s="53"/>
      <c r="B216" s="53"/>
      <c r="C216" s="65" t="str">
        <f>IF(E216="","",VLOOKUP(E216,'Etat des stocks'!A:C,3,0))</f>
        <v/>
      </c>
      <c r="D216" s="65" t="str">
        <f>IF(E216="","",VLOOKUP(E216,'Etat des stocks'!A:G,7,0))</f>
        <v/>
      </c>
      <c r="E216" s="53"/>
      <c r="F216" s="53"/>
      <c r="G216" s="53"/>
      <c r="H216" s="53"/>
    </row>
    <row r="217" spans="1:8" x14ac:dyDescent="0.25">
      <c r="A217" s="53"/>
      <c r="B217" s="53"/>
      <c r="C217" s="65" t="str">
        <f>IF(E217="","",VLOOKUP(E217,'Etat des stocks'!A:C,3,0))</f>
        <v/>
      </c>
      <c r="D217" s="65" t="str">
        <f>IF(E217="","",VLOOKUP(E217,'Etat des stocks'!A:G,7,0))</f>
        <v/>
      </c>
      <c r="E217" s="53"/>
      <c r="F217" s="53"/>
      <c r="G217" s="53"/>
      <c r="H217" s="53"/>
    </row>
    <row r="218" spans="1:8" x14ac:dyDescent="0.25">
      <c r="A218" s="53"/>
      <c r="B218" s="53"/>
      <c r="C218" s="65" t="str">
        <f>IF(E218="","",VLOOKUP(E218,'Etat des stocks'!A:C,3,0))</f>
        <v/>
      </c>
      <c r="D218" s="65" t="str">
        <f>IF(E218="","",VLOOKUP(E218,'Etat des stocks'!A:G,7,0))</f>
        <v/>
      </c>
      <c r="E218" s="53"/>
      <c r="F218" s="53"/>
      <c r="G218" s="53"/>
      <c r="H218" s="53"/>
    </row>
    <row r="219" spans="1:8" x14ac:dyDescent="0.25">
      <c r="A219" s="53"/>
      <c r="B219" s="53"/>
      <c r="C219" s="65" t="str">
        <f>IF(E219="","",VLOOKUP(E219,'Etat des stocks'!A:C,3,0))</f>
        <v/>
      </c>
      <c r="D219" s="65" t="str">
        <f>IF(E219="","",VLOOKUP(E219,'Etat des stocks'!A:G,7,0))</f>
        <v/>
      </c>
      <c r="E219" s="53"/>
      <c r="F219" s="53"/>
      <c r="G219" s="53"/>
      <c r="H219" s="53"/>
    </row>
    <row r="220" spans="1:8" x14ac:dyDescent="0.25">
      <c r="A220" s="53"/>
      <c r="B220" s="53"/>
      <c r="C220" s="65" t="str">
        <f>IF(E220="","",VLOOKUP(E220,'Etat des stocks'!A:C,3,0))</f>
        <v/>
      </c>
      <c r="D220" s="65" t="str">
        <f>IF(E220="","",VLOOKUP(E220,'Etat des stocks'!A:G,7,0))</f>
        <v/>
      </c>
      <c r="E220" s="53"/>
      <c r="F220" s="53"/>
      <c r="G220" s="53"/>
      <c r="H220" s="53"/>
    </row>
    <row r="221" spans="1:8" x14ac:dyDescent="0.25">
      <c r="A221" s="53"/>
      <c r="B221" s="53"/>
      <c r="C221" s="65" t="str">
        <f>IF(E221="","",VLOOKUP(E221,'Etat des stocks'!A:C,3,0))</f>
        <v/>
      </c>
      <c r="D221" s="65" t="str">
        <f>IF(E221="","",VLOOKUP(E221,'Etat des stocks'!A:G,7,0))</f>
        <v/>
      </c>
      <c r="E221" s="53"/>
      <c r="F221" s="53"/>
      <c r="G221" s="53"/>
      <c r="H221" s="53"/>
    </row>
    <row r="222" spans="1:8" x14ac:dyDescent="0.25">
      <c r="A222" s="53"/>
      <c r="B222" s="53"/>
      <c r="C222" s="65" t="str">
        <f>IF(E222="","",VLOOKUP(E222,'Etat des stocks'!A:C,3,0))</f>
        <v/>
      </c>
      <c r="D222" s="65" t="str">
        <f>IF(E222="","",VLOOKUP(E222,'Etat des stocks'!A:G,7,0))</f>
        <v/>
      </c>
      <c r="E222" s="53"/>
      <c r="F222" s="53"/>
      <c r="G222" s="53"/>
      <c r="H222" s="53"/>
    </row>
    <row r="223" spans="1:8" x14ac:dyDescent="0.25">
      <c r="A223" s="53"/>
      <c r="B223" s="53"/>
      <c r="C223" s="65" t="str">
        <f>IF(E223="","",VLOOKUP(E223,'Etat des stocks'!A:C,3,0))</f>
        <v/>
      </c>
      <c r="D223" s="65" t="str">
        <f>IF(E223="","",VLOOKUP(E223,'Etat des stocks'!A:G,7,0))</f>
        <v/>
      </c>
      <c r="E223" s="53"/>
      <c r="F223" s="53"/>
      <c r="G223" s="53"/>
      <c r="H223" s="53"/>
    </row>
    <row r="224" spans="1:8" x14ac:dyDescent="0.25">
      <c r="A224" s="53"/>
      <c r="B224" s="53"/>
      <c r="C224" s="65" t="str">
        <f>IF(E224="","",VLOOKUP(E224,'Etat des stocks'!A:C,3,0))</f>
        <v/>
      </c>
      <c r="D224" s="65" t="str">
        <f>IF(E224="","",VLOOKUP(E224,'Etat des stocks'!A:G,7,0))</f>
        <v/>
      </c>
      <c r="E224" s="53"/>
      <c r="F224" s="53"/>
      <c r="G224" s="53"/>
      <c r="H224" s="53"/>
    </row>
    <row r="225" spans="1:8" x14ac:dyDescent="0.25">
      <c r="A225" s="53"/>
      <c r="B225" s="53"/>
      <c r="C225" s="65" t="str">
        <f>IF(E225="","",VLOOKUP(E225,'Etat des stocks'!A:C,3,0))</f>
        <v/>
      </c>
      <c r="D225" s="65" t="str">
        <f>IF(E225="","",VLOOKUP(E225,'Etat des stocks'!A:G,7,0))</f>
        <v/>
      </c>
      <c r="E225" s="53"/>
      <c r="F225" s="53"/>
      <c r="G225" s="53"/>
      <c r="H225" s="53"/>
    </row>
    <row r="226" spans="1:8" x14ac:dyDescent="0.25">
      <c r="A226" s="53"/>
      <c r="B226" s="53"/>
      <c r="C226" s="65" t="str">
        <f>IF(E226="","",VLOOKUP(E226,'Etat des stocks'!A:C,3,0))</f>
        <v/>
      </c>
      <c r="D226" s="65" t="str">
        <f>IF(E226="","",VLOOKUP(E226,'Etat des stocks'!A:G,7,0))</f>
        <v/>
      </c>
      <c r="E226" s="53"/>
      <c r="F226" s="53"/>
      <c r="G226" s="53"/>
      <c r="H226" s="53"/>
    </row>
    <row r="227" spans="1:8" x14ac:dyDescent="0.25">
      <c r="A227" s="53"/>
      <c r="B227" s="53"/>
      <c r="C227" s="65" t="str">
        <f>IF(E227="","",VLOOKUP(E227,'Etat des stocks'!A:C,3,0))</f>
        <v/>
      </c>
      <c r="D227" s="65" t="str">
        <f>IF(E227="","",VLOOKUP(E227,'Etat des stocks'!A:G,7,0))</f>
        <v/>
      </c>
      <c r="E227" s="53"/>
      <c r="F227" s="53"/>
      <c r="G227" s="53"/>
      <c r="H227" s="53"/>
    </row>
    <row r="228" spans="1:8" x14ac:dyDescent="0.25">
      <c r="A228" s="53"/>
      <c r="B228" s="53"/>
      <c r="C228" s="65" t="str">
        <f>IF(E228="","",VLOOKUP(E228,'Etat des stocks'!A:C,3,0))</f>
        <v/>
      </c>
      <c r="D228" s="65" t="str">
        <f>IF(E228="","",VLOOKUP(E228,'Etat des stocks'!A:G,7,0))</f>
        <v/>
      </c>
      <c r="E228" s="53"/>
      <c r="F228" s="53"/>
      <c r="G228" s="53"/>
      <c r="H228" s="53"/>
    </row>
    <row r="229" spans="1:8" x14ac:dyDescent="0.25">
      <c r="A229" s="53"/>
      <c r="B229" s="53"/>
      <c r="C229" s="65" t="str">
        <f>IF(E229="","",VLOOKUP(E229,'Etat des stocks'!A:C,3,0))</f>
        <v/>
      </c>
      <c r="D229" s="65" t="str">
        <f>IF(E229="","",VLOOKUP(E229,'Etat des stocks'!A:G,7,0))</f>
        <v/>
      </c>
      <c r="E229" s="53"/>
      <c r="F229" s="53"/>
      <c r="G229" s="53"/>
      <c r="H229" s="53"/>
    </row>
    <row r="230" spans="1:8" x14ac:dyDescent="0.25">
      <c r="A230" s="53"/>
      <c r="B230" s="53"/>
      <c r="C230" s="65" t="str">
        <f>IF(E230="","",VLOOKUP(E230,'Etat des stocks'!A:C,3,0))</f>
        <v/>
      </c>
      <c r="D230" s="65" t="str">
        <f>IF(E230="","",VLOOKUP(E230,'Etat des stocks'!A:G,7,0))</f>
        <v/>
      </c>
      <c r="E230" s="53"/>
      <c r="F230" s="53"/>
      <c r="G230" s="53"/>
      <c r="H230" s="53"/>
    </row>
    <row r="231" spans="1:8" x14ac:dyDescent="0.25">
      <c r="A231" s="53"/>
      <c r="B231" s="53"/>
      <c r="C231" s="65" t="str">
        <f>IF(E231="","",VLOOKUP(E231,'Etat des stocks'!A:C,3,0))</f>
        <v/>
      </c>
      <c r="D231" s="65" t="str">
        <f>IF(E231="","",VLOOKUP(E231,'Etat des stocks'!A:G,7,0))</f>
        <v/>
      </c>
      <c r="E231" s="53"/>
      <c r="F231" s="53"/>
      <c r="G231" s="53"/>
      <c r="H231" s="53"/>
    </row>
    <row r="232" spans="1:8" x14ac:dyDescent="0.25">
      <c r="A232" s="53"/>
      <c r="B232" s="53"/>
      <c r="C232" s="65" t="str">
        <f>IF(E232="","",VLOOKUP(E232,'Etat des stocks'!A:C,3,0))</f>
        <v/>
      </c>
      <c r="D232" s="65" t="str">
        <f>IF(E232="","",VLOOKUP(E232,'Etat des stocks'!A:G,7,0))</f>
        <v/>
      </c>
      <c r="E232" s="53"/>
      <c r="F232" s="53"/>
      <c r="G232" s="53"/>
      <c r="H232" s="53"/>
    </row>
    <row r="233" spans="1:8" x14ac:dyDescent="0.25">
      <c r="A233" s="53"/>
      <c r="B233" s="53"/>
      <c r="C233" s="65" t="str">
        <f>IF(E233="","",VLOOKUP(E233,'Etat des stocks'!A:C,3,0))</f>
        <v/>
      </c>
      <c r="D233" s="65" t="str">
        <f>IF(E233="","",VLOOKUP(E233,'Etat des stocks'!A:G,7,0))</f>
        <v/>
      </c>
      <c r="E233" s="53"/>
      <c r="F233" s="53"/>
      <c r="G233" s="53"/>
      <c r="H233" s="53"/>
    </row>
    <row r="234" spans="1:8" x14ac:dyDescent="0.25">
      <c r="A234" s="53"/>
      <c r="B234" s="53"/>
      <c r="C234" s="65" t="str">
        <f>IF(E234="","",VLOOKUP(E234,'Etat des stocks'!A:C,3,0))</f>
        <v/>
      </c>
      <c r="D234" s="65" t="str">
        <f>IF(E234="","",VLOOKUP(E234,'Etat des stocks'!A:G,7,0))</f>
        <v/>
      </c>
      <c r="E234" s="53"/>
      <c r="F234" s="53"/>
      <c r="G234" s="53"/>
      <c r="H234" s="53"/>
    </row>
    <row r="235" spans="1:8" x14ac:dyDescent="0.25">
      <c r="A235" s="53"/>
      <c r="B235" s="53"/>
      <c r="C235" s="65" t="str">
        <f>IF(E235="","",VLOOKUP(E235,'Etat des stocks'!A:C,3,0))</f>
        <v/>
      </c>
      <c r="D235" s="65" t="str">
        <f>IF(E235="","",VLOOKUP(E235,'Etat des stocks'!A:G,7,0))</f>
        <v/>
      </c>
      <c r="E235" s="53"/>
      <c r="F235" s="53"/>
      <c r="G235" s="53"/>
      <c r="H235" s="53"/>
    </row>
    <row r="236" spans="1:8" x14ac:dyDescent="0.25">
      <c r="A236" s="53"/>
      <c r="B236" s="53"/>
      <c r="C236" s="65" t="str">
        <f>IF(E236="","",VLOOKUP(E236,'Etat des stocks'!A:C,3,0))</f>
        <v/>
      </c>
      <c r="D236" s="65" t="str">
        <f>IF(E236="","",VLOOKUP(E236,'Etat des stocks'!A:G,7,0))</f>
        <v/>
      </c>
      <c r="E236" s="53"/>
      <c r="F236" s="53"/>
      <c r="G236" s="53"/>
      <c r="H236" s="53"/>
    </row>
    <row r="237" spans="1:8" x14ac:dyDescent="0.25">
      <c r="A237" s="53"/>
      <c r="B237" s="53"/>
      <c r="C237" s="65"/>
      <c r="D237" s="65" t="str">
        <f>IF(E237="","",VLOOKUP(E237,'Etat des stocks'!A:G,7,0))</f>
        <v/>
      </c>
      <c r="E237" s="53"/>
      <c r="F237" s="53"/>
      <c r="G237" s="53"/>
      <c r="H237" s="53"/>
    </row>
    <row r="238" spans="1:8" x14ac:dyDescent="0.25">
      <c r="A238" s="53"/>
      <c r="B238" s="53"/>
      <c r="C238" s="65"/>
      <c r="D238" s="65" t="str">
        <f>IF(E238="","",VLOOKUP(E238,'Etat des stocks'!A:G,7,0))</f>
        <v/>
      </c>
      <c r="E238" s="53"/>
      <c r="F238" s="53"/>
      <c r="G238" s="53"/>
      <c r="H238" s="53"/>
    </row>
    <row r="239" spans="1:8" x14ac:dyDescent="0.25">
      <c r="A239" s="53"/>
      <c r="B239" s="53"/>
      <c r="C239" s="65"/>
      <c r="D239" s="65" t="str">
        <f>IF(E239="","",VLOOKUP(E239,'Etat des stocks'!A:G,7,0))</f>
        <v/>
      </c>
      <c r="E239" s="53"/>
      <c r="F239" s="53"/>
      <c r="G239" s="53"/>
      <c r="H239" s="53"/>
    </row>
    <row r="240" spans="1:8" x14ac:dyDescent="0.25">
      <c r="A240" s="53"/>
      <c r="B240" s="53"/>
      <c r="C240" s="65"/>
      <c r="D240" s="65" t="str">
        <f>IF(E240="","",VLOOKUP(E240,'Etat des stocks'!A:G,7,0))</f>
        <v/>
      </c>
      <c r="E240" s="53"/>
      <c r="F240" s="53"/>
      <c r="G240" s="53"/>
      <c r="H240" s="53"/>
    </row>
    <row r="241" spans="1:8" x14ac:dyDescent="0.25">
      <c r="A241" s="53"/>
      <c r="B241" s="53"/>
      <c r="C241" s="65"/>
      <c r="D241" s="65" t="str">
        <f>IF(E241="","",VLOOKUP(E241,'Etat des stocks'!A:G,7,0))</f>
        <v/>
      </c>
      <c r="E241" s="53"/>
      <c r="F241" s="53"/>
      <c r="G241" s="53"/>
      <c r="H241" s="53"/>
    </row>
    <row r="242" spans="1:8" x14ac:dyDescent="0.25">
      <c r="A242" s="53"/>
      <c r="B242" s="53"/>
      <c r="C242" s="65"/>
      <c r="D242" s="65" t="str">
        <f>IF(E242="","",VLOOKUP(E242,'Etat des stocks'!A:G,7,0))</f>
        <v/>
      </c>
      <c r="E242" s="53"/>
      <c r="F242" s="53"/>
      <c r="G242" s="53"/>
      <c r="H242" s="53"/>
    </row>
    <row r="243" spans="1:8" x14ac:dyDescent="0.25">
      <c r="A243" s="53"/>
      <c r="B243" s="53"/>
      <c r="C243" s="65"/>
      <c r="D243" s="65" t="str">
        <f>IF(E243="","",VLOOKUP(E243,'Etat des stocks'!A:G,7,0))</f>
        <v/>
      </c>
      <c r="E243" s="53"/>
      <c r="F243" s="53"/>
      <c r="G243" s="53"/>
      <c r="H243" s="53"/>
    </row>
    <row r="244" spans="1:8" x14ac:dyDescent="0.25">
      <c r="A244" s="53"/>
      <c r="B244" s="53"/>
      <c r="C244" s="65"/>
      <c r="D244" s="65" t="str">
        <f>IF(E244="","",VLOOKUP(E244,'Etat des stocks'!A:G,7,0))</f>
        <v/>
      </c>
      <c r="E244" s="53"/>
      <c r="F244" s="53"/>
      <c r="G244" s="53"/>
      <c r="H244" s="53"/>
    </row>
    <row r="245" spans="1:8" x14ac:dyDescent="0.25">
      <c r="A245" s="53"/>
      <c r="B245" s="53"/>
      <c r="C245" s="65"/>
      <c r="D245" s="65" t="str">
        <f>IF(E245="","",VLOOKUP(E245,'Etat des stocks'!A:G,7,0))</f>
        <v/>
      </c>
      <c r="E245" s="53"/>
      <c r="F245" s="53"/>
      <c r="G245" s="53"/>
      <c r="H245" s="53"/>
    </row>
    <row r="246" spans="1:8" x14ac:dyDescent="0.25">
      <c r="A246" s="53"/>
      <c r="B246" s="53"/>
      <c r="C246" s="65"/>
      <c r="D246" s="65" t="str">
        <f>IF(E246="","",VLOOKUP(E246,'Etat des stocks'!A:G,7,0))</f>
        <v/>
      </c>
      <c r="E246" s="53"/>
      <c r="F246" s="53"/>
      <c r="G246" s="53"/>
      <c r="H246" s="53"/>
    </row>
    <row r="247" spans="1:8" x14ac:dyDescent="0.25">
      <c r="A247" s="53"/>
      <c r="B247" s="53"/>
      <c r="C247" s="65"/>
      <c r="D247" s="65" t="str">
        <f>IF(E247="","",VLOOKUP(E247,'Etat des stocks'!A:G,7,0))</f>
        <v/>
      </c>
      <c r="E247" s="53"/>
      <c r="F247" s="53"/>
      <c r="G247" s="53"/>
      <c r="H247" s="53"/>
    </row>
    <row r="248" spans="1:8" x14ac:dyDescent="0.25">
      <c r="A248" s="53"/>
      <c r="B248" s="53"/>
      <c r="C248" s="65"/>
      <c r="D248" s="65" t="str">
        <f>IF(E248="","",VLOOKUP(E248,'Etat des stocks'!A:G,7,0))</f>
        <v/>
      </c>
      <c r="E248" s="53"/>
      <c r="F248" s="53"/>
      <c r="G248" s="53"/>
      <c r="H248" s="53"/>
    </row>
    <row r="249" spans="1:8" x14ac:dyDescent="0.25">
      <c r="A249" s="53"/>
      <c r="B249" s="53"/>
      <c r="C249" s="65"/>
      <c r="D249" s="65" t="str">
        <f>IF(E249="","",VLOOKUP(E249,'Etat des stocks'!A:G,7,0))</f>
        <v/>
      </c>
      <c r="E249" s="53"/>
      <c r="F249" s="53"/>
      <c r="G249" s="53"/>
      <c r="H249" s="53"/>
    </row>
  </sheetData>
  <sheetProtection password="CE88" sheet="1" objects="1" scenarios="1"/>
  <dataValidations count="1">
    <dataValidation type="list" allowBlank="1" showInputMessage="1" showErrorMessage="1" sqref="B2:B22">
      <formula1>$J$2:$J$10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6"/>
  <dimension ref="A1:U1241"/>
  <sheetViews>
    <sheetView workbookViewId="0">
      <pane xSplit="6" ySplit="1" topLeftCell="G362" activePane="bottomRight" state="frozenSplit"/>
      <selection pane="topRight" activeCell="G1" sqref="G1"/>
      <selection pane="bottomLeft" activeCell="A12" sqref="A12"/>
      <selection pane="bottomRight"/>
    </sheetView>
  </sheetViews>
  <sheetFormatPr baseColWidth="10" defaultColWidth="10.875" defaultRowHeight="15.75" x14ac:dyDescent="0.25"/>
  <cols>
    <col min="1" max="1" width="6.5" style="73" customWidth="1"/>
    <col min="2" max="2" width="20.625" style="73" customWidth="1"/>
    <col min="3" max="3" width="8.875" style="73" customWidth="1"/>
    <col min="4" max="4" width="29.375" style="73" customWidth="1"/>
    <col min="5" max="5" width="18.125" style="51" customWidth="1"/>
    <col min="6" max="8" width="9.625" style="82" bestFit="1" customWidth="1"/>
    <col min="9" max="9" width="9.125" style="83" bestFit="1" customWidth="1"/>
    <col min="10" max="10" width="21.625" style="84" customWidth="1"/>
    <col min="11" max="11" width="13.375" style="84" customWidth="1"/>
    <col min="12" max="12" width="10.875" style="88"/>
    <col min="13" max="14" width="10.875" style="84"/>
    <col min="15" max="15" width="7.875" style="51" customWidth="1"/>
    <col min="16" max="16" width="6" style="51" customWidth="1"/>
    <col min="17" max="16384" width="10.875" style="51"/>
  </cols>
  <sheetData>
    <row r="1" spans="1:21" s="78" customFormat="1" ht="33.950000000000003" customHeight="1" x14ac:dyDescent="0.25">
      <c r="A1" s="85" t="s">
        <v>11</v>
      </c>
      <c r="B1" s="85" t="s">
        <v>0</v>
      </c>
      <c r="C1" s="85" t="s">
        <v>21</v>
      </c>
      <c r="D1" s="85" t="s">
        <v>22</v>
      </c>
      <c r="E1" s="44" t="s">
        <v>24</v>
      </c>
      <c r="F1" s="75" t="s">
        <v>12</v>
      </c>
      <c r="G1" s="75" t="s">
        <v>29</v>
      </c>
      <c r="H1" s="75" t="s">
        <v>30</v>
      </c>
      <c r="I1" s="76" t="s">
        <v>31</v>
      </c>
      <c r="J1" s="77" t="s">
        <v>9</v>
      </c>
      <c r="K1" s="77" t="s">
        <v>26</v>
      </c>
      <c r="L1" s="86" t="s">
        <v>25</v>
      </c>
      <c r="M1" s="77" t="s">
        <v>27</v>
      </c>
      <c r="N1" s="77" t="s">
        <v>28</v>
      </c>
      <c r="O1" s="120" t="s">
        <v>1378</v>
      </c>
      <c r="P1" s="121" t="s">
        <v>1379</v>
      </c>
    </row>
    <row r="2" spans="1:21" x14ac:dyDescent="0.25">
      <c r="A2" s="114" t="str">
        <f>VLOOKUP(E2,'Etat des stocks'!A:B,2,0)</f>
        <v>15H</v>
      </c>
      <c r="B2" s="114" t="str">
        <f>VLOOKUP(E2,'Etat des stocks'!A:C,3,0)</f>
        <v>T by Alexander Wang</v>
      </c>
      <c r="C2" s="114" t="str">
        <f>VLOOKUP(E2,'Etat des stocks'!A:F,6,0)</f>
        <v>Robe</v>
      </c>
      <c r="D2" s="114" t="str">
        <f>VLOOKUP(E2,'Etat des stocks'!A:G,7,0)</f>
        <v>Robe dos nu à découpes</v>
      </c>
      <c r="E2" s="115" t="s">
        <v>1024</v>
      </c>
      <c r="F2" s="116">
        <v>198</v>
      </c>
      <c r="G2" s="116">
        <v>465</v>
      </c>
      <c r="H2" s="116">
        <f>G2*(100%-I2)</f>
        <v>465</v>
      </c>
      <c r="I2" s="117"/>
      <c r="J2" s="118"/>
      <c r="K2" s="118">
        <v>42242</v>
      </c>
      <c r="L2" s="119">
        <v>42618</v>
      </c>
      <c r="M2" s="118">
        <v>42339</v>
      </c>
      <c r="N2" s="118"/>
      <c r="O2" s="96"/>
      <c r="P2" s="98"/>
    </row>
    <row r="3" spans="1:21" x14ac:dyDescent="0.25">
      <c r="A3" s="65" t="str">
        <f>VLOOKUP(E3,'Etat des stocks'!A:B,2,0)</f>
        <v>15H</v>
      </c>
      <c r="B3" s="65" t="str">
        <f>VLOOKUP(E3,'Etat des stocks'!A:C,3,0)</f>
        <v>T by Alexander Wang</v>
      </c>
      <c r="C3" s="65" t="str">
        <f>VLOOKUP(E3,'Etat des stocks'!A:F,6,0)</f>
        <v>Top</v>
      </c>
      <c r="D3" s="65" t="str">
        <f>VLOOKUP(E3,'Etat des stocks'!A:G,7,0)</f>
        <v>Top cropped à découpes</v>
      </c>
      <c r="E3" s="53" t="s">
        <v>1022</v>
      </c>
      <c r="F3" s="79">
        <v>149</v>
      </c>
      <c r="G3" s="79">
        <v>350</v>
      </c>
      <c r="H3" s="79">
        <f>G3*(100%-I3)</f>
        <v>140</v>
      </c>
      <c r="I3" s="80">
        <v>0.6</v>
      </c>
      <c r="J3" s="70"/>
      <c r="K3" s="70">
        <v>42241</v>
      </c>
      <c r="L3" s="87"/>
      <c r="M3" s="70">
        <v>42339</v>
      </c>
      <c r="N3" s="70">
        <v>42730</v>
      </c>
      <c r="P3" s="84"/>
      <c r="Q3" s="81"/>
      <c r="R3" s="81"/>
      <c r="S3" s="81"/>
      <c r="T3" s="81"/>
      <c r="U3" s="81"/>
    </row>
    <row r="4" spans="1:21" x14ac:dyDescent="0.25">
      <c r="A4" s="65" t="str">
        <f>VLOOKUP(E4,'Etat des stocks'!A:B,2,0)</f>
        <v>15H</v>
      </c>
      <c r="B4" s="65" t="str">
        <f>VLOOKUP(E4,'Etat des stocks'!A:C,3,0)</f>
        <v>T by Alexander Wang</v>
      </c>
      <c r="C4" s="65" t="str">
        <f>VLOOKUP(E4,'Etat des stocks'!A:F,6,0)</f>
        <v>Pull</v>
      </c>
      <c r="D4" s="65" t="str">
        <f>VLOOKUP(E4,'Etat des stocks'!A:G,7,0)</f>
        <v>Pull cachemire col V</v>
      </c>
      <c r="E4" s="53" t="s">
        <v>1023</v>
      </c>
      <c r="F4" s="79">
        <v>151</v>
      </c>
      <c r="G4" s="79">
        <v>355</v>
      </c>
      <c r="H4" s="79">
        <f>G4*(100%-I4)</f>
        <v>53.250000000000007</v>
      </c>
      <c r="I4" s="80">
        <v>0.85</v>
      </c>
      <c r="J4" s="70"/>
      <c r="K4" s="70">
        <v>42242</v>
      </c>
      <c r="L4" s="87"/>
      <c r="M4" s="70">
        <v>42339</v>
      </c>
      <c r="N4" s="70">
        <v>42552</v>
      </c>
      <c r="O4" s="81"/>
      <c r="P4" s="81"/>
      <c r="Q4" s="81"/>
      <c r="R4" s="81"/>
      <c r="S4" s="81"/>
      <c r="T4" s="81"/>
      <c r="U4" s="81"/>
    </row>
    <row r="5" spans="1:21" x14ac:dyDescent="0.25">
      <c r="A5" s="65" t="str">
        <f>VLOOKUP(E5,'Etat des stocks'!A:B,2,0)</f>
        <v>15H</v>
      </c>
      <c r="B5" s="65" t="str">
        <f>VLOOKUP(E5,'Etat des stocks'!A:C,3,0)</f>
        <v>T by Alexander Wang</v>
      </c>
      <c r="C5" s="65" t="str">
        <f>VLOOKUP(E5,'Etat des stocks'!A:F,6,0)</f>
        <v>Jupe</v>
      </c>
      <c r="D5" s="65" t="str">
        <f>VLOOKUP(E5,'Etat des stocks'!A:G,7,0)</f>
        <v xml:space="preserve">Jupe en maille </v>
      </c>
      <c r="E5" s="53" t="s">
        <v>1025</v>
      </c>
      <c r="F5" s="79">
        <v>109</v>
      </c>
      <c r="G5" s="79">
        <v>255</v>
      </c>
      <c r="H5" s="79">
        <f>G5*(100%-I5)</f>
        <v>102</v>
      </c>
      <c r="I5" s="80">
        <v>0.6</v>
      </c>
      <c r="J5" s="70"/>
      <c r="K5" s="70">
        <v>42242</v>
      </c>
      <c r="L5" s="87"/>
      <c r="M5" s="70">
        <v>42339</v>
      </c>
      <c r="N5" s="70">
        <v>42730</v>
      </c>
      <c r="O5" s="81"/>
      <c r="P5" s="81"/>
      <c r="Q5" s="81"/>
      <c r="R5" s="81"/>
      <c r="S5" s="81"/>
      <c r="T5" s="81"/>
      <c r="U5" s="81"/>
    </row>
    <row r="6" spans="1:21" x14ac:dyDescent="0.25">
      <c r="A6" s="65" t="str">
        <f>VLOOKUP(E6,'Etat des stocks'!A:B,2,0)</f>
        <v>15H</v>
      </c>
      <c r="B6" s="65" t="str">
        <f>VLOOKUP(E6,'Etat des stocks'!A:C,3,0)</f>
        <v>T by Alexander Wang</v>
      </c>
      <c r="C6" s="65" t="str">
        <f>VLOOKUP(E6,'Etat des stocks'!A:F,6,0)</f>
        <v>Robe</v>
      </c>
      <c r="D6" s="65" t="str">
        <f>VLOOKUP(E6,'Etat des stocks'!A:G,7,0)</f>
        <v>Robe velours à zips</v>
      </c>
      <c r="E6" s="53" t="s">
        <v>1026</v>
      </c>
      <c r="F6" s="79">
        <v>210</v>
      </c>
      <c r="G6" s="79">
        <v>495</v>
      </c>
      <c r="H6" s="79">
        <f>G6*(100%-I6)</f>
        <v>198</v>
      </c>
      <c r="I6" s="80">
        <v>0.6</v>
      </c>
      <c r="J6" s="70"/>
      <c r="K6" s="70">
        <v>42242</v>
      </c>
      <c r="L6" s="87"/>
      <c r="M6" s="70">
        <v>42339</v>
      </c>
      <c r="N6" s="70">
        <v>42730</v>
      </c>
      <c r="O6" s="81"/>
      <c r="P6" s="81"/>
      <c r="Q6" s="81"/>
      <c r="R6" s="81"/>
      <c r="S6" s="81"/>
      <c r="T6" s="81"/>
      <c r="U6" s="81"/>
    </row>
    <row r="7" spans="1:21" x14ac:dyDescent="0.25">
      <c r="A7" s="65" t="str">
        <f>VLOOKUP(E7,'Etat des stocks'!A:B,2,0)</f>
        <v>15H</v>
      </c>
      <c r="B7" s="65" t="str">
        <f>VLOOKUP(E7,'Etat des stocks'!A:C,3,0)</f>
        <v>T by Alexander Wang</v>
      </c>
      <c r="C7" s="65" t="str">
        <f>VLOOKUP(E7,'Etat des stocks'!A:F,6,0)</f>
        <v>Robe</v>
      </c>
      <c r="D7" s="65" t="str">
        <f>VLOOKUP(E7,'Etat des stocks'!A:G,7,0)</f>
        <v>Robe velours à zips</v>
      </c>
      <c r="E7" s="53" t="s">
        <v>1027</v>
      </c>
      <c r="F7" s="79">
        <v>210</v>
      </c>
      <c r="G7" s="79">
        <v>495</v>
      </c>
      <c r="H7" s="79">
        <f>G7*(100%-I7)</f>
        <v>198</v>
      </c>
      <c r="I7" s="80">
        <v>0.6</v>
      </c>
      <c r="J7" s="70"/>
      <c r="K7" s="70">
        <v>42242</v>
      </c>
      <c r="L7" s="87"/>
      <c r="M7" s="70">
        <v>42339</v>
      </c>
      <c r="N7" s="70">
        <v>42730</v>
      </c>
      <c r="O7" s="81"/>
      <c r="P7" s="81"/>
      <c r="Q7" s="81"/>
      <c r="R7" s="81"/>
      <c r="S7" s="81"/>
      <c r="T7" s="81"/>
      <c r="U7" s="81"/>
    </row>
    <row r="8" spans="1:21" x14ac:dyDescent="0.25">
      <c r="A8" s="65" t="str">
        <f>VLOOKUP(E8,'Etat des stocks'!A:B,2,0)</f>
        <v>15H</v>
      </c>
      <c r="B8" s="65" t="str">
        <f>VLOOKUP(E8,'Etat des stocks'!A:C,3,0)</f>
        <v>T by Alexander Wang</v>
      </c>
      <c r="C8" s="65" t="str">
        <f>VLOOKUP(E8,'Etat des stocks'!A:F,6,0)</f>
        <v>Pantalon</v>
      </c>
      <c r="D8" s="65" t="str">
        <f>VLOOKUP(E8,'Etat des stocks'!A:G,7,0)</f>
        <v>Legging velours à zips</v>
      </c>
      <c r="E8" s="53" t="s">
        <v>1028</v>
      </c>
      <c r="F8" s="79">
        <v>163</v>
      </c>
      <c r="G8" s="79">
        <v>380</v>
      </c>
      <c r="H8" s="79">
        <f>G8*(100%-I8)</f>
        <v>152</v>
      </c>
      <c r="I8" s="80">
        <v>0.6</v>
      </c>
      <c r="J8" s="70"/>
      <c r="K8" s="70">
        <v>42242</v>
      </c>
      <c r="L8" s="87">
        <v>42614</v>
      </c>
      <c r="M8" s="70">
        <v>42339</v>
      </c>
      <c r="N8" s="70">
        <v>42730</v>
      </c>
      <c r="O8" s="96"/>
      <c r="P8" s="92"/>
      <c r="Q8" s="81"/>
      <c r="R8" s="81"/>
      <c r="S8" s="81"/>
      <c r="T8" s="81"/>
      <c r="U8" s="81"/>
    </row>
    <row r="9" spans="1:21" x14ac:dyDescent="0.25">
      <c r="A9" s="65" t="str">
        <f>VLOOKUP(E9,'Etat des stocks'!A:B,2,0)</f>
        <v>16E</v>
      </c>
      <c r="B9" s="65" t="str">
        <f>VLOOKUP(E9,'Etat des stocks'!A:C,3,0)</f>
        <v>Cacharel</v>
      </c>
      <c r="C9" s="65" t="str">
        <f>VLOOKUP(E9,'Etat des stocks'!A:F,6,0)</f>
        <v>Veste</v>
      </c>
      <c r="D9" s="65" t="str">
        <f>VLOOKUP(E9,'Etat des stocks'!A:G,7,0)</f>
        <v>Trench en coton enduit</v>
      </c>
      <c r="E9" s="53" t="s">
        <v>1094</v>
      </c>
      <c r="F9" s="79">
        <v>188</v>
      </c>
      <c r="G9" s="79">
        <v>490</v>
      </c>
      <c r="H9" s="79">
        <f>G9*(100%-I10)</f>
        <v>490</v>
      </c>
      <c r="I9" s="80"/>
      <c r="J9" s="70"/>
      <c r="K9" s="70">
        <v>42436</v>
      </c>
      <c r="L9" s="87">
        <v>42614</v>
      </c>
      <c r="M9" s="70">
        <v>42461</v>
      </c>
      <c r="N9" s="70"/>
      <c r="O9" s="90"/>
      <c r="P9" s="90"/>
      <c r="Q9" s="81"/>
      <c r="R9" s="81"/>
      <c r="S9" s="81"/>
      <c r="T9" s="81"/>
      <c r="U9" s="81"/>
    </row>
    <row r="10" spans="1:21" x14ac:dyDescent="0.25">
      <c r="A10" s="65" t="str">
        <f>VLOOKUP(E10,'Etat des stocks'!A:B,2,0)</f>
        <v>16E</v>
      </c>
      <c r="B10" s="65" t="str">
        <f>VLOOKUP(E10,'Etat des stocks'!A:C,3,0)</f>
        <v>Cacharel</v>
      </c>
      <c r="C10" s="65" t="str">
        <f>VLOOKUP(E10,'Etat des stocks'!A:F,6,0)</f>
        <v>Robe</v>
      </c>
      <c r="D10" s="65" t="str">
        <f>VLOOKUP(E10,'Etat des stocks'!A:G,7,0)</f>
        <v>Robe longue</v>
      </c>
      <c r="E10" s="53" t="s">
        <v>1095</v>
      </c>
      <c r="F10" s="79">
        <v>162</v>
      </c>
      <c r="G10" s="79">
        <v>420</v>
      </c>
      <c r="H10" s="79">
        <f>G10*(100%-I11)</f>
        <v>420</v>
      </c>
      <c r="I10" s="80"/>
      <c r="J10" s="70"/>
      <c r="K10" s="70">
        <v>42436</v>
      </c>
      <c r="L10" s="87">
        <v>42614</v>
      </c>
      <c r="M10" s="70">
        <v>42461</v>
      </c>
      <c r="N10" s="70"/>
      <c r="O10" s="94"/>
      <c r="P10" s="97"/>
      <c r="Q10" s="81"/>
      <c r="R10" s="81"/>
      <c r="S10" s="81"/>
      <c r="T10" s="81"/>
      <c r="U10" s="81"/>
    </row>
    <row r="11" spans="1:21" x14ac:dyDescent="0.25">
      <c r="A11" s="65" t="str">
        <f>VLOOKUP(E11,'Etat des stocks'!A:B,2,0)</f>
        <v>16E</v>
      </c>
      <c r="B11" s="65" t="str">
        <f>VLOOKUP(E11,'Etat des stocks'!A:C,3,0)</f>
        <v>Cacharel</v>
      </c>
      <c r="C11" s="65" t="str">
        <f>VLOOKUP(E11,'Etat des stocks'!A:F,6,0)</f>
        <v>Robe</v>
      </c>
      <c r="D11" s="65" t="str">
        <f>VLOOKUP(E11,'Etat des stocks'!A:G,7,0)</f>
        <v>Robe en popeline de coton</v>
      </c>
      <c r="E11" s="53" t="s">
        <v>1096</v>
      </c>
      <c r="F11" s="79">
        <v>100</v>
      </c>
      <c r="G11" s="79">
        <v>260</v>
      </c>
      <c r="H11" s="79">
        <f>G11*(100%-I12)</f>
        <v>260</v>
      </c>
      <c r="I11" s="80"/>
      <c r="J11" s="70"/>
      <c r="K11" s="70">
        <v>42432</v>
      </c>
      <c r="L11" s="87">
        <v>42614</v>
      </c>
      <c r="M11" s="70">
        <v>42461</v>
      </c>
      <c r="N11" s="70"/>
      <c r="O11" s="94"/>
      <c r="Q11" s="81"/>
      <c r="R11" s="81"/>
      <c r="S11" s="81"/>
      <c r="T11" s="81"/>
      <c r="U11" s="81"/>
    </row>
    <row r="12" spans="1:21" x14ac:dyDescent="0.25">
      <c r="A12" s="65" t="str">
        <f>VLOOKUP(E12,'Etat des stocks'!A:B,2,0)</f>
        <v>16E</v>
      </c>
      <c r="B12" s="65" t="str">
        <f>VLOOKUP(E12,'Etat des stocks'!A:C,3,0)</f>
        <v>Cacharel</v>
      </c>
      <c r="C12" s="65" t="str">
        <f>VLOOKUP(E12,'Etat des stocks'!A:F,6,0)</f>
        <v>Robe</v>
      </c>
      <c r="D12" s="65" t="str">
        <f>VLOOKUP(E12,'Etat des stocks'!A:G,7,0)</f>
        <v>Robe avec plastron plissé</v>
      </c>
      <c r="E12" s="53" t="s">
        <v>1097</v>
      </c>
      <c r="F12" s="79">
        <v>113</v>
      </c>
      <c r="G12" s="79">
        <v>285</v>
      </c>
      <c r="H12" s="79">
        <f>G12*(100%-I13)</f>
        <v>285</v>
      </c>
      <c r="I12" s="80"/>
      <c r="J12" s="70"/>
      <c r="K12" s="70">
        <v>42397</v>
      </c>
      <c r="L12" s="87">
        <v>42614</v>
      </c>
      <c r="M12" s="70">
        <v>42430</v>
      </c>
      <c r="N12" s="70"/>
      <c r="O12" s="94"/>
      <c r="Q12" s="81"/>
      <c r="R12" s="81"/>
      <c r="S12" s="81"/>
      <c r="T12" s="81"/>
      <c r="U12" s="81"/>
    </row>
    <row r="13" spans="1:21" x14ac:dyDescent="0.25">
      <c r="A13" s="65" t="str">
        <f>VLOOKUP(E13,'Etat des stocks'!A:B,2,0)</f>
        <v>16E</v>
      </c>
      <c r="B13" s="65" t="str">
        <f>VLOOKUP(E13,'Etat des stocks'!A:C,3,0)</f>
        <v>Cacharel</v>
      </c>
      <c r="C13" s="65" t="str">
        <f>VLOOKUP(E13,'Etat des stocks'!A:F,6,0)</f>
        <v>Robe</v>
      </c>
      <c r="D13" s="65" t="str">
        <f>VLOOKUP(E13,'Etat des stocks'!A:G,7,0)</f>
        <v>Robe avec plastron plissé</v>
      </c>
      <c r="E13" s="53" t="s">
        <v>1098</v>
      </c>
      <c r="F13" s="79">
        <v>113</v>
      </c>
      <c r="G13" s="79">
        <v>285</v>
      </c>
      <c r="H13" s="79">
        <f>G13*(100%-I14)</f>
        <v>285</v>
      </c>
      <c r="I13" s="80"/>
      <c r="J13" s="70"/>
      <c r="K13" s="70">
        <v>42397</v>
      </c>
      <c r="L13" s="87">
        <v>42614</v>
      </c>
      <c r="M13" s="70">
        <v>42430</v>
      </c>
      <c r="N13" s="70"/>
      <c r="O13" s="94"/>
      <c r="P13" s="97"/>
      <c r="Q13" s="81"/>
      <c r="R13" s="81"/>
      <c r="S13" s="81"/>
      <c r="T13" s="81"/>
      <c r="U13" s="81"/>
    </row>
    <row r="14" spans="1:21" x14ac:dyDescent="0.25">
      <c r="A14" s="65" t="str">
        <f>VLOOKUP(E14,'Etat des stocks'!A:B,2,0)</f>
        <v>16E</v>
      </c>
      <c r="B14" s="65" t="str">
        <f>VLOOKUP(E14,'Etat des stocks'!A:C,3,0)</f>
        <v>Cacharel</v>
      </c>
      <c r="C14" s="65" t="str">
        <f>VLOOKUP(E14,'Etat des stocks'!A:F,6,0)</f>
        <v>Robe</v>
      </c>
      <c r="D14" s="65" t="str">
        <f>VLOOKUP(E14,'Etat des stocks'!A:G,7,0)</f>
        <v>Robe avec plastron plissé</v>
      </c>
      <c r="E14" s="53" t="s">
        <v>1099</v>
      </c>
      <c r="F14" s="79">
        <v>113</v>
      </c>
      <c r="G14" s="79">
        <v>285</v>
      </c>
      <c r="H14" s="79">
        <f>G14*(100%-I15)</f>
        <v>285</v>
      </c>
      <c r="I14" s="80"/>
      <c r="J14" s="70"/>
      <c r="K14" s="70">
        <v>42397</v>
      </c>
      <c r="L14" s="87">
        <v>42614</v>
      </c>
      <c r="M14" s="70">
        <v>42430</v>
      </c>
      <c r="N14" s="70"/>
      <c r="O14" s="94"/>
      <c r="Q14" s="81"/>
      <c r="R14" s="81"/>
      <c r="S14" s="81"/>
      <c r="T14" s="81"/>
      <c r="U14" s="81"/>
    </row>
    <row r="15" spans="1:21" x14ac:dyDescent="0.25">
      <c r="A15" s="65" t="str">
        <f>VLOOKUP(E15,'Etat des stocks'!A:B,2,0)</f>
        <v>16E</v>
      </c>
      <c r="B15" s="65" t="str">
        <f>VLOOKUP(E15,'Etat des stocks'!A:C,3,0)</f>
        <v>Cacharel</v>
      </c>
      <c r="C15" s="65" t="str">
        <f>VLOOKUP(E15,'Etat des stocks'!A:F,6,0)</f>
        <v>Robe</v>
      </c>
      <c r="D15" s="65" t="str">
        <f>VLOOKUP(E15,'Etat des stocks'!A:G,7,0)</f>
        <v>Robe chemise en crêpe</v>
      </c>
      <c r="E15" s="53" t="s">
        <v>1100</v>
      </c>
      <c r="F15" s="79">
        <v>113</v>
      </c>
      <c r="G15" s="79">
        <v>295</v>
      </c>
      <c r="H15" s="79">
        <f>G15*(100%-I16)</f>
        <v>295</v>
      </c>
      <c r="I15" s="80"/>
      <c r="J15" s="70"/>
      <c r="K15" s="70">
        <v>42397</v>
      </c>
      <c r="L15" s="87">
        <v>42614</v>
      </c>
      <c r="M15" s="70">
        <v>42430</v>
      </c>
      <c r="N15" s="70"/>
      <c r="O15" s="94"/>
      <c r="P15" s="97"/>
      <c r="Q15" s="81"/>
      <c r="R15" s="81"/>
      <c r="S15" s="81"/>
      <c r="T15" s="81"/>
      <c r="U15" s="81"/>
    </row>
    <row r="16" spans="1:21" x14ac:dyDescent="0.25">
      <c r="A16" s="65" t="str">
        <f>VLOOKUP(E16,'Etat des stocks'!A:B,2,0)</f>
        <v>16E</v>
      </c>
      <c r="B16" s="65" t="str">
        <f>VLOOKUP(E16,'Etat des stocks'!A:C,3,0)</f>
        <v>Cacharel</v>
      </c>
      <c r="C16" s="65" t="str">
        <f>VLOOKUP(E16,'Etat des stocks'!A:F,6,0)</f>
        <v>Robe</v>
      </c>
      <c r="D16" s="65" t="str">
        <f>VLOOKUP(E16,'Etat des stocks'!A:G,7,0)</f>
        <v>Robe chemise en crêpe</v>
      </c>
      <c r="E16" s="53" t="s">
        <v>1101</v>
      </c>
      <c r="F16" s="79">
        <v>113</v>
      </c>
      <c r="G16" s="79">
        <v>295</v>
      </c>
      <c r="H16" s="79">
        <f>G16*(100%-I17)</f>
        <v>295</v>
      </c>
      <c r="I16" s="80"/>
      <c r="J16" s="70"/>
      <c r="K16" s="70">
        <v>42432</v>
      </c>
      <c r="L16" s="87">
        <v>42614</v>
      </c>
      <c r="M16" s="70">
        <v>42461</v>
      </c>
      <c r="N16" s="70"/>
      <c r="O16" s="94"/>
      <c r="Q16" s="81"/>
      <c r="R16" s="81"/>
      <c r="S16" s="81"/>
      <c r="T16" s="81"/>
      <c r="U16" s="81"/>
    </row>
    <row r="17" spans="1:21" x14ac:dyDescent="0.25">
      <c r="A17" s="65" t="str">
        <f>VLOOKUP(E17,'Etat des stocks'!A:B,2,0)</f>
        <v>16E</v>
      </c>
      <c r="B17" s="65" t="str">
        <f>VLOOKUP(E17,'Etat des stocks'!A:C,3,0)</f>
        <v>Cacharel</v>
      </c>
      <c r="C17" s="65" t="str">
        <f>VLOOKUP(E17,'Etat des stocks'!A:F,6,0)</f>
        <v>Top</v>
      </c>
      <c r="D17" s="65" t="str">
        <f>VLOOKUP(E17,'Etat des stocks'!A:G,7,0)</f>
        <v>Top col noué</v>
      </c>
      <c r="E17" s="53" t="s">
        <v>1102</v>
      </c>
      <c r="F17" s="79">
        <v>85</v>
      </c>
      <c r="G17" s="79">
        <v>220</v>
      </c>
      <c r="H17" s="79">
        <f>G17*(100%-I18)</f>
        <v>220</v>
      </c>
      <c r="I17" s="80"/>
      <c r="J17" s="70"/>
      <c r="K17" s="70">
        <v>42397</v>
      </c>
      <c r="L17" s="87">
        <v>42614</v>
      </c>
      <c r="M17" s="70">
        <v>42430</v>
      </c>
      <c r="N17" s="70"/>
      <c r="O17" s="96"/>
      <c r="Q17" s="81"/>
      <c r="R17" s="81"/>
      <c r="S17" s="81"/>
      <c r="T17" s="81"/>
      <c r="U17" s="81"/>
    </row>
    <row r="18" spans="1:21" x14ac:dyDescent="0.25">
      <c r="A18" s="65" t="str">
        <f>VLOOKUP(E18,'Etat des stocks'!A:B,2,0)</f>
        <v>16E</v>
      </c>
      <c r="B18" s="65" t="str">
        <f>VLOOKUP(E18,'Etat des stocks'!A:C,3,0)</f>
        <v>Carven</v>
      </c>
      <c r="C18" s="65" t="str">
        <f>VLOOKUP(E18,'Etat des stocks'!A:F,6,0)</f>
        <v>Robe</v>
      </c>
      <c r="D18" s="65" t="str">
        <f>VLOOKUP(E18,'Etat des stocks'!A:G,7,0)</f>
        <v>Robe courte en crêpe</v>
      </c>
      <c r="E18" s="53" t="s">
        <v>1103</v>
      </c>
      <c r="F18" s="79">
        <v>144</v>
      </c>
      <c r="G18" s="79">
        <v>390</v>
      </c>
      <c r="H18" s="79">
        <f>G18*(100%-I19)</f>
        <v>390</v>
      </c>
      <c r="I18" s="80"/>
      <c r="J18" s="70"/>
      <c r="K18" s="70">
        <v>42415</v>
      </c>
      <c r="L18" s="87">
        <v>42614</v>
      </c>
      <c r="M18" s="70">
        <v>42430</v>
      </c>
      <c r="N18" s="70"/>
      <c r="O18" s="94"/>
      <c r="P18" s="93"/>
      <c r="Q18" s="81"/>
      <c r="R18" s="81"/>
      <c r="S18" s="81"/>
      <c r="T18" s="81"/>
      <c r="U18" s="81"/>
    </row>
    <row r="19" spans="1:21" x14ac:dyDescent="0.25">
      <c r="A19" s="65" t="str">
        <f>VLOOKUP(E19,'Etat des stocks'!A:B,2,0)</f>
        <v>16E</v>
      </c>
      <c r="B19" s="65" t="str">
        <f>VLOOKUP(E19,'Etat des stocks'!A:C,3,0)</f>
        <v>Carven</v>
      </c>
      <c r="C19" s="65" t="str">
        <f>VLOOKUP(E19,'Etat des stocks'!A:F,6,0)</f>
        <v>Robe</v>
      </c>
      <c r="D19" s="65" t="str">
        <f>VLOOKUP(E19,'Etat des stocks'!A:G,7,0)</f>
        <v>Robe courte en crêpe</v>
      </c>
      <c r="E19" s="53" t="s">
        <v>1104</v>
      </c>
      <c r="F19" s="79">
        <v>144</v>
      </c>
      <c r="G19" s="79">
        <v>390</v>
      </c>
      <c r="H19" s="79">
        <f>G19*(100%-I20)</f>
        <v>390</v>
      </c>
      <c r="I19" s="80"/>
      <c r="J19" s="70"/>
      <c r="K19" s="70">
        <v>42415</v>
      </c>
      <c r="L19" s="87">
        <v>42614</v>
      </c>
      <c r="M19" s="70">
        <v>42430</v>
      </c>
      <c r="N19" s="70"/>
      <c r="O19" s="96"/>
      <c r="P19" s="90"/>
      <c r="Q19" s="81"/>
      <c r="R19" s="81"/>
      <c r="S19" s="81"/>
      <c r="T19" s="81"/>
      <c r="U19" s="81"/>
    </row>
    <row r="20" spans="1:21" x14ac:dyDescent="0.25">
      <c r="A20" s="65" t="str">
        <f>VLOOKUP(E20,'Etat des stocks'!A:B,2,0)</f>
        <v>16E</v>
      </c>
      <c r="B20" s="65" t="str">
        <f>VLOOKUP(E20,'Etat des stocks'!A:C,3,0)</f>
        <v>Carven</v>
      </c>
      <c r="C20" s="65" t="str">
        <f>VLOOKUP(E20,'Etat des stocks'!A:F,6,0)</f>
        <v>Jupe</v>
      </c>
      <c r="D20" s="65" t="str">
        <f>VLOOKUP(E20,'Etat des stocks'!A:G,7,0)</f>
        <v>Jupe à découpes</v>
      </c>
      <c r="E20" s="53" t="s">
        <v>1105</v>
      </c>
      <c r="F20" s="79">
        <v>129</v>
      </c>
      <c r="G20" s="79">
        <v>350</v>
      </c>
      <c r="H20" s="79">
        <f>G20*(100%-I21)</f>
        <v>350</v>
      </c>
      <c r="I20" s="80"/>
      <c r="J20" s="70"/>
      <c r="K20" s="70">
        <v>42452</v>
      </c>
      <c r="L20" s="87">
        <v>42614</v>
      </c>
      <c r="M20" s="70">
        <v>42491</v>
      </c>
      <c r="N20" s="70"/>
      <c r="O20" s="94"/>
      <c r="P20" s="90"/>
      <c r="Q20" s="81"/>
      <c r="R20" s="81"/>
      <c r="S20" s="81"/>
      <c r="T20" s="81"/>
      <c r="U20" s="81"/>
    </row>
    <row r="21" spans="1:21" x14ac:dyDescent="0.25">
      <c r="A21" s="65" t="str">
        <f>VLOOKUP(E21,'Etat des stocks'!A:B,2,0)</f>
        <v>16E</v>
      </c>
      <c r="B21" s="65" t="str">
        <f>VLOOKUP(E21,'Etat des stocks'!A:C,3,0)</f>
        <v>Carven</v>
      </c>
      <c r="C21" s="65" t="str">
        <f>VLOOKUP(E21,'Etat des stocks'!A:F,6,0)</f>
        <v>Jupe</v>
      </c>
      <c r="D21" s="65" t="str">
        <f>VLOOKUP(E21,'Etat des stocks'!A:G,7,0)</f>
        <v>Jupe à découpes</v>
      </c>
      <c r="E21" s="53" t="s">
        <v>1106</v>
      </c>
      <c r="F21" s="79">
        <v>129</v>
      </c>
      <c r="G21" s="79">
        <v>350</v>
      </c>
      <c r="H21" s="79">
        <f>G21*(100%-I21)</f>
        <v>350</v>
      </c>
      <c r="I21" s="80"/>
      <c r="J21" s="70"/>
      <c r="K21" s="70">
        <v>42452</v>
      </c>
      <c r="L21" s="87">
        <v>42614</v>
      </c>
      <c r="M21" s="70">
        <v>42491</v>
      </c>
      <c r="N21" s="70"/>
      <c r="O21" s="94"/>
      <c r="P21" s="93"/>
      <c r="Q21" s="81"/>
      <c r="R21" s="81"/>
      <c r="S21" s="81"/>
      <c r="T21" s="81"/>
      <c r="U21" s="81"/>
    </row>
    <row r="22" spans="1:21" x14ac:dyDescent="0.25">
      <c r="A22" s="65" t="str">
        <f>VLOOKUP(E22,'Etat des stocks'!A:B,2,0)</f>
        <v>16E</v>
      </c>
      <c r="B22" s="65" t="str">
        <f>VLOOKUP(E22,'Etat des stocks'!A:C,3,0)</f>
        <v>Carven</v>
      </c>
      <c r="C22" s="65" t="str">
        <f>VLOOKUP(E22,'Etat des stocks'!A:F,6,0)</f>
        <v>Robe</v>
      </c>
      <c r="D22" s="65" t="str">
        <f>VLOOKUP(E22,'Etat des stocks'!A:G,7,0)</f>
        <v>Robe satinée</v>
      </c>
      <c r="E22" s="53" t="s">
        <v>1107</v>
      </c>
      <c r="F22" s="79">
        <v>144</v>
      </c>
      <c r="G22" s="79">
        <v>390</v>
      </c>
      <c r="H22" s="79">
        <f>G22*(100%-I22)</f>
        <v>390</v>
      </c>
      <c r="I22" s="80"/>
      <c r="J22" s="70"/>
      <c r="K22" s="70">
        <v>42452</v>
      </c>
      <c r="L22" s="87">
        <v>42614</v>
      </c>
      <c r="M22" s="70">
        <v>42491</v>
      </c>
      <c r="N22" s="70"/>
      <c r="O22" s="94"/>
      <c r="P22" s="93"/>
      <c r="Q22" s="81"/>
      <c r="R22" s="81"/>
      <c r="S22" s="81"/>
      <c r="T22" s="81"/>
      <c r="U22" s="81"/>
    </row>
    <row r="23" spans="1:21" x14ac:dyDescent="0.25">
      <c r="A23" s="65" t="str">
        <f>VLOOKUP(E23,'Etat des stocks'!A:B,2,0)</f>
        <v>16E</v>
      </c>
      <c r="B23" s="65" t="str">
        <f>VLOOKUP(E23,'Etat des stocks'!A:C,3,0)</f>
        <v>Carven</v>
      </c>
      <c r="C23" s="65" t="str">
        <f>VLOOKUP(E23,'Etat des stocks'!A:F,6,0)</f>
        <v>T-shirt</v>
      </c>
      <c r="D23" s="65" t="str">
        <f>VLOOKUP(E23,'Etat des stocks'!A:G,7,0)</f>
        <v>Tee Shirt Kid Shark</v>
      </c>
      <c r="E23" s="53" t="s">
        <v>1108</v>
      </c>
      <c r="F23" s="79">
        <v>125</v>
      </c>
      <c r="G23" s="79">
        <v>340</v>
      </c>
      <c r="H23" s="79">
        <f>G23*(100%-I23)</f>
        <v>340</v>
      </c>
      <c r="I23" s="80"/>
      <c r="J23" s="70"/>
      <c r="K23" s="70">
        <v>42445</v>
      </c>
      <c r="L23" s="87">
        <v>42614</v>
      </c>
      <c r="M23" s="70">
        <v>42491</v>
      </c>
      <c r="N23" s="70"/>
      <c r="O23" s="96"/>
      <c r="P23" s="93"/>
      <c r="Q23" s="81"/>
      <c r="R23" s="81"/>
      <c r="S23" s="81"/>
      <c r="T23" s="81"/>
      <c r="U23" s="81"/>
    </row>
    <row r="24" spans="1:21" x14ac:dyDescent="0.25">
      <c r="A24" s="65" t="str">
        <f>VLOOKUP(E24,'Etat des stocks'!A:B,2,0)</f>
        <v>16E</v>
      </c>
      <c r="B24" s="65" t="str">
        <f>VLOOKUP(E24,'Etat des stocks'!A:C,3,0)</f>
        <v>Carven</v>
      </c>
      <c r="C24" s="65" t="str">
        <f>VLOOKUP(E24,'Etat des stocks'!A:F,6,0)</f>
        <v>Chemise (et blouse)</v>
      </c>
      <c r="D24" s="65" t="str">
        <f>VLOOKUP(E24,'Etat des stocks'!A:G,7,0)</f>
        <v>Chemise fluide imprimée</v>
      </c>
      <c r="E24" s="53" t="s">
        <v>1109</v>
      </c>
      <c r="F24" s="79">
        <v>81</v>
      </c>
      <c r="G24" s="79">
        <v>220</v>
      </c>
      <c r="H24" s="79">
        <f>G24*(100%-I24)</f>
        <v>220</v>
      </c>
      <c r="I24" s="80"/>
      <c r="J24" s="70"/>
      <c r="K24" s="70">
        <v>42445</v>
      </c>
      <c r="L24" s="87">
        <v>42614</v>
      </c>
      <c r="M24" s="70">
        <v>42491</v>
      </c>
      <c r="N24" s="70"/>
      <c r="O24" s="96"/>
      <c r="P24" s="90"/>
      <c r="Q24" s="81"/>
      <c r="R24" s="81"/>
      <c r="S24" s="81"/>
      <c r="T24" s="81"/>
      <c r="U24" s="81"/>
    </row>
    <row r="25" spans="1:21" x14ac:dyDescent="0.25">
      <c r="A25" s="65" t="str">
        <f>VLOOKUP(E25,'Etat des stocks'!A:B,2,0)</f>
        <v>16E</v>
      </c>
      <c r="B25" s="65" t="str">
        <f>VLOOKUP(E25,'Etat des stocks'!A:C,3,0)</f>
        <v>Carven</v>
      </c>
      <c r="C25" s="65" t="str">
        <f>VLOOKUP(E25,'Etat des stocks'!A:F,6,0)</f>
        <v>Robe</v>
      </c>
      <c r="D25" s="65" t="str">
        <f>VLOOKUP(E25,'Etat des stocks'!A:G,7,0)</f>
        <v>Robe légère imprimée</v>
      </c>
      <c r="E25" s="53" t="s">
        <v>1110</v>
      </c>
      <c r="F25" s="79">
        <v>255</v>
      </c>
      <c r="G25" s="79">
        <v>690</v>
      </c>
      <c r="H25" s="79">
        <f>G25*(100%-I25)</f>
        <v>690</v>
      </c>
      <c r="I25" s="80"/>
      <c r="J25" s="70"/>
      <c r="K25" s="70">
        <v>42445</v>
      </c>
      <c r="L25" s="87">
        <v>42614</v>
      </c>
      <c r="M25" s="70">
        <v>42491</v>
      </c>
      <c r="N25" s="70"/>
      <c r="O25" s="96"/>
      <c r="P25" s="93"/>
      <c r="Q25" s="81"/>
      <c r="R25" s="81"/>
      <c r="S25" s="81"/>
      <c r="T25" s="81"/>
      <c r="U25" s="81"/>
    </row>
    <row r="26" spans="1:21" x14ac:dyDescent="0.25">
      <c r="A26" s="65" t="str">
        <f>VLOOKUP(E26,'Etat des stocks'!A:B,2,0)</f>
        <v>16E</v>
      </c>
      <c r="B26" s="65" t="str">
        <f>VLOOKUP(E26,'Etat des stocks'!A:C,3,0)</f>
        <v>Carven</v>
      </c>
      <c r="C26" s="65" t="str">
        <f>VLOOKUP(E26,'Etat des stocks'!A:F,6,0)</f>
        <v>Robe</v>
      </c>
      <c r="D26" s="65" t="str">
        <f>VLOOKUP(E26,'Etat des stocks'!A:G,7,0)</f>
        <v>Robe à œillets</v>
      </c>
      <c r="E26" s="53" t="s">
        <v>1111</v>
      </c>
      <c r="F26" s="79">
        <v>92</v>
      </c>
      <c r="G26" s="79">
        <v>250</v>
      </c>
      <c r="H26" s="79">
        <f>G26*(100%-I26)</f>
        <v>250</v>
      </c>
      <c r="I26" s="80"/>
      <c r="J26" s="70"/>
      <c r="K26" s="70">
        <v>42452</v>
      </c>
      <c r="L26" s="87">
        <v>42614</v>
      </c>
      <c r="M26" s="70">
        <v>42491</v>
      </c>
      <c r="N26" s="70"/>
      <c r="O26" s="94"/>
      <c r="P26" s="93"/>
      <c r="Q26" s="81"/>
      <c r="R26" s="81"/>
      <c r="S26" s="81"/>
      <c r="T26" s="81"/>
      <c r="U26" s="81"/>
    </row>
    <row r="27" spans="1:21" x14ac:dyDescent="0.25">
      <c r="A27" s="65" t="str">
        <f>VLOOKUP(E27,'Etat des stocks'!A:B,2,0)</f>
        <v>16E</v>
      </c>
      <c r="B27" s="65" t="str">
        <f>VLOOKUP(E27,'Etat des stocks'!A:C,3,0)</f>
        <v>Carven</v>
      </c>
      <c r="C27" s="65" t="str">
        <f>VLOOKUP(E27,'Etat des stocks'!A:F,6,0)</f>
        <v>Robe</v>
      </c>
      <c r="D27" s="65" t="str">
        <f>VLOOKUP(E27,'Etat des stocks'!A:G,7,0)</f>
        <v>Robe découpe laser</v>
      </c>
      <c r="E27" s="53" t="s">
        <v>1112</v>
      </c>
      <c r="F27" s="79">
        <v>107</v>
      </c>
      <c r="G27" s="79">
        <v>290</v>
      </c>
      <c r="H27" s="79">
        <f>G27*(100%-I27)</f>
        <v>290</v>
      </c>
      <c r="I27" s="80"/>
      <c r="J27" s="70"/>
      <c r="K27" s="70">
        <v>42452</v>
      </c>
      <c r="L27" s="87">
        <v>42614</v>
      </c>
      <c r="M27" s="70">
        <v>42491</v>
      </c>
      <c r="N27" s="70"/>
      <c r="O27" s="94"/>
      <c r="P27" s="93"/>
      <c r="Q27" s="81"/>
      <c r="R27" s="81"/>
      <c r="S27" s="81"/>
      <c r="T27" s="81"/>
      <c r="U27" s="81"/>
    </row>
    <row r="28" spans="1:21" x14ac:dyDescent="0.25">
      <c r="A28" s="65" t="str">
        <f>VLOOKUP(E28,'Etat des stocks'!A:B,2,0)</f>
        <v>16E</v>
      </c>
      <c r="B28" s="65" t="str">
        <f>VLOOKUP(E28,'Etat des stocks'!A:C,3,0)</f>
        <v>Carven</v>
      </c>
      <c r="C28" s="65" t="str">
        <f>VLOOKUP(E28,'Etat des stocks'!A:F,6,0)</f>
        <v>T-shirt</v>
      </c>
      <c r="D28" s="65" t="str">
        <f>VLOOKUP(E28,'Etat des stocks'!A:G,7,0)</f>
        <v>Tee Shirt print floral</v>
      </c>
      <c r="E28" s="53" t="s">
        <v>1113</v>
      </c>
      <c r="F28" s="79">
        <v>70</v>
      </c>
      <c r="G28" s="79">
        <v>190</v>
      </c>
      <c r="H28" s="79">
        <f>G28*(100%-I28)</f>
        <v>190</v>
      </c>
      <c r="I28" s="80"/>
      <c r="J28" s="70"/>
      <c r="K28" s="70">
        <v>42415</v>
      </c>
      <c r="L28" s="87">
        <v>42614</v>
      </c>
      <c r="M28" s="70">
        <v>42430</v>
      </c>
      <c r="N28" s="70"/>
      <c r="O28" s="96"/>
      <c r="P28" s="93"/>
      <c r="Q28" s="81"/>
      <c r="R28" s="81"/>
      <c r="S28" s="81"/>
      <c r="T28" s="81"/>
      <c r="U28" s="81"/>
    </row>
    <row r="29" spans="1:21" x14ac:dyDescent="0.25">
      <c r="A29" s="65" t="str">
        <f>VLOOKUP(E29,'Etat des stocks'!A:B,2,0)</f>
        <v>16E</v>
      </c>
      <c r="B29" s="65" t="str">
        <f>VLOOKUP(E29,'Etat des stocks'!A:C,3,0)</f>
        <v>Kenzo</v>
      </c>
      <c r="C29" s="65" t="str">
        <f>VLOOKUP(E29,'Etat des stocks'!A:F,6,0)</f>
        <v>Chemise (et blouse)</v>
      </c>
      <c r="D29" s="65" t="str">
        <f>VLOOKUP(E29,'Etat des stocks'!A:G,7,0)</f>
        <v>Chemisier manches ouvertes</v>
      </c>
      <c r="E29" s="53" t="s">
        <v>1114</v>
      </c>
      <c r="F29" s="79">
        <v>147</v>
      </c>
      <c r="G29" s="79">
        <v>390</v>
      </c>
      <c r="H29" s="79">
        <f>G29*(100%-I29)</f>
        <v>390</v>
      </c>
      <c r="I29" s="80"/>
      <c r="J29" s="70"/>
      <c r="K29" s="70">
        <v>42443</v>
      </c>
      <c r="L29" s="87">
        <v>42614</v>
      </c>
      <c r="M29" s="70">
        <v>42552</v>
      </c>
      <c r="N29" s="70"/>
      <c r="O29" s="96"/>
      <c r="P29" s="90"/>
      <c r="Q29" s="81"/>
      <c r="R29" s="81"/>
      <c r="S29" s="81"/>
      <c r="T29" s="81"/>
      <c r="U29" s="81"/>
    </row>
    <row r="30" spans="1:21" x14ac:dyDescent="0.25">
      <c r="A30" s="65" t="str">
        <f>VLOOKUP(E30,'Etat des stocks'!A:B,2,0)</f>
        <v>16E</v>
      </c>
      <c r="B30" s="65" t="str">
        <f>VLOOKUP(E30,'Etat des stocks'!A:C,3,0)</f>
        <v>Kenzo</v>
      </c>
      <c r="C30" s="65" t="str">
        <f>VLOOKUP(E30,'Etat des stocks'!A:F,6,0)</f>
        <v>Robe</v>
      </c>
      <c r="D30" s="65" t="str">
        <f>VLOOKUP(E30,'Etat des stocks'!A:G,7,0)</f>
        <v>Robe structurée</v>
      </c>
      <c r="E30" s="53" t="s">
        <v>1115</v>
      </c>
      <c r="F30" s="79">
        <v>223</v>
      </c>
      <c r="G30" s="79">
        <v>590</v>
      </c>
      <c r="H30" s="79">
        <f>G30*(100%-I30)</f>
        <v>590</v>
      </c>
      <c r="I30" s="80"/>
      <c r="J30" s="70"/>
      <c r="K30" s="70">
        <v>42445</v>
      </c>
      <c r="L30" s="87">
        <v>42614</v>
      </c>
      <c r="M30" s="70">
        <v>42552</v>
      </c>
      <c r="N30" s="70"/>
      <c r="O30" s="96"/>
      <c r="P30" s="90"/>
    </row>
    <row r="31" spans="1:21" x14ac:dyDescent="0.25">
      <c r="A31" s="65" t="str">
        <f>VLOOKUP(E31,'Etat des stocks'!A:B,2,0)</f>
        <v>16E</v>
      </c>
      <c r="B31" s="65" t="str">
        <f>VLOOKUP(E31,'Etat des stocks'!A:C,3,0)</f>
        <v>Kenzo</v>
      </c>
      <c r="C31" s="65" t="str">
        <f>VLOOKUP(E31,'Etat des stocks'!A:F,6,0)</f>
        <v>Robe</v>
      </c>
      <c r="D31" s="65" t="str">
        <f>VLOOKUP(E31,'Etat des stocks'!A:G,7,0)</f>
        <v>Robe à bretelles harnais</v>
      </c>
      <c r="E31" s="53" t="s">
        <v>1116</v>
      </c>
      <c r="F31" s="79">
        <v>321</v>
      </c>
      <c r="G31" s="79">
        <v>850</v>
      </c>
      <c r="H31" s="79">
        <f>G31*(100%-I31)</f>
        <v>850</v>
      </c>
      <c r="I31" s="80"/>
      <c r="J31" s="70"/>
      <c r="K31" s="70">
        <v>42424</v>
      </c>
      <c r="L31" s="87">
        <v>42614</v>
      </c>
      <c r="M31" s="70">
        <v>42461</v>
      </c>
      <c r="N31" s="70"/>
      <c r="O31" s="94"/>
      <c r="P31" s="90"/>
    </row>
    <row r="32" spans="1:21" x14ac:dyDescent="0.25">
      <c r="A32" s="65" t="str">
        <f>VLOOKUP(E32,'Etat des stocks'!A:B,2,0)</f>
        <v>16E</v>
      </c>
      <c r="B32" s="65" t="str">
        <f>VLOOKUP(E32,'Etat des stocks'!A:C,3,0)</f>
        <v>Kenzo</v>
      </c>
      <c r="C32" s="65" t="str">
        <f>VLOOKUP(E32,'Etat des stocks'!A:F,6,0)</f>
        <v>Robe</v>
      </c>
      <c r="D32" s="65" t="str">
        <f>VLOOKUP(E32,'Etat des stocks'!A:G,7,0)</f>
        <v>Robe évasée tricolore</v>
      </c>
      <c r="E32" s="53" t="s">
        <v>1117</v>
      </c>
      <c r="F32" s="79">
        <v>170</v>
      </c>
      <c r="G32" s="79">
        <v>450</v>
      </c>
      <c r="H32" s="79">
        <f>G32*(100%-I32)</f>
        <v>450</v>
      </c>
      <c r="I32" s="80"/>
      <c r="J32" s="70"/>
      <c r="K32" s="70">
        <v>42431</v>
      </c>
      <c r="L32" s="87">
        <v>42614</v>
      </c>
      <c r="M32" s="70">
        <v>42461</v>
      </c>
      <c r="N32" s="70"/>
      <c r="O32" s="94"/>
      <c r="P32" s="90"/>
    </row>
    <row r="33" spans="1:16" x14ac:dyDescent="0.25">
      <c r="A33" s="65" t="str">
        <f>VLOOKUP(E33,'Etat des stocks'!A:B,2,0)</f>
        <v>16E</v>
      </c>
      <c r="B33" s="65" t="str">
        <f>VLOOKUP(E33,'Etat des stocks'!A:C,3,0)</f>
        <v>Kenzo</v>
      </c>
      <c r="C33" s="65" t="str">
        <f>VLOOKUP(E33,'Etat des stocks'!A:F,6,0)</f>
        <v>Robe</v>
      </c>
      <c r="D33" s="65" t="str">
        <f>VLOOKUP(E33,'Etat des stocks'!A:G,7,0)</f>
        <v>Robe en maille imprimée</v>
      </c>
      <c r="E33" s="53" t="s">
        <v>1118</v>
      </c>
      <c r="F33" s="79">
        <v>147</v>
      </c>
      <c r="G33" s="79">
        <v>390</v>
      </c>
      <c r="H33" s="79">
        <f>G33*(100%-I33)</f>
        <v>390</v>
      </c>
      <c r="I33" s="80"/>
      <c r="J33" s="70"/>
      <c r="K33" s="70">
        <v>42424</v>
      </c>
      <c r="L33" s="87">
        <v>42614</v>
      </c>
      <c r="M33" s="70">
        <v>42461</v>
      </c>
      <c r="N33" s="70"/>
      <c r="O33" s="94"/>
      <c r="P33" s="93"/>
    </row>
    <row r="34" spans="1:16" x14ac:dyDescent="0.25">
      <c r="A34" s="65" t="str">
        <f>VLOOKUP(E34,'Etat des stocks'!A:B,2,0)</f>
        <v>16E</v>
      </c>
      <c r="B34" s="65" t="str">
        <f>VLOOKUP(E34,'Etat des stocks'!A:C,3,0)</f>
        <v>Kenzo</v>
      </c>
      <c r="C34" s="65" t="str">
        <f>VLOOKUP(E34,'Etat des stocks'!A:F,6,0)</f>
        <v>Robe</v>
      </c>
      <c r="D34" s="65" t="str">
        <f>VLOOKUP(E34,'Etat des stocks'!A:G,7,0)</f>
        <v>Robe courte</v>
      </c>
      <c r="E34" s="53" t="s">
        <v>1119</v>
      </c>
      <c r="F34" s="79">
        <v>121</v>
      </c>
      <c r="G34" s="79">
        <v>320</v>
      </c>
      <c r="H34" s="79">
        <f>G34*(100%-I34)</f>
        <v>320</v>
      </c>
      <c r="I34" s="80"/>
      <c r="J34" s="70"/>
      <c r="K34" s="70">
        <v>42431</v>
      </c>
      <c r="L34" s="87">
        <v>42614</v>
      </c>
      <c r="M34" s="70">
        <v>42461</v>
      </c>
      <c r="N34" s="70"/>
      <c r="O34" s="94"/>
      <c r="P34" s="90"/>
    </row>
    <row r="35" spans="1:16" x14ac:dyDescent="0.25">
      <c r="A35" s="65" t="str">
        <f>VLOOKUP(E35,'Etat des stocks'!A:B,2,0)</f>
        <v>16E</v>
      </c>
      <c r="B35" s="65" t="str">
        <f>VLOOKUP(E35,'Etat des stocks'!A:C,3,0)</f>
        <v>Sonia By Sonia Rykiel</v>
      </c>
      <c r="C35" s="65" t="str">
        <f>VLOOKUP(E35,'Etat des stocks'!A:F,6,0)</f>
        <v>Top</v>
      </c>
      <c r="D35" s="65" t="str">
        <f>VLOOKUP(E35,'Etat des stocks'!A:G,7,0)</f>
        <v>Top lurex</v>
      </c>
      <c r="E35" s="53" t="s">
        <v>1120</v>
      </c>
      <c r="F35" s="79">
        <v>98</v>
      </c>
      <c r="G35" s="79">
        <v>245</v>
      </c>
      <c r="H35" s="79">
        <f>G35*(100%-I35)</f>
        <v>245</v>
      </c>
      <c r="I35" s="80"/>
      <c r="J35" s="70"/>
      <c r="K35" s="70">
        <v>42403</v>
      </c>
      <c r="L35" s="87">
        <v>42614</v>
      </c>
      <c r="M35" s="70">
        <v>42430</v>
      </c>
      <c r="N35" s="70"/>
      <c r="O35" s="94"/>
      <c r="P35" s="93"/>
    </row>
    <row r="36" spans="1:16" x14ac:dyDescent="0.25">
      <c r="A36" s="65" t="str">
        <f>VLOOKUP(E36,'Etat des stocks'!A:B,2,0)</f>
        <v>16E</v>
      </c>
      <c r="B36" s="65" t="str">
        <f>VLOOKUP(E36,'Etat des stocks'!A:C,3,0)</f>
        <v>Sonia By Sonia Rykiel</v>
      </c>
      <c r="C36" s="65" t="str">
        <f>VLOOKUP(E36,'Etat des stocks'!A:F,6,0)</f>
        <v>Pull</v>
      </c>
      <c r="D36" s="65" t="str">
        <f>VLOOKUP(E36,'Etat des stocks'!A:G,7,0)</f>
        <v>Pull rainbow</v>
      </c>
      <c r="E36" s="53" t="s">
        <v>1121</v>
      </c>
      <c r="F36" s="79">
        <v>90</v>
      </c>
      <c r="G36" s="79">
        <v>225</v>
      </c>
      <c r="H36" s="79">
        <f>G36*(100%-I36)</f>
        <v>225</v>
      </c>
      <c r="I36" s="80"/>
      <c r="J36" s="70"/>
      <c r="K36" s="70">
        <v>42384</v>
      </c>
      <c r="L36" s="87">
        <v>42614</v>
      </c>
      <c r="M36" s="70">
        <v>42430</v>
      </c>
      <c r="N36" s="70"/>
      <c r="O36" s="94"/>
      <c r="P36" s="93"/>
    </row>
    <row r="37" spans="1:16" x14ac:dyDescent="0.25">
      <c r="A37" s="65" t="str">
        <f>VLOOKUP(E37,'Etat des stocks'!A:B,2,0)</f>
        <v>16E</v>
      </c>
      <c r="B37" s="65" t="str">
        <f>VLOOKUP(E37,'Etat des stocks'!A:C,3,0)</f>
        <v>Sonia By Sonia Rykiel</v>
      </c>
      <c r="C37" s="65" t="str">
        <f>VLOOKUP(E37,'Etat des stocks'!A:F,6,0)</f>
        <v>Pull</v>
      </c>
      <c r="D37" s="65" t="str">
        <f>VLOOKUP(E37,'Etat des stocks'!A:G,7,0)</f>
        <v>Pull rainbow</v>
      </c>
      <c r="E37" s="53" t="s">
        <v>1122</v>
      </c>
      <c r="F37" s="79">
        <v>90</v>
      </c>
      <c r="G37" s="79">
        <v>225</v>
      </c>
      <c r="H37" s="79">
        <f>G37*(100%-I37)</f>
        <v>225</v>
      </c>
      <c r="I37" s="80"/>
      <c r="J37" s="70"/>
      <c r="K37" s="70">
        <v>42384</v>
      </c>
      <c r="L37" s="87">
        <v>42614</v>
      </c>
      <c r="M37" s="70">
        <v>42430</v>
      </c>
      <c r="N37" s="70"/>
      <c r="O37" s="94"/>
      <c r="P37" s="90"/>
    </row>
    <row r="38" spans="1:16" x14ac:dyDescent="0.25">
      <c r="A38" s="65" t="str">
        <f>VLOOKUP(E38,'Etat des stocks'!A:B,2,0)</f>
        <v>16E</v>
      </c>
      <c r="B38" s="65" t="str">
        <f>VLOOKUP(E38,'Etat des stocks'!A:C,3,0)</f>
        <v>Sonia By Sonia Rykiel</v>
      </c>
      <c r="C38" s="65" t="str">
        <f>VLOOKUP(E38,'Etat des stocks'!A:F,6,0)</f>
        <v>Jupe</v>
      </c>
      <c r="D38" s="65" t="str">
        <f>VLOOKUP(E38,'Etat des stocks'!A:G,7,0)</f>
        <v>Jupe courte denim</v>
      </c>
      <c r="E38" s="53" t="s">
        <v>1123</v>
      </c>
      <c r="F38" s="79">
        <v>110</v>
      </c>
      <c r="G38" s="79">
        <v>275</v>
      </c>
      <c r="H38" s="79">
        <f>G38*(100%-I38)</f>
        <v>275</v>
      </c>
      <c r="I38" s="80"/>
      <c r="J38" s="70"/>
      <c r="K38" s="70">
        <v>42403</v>
      </c>
      <c r="L38" s="87">
        <v>42614</v>
      </c>
      <c r="M38" s="70">
        <v>42430</v>
      </c>
      <c r="N38" s="70"/>
      <c r="O38" s="94"/>
      <c r="P38" s="93"/>
    </row>
    <row r="39" spans="1:16" x14ac:dyDescent="0.25">
      <c r="A39" s="65" t="str">
        <f>VLOOKUP(E39,'Etat des stocks'!A:B,2,0)</f>
        <v>16E</v>
      </c>
      <c r="B39" s="65" t="str">
        <f>VLOOKUP(E39,'Etat des stocks'!A:C,3,0)</f>
        <v>Sonia By Sonia Rykiel</v>
      </c>
      <c r="C39" s="65" t="str">
        <f>VLOOKUP(E39,'Etat des stocks'!A:F,6,0)</f>
        <v>Manteau</v>
      </c>
      <c r="D39" s="65" t="str">
        <f>VLOOKUP(E39,'Etat des stocks'!A:G,7,0)</f>
        <v>Manteau en denim</v>
      </c>
      <c r="E39" s="53" t="s">
        <v>1124</v>
      </c>
      <c r="F39" s="79">
        <v>190</v>
      </c>
      <c r="G39" s="79">
        <v>475</v>
      </c>
      <c r="H39" s="79">
        <f>G39*(100%-I39)</f>
        <v>475</v>
      </c>
      <c r="I39" s="80"/>
      <c r="J39" s="70"/>
      <c r="K39" s="70">
        <v>42403</v>
      </c>
      <c r="L39" s="87">
        <v>42614</v>
      </c>
      <c r="M39" s="70">
        <v>42430</v>
      </c>
      <c r="N39" s="70"/>
      <c r="O39" s="94"/>
      <c r="P39" s="93"/>
    </row>
    <row r="40" spans="1:16" x14ac:dyDescent="0.25">
      <c r="A40" s="65" t="str">
        <f>VLOOKUP(E40,'Etat des stocks'!A:B,2,0)</f>
        <v>16E</v>
      </c>
      <c r="B40" s="65" t="str">
        <f>VLOOKUP(E40,'Etat des stocks'!A:C,3,0)</f>
        <v>Sonia By Sonia Rykiel</v>
      </c>
      <c r="C40" s="65" t="str">
        <f>VLOOKUP(E40,'Etat des stocks'!A:F,6,0)</f>
        <v>Jupe</v>
      </c>
      <c r="D40" s="65" t="str">
        <f>VLOOKUP(E40,'Etat des stocks'!A:G,7,0)</f>
        <v>Jupe longue avec dentelle</v>
      </c>
      <c r="E40" s="53" t="s">
        <v>1126</v>
      </c>
      <c r="F40" s="79">
        <v>130</v>
      </c>
      <c r="G40" s="79">
        <v>325</v>
      </c>
      <c r="H40" s="79">
        <f>G40*(100%-I40)</f>
        <v>325</v>
      </c>
      <c r="I40" s="80"/>
      <c r="J40" s="70"/>
      <c r="K40" s="70">
        <v>42384</v>
      </c>
      <c r="L40" s="87">
        <v>42614</v>
      </c>
      <c r="M40" s="70">
        <v>42430</v>
      </c>
      <c r="N40" s="70"/>
      <c r="O40" s="96"/>
      <c r="P40" s="93"/>
    </row>
    <row r="41" spans="1:16" x14ac:dyDescent="0.25">
      <c r="A41" s="65" t="str">
        <f>VLOOKUP(E41,'Etat des stocks'!A:B,2,0)</f>
        <v>16E</v>
      </c>
      <c r="B41" s="65" t="str">
        <f>VLOOKUP(E41,'Etat des stocks'!A:C,3,0)</f>
        <v>Sonia By Sonia Rykiel</v>
      </c>
      <c r="C41" s="65" t="str">
        <f>VLOOKUP(E41,'Etat des stocks'!A:F,6,0)</f>
        <v>Robe</v>
      </c>
      <c r="D41" s="65" t="str">
        <f>VLOOKUP(E41,'Etat des stocks'!A:G,7,0)</f>
        <v>Robe manches en dentelle</v>
      </c>
      <c r="E41" s="53" t="s">
        <v>1127</v>
      </c>
      <c r="F41" s="79">
        <v>170</v>
      </c>
      <c r="G41" s="79">
        <v>425</v>
      </c>
      <c r="H41" s="79">
        <f>G41*(100%-I41)</f>
        <v>425</v>
      </c>
      <c r="I41" s="80"/>
      <c r="J41" s="70"/>
      <c r="K41" s="70">
        <v>42384</v>
      </c>
      <c r="L41" s="87">
        <v>42614</v>
      </c>
      <c r="M41" s="70">
        <v>42430</v>
      </c>
      <c r="N41" s="70"/>
      <c r="O41" s="94"/>
      <c r="P41" s="93"/>
    </row>
    <row r="42" spans="1:16" x14ac:dyDescent="0.25">
      <c r="A42" s="65" t="str">
        <f>VLOOKUP(E42,'Etat des stocks'!A:B,2,0)</f>
        <v>16E</v>
      </c>
      <c r="B42" s="65" t="str">
        <f>VLOOKUP(E42,'Etat des stocks'!A:C,3,0)</f>
        <v>Sonia By Sonia Rykiel</v>
      </c>
      <c r="C42" s="65" t="str">
        <f>VLOOKUP(E42,'Etat des stocks'!A:F,6,0)</f>
        <v>Robe</v>
      </c>
      <c r="D42" s="65" t="str">
        <f>VLOOKUP(E42,'Etat des stocks'!A:G,7,0)</f>
        <v>Robe avec dentelle</v>
      </c>
      <c r="E42" s="53" t="s">
        <v>1128</v>
      </c>
      <c r="F42" s="79">
        <v>110</v>
      </c>
      <c r="G42" s="79">
        <v>275</v>
      </c>
      <c r="H42" s="79">
        <f>G42*(100%-I42)</f>
        <v>275</v>
      </c>
      <c r="I42" s="80"/>
      <c r="J42" s="70"/>
      <c r="K42" s="70">
        <v>42384</v>
      </c>
      <c r="L42" s="87">
        <v>42614</v>
      </c>
      <c r="M42" s="70">
        <v>42430</v>
      </c>
      <c r="N42" s="70"/>
      <c r="O42" s="94"/>
      <c r="P42" s="90"/>
    </row>
    <row r="43" spans="1:16" x14ac:dyDescent="0.25">
      <c r="A43" s="65" t="str">
        <f>VLOOKUP(E43,'Etat des stocks'!A:B,2,0)</f>
        <v>16E</v>
      </c>
      <c r="B43" s="65" t="str">
        <f>VLOOKUP(E43,'Etat des stocks'!A:C,3,0)</f>
        <v>Sonia By Sonia Rykiel</v>
      </c>
      <c r="C43" s="65" t="str">
        <f>VLOOKUP(E43,'Etat des stocks'!A:F,6,0)</f>
        <v>Robe</v>
      </c>
      <c r="D43" s="65" t="str">
        <f>VLOOKUP(E43,'Etat des stocks'!A:G,7,0)</f>
        <v>Robe portefeuille</v>
      </c>
      <c r="E43" s="53" t="s">
        <v>1130</v>
      </c>
      <c r="F43" s="79">
        <v>118</v>
      </c>
      <c r="G43" s="79">
        <v>295</v>
      </c>
      <c r="H43" s="79">
        <f>G43*(100%-I43)</f>
        <v>295</v>
      </c>
      <c r="I43" s="80"/>
      <c r="J43" s="70"/>
      <c r="K43" s="70">
        <v>42384</v>
      </c>
      <c r="L43" s="87">
        <v>42614</v>
      </c>
      <c r="M43" s="70">
        <v>42430</v>
      </c>
      <c r="N43" s="70"/>
      <c r="O43" s="94"/>
      <c r="P43" s="93"/>
    </row>
    <row r="44" spans="1:16" x14ac:dyDescent="0.25">
      <c r="A44" s="65" t="str">
        <f>VLOOKUP(E44,'Etat des stocks'!A:B,2,0)</f>
        <v>16E</v>
      </c>
      <c r="B44" s="65" t="str">
        <f>VLOOKUP(E44,'Etat des stocks'!A:C,3,0)</f>
        <v>Sonia By Sonia Rykiel</v>
      </c>
      <c r="C44" s="65" t="str">
        <f>VLOOKUP(E44,'Etat des stocks'!A:F,6,0)</f>
        <v>Pantalon</v>
      </c>
      <c r="D44" s="65" t="str">
        <f>VLOOKUP(E44,'Etat des stocks'!A:G,7,0)</f>
        <v>Pantalon fluide</v>
      </c>
      <c r="E44" s="53" t="s">
        <v>1131</v>
      </c>
      <c r="F44" s="79">
        <v>98</v>
      </c>
      <c r="G44" s="79">
        <v>245</v>
      </c>
      <c r="H44" s="79">
        <f>G44*(100%-I44)</f>
        <v>245</v>
      </c>
      <c r="I44" s="80"/>
      <c r="J44" s="70"/>
      <c r="K44" s="70">
        <v>42403</v>
      </c>
      <c r="L44" s="87">
        <v>42614</v>
      </c>
      <c r="M44" s="70">
        <v>42430</v>
      </c>
      <c r="N44" s="70"/>
      <c r="O44" s="94"/>
      <c r="P44" s="93"/>
    </row>
    <row r="45" spans="1:16" x14ac:dyDescent="0.25">
      <c r="A45" s="65" t="str">
        <f>VLOOKUP(E45,'Etat des stocks'!A:B,2,0)</f>
        <v>16E</v>
      </c>
      <c r="B45" s="65" t="str">
        <f>VLOOKUP(E45,'Etat des stocks'!A:C,3,0)</f>
        <v>Sonia By Sonia Rykiel</v>
      </c>
      <c r="C45" s="65" t="str">
        <f>VLOOKUP(E45,'Etat des stocks'!A:F,6,0)</f>
        <v>Robe</v>
      </c>
      <c r="D45" s="65" t="str">
        <f>VLOOKUP(E45,'Etat des stocks'!A:G,7,0)</f>
        <v>Robe manches longues</v>
      </c>
      <c r="E45" s="53" t="s">
        <v>1132</v>
      </c>
      <c r="F45" s="79">
        <v>110</v>
      </c>
      <c r="G45" s="79">
        <v>275</v>
      </c>
      <c r="H45" s="79">
        <f>G45*(100%-I45)</f>
        <v>275</v>
      </c>
      <c r="I45" s="80"/>
      <c r="J45" s="70"/>
      <c r="K45" s="70">
        <v>42384</v>
      </c>
      <c r="L45" s="87">
        <v>42614</v>
      </c>
      <c r="M45" s="70">
        <v>42430</v>
      </c>
      <c r="N45" s="70"/>
      <c r="O45" s="94"/>
      <c r="P45" s="90"/>
    </row>
    <row r="46" spans="1:16" x14ac:dyDescent="0.25">
      <c r="A46" s="65" t="str">
        <f>VLOOKUP(E46,'Etat des stocks'!A:B,2,0)</f>
        <v>16E</v>
      </c>
      <c r="B46" s="65" t="str">
        <f>VLOOKUP(E46,'Etat des stocks'!A:C,3,0)</f>
        <v>Sonia By Sonia Rykiel</v>
      </c>
      <c r="C46" s="65" t="str">
        <f>VLOOKUP(E46,'Etat des stocks'!A:F,6,0)</f>
        <v>Robe</v>
      </c>
      <c r="D46" s="65" t="str">
        <f>VLOOKUP(E46,'Etat des stocks'!A:G,7,0)</f>
        <v>Robe manches longues</v>
      </c>
      <c r="E46" s="53" t="s">
        <v>1133</v>
      </c>
      <c r="F46" s="79">
        <v>110</v>
      </c>
      <c r="G46" s="79">
        <v>275</v>
      </c>
      <c r="H46" s="79">
        <f>G46*(100%-I46)</f>
        <v>275</v>
      </c>
      <c r="I46" s="80"/>
      <c r="J46" s="70"/>
      <c r="K46" s="70">
        <v>42384</v>
      </c>
      <c r="L46" s="87">
        <v>42614</v>
      </c>
      <c r="M46" s="70">
        <v>42430</v>
      </c>
      <c r="N46" s="70"/>
      <c r="O46" s="94"/>
      <c r="P46" s="93"/>
    </row>
    <row r="47" spans="1:16" x14ac:dyDescent="0.25">
      <c r="A47" s="65" t="str">
        <f>VLOOKUP(E47,'Etat des stocks'!A:B,2,0)</f>
        <v>16E</v>
      </c>
      <c r="B47" s="65" t="str">
        <f>VLOOKUP(E47,'Etat des stocks'!A:C,3,0)</f>
        <v>Sonia By Sonia Rykiel</v>
      </c>
      <c r="C47" s="65" t="str">
        <f>VLOOKUP(E47,'Etat des stocks'!A:F,6,0)</f>
        <v>T-shirt</v>
      </c>
      <c r="D47" s="65" t="str">
        <f>VLOOKUP(E47,'Etat des stocks'!A:G,7,0)</f>
        <v>T-Shirt cœur</v>
      </c>
      <c r="E47" s="53" t="s">
        <v>1135</v>
      </c>
      <c r="F47" s="79">
        <v>30</v>
      </c>
      <c r="G47" s="79">
        <v>75</v>
      </c>
      <c r="H47" s="79">
        <f>G47*(100%-I47)</f>
        <v>75</v>
      </c>
      <c r="I47" s="80"/>
      <c r="J47" s="70"/>
      <c r="K47" s="70">
        <v>42384</v>
      </c>
      <c r="L47" s="87">
        <v>42614</v>
      </c>
      <c r="M47" s="70">
        <v>42430</v>
      </c>
      <c r="N47" s="70"/>
      <c r="O47" s="94"/>
      <c r="P47" s="93"/>
    </row>
    <row r="48" spans="1:16" x14ac:dyDescent="0.25">
      <c r="A48" s="65" t="str">
        <f>VLOOKUP(E48,'Etat des stocks'!A:B,2,0)</f>
        <v>16E</v>
      </c>
      <c r="B48" s="65" t="str">
        <f>VLOOKUP(E48,'Etat des stocks'!A:C,3,0)</f>
        <v>T by Alexander Wang</v>
      </c>
      <c r="C48" s="65" t="str">
        <f>VLOOKUP(E48,'Etat des stocks'!A:F,6,0)</f>
        <v>Robe</v>
      </c>
      <c r="D48" s="65" t="str">
        <f>VLOOKUP(E48,'Etat des stocks'!A:G,7,0)</f>
        <v>Robe marinière</v>
      </c>
      <c r="E48" s="53" t="s">
        <v>1136</v>
      </c>
      <c r="F48" s="79">
        <v>198</v>
      </c>
      <c r="G48" s="79">
        <v>480</v>
      </c>
      <c r="H48" s="79">
        <f>G48*(100%-I48)</f>
        <v>480</v>
      </c>
      <c r="I48" s="80"/>
      <c r="J48" s="70"/>
      <c r="K48" s="70">
        <v>42415</v>
      </c>
      <c r="L48" s="87">
        <v>42614</v>
      </c>
      <c r="M48" s="70">
        <v>42461</v>
      </c>
      <c r="N48" s="70"/>
      <c r="O48" s="96"/>
      <c r="P48" s="90"/>
    </row>
    <row r="49" spans="1:16" x14ac:dyDescent="0.25">
      <c r="A49" s="65" t="str">
        <f>VLOOKUP(E49,'Etat des stocks'!A:B,2,0)</f>
        <v>16E</v>
      </c>
      <c r="B49" s="65" t="str">
        <f>VLOOKUP(E49,'Etat des stocks'!A:C,3,0)</f>
        <v>T by Alexander Wang</v>
      </c>
      <c r="C49" s="65" t="str">
        <f>VLOOKUP(E49,'Etat des stocks'!A:F,6,0)</f>
        <v>Robe</v>
      </c>
      <c r="D49" s="65" t="str">
        <f>VLOOKUP(E49,'Etat des stocks'!A:G,7,0)</f>
        <v>Robe dos croisé</v>
      </c>
      <c r="E49" s="53" t="s">
        <v>1137</v>
      </c>
      <c r="F49" s="79">
        <v>210</v>
      </c>
      <c r="G49" s="79">
        <v>510</v>
      </c>
      <c r="H49" s="79">
        <f>G49*(100%-I49)</f>
        <v>510</v>
      </c>
      <c r="I49" s="80"/>
      <c r="J49" s="70"/>
      <c r="K49" s="70">
        <v>42415</v>
      </c>
      <c r="L49" s="87">
        <v>42614</v>
      </c>
      <c r="M49" s="70">
        <v>42461</v>
      </c>
      <c r="N49" s="70"/>
      <c r="O49" s="94"/>
    </row>
    <row r="50" spans="1:16" x14ac:dyDescent="0.25">
      <c r="A50" s="65" t="str">
        <f>VLOOKUP(E50,'Etat des stocks'!A:B,2,0)</f>
        <v>16E</v>
      </c>
      <c r="B50" s="65" t="str">
        <f>VLOOKUP(E50,'Etat des stocks'!A:C,3,0)</f>
        <v>T by Alexander Wang</v>
      </c>
      <c r="C50" s="65" t="str">
        <f>VLOOKUP(E50,'Etat des stocks'!A:F,6,0)</f>
        <v>Robe</v>
      </c>
      <c r="D50" s="65" t="str">
        <f>VLOOKUP(E50,'Etat des stocks'!A:G,7,0)</f>
        <v>Robe manches courtes jersey</v>
      </c>
      <c r="E50" s="53" t="s">
        <v>1138</v>
      </c>
      <c r="F50" s="79">
        <v>184</v>
      </c>
      <c r="G50" s="79">
        <v>445</v>
      </c>
      <c r="H50" s="79">
        <f>G50*(100%-I50)</f>
        <v>445</v>
      </c>
      <c r="I50" s="80"/>
      <c r="J50" s="70"/>
      <c r="K50" s="70">
        <v>42415</v>
      </c>
      <c r="L50" s="87">
        <v>42614</v>
      </c>
      <c r="M50" s="70">
        <v>42461</v>
      </c>
      <c r="N50" s="70"/>
      <c r="O50" s="90"/>
    </row>
    <row r="51" spans="1:16" x14ac:dyDescent="0.25">
      <c r="A51" s="65" t="str">
        <f>VLOOKUP(E51,'Etat des stocks'!A:B,2,0)</f>
        <v>16E</v>
      </c>
      <c r="B51" s="65" t="str">
        <f>VLOOKUP(E51,'Etat des stocks'!A:C,3,0)</f>
        <v>T by Alexander Wang</v>
      </c>
      <c r="C51" s="65" t="str">
        <f>VLOOKUP(E51,'Etat des stocks'!A:F,6,0)</f>
        <v>Robe</v>
      </c>
      <c r="D51" s="65" t="str">
        <f>VLOOKUP(E51,'Etat des stocks'!A:G,7,0)</f>
        <v>Robe pull marinière</v>
      </c>
      <c r="E51" s="53" t="s">
        <v>1139</v>
      </c>
      <c r="F51" s="79">
        <v>246</v>
      </c>
      <c r="G51" s="79">
        <v>600</v>
      </c>
      <c r="H51" s="79">
        <f>G51*(100%-I51)</f>
        <v>600</v>
      </c>
      <c r="I51" s="80"/>
      <c r="J51" s="70"/>
      <c r="K51" s="70">
        <v>42415</v>
      </c>
      <c r="L51" s="87">
        <v>42614</v>
      </c>
      <c r="M51" s="70">
        <v>42461</v>
      </c>
      <c r="N51" s="70"/>
      <c r="O51" s="94"/>
      <c r="P51" s="90"/>
    </row>
    <row r="52" spans="1:16" x14ac:dyDescent="0.25">
      <c r="A52" s="65" t="str">
        <f>VLOOKUP(E52,'Etat des stocks'!A:B,2,0)</f>
        <v>16E</v>
      </c>
      <c r="B52" s="65" t="str">
        <f>VLOOKUP(E52,'Etat des stocks'!A:C,3,0)</f>
        <v>T by Alexander Wang</v>
      </c>
      <c r="C52" s="65" t="str">
        <f>VLOOKUP(E52,'Etat des stocks'!A:F,6,0)</f>
        <v>Robe</v>
      </c>
      <c r="D52" s="65" t="str">
        <f>VLOOKUP(E52,'Etat des stocks'!A:G,7,0)</f>
        <v>Robe militaire</v>
      </c>
      <c r="E52" s="53" t="s">
        <v>1140</v>
      </c>
      <c r="F52" s="79">
        <v>210</v>
      </c>
      <c r="G52" s="79">
        <v>510</v>
      </c>
      <c r="H52" s="79">
        <f>G52*(100%-I52)</f>
        <v>510</v>
      </c>
      <c r="I52" s="80"/>
      <c r="J52" s="70"/>
      <c r="K52" s="70">
        <v>42415</v>
      </c>
      <c r="L52" s="87">
        <v>42614</v>
      </c>
      <c r="M52" s="70">
        <v>42461</v>
      </c>
      <c r="N52" s="70"/>
      <c r="O52" s="94"/>
      <c r="P52" s="93"/>
    </row>
    <row r="53" spans="1:16" x14ac:dyDescent="0.25">
      <c r="A53" s="65" t="str">
        <f>VLOOKUP(E53,'Etat des stocks'!A:B,2,0)</f>
        <v>16E</v>
      </c>
      <c r="B53" s="65" t="str">
        <f>VLOOKUP(E53,'Etat des stocks'!A:C,3,0)</f>
        <v>T by Alexander Wang</v>
      </c>
      <c r="C53" s="65" t="str">
        <f>VLOOKUP(E53,'Etat des stocks'!A:F,6,0)</f>
        <v>Veste</v>
      </c>
      <c r="D53" s="65" t="str">
        <f>VLOOKUP(E53,'Etat des stocks'!A:G,7,0)</f>
        <v>Veste militaire</v>
      </c>
      <c r="E53" s="53" t="s">
        <v>1141</v>
      </c>
      <c r="F53" s="79">
        <v>244</v>
      </c>
      <c r="G53" s="79">
        <v>595</v>
      </c>
      <c r="H53" s="79">
        <f>G53*(100%-I53)</f>
        <v>595</v>
      </c>
      <c r="I53" s="80"/>
      <c r="J53" s="70"/>
      <c r="K53" s="70">
        <v>42415</v>
      </c>
      <c r="L53" s="87">
        <v>42614</v>
      </c>
      <c r="M53" s="70">
        <v>42461</v>
      </c>
      <c r="N53" s="70"/>
      <c r="O53" s="94"/>
      <c r="P53" s="93"/>
    </row>
    <row r="54" spans="1:16" x14ac:dyDescent="0.25">
      <c r="A54" s="65" t="str">
        <f>VLOOKUP(E54,'Etat des stocks'!A:B,2,0)</f>
        <v>16E</v>
      </c>
      <c r="B54" s="65" t="str">
        <f>VLOOKUP(E54,'Etat des stocks'!A:C,3,0)</f>
        <v>Sonia By Sonia Rykiel</v>
      </c>
      <c r="C54" s="65" t="str">
        <f>VLOOKUP(E54,'Etat des stocks'!A:F,6,0)</f>
        <v>Robe</v>
      </c>
      <c r="D54" s="65" t="str">
        <f>VLOOKUP(E54,'Etat des stocks'!A:G,7,0)</f>
        <v>Robe t-shirt rainbow</v>
      </c>
      <c r="E54" s="53" t="s">
        <v>1125</v>
      </c>
      <c r="F54" s="79">
        <v>54</v>
      </c>
      <c r="G54" s="79">
        <v>135</v>
      </c>
      <c r="H54" s="79">
        <f>G54*(100%-I54)</f>
        <v>135</v>
      </c>
      <c r="I54" s="80"/>
      <c r="J54" s="70"/>
      <c r="K54" s="70">
        <v>42403</v>
      </c>
      <c r="L54" s="87">
        <v>42614</v>
      </c>
      <c r="M54" s="70">
        <v>42430</v>
      </c>
      <c r="N54" s="70"/>
    </row>
    <row r="55" spans="1:16" x14ac:dyDescent="0.25">
      <c r="A55" s="65" t="str">
        <f>VLOOKUP(E55,'Etat des stocks'!A:B,2,0)</f>
        <v>16E</v>
      </c>
      <c r="B55" s="65" t="str">
        <f>VLOOKUP(E55,'Etat des stocks'!A:C,3,0)</f>
        <v>Sonia By Sonia Rykiel</v>
      </c>
      <c r="C55" s="65" t="str">
        <f>VLOOKUP(E55,'Etat des stocks'!A:F,6,0)</f>
        <v>Robe</v>
      </c>
      <c r="D55" s="65" t="str">
        <f>VLOOKUP(E55,'Etat des stocks'!A:G,7,0)</f>
        <v>Robe avec dentelle</v>
      </c>
      <c r="E55" s="53" t="s">
        <v>1129</v>
      </c>
      <c r="F55" s="79">
        <v>110</v>
      </c>
      <c r="G55" s="79">
        <v>275</v>
      </c>
      <c r="H55" s="79">
        <f>G55*(100%-I55)</f>
        <v>275</v>
      </c>
      <c r="I55" s="80"/>
      <c r="J55" s="70"/>
      <c r="K55" s="70">
        <v>42384</v>
      </c>
      <c r="L55" s="87">
        <v>42614</v>
      </c>
      <c r="M55" s="70">
        <v>42430</v>
      </c>
      <c r="N55" s="70"/>
    </row>
    <row r="56" spans="1:16" x14ac:dyDescent="0.25">
      <c r="A56" s="65" t="str">
        <f>VLOOKUP(E56,'Etat des stocks'!A:B,2,0)</f>
        <v>16E</v>
      </c>
      <c r="B56" s="65" t="str">
        <f>VLOOKUP(E56,'Etat des stocks'!A:C,3,0)</f>
        <v>Sonia By Sonia Rykiel</v>
      </c>
      <c r="C56" s="65" t="str">
        <f>VLOOKUP(E56,'Etat des stocks'!A:F,6,0)</f>
        <v>T-shirt</v>
      </c>
      <c r="D56" s="65" t="str">
        <f>VLOOKUP(E56,'Etat des stocks'!A:G,7,0)</f>
        <v>T-Shirt cœur</v>
      </c>
      <c r="E56" s="53" t="s">
        <v>1134</v>
      </c>
      <c r="F56" s="79">
        <v>30</v>
      </c>
      <c r="G56" s="79">
        <v>75</v>
      </c>
      <c r="H56" s="79">
        <f>G56*(100%-I56)</f>
        <v>75</v>
      </c>
      <c r="I56" s="80"/>
      <c r="J56" s="70"/>
      <c r="K56" s="70">
        <v>42384</v>
      </c>
      <c r="L56" s="87">
        <v>42614</v>
      </c>
      <c r="M56" s="70">
        <v>42430</v>
      </c>
      <c r="N56" s="70"/>
      <c r="O56" s="91"/>
      <c r="P56" s="93"/>
    </row>
    <row r="57" spans="1:16" x14ac:dyDescent="0.25">
      <c r="A57" s="65" t="str">
        <f>VLOOKUP(E57,'Etat des stocks'!A:B,2,0)</f>
        <v>16H</v>
      </c>
      <c r="B57" s="65" t="str">
        <f>VLOOKUP(E57,'Etat des stocks'!A:C,3,0)</f>
        <v>Sunday Life</v>
      </c>
      <c r="C57" s="65" t="str">
        <f>VLOOKUP(E57,'Etat des stocks'!A:F,6,0)</f>
        <v>Robe</v>
      </c>
      <c r="D57" s="65" t="str">
        <f>VLOOKUP(E57,'Etat des stocks'!A:G,7,0)</f>
        <v>Robe en laine</v>
      </c>
      <c r="E57" s="53" t="s">
        <v>1156</v>
      </c>
      <c r="F57" s="79"/>
      <c r="G57" s="79"/>
      <c r="H57" s="79">
        <f>G57*(100%-I57)</f>
        <v>0</v>
      </c>
      <c r="I57" s="80"/>
      <c r="J57" s="70"/>
      <c r="K57" s="70">
        <v>42612</v>
      </c>
      <c r="L57" s="87">
        <v>42618</v>
      </c>
      <c r="M57" s="70">
        <v>42637</v>
      </c>
      <c r="N57" s="70"/>
      <c r="O57" s="94"/>
      <c r="P57" s="93"/>
    </row>
    <row r="58" spans="1:16" x14ac:dyDescent="0.25">
      <c r="A58" s="65" t="str">
        <f>VLOOKUP(E58,'Etat des stocks'!A:B,2,0)</f>
        <v>16H</v>
      </c>
      <c r="B58" s="65" t="str">
        <f>VLOOKUP(E58,'Etat des stocks'!A:C,3,0)</f>
        <v>Sunday Life</v>
      </c>
      <c r="C58" s="65" t="str">
        <f>VLOOKUP(E58,'Etat des stocks'!A:F,6,0)</f>
        <v>Manteau</v>
      </c>
      <c r="D58" s="65" t="str">
        <f>VLOOKUP(E58,'Etat des stocks'!A:G,7,0)</f>
        <v>Manteau sans manches</v>
      </c>
      <c r="E58" s="53" t="s">
        <v>1157</v>
      </c>
      <c r="F58" s="79"/>
      <c r="G58" s="79"/>
      <c r="H58" s="79">
        <f>G58*(100%-I58)</f>
        <v>0</v>
      </c>
      <c r="I58" s="80"/>
      <c r="J58" s="70"/>
      <c r="K58" s="70">
        <v>42612</v>
      </c>
      <c r="L58" s="87">
        <v>42618</v>
      </c>
      <c r="M58" s="70">
        <v>42637</v>
      </c>
      <c r="N58" s="70"/>
      <c r="O58" s="94"/>
      <c r="P58" s="93"/>
    </row>
    <row r="59" spans="1:16" x14ac:dyDescent="0.25">
      <c r="A59" s="65" t="str">
        <f>VLOOKUP(E59,'Etat des stocks'!A:B,2,0)</f>
        <v>16H</v>
      </c>
      <c r="B59" s="65" t="str">
        <f>VLOOKUP(E59,'Etat des stocks'!A:C,3,0)</f>
        <v>Sunday Life</v>
      </c>
      <c r="C59" s="65" t="str">
        <f>VLOOKUP(E59,'Etat des stocks'!A:F,6,0)</f>
        <v>Robe</v>
      </c>
      <c r="D59" s="65" t="str">
        <f>VLOOKUP(E59,'Etat des stocks'!A:G,7,0)</f>
        <v>Robe manches longues</v>
      </c>
      <c r="E59" s="53" t="s">
        <v>1158</v>
      </c>
      <c r="F59" s="79"/>
      <c r="G59" s="79"/>
      <c r="H59" s="79">
        <f>G59*(100%-I59)</f>
        <v>0</v>
      </c>
      <c r="I59" s="80"/>
      <c r="J59" s="70"/>
      <c r="K59" s="70">
        <v>42612</v>
      </c>
      <c r="L59" s="87">
        <v>42618</v>
      </c>
      <c r="M59" s="70">
        <v>42637</v>
      </c>
      <c r="N59" s="70"/>
      <c r="O59" s="94"/>
      <c r="P59" s="93"/>
    </row>
    <row r="60" spans="1:16" x14ac:dyDescent="0.25">
      <c r="A60" s="65" t="str">
        <f>VLOOKUP(E60,'Etat des stocks'!A:B,2,0)</f>
        <v>16H</v>
      </c>
      <c r="B60" s="65" t="str">
        <f>VLOOKUP(E60,'Etat des stocks'!A:C,3,0)</f>
        <v>Sunday Life</v>
      </c>
      <c r="C60" s="65" t="str">
        <f>VLOOKUP(E60,'Etat des stocks'!A:F,6,0)</f>
        <v>Manteau</v>
      </c>
      <c r="D60" s="65" t="str">
        <f>VLOOKUP(E60,'Etat des stocks'!A:G,7,0)</f>
        <v>Manteau croisé</v>
      </c>
      <c r="E60" s="53" t="s">
        <v>1159</v>
      </c>
      <c r="F60" s="79"/>
      <c r="G60" s="79"/>
      <c r="H60" s="79">
        <f>G60*(100%-I60)</f>
        <v>0</v>
      </c>
      <c r="I60" s="80"/>
      <c r="J60" s="70"/>
      <c r="K60" s="70">
        <v>42612</v>
      </c>
      <c r="L60" s="87">
        <v>42614</v>
      </c>
      <c r="M60" s="70">
        <v>42665</v>
      </c>
      <c r="N60" s="70"/>
      <c r="O60" s="96"/>
      <c r="P60" s="93"/>
    </row>
    <row r="61" spans="1:16" x14ac:dyDescent="0.25">
      <c r="A61" s="65" t="str">
        <f>VLOOKUP(E61,'Etat des stocks'!A:B,2,0)</f>
        <v>16H</v>
      </c>
      <c r="B61" s="65" t="str">
        <f>VLOOKUP(E61,'Etat des stocks'!A:C,3,0)</f>
        <v>Sunday Life</v>
      </c>
      <c r="C61" s="65" t="str">
        <f>VLOOKUP(E61,'Etat des stocks'!A:F,6,0)</f>
        <v>Short</v>
      </c>
      <c r="D61" s="65" t="str">
        <f>VLOOKUP(E61,'Etat des stocks'!A:G,7,0)</f>
        <v>Short à poches</v>
      </c>
      <c r="E61" s="53" t="s">
        <v>1160</v>
      </c>
      <c r="F61" s="79"/>
      <c r="G61" s="79"/>
      <c r="H61" s="79">
        <f>G61*(100%-I61)</f>
        <v>0</v>
      </c>
      <c r="I61" s="80"/>
      <c r="J61" s="70"/>
      <c r="K61" s="70">
        <v>42612</v>
      </c>
      <c r="L61" s="87">
        <v>42618</v>
      </c>
      <c r="M61" s="70">
        <v>42637</v>
      </c>
      <c r="N61" s="70"/>
      <c r="O61" s="94"/>
      <c r="P61" s="90"/>
    </row>
    <row r="62" spans="1:16" x14ac:dyDescent="0.25">
      <c r="A62" s="65" t="str">
        <f>VLOOKUP(E62,'Etat des stocks'!A:B,2,0)</f>
        <v>16H</v>
      </c>
      <c r="B62" s="65" t="str">
        <f>VLOOKUP(E62,'Etat des stocks'!A:C,3,0)</f>
        <v>Katso Paris</v>
      </c>
      <c r="C62" s="65" t="str">
        <f>VLOOKUP(E62,'Etat des stocks'!A:F,6,0)</f>
        <v>Chemise (et blouse)</v>
      </c>
      <c r="D62" s="65" t="str">
        <f>VLOOKUP(E62,'Etat des stocks'!A:G,7,0)</f>
        <v>Blouse col lavalière</v>
      </c>
      <c r="E62" s="53" t="s">
        <v>1161</v>
      </c>
      <c r="F62" s="79">
        <v>70</v>
      </c>
      <c r="G62" s="79">
        <v>175</v>
      </c>
      <c r="H62" s="79">
        <f>G62*(100%-I62)</f>
        <v>175</v>
      </c>
      <c r="I62" s="80"/>
      <c r="J62" s="70"/>
      <c r="K62" s="70">
        <v>42614</v>
      </c>
      <c r="L62" s="87">
        <v>42618</v>
      </c>
      <c r="M62" s="70">
        <v>42637</v>
      </c>
      <c r="N62" s="70"/>
      <c r="O62" s="94"/>
      <c r="P62" s="93"/>
    </row>
    <row r="63" spans="1:16" x14ac:dyDescent="0.25">
      <c r="A63" s="65" t="str">
        <f>VLOOKUP(E63,'Etat des stocks'!A:B,2,0)</f>
        <v>16H</v>
      </c>
      <c r="B63" s="65" t="str">
        <f>VLOOKUP(E63,'Etat des stocks'!A:C,3,0)</f>
        <v>Katso Paris</v>
      </c>
      <c r="C63" s="65" t="str">
        <f>VLOOKUP(E63,'Etat des stocks'!A:F,6,0)</f>
        <v>Robe</v>
      </c>
      <c r="D63" s="65" t="str">
        <f>VLOOKUP(E63,'Etat des stocks'!A:G,7,0)</f>
        <v>Robe jacquard</v>
      </c>
      <c r="E63" s="53" t="s">
        <v>1162</v>
      </c>
      <c r="F63" s="79">
        <v>60</v>
      </c>
      <c r="G63" s="79">
        <v>150</v>
      </c>
      <c r="H63" s="79">
        <f>G63*(100%-I63)</f>
        <v>150</v>
      </c>
      <c r="I63" s="80"/>
      <c r="J63" s="70"/>
      <c r="K63" s="70">
        <v>42614</v>
      </c>
      <c r="L63" s="87">
        <v>42618</v>
      </c>
      <c r="M63" s="70">
        <v>42637</v>
      </c>
      <c r="N63" s="70"/>
      <c r="O63" s="96"/>
      <c r="P63" s="93"/>
    </row>
    <row r="64" spans="1:16" x14ac:dyDescent="0.25">
      <c r="A64" s="65" t="str">
        <f>VLOOKUP(E64,'Etat des stocks'!A:B,2,0)</f>
        <v>16H</v>
      </c>
      <c r="B64" s="65" t="str">
        <f>VLOOKUP(E64,'Etat des stocks'!A:C,3,0)</f>
        <v>Katso Paris</v>
      </c>
      <c r="C64" s="65" t="str">
        <f>VLOOKUP(E64,'Etat des stocks'!A:F,6,0)</f>
        <v>Veste</v>
      </c>
      <c r="D64" s="65" t="str">
        <f>VLOOKUP(E64,'Etat des stocks'!A:G,7,0)</f>
        <v>Perfecto cuir d'agneau</v>
      </c>
      <c r="E64" s="53" t="s">
        <v>1163</v>
      </c>
      <c r="F64" s="79">
        <v>105</v>
      </c>
      <c r="G64" s="79">
        <v>395</v>
      </c>
      <c r="H64" s="79">
        <f>G64*(100%-I64)</f>
        <v>395</v>
      </c>
      <c r="I64" s="80"/>
      <c r="J64" s="70"/>
      <c r="K64" s="70">
        <v>42614</v>
      </c>
      <c r="L64" s="87">
        <v>42618</v>
      </c>
      <c r="M64" s="70">
        <v>42637</v>
      </c>
      <c r="N64" s="70"/>
      <c r="O64" s="94"/>
      <c r="P64" s="90"/>
    </row>
    <row r="65" spans="1:16" x14ac:dyDescent="0.25">
      <c r="A65" s="65" t="str">
        <f>VLOOKUP(E65,'Etat des stocks'!A:B,2,0)</f>
        <v>16H</v>
      </c>
      <c r="B65" s="65" t="str">
        <f>VLOOKUP(E65,'Etat des stocks'!A:C,3,0)</f>
        <v>Katso Paris</v>
      </c>
      <c r="C65" s="65" t="str">
        <f>VLOOKUP(E65,'Etat des stocks'!A:F,6,0)</f>
        <v>Jupe</v>
      </c>
      <c r="D65" s="65" t="str">
        <f>VLOOKUP(E65,'Etat des stocks'!A:G,7,0)</f>
        <v>Jupe en cuir</v>
      </c>
      <c r="E65" s="53" t="s">
        <v>1164</v>
      </c>
      <c r="F65" s="79">
        <v>70</v>
      </c>
      <c r="G65" s="79">
        <v>205</v>
      </c>
      <c r="H65" s="79">
        <f>G65*(100%-I65)</f>
        <v>205</v>
      </c>
      <c r="I65" s="80"/>
      <c r="J65" s="70"/>
      <c r="K65" s="70">
        <v>42614</v>
      </c>
      <c r="L65" s="87">
        <v>42618</v>
      </c>
      <c r="M65" s="70">
        <v>42637</v>
      </c>
      <c r="N65" s="70"/>
      <c r="O65" s="94"/>
      <c r="P65" s="90"/>
    </row>
    <row r="66" spans="1:16" x14ac:dyDescent="0.25">
      <c r="A66" s="65" t="str">
        <f>VLOOKUP(E66,'Etat des stocks'!A:B,2,0)</f>
        <v>16H</v>
      </c>
      <c r="B66" s="65" t="str">
        <f>VLOOKUP(E66,'Etat des stocks'!A:C,3,0)</f>
        <v>katso Paris</v>
      </c>
      <c r="C66" s="65" t="str">
        <f>VLOOKUP(E66,'Etat des stocks'!A:F,6,0)</f>
        <v>Manteau</v>
      </c>
      <c r="D66" s="65" t="str">
        <f>VLOOKUP(E66,'Etat des stocks'!A:G,7,0)</f>
        <v>Manteau oversize</v>
      </c>
      <c r="E66" s="53" t="s">
        <v>1165</v>
      </c>
      <c r="F66" s="79">
        <v>84.3</v>
      </c>
      <c r="G66" s="79">
        <v>295</v>
      </c>
      <c r="H66" s="79">
        <f>G66*(100%-I66)</f>
        <v>295</v>
      </c>
      <c r="I66" s="80"/>
      <c r="J66" s="70"/>
      <c r="K66" s="70">
        <v>42614</v>
      </c>
      <c r="L66" s="87">
        <v>42614</v>
      </c>
      <c r="M66" s="70">
        <v>42665</v>
      </c>
      <c r="N66" s="70"/>
      <c r="O66" s="94"/>
      <c r="P66" s="90"/>
    </row>
    <row r="67" spans="1:16" x14ac:dyDescent="0.25">
      <c r="A67" s="65" t="str">
        <f>VLOOKUP(E67,'Etat des stocks'!A:B,2,0)</f>
        <v>16H</v>
      </c>
      <c r="B67" s="65" t="str">
        <f>VLOOKUP(E67,'Etat des stocks'!A:C,3,0)</f>
        <v>Tara Jarmon</v>
      </c>
      <c r="C67" s="65" t="str">
        <f>VLOOKUP(E67,'Etat des stocks'!A:F,6,0)</f>
        <v>Pull</v>
      </c>
      <c r="D67" s="65" t="str">
        <f>VLOOKUP(E67,'Etat des stocks'!A:G,7,0)</f>
        <v>Pull avec zip au dos</v>
      </c>
      <c r="E67" s="53" t="s">
        <v>1260</v>
      </c>
      <c r="F67" s="79">
        <v>96</v>
      </c>
      <c r="G67" s="79">
        <v>250</v>
      </c>
      <c r="H67" s="79">
        <f>G67*(100%-I67)</f>
        <v>250</v>
      </c>
      <c r="I67" s="80"/>
      <c r="J67" s="70"/>
      <c r="K67" s="70">
        <f ca="1">IF(VLOOKUP(E67,'Etat des stocks'!A:M,13,0)="","",TODAY())</f>
        <v>42624</v>
      </c>
      <c r="L67" s="87">
        <v>42618</v>
      </c>
      <c r="M67" s="70">
        <v>42637</v>
      </c>
      <c r="N67" s="70"/>
      <c r="O67" s="96"/>
      <c r="P67" s="90"/>
    </row>
    <row r="68" spans="1:16" x14ac:dyDescent="0.25">
      <c r="A68" s="65" t="str">
        <f>VLOOKUP(E68,'Etat des stocks'!A:B,2,0)</f>
        <v>16H</v>
      </c>
      <c r="B68" s="65" t="str">
        <f>VLOOKUP(E68,'Etat des stocks'!A:C,3,0)</f>
        <v>Tara Jarmon</v>
      </c>
      <c r="C68" s="65" t="str">
        <f>VLOOKUP(E68,'Etat des stocks'!A:F,6,0)</f>
        <v>Pull</v>
      </c>
      <c r="D68" s="65" t="str">
        <f>VLOOKUP(E68,'Etat des stocks'!A:G,7,0)</f>
        <v>Pull sans manches</v>
      </c>
      <c r="E68" s="53" t="s">
        <v>1261</v>
      </c>
      <c r="F68" s="79">
        <v>62</v>
      </c>
      <c r="G68" s="79">
        <v>160</v>
      </c>
      <c r="H68" s="79">
        <f>G68*(100%-I68)</f>
        <v>160</v>
      </c>
      <c r="I68" s="80"/>
      <c r="J68" s="70"/>
      <c r="K68" s="70">
        <f ca="1">IF(VLOOKUP(E68,'Etat des stocks'!A:M,13,0)="","",TODAY())</f>
        <v>42624</v>
      </c>
      <c r="L68" s="87">
        <v>42618</v>
      </c>
      <c r="M68" s="70">
        <v>42637</v>
      </c>
      <c r="N68" s="70"/>
      <c r="O68" s="94"/>
      <c r="P68" s="90"/>
    </row>
    <row r="69" spans="1:16" x14ac:dyDescent="0.25">
      <c r="A69" s="65" t="str">
        <f>VLOOKUP(E69,'Etat des stocks'!A:B,2,0)</f>
        <v>16H</v>
      </c>
      <c r="B69" s="65" t="str">
        <f>VLOOKUP(E69,'Etat des stocks'!A:C,3,0)</f>
        <v>Tara Jarmon</v>
      </c>
      <c r="C69" s="65" t="str">
        <f>VLOOKUP(E69,'Etat des stocks'!A:F,6,0)</f>
        <v>Robe</v>
      </c>
      <c r="D69" s="65" t="str">
        <f>VLOOKUP(E69,'Etat des stocks'!A:G,7,0)</f>
        <v>Robe boutonnée</v>
      </c>
      <c r="E69" s="53" t="s">
        <v>1262</v>
      </c>
      <c r="F69" s="79">
        <v>96</v>
      </c>
      <c r="G69" s="79">
        <v>250</v>
      </c>
      <c r="H69" s="79">
        <f>G69*(100%-I69)</f>
        <v>250</v>
      </c>
      <c r="I69" s="80"/>
      <c r="J69" s="70"/>
      <c r="K69" s="70">
        <f ca="1">IF(VLOOKUP(E69,'Etat des stocks'!A:M,13,0)="","",TODAY())</f>
        <v>42624</v>
      </c>
      <c r="L69" s="87">
        <v>42618</v>
      </c>
      <c r="M69" s="70">
        <v>42637</v>
      </c>
      <c r="N69" s="70"/>
      <c r="O69" s="94"/>
      <c r="P69" s="90"/>
    </row>
    <row r="70" spans="1:16" x14ac:dyDescent="0.25">
      <c r="A70" s="65" t="str">
        <f>VLOOKUP(E70,'Etat des stocks'!A:B,2,0)</f>
        <v>16H</v>
      </c>
      <c r="B70" s="65" t="str">
        <f>VLOOKUP(E70,'Etat des stocks'!A:C,3,0)</f>
        <v>Tara Jarmon</v>
      </c>
      <c r="C70" s="65" t="str">
        <f>VLOOKUP(E70,'Etat des stocks'!A:F,6,0)</f>
        <v>Pantalon</v>
      </c>
      <c r="D70" s="65" t="str">
        <f>VLOOKUP(E70,'Etat des stocks'!A:G,7,0)</f>
        <v>Pantalon à pinces</v>
      </c>
      <c r="E70" s="53" t="s">
        <v>1263</v>
      </c>
      <c r="F70" s="79">
        <v>85</v>
      </c>
      <c r="G70" s="79">
        <v>220</v>
      </c>
      <c r="H70" s="79">
        <f>G70*(100%-I70)</f>
        <v>220</v>
      </c>
      <c r="I70" s="80"/>
      <c r="J70" s="70"/>
      <c r="K70" s="70">
        <f ca="1">IF(VLOOKUP(E70,'Etat des stocks'!A:M,13,0)="","",TODAY())</f>
        <v>42624</v>
      </c>
      <c r="L70" s="87">
        <v>42618</v>
      </c>
      <c r="M70" s="70">
        <v>42637</v>
      </c>
      <c r="N70" s="70"/>
      <c r="O70" s="96"/>
      <c r="P70" s="90"/>
    </row>
    <row r="71" spans="1:16" x14ac:dyDescent="0.25">
      <c r="A71" s="65" t="str">
        <f>VLOOKUP(E71,'Etat des stocks'!A:B,2,0)</f>
        <v>16H</v>
      </c>
      <c r="B71" s="65" t="str">
        <f>VLOOKUP(E71,'Etat des stocks'!A:C,3,0)</f>
        <v>Tara Jarmon</v>
      </c>
      <c r="C71" s="65" t="str">
        <f>VLOOKUP(E71,'Etat des stocks'!A:F,6,0)</f>
        <v>Jupe</v>
      </c>
      <c r="D71" s="65" t="str">
        <f>VLOOKUP(E71,'Etat des stocks'!A:G,7,0)</f>
        <v>Jupe plissée métalisée</v>
      </c>
      <c r="E71" s="53" t="s">
        <v>1264</v>
      </c>
      <c r="F71" s="79">
        <v>139</v>
      </c>
      <c r="G71" s="79">
        <v>360</v>
      </c>
      <c r="H71" s="79">
        <f>G71*(100%-I71)</f>
        <v>360</v>
      </c>
      <c r="I71" s="80"/>
      <c r="J71" s="70"/>
      <c r="K71" s="70">
        <f ca="1">IF(VLOOKUP(E71,'Etat des stocks'!A:M,13,0)="","",TODAY())</f>
        <v>42624</v>
      </c>
      <c r="L71" s="87">
        <v>42618</v>
      </c>
      <c r="M71" s="70">
        <v>42637</v>
      </c>
      <c r="N71" s="70"/>
      <c r="O71" s="96"/>
      <c r="P71" s="90"/>
    </row>
    <row r="72" spans="1:16" x14ac:dyDescent="0.25">
      <c r="A72" s="65" t="str">
        <f>VLOOKUP(E72,'Etat des stocks'!A:B,2,0)</f>
        <v>16H</v>
      </c>
      <c r="B72" s="65" t="str">
        <f>VLOOKUP(E72,'Etat des stocks'!A:C,3,0)</f>
        <v>Tara Jarmon</v>
      </c>
      <c r="C72" s="65" t="str">
        <f>VLOOKUP(E72,'Etat des stocks'!A:F,6,0)</f>
        <v>Robe</v>
      </c>
      <c r="D72" s="65" t="str">
        <f>VLOOKUP(E72,'Etat des stocks'!A:G,7,0)</f>
        <v>Robe manches longues</v>
      </c>
      <c r="E72" s="53" t="s">
        <v>1265</v>
      </c>
      <c r="F72" s="79">
        <v>85</v>
      </c>
      <c r="G72" s="79">
        <v>220</v>
      </c>
      <c r="H72" s="79">
        <f>G72*(100%-I72)</f>
        <v>220</v>
      </c>
      <c r="I72" s="80"/>
      <c r="J72" s="70"/>
      <c r="K72" s="70">
        <f ca="1">IF(VLOOKUP(E72,'Etat des stocks'!A:M,13,0)="","",TODAY())</f>
        <v>42624</v>
      </c>
      <c r="L72" s="87">
        <v>42618</v>
      </c>
      <c r="M72" s="70">
        <v>42637</v>
      </c>
      <c r="N72" s="70"/>
      <c r="O72" s="94"/>
      <c r="P72" s="90"/>
    </row>
    <row r="73" spans="1:16" x14ac:dyDescent="0.25">
      <c r="A73" s="65" t="str">
        <f>VLOOKUP(E73,'Etat des stocks'!A:B,2,0)</f>
        <v>16H</v>
      </c>
      <c r="B73" s="65" t="str">
        <f>VLOOKUP(E73,'Etat des stocks'!A:C,3,0)</f>
        <v>Tara Jarmon</v>
      </c>
      <c r="C73" s="65" t="str">
        <f>VLOOKUP(E73,'Etat des stocks'!A:F,6,0)</f>
        <v>Top</v>
      </c>
      <c r="D73" s="65" t="str">
        <f>VLOOKUP(E73,'Etat des stocks'!A:G,7,0)</f>
        <v>Top tout dentelle</v>
      </c>
      <c r="E73" s="53" t="s">
        <v>1266</v>
      </c>
      <c r="F73" s="79">
        <v>100</v>
      </c>
      <c r="G73" s="79">
        <v>260</v>
      </c>
      <c r="H73" s="79">
        <f>G73*(100%-I73)</f>
        <v>260</v>
      </c>
      <c r="I73" s="80"/>
      <c r="J73" s="70"/>
      <c r="K73" s="70">
        <f ca="1">IF(VLOOKUP(E73,'Etat des stocks'!A:M,13,0)="","",TODAY())</f>
        <v>42624</v>
      </c>
      <c r="L73" s="87">
        <v>42618</v>
      </c>
      <c r="M73" s="70">
        <v>42637</v>
      </c>
      <c r="N73" s="70"/>
      <c r="O73" s="96"/>
      <c r="P73" s="90"/>
    </row>
    <row r="74" spans="1:16" x14ac:dyDescent="0.25">
      <c r="A74" s="65" t="str">
        <f>VLOOKUP(E74,'Etat des stocks'!A:B,2,0)</f>
        <v>16H</v>
      </c>
      <c r="B74" s="65" t="str">
        <f>VLOOKUP(E74,'Etat des stocks'!A:C,3,0)</f>
        <v>Tara Jarmon</v>
      </c>
      <c r="C74" s="65" t="str">
        <f>VLOOKUP(E74,'Etat des stocks'!A:F,6,0)</f>
        <v>Chemise (et blouse)</v>
      </c>
      <c r="D74" s="65" t="str">
        <f>VLOOKUP(E74,'Etat des stocks'!A:G,7,0)</f>
        <v>Blouse à ornements</v>
      </c>
      <c r="E74" s="53" t="s">
        <v>1267</v>
      </c>
      <c r="F74" s="79">
        <v>77</v>
      </c>
      <c r="G74" s="79">
        <v>200</v>
      </c>
      <c r="H74" s="79">
        <f>G74*(100%-I74)</f>
        <v>200</v>
      </c>
      <c r="I74" s="80"/>
      <c r="J74" s="70"/>
      <c r="K74" s="70">
        <f ca="1">IF(VLOOKUP(E74,'Etat des stocks'!A:M,13,0)="","",TODAY())</f>
        <v>42624</v>
      </c>
      <c r="L74" s="87">
        <v>42618</v>
      </c>
      <c r="M74" s="70">
        <v>42637</v>
      </c>
      <c r="N74" s="70"/>
      <c r="O74" s="96"/>
      <c r="P74" s="93"/>
    </row>
    <row r="75" spans="1:16" x14ac:dyDescent="0.25">
      <c r="A75" s="65" t="str">
        <f>VLOOKUP(E75,'Etat des stocks'!A:B,2,0)</f>
        <v>16H</v>
      </c>
      <c r="B75" s="65" t="str">
        <f>VLOOKUP(E75,'Etat des stocks'!A:C,3,0)</f>
        <v>Tara Jarmon</v>
      </c>
      <c r="C75" s="65" t="str">
        <f>VLOOKUP(E75,'Etat des stocks'!A:F,6,0)</f>
        <v>Top</v>
      </c>
      <c r="D75" s="65" t="str">
        <f>VLOOKUP(E75,'Etat des stocks'!A:G,7,0)</f>
        <v>Top fluide noué</v>
      </c>
      <c r="E75" s="53" t="s">
        <v>1268</v>
      </c>
      <c r="F75" s="79">
        <v>69</v>
      </c>
      <c r="G75" s="79">
        <v>180</v>
      </c>
      <c r="H75" s="79">
        <f>G75*(100%-I75)</f>
        <v>180</v>
      </c>
      <c r="I75" s="80"/>
      <c r="J75" s="70"/>
      <c r="K75" s="70">
        <f ca="1">IF(VLOOKUP(E75,'Etat des stocks'!A:M,13,0)="","",TODAY())</f>
        <v>42624</v>
      </c>
      <c r="L75" s="87">
        <v>42618</v>
      </c>
      <c r="M75" s="70">
        <v>42637</v>
      </c>
      <c r="N75" s="70"/>
      <c r="O75" s="96"/>
      <c r="P75" s="90"/>
    </row>
    <row r="76" spans="1:16" x14ac:dyDescent="0.25">
      <c r="A76" s="65" t="str">
        <f>VLOOKUP(E76,'Etat des stocks'!A:B,2,0)</f>
        <v>16H</v>
      </c>
      <c r="B76" s="65" t="str">
        <f>VLOOKUP(E76,'Etat des stocks'!A:C,3,0)</f>
        <v>Tara Jarmon</v>
      </c>
      <c r="C76" s="65" t="str">
        <f>VLOOKUP(E76,'Etat des stocks'!A:F,6,0)</f>
        <v>Robe</v>
      </c>
      <c r="D76" s="65" t="str">
        <f>VLOOKUP(E76,'Etat des stocks'!A:G,7,0)</f>
        <v>Robe dos ouvert</v>
      </c>
      <c r="E76" s="53" t="s">
        <v>1269</v>
      </c>
      <c r="F76" s="79">
        <v>96</v>
      </c>
      <c r="G76" s="79">
        <v>250</v>
      </c>
      <c r="H76" s="79">
        <f>G76*(100%-I76)</f>
        <v>250</v>
      </c>
      <c r="I76" s="80"/>
      <c r="J76" s="70"/>
      <c r="K76" s="70">
        <f ca="1">IF(VLOOKUP(E76,'Etat des stocks'!A:M,13,0)="","",TODAY())</f>
        <v>42624</v>
      </c>
      <c r="L76" s="87">
        <v>42614</v>
      </c>
      <c r="M76" s="70">
        <v>42665</v>
      </c>
      <c r="N76" s="70"/>
      <c r="O76" s="94"/>
      <c r="P76" s="90"/>
    </row>
    <row r="77" spans="1:16" x14ac:dyDescent="0.25">
      <c r="A77" s="65" t="str">
        <f>VLOOKUP(E77,'Etat des stocks'!A:B,2,0)</f>
        <v>16H</v>
      </c>
      <c r="B77" s="65" t="str">
        <f>VLOOKUP(E77,'Etat des stocks'!A:C,3,0)</f>
        <v>Iris Cantabri</v>
      </c>
      <c r="C77" s="65" t="str">
        <f>VLOOKUP(E77,'Etat des stocks'!A:F,6,0)</f>
        <v>Sweat</v>
      </c>
      <c r="D77" s="65" t="str">
        <f>VLOOKUP(E77,'Etat des stocks'!A:G,7,0)</f>
        <v>Sweat avec volume aux manches</v>
      </c>
      <c r="E77" s="53" t="s">
        <v>1365</v>
      </c>
      <c r="F77" s="79">
        <v>181</v>
      </c>
      <c r="G77" s="79">
        <v>490</v>
      </c>
      <c r="H77" s="79"/>
      <c r="I77" s="80"/>
      <c r="J77" s="70"/>
      <c r="K77" s="70">
        <v>42604</v>
      </c>
      <c r="L77" s="87">
        <v>42618</v>
      </c>
      <c r="M77" s="70">
        <v>42637</v>
      </c>
      <c r="N77" s="70"/>
      <c r="O77" s="94"/>
      <c r="P77" s="90"/>
    </row>
    <row r="78" spans="1:16" x14ac:dyDescent="0.25">
      <c r="A78" s="65" t="str">
        <f>VLOOKUP(E78,'Etat des stocks'!A:B,2,0)</f>
        <v>16H</v>
      </c>
      <c r="B78" s="65" t="str">
        <f>VLOOKUP(E78,'Etat des stocks'!A:C,3,0)</f>
        <v>Iris Cantabri</v>
      </c>
      <c r="C78" s="65" t="str">
        <f>VLOOKUP(E78,'Etat des stocks'!A:F,6,0)</f>
        <v>Top</v>
      </c>
      <c r="D78" s="65" t="str">
        <f>VLOOKUP(E78,'Etat des stocks'!A:G,7,0)</f>
        <v>Top col montant manches longues</v>
      </c>
      <c r="E78" s="53" t="s">
        <v>1366</v>
      </c>
      <c r="F78" s="79">
        <v>104</v>
      </c>
      <c r="G78" s="79">
        <v>280</v>
      </c>
      <c r="H78" s="79"/>
      <c r="I78" s="80"/>
      <c r="J78" s="70"/>
      <c r="K78" s="70">
        <v>42604</v>
      </c>
      <c r="L78" s="87">
        <v>42618</v>
      </c>
      <c r="M78" s="70">
        <v>42637</v>
      </c>
      <c r="N78" s="70"/>
      <c r="O78" s="96"/>
      <c r="P78" s="90"/>
    </row>
    <row r="79" spans="1:16" x14ac:dyDescent="0.25">
      <c r="A79" s="65" t="str">
        <f>VLOOKUP(E79,'Etat des stocks'!A:B,2,0)</f>
        <v>16H</v>
      </c>
      <c r="B79" s="65" t="str">
        <f>VLOOKUP(E79,'Etat des stocks'!A:C,3,0)</f>
        <v>Iris Cantabri</v>
      </c>
      <c r="C79" s="65" t="str">
        <f>VLOOKUP(E79,'Etat des stocks'!A:F,6,0)</f>
        <v>Robe</v>
      </c>
      <c r="D79" s="65" t="str">
        <f>VLOOKUP(E79,'Etat des stocks'!A:G,7,0)</f>
        <v>Robe chemise avec jacquard</v>
      </c>
      <c r="E79" s="53" t="s">
        <v>1369</v>
      </c>
      <c r="F79" s="79">
        <v>181</v>
      </c>
      <c r="G79" s="79">
        <v>490</v>
      </c>
      <c r="H79" s="79"/>
      <c r="I79" s="80"/>
      <c r="J79" s="70"/>
      <c r="K79" s="70">
        <v>42604</v>
      </c>
      <c r="L79" s="87">
        <v>42618</v>
      </c>
      <c r="M79" s="70">
        <v>42637</v>
      </c>
      <c r="N79" s="70"/>
      <c r="O79" s="94"/>
      <c r="P79" s="90"/>
    </row>
    <row r="80" spans="1:16" x14ac:dyDescent="0.25">
      <c r="A80" s="65" t="str">
        <f>VLOOKUP(E80,'Etat des stocks'!A:B,2,0)</f>
        <v>16H</v>
      </c>
      <c r="B80" s="65" t="str">
        <f>VLOOKUP(E80,'Etat des stocks'!A:C,3,0)</f>
        <v>Iris Cantabri</v>
      </c>
      <c r="C80" s="65" t="str">
        <f>VLOOKUP(E80,'Etat des stocks'!A:F,6,0)</f>
        <v>Robe</v>
      </c>
      <c r="D80" s="65" t="str">
        <f>VLOOKUP(E80,'Etat des stocks'!A:G,7,0)</f>
        <v>Robe avec ceinture</v>
      </c>
      <c r="E80" s="53" t="s">
        <v>1370</v>
      </c>
      <c r="F80" s="79">
        <v>204</v>
      </c>
      <c r="G80" s="79">
        <v>550</v>
      </c>
      <c r="H80" s="79"/>
      <c r="I80" s="80"/>
      <c r="J80" s="70"/>
      <c r="K80" s="70">
        <v>42604</v>
      </c>
      <c r="L80" s="87">
        <v>42618</v>
      </c>
      <c r="M80" s="70">
        <v>42637</v>
      </c>
      <c r="N80" s="70"/>
      <c r="O80" s="94"/>
      <c r="P80" s="90"/>
    </row>
    <row r="81" spans="1:16" x14ac:dyDescent="0.25">
      <c r="A81" s="65" t="str">
        <f>VLOOKUP(E81,'Etat des stocks'!A:B,2,0)</f>
        <v>16H</v>
      </c>
      <c r="B81" s="65" t="str">
        <f>VLOOKUP(E81,'Etat des stocks'!A:C,3,0)</f>
        <v>Boudoir des Lubies</v>
      </c>
      <c r="C81" s="65" t="str">
        <f>VLOOKUP(E81,'Etat des stocks'!A:F,6,0)</f>
        <v>Sacs</v>
      </c>
      <c r="D81" s="65" t="str">
        <f>VLOOKUP(E81,'Etat des stocks'!A:G,7,0)</f>
        <v>Mini Varenne</v>
      </c>
      <c r="E81" s="53" t="s">
        <v>1166</v>
      </c>
      <c r="F81" s="79">
        <v>350</v>
      </c>
      <c r="G81" s="79"/>
      <c r="H81" s="79">
        <f>G81*(100%-I81)</f>
        <v>0</v>
      </c>
      <c r="I81" s="80"/>
      <c r="J81" s="70"/>
      <c r="K81" s="70">
        <f ca="1">IF(VLOOKUP(E81,'Etat des stocks'!A:M,13,0)="","",TODAY())</f>
        <v>42624</v>
      </c>
      <c r="L81" s="87">
        <v>42618</v>
      </c>
      <c r="M81" s="70">
        <v>42637</v>
      </c>
      <c r="N81" s="70"/>
      <c r="P81" s="97"/>
    </row>
    <row r="82" spans="1:16" x14ac:dyDescent="0.25">
      <c r="A82" s="65" t="str">
        <f>VLOOKUP(E82,'Etat des stocks'!A:B,2,0)</f>
        <v>16H</v>
      </c>
      <c r="B82" s="65" t="str">
        <f>VLOOKUP(E82,'Etat des stocks'!A:C,3,0)</f>
        <v>Boudoir des Lubies</v>
      </c>
      <c r="C82" s="65" t="str">
        <f>VLOOKUP(E82,'Etat des stocks'!A:F,6,0)</f>
        <v>Sacs</v>
      </c>
      <c r="D82" s="65" t="str">
        <f>VLOOKUP(E82,'Etat des stocks'!A:G,7,0)</f>
        <v>Mini Varenne</v>
      </c>
      <c r="E82" s="53" t="s">
        <v>1167</v>
      </c>
      <c r="F82" s="79">
        <v>350</v>
      </c>
      <c r="G82" s="79"/>
      <c r="H82" s="79">
        <f>G82*(100%-I82)</f>
        <v>0</v>
      </c>
      <c r="I82" s="80"/>
      <c r="J82" s="70"/>
      <c r="K82" s="70">
        <f ca="1">IF(VLOOKUP(E82,'Etat des stocks'!A:M,13,0)="","",TODAY())</f>
        <v>42624</v>
      </c>
      <c r="L82" s="87">
        <v>42618</v>
      </c>
      <c r="M82" s="70">
        <v>42637</v>
      </c>
      <c r="N82" s="70"/>
      <c r="P82" s="97"/>
    </row>
    <row r="83" spans="1:16" x14ac:dyDescent="0.25">
      <c r="A83" s="65" t="str">
        <f>VLOOKUP(E83,'Etat des stocks'!A:B,2,0)</f>
        <v>16H</v>
      </c>
      <c r="B83" s="65" t="str">
        <f>VLOOKUP(E83,'Etat des stocks'!A:C,3,0)</f>
        <v>Boudoir des Lubies</v>
      </c>
      <c r="C83" s="65" t="str">
        <f>VLOOKUP(E83,'Etat des stocks'!A:F,6,0)</f>
        <v>Sacs</v>
      </c>
      <c r="D83" s="65" t="str">
        <f>VLOOKUP(E83,'Etat des stocks'!A:G,7,0)</f>
        <v>Babylone</v>
      </c>
      <c r="E83" s="53" t="s">
        <v>1168</v>
      </c>
      <c r="F83" s="79">
        <v>180</v>
      </c>
      <c r="G83" s="79"/>
      <c r="H83" s="79">
        <f>G83*(100%-I83)</f>
        <v>0</v>
      </c>
      <c r="I83" s="80"/>
      <c r="J83" s="70"/>
      <c r="K83" s="70" t="str">
        <f ca="1">IF(VLOOKUP(E83,'Etat des stocks'!A:M,13,0)="","",TODAY())</f>
        <v/>
      </c>
      <c r="L83" s="87">
        <v>42644</v>
      </c>
      <c r="M83" s="70">
        <v>42665</v>
      </c>
      <c r="N83" s="70"/>
      <c r="P83" s="97"/>
    </row>
    <row r="84" spans="1:16" x14ac:dyDescent="0.25">
      <c r="A84" s="65" t="str">
        <f>VLOOKUP(E84,'Etat des stocks'!A:B,2,0)</f>
        <v>16H</v>
      </c>
      <c r="B84" s="65" t="str">
        <f>VLOOKUP(E84,'Etat des stocks'!A:C,3,0)</f>
        <v>Boudoir des Lubies</v>
      </c>
      <c r="C84" s="65" t="str">
        <f>VLOOKUP(E84,'Etat des stocks'!A:F,6,0)</f>
        <v>Sacs</v>
      </c>
      <c r="D84" s="65" t="str">
        <f>VLOOKUP(E84,'Etat des stocks'!A:G,7,0)</f>
        <v>Babylone</v>
      </c>
      <c r="E84" s="53" t="s">
        <v>1169</v>
      </c>
      <c r="F84" s="79">
        <v>150</v>
      </c>
      <c r="G84" s="79"/>
      <c r="H84" s="79">
        <f>G84*(100%-I84)</f>
        <v>0</v>
      </c>
      <c r="I84" s="80"/>
      <c r="J84" s="70"/>
      <c r="K84" s="70" t="str">
        <f ca="1">IF(VLOOKUP(E84,'Etat des stocks'!A:M,13,0)="","",TODAY())</f>
        <v/>
      </c>
      <c r="L84" s="87">
        <v>42644</v>
      </c>
      <c r="M84" s="70">
        <v>42665</v>
      </c>
      <c r="N84" s="70"/>
      <c r="P84" s="97"/>
    </row>
    <row r="85" spans="1:16" x14ac:dyDescent="0.25">
      <c r="A85" s="65" t="str">
        <f>VLOOKUP(E85,'Etat des stocks'!A:B,2,0)</f>
        <v>16H</v>
      </c>
      <c r="B85" s="65" t="str">
        <f>VLOOKUP(E85,'Etat des stocks'!A:C,3,0)</f>
        <v>Boudoir des Lubies</v>
      </c>
      <c r="C85" s="65" t="str">
        <f>VLOOKUP(E85,'Etat des stocks'!A:F,6,0)</f>
        <v>Sacs</v>
      </c>
      <c r="D85" s="65" t="str">
        <f>VLOOKUP(E85,'Etat des stocks'!A:G,7,0)</f>
        <v>Babylone</v>
      </c>
      <c r="E85" s="53" t="s">
        <v>1170</v>
      </c>
      <c r="F85" s="79">
        <v>150</v>
      </c>
      <c r="G85" s="79"/>
      <c r="H85" s="79">
        <f>G85*(100%-I85)</f>
        <v>0</v>
      </c>
      <c r="I85" s="80"/>
      <c r="J85" s="70"/>
      <c r="K85" s="70" t="str">
        <f ca="1">IF(VLOOKUP(E85,'Etat des stocks'!A:M,13,0)="","",TODAY())</f>
        <v/>
      </c>
      <c r="L85" s="87">
        <v>42644</v>
      </c>
      <c r="M85" s="70">
        <v>42665</v>
      </c>
      <c r="N85" s="70"/>
      <c r="P85" s="97"/>
    </row>
    <row r="86" spans="1:16" x14ac:dyDescent="0.25">
      <c r="A86" s="65" t="str">
        <f>VLOOKUP(E86,'Etat des stocks'!A:B,2,0)</f>
        <v>16H</v>
      </c>
      <c r="B86" s="65" t="str">
        <f>VLOOKUP(E86,'Etat des stocks'!A:C,3,0)</f>
        <v>Boudoir des Lubies</v>
      </c>
      <c r="C86" s="65" t="str">
        <f>VLOOKUP(E86,'Etat des stocks'!A:F,6,0)</f>
        <v>Sacs</v>
      </c>
      <c r="D86" s="65" t="str">
        <f>VLOOKUP(E86,'Etat des stocks'!A:G,7,0)</f>
        <v>Mini Jacob</v>
      </c>
      <c r="E86" s="53" t="s">
        <v>1171</v>
      </c>
      <c r="F86" s="79">
        <v>150</v>
      </c>
      <c r="G86" s="79"/>
      <c r="H86" s="79">
        <f>G86*(100%-I86)</f>
        <v>0</v>
      </c>
      <c r="I86" s="80"/>
      <c r="J86" s="70"/>
      <c r="K86" s="70">
        <f ca="1">IF(VLOOKUP(E86,'Etat des stocks'!A:M,13,0)="","",TODAY())</f>
        <v>42624</v>
      </c>
      <c r="L86" s="87">
        <v>42618</v>
      </c>
      <c r="M86" s="70">
        <v>42637</v>
      </c>
      <c r="N86" s="70"/>
      <c r="P86" s="97"/>
    </row>
    <row r="87" spans="1:16" x14ac:dyDescent="0.25">
      <c r="A87" s="65" t="str">
        <f>VLOOKUP(E87,'Etat des stocks'!A:B,2,0)</f>
        <v>16H</v>
      </c>
      <c r="B87" s="65" t="str">
        <f>VLOOKUP(E87,'Etat des stocks'!A:C,3,0)</f>
        <v>Boudoir des Lubies</v>
      </c>
      <c r="C87" s="65" t="str">
        <f>VLOOKUP(E87,'Etat des stocks'!A:F,6,0)</f>
        <v>Sacs</v>
      </c>
      <c r="D87" s="65" t="str">
        <f>VLOOKUP(E87,'Etat des stocks'!A:G,7,0)</f>
        <v>Mini Jacob</v>
      </c>
      <c r="E87" s="53" t="s">
        <v>1172</v>
      </c>
      <c r="F87" s="79">
        <v>150</v>
      </c>
      <c r="G87" s="79"/>
      <c r="H87" s="79">
        <f>G87*(100%-I87)</f>
        <v>0</v>
      </c>
      <c r="I87" s="80"/>
      <c r="J87" s="70"/>
      <c r="K87" s="70">
        <f ca="1">IF(VLOOKUP(E87,'Etat des stocks'!A:M,13,0)="","",TODAY())</f>
        <v>42624</v>
      </c>
      <c r="L87" s="87">
        <v>42618</v>
      </c>
      <c r="M87" s="70">
        <v>42637</v>
      </c>
      <c r="N87" s="70"/>
      <c r="P87" s="97"/>
    </row>
    <row r="88" spans="1:16" x14ac:dyDescent="0.25">
      <c r="A88" s="65" t="str">
        <f>VLOOKUP(E88,'Etat des stocks'!A:B,2,0)</f>
        <v>16H</v>
      </c>
      <c r="B88" s="65" t="str">
        <f>VLOOKUP(E88,'Etat des stocks'!A:C,3,0)</f>
        <v>Boudoir des Lubies</v>
      </c>
      <c r="C88" s="65" t="str">
        <f>VLOOKUP(E88,'Etat des stocks'!A:F,6,0)</f>
        <v>Sacs</v>
      </c>
      <c r="D88" s="65" t="str">
        <f>VLOOKUP(E88,'Etat des stocks'!A:G,7,0)</f>
        <v>Mini Jacob</v>
      </c>
      <c r="E88" s="53" t="s">
        <v>1173</v>
      </c>
      <c r="F88" s="79">
        <v>150</v>
      </c>
      <c r="G88" s="79"/>
      <c r="H88" s="79">
        <f>G88*(100%-I88)</f>
        <v>0</v>
      </c>
      <c r="I88" s="80"/>
      <c r="J88" s="70"/>
      <c r="K88" s="70">
        <f ca="1">IF(VLOOKUP(E88,'Etat des stocks'!A:M,13,0)="","",TODAY())</f>
        <v>42624</v>
      </c>
      <c r="L88" s="87">
        <v>42618</v>
      </c>
      <c r="M88" s="70">
        <v>42637</v>
      </c>
      <c r="N88" s="70"/>
      <c r="P88" s="97"/>
    </row>
    <row r="89" spans="1:16" x14ac:dyDescent="0.25">
      <c r="A89" s="65" t="str">
        <f>VLOOKUP(E89,'Etat des stocks'!A:B,2,0)</f>
        <v>16H</v>
      </c>
      <c r="B89" s="65" t="str">
        <f>VLOOKUP(E89,'Etat des stocks'!A:C,3,0)</f>
        <v>Boudoir des Lubies</v>
      </c>
      <c r="C89" s="65" t="str">
        <f>VLOOKUP(E89,'Etat des stocks'!A:F,6,0)</f>
        <v>Sacs</v>
      </c>
      <c r="D89" s="65" t="str">
        <f>VLOOKUP(E89,'Etat des stocks'!A:G,7,0)</f>
        <v>Mini Jacob</v>
      </c>
      <c r="E89" s="53" t="s">
        <v>1174</v>
      </c>
      <c r="F89" s="79">
        <v>150</v>
      </c>
      <c r="G89" s="79"/>
      <c r="H89" s="79">
        <f>G89*(100%-I89)</f>
        <v>0</v>
      </c>
      <c r="I89" s="80"/>
      <c r="J89" s="70"/>
      <c r="K89" s="70">
        <f ca="1">IF(VLOOKUP(E89,'Etat des stocks'!A:M,13,0)="","",TODAY())</f>
        <v>42624</v>
      </c>
      <c r="L89" s="87">
        <v>42618</v>
      </c>
      <c r="M89" s="70">
        <v>42637</v>
      </c>
      <c r="N89" s="70"/>
      <c r="P89" s="97"/>
    </row>
    <row r="90" spans="1:16" x14ac:dyDescent="0.25">
      <c r="A90" s="65" t="str">
        <f>VLOOKUP(E90,'Etat des stocks'!A:B,2,0)</f>
        <v>16H</v>
      </c>
      <c r="B90" s="65" t="str">
        <f>VLOOKUP(E90,'Etat des stocks'!A:C,3,0)</f>
        <v>Boudoir des Lubies</v>
      </c>
      <c r="C90" s="65" t="str">
        <f>VLOOKUP(E90,'Etat des stocks'!A:F,6,0)</f>
        <v>Sacs</v>
      </c>
      <c r="D90" s="65" t="str">
        <f>VLOOKUP(E90,'Etat des stocks'!A:G,7,0)</f>
        <v>Mini Jacob croco</v>
      </c>
      <c r="E90" s="53" t="s">
        <v>1175</v>
      </c>
      <c r="F90" s="79">
        <v>200</v>
      </c>
      <c r="G90" s="79"/>
      <c r="H90" s="79">
        <f>G90*(100%-I90)</f>
        <v>0</v>
      </c>
      <c r="I90" s="80"/>
      <c r="J90" s="70"/>
      <c r="K90" s="70" t="str">
        <f ca="1">IF(VLOOKUP(E90,'Etat des stocks'!A:M,13,0)="","",TODAY())</f>
        <v/>
      </c>
      <c r="L90" s="87">
        <v>42644</v>
      </c>
      <c r="M90" s="70">
        <v>42665</v>
      </c>
      <c r="N90" s="70"/>
      <c r="P90" s="97"/>
    </row>
    <row r="91" spans="1:16" x14ac:dyDescent="0.25">
      <c r="A91" s="65" t="str">
        <f>VLOOKUP(E91,'Etat des stocks'!A:B,2,0)</f>
        <v>16H</v>
      </c>
      <c r="B91" s="65" t="str">
        <f>VLOOKUP(E91,'Etat des stocks'!A:C,3,0)</f>
        <v>Boudoir des Lubies</v>
      </c>
      <c r="C91" s="65" t="str">
        <f>VLOOKUP(E91,'Etat des stocks'!A:F,6,0)</f>
        <v>Sacs</v>
      </c>
      <c r="D91" s="65" t="str">
        <f>VLOOKUP(E91,'Etat des stocks'!A:G,7,0)</f>
        <v>Clutch</v>
      </c>
      <c r="E91" s="53" t="s">
        <v>1176</v>
      </c>
      <c r="F91" s="79">
        <v>100</v>
      </c>
      <c r="G91" s="79"/>
      <c r="H91" s="79">
        <f>G91*(100%-I91)</f>
        <v>0</v>
      </c>
      <c r="I91" s="80"/>
      <c r="J91" s="70"/>
      <c r="K91" s="70">
        <f ca="1">IF(VLOOKUP(E91,'Etat des stocks'!A:M,13,0)="","",TODAY())</f>
        <v>42624</v>
      </c>
      <c r="L91" s="87">
        <v>42618</v>
      </c>
      <c r="M91" s="70">
        <v>42637</v>
      </c>
      <c r="N91" s="70"/>
      <c r="P91" s="97"/>
    </row>
    <row r="92" spans="1:16" x14ac:dyDescent="0.25">
      <c r="A92" s="65" t="str">
        <f>VLOOKUP(E92,'Etat des stocks'!A:B,2,0)</f>
        <v>16H</v>
      </c>
      <c r="B92" s="65" t="str">
        <f>VLOOKUP(E92,'Etat des stocks'!A:C,3,0)</f>
        <v>Boudoir des Lubies</v>
      </c>
      <c r="C92" s="65" t="str">
        <f>VLOOKUP(E92,'Etat des stocks'!A:F,6,0)</f>
        <v>Sacs</v>
      </c>
      <c r="D92" s="65" t="str">
        <f>VLOOKUP(E92,'Etat des stocks'!A:G,7,0)</f>
        <v>Clutch</v>
      </c>
      <c r="E92" s="53" t="s">
        <v>1177</v>
      </c>
      <c r="F92" s="79">
        <v>100</v>
      </c>
      <c r="G92" s="79"/>
      <c r="H92" s="79">
        <f>G92*(100%-I92)</f>
        <v>0</v>
      </c>
      <c r="I92" s="80"/>
      <c r="J92" s="70"/>
      <c r="K92" s="70">
        <f ca="1">IF(VLOOKUP(E92,'Etat des stocks'!A:M,13,0)="","",TODAY())</f>
        <v>42624</v>
      </c>
      <c r="L92" s="87">
        <v>42618</v>
      </c>
      <c r="M92" s="70">
        <v>42637</v>
      </c>
      <c r="N92" s="70"/>
      <c r="P92" s="97"/>
    </row>
    <row r="93" spans="1:16" x14ac:dyDescent="0.25">
      <c r="A93" s="65" t="str">
        <f>VLOOKUP(E93,'Etat des stocks'!A:B,2,0)</f>
        <v>16H</v>
      </c>
      <c r="B93" s="65" t="str">
        <f>VLOOKUP(E93,'Etat des stocks'!A:C,3,0)</f>
        <v>Carven</v>
      </c>
      <c r="C93" s="65" t="str">
        <f>VLOOKUP(E93,'Etat des stocks'!A:F,6,0)</f>
        <v>Jupe</v>
      </c>
      <c r="D93" s="65" t="str">
        <f>VLOOKUP(E93,'Etat des stocks'!A:G,7,0)</f>
        <v>Jupe avec lacet</v>
      </c>
      <c r="E93" s="53" t="s">
        <v>1248</v>
      </c>
      <c r="F93" s="79">
        <v>107</v>
      </c>
      <c r="G93" s="79">
        <v>290</v>
      </c>
      <c r="H93" s="79">
        <f>G93*(100%-I93)</f>
        <v>290</v>
      </c>
      <c r="I93" s="80"/>
      <c r="J93" s="70">
        <v>42643</v>
      </c>
      <c r="K93" s="70" t="str">
        <f ca="1">IF(VLOOKUP(E93,'Etat des stocks'!A:M,13,0)="","",TODAY())</f>
        <v/>
      </c>
      <c r="L93" s="87">
        <v>42644</v>
      </c>
      <c r="M93" s="70">
        <v>42665</v>
      </c>
      <c r="N93" s="70"/>
    </row>
    <row r="94" spans="1:16" x14ac:dyDescent="0.25">
      <c r="A94" s="65" t="str">
        <f>VLOOKUP(E94,'Etat des stocks'!A:B,2,0)</f>
        <v>16H</v>
      </c>
      <c r="B94" s="65" t="str">
        <f>VLOOKUP(E94,'Etat des stocks'!A:C,3,0)</f>
        <v>Carven</v>
      </c>
      <c r="C94" s="65" t="str">
        <f>VLOOKUP(E94,'Etat des stocks'!A:F,6,0)</f>
        <v>Robe</v>
      </c>
      <c r="D94" s="65" t="str">
        <f>VLOOKUP(E94,'Etat des stocks'!A:G,7,0)</f>
        <v>Robe dos ouvert</v>
      </c>
      <c r="E94" s="53" t="s">
        <v>1249</v>
      </c>
      <c r="F94" s="79">
        <v>181</v>
      </c>
      <c r="G94" s="79">
        <v>490</v>
      </c>
      <c r="H94" s="79">
        <f>G94*(100%-I94)</f>
        <v>490</v>
      </c>
      <c r="I94" s="80"/>
      <c r="J94" s="70">
        <v>42643</v>
      </c>
      <c r="K94" s="70" t="str">
        <f ca="1">IF(VLOOKUP(E94,'Etat des stocks'!A:M,13,0)="","",TODAY())</f>
        <v/>
      </c>
      <c r="L94" s="87">
        <v>42644</v>
      </c>
      <c r="M94" s="70">
        <v>42665</v>
      </c>
      <c r="N94" s="70"/>
    </row>
    <row r="95" spans="1:16" x14ac:dyDescent="0.25">
      <c r="A95" s="65" t="str">
        <f>VLOOKUP(E95,'Etat des stocks'!A:B,2,0)</f>
        <v>16H</v>
      </c>
      <c r="B95" s="65" t="str">
        <f>VLOOKUP(E95,'Etat des stocks'!A:C,3,0)</f>
        <v>Carven</v>
      </c>
      <c r="C95" s="65" t="str">
        <f>VLOOKUP(E95,'Etat des stocks'!A:F,6,0)</f>
        <v>Bomber</v>
      </c>
      <c r="D95" s="65" t="str">
        <f>VLOOKUP(E95,'Etat des stocks'!A:G,7,0)</f>
        <v>Bomber Crystal</v>
      </c>
      <c r="E95" s="53" t="s">
        <v>1250</v>
      </c>
      <c r="F95" s="79">
        <v>233</v>
      </c>
      <c r="G95" s="79">
        <v>630</v>
      </c>
      <c r="H95" s="79">
        <f>G95*(100%-I95)</f>
        <v>630</v>
      </c>
      <c r="I95" s="80"/>
      <c r="J95" s="70">
        <v>42643</v>
      </c>
      <c r="K95" s="70" t="str">
        <f ca="1">IF(VLOOKUP(E95,'Etat des stocks'!A:M,13,0)="","",TODAY())</f>
        <v/>
      </c>
      <c r="L95" s="87">
        <v>42644</v>
      </c>
      <c r="M95" s="70">
        <v>42665</v>
      </c>
      <c r="N95" s="70"/>
    </row>
    <row r="96" spans="1:16" x14ac:dyDescent="0.25">
      <c r="A96" s="65" t="str">
        <f>VLOOKUP(E96,'Etat des stocks'!A:B,2,0)</f>
        <v>16H</v>
      </c>
      <c r="B96" s="65" t="str">
        <f>VLOOKUP(E96,'Etat des stocks'!A:C,3,0)</f>
        <v>Carven</v>
      </c>
      <c r="C96" s="65" t="str">
        <f>VLOOKUP(E96,'Etat des stocks'!A:F,6,0)</f>
        <v>Jupe</v>
      </c>
      <c r="D96" s="65" t="str">
        <f>VLOOKUP(E96,'Etat des stocks'!A:G,7,0)</f>
        <v>Jupe lurex</v>
      </c>
      <c r="E96" s="53" t="s">
        <v>1251</v>
      </c>
      <c r="F96" s="79">
        <v>144</v>
      </c>
      <c r="G96" s="79">
        <v>390</v>
      </c>
      <c r="H96" s="79">
        <f>G96*(100%-I96)</f>
        <v>390</v>
      </c>
      <c r="I96" s="80"/>
      <c r="J96" s="70">
        <v>42643</v>
      </c>
      <c r="K96" s="70">
        <f ca="1">IF(VLOOKUP(E96,'Etat des stocks'!A:M,13,0)="","",TODAY())</f>
        <v>42624</v>
      </c>
      <c r="L96" s="87">
        <v>42644</v>
      </c>
      <c r="M96" s="70">
        <v>42700</v>
      </c>
      <c r="N96" s="70"/>
    </row>
    <row r="97" spans="1:16" x14ac:dyDescent="0.25">
      <c r="A97" s="65" t="str">
        <f>VLOOKUP(E97,'Etat des stocks'!A:B,2,0)</f>
        <v>16H</v>
      </c>
      <c r="B97" s="65" t="str">
        <f>VLOOKUP(E97,'Etat des stocks'!A:C,3,0)</f>
        <v>Carven</v>
      </c>
      <c r="C97" s="65" t="str">
        <f>VLOOKUP(E97,'Etat des stocks'!A:F,6,0)</f>
        <v>Robe</v>
      </c>
      <c r="D97" s="65" t="str">
        <f>VLOOKUP(E97,'Etat des stocks'!A:G,7,0)</f>
        <v>Robe dos ouvert</v>
      </c>
      <c r="E97" s="53" t="s">
        <v>1249</v>
      </c>
      <c r="F97" s="79">
        <v>159</v>
      </c>
      <c r="G97" s="79">
        <v>430</v>
      </c>
      <c r="H97" s="79">
        <f>G97*(100%-I97)</f>
        <v>430</v>
      </c>
      <c r="I97" s="80"/>
      <c r="J97" s="70">
        <v>42643</v>
      </c>
      <c r="K97" s="70" t="str">
        <f ca="1">IF(VLOOKUP(E97,'Etat des stocks'!A:M,13,0)="","",TODAY())</f>
        <v/>
      </c>
      <c r="L97" s="87">
        <v>42644</v>
      </c>
      <c r="M97" s="70">
        <v>42665</v>
      </c>
      <c r="N97" s="70"/>
    </row>
    <row r="98" spans="1:16" x14ac:dyDescent="0.25">
      <c r="A98" s="65" t="str">
        <f>VLOOKUP(E98,'Etat des stocks'!A:B,2,0)</f>
        <v>16H</v>
      </c>
      <c r="B98" s="65" t="str">
        <f>VLOOKUP(E98,'Etat des stocks'!A:C,3,0)</f>
        <v>Carven</v>
      </c>
      <c r="C98" s="65" t="str">
        <f>VLOOKUP(E98,'Etat des stocks'!A:F,6,0)</f>
        <v>Chemise (et blouse)</v>
      </c>
      <c r="D98" s="65" t="str">
        <f>VLOOKUP(E98,'Etat des stocks'!A:G,7,0)</f>
        <v>Chemise avec zip</v>
      </c>
      <c r="E98" s="53" t="s">
        <v>1252</v>
      </c>
      <c r="F98" s="79">
        <v>170</v>
      </c>
      <c r="G98" s="79">
        <v>460</v>
      </c>
      <c r="H98" s="79">
        <f>G98*(100%-I98)</f>
        <v>460</v>
      </c>
      <c r="I98" s="80"/>
      <c r="J98" s="70">
        <v>42643</v>
      </c>
      <c r="K98" s="70" t="str">
        <f ca="1">IF(VLOOKUP(E98,'Etat des stocks'!A:M,13,0)="","",TODAY())</f>
        <v/>
      </c>
      <c r="L98" s="87">
        <v>42644</v>
      </c>
      <c r="M98" s="70">
        <v>42665</v>
      </c>
      <c r="N98" s="70"/>
    </row>
    <row r="99" spans="1:16" x14ac:dyDescent="0.25">
      <c r="A99" s="65" t="str">
        <f>VLOOKUP(E99,'Etat des stocks'!A:B,2,0)</f>
        <v>16H</v>
      </c>
      <c r="B99" s="65" t="str">
        <f>VLOOKUP(E99,'Etat des stocks'!A:C,3,0)</f>
        <v>Carven</v>
      </c>
      <c r="C99" s="65" t="str">
        <f>VLOOKUP(E99,'Etat des stocks'!A:F,6,0)</f>
        <v>Robe</v>
      </c>
      <c r="D99" s="65" t="str">
        <f>VLOOKUP(E99,'Etat des stocks'!A:G,7,0)</f>
        <v>Robe à fleurs plaquées</v>
      </c>
      <c r="E99" s="53" t="s">
        <v>1253</v>
      </c>
      <c r="F99" s="79">
        <v>144</v>
      </c>
      <c r="G99" s="79">
        <v>390</v>
      </c>
      <c r="H99" s="79">
        <f>G99*(100%-I99)</f>
        <v>390</v>
      </c>
      <c r="I99" s="80"/>
      <c r="J99" s="70">
        <v>42643</v>
      </c>
      <c r="K99" s="70">
        <f ca="1">IF(VLOOKUP(E99,'Etat des stocks'!A:M,13,0)="","",TODAY())</f>
        <v>42624</v>
      </c>
      <c r="L99" s="87">
        <v>42644</v>
      </c>
      <c r="M99" s="70">
        <v>42700</v>
      </c>
      <c r="N99" s="70"/>
      <c r="P99" s="97"/>
    </row>
    <row r="100" spans="1:16" x14ac:dyDescent="0.25">
      <c r="A100" s="65" t="str">
        <f>VLOOKUP(E100,'Etat des stocks'!A:B,2,0)</f>
        <v>16H</v>
      </c>
      <c r="B100" s="65" t="str">
        <f>VLOOKUP(E100,'Etat des stocks'!A:C,3,0)</f>
        <v>Carven</v>
      </c>
      <c r="C100" s="65" t="str">
        <f>VLOOKUP(E100,'Etat des stocks'!A:F,6,0)</f>
        <v>Robe</v>
      </c>
      <c r="D100" s="65" t="str">
        <f>VLOOKUP(E100,'Etat des stocks'!A:G,7,0)</f>
        <v>Robe drapée à sequins</v>
      </c>
      <c r="E100" s="53" t="s">
        <v>1254</v>
      </c>
      <c r="F100" s="79">
        <v>144</v>
      </c>
      <c r="G100" s="79">
        <v>390</v>
      </c>
      <c r="H100" s="79">
        <f>G100*(100%-I100)</f>
        <v>390</v>
      </c>
      <c r="I100" s="80"/>
      <c r="J100" s="70">
        <v>42643</v>
      </c>
      <c r="K100" s="70" t="str">
        <f ca="1">IF(VLOOKUP(E100,'Etat des stocks'!A:M,13,0)="","",TODAY())</f>
        <v/>
      </c>
      <c r="L100" s="87">
        <v>42644</v>
      </c>
      <c r="M100" s="70">
        <v>42700</v>
      </c>
      <c r="N100" s="70"/>
    </row>
    <row r="101" spans="1:16" x14ac:dyDescent="0.25">
      <c r="A101" s="65" t="str">
        <f>VLOOKUP(E101,'Etat des stocks'!A:B,2,0)</f>
        <v>16H</v>
      </c>
      <c r="B101" s="65" t="str">
        <f>VLOOKUP(E101,'Etat des stocks'!A:C,3,0)</f>
        <v>Carven</v>
      </c>
      <c r="C101" s="65" t="str">
        <f>VLOOKUP(E101,'Etat des stocks'!A:F,6,0)</f>
        <v>Pull</v>
      </c>
      <c r="D101" s="65" t="str">
        <f>VLOOKUP(E101,'Etat des stocks'!A:G,7,0)</f>
        <v>Pull en lurex brillant</v>
      </c>
      <c r="E101" s="53" t="s">
        <v>1255</v>
      </c>
      <c r="F101" s="79">
        <v>107</v>
      </c>
      <c r="G101" s="79">
        <v>290</v>
      </c>
      <c r="H101" s="79">
        <f>G101*(100%-I101)</f>
        <v>290</v>
      </c>
      <c r="I101" s="80"/>
      <c r="J101" s="70">
        <v>42643</v>
      </c>
      <c r="K101" s="70" t="str">
        <f ca="1">IF(VLOOKUP(E101,'Etat des stocks'!A:M,13,0)="","",TODAY())</f>
        <v/>
      </c>
      <c r="L101" s="87">
        <v>42644</v>
      </c>
      <c r="M101" s="70">
        <v>42700</v>
      </c>
      <c r="N101" s="70"/>
    </row>
    <row r="102" spans="1:16" x14ac:dyDescent="0.25">
      <c r="A102" s="65" t="str">
        <f>VLOOKUP(E102,'Etat des stocks'!A:B,2,0)</f>
        <v>16H</v>
      </c>
      <c r="B102" s="65" t="str">
        <f>VLOOKUP(E102,'Etat des stocks'!A:C,3,0)</f>
        <v>Paul &amp; Joe</v>
      </c>
      <c r="C102" s="65" t="str">
        <f>VLOOKUP(E102,'Etat des stocks'!A:F,6,0)</f>
        <v>Veste</v>
      </c>
      <c r="D102" s="65" t="str">
        <f>VLOOKUP(E102,'Etat des stocks'!A:G,7,0)</f>
        <v>Veste courte jacquard</v>
      </c>
      <c r="E102" s="53" t="s">
        <v>1256</v>
      </c>
      <c r="F102" s="79">
        <v>212</v>
      </c>
      <c r="G102" s="79">
        <v>570</v>
      </c>
      <c r="H102" s="79">
        <f>G102*(100%-I102)</f>
        <v>570</v>
      </c>
      <c r="I102" s="80"/>
      <c r="J102" s="70">
        <v>42643</v>
      </c>
      <c r="K102" s="70" t="str">
        <f ca="1">IF(VLOOKUP(E102,'Etat des stocks'!A:M,13,0)="","",TODAY())</f>
        <v/>
      </c>
      <c r="L102" s="87">
        <v>42644</v>
      </c>
      <c r="M102" s="70">
        <v>42700</v>
      </c>
      <c r="N102" s="70"/>
      <c r="P102" s="97"/>
    </row>
    <row r="103" spans="1:16" x14ac:dyDescent="0.25">
      <c r="A103" s="65" t="str">
        <f>VLOOKUP(E103,'Etat des stocks'!A:B,2,0)</f>
        <v>16H</v>
      </c>
      <c r="B103" s="65" t="str">
        <f>VLOOKUP(E103,'Etat des stocks'!A:C,3,0)</f>
        <v>Paul &amp; Joe</v>
      </c>
      <c r="C103" s="65" t="str">
        <f>VLOOKUP(E103,'Etat des stocks'!A:F,6,0)</f>
        <v>Robe</v>
      </c>
      <c r="D103" s="65" t="str">
        <f>VLOOKUP(E103,'Etat des stocks'!A:G,7,0)</f>
        <v>Robe boutonnée à volants</v>
      </c>
      <c r="E103" s="53" t="s">
        <v>1257</v>
      </c>
      <c r="F103" s="79">
        <v>220</v>
      </c>
      <c r="G103" s="79">
        <v>595</v>
      </c>
      <c r="H103" s="79">
        <f>G103*(100%-I103)</f>
        <v>595</v>
      </c>
      <c r="I103" s="80"/>
      <c r="J103" s="70">
        <v>42643</v>
      </c>
      <c r="K103" s="70" t="str">
        <f ca="1">IF(VLOOKUP(E103,'Etat des stocks'!A:M,13,0)="","",TODAY())</f>
        <v/>
      </c>
      <c r="L103" s="87">
        <v>42644</v>
      </c>
      <c r="M103" s="70">
        <v>42665</v>
      </c>
      <c r="N103" s="70"/>
      <c r="P103" s="97"/>
    </row>
    <row r="104" spans="1:16" x14ac:dyDescent="0.25">
      <c r="A104" s="65" t="str">
        <f>VLOOKUP(E104,'Etat des stocks'!A:B,2,0)</f>
        <v>16H</v>
      </c>
      <c r="B104" s="65" t="str">
        <f>VLOOKUP(E104,'Etat des stocks'!A:C,3,0)</f>
        <v>Paul &amp; Joe</v>
      </c>
      <c r="C104" s="65" t="str">
        <f>VLOOKUP(E104,'Etat des stocks'!A:F,6,0)</f>
        <v>Veste</v>
      </c>
      <c r="D104" s="65" t="str">
        <f>VLOOKUP(E104,'Etat des stocks'!A:G,7,0)</f>
        <v>Veste courte à boutons</v>
      </c>
      <c r="E104" s="53" t="s">
        <v>1258</v>
      </c>
      <c r="F104" s="79">
        <v>187</v>
      </c>
      <c r="G104" s="79">
        <v>505</v>
      </c>
      <c r="H104" s="79">
        <f>G104*(100%-I104)</f>
        <v>505</v>
      </c>
      <c r="I104" s="80"/>
      <c r="J104" s="70">
        <v>42643</v>
      </c>
      <c r="K104" s="70" t="str">
        <f ca="1">IF(VLOOKUP(E104,'Etat des stocks'!A:M,13,0)="","",TODAY())</f>
        <v/>
      </c>
      <c r="L104" s="87">
        <v>42644</v>
      </c>
      <c r="M104" s="70">
        <v>42665</v>
      </c>
      <c r="N104" s="70"/>
    </row>
    <row r="105" spans="1:16" x14ac:dyDescent="0.25">
      <c r="A105" s="65" t="str">
        <f>VLOOKUP(E105,'Etat des stocks'!A:B,2,0)</f>
        <v>16H</v>
      </c>
      <c r="B105" s="65" t="str">
        <f>VLOOKUP(E105,'Etat des stocks'!A:C,3,0)</f>
        <v>Paul &amp; Joe</v>
      </c>
      <c r="C105" s="65" t="str">
        <f>VLOOKUP(E105,'Etat des stocks'!A:F,6,0)</f>
        <v>Robe</v>
      </c>
      <c r="D105" s="65" t="str">
        <f>VLOOKUP(E105,'Etat des stocks'!A:G,7,0)</f>
        <v>Robe feuilles dorées</v>
      </c>
      <c r="E105" s="53" t="s">
        <v>1259</v>
      </c>
      <c r="F105" s="79">
        <v>183</v>
      </c>
      <c r="G105" s="79">
        <v>495</v>
      </c>
      <c r="H105" s="79">
        <f>G105*(100%-I105)</f>
        <v>495</v>
      </c>
      <c r="I105" s="80"/>
      <c r="J105" s="70">
        <v>42643</v>
      </c>
      <c r="K105" s="70" t="str">
        <f ca="1">IF(VLOOKUP(E105,'Etat des stocks'!A:M,13,0)="","",TODAY())</f>
        <v/>
      </c>
      <c r="L105" s="87">
        <v>42644</v>
      </c>
      <c r="M105" s="70">
        <v>42665</v>
      </c>
      <c r="N105" s="70"/>
    </row>
    <row r="106" spans="1:16" x14ac:dyDescent="0.25">
      <c r="A106" s="65" t="str">
        <f>VLOOKUP(E106,'Etat des stocks'!A:B,2,0)</f>
        <v>16H</v>
      </c>
      <c r="B106" s="65" t="str">
        <f>VLOOKUP(E106,'Etat des stocks'!A:C,3,0)</f>
        <v>T by Alexander Wang</v>
      </c>
      <c r="C106" s="65" t="str">
        <f>VLOOKUP(E106,'Etat des stocks'!A:F,6,0)</f>
        <v>Robe</v>
      </c>
      <c r="D106" s="65" t="str">
        <f>VLOOKUP(E106,'Etat des stocks'!A:G,7,0)</f>
        <v>Robe à découpes</v>
      </c>
      <c r="E106" s="53" t="s">
        <v>1270</v>
      </c>
      <c r="F106" s="79">
        <v>174</v>
      </c>
      <c r="G106" s="79"/>
      <c r="H106" s="79">
        <f>G106*(100%-I106)</f>
        <v>0</v>
      </c>
      <c r="I106" s="80"/>
      <c r="J106" s="70">
        <v>42644</v>
      </c>
      <c r="K106" s="70" t="str">
        <f ca="1">IF(VLOOKUP(E106,'Etat des stocks'!A:M,13,0)="","",TODAY())</f>
        <v/>
      </c>
      <c r="L106" s="87">
        <v>42644</v>
      </c>
      <c r="M106" s="70">
        <v>42665</v>
      </c>
      <c r="N106" s="70"/>
    </row>
    <row r="107" spans="1:16" x14ac:dyDescent="0.25">
      <c r="A107" s="65" t="str">
        <f>VLOOKUP(E107,'Etat des stocks'!A:B,2,0)</f>
        <v>16H</v>
      </c>
      <c r="B107" s="65" t="str">
        <f>VLOOKUP(E107,'Etat des stocks'!A:C,3,0)</f>
        <v>T by Alexander Wang</v>
      </c>
      <c r="C107" s="65" t="str">
        <f>VLOOKUP(E107,'Etat des stocks'!A:F,6,0)</f>
        <v>Robe</v>
      </c>
      <c r="D107" s="65" t="str">
        <f>VLOOKUP(E107,'Etat des stocks'!A:G,7,0)</f>
        <v>Robe à découpes</v>
      </c>
      <c r="E107" s="53" t="s">
        <v>1271</v>
      </c>
      <c r="F107" s="79">
        <v>174</v>
      </c>
      <c r="G107" s="79"/>
      <c r="H107" s="79">
        <f>G107*(100%-I107)</f>
        <v>0</v>
      </c>
      <c r="I107" s="80"/>
      <c r="J107" s="70">
        <v>42644</v>
      </c>
      <c r="K107" s="70" t="str">
        <f ca="1">IF(VLOOKUP(E107,'Etat des stocks'!A:M,13,0)="","",TODAY())</f>
        <v/>
      </c>
      <c r="L107" s="87">
        <v>42644</v>
      </c>
      <c r="M107" s="70">
        <v>42665</v>
      </c>
      <c r="N107" s="70"/>
    </row>
    <row r="108" spans="1:16" x14ac:dyDescent="0.25">
      <c r="A108" s="65" t="str">
        <f>VLOOKUP(E108,'Etat des stocks'!A:B,2,0)</f>
        <v>16H</v>
      </c>
      <c r="B108" s="65" t="str">
        <f>VLOOKUP(E108,'Etat des stocks'!A:C,3,0)</f>
        <v>T by Alexander Wang</v>
      </c>
      <c r="C108" s="65" t="str">
        <f>VLOOKUP(E108,'Etat des stocks'!A:F,6,0)</f>
        <v>Chemise (et blouse)</v>
      </c>
      <c r="D108" s="65" t="str">
        <f>VLOOKUP(E108,'Etat des stocks'!A:G,7,0)</f>
        <v>Chemise sans manches nouée</v>
      </c>
      <c r="E108" s="53" t="s">
        <v>1272</v>
      </c>
      <c r="F108" s="79">
        <v>163</v>
      </c>
      <c r="G108" s="79"/>
      <c r="H108" s="79">
        <f>G108*(100%-I108)</f>
        <v>0</v>
      </c>
      <c r="I108" s="80"/>
      <c r="J108" s="70">
        <v>42644</v>
      </c>
      <c r="K108" s="70" t="str">
        <f ca="1">IF(VLOOKUP(E108,'Etat des stocks'!A:M,13,0)="","",TODAY())</f>
        <v/>
      </c>
      <c r="L108" s="87">
        <v>42644</v>
      </c>
      <c r="M108" s="70">
        <v>42665</v>
      </c>
      <c r="N108" s="70"/>
    </row>
    <row r="109" spans="1:16" x14ac:dyDescent="0.25">
      <c r="A109" s="65" t="str">
        <f>VLOOKUP(E109,'Etat des stocks'!A:B,2,0)</f>
        <v>16H</v>
      </c>
      <c r="B109" s="65" t="str">
        <f>VLOOKUP(E109,'Etat des stocks'!A:C,3,0)</f>
        <v>T by Alexander Wang</v>
      </c>
      <c r="C109" s="65" t="str">
        <f>VLOOKUP(E109,'Etat des stocks'!A:F,6,0)</f>
        <v>Chemise (et blouse)</v>
      </c>
      <c r="D109" s="65" t="str">
        <f>VLOOKUP(E109,'Etat des stocks'!A:G,7,0)</f>
        <v>Chemise manches longues nouée</v>
      </c>
      <c r="E109" s="53" t="s">
        <v>1273</v>
      </c>
      <c r="F109" s="79">
        <v>179</v>
      </c>
      <c r="G109" s="79"/>
      <c r="H109" s="79">
        <f>G109*(100%-I109)</f>
        <v>0</v>
      </c>
      <c r="I109" s="80"/>
      <c r="J109" s="70">
        <v>42644</v>
      </c>
      <c r="K109" s="70" t="str">
        <f ca="1">IF(VLOOKUP(E109,'Etat des stocks'!A:M,13,0)="","",TODAY())</f>
        <v/>
      </c>
      <c r="L109" s="87">
        <v>42644</v>
      </c>
      <c r="M109" s="70">
        <v>42665</v>
      </c>
      <c r="N109" s="70"/>
    </row>
    <row r="110" spans="1:16" x14ac:dyDescent="0.25">
      <c r="A110" s="65" t="str">
        <f>VLOOKUP(E110,'Etat des stocks'!A:B,2,0)</f>
        <v>16H</v>
      </c>
      <c r="B110" s="65" t="str">
        <f>VLOOKUP(E110,'Etat des stocks'!A:C,3,0)</f>
        <v>T by Alexander Wang</v>
      </c>
      <c r="C110" s="65" t="str">
        <f>VLOOKUP(E110,'Etat des stocks'!A:F,6,0)</f>
        <v>Robe</v>
      </c>
      <c r="D110" s="65" t="str">
        <f>VLOOKUP(E110,'Etat des stocks'!A:G,7,0)</f>
        <v>Robe fluide en soie</v>
      </c>
      <c r="E110" s="53" t="s">
        <v>1274</v>
      </c>
      <c r="F110" s="79">
        <v>184</v>
      </c>
      <c r="G110" s="79"/>
      <c r="H110" s="79">
        <f>G110*(100%-I110)</f>
        <v>0</v>
      </c>
      <c r="I110" s="80"/>
      <c r="J110" s="70">
        <v>42644</v>
      </c>
      <c r="K110" s="70" t="str">
        <f ca="1">IF(VLOOKUP(E110,'Etat des stocks'!A:M,13,0)="","",TODAY())</f>
        <v/>
      </c>
      <c r="L110" s="87">
        <v>42644</v>
      </c>
      <c r="M110" s="70">
        <v>42665</v>
      </c>
      <c r="N110" s="70"/>
    </row>
    <row r="111" spans="1:16" x14ac:dyDescent="0.25">
      <c r="A111" s="65" t="str">
        <f>VLOOKUP(E111,'Etat des stocks'!A:B,2,0)</f>
        <v>16H</v>
      </c>
      <c r="B111" s="65" t="str">
        <f>VLOOKUP(E111,'Etat des stocks'!A:C,3,0)</f>
        <v>T by Alexander Wang</v>
      </c>
      <c r="C111" s="65" t="str">
        <f>VLOOKUP(E111,'Etat des stocks'!A:F,6,0)</f>
        <v>Manteau</v>
      </c>
      <c r="D111" s="65" t="str">
        <f>VLOOKUP(E111,'Etat des stocks'!A:G,7,0)</f>
        <v>Manteau à franges</v>
      </c>
      <c r="E111" s="53" t="s">
        <v>1275</v>
      </c>
      <c r="F111" s="79">
        <v>349</v>
      </c>
      <c r="G111" s="79"/>
      <c r="H111" s="79">
        <f>G111*(100%-I111)</f>
        <v>0</v>
      </c>
      <c r="I111" s="80"/>
      <c r="J111" s="70">
        <v>42644</v>
      </c>
      <c r="K111" s="70" t="str">
        <f ca="1">IF(VLOOKUP(E111,'Etat des stocks'!A:M,13,0)="","",TODAY())</f>
        <v/>
      </c>
      <c r="L111" s="87">
        <v>42614</v>
      </c>
      <c r="M111" s="70">
        <v>42665</v>
      </c>
      <c r="N111" s="70"/>
    </row>
    <row r="112" spans="1:16" x14ac:dyDescent="0.25">
      <c r="A112" s="65" t="str">
        <f>VLOOKUP(E112,'Etat des stocks'!A:B,2,0)</f>
        <v>16H</v>
      </c>
      <c r="B112" s="65" t="str">
        <f>VLOOKUP(E112,'Etat des stocks'!A:C,3,0)</f>
        <v>T by Alexander Wang</v>
      </c>
      <c r="C112" s="65" t="str">
        <f>VLOOKUP(E112,'Etat des stocks'!A:F,6,0)</f>
        <v>Robe</v>
      </c>
      <c r="D112" s="65" t="str">
        <f>VLOOKUP(E112,'Etat des stocks'!A:G,7,0)</f>
        <v>Robe évasée</v>
      </c>
      <c r="E112" s="53" t="s">
        <v>1276</v>
      </c>
      <c r="F112" s="79">
        <v>221</v>
      </c>
      <c r="G112" s="79"/>
      <c r="H112" s="79">
        <f>G112*(100%-I112)</f>
        <v>0</v>
      </c>
      <c r="I112" s="80"/>
      <c r="J112" s="70">
        <v>42644</v>
      </c>
      <c r="K112" s="70" t="str">
        <f ca="1">IF(VLOOKUP(E112,'Etat des stocks'!A:M,13,0)="","",TODAY())</f>
        <v/>
      </c>
      <c r="L112" s="87">
        <v>42644</v>
      </c>
      <c r="M112" s="70">
        <v>42665</v>
      </c>
      <c r="N112" s="70"/>
    </row>
    <row r="113" spans="1:16" x14ac:dyDescent="0.25">
      <c r="A113" s="65" t="str">
        <f>VLOOKUP(E113,'Etat des stocks'!A:B,2,0)</f>
        <v>16H</v>
      </c>
      <c r="B113" s="65" t="str">
        <f>VLOOKUP(E113,'Etat des stocks'!A:C,3,0)</f>
        <v>T by Alexander Wang</v>
      </c>
      <c r="C113" s="65" t="str">
        <f>VLOOKUP(E113,'Etat des stocks'!A:F,6,0)</f>
        <v>Robe</v>
      </c>
      <c r="D113" s="65" t="str">
        <f>VLOOKUP(E113,'Etat des stocks'!A:G,7,0)</f>
        <v>Robe évasée</v>
      </c>
      <c r="E113" s="53" t="s">
        <v>1277</v>
      </c>
      <c r="F113" s="79">
        <v>221</v>
      </c>
      <c r="G113" s="79"/>
      <c r="H113" s="79">
        <f>G113*(100%-I113)</f>
        <v>0</v>
      </c>
      <c r="I113" s="80"/>
      <c r="J113" s="70">
        <v>42644</v>
      </c>
      <c r="K113" s="70" t="str">
        <f ca="1">IF(VLOOKUP(E113,'Etat des stocks'!A:M,13,0)="","",TODAY())</f>
        <v/>
      </c>
      <c r="L113" s="87">
        <v>42644</v>
      </c>
      <c r="M113" s="70">
        <v>42665</v>
      </c>
      <c r="N113" s="70"/>
    </row>
    <row r="114" spans="1:16" x14ac:dyDescent="0.25">
      <c r="A114" s="65" t="str">
        <f>VLOOKUP(E114,'Etat des stocks'!A:B,2,0)</f>
        <v>16H</v>
      </c>
      <c r="B114" s="65" t="str">
        <f>VLOOKUP(E114,'Etat des stocks'!A:C,3,0)</f>
        <v>T by Alexander Wang</v>
      </c>
      <c r="C114" s="65" t="str">
        <f>VLOOKUP(E114,'Etat des stocks'!A:F,6,0)</f>
        <v>Robe</v>
      </c>
      <c r="D114" s="65" t="str">
        <f>VLOOKUP(E114,'Etat des stocks'!A:G,7,0)</f>
        <v>Robe longue dos ouvert</v>
      </c>
      <c r="E114" s="53" t="s">
        <v>1278</v>
      </c>
      <c r="F114" s="79">
        <v>277</v>
      </c>
      <c r="G114" s="79"/>
      <c r="H114" s="79">
        <f>G114*(100%-I114)</f>
        <v>0</v>
      </c>
      <c r="I114" s="80"/>
      <c r="J114" s="70">
        <v>42644</v>
      </c>
      <c r="K114" s="70" t="str">
        <f ca="1">IF(VLOOKUP(E114,'Etat des stocks'!A:M,13,0)="","",TODAY())</f>
        <v/>
      </c>
      <c r="L114" s="87">
        <v>42644</v>
      </c>
      <c r="M114" s="70">
        <v>42700</v>
      </c>
      <c r="N114" s="70"/>
    </row>
    <row r="115" spans="1:16" x14ac:dyDescent="0.25">
      <c r="A115" s="65" t="str">
        <f>VLOOKUP(E115,'Etat des stocks'!A:B,2,0)</f>
        <v>16H</v>
      </c>
      <c r="B115" s="65" t="str">
        <f>VLOOKUP(E115,'Etat des stocks'!A:C,3,0)</f>
        <v>T by Alexander Wang</v>
      </c>
      <c r="C115" s="65" t="str">
        <f>VLOOKUP(E115,'Etat des stocks'!A:F,6,0)</f>
        <v>Sacs</v>
      </c>
      <c r="D115" s="65" t="str">
        <f>VLOOKUP(E115,'Etat des stocks'!A:G,7,0)</f>
        <v>Mini Lia avec studs</v>
      </c>
      <c r="E115" s="53" t="s">
        <v>1279</v>
      </c>
      <c r="F115" s="79">
        <v>314</v>
      </c>
      <c r="G115" s="79"/>
      <c r="H115" s="79">
        <f>G115*(100%-I115)</f>
        <v>0</v>
      </c>
      <c r="I115" s="80"/>
      <c r="J115" s="70">
        <v>42644</v>
      </c>
      <c r="K115" s="70" t="str">
        <f ca="1">IF(VLOOKUP(E115,'Etat des stocks'!A:M,13,0)="","",TODAY())</f>
        <v/>
      </c>
      <c r="L115" s="87">
        <v>42644</v>
      </c>
      <c r="M115" s="70">
        <v>42665</v>
      </c>
      <c r="N115" s="70"/>
      <c r="P115" s="93"/>
    </row>
    <row r="116" spans="1:16" x14ac:dyDescent="0.25">
      <c r="A116" s="65" t="str">
        <f>VLOOKUP(E116,'Etat des stocks'!A:B,2,0)</f>
        <v>16H</v>
      </c>
      <c r="B116" s="65" t="str">
        <f>VLOOKUP(E116,'Etat des stocks'!A:C,3,0)</f>
        <v>T by Alexander Wang</v>
      </c>
      <c r="C116" s="65" t="str">
        <f>VLOOKUP(E116,'Etat des stocks'!A:F,6,0)</f>
        <v>Sacs</v>
      </c>
      <c r="D116" s="65" t="str">
        <f>VLOOKUP(E116,'Etat des stocks'!A:G,7,0)</f>
        <v>Mini Lia avec studs</v>
      </c>
      <c r="E116" s="53" t="s">
        <v>1280</v>
      </c>
      <c r="F116" s="79">
        <v>314</v>
      </c>
      <c r="G116" s="79"/>
      <c r="H116" s="79">
        <f>G116*(100%-I116)</f>
        <v>0</v>
      </c>
      <c r="I116" s="80"/>
      <c r="J116" s="70">
        <v>42644</v>
      </c>
      <c r="K116" s="70" t="str">
        <f ca="1">IF(VLOOKUP(E116,'Etat des stocks'!A:M,13,0)="","",TODAY())</f>
        <v/>
      </c>
      <c r="L116" s="87">
        <v>42644</v>
      </c>
      <c r="M116" s="70">
        <v>42665</v>
      </c>
      <c r="N116" s="70"/>
      <c r="P116" s="93"/>
    </row>
    <row r="117" spans="1:16" x14ac:dyDescent="0.25">
      <c r="A117" s="65" t="str">
        <f>VLOOKUP(E117,'Etat des stocks'!A:B,2,0)</f>
        <v>16H</v>
      </c>
      <c r="B117" s="65" t="str">
        <f>VLOOKUP(E117,'Etat des stocks'!A:C,3,0)</f>
        <v>Cacharel</v>
      </c>
      <c r="C117" s="65" t="str">
        <f>VLOOKUP(E117,'Etat des stocks'!A:F,6,0)</f>
        <v>Top</v>
      </c>
      <c r="D117" s="65" t="str">
        <f>VLOOKUP(E117,'Etat des stocks'!A:G,7,0)</f>
        <v>Top imprimé automnal</v>
      </c>
      <c r="E117" s="53" t="s">
        <v>1281</v>
      </c>
      <c r="F117" s="79">
        <v>60</v>
      </c>
      <c r="G117" s="79"/>
      <c r="H117" s="79">
        <f>G117*(100%-I117)</f>
        <v>0</v>
      </c>
      <c r="I117" s="80"/>
      <c r="J117" s="70">
        <v>42614</v>
      </c>
      <c r="K117" s="70" t="str">
        <f ca="1">IF(VLOOKUP(E117,'Etat des stocks'!A:M,13,0)="","",TODAY())</f>
        <v/>
      </c>
      <c r="L117" s="87">
        <v>42618</v>
      </c>
      <c r="M117" s="70">
        <v>42637</v>
      </c>
      <c r="N117" s="70"/>
    </row>
    <row r="118" spans="1:16" x14ac:dyDescent="0.25">
      <c r="A118" s="65" t="str">
        <f>VLOOKUP(E118,'Etat des stocks'!A:B,2,0)</f>
        <v>16H</v>
      </c>
      <c r="B118" s="65" t="str">
        <f>VLOOKUP(E118,'Etat des stocks'!A:C,3,0)</f>
        <v>Cacharel</v>
      </c>
      <c r="C118" s="65" t="str">
        <f>VLOOKUP(E118,'Etat des stocks'!A:F,6,0)</f>
        <v>Top</v>
      </c>
      <c r="D118" s="65" t="str">
        <f>VLOOKUP(E118,'Etat des stocks'!A:G,7,0)</f>
        <v>Top imprimé automnal</v>
      </c>
      <c r="E118" s="53" t="s">
        <v>1281</v>
      </c>
      <c r="F118" s="79">
        <v>60</v>
      </c>
      <c r="G118" s="79"/>
      <c r="H118" s="79">
        <f>G118*(100%-I118)</f>
        <v>0</v>
      </c>
      <c r="I118" s="80"/>
      <c r="J118" s="70">
        <v>42614</v>
      </c>
      <c r="K118" s="70" t="str">
        <f ca="1">IF(VLOOKUP(E118,'Etat des stocks'!A:M,13,0)="","",TODAY())</f>
        <v/>
      </c>
      <c r="L118" s="87">
        <v>42618</v>
      </c>
      <c r="M118" s="70">
        <v>42637</v>
      </c>
      <c r="N118" s="70"/>
    </row>
    <row r="119" spans="1:16" x14ac:dyDescent="0.25">
      <c r="A119" s="65" t="str">
        <f>VLOOKUP(E119,'Etat des stocks'!A:B,2,0)</f>
        <v>16H</v>
      </c>
      <c r="B119" s="65" t="str">
        <f>VLOOKUP(E119,'Etat des stocks'!A:C,3,0)</f>
        <v>Cacharel</v>
      </c>
      <c r="C119" s="65" t="str">
        <f>VLOOKUP(E119,'Etat des stocks'!A:F,6,0)</f>
        <v>Top</v>
      </c>
      <c r="D119" s="65" t="str">
        <f>VLOOKUP(E119,'Etat des stocks'!A:G,7,0)</f>
        <v>Top détail poignets</v>
      </c>
      <c r="E119" s="53" t="s">
        <v>1282</v>
      </c>
      <c r="F119" s="79">
        <v>105</v>
      </c>
      <c r="G119" s="79"/>
      <c r="H119" s="79">
        <f>G119*(100%-I119)</f>
        <v>0</v>
      </c>
      <c r="I119" s="80"/>
      <c r="J119" s="70">
        <v>42614</v>
      </c>
      <c r="K119" s="70" t="str">
        <f ca="1">IF(VLOOKUP(E119,'Etat des stocks'!A:M,13,0)="","",TODAY())</f>
        <v/>
      </c>
      <c r="L119" s="87">
        <v>42618</v>
      </c>
      <c r="M119" s="70">
        <v>42637</v>
      </c>
      <c r="N119" s="70"/>
    </row>
    <row r="120" spans="1:16" x14ac:dyDescent="0.25">
      <c r="A120" s="65" t="str">
        <f>VLOOKUP(E120,'Etat des stocks'!A:B,2,0)</f>
        <v>16H</v>
      </c>
      <c r="B120" s="65" t="str">
        <f>VLOOKUP(E120,'Etat des stocks'!A:C,3,0)</f>
        <v>Cacharel</v>
      </c>
      <c r="C120" s="65" t="str">
        <f>VLOOKUP(E120,'Etat des stocks'!A:F,6,0)</f>
        <v>Top</v>
      </c>
      <c r="D120" s="65" t="str">
        <f>VLOOKUP(E120,'Etat des stocks'!A:G,7,0)</f>
        <v>Top détail poignets</v>
      </c>
      <c r="E120" s="53" t="s">
        <v>1282</v>
      </c>
      <c r="F120" s="79">
        <v>105</v>
      </c>
      <c r="G120" s="79"/>
      <c r="H120" s="79">
        <f>G120*(100%-I120)</f>
        <v>0</v>
      </c>
      <c r="I120" s="80"/>
      <c r="J120" s="70">
        <v>42614</v>
      </c>
      <c r="K120" s="70" t="str">
        <f ca="1">IF(VLOOKUP(E120,'Etat des stocks'!A:M,13,0)="","",TODAY())</f>
        <v/>
      </c>
      <c r="L120" s="87">
        <v>42618</v>
      </c>
      <c r="M120" s="70">
        <v>42637</v>
      </c>
      <c r="N120" s="70"/>
    </row>
    <row r="121" spans="1:16" x14ac:dyDescent="0.25">
      <c r="A121" s="65" t="str">
        <f>VLOOKUP(E121,'Etat des stocks'!A:B,2,0)</f>
        <v>16H</v>
      </c>
      <c r="B121" s="65" t="str">
        <f>VLOOKUP(E121,'Etat des stocks'!A:C,3,0)</f>
        <v>Cacharel</v>
      </c>
      <c r="C121" s="65" t="str">
        <f>VLOOKUP(E121,'Etat des stocks'!A:F,6,0)</f>
        <v>Jupe</v>
      </c>
      <c r="D121" s="65" t="str">
        <f>VLOOKUP(E121,'Etat des stocks'!A:G,7,0)</f>
        <v>Jupe portefeuille</v>
      </c>
      <c r="E121" s="53" t="s">
        <v>1283</v>
      </c>
      <c r="F121" s="79">
        <v>85</v>
      </c>
      <c r="G121" s="79"/>
      <c r="H121" s="79">
        <f>G121*(100%-I121)</f>
        <v>0</v>
      </c>
      <c r="I121" s="80"/>
      <c r="J121" s="70">
        <v>42614</v>
      </c>
      <c r="K121" s="70" t="str">
        <f ca="1">IF(VLOOKUP(E121,'Etat des stocks'!A:M,13,0)="","",TODAY())</f>
        <v/>
      </c>
      <c r="L121" s="87">
        <v>42618</v>
      </c>
      <c r="M121" s="70">
        <v>42637</v>
      </c>
      <c r="N121" s="70"/>
    </row>
    <row r="122" spans="1:16" x14ac:dyDescent="0.25">
      <c r="A122" s="65" t="str">
        <f>VLOOKUP(E122,'Etat des stocks'!A:B,2,0)</f>
        <v>16H</v>
      </c>
      <c r="B122" s="65" t="str">
        <f>VLOOKUP(E122,'Etat des stocks'!A:C,3,0)</f>
        <v>Cacharel</v>
      </c>
      <c r="C122" s="65" t="str">
        <f>VLOOKUP(E122,'Etat des stocks'!A:F,6,0)</f>
        <v>Manteau</v>
      </c>
      <c r="D122" s="65" t="str">
        <f>VLOOKUP(E122,'Etat des stocks'!A:G,7,0)</f>
        <v>Manteau bi-colore ceinturé</v>
      </c>
      <c r="E122" s="53" t="s">
        <v>1284</v>
      </c>
      <c r="F122" s="79">
        <v>230</v>
      </c>
      <c r="G122" s="79"/>
      <c r="H122" s="79">
        <f>G122*(100%-I122)</f>
        <v>0</v>
      </c>
      <c r="I122" s="80"/>
      <c r="J122" s="70">
        <v>42628</v>
      </c>
      <c r="K122" s="70" t="str">
        <f ca="1">IF(VLOOKUP(E122,'Etat des stocks'!A:M,13,0)="","",TODAY())</f>
        <v/>
      </c>
      <c r="L122" s="87">
        <v>42614</v>
      </c>
      <c r="M122" s="70">
        <v>42665</v>
      </c>
      <c r="N122" s="70"/>
    </row>
    <row r="123" spans="1:16" x14ac:dyDescent="0.25">
      <c r="A123" s="65" t="str">
        <f>VLOOKUP(E123,'Etat des stocks'!A:B,2,0)</f>
        <v>16H</v>
      </c>
      <c r="B123" s="65" t="str">
        <f>VLOOKUP(E123,'Etat des stocks'!A:C,3,0)</f>
        <v>Cacharel</v>
      </c>
      <c r="C123" s="65" t="str">
        <f>VLOOKUP(E123,'Etat des stocks'!A:F,6,0)</f>
        <v>Manteau</v>
      </c>
      <c r="D123" s="65" t="str">
        <f>VLOOKUP(E123,'Etat des stocks'!A:G,7,0)</f>
        <v>Manteau bi-colore ceinturé</v>
      </c>
      <c r="E123" s="53" t="s">
        <v>1284</v>
      </c>
      <c r="F123" s="79">
        <v>230</v>
      </c>
      <c r="G123" s="79"/>
      <c r="H123" s="79">
        <f>G123*(100%-I123)</f>
        <v>0</v>
      </c>
      <c r="I123" s="80"/>
      <c r="J123" s="70">
        <v>42628</v>
      </c>
      <c r="K123" s="70" t="str">
        <f ca="1">IF(VLOOKUP(E123,'Etat des stocks'!A:M,13,0)="","",TODAY())</f>
        <v/>
      </c>
      <c r="L123" s="87">
        <v>42614</v>
      </c>
      <c r="M123" s="70">
        <v>42665</v>
      </c>
      <c r="N123" s="70"/>
    </row>
    <row r="124" spans="1:16" x14ac:dyDescent="0.25">
      <c r="A124" s="65" t="str">
        <f>VLOOKUP(E124,'Etat des stocks'!A:B,2,0)</f>
        <v>16H</v>
      </c>
      <c r="B124" s="65" t="str">
        <f>VLOOKUP(E124,'Etat des stocks'!A:C,3,0)</f>
        <v>Cacharel</v>
      </c>
      <c r="C124" s="65" t="str">
        <f>VLOOKUP(E124,'Etat des stocks'!A:F,6,0)</f>
        <v>Robe</v>
      </c>
      <c r="D124" s="65" t="str">
        <f>VLOOKUP(E124,'Etat des stocks'!A:G,7,0)</f>
        <v>Robe drapée</v>
      </c>
      <c r="E124" s="53" t="s">
        <v>1285</v>
      </c>
      <c r="F124" s="79">
        <v>105</v>
      </c>
      <c r="G124" s="79"/>
      <c r="H124" s="79">
        <f>G124*(100%-I124)</f>
        <v>0</v>
      </c>
      <c r="I124" s="80"/>
      <c r="J124" s="70">
        <v>42628</v>
      </c>
      <c r="K124" s="70" t="str">
        <f ca="1">IF(VLOOKUP(E124,'Etat des stocks'!A:M,13,0)="","",TODAY())</f>
        <v/>
      </c>
      <c r="L124" s="87">
        <v>42614</v>
      </c>
      <c r="M124" s="70">
        <v>42665</v>
      </c>
      <c r="N124" s="70"/>
    </row>
    <row r="125" spans="1:16" x14ac:dyDescent="0.25">
      <c r="A125" s="65" t="str">
        <f>VLOOKUP(E125,'Etat des stocks'!A:B,2,0)</f>
        <v>16H</v>
      </c>
      <c r="B125" s="65" t="str">
        <f>VLOOKUP(E125,'Etat des stocks'!A:C,3,0)</f>
        <v>Cacharel</v>
      </c>
      <c r="C125" s="65" t="str">
        <f>VLOOKUP(E125,'Etat des stocks'!A:F,6,0)</f>
        <v>Robe</v>
      </c>
      <c r="D125" s="65" t="str">
        <f>VLOOKUP(E125,'Etat des stocks'!A:G,7,0)</f>
        <v>Robe drapée</v>
      </c>
      <c r="E125" s="53" t="s">
        <v>1286</v>
      </c>
      <c r="F125" s="79">
        <v>105</v>
      </c>
      <c r="G125" s="79"/>
      <c r="H125" s="79">
        <f>G125*(100%-I125)</f>
        <v>0</v>
      </c>
      <c r="I125" s="80"/>
      <c r="J125" s="70">
        <v>42628</v>
      </c>
      <c r="K125" s="70" t="str">
        <f ca="1">IF(VLOOKUP(E125,'Etat des stocks'!A:M,13,0)="","",TODAY())</f>
        <v/>
      </c>
      <c r="L125" s="87">
        <v>42614</v>
      </c>
      <c r="M125" s="70">
        <v>42665</v>
      </c>
      <c r="N125" s="70"/>
    </row>
    <row r="126" spans="1:16" x14ac:dyDescent="0.25">
      <c r="A126" s="65" t="str">
        <f>VLOOKUP(E126,'Etat des stocks'!A:B,2,0)</f>
        <v>16H</v>
      </c>
      <c r="B126" s="65" t="str">
        <f>VLOOKUP(E126,'Etat des stocks'!A:C,3,0)</f>
        <v>Cacharel</v>
      </c>
      <c r="C126" s="65" t="str">
        <f>VLOOKUP(E126,'Etat des stocks'!A:F,6,0)</f>
        <v>Robe</v>
      </c>
      <c r="D126" s="65" t="str">
        <f>VLOOKUP(E126,'Etat des stocks'!A:G,7,0)</f>
        <v>Robe drapée</v>
      </c>
      <c r="E126" s="53" t="s">
        <v>1286</v>
      </c>
      <c r="F126" s="79">
        <v>105</v>
      </c>
      <c r="G126" s="79"/>
      <c r="H126" s="79">
        <f>G126*(100%-I126)</f>
        <v>0</v>
      </c>
      <c r="I126" s="80"/>
      <c r="J126" s="70">
        <v>42628</v>
      </c>
      <c r="K126" s="70" t="str">
        <f ca="1">IF(VLOOKUP(E126,'Etat des stocks'!A:M,13,0)="","",TODAY())</f>
        <v/>
      </c>
      <c r="L126" s="87">
        <v>42614</v>
      </c>
      <c r="M126" s="70">
        <v>42665</v>
      </c>
      <c r="N126" s="70"/>
    </row>
    <row r="127" spans="1:16" x14ac:dyDescent="0.25">
      <c r="A127" s="65" t="str">
        <f>VLOOKUP(E127,'Etat des stocks'!A:B,2,0)</f>
        <v>16H</v>
      </c>
      <c r="B127" s="65" t="str">
        <f>VLOOKUP(E127,'Etat des stocks'!A:C,3,0)</f>
        <v>Cacharel</v>
      </c>
      <c r="C127" s="65" t="str">
        <f>VLOOKUP(E127,'Etat des stocks'!A:F,6,0)</f>
        <v>Manteau</v>
      </c>
      <c r="D127" s="65" t="str">
        <f>VLOOKUP(E127,'Etat des stocks'!A:G,7,0)</f>
        <v>Manteau droit chiné</v>
      </c>
      <c r="E127" s="53" t="s">
        <v>1287</v>
      </c>
      <c r="F127" s="79">
        <v>230</v>
      </c>
      <c r="G127" s="79"/>
      <c r="H127" s="79">
        <f>G127*(100%-I127)</f>
        <v>0</v>
      </c>
      <c r="I127" s="80"/>
      <c r="J127" s="70">
        <v>42628</v>
      </c>
      <c r="K127" s="70" t="str">
        <f ca="1">IF(VLOOKUP(E127,'Etat des stocks'!A:M,13,0)="","",TODAY())</f>
        <v/>
      </c>
      <c r="L127" s="87">
        <v>42614</v>
      </c>
      <c r="M127" s="70">
        <v>42665</v>
      </c>
      <c r="N127" s="70"/>
    </row>
    <row r="128" spans="1:16" x14ac:dyDescent="0.25">
      <c r="A128" s="65" t="str">
        <f>VLOOKUP(E128,'Etat des stocks'!A:B,2,0)</f>
        <v>16H</v>
      </c>
      <c r="B128" s="65" t="str">
        <f>VLOOKUP(E128,'Etat des stocks'!A:C,3,0)</f>
        <v>Cacharel</v>
      </c>
      <c r="C128" s="65" t="str">
        <f>VLOOKUP(E128,'Etat des stocks'!A:F,6,0)</f>
        <v>Pantalon</v>
      </c>
      <c r="D128" s="65" t="str">
        <f>VLOOKUP(E128,'Etat des stocks'!A:G,7,0)</f>
        <v>Pantalon ceinture frangée</v>
      </c>
      <c r="E128" s="53" t="s">
        <v>1288</v>
      </c>
      <c r="F128" s="79">
        <v>96</v>
      </c>
      <c r="G128" s="79"/>
      <c r="H128" s="79">
        <f>G128*(100%-I128)</f>
        <v>0</v>
      </c>
      <c r="I128" s="80"/>
      <c r="J128" s="70">
        <v>42628</v>
      </c>
      <c r="K128" s="70" t="str">
        <f ca="1">IF(VLOOKUP(E128,'Etat des stocks'!A:M,13,0)="","",TODAY())</f>
        <v/>
      </c>
      <c r="L128" s="87">
        <v>42618</v>
      </c>
      <c r="M128" s="70">
        <v>42637</v>
      </c>
      <c r="N128" s="70"/>
    </row>
    <row r="129" spans="1:16" x14ac:dyDescent="0.25">
      <c r="A129" s="65" t="str">
        <f>VLOOKUP(E129,'Etat des stocks'!A:B,2,0)</f>
        <v>16H</v>
      </c>
      <c r="B129" s="65" t="str">
        <f>VLOOKUP(E129,'Etat des stocks'!A:C,3,0)</f>
        <v>Cacharel</v>
      </c>
      <c r="C129" s="65" t="str">
        <f>VLOOKUP(E129,'Etat des stocks'!A:F,6,0)</f>
        <v>Pantalon</v>
      </c>
      <c r="D129" s="65" t="str">
        <f>VLOOKUP(E129,'Etat des stocks'!A:G,7,0)</f>
        <v>Pantalon ceinture frangée</v>
      </c>
      <c r="E129" s="53" t="s">
        <v>1288</v>
      </c>
      <c r="F129" s="79">
        <v>96</v>
      </c>
      <c r="G129" s="79"/>
      <c r="H129" s="79">
        <f>G129*(100%-I129)</f>
        <v>0</v>
      </c>
      <c r="I129" s="80"/>
      <c r="J129" s="70">
        <v>42628</v>
      </c>
      <c r="K129" s="70" t="str">
        <f ca="1">IF(VLOOKUP(E129,'Etat des stocks'!A:M,13,0)="","",TODAY())</f>
        <v/>
      </c>
      <c r="L129" s="87">
        <v>42618</v>
      </c>
      <c r="M129" s="70">
        <v>42637</v>
      </c>
      <c r="N129" s="70"/>
    </row>
    <row r="130" spans="1:16" x14ac:dyDescent="0.25">
      <c r="A130" s="65" t="str">
        <f>VLOOKUP(E130,'Etat des stocks'!A:B,2,0)</f>
        <v>16H</v>
      </c>
      <c r="B130" s="65" t="str">
        <f>VLOOKUP(E130,'Etat des stocks'!A:C,3,0)</f>
        <v>Cacharel</v>
      </c>
      <c r="C130" s="65" t="str">
        <f>VLOOKUP(E130,'Etat des stocks'!A:F,6,0)</f>
        <v>Top</v>
      </c>
      <c r="D130" s="65" t="str">
        <f>VLOOKUP(E130,'Etat des stocks'!A:G,7,0)</f>
        <v>Top floral brodé</v>
      </c>
      <c r="E130" s="53" t="s">
        <v>1289</v>
      </c>
      <c r="F130" s="79">
        <v>77</v>
      </c>
      <c r="G130" s="79"/>
      <c r="H130" s="79">
        <f>G130*(100%-I130)</f>
        <v>0</v>
      </c>
      <c r="I130" s="80"/>
      <c r="J130" s="70">
        <v>42614</v>
      </c>
      <c r="K130" s="70" t="str">
        <f ca="1">IF(VLOOKUP(E130,'Etat des stocks'!A:M,13,0)="","",TODAY())</f>
        <v/>
      </c>
      <c r="L130" s="87">
        <v>42618</v>
      </c>
      <c r="M130" s="70">
        <v>42637</v>
      </c>
      <c r="N130" s="70"/>
    </row>
    <row r="131" spans="1:16" x14ac:dyDescent="0.25">
      <c r="A131" s="65" t="str">
        <f>VLOOKUP(E131,'Etat des stocks'!A:B,2,0)</f>
        <v>16H</v>
      </c>
      <c r="B131" s="65" t="str">
        <f>VLOOKUP(E131,'Etat des stocks'!A:C,3,0)</f>
        <v>Cacharel</v>
      </c>
      <c r="C131" s="65" t="str">
        <f>VLOOKUP(E131,'Etat des stocks'!A:F,6,0)</f>
        <v>Top</v>
      </c>
      <c r="D131" s="65" t="str">
        <f>VLOOKUP(E131,'Etat des stocks'!A:G,7,0)</f>
        <v>Top floral brodé</v>
      </c>
      <c r="E131" s="53" t="s">
        <v>1289</v>
      </c>
      <c r="F131" s="79">
        <v>77</v>
      </c>
      <c r="G131" s="79"/>
      <c r="H131" s="79">
        <f>G131*(100%-I131)</f>
        <v>0</v>
      </c>
      <c r="I131" s="80"/>
      <c r="J131" s="70">
        <v>42614</v>
      </c>
      <c r="K131" s="70" t="str">
        <f ca="1">IF(VLOOKUP(E131,'Etat des stocks'!A:M,13,0)="","",TODAY())</f>
        <v/>
      </c>
      <c r="L131" s="87">
        <v>42618</v>
      </c>
      <c r="M131" s="70">
        <v>42637</v>
      </c>
      <c r="N131" s="70"/>
    </row>
    <row r="132" spans="1:16" x14ac:dyDescent="0.25">
      <c r="A132" s="65" t="str">
        <f>VLOOKUP(E132,'Etat des stocks'!A:B,2,0)</f>
        <v>16H</v>
      </c>
      <c r="B132" s="65" t="str">
        <f>VLOOKUP(E132,'Etat des stocks'!A:C,3,0)</f>
        <v>Cacharel</v>
      </c>
      <c r="C132" s="65" t="str">
        <f>VLOOKUP(E132,'Etat des stocks'!A:F,6,0)</f>
        <v>Top</v>
      </c>
      <c r="D132" s="65" t="str">
        <f>VLOOKUP(E132,'Etat des stocks'!A:G,7,0)</f>
        <v>Top floral brodé</v>
      </c>
      <c r="E132" s="53" t="s">
        <v>1290</v>
      </c>
      <c r="F132" s="79">
        <v>77</v>
      </c>
      <c r="G132" s="79"/>
      <c r="H132" s="79">
        <f>G132*(100%-I132)</f>
        <v>0</v>
      </c>
      <c r="I132" s="80"/>
      <c r="J132" s="70">
        <v>42614</v>
      </c>
      <c r="K132" s="70" t="str">
        <f ca="1">IF(VLOOKUP(E132,'Etat des stocks'!A:M,13,0)="","",TODAY())</f>
        <v/>
      </c>
      <c r="L132" s="87">
        <v>42618</v>
      </c>
      <c r="M132" s="70">
        <v>42637</v>
      </c>
      <c r="N132" s="70"/>
    </row>
    <row r="133" spans="1:16" x14ac:dyDescent="0.25">
      <c r="A133" s="65" t="str">
        <f>VLOOKUP(E133,'Etat des stocks'!A:B,2,0)</f>
        <v>16H</v>
      </c>
      <c r="B133" s="65" t="str">
        <f>VLOOKUP(E133,'Etat des stocks'!A:C,3,0)</f>
        <v>Cacharel</v>
      </c>
      <c r="C133" s="65" t="str">
        <f>VLOOKUP(E133,'Etat des stocks'!A:F,6,0)</f>
        <v>Top</v>
      </c>
      <c r="D133" s="65" t="str">
        <f>VLOOKUP(E133,'Etat des stocks'!A:G,7,0)</f>
        <v>Top floral brodé</v>
      </c>
      <c r="E133" s="53" t="s">
        <v>1290</v>
      </c>
      <c r="F133" s="79">
        <v>77</v>
      </c>
      <c r="G133" s="79"/>
      <c r="H133" s="79"/>
      <c r="I133" s="80"/>
      <c r="J133" s="70">
        <v>42614</v>
      </c>
      <c r="K133" s="70" t="str">
        <f ca="1">IF(VLOOKUP(E133,'Etat des stocks'!A:M,13,0)="","",TODAY())</f>
        <v/>
      </c>
      <c r="L133" s="87">
        <v>42618</v>
      </c>
      <c r="M133" s="70">
        <v>42637</v>
      </c>
      <c r="N133" s="70"/>
    </row>
    <row r="134" spans="1:16" x14ac:dyDescent="0.25">
      <c r="A134" s="65" t="str">
        <f>VLOOKUP(E134,'Etat des stocks'!A:B,2,0)</f>
        <v>16H</v>
      </c>
      <c r="B134" s="65" t="str">
        <f>VLOOKUP(E134,'Etat des stocks'!A:C,3,0)</f>
        <v>Cacharel</v>
      </c>
      <c r="C134" s="65" t="str">
        <f>VLOOKUP(E134,'Etat des stocks'!A:F,6,0)</f>
        <v>Top</v>
      </c>
      <c r="D134" s="65" t="str">
        <f>VLOOKUP(E134,'Etat des stocks'!A:G,7,0)</f>
        <v>Top floral brodé</v>
      </c>
      <c r="E134" s="53" t="s">
        <v>1290</v>
      </c>
      <c r="F134" s="79">
        <v>77</v>
      </c>
      <c r="G134" s="79"/>
      <c r="H134" s="79"/>
      <c r="I134" s="80"/>
      <c r="J134" s="70">
        <v>42614</v>
      </c>
      <c r="K134" s="70" t="str">
        <f ca="1">IF(VLOOKUP(E134,'Etat des stocks'!A:M,13,0)="","",TODAY())</f>
        <v/>
      </c>
      <c r="L134" s="87">
        <v>42618</v>
      </c>
      <c r="M134" s="70">
        <v>42637</v>
      </c>
      <c r="N134" s="70"/>
    </row>
    <row r="135" spans="1:16" x14ac:dyDescent="0.25">
      <c r="A135" s="65" t="str">
        <f>VLOOKUP(E135,'Etat des stocks'!A:B,2,0)</f>
        <v>16H</v>
      </c>
      <c r="B135" s="65" t="str">
        <f>VLOOKUP(E135,'Etat des stocks'!A:C,3,0)</f>
        <v>Cacharel</v>
      </c>
      <c r="C135" s="65" t="str">
        <f>VLOOKUP(E135,'Etat des stocks'!A:F,6,0)</f>
        <v>Manteau</v>
      </c>
      <c r="D135" s="65" t="str">
        <f>VLOOKUP(E135,'Etat des stocks'!A:G,7,0)</f>
        <v>Manteau long ceinturé</v>
      </c>
      <c r="E135" s="53" t="s">
        <v>1291</v>
      </c>
      <c r="F135" s="79">
        <v>270</v>
      </c>
      <c r="G135" s="79"/>
      <c r="H135" s="79"/>
      <c r="I135" s="80"/>
      <c r="J135" s="70">
        <v>42614</v>
      </c>
      <c r="K135" s="70" t="str">
        <f ca="1">IF(VLOOKUP(E135,'Etat des stocks'!A:M,13,0)="","",TODAY())</f>
        <v/>
      </c>
      <c r="L135" s="87">
        <v>42614</v>
      </c>
      <c r="M135" s="70">
        <v>42665</v>
      </c>
      <c r="N135" s="70"/>
    </row>
    <row r="136" spans="1:16" x14ac:dyDescent="0.25">
      <c r="A136" s="65" t="str">
        <f>VLOOKUP(E136,'Etat des stocks'!A:B,2,0)</f>
        <v>16H</v>
      </c>
      <c r="B136" s="65" t="str">
        <f>VLOOKUP(E136,'Etat des stocks'!A:C,3,0)</f>
        <v>Cacharel</v>
      </c>
      <c r="C136" s="65" t="str">
        <f>VLOOKUP(E136,'Etat des stocks'!A:F,6,0)</f>
        <v>Robe</v>
      </c>
      <c r="D136" s="65" t="str">
        <f>VLOOKUP(E136,'Etat des stocks'!A:G,7,0)</f>
        <v>Robe sans manches ceinturée</v>
      </c>
      <c r="E136" s="53" t="s">
        <v>1292</v>
      </c>
      <c r="F136" s="79">
        <v>135</v>
      </c>
      <c r="G136" s="79"/>
      <c r="H136" s="79"/>
      <c r="I136" s="80"/>
      <c r="J136" s="70">
        <v>42614</v>
      </c>
      <c r="K136" s="70" t="str">
        <f ca="1">IF(VLOOKUP(E136,'Etat des stocks'!A:M,13,0)="","",TODAY())</f>
        <v/>
      </c>
      <c r="L136" s="87">
        <v>42618</v>
      </c>
      <c r="M136" s="70">
        <v>42637</v>
      </c>
      <c r="N136" s="70"/>
    </row>
    <row r="137" spans="1:16" x14ac:dyDescent="0.25">
      <c r="A137" s="65" t="str">
        <f>VLOOKUP(E137,'Etat des stocks'!A:B,2,0)</f>
        <v>16H</v>
      </c>
      <c r="B137" s="65" t="str">
        <f>VLOOKUP(E137,'Etat des stocks'!A:C,3,0)</f>
        <v>Cacharel</v>
      </c>
      <c r="C137" s="65" t="str">
        <f>VLOOKUP(E137,'Etat des stocks'!A:F,6,0)</f>
        <v>Robe</v>
      </c>
      <c r="D137" s="65" t="str">
        <f>VLOOKUP(E137,'Etat des stocks'!A:G,7,0)</f>
        <v>Robe sans manches ceinturée</v>
      </c>
      <c r="E137" s="53" t="s">
        <v>1292</v>
      </c>
      <c r="F137" s="79">
        <v>135</v>
      </c>
      <c r="G137" s="79"/>
      <c r="H137" s="79"/>
      <c r="I137" s="80"/>
      <c r="J137" s="70">
        <v>42614</v>
      </c>
      <c r="K137" s="70" t="str">
        <f ca="1">IF(VLOOKUP(E137,'Etat des stocks'!A:M,13,0)="","",TODAY())</f>
        <v/>
      </c>
      <c r="L137" s="87">
        <v>42618</v>
      </c>
      <c r="M137" s="70">
        <v>42637</v>
      </c>
      <c r="N137" s="70"/>
    </row>
    <row r="138" spans="1:16" x14ac:dyDescent="0.25">
      <c r="A138" s="65" t="str">
        <f>VLOOKUP(E138,'Etat des stocks'!A:B,2,0)</f>
        <v>16H</v>
      </c>
      <c r="B138" s="65" t="str">
        <f>VLOOKUP(E138,'Etat des stocks'!A:C,3,0)</f>
        <v>Cacharel</v>
      </c>
      <c r="C138" s="65" t="str">
        <f>VLOOKUP(E138,'Etat des stocks'!A:F,6,0)</f>
        <v>Pantalon</v>
      </c>
      <c r="D138" s="65" t="str">
        <f>VLOOKUP(E138,'Etat des stocks'!A:G,7,0)</f>
        <v>Pantalon fendu</v>
      </c>
      <c r="E138" s="53" t="s">
        <v>1293</v>
      </c>
      <c r="F138" s="79">
        <v>125</v>
      </c>
      <c r="G138" s="79"/>
      <c r="H138" s="79"/>
      <c r="I138" s="80"/>
      <c r="J138" s="70">
        <v>42614</v>
      </c>
      <c r="K138" s="70" t="str">
        <f ca="1">IF(VLOOKUP(E138,'Etat des stocks'!A:M,13,0)="","",TODAY())</f>
        <v/>
      </c>
      <c r="L138" s="87">
        <v>42618</v>
      </c>
      <c r="M138" s="70">
        <v>42637</v>
      </c>
      <c r="N138" s="70"/>
    </row>
    <row r="139" spans="1:16" x14ac:dyDescent="0.25">
      <c r="A139" s="65" t="str">
        <f>VLOOKUP(E139,'Etat des stocks'!A:B,2,0)</f>
        <v>16H</v>
      </c>
      <c r="B139" s="65" t="str">
        <f>VLOOKUP(E139,'Etat des stocks'!A:C,3,0)</f>
        <v>Cacharel</v>
      </c>
      <c r="C139" s="65" t="str">
        <f>VLOOKUP(E139,'Etat des stocks'!A:F,6,0)</f>
        <v>Pantalon</v>
      </c>
      <c r="D139" s="65" t="str">
        <f>VLOOKUP(E139,'Etat des stocks'!A:G,7,0)</f>
        <v>Pantalon fendu</v>
      </c>
      <c r="E139" s="53" t="s">
        <v>1293</v>
      </c>
      <c r="F139" s="79">
        <v>125</v>
      </c>
      <c r="G139" s="79"/>
      <c r="H139" s="79"/>
      <c r="I139" s="80"/>
      <c r="J139" s="70">
        <v>42614</v>
      </c>
      <c r="K139" s="70" t="str">
        <f ca="1">IF(VLOOKUP(E139,'Etat des stocks'!A:M,13,0)="","",TODAY())</f>
        <v/>
      </c>
      <c r="L139" s="87">
        <v>42618</v>
      </c>
      <c r="M139" s="70">
        <v>42637</v>
      </c>
      <c r="N139" s="70"/>
    </row>
    <row r="140" spans="1:16" x14ac:dyDescent="0.25">
      <c r="A140" s="65" t="str">
        <f>VLOOKUP(E140,'Etat des stocks'!A:B,2,0)</f>
        <v>16H</v>
      </c>
      <c r="B140" s="65" t="str">
        <f>VLOOKUP(E140,'Etat des stocks'!A:C,3,0)</f>
        <v>Cacharel</v>
      </c>
      <c r="C140" s="65" t="str">
        <f>VLOOKUP(E140,'Etat des stocks'!A:F,6,0)</f>
        <v>Robe</v>
      </c>
      <c r="D140" s="65" t="str">
        <f>VLOOKUP(E140,'Etat des stocks'!A:G,7,0)</f>
        <v>Robe manches longues</v>
      </c>
      <c r="E140" s="53" t="s">
        <v>1294</v>
      </c>
      <c r="F140" s="79">
        <v>138</v>
      </c>
      <c r="G140" s="79"/>
      <c r="H140" s="79"/>
      <c r="I140" s="80"/>
      <c r="J140" s="70">
        <v>42614</v>
      </c>
      <c r="K140" s="70" t="str">
        <f ca="1">IF(VLOOKUP(E140,'Etat des stocks'!A:M,13,0)="","",TODAY())</f>
        <v/>
      </c>
      <c r="L140" s="87">
        <v>42614</v>
      </c>
      <c r="M140" s="70">
        <v>42665</v>
      </c>
      <c r="N140" s="70"/>
    </row>
    <row r="141" spans="1:16" x14ac:dyDescent="0.25">
      <c r="A141" s="65" t="str">
        <f>VLOOKUP(E141,'Etat des stocks'!A:B,2,0)</f>
        <v>16H</v>
      </c>
      <c r="B141" s="65" t="str">
        <f>VLOOKUP(E141,'Etat des stocks'!A:C,3,0)</f>
        <v>Cacharel</v>
      </c>
      <c r="C141" s="65" t="str">
        <f>VLOOKUP(E141,'Etat des stocks'!A:F,6,0)</f>
        <v>Veste</v>
      </c>
      <c r="D141" s="65" t="str">
        <f>VLOOKUP(E141,'Etat des stocks'!A:G,7,0)</f>
        <v>Gilet en fourrure</v>
      </c>
      <c r="E141" s="53" t="s">
        <v>1295</v>
      </c>
      <c r="F141" s="79">
        <v>165</v>
      </c>
      <c r="G141" s="79"/>
      <c r="H141" s="79"/>
      <c r="I141" s="80"/>
      <c r="J141" s="70">
        <v>42614</v>
      </c>
      <c r="K141" s="70" t="str">
        <f ca="1">IF(VLOOKUP(E141,'Etat des stocks'!A:M,13,0)="","",TODAY())</f>
        <v/>
      </c>
      <c r="L141" s="87">
        <v>42614</v>
      </c>
      <c r="M141" s="70">
        <v>42700</v>
      </c>
      <c r="N141" s="70"/>
    </row>
    <row r="142" spans="1:16" x14ac:dyDescent="0.25">
      <c r="A142" s="65" t="str">
        <f>VLOOKUP(E142,'Etat des stocks'!A:B,2,0)</f>
        <v>16H</v>
      </c>
      <c r="B142" s="65" t="str">
        <f>VLOOKUP(E142,'Etat des stocks'!A:C,3,0)</f>
        <v>Iris Cantabri</v>
      </c>
      <c r="C142" s="65" t="str">
        <f>VLOOKUP(E142,'Etat des stocks'!A:F,6,0)</f>
        <v>Jupe</v>
      </c>
      <c r="D142" s="65" t="str">
        <f>VLOOKUP(E142,'Etat des stocks'!A:G,7,0)</f>
        <v>Mini jupe en jacquard</v>
      </c>
      <c r="E142" s="53" t="s">
        <v>1367</v>
      </c>
      <c r="F142" s="79">
        <v>122</v>
      </c>
      <c r="G142" s="79">
        <v>330</v>
      </c>
      <c r="H142" s="79"/>
      <c r="I142" s="80"/>
      <c r="J142" s="70">
        <v>42705</v>
      </c>
      <c r="K142" s="70">
        <v>42604</v>
      </c>
      <c r="L142" s="87"/>
      <c r="M142" s="70">
        <v>42700</v>
      </c>
      <c r="N142" s="70"/>
    </row>
    <row r="143" spans="1:16" x14ac:dyDescent="0.25">
      <c r="A143" s="65" t="str">
        <f>VLOOKUP(E143,'Etat des stocks'!A:B,2,0)</f>
        <v>16H</v>
      </c>
      <c r="B143" s="65" t="str">
        <f>VLOOKUP(E143,'Etat des stocks'!A:C,3,0)</f>
        <v>Iris Cantabri</v>
      </c>
      <c r="C143" s="65" t="str">
        <f>VLOOKUP(E143,'Etat des stocks'!A:F,6,0)</f>
        <v>Robe</v>
      </c>
      <c r="D143" s="65" t="str">
        <f>VLOOKUP(E143,'Etat des stocks'!A:G,7,0)</f>
        <v>Robe trapèze</v>
      </c>
      <c r="E143" s="53" t="s">
        <v>1368</v>
      </c>
      <c r="F143" s="79">
        <v>204</v>
      </c>
      <c r="G143" s="79">
        <v>550</v>
      </c>
      <c r="H143" s="79"/>
      <c r="I143" s="80"/>
      <c r="J143" s="70">
        <v>42705</v>
      </c>
      <c r="K143" s="70">
        <v>42604</v>
      </c>
      <c r="L143" s="87"/>
      <c r="M143" s="70">
        <v>42700</v>
      </c>
      <c r="N143" s="95"/>
      <c r="O143" s="96"/>
      <c r="P143" s="90"/>
    </row>
    <row r="144" spans="1:16" x14ac:dyDescent="0.25">
      <c r="A144" s="65" t="str">
        <f>VLOOKUP(E144,'Etat des stocks'!A:B,2,0)</f>
        <v>16H</v>
      </c>
      <c r="B144" s="65" t="str">
        <f>VLOOKUP(E144,'Etat des stocks'!A:C,3,0)</f>
        <v>Melissa Kandiyoti</v>
      </c>
      <c r="C144" s="65" t="str">
        <f>VLOOKUP(E144,'Etat des stocks'!A:F,6,0)</f>
        <v>Bijoux</v>
      </c>
      <c r="D144" s="65" t="str">
        <f>VLOOKUP(E144,'Etat des stocks'!A:G,7,0)</f>
        <v>Collier avec pierres</v>
      </c>
      <c r="E144" s="53" t="s">
        <v>1371</v>
      </c>
      <c r="F144" s="79">
        <v>53</v>
      </c>
      <c r="G144" s="79"/>
      <c r="H144" s="79"/>
      <c r="I144" s="80"/>
      <c r="J144" s="70"/>
      <c r="K144" s="70" t="str">
        <f ca="1">IF(VLOOKUP(E144,'Etat des stocks'!A:M,13,0)="","",TODAY())</f>
        <v/>
      </c>
      <c r="L144" s="87">
        <v>42675</v>
      </c>
      <c r="M144" s="70">
        <v>42700</v>
      </c>
      <c r="N144" s="70"/>
    </row>
    <row r="145" spans="1:16" x14ac:dyDescent="0.25">
      <c r="A145" s="65" t="str">
        <f>VLOOKUP(E145,'Etat des stocks'!A:B,2,0)</f>
        <v>16H</v>
      </c>
      <c r="B145" s="65" t="str">
        <f>VLOOKUP(E145,'Etat des stocks'!A:C,3,0)</f>
        <v>Melissa Kandiyoti</v>
      </c>
      <c r="C145" s="65" t="str">
        <f>VLOOKUP(E145,'Etat des stocks'!A:F,6,0)</f>
        <v>Bijoux</v>
      </c>
      <c r="D145" s="65" t="str">
        <f>VLOOKUP(E145,'Etat des stocks'!A:G,7,0)</f>
        <v>Parure perles</v>
      </c>
      <c r="E145" s="53" t="s">
        <v>1372</v>
      </c>
      <c r="F145" s="79">
        <v>215</v>
      </c>
      <c r="G145" s="79"/>
      <c r="H145" s="79"/>
      <c r="I145" s="80"/>
      <c r="J145" s="70">
        <v>42675</v>
      </c>
      <c r="K145" s="70" t="str">
        <f ca="1">IF(VLOOKUP(E145,'Etat des stocks'!A:M,13,0)="","",TODAY())</f>
        <v/>
      </c>
      <c r="L145" s="87">
        <v>42675</v>
      </c>
      <c r="M145" s="70">
        <v>42700</v>
      </c>
      <c r="N145" s="70"/>
    </row>
    <row r="146" spans="1:16" x14ac:dyDescent="0.25">
      <c r="A146" s="65" t="str">
        <f>VLOOKUP(E146,'Etat des stocks'!A:B,2,0)</f>
        <v>16H</v>
      </c>
      <c r="B146" s="65" t="str">
        <f>VLOOKUP(E146,'Etat des stocks'!A:C,3,0)</f>
        <v>Melissa Kandiyoti</v>
      </c>
      <c r="C146" s="65" t="str">
        <f>VLOOKUP(E146,'Etat des stocks'!A:F,6,0)</f>
        <v>Bijoux</v>
      </c>
      <c r="D146" s="65" t="str">
        <f>VLOOKUP(E146,'Etat des stocks'!A:G,7,0)</f>
        <v>Sautoir perles</v>
      </c>
      <c r="E146" s="53" t="s">
        <v>1373</v>
      </c>
      <c r="F146" s="79">
        <v>220</v>
      </c>
      <c r="G146" s="79"/>
      <c r="H146" s="79"/>
      <c r="I146" s="80"/>
      <c r="J146" s="70">
        <v>42675</v>
      </c>
      <c r="K146" s="70" t="str">
        <f ca="1">IF(VLOOKUP(E146,'Etat des stocks'!A:M,13,0)="","",TODAY())</f>
        <v/>
      </c>
      <c r="L146" s="87">
        <v>42675</v>
      </c>
      <c r="M146" s="70">
        <v>42700</v>
      </c>
      <c r="N146" s="70"/>
    </row>
    <row r="147" spans="1:16" x14ac:dyDescent="0.25">
      <c r="A147" s="65" t="str">
        <f>VLOOKUP(E147,'Etat des stocks'!A:B,2,0)</f>
        <v>16H</v>
      </c>
      <c r="B147" s="65" t="str">
        <f>VLOOKUP(E147,'Etat des stocks'!A:C,3,0)</f>
        <v>Melissa Kandiyoti</v>
      </c>
      <c r="C147" s="65" t="str">
        <f>VLOOKUP(E147,'Etat des stocks'!A:F,6,0)</f>
        <v>Bijoux</v>
      </c>
      <c r="D147" s="65" t="str">
        <f>VLOOKUP(E147,'Etat des stocks'!A:G,7,0)</f>
        <v>Boucle d'oreille mini</v>
      </c>
      <c r="E147" s="53" t="s">
        <v>1374</v>
      </c>
      <c r="F147" s="79">
        <v>60</v>
      </c>
      <c r="G147" s="79"/>
      <c r="H147" s="79"/>
      <c r="I147" s="80"/>
      <c r="J147" s="70">
        <v>42675</v>
      </c>
      <c r="K147" s="70" t="str">
        <f ca="1">IF(VLOOKUP(E147,'Etat des stocks'!A:M,13,0)="","",TODAY())</f>
        <v/>
      </c>
      <c r="L147" s="87">
        <v>42675</v>
      </c>
      <c r="M147" s="70">
        <v>42700</v>
      </c>
      <c r="N147" s="70"/>
    </row>
    <row r="148" spans="1:16" x14ac:dyDescent="0.25">
      <c r="A148" s="65" t="str">
        <f>VLOOKUP(E148,'Etat des stocks'!A:B,2,0)</f>
        <v>16H</v>
      </c>
      <c r="B148" s="65" t="str">
        <f>VLOOKUP(E148,'Etat des stocks'!A:C,3,0)</f>
        <v>Melissa Kandiyoti</v>
      </c>
      <c r="C148" s="65" t="str">
        <f>VLOOKUP(E148,'Etat des stocks'!A:F,6,0)</f>
        <v>Bijoux</v>
      </c>
      <c r="D148" s="65" t="str">
        <f>VLOOKUP(E148,'Etat des stocks'!A:G,7,0)</f>
        <v>Boucles d'oreille maxi</v>
      </c>
      <c r="E148" s="53" t="s">
        <v>1375</v>
      </c>
      <c r="F148" s="79">
        <v>130</v>
      </c>
      <c r="G148" s="79"/>
      <c r="H148" s="79"/>
      <c r="I148" s="80"/>
      <c r="J148" s="70">
        <v>42675</v>
      </c>
      <c r="K148" s="70" t="str">
        <f ca="1">IF(VLOOKUP(E148,'Etat des stocks'!A:M,13,0)="","",TODAY())</f>
        <v/>
      </c>
      <c r="L148" s="87">
        <v>42675</v>
      </c>
      <c r="M148" s="70">
        <v>42700</v>
      </c>
      <c r="N148" s="70"/>
    </row>
    <row r="149" spans="1:16" x14ac:dyDescent="0.25">
      <c r="A149" s="65" t="str">
        <f>VLOOKUP(E149,'Etat des stocks'!A:B,2,0)</f>
        <v>16H</v>
      </c>
      <c r="B149" s="65" t="str">
        <f>VLOOKUP(E149,'Etat des stocks'!A:C,3,0)</f>
        <v>Melissa Kandiyoti</v>
      </c>
      <c r="C149" s="65" t="str">
        <f>VLOOKUP(E149,'Etat des stocks'!A:F,6,0)</f>
        <v>Bijoux</v>
      </c>
      <c r="D149" s="65" t="str">
        <f>VLOOKUP(E149,'Etat des stocks'!A:G,7,0)</f>
        <v>Boucles d'oreille pendant</v>
      </c>
      <c r="E149" s="53" t="s">
        <v>1376</v>
      </c>
      <c r="F149" s="79">
        <v>145</v>
      </c>
      <c r="G149" s="79"/>
      <c r="H149" s="79"/>
      <c r="I149" s="80"/>
      <c r="J149" s="70">
        <v>42675</v>
      </c>
      <c r="K149" s="70" t="str">
        <f ca="1">IF(VLOOKUP(E149,'Etat des stocks'!A:M,13,0)="","",TODAY())</f>
        <v/>
      </c>
      <c r="L149" s="87">
        <v>42675</v>
      </c>
      <c r="M149" s="70">
        <v>42700</v>
      </c>
      <c r="N149" s="70"/>
    </row>
    <row r="150" spans="1:16" x14ac:dyDescent="0.25">
      <c r="A150" s="65" t="str">
        <f>VLOOKUP(E150,'Etat des stocks'!A:B,2,0)</f>
        <v>16PE</v>
      </c>
      <c r="B150" s="65" t="str">
        <f>VLOOKUP(E150,'Etat des stocks'!A:C,3,0)</f>
        <v>Red Valentino</v>
      </c>
      <c r="C150" s="65" t="str">
        <f>VLOOKUP(E150,'Etat des stocks'!A:F,6,0)</f>
        <v>Manteau</v>
      </c>
      <c r="D150" s="65" t="str">
        <f>VLOOKUP(E150,'Etat des stocks'!A:G,7,0)</f>
        <v>Manteaux bi-colore effet festonné</v>
      </c>
      <c r="E150" s="53" t="s">
        <v>1029</v>
      </c>
      <c r="F150" s="79">
        <v>279</v>
      </c>
      <c r="G150" s="79">
        <v>725</v>
      </c>
      <c r="H150" s="79">
        <f>G150*(100%-I150)</f>
        <v>725</v>
      </c>
      <c r="I150" s="80"/>
      <c r="J150" s="70"/>
      <c r="K150" s="70">
        <v>42354</v>
      </c>
      <c r="L150" s="87">
        <v>42614</v>
      </c>
      <c r="M150" s="70">
        <v>42401</v>
      </c>
      <c r="N150" s="70"/>
      <c r="O150" s="96"/>
      <c r="P150" s="93"/>
    </row>
    <row r="151" spans="1:16" x14ac:dyDescent="0.25">
      <c r="A151" s="65" t="str">
        <f>VLOOKUP(E151,'Etat des stocks'!A:B,2,0)</f>
        <v>16PE</v>
      </c>
      <c r="B151" s="65" t="str">
        <f>VLOOKUP(E151,'Etat des stocks'!A:C,3,0)</f>
        <v>Red Valentino</v>
      </c>
      <c r="C151" s="65" t="str">
        <f>VLOOKUP(E151,'Etat des stocks'!A:F,6,0)</f>
        <v>Robe</v>
      </c>
      <c r="D151" s="65" t="str">
        <f>VLOOKUP(E151,'Etat des stocks'!A:G,7,0)</f>
        <v>Robe imprimée cerises</v>
      </c>
      <c r="E151" s="53" t="s">
        <v>1030</v>
      </c>
      <c r="F151" s="79">
        <v>190.5</v>
      </c>
      <c r="G151" s="79">
        <v>495</v>
      </c>
      <c r="H151" s="79">
        <f>G151*(100%-I151)</f>
        <v>495</v>
      </c>
      <c r="I151" s="80"/>
      <c r="J151" s="70"/>
      <c r="K151" s="70">
        <v>42725</v>
      </c>
      <c r="L151" s="87">
        <v>42614</v>
      </c>
      <c r="M151" s="70">
        <v>42401</v>
      </c>
      <c r="N151" s="70"/>
      <c r="O151" s="96"/>
      <c r="P151" s="93"/>
    </row>
    <row r="152" spans="1:16" x14ac:dyDescent="0.25">
      <c r="A152" s="65" t="str">
        <f>VLOOKUP(E152,'Etat des stocks'!A:B,2,0)</f>
        <v>16PE</v>
      </c>
      <c r="B152" s="65" t="str">
        <f>VLOOKUP(E152,'Etat des stocks'!A:C,3,0)</f>
        <v>Red Valentino</v>
      </c>
      <c r="C152" s="65" t="str">
        <f>VLOOKUP(E152,'Etat des stocks'!A:F,6,0)</f>
        <v>Robe</v>
      </c>
      <c r="D152" s="65" t="str">
        <f>VLOOKUP(E152,'Etat des stocks'!A:G,7,0)</f>
        <v>Robe noire col claudine  à effet festonné blanc</v>
      </c>
      <c r="E152" s="53" t="s">
        <v>1031</v>
      </c>
      <c r="F152" s="79">
        <v>211.5</v>
      </c>
      <c r="G152" s="79">
        <v>550</v>
      </c>
      <c r="H152" s="79">
        <f>G152*(100%-I152)</f>
        <v>550</v>
      </c>
      <c r="I152" s="80"/>
      <c r="J152" s="70"/>
      <c r="K152" s="70">
        <v>42720</v>
      </c>
      <c r="L152" s="87">
        <v>42614</v>
      </c>
      <c r="M152" s="70">
        <v>42401</v>
      </c>
      <c r="N152" s="70"/>
      <c r="O152" s="96"/>
      <c r="P152" s="93"/>
    </row>
    <row r="153" spans="1:16" x14ac:dyDescent="0.25">
      <c r="A153" s="65" t="str">
        <f>VLOOKUP(E153,'Etat des stocks'!A:B,2,0)</f>
        <v>16PE</v>
      </c>
      <c r="B153" s="65" t="str">
        <f>VLOOKUP(E153,'Etat des stocks'!A:C,3,0)</f>
        <v>Red Valentino</v>
      </c>
      <c r="C153" s="65" t="str">
        <f>VLOOKUP(E153,'Etat des stocks'!A:F,6,0)</f>
        <v>Robe</v>
      </c>
      <c r="D153" s="65" t="str">
        <f>VLOOKUP(E153,'Etat des stocks'!A:G,7,0)</f>
        <v xml:space="preserve">Robe arc-en-ciel </v>
      </c>
      <c r="E153" s="53" t="s">
        <v>1032</v>
      </c>
      <c r="F153" s="79">
        <v>259.5</v>
      </c>
      <c r="G153" s="79">
        <v>675</v>
      </c>
      <c r="H153" s="79">
        <f>G153*(100%-I153)</f>
        <v>675</v>
      </c>
      <c r="I153" s="80"/>
      <c r="J153" s="70"/>
      <c r="K153" s="70">
        <v>42720</v>
      </c>
      <c r="L153" s="87">
        <v>42614</v>
      </c>
      <c r="M153" s="70">
        <v>42401</v>
      </c>
      <c r="N153" s="70"/>
      <c r="O153" s="96"/>
      <c r="P153" s="93"/>
    </row>
    <row r="154" spans="1:16" x14ac:dyDescent="0.25">
      <c r="A154" s="65" t="str">
        <f>VLOOKUP(E154,'Etat des stocks'!A:B,2,0)</f>
        <v>16PE</v>
      </c>
      <c r="B154" s="65" t="str">
        <f>VLOOKUP(E154,'Etat des stocks'!A:C,3,0)</f>
        <v>Red Valentino</v>
      </c>
      <c r="C154" s="65" t="str">
        <f>VLOOKUP(E154,'Etat des stocks'!A:F,6,0)</f>
        <v>Robe</v>
      </c>
      <c r="D154" s="65" t="str">
        <f>VLOOKUP(E154,'Etat des stocks'!A:G,7,0)</f>
        <v>Robe tee-shirt effet tutu</v>
      </c>
      <c r="E154" s="53" t="s">
        <v>1033</v>
      </c>
      <c r="F154" s="79">
        <v>113.5</v>
      </c>
      <c r="G154" s="79">
        <v>295</v>
      </c>
      <c r="H154" s="79">
        <f>G154*(100%-I154)</f>
        <v>295</v>
      </c>
      <c r="I154" s="80"/>
      <c r="J154" s="70"/>
      <c r="K154" s="70">
        <v>42725</v>
      </c>
      <c r="L154" s="87">
        <v>42614</v>
      </c>
      <c r="M154" s="70">
        <v>42401</v>
      </c>
      <c r="N154" s="70"/>
      <c r="O154" s="96"/>
      <c r="P154" s="98"/>
    </row>
    <row r="155" spans="1:16" x14ac:dyDescent="0.25">
      <c r="A155" s="65" t="str">
        <f>VLOOKUP(E155,'Etat des stocks'!A:B,2,0)</f>
        <v>16PE</v>
      </c>
      <c r="B155" s="65" t="str">
        <f>VLOOKUP(E155,'Etat des stocks'!A:C,3,0)</f>
        <v>Red Valentino</v>
      </c>
      <c r="C155" s="65" t="str">
        <f>VLOOKUP(E155,'Etat des stocks'!A:F,6,0)</f>
        <v>Robe</v>
      </c>
      <c r="D155" s="65" t="str">
        <f>VLOOKUP(E155,'Etat des stocks'!A:G,7,0)</f>
        <v>Robe manches courtes col cerise</v>
      </c>
      <c r="E155" s="53" t="s">
        <v>1034</v>
      </c>
      <c r="F155" s="79">
        <v>173</v>
      </c>
      <c r="G155" s="79">
        <v>450</v>
      </c>
      <c r="H155" s="79">
        <f>G155*(100%-I155)</f>
        <v>450</v>
      </c>
      <c r="I155" s="80"/>
      <c r="J155" s="70"/>
      <c r="K155" s="70">
        <v>42373</v>
      </c>
      <c r="L155" s="87">
        <v>42614</v>
      </c>
      <c r="M155" s="70">
        <v>42401</v>
      </c>
      <c r="N155" s="70"/>
      <c r="O155" s="96"/>
      <c r="P155" s="98"/>
    </row>
    <row r="156" spans="1:16" x14ac:dyDescent="0.25">
      <c r="A156" s="65" t="str">
        <f>VLOOKUP(E156,'Etat des stocks'!A:B,2,0)</f>
        <v>16PE</v>
      </c>
      <c r="B156" s="65" t="str">
        <f>VLOOKUP(E156,'Etat des stocks'!A:C,3,0)</f>
        <v>Red Valentino</v>
      </c>
      <c r="C156" s="65" t="str">
        <f>VLOOKUP(E156,'Etat des stocks'!A:F,6,0)</f>
        <v>Robe</v>
      </c>
      <c r="D156" s="65" t="str">
        <f>VLOOKUP(E156,'Etat des stocks'!A:G,7,0)</f>
        <v>Robe col polo manches en transparence</v>
      </c>
      <c r="E156" s="53" t="s">
        <v>1036</v>
      </c>
      <c r="F156" s="79">
        <v>163.5</v>
      </c>
      <c r="G156" s="79">
        <v>425</v>
      </c>
      <c r="H156" s="79">
        <f>G156*(100%-I156)</f>
        <v>425</v>
      </c>
      <c r="I156" s="80"/>
      <c r="J156" s="70"/>
      <c r="K156" s="70">
        <v>42713</v>
      </c>
      <c r="L156" s="87">
        <v>42614</v>
      </c>
      <c r="M156" s="70">
        <v>42401</v>
      </c>
      <c r="N156" s="70"/>
      <c r="O156" s="96"/>
      <c r="P156" s="98"/>
    </row>
    <row r="157" spans="1:16" x14ac:dyDescent="0.25">
      <c r="A157" s="65" t="str">
        <f>VLOOKUP(E157,'Etat des stocks'!A:B,2,0)</f>
        <v>16PE</v>
      </c>
      <c r="B157" s="65" t="str">
        <f>VLOOKUP(E157,'Etat des stocks'!A:C,3,0)</f>
        <v>T by Alexander Wang</v>
      </c>
      <c r="C157" s="65" t="str">
        <f>VLOOKUP(E157,'Etat des stocks'!A:F,6,0)</f>
        <v>T-shirt</v>
      </c>
      <c r="D157" s="65" t="str">
        <f>VLOOKUP(E157,'Etat des stocks'!A:G,7,0)</f>
        <v>Tee-shirt manches courtes à trous circulaire</v>
      </c>
      <c r="E157" s="53" t="s">
        <v>1040</v>
      </c>
      <c r="F157" s="79">
        <v>86</v>
      </c>
      <c r="G157" s="79">
        <v>210</v>
      </c>
      <c r="H157" s="79">
        <f>G157*(100%-I157)</f>
        <v>210</v>
      </c>
      <c r="I157" s="80"/>
      <c r="J157" s="70"/>
      <c r="K157" s="70">
        <v>42353</v>
      </c>
      <c r="L157" s="87">
        <v>42614</v>
      </c>
      <c r="M157" s="70">
        <v>42401</v>
      </c>
      <c r="N157" s="70"/>
      <c r="O157" s="96"/>
      <c r="P157" s="93"/>
    </row>
    <row r="158" spans="1:16" x14ac:dyDescent="0.25">
      <c r="A158" s="65" t="str">
        <f>VLOOKUP(E158,'Etat des stocks'!A:B,2,0)</f>
        <v>16PE</v>
      </c>
      <c r="B158" s="65" t="str">
        <f>VLOOKUP(E158,'Etat des stocks'!A:C,3,0)</f>
        <v>T by Alexander Wang</v>
      </c>
      <c r="C158" s="65" t="str">
        <f>VLOOKUP(E158,'Etat des stocks'!A:F,6,0)</f>
        <v>Jupe</v>
      </c>
      <c r="D158" s="65" t="str">
        <f>VLOOKUP(E158,'Etat des stocks'!A:G,7,0)</f>
        <v>Jupes midi  à trous circulaires</v>
      </c>
      <c r="E158" s="53" t="s">
        <v>1041</v>
      </c>
      <c r="F158" s="79">
        <v>91</v>
      </c>
      <c r="G158" s="79">
        <v>220</v>
      </c>
      <c r="H158" s="79">
        <f>G158*(100%-I159)</f>
        <v>220</v>
      </c>
      <c r="I158" s="80"/>
      <c r="J158" s="70"/>
      <c r="K158" s="70">
        <v>42320</v>
      </c>
      <c r="L158" s="87">
        <v>42614</v>
      </c>
      <c r="M158" s="70">
        <v>42370</v>
      </c>
      <c r="N158" s="70"/>
      <c r="O158" s="96"/>
      <c r="P158" s="93"/>
    </row>
    <row r="159" spans="1:16" x14ac:dyDescent="0.25">
      <c r="A159" s="65" t="str">
        <f>VLOOKUP(E159,'Etat des stocks'!A:B,2,0)</f>
        <v>16PE</v>
      </c>
      <c r="B159" s="65" t="str">
        <f>VLOOKUP(E159,'Etat des stocks'!A:C,3,0)</f>
        <v>T by Alexander Wang</v>
      </c>
      <c r="C159" s="65" t="str">
        <f>VLOOKUP(E159,'Etat des stocks'!A:F,6,0)</f>
        <v>Veste</v>
      </c>
      <c r="D159" s="65" t="str">
        <f>VLOOKUP(E159,'Etat des stocks'!A:G,7,0)</f>
        <v>Blazer satiné</v>
      </c>
      <c r="E159" s="53" t="s">
        <v>1042</v>
      </c>
      <c r="F159" s="79">
        <v>210</v>
      </c>
      <c r="G159" s="79">
        <v>510</v>
      </c>
      <c r="H159" s="79">
        <f>G159*(100%-I160)</f>
        <v>510</v>
      </c>
      <c r="I159" s="80"/>
      <c r="J159" s="70"/>
      <c r="K159" s="70">
        <v>42320</v>
      </c>
      <c r="L159" s="87">
        <v>42614</v>
      </c>
      <c r="M159" s="70">
        <v>42370</v>
      </c>
      <c r="N159" s="70"/>
      <c r="O159" s="96"/>
      <c r="P159" s="98"/>
    </row>
    <row r="160" spans="1:16" x14ac:dyDescent="0.25">
      <c r="A160" s="65" t="str">
        <f>VLOOKUP(E160,'Etat des stocks'!A:B,2,0)</f>
        <v>16PE</v>
      </c>
      <c r="B160" s="65" t="str">
        <f>VLOOKUP(E160,'Etat des stocks'!A:C,3,0)</f>
        <v>T by Alexander Wang</v>
      </c>
      <c r="C160" s="65" t="str">
        <f>VLOOKUP(E160,'Etat des stocks'!A:F,6,0)</f>
        <v>Pantalon</v>
      </c>
      <c r="D160" s="65" t="str">
        <f>VLOOKUP(E160,'Etat des stocks'!A:G,7,0)</f>
        <v>Pantalon costume satiné</v>
      </c>
      <c r="E160" s="53" t="s">
        <v>1043</v>
      </c>
      <c r="F160" s="79">
        <v>137</v>
      </c>
      <c r="G160" s="79">
        <v>335</v>
      </c>
      <c r="H160" s="79">
        <f>G160*(100%-I161)</f>
        <v>335</v>
      </c>
      <c r="I160" s="80"/>
      <c r="J160" s="70"/>
      <c r="K160" s="70">
        <v>42320</v>
      </c>
      <c r="L160" s="87">
        <v>42614</v>
      </c>
      <c r="M160" s="70">
        <v>42370</v>
      </c>
      <c r="N160" s="70"/>
      <c r="O160" s="96"/>
      <c r="P160" s="98"/>
    </row>
    <row r="161" spans="1:16" x14ac:dyDescent="0.25">
      <c r="A161" s="65" t="str">
        <f>VLOOKUP(E161,'Etat des stocks'!A:B,2,0)</f>
        <v>16PE</v>
      </c>
      <c r="B161" s="65" t="str">
        <f>VLOOKUP(E161,'Etat des stocks'!A:C,3,0)</f>
        <v>Athé Vanessa Bruno</v>
      </c>
      <c r="C161" s="65" t="str">
        <f>VLOOKUP(E161,'Etat des stocks'!A:F,6,0)</f>
        <v>Robe</v>
      </c>
      <c r="D161" s="65" t="str">
        <f>VLOOKUP(E161,'Etat des stocks'!A:G,7,0)</f>
        <v>Robe bustier 2 en 1</v>
      </c>
      <c r="E161" s="53" t="s">
        <v>1050</v>
      </c>
      <c r="F161" s="79">
        <v>109</v>
      </c>
      <c r="G161" s="79">
        <v>295</v>
      </c>
      <c r="H161" s="79">
        <f>G161*(100%-I161)</f>
        <v>295</v>
      </c>
      <c r="I161" s="80"/>
      <c r="J161" s="70"/>
      <c r="K161" s="70">
        <v>42727</v>
      </c>
      <c r="L161" s="87">
        <v>42614</v>
      </c>
      <c r="M161" s="70">
        <v>42401</v>
      </c>
      <c r="N161" s="70"/>
      <c r="O161" s="94"/>
      <c r="P161" s="90"/>
    </row>
    <row r="162" spans="1:16" x14ac:dyDescent="0.25">
      <c r="A162" s="65" t="str">
        <f>VLOOKUP(E162,'Etat des stocks'!A:B,2,0)</f>
        <v>16PE</v>
      </c>
      <c r="B162" s="65" t="str">
        <f>VLOOKUP(E162,'Etat des stocks'!A:C,3,0)</f>
        <v>Athé Vanessa Bruno</v>
      </c>
      <c r="C162" s="65" t="str">
        <f>VLOOKUP(E162,'Etat des stocks'!A:F,6,0)</f>
        <v>Robe</v>
      </c>
      <c r="D162" s="65" t="str">
        <f>VLOOKUP(E162,'Etat des stocks'!A:G,7,0)</f>
        <v>Robe manches courtes à volants</v>
      </c>
      <c r="E162" s="53" t="s">
        <v>1051</v>
      </c>
      <c r="F162" s="79">
        <v>106</v>
      </c>
      <c r="G162" s="79">
        <v>285</v>
      </c>
      <c r="H162" s="79">
        <f>G162*(100%-I163)</f>
        <v>285</v>
      </c>
      <c r="I162" s="80"/>
      <c r="J162" s="70"/>
      <c r="K162" s="70">
        <v>42727</v>
      </c>
      <c r="L162" s="87">
        <v>42614</v>
      </c>
      <c r="M162" s="70">
        <v>42401</v>
      </c>
      <c r="N162" s="70"/>
      <c r="O162" s="94"/>
    </row>
    <row r="163" spans="1:16" x14ac:dyDescent="0.25">
      <c r="A163" s="65" t="str">
        <f>VLOOKUP(E163,'Etat des stocks'!A:B,2,0)</f>
        <v>16PE</v>
      </c>
      <c r="B163" s="65" t="str">
        <f>VLOOKUP(E163,'Etat des stocks'!A:C,3,0)</f>
        <v>Athé Vanessa Bruno</v>
      </c>
      <c r="C163" s="65" t="str">
        <f>VLOOKUP(E163,'Etat des stocks'!A:F,6,0)</f>
        <v>Robe</v>
      </c>
      <c r="D163" s="65" t="str">
        <f>VLOOKUP(E163,'Etat des stocks'!A:G,7,0)</f>
        <v>Robe manches courtes à volants</v>
      </c>
      <c r="E163" s="53" t="s">
        <v>1052</v>
      </c>
      <c r="F163" s="79">
        <v>106</v>
      </c>
      <c r="G163" s="79">
        <v>285</v>
      </c>
      <c r="H163" s="79">
        <f>G163*(100%-I164)</f>
        <v>285</v>
      </c>
      <c r="I163" s="80"/>
      <c r="J163" s="70"/>
      <c r="K163" s="70">
        <v>42727</v>
      </c>
      <c r="L163" s="87">
        <v>42614</v>
      </c>
      <c r="M163" s="70">
        <v>42401</v>
      </c>
      <c r="N163" s="70"/>
      <c r="O163" s="94"/>
      <c r="P163" s="90"/>
    </row>
    <row r="164" spans="1:16" x14ac:dyDescent="0.25">
      <c r="A164" s="65" t="str">
        <f>VLOOKUP(E164,'Etat des stocks'!A:B,2,0)</f>
        <v>16PE</v>
      </c>
      <c r="B164" s="65" t="str">
        <f>VLOOKUP(E164,'Etat des stocks'!A:C,3,0)</f>
        <v>Athé Vanessa Bruno</v>
      </c>
      <c r="C164" s="65" t="str">
        <f>VLOOKUP(E164,'Etat des stocks'!A:F,6,0)</f>
        <v>Combinaison</v>
      </c>
      <c r="D164" s="65" t="str">
        <f>VLOOKUP(E164,'Etat des stocks'!A:G,7,0)</f>
        <v xml:space="preserve">Combinaison sans manches </v>
      </c>
      <c r="E164" s="53" t="s">
        <v>1053</v>
      </c>
      <c r="F164" s="79">
        <v>120</v>
      </c>
      <c r="G164" s="79">
        <v>325</v>
      </c>
      <c r="H164" s="79">
        <f>G164*(100%-I165)</f>
        <v>325</v>
      </c>
      <c r="I164" s="80"/>
      <c r="J164" s="70"/>
      <c r="K164" s="70">
        <v>42727</v>
      </c>
      <c r="L164" s="87">
        <v>42614</v>
      </c>
      <c r="M164" s="70">
        <v>42401</v>
      </c>
      <c r="N164" s="70"/>
      <c r="O164" s="94"/>
      <c r="P164" s="90"/>
    </row>
    <row r="165" spans="1:16" x14ac:dyDescent="0.25">
      <c r="A165" s="65" t="str">
        <f>VLOOKUP(E165,'Etat des stocks'!A:B,2,0)</f>
        <v>16PE</v>
      </c>
      <c r="B165" s="65" t="str">
        <f>VLOOKUP(E165,'Etat des stocks'!A:C,3,0)</f>
        <v>Athé Vanessa Bruno</v>
      </c>
      <c r="C165" s="65" t="str">
        <f>VLOOKUP(E165,'Etat des stocks'!A:F,6,0)</f>
        <v>Chemise (et blouse)</v>
      </c>
      <c r="D165" s="65" t="str">
        <f>VLOOKUP(E165,'Etat des stocks'!A:G,7,0)</f>
        <v>Blouse à imprimé floral</v>
      </c>
      <c r="E165" s="53" t="s">
        <v>1056</v>
      </c>
      <c r="F165" s="79">
        <v>50</v>
      </c>
      <c r="G165" s="79">
        <v>135</v>
      </c>
      <c r="H165" s="79">
        <f>G165*(100%-I166)</f>
        <v>135</v>
      </c>
      <c r="I165" s="80"/>
      <c r="J165" s="70"/>
      <c r="K165" s="70">
        <v>42387</v>
      </c>
      <c r="L165" s="87">
        <v>42614</v>
      </c>
      <c r="M165" s="70">
        <v>42430</v>
      </c>
      <c r="N165" s="70"/>
      <c r="O165" s="96"/>
      <c r="P165" s="90"/>
    </row>
    <row r="166" spans="1:16" x14ac:dyDescent="0.25">
      <c r="A166" s="65" t="str">
        <f>VLOOKUP(E166,'Etat des stocks'!A:B,2,0)</f>
        <v>16PE</v>
      </c>
      <c r="B166" s="65" t="str">
        <f>VLOOKUP(E166,'Etat des stocks'!A:C,3,0)</f>
        <v>Athé Vanessa Bruno</v>
      </c>
      <c r="C166" s="65" t="str">
        <f>VLOOKUP(E166,'Etat des stocks'!A:F,6,0)</f>
        <v>Veste</v>
      </c>
      <c r="D166" s="65" t="str">
        <f>VLOOKUP(E166,'Etat des stocks'!A:G,7,0)</f>
        <v>Veste écrue</v>
      </c>
      <c r="E166" s="53" t="s">
        <v>1059</v>
      </c>
      <c r="F166" s="79">
        <v>146</v>
      </c>
      <c r="G166" s="79">
        <v>395</v>
      </c>
      <c r="H166" s="79">
        <f>G166*(100%-I167)</f>
        <v>395</v>
      </c>
      <c r="I166" s="80"/>
      <c r="J166" s="70"/>
      <c r="K166" s="70">
        <v>42405</v>
      </c>
      <c r="L166" s="87">
        <v>42614</v>
      </c>
      <c r="M166" s="70">
        <v>42430</v>
      </c>
      <c r="N166" s="70"/>
      <c r="O166" s="94"/>
      <c r="P166" s="90"/>
    </row>
    <row r="167" spans="1:16" x14ac:dyDescent="0.25">
      <c r="A167" s="65" t="str">
        <f>VLOOKUP(E167,'Etat des stocks'!A:B,2,0)</f>
        <v>16PE</v>
      </c>
      <c r="B167" s="65" t="str">
        <f>VLOOKUP(E167,'Etat des stocks'!A:C,3,0)</f>
        <v>Athé Vanessa Bruno</v>
      </c>
      <c r="C167" s="65" t="str">
        <f>VLOOKUP(E167,'Etat des stocks'!A:F,6,0)</f>
        <v>Robe</v>
      </c>
      <c r="D167" s="65" t="str">
        <f>VLOOKUP(E167,'Etat des stocks'!A:G,7,0)</f>
        <v>Robe manches longues festonnée</v>
      </c>
      <c r="E167" s="53" t="s">
        <v>1060</v>
      </c>
      <c r="F167" s="79">
        <v>96</v>
      </c>
      <c r="G167" s="79">
        <v>260</v>
      </c>
      <c r="H167" s="79">
        <f>G167*(100%-I168)</f>
        <v>260</v>
      </c>
      <c r="I167" s="80"/>
      <c r="J167" s="70"/>
      <c r="K167" s="70">
        <v>42387</v>
      </c>
      <c r="L167" s="87">
        <v>42614</v>
      </c>
      <c r="M167" s="70">
        <v>42430</v>
      </c>
      <c r="N167" s="70"/>
      <c r="O167" s="94"/>
    </row>
    <row r="168" spans="1:16" x14ac:dyDescent="0.25">
      <c r="A168" s="65" t="str">
        <f>VLOOKUP(E168,'Etat des stocks'!A:B,2,0)</f>
        <v>16PE</v>
      </c>
      <c r="B168" s="65" t="str">
        <f>VLOOKUP(E168,'Etat des stocks'!A:C,3,0)</f>
        <v>Athé Vanessa Bruno</v>
      </c>
      <c r="C168" s="65" t="str">
        <f>VLOOKUP(E168,'Etat des stocks'!A:F,6,0)</f>
        <v>Robe</v>
      </c>
      <c r="D168" s="65" t="str">
        <f>VLOOKUP(E168,'Etat des stocks'!A:G,7,0)</f>
        <v xml:space="preserve">Robe 2 en 1 molletonnée </v>
      </c>
      <c r="E168" s="53" t="s">
        <v>1061</v>
      </c>
      <c r="F168" s="79">
        <v>72</v>
      </c>
      <c r="G168" s="79">
        <v>155</v>
      </c>
      <c r="H168" s="79">
        <f>G168*(100%-I169)</f>
        <v>155</v>
      </c>
      <c r="I168" s="80"/>
      <c r="J168" s="70"/>
      <c r="K168" s="70">
        <v>42387</v>
      </c>
      <c r="L168" s="87">
        <v>42614</v>
      </c>
      <c r="M168" s="70">
        <v>42430</v>
      </c>
      <c r="N168" s="70"/>
      <c r="O168" s="94"/>
      <c r="P168" s="90"/>
    </row>
    <row r="169" spans="1:16" x14ac:dyDescent="0.25">
      <c r="A169" s="65" t="str">
        <f>VLOOKUP(E169,'Etat des stocks'!A:B,2,0)</f>
        <v>16PE</v>
      </c>
      <c r="B169" s="65" t="str">
        <f>VLOOKUP(E169,'Etat des stocks'!A:C,3,0)</f>
        <v>Carven</v>
      </c>
      <c r="C169" s="65" t="str">
        <f>VLOOKUP(E169,'Etat des stocks'!A:F,6,0)</f>
        <v>Manteau</v>
      </c>
      <c r="D169" s="65" t="str">
        <f>VLOOKUP(E169,'Etat des stocks'!A:G,7,0)</f>
        <v>Manteau gabardine</v>
      </c>
      <c r="E169" s="53" t="s">
        <v>1062</v>
      </c>
      <c r="F169" s="79">
        <v>240</v>
      </c>
      <c r="G169" s="79">
        <v>650</v>
      </c>
      <c r="H169" s="79">
        <f>G169*(100%-I170)</f>
        <v>650</v>
      </c>
      <c r="I169" s="80"/>
      <c r="J169" s="70"/>
      <c r="K169" s="70">
        <v>42714</v>
      </c>
      <c r="L169" s="87">
        <v>42614</v>
      </c>
      <c r="M169" s="70">
        <v>42370</v>
      </c>
      <c r="N169" s="70"/>
      <c r="O169" s="94"/>
      <c r="P169" s="93"/>
    </row>
    <row r="170" spans="1:16" x14ac:dyDescent="0.25">
      <c r="A170" s="65" t="str">
        <f>VLOOKUP(E170,'Etat des stocks'!A:B,2,0)</f>
        <v>16PE</v>
      </c>
      <c r="B170" s="65" t="str">
        <f>VLOOKUP(E170,'Etat des stocks'!A:C,3,0)</f>
        <v>Carven</v>
      </c>
      <c r="C170" s="65" t="str">
        <f>VLOOKUP(E170,'Etat des stocks'!A:F,6,0)</f>
        <v>Manteau</v>
      </c>
      <c r="D170" s="65" t="str">
        <f>VLOOKUP(E170,'Etat des stocks'!A:G,7,0)</f>
        <v>Manteau gabardine</v>
      </c>
      <c r="E170" s="53" t="s">
        <v>1063</v>
      </c>
      <c r="F170" s="79">
        <v>240</v>
      </c>
      <c r="G170" s="79">
        <v>650</v>
      </c>
      <c r="H170" s="79">
        <f>G170*(100%-I171)</f>
        <v>650</v>
      </c>
      <c r="I170" s="80"/>
      <c r="J170" s="70"/>
      <c r="K170" s="70">
        <v>42714</v>
      </c>
      <c r="L170" s="87">
        <v>42614</v>
      </c>
      <c r="M170" s="70">
        <v>42370</v>
      </c>
      <c r="N170" s="70"/>
      <c r="O170" s="94"/>
      <c r="P170" s="93"/>
    </row>
    <row r="171" spans="1:16" x14ac:dyDescent="0.25">
      <c r="A171" s="65" t="str">
        <f>VLOOKUP(E171,'Etat des stocks'!A:B,2,0)</f>
        <v>16PE</v>
      </c>
      <c r="B171" s="65" t="str">
        <f>VLOOKUP(E171,'Etat des stocks'!A:C,3,0)</f>
        <v>Carven</v>
      </c>
      <c r="C171" s="65" t="str">
        <f>VLOOKUP(E171,'Etat des stocks'!A:F,6,0)</f>
        <v>Jupe</v>
      </c>
      <c r="D171" s="65" t="str">
        <f>VLOOKUP(E171,'Etat des stocks'!A:G,7,0)</f>
        <v>Jupe asymétrique festonnée</v>
      </c>
      <c r="E171" s="53" t="s">
        <v>1064</v>
      </c>
      <c r="F171" s="79">
        <v>107</v>
      </c>
      <c r="G171" s="79">
        <v>290</v>
      </c>
      <c r="H171" s="79">
        <f>G171*(100%-I172)</f>
        <v>290</v>
      </c>
      <c r="I171" s="80"/>
      <c r="J171" s="70"/>
      <c r="K171" s="70">
        <v>42373</v>
      </c>
      <c r="L171" s="87">
        <v>42614</v>
      </c>
      <c r="M171" s="70">
        <v>42370</v>
      </c>
      <c r="N171" s="70"/>
      <c r="O171" s="94"/>
      <c r="P171" s="90"/>
    </row>
    <row r="172" spans="1:16" x14ac:dyDescent="0.25">
      <c r="A172" s="65" t="str">
        <f>VLOOKUP(E172,'Etat des stocks'!A:B,2,0)</f>
        <v>16PE</v>
      </c>
      <c r="B172" s="65" t="str">
        <f>VLOOKUP(E172,'Etat des stocks'!A:C,3,0)</f>
        <v>Carven</v>
      </c>
      <c r="C172" s="65" t="str">
        <f>VLOOKUP(E172,'Etat des stocks'!A:F,6,0)</f>
        <v>Robe</v>
      </c>
      <c r="D172" s="65" t="str">
        <f>VLOOKUP(E172,'Etat des stocks'!A:G,7,0)</f>
        <v>Robe asymétrique festonnée</v>
      </c>
      <c r="E172" s="53" t="s">
        <v>1065</v>
      </c>
      <c r="F172" s="79">
        <v>144</v>
      </c>
      <c r="G172" s="79">
        <v>390</v>
      </c>
      <c r="H172" s="79">
        <f>G172*(100%-I173)</f>
        <v>390</v>
      </c>
      <c r="I172" s="80"/>
      <c r="J172" s="70"/>
      <c r="K172" s="70">
        <v>42339</v>
      </c>
      <c r="L172" s="87">
        <v>42614</v>
      </c>
      <c r="M172" s="70">
        <v>42370</v>
      </c>
      <c r="N172" s="70"/>
      <c r="O172" s="94"/>
      <c r="P172" s="93"/>
    </row>
    <row r="173" spans="1:16" x14ac:dyDescent="0.25">
      <c r="A173" s="65" t="str">
        <f>VLOOKUP(E173,'Etat des stocks'!A:B,2,0)</f>
        <v>16PE</v>
      </c>
      <c r="B173" s="65" t="str">
        <f>VLOOKUP(E173,'Etat des stocks'!A:C,3,0)</f>
        <v>Carven</v>
      </c>
      <c r="C173" s="65" t="str">
        <f>VLOOKUP(E173,'Etat des stocks'!A:F,6,0)</f>
        <v>Robe</v>
      </c>
      <c r="D173" s="65" t="str">
        <f>VLOOKUP(E173,'Etat des stocks'!A:G,7,0)</f>
        <v>Robe asymétrique festonnée</v>
      </c>
      <c r="E173" s="53" t="s">
        <v>1066</v>
      </c>
      <c r="F173" s="79">
        <v>144</v>
      </c>
      <c r="G173" s="79">
        <v>390</v>
      </c>
      <c r="H173" s="79">
        <f>G173*(100%-I174)</f>
        <v>390</v>
      </c>
      <c r="I173" s="80"/>
      <c r="J173" s="70"/>
      <c r="K173" s="70">
        <v>42714</v>
      </c>
      <c r="L173" s="87">
        <v>42614</v>
      </c>
      <c r="M173" s="70">
        <v>42370</v>
      </c>
      <c r="N173" s="70"/>
      <c r="O173" s="94"/>
      <c r="P173" s="93"/>
    </row>
    <row r="174" spans="1:16" x14ac:dyDescent="0.25">
      <c r="A174" s="65" t="str">
        <f>VLOOKUP(E174,'Etat des stocks'!A:B,2,0)</f>
        <v>16PE</v>
      </c>
      <c r="B174" s="65" t="str">
        <f>VLOOKUP(E174,'Etat des stocks'!A:C,3,0)</f>
        <v>Carven</v>
      </c>
      <c r="C174" s="65" t="str">
        <f>VLOOKUP(E174,'Etat des stocks'!A:F,6,0)</f>
        <v>Top</v>
      </c>
      <c r="D174" s="65" t="str">
        <f>VLOOKUP(E174,'Etat des stocks'!A:G,7,0)</f>
        <v>Top à carreaux</v>
      </c>
      <c r="E174" s="53" t="s">
        <v>1067</v>
      </c>
      <c r="F174" s="79">
        <v>107</v>
      </c>
      <c r="G174" s="79">
        <v>290</v>
      </c>
      <c r="H174" s="79">
        <f>G174*(100%-I175)</f>
        <v>290</v>
      </c>
      <c r="I174" s="80"/>
      <c r="J174" s="70"/>
      <c r="K174" s="70">
        <v>42347</v>
      </c>
      <c r="L174" s="87">
        <v>42614</v>
      </c>
      <c r="M174" s="70">
        <v>42370</v>
      </c>
      <c r="N174" s="70"/>
      <c r="O174" s="94"/>
      <c r="P174" s="90"/>
    </row>
    <row r="175" spans="1:16" x14ac:dyDescent="0.25">
      <c r="A175" s="65" t="str">
        <f>VLOOKUP(E175,'Etat des stocks'!A:B,2,0)</f>
        <v>16PE</v>
      </c>
      <c r="B175" s="65" t="str">
        <f>VLOOKUP(E175,'Etat des stocks'!A:C,3,0)</f>
        <v>Carven</v>
      </c>
      <c r="C175" s="65" t="str">
        <f>VLOOKUP(E175,'Etat des stocks'!A:F,6,0)</f>
        <v>Robe</v>
      </c>
      <c r="D175" s="65" t="str">
        <f>VLOOKUP(E175,'Etat des stocks'!A:G,7,0)</f>
        <v>Robe à carreaux</v>
      </c>
      <c r="E175" s="53" t="s">
        <v>1068</v>
      </c>
      <c r="F175" s="79">
        <v>144</v>
      </c>
      <c r="G175" s="79">
        <v>390</v>
      </c>
      <c r="H175" s="79">
        <f>G175*(100%-I176)</f>
        <v>390</v>
      </c>
      <c r="I175" s="80"/>
      <c r="J175" s="70"/>
      <c r="K175" s="70">
        <v>42347</v>
      </c>
      <c r="L175" s="87">
        <v>42614</v>
      </c>
      <c r="M175" s="70">
        <v>42370</v>
      </c>
      <c r="N175" s="70"/>
      <c r="O175" s="94"/>
      <c r="P175" s="90"/>
    </row>
    <row r="176" spans="1:16" x14ac:dyDescent="0.25">
      <c r="A176" s="65" t="str">
        <f>VLOOKUP(E176,'Etat des stocks'!A:B,2,0)</f>
        <v>16PE</v>
      </c>
      <c r="B176" s="65" t="str">
        <f>VLOOKUP(E176,'Etat des stocks'!A:C,3,0)</f>
        <v>Carven</v>
      </c>
      <c r="C176" s="65" t="str">
        <f>VLOOKUP(E176,'Etat des stocks'!A:F,6,0)</f>
        <v>Top</v>
      </c>
      <c r="D176" s="65" t="str">
        <f>VLOOKUP(E176,'Etat des stocks'!A:G,7,0)</f>
        <v>Top à imprimé trèfles</v>
      </c>
      <c r="E176" s="53" t="s">
        <v>1069</v>
      </c>
      <c r="F176" s="79">
        <v>81</v>
      </c>
      <c r="G176" s="79">
        <v>220</v>
      </c>
      <c r="H176" s="79">
        <f>G176*(100%-I177)</f>
        <v>220</v>
      </c>
      <c r="I176" s="80"/>
      <c r="J176" s="70"/>
      <c r="K176" s="70">
        <v>42339</v>
      </c>
      <c r="L176" s="87">
        <v>42614</v>
      </c>
      <c r="M176" s="70">
        <v>42370</v>
      </c>
      <c r="N176" s="70"/>
      <c r="O176" s="94"/>
      <c r="P176" s="90"/>
    </row>
    <row r="177" spans="1:16" x14ac:dyDescent="0.25">
      <c r="A177" s="65" t="str">
        <f>VLOOKUP(E177,'Etat des stocks'!A:B,2,0)</f>
        <v>16PE</v>
      </c>
      <c r="B177" s="65" t="str">
        <f>VLOOKUP(E177,'Etat des stocks'!A:C,3,0)</f>
        <v>Carven</v>
      </c>
      <c r="C177" s="65" t="str">
        <f>VLOOKUP(E177,'Etat des stocks'!A:F,6,0)</f>
        <v>Jupe</v>
      </c>
      <c r="D177" s="65" t="str">
        <f>VLOOKUP(E177,'Etat des stocks'!A:G,7,0)</f>
        <v>Jupe coton ajourée</v>
      </c>
      <c r="E177" s="53" t="s">
        <v>1070</v>
      </c>
      <c r="F177" s="79">
        <v>107</v>
      </c>
      <c r="G177" s="79">
        <v>290</v>
      </c>
      <c r="H177" s="79">
        <f>G177*(100%-I178)</f>
        <v>290</v>
      </c>
      <c r="I177" s="80"/>
      <c r="J177" s="70"/>
      <c r="K177" s="70">
        <v>42339</v>
      </c>
      <c r="L177" s="87">
        <v>42614</v>
      </c>
      <c r="M177" s="70">
        <v>42370</v>
      </c>
      <c r="N177" s="70"/>
      <c r="O177" s="94"/>
      <c r="P177" s="93"/>
    </row>
    <row r="178" spans="1:16" x14ac:dyDescent="0.25">
      <c r="A178" s="65" t="str">
        <f>VLOOKUP(E178,'Etat des stocks'!A:B,2,0)</f>
        <v>16PE</v>
      </c>
      <c r="B178" s="65" t="str">
        <f>VLOOKUP(E178,'Etat des stocks'!A:C,3,0)</f>
        <v>Carven</v>
      </c>
      <c r="C178" s="65" t="str">
        <f>VLOOKUP(E178,'Etat des stocks'!A:F,6,0)</f>
        <v>Robe</v>
      </c>
      <c r="D178" s="65" t="str">
        <f>VLOOKUP(E178,'Etat des stocks'!A:G,7,0)</f>
        <v>Robe courte coton ajourée</v>
      </c>
      <c r="E178" s="53" t="s">
        <v>1071</v>
      </c>
      <c r="F178" s="79">
        <v>200</v>
      </c>
      <c r="G178" s="79">
        <v>540</v>
      </c>
      <c r="H178" s="79">
        <f>G178*(100%-I179)</f>
        <v>540</v>
      </c>
      <c r="I178" s="80"/>
      <c r="J178" s="70"/>
      <c r="K178" s="70">
        <v>42339</v>
      </c>
      <c r="L178" s="87">
        <v>42614</v>
      </c>
      <c r="M178" s="70">
        <v>42370</v>
      </c>
      <c r="N178" s="70"/>
      <c r="O178" s="94"/>
      <c r="P178" s="93"/>
    </row>
    <row r="179" spans="1:16" x14ac:dyDescent="0.25">
      <c r="A179" s="65" t="str">
        <f>VLOOKUP(E179,'Etat des stocks'!A:B,2,0)</f>
        <v>16PE</v>
      </c>
      <c r="B179" s="65" t="str">
        <f>VLOOKUP(E179,'Etat des stocks'!A:C,3,0)</f>
        <v>Carven</v>
      </c>
      <c r="C179" s="65" t="str">
        <f>VLOOKUP(E179,'Etat des stocks'!A:F,6,0)</f>
        <v>Robe</v>
      </c>
      <c r="D179" s="65" t="str">
        <f>VLOOKUP(E179,'Etat des stocks'!A:G,7,0)</f>
        <v>Robe courte coton ajourée</v>
      </c>
      <c r="E179" s="53" t="s">
        <v>1072</v>
      </c>
      <c r="F179" s="79">
        <v>200</v>
      </c>
      <c r="G179" s="79">
        <v>540</v>
      </c>
      <c r="H179" s="79">
        <f>G179*(100%-I180)</f>
        <v>540</v>
      </c>
      <c r="I179" s="80"/>
      <c r="J179" s="70"/>
      <c r="K179" s="70">
        <v>42339</v>
      </c>
      <c r="L179" s="87">
        <v>42614</v>
      </c>
      <c r="M179" s="70">
        <v>42370</v>
      </c>
      <c r="N179" s="70"/>
      <c r="O179" s="94"/>
      <c r="P179" s="93"/>
    </row>
    <row r="180" spans="1:16" x14ac:dyDescent="0.25">
      <c r="A180" s="65" t="str">
        <f>VLOOKUP(E180,'Etat des stocks'!A:B,2,0)</f>
        <v>16PE</v>
      </c>
      <c r="B180" s="65" t="str">
        <f>VLOOKUP(E180,'Etat des stocks'!A:C,3,0)</f>
        <v>Carven</v>
      </c>
      <c r="C180" s="65" t="str">
        <f>VLOOKUP(E180,'Etat des stocks'!A:F,6,0)</f>
        <v>Jupe</v>
      </c>
      <c r="D180" s="65" t="str">
        <f>VLOOKUP(E180,'Etat des stocks'!A:G,7,0)</f>
        <v>Jupe à imprimé trèfle</v>
      </c>
      <c r="E180" s="53" t="s">
        <v>1073</v>
      </c>
      <c r="F180" s="79">
        <v>107</v>
      </c>
      <c r="G180" s="79">
        <v>290</v>
      </c>
      <c r="H180" s="79">
        <f>G180*(100%-I181)</f>
        <v>290</v>
      </c>
      <c r="I180" s="80"/>
      <c r="J180" s="70"/>
      <c r="K180" s="70">
        <v>42720</v>
      </c>
      <c r="L180" s="87">
        <v>42614</v>
      </c>
      <c r="M180" s="70">
        <v>42370</v>
      </c>
      <c r="N180" s="70"/>
      <c r="O180" s="94"/>
      <c r="P180" s="93"/>
    </row>
    <row r="181" spans="1:16" x14ac:dyDescent="0.25">
      <c r="A181" s="65" t="str">
        <f>VLOOKUP(E181,'Etat des stocks'!A:B,2,0)</f>
        <v>16PE</v>
      </c>
      <c r="B181" s="65" t="str">
        <f>VLOOKUP(E181,'Etat des stocks'!A:C,3,0)</f>
        <v>Carven</v>
      </c>
      <c r="C181" s="65" t="str">
        <f>VLOOKUP(E181,'Etat des stocks'!A:F,6,0)</f>
        <v>T-shirt</v>
      </c>
      <c r="D181" s="65" t="str">
        <f>VLOOKUP(E181,'Etat des stocks'!A:G,7,0)</f>
        <v>Tee shirt maille manches courtes</v>
      </c>
      <c r="E181" s="53" t="s">
        <v>1074</v>
      </c>
      <c r="F181" s="79">
        <v>51</v>
      </c>
      <c r="G181" s="79">
        <v>140</v>
      </c>
      <c r="H181" s="79">
        <f>G181*(100%-I182)</f>
        <v>140</v>
      </c>
      <c r="I181" s="80"/>
      <c r="J181" s="70"/>
      <c r="K181" s="70">
        <v>42720</v>
      </c>
      <c r="L181" s="87">
        <v>42614</v>
      </c>
      <c r="M181" s="70">
        <v>42370</v>
      </c>
      <c r="N181" s="70"/>
      <c r="O181" s="94"/>
      <c r="P181" s="93"/>
    </row>
    <row r="182" spans="1:16" x14ac:dyDescent="0.25">
      <c r="A182" s="65" t="str">
        <f>VLOOKUP(E182,'Etat des stocks'!A:B,2,0)</f>
        <v>16PE</v>
      </c>
      <c r="B182" s="65" t="str">
        <f>VLOOKUP(E182,'Etat des stocks'!A:C,3,0)</f>
        <v>Carven</v>
      </c>
      <c r="C182" s="65" t="str">
        <f>VLOOKUP(E182,'Etat des stocks'!A:F,6,0)</f>
        <v>T-shirt</v>
      </c>
      <c r="D182" s="65" t="str">
        <f>VLOOKUP(E182,'Etat des stocks'!A:G,7,0)</f>
        <v>Tee shirt maille manches courtes</v>
      </c>
      <c r="E182" s="53" t="s">
        <v>1075</v>
      </c>
      <c r="F182" s="79">
        <v>51</v>
      </c>
      <c r="G182" s="79">
        <v>140</v>
      </c>
      <c r="H182" s="79">
        <f>G182*(100%-I183)</f>
        <v>140</v>
      </c>
      <c r="I182" s="80"/>
      <c r="J182" s="70"/>
      <c r="K182" s="70">
        <v>42720</v>
      </c>
      <c r="L182" s="87">
        <v>42614</v>
      </c>
      <c r="M182" s="70">
        <v>42370</v>
      </c>
      <c r="N182" s="70"/>
      <c r="O182" s="96"/>
      <c r="P182" s="93"/>
    </row>
    <row r="183" spans="1:16" x14ac:dyDescent="0.25">
      <c r="A183" s="65" t="str">
        <f>VLOOKUP(E183,'Etat des stocks'!A:B,2,0)</f>
        <v>16PE</v>
      </c>
      <c r="B183" s="65" t="str">
        <f>VLOOKUP(E183,'Etat des stocks'!A:C,3,0)</f>
        <v>Carven</v>
      </c>
      <c r="C183" s="65" t="str">
        <f>VLOOKUP(E183,'Etat des stocks'!A:F,6,0)</f>
        <v>Robe</v>
      </c>
      <c r="D183" s="65" t="str">
        <f>VLOOKUP(E183,'Etat des stocks'!A:G,7,0)</f>
        <v>Robe sans manches boutonnée</v>
      </c>
      <c r="E183" s="53" t="s">
        <v>1076</v>
      </c>
      <c r="F183" s="79">
        <v>107</v>
      </c>
      <c r="G183" s="79">
        <v>290</v>
      </c>
      <c r="H183" s="79">
        <f>G183*(100%-I184)</f>
        <v>290</v>
      </c>
      <c r="I183" s="80"/>
      <c r="J183" s="70"/>
      <c r="K183" s="70">
        <v>42347</v>
      </c>
      <c r="L183" s="87">
        <v>42614</v>
      </c>
      <c r="M183" s="70">
        <v>42370</v>
      </c>
      <c r="N183" s="70"/>
      <c r="O183" s="94"/>
      <c r="P183" s="93"/>
    </row>
    <row r="184" spans="1:16" x14ac:dyDescent="0.25">
      <c r="A184" s="65" t="str">
        <f>VLOOKUP(E184,'Etat des stocks'!A:B,2,0)</f>
        <v>16PE</v>
      </c>
      <c r="B184" s="65" t="str">
        <f>VLOOKUP(E184,'Etat des stocks'!A:C,3,0)</f>
        <v>Carven</v>
      </c>
      <c r="C184" s="65" t="str">
        <f>VLOOKUP(E184,'Etat des stocks'!A:F,6,0)</f>
        <v>Robe</v>
      </c>
      <c r="D184" s="65" t="str">
        <f>VLOOKUP(E184,'Etat des stocks'!A:G,7,0)</f>
        <v xml:space="preserve">Robe chemise avec pull  2 en 1 </v>
      </c>
      <c r="E184" s="53" t="s">
        <v>1077</v>
      </c>
      <c r="F184" s="79">
        <v>118</v>
      </c>
      <c r="G184" s="79">
        <v>320</v>
      </c>
      <c r="H184" s="79">
        <f>G184*(100%-I185)</f>
        <v>320</v>
      </c>
      <c r="I184" s="80"/>
      <c r="J184" s="70"/>
      <c r="K184" s="70">
        <v>42347</v>
      </c>
      <c r="L184" s="87">
        <v>42614</v>
      </c>
      <c r="M184" s="70">
        <v>42370</v>
      </c>
      <c r="N184" s="70"/>
      <c r="O184" s="94"/>
      <c r="P184" s="93"/>
    </row>
    <row r="185" spans="1:16" x14ac:dyDescent="0.25">
      <c r="A185" s="65" t="str">
        <f>VLOOKUP(E185,'Etat des stocks'!A:B,2,0)</f>
        <v>16PE</v>
      </c>
      <c r="B185" s="65" t="str">
        <f>VLOOKUP(E185,'Etat des stocks'!A:C,3,0)</f>
        <v>Kenzo</v>
      </c>
      <c r="C185" s="65" t="str">
        <f>VLOOKUP(E185,'Etat des stocks'!A:F,6,0)</f>
        <v>Bomber</v>
      </c>
      <c r="D185" s="65" t="str">
        <f>VLOOKUP(E185,'Etat des stocks'!A:G,7,0)</f>
        <v>Bomber imprimé</v>
      </c>
      <c r="E185" s="53" t="s">
        <v>1078</v>
      </c>
      <c r="F185" s="79">
        <v>170</v>
      </c>
      <c r="G185" s="79">
        <v>450</v>
      </c>
      <c r="H185" s="79">
        <f>G185*(100%-I186)</f>
        <v>450</v>
      </c>
      <c r="I185" s="80"/>
      <c r="J185" s="70"/>
      <c r="K185" s="70">
        <v>42373</v>
      </c>
      <c r="L185" s="87">
        <v>42614</v>
      </c>
      <c r="M185" s="70">
        <v>42430</v>
      </c>
      <c r="N185" s="70"/>
      <c r="O185" s="94"/>
      <c r="P185" s="90"/>
    </row>
    <row r="186" spans="1:16" x14ac:dyDescent="0.25">
      <c r="A186" s="65" t="str">
        <f>VLOOKUP(E186,'Etat des stocks'!A:B,2,0)</f>
        <v>16PE</v>
      </c>
      <c r="B186" s="65" t="str">
        <f>VLOOKUP(E186,'Etat des stocks'!A:C,3,0)</f>
        <v>Kenzo</v>
      </c>
      <c r="C186" s="65" t="str">
        <f>VLOOKUP(E186,'Etat des stocks'!A:F,6,0)</f>
        <v>Robe</v>
      </c>
      <c r="D186" s="65" t="str">
        <f>VLOOKUP(E186,'Etat des stocks'!A:G,7,0)</f>
        <v>Robe sans manches à surpiqures</v>
      </c>
      <c r="E186" s="53" t="s">
        <v>1079</v>
      </c>
      <c r="F186" s="79">
        <v>147</v>
      </c>
      <c r="G186" s="79">
        <v>450</v>
      </c>
      <c r="H186" s="79">
        <f>G186*(100%-I187)</f>
        <v>450</v>
      </c>
      <c r="I186" s="80"/>
      <c r="J186" s="70"/>
      <c r="K186" s="70">
        <v>42713</v>
      </c>
      <c r="L186" s="87">
        <v>42614</v>
      </c>
      <c r="M186" s="70">
        <v>42401</v>
      </c>
      <c r="N186" s="70"/>
      <c r="O186" s="94"/>
    </row>
    <row r="187" spans="1:16" x14ac:dyDescent="0.25">
      <c r="A187" s="65" t="str">
        <f>VLOOKUP(E187,'Etat des stocks'!A:B,2,0)</f>
        <v>16PE</v>
      </c>
      <c r="B187" s="65" t="str">
        <f>VLOOKUP(E187,'Etat des stocks'!A:C,3,0)</f>
        <v>Kenzo</v>
      </c>
      <c r="C187" s="65" t="str">
        <f>VLOOKUP(E187,'Etat des stocks'!A:F,6,0)</f>
        <v>Robe</v>
      </c>
      <c r="D187" s="65" t="str">
        <f>VLOOKUP(E187,'Etat des stocks'!A:G,7,0)</f>
        <v>Robe sans manches imprimée</v>
      </c>
      <c r="E187" s="53" t="s">
        <v>1080</v>
      </c>
      <c r="F187" s="79">
        <v>170</v>
      </c>
      <c r="G187" s="79">
        <v>390</v>
      </c>
      <c r="H187" s="79">
        <f>G187*(100%-I188)</f>
        <v>390</v>
      </c>
      <c r="I187" s="80"/>
      <c r="J187" s="70"/>
      <c r="K187" s="70">
        <v>42713</v>
      </c>
      <c r="L187" s="87">
        <v>42614</v>
      </c>
      <c r="M187" s="70">
        <v>42401</v>
      </c>
      <c r="N187" s="70"/>
      <c r="O187" s="94"/>
    </row>
    <row r="188" spans="1:16" x14ac:dyDescent="0.25">
      <c r="A188" s="65" t="str">
        <f>VLOOKUP(E188,'Etat des stocks'!A:B,2,0)</f>
        <v>16PE</v>
      </c>
      <c r="B188" s="65" t="str">
        <f>VLOOKUP(E188,'Etat des stocks'!A:C,3,0)</f>
        <v>Kenzo</v>
      </c>
      <c r="C188" s="65" t="str">
        <f>VLOOKUP(E188,'Etat des stocks'!A:F,6,0)</f>
        <v>Veste</v>
      </c>
      <c r="D188" s="65" t="str">
        <f>VLOOKUP(E188,'Etat des stocks'!A:G,7,0)</f>
        <v>Trench coat desert</v>
      </c>
      <c r="E188" s="53" t="s">
        <v>1081</v>
      </c>
      <c r="F188" s="79">
        <v>185</v>
      </c>
      <c r="G188" s="79">
        <v>490</v>
      </c>
      <c r="H188" s="79">
        <f>G188*(100%-I189)</f>
        <v>490</v>
      </c>
      <c r="I188" s="80"/>
      <c r="J188" s="70"/>
      <c r="K188" s="70">
        <v>42373</v>
      </c>
      <c r="L188" s="87">
        <v>42614</v>
      </c>
      <c r="M188" s="70">
        <v>42430</v>
      </c>
      <c r="N188" s="70"/>
      <c r="O188" s="96"/>
    </row>
    <row r="189" spans="1:16" x14ac:dyDescent="0.25">
      <c r="A189" s="65" t="str">
        <f>VLOOKUP(E189,'Etat des stocks'!A:B,2,0)</f>
        <v>16PE</v>
      </c>
      <c r="B189" s="65" t="str">
        <f>VLOOKUP(E189,'Etat des stocks'!A:C,3,0)</f>
        <v>Kenzo</v>
      </c>
      <c r="C189" s="65" t="str">
        <f>VLOOKUP(E189,'Etat des stocks'!A:F,6,0)</f>
        <v>Robe</v>
      </c>
      <c r="D189" s="65" t="str">
        <f>VLOOKUP(E189,'Etat des stocks'!A:G,7,0)</f>
        <v>Robe sans manches 60's</v>
      </c>
      <c r="E189" s="53" t="s">
        <v>1082</v>
      </c>
      <c r="F189" s="79">
        <v>170</v>
      </c>
      <c r="G189" s="79">
        <v>450</v>
      </c>
      <c r="H189" s="79">
        <f>G189*(100%-I190)</f>
        <v>450</v>
      </c>
      <c r="I189" s="80"/>
      <c r="J189" s="70"/>
      <c r="K189" s="70">
        <v>42713</v>
      </c>
      <c r="L189" s="87">
        <v>42614</v>
      </c>
      <c r="M189" s="70">
        <v>42401</v>
      </c>
      <c r="N189" s="70"/>
      <c r="O189" s="94"/>
    </row>
    <row r="190" spans="1:16" x14ac:dyDescent="0.25">
      <c r="A190" s="65" t="str">
        <f>VLOOKUP(E190,'Etat des stocks'!A:B,2,0)</f>
        <v>16PE</v>
      </c>
      <c r="B190" s="65" t="str">
        <f>VLOOKUP(E190,'Etat des stocks'!A:C,3,0)</f>
        <v>Kenzo</v>
      </c>
      <c r="C190" s="65" t="str">
        <f>VLOOKUP(E190,'Etat des stocks'!A:F,6,0)</f>
        <v>Robe</v>
      </c>
      <c r="D190" s="65" t="str">
        <f>VLOOKUP(E190,'Etat des stocks'!A:G,7,0)</f>
        <v>Robe sans manches 60's imprimée</v>
      </c>
      <c r="E190" s="53" t="s">
        <v>1083</v>
      </c>
      <c r="F190" s="79">
        <v>185</v>
      </c>
      <c r="G190" s="79">
        <v>490</v>
      </c>
      <c r="H190" s="79">
        <f>G190*(100%-I191)</f>
        <v>490</v>
      </c>
      <c r="I190" s="80"/>
      <c r="J190" s="70"/>
      <c r="K190" s="70">
        <v>42713</v>
      </c>
      <c r="L190" s="87">
        <v>42614</v>
      </c>
      <c r="M190" s="70">
        <v>42401</v>
      </c>
      <c r="N190" s="70"/>
      <c r="O190" s="94"/>
    </row>
    <row r="191" spans="1:16" x14ac:dyDescent="0.25">
      <c r="A191" s="65" t="str">
        <f>VLOOKUP(E191,'Etat des stocks'!A:B,2,0)</f>
        <v>16PE</v>
      </c>
      <c r="B191" s="65" t="str">
        <f>VLOOKUP(E191,'Etat des stocks'!A:C,3,0)</f>
        <v>Kenzo</v>
      </c>
      <c r="C191" s="65" t="str">
        <f>VLOOKUP(E191,'Etat des stocks'!A:F,6,0)</f>
        <v>Chemise (et blouse)</v>
      </c>
      <c r="D191" s="65" t="str">
        <f>VLOOKUP(E191,'Etat des stocks'!A:G,7,0)</f>
        <v>Chemise imprimée mouchetée</v>
      </c>
      <c r="E191" s="53" t="s">
        <v>1084</v>
      </c>
      <c r="F191" s="79">
        <v>94</v>
      </c>
      <c r="G191" s="79">
        <v>250</v>
      </c>
      <c r="H191" s="79">
        <f>G191*(100%-I192)</f>
        <v>250</v>
      </c>
      <c r="I191" s="80"/>
      <c r="J191" s="70"/>
      <c r="K191" s="70">
        <v>42373</v>
      </c>
      <c r="L191" s="87">
        <v>42614</v>
      </c>
      <c r="M191" s="70">
        <v>42430</v>
      </c>
      <c r="N191" s="70"/>
      <c r="O191" s="94"/>
    </row>
    <row r="192" spans="1:16" x14ac:dyDescent="0.25">
      <c r="A192" s="65" t="str">
        <f>VLOOKUP(E192,'Etat des stocks'!A:B,2,0)</f>
        <v>16PE</v>
      </c>
      <c r="B192" s="65" t="str">
        <f>VLOOKUP(E192,'Etat des stocks'!A:C,3,0)</f>
        <v>Kenzo</v>
      </c>
      <c r="C192" s="65" t="str">
        <f>VLOOKUP(E192,'Etat des stocks'!A:F,6,0)</f>
        <v>Robe</v>
      </c>
      <c r="D192" s="65" t="str">
        <f>VLOOKUP(E192,'Etat des stocks'!A:G,7,0)</f>
        <v xml:space="preserve">Robe longue doubles bretelles </v>
      </c>
      <c r="E192" s="53" t="s">
        <v>1085</v>
      </c>
      <c r="F192" s="79">
        <v>245</v>
      </c>
      <c r="G192" s="79">
        <v>650</v>
      </c>
      <c r="H192" s="79">
        <f>G192*(100%-I193)</f>
        <v>650</v>
      </c>
      <c r="I192" s="80"/>
      <c r="J192" s="70"/>
      <c r="K192" s="70">
        <v>42424</v>
      </c>
      <c r="L192" s="87">
        <v>42614</v>
      </c>
      <c r="M192" s="70">
        <v>42430</v>
      </c>
      <c r="N192" s="70"/>
      <c r="O192" s="96"/>
    </row>
    <row r="193" spans="1:16" x14ac:dyDescent="0.25">
      <c r="A193" s="65" t="str">
        <f>VLOOKUP(E193,'Etat des stocks'!A:B,2,0)</f>
        <v>16PE</v>
      </c>
      <c r="B193" s="65" t="str">
        <f>VLOOKUP(E193,'Etat des stocks'!A:C,3,0)</f>
        <v>Kenzo</v>
      </c>
      <c r="C193" s="65" t="str">
        <f>VLOOKUP(E193,'Etat des stocks'!A:F,6,0)</f>
        <v>Pantalon</v>
      </c>
      <c r="D193" s="65" t="str">
        <f>VLOOKUP(E193,'Etat des stocks'!A:G,7,0)</f>
        <v>Pantalon 7/8 en toile beige</v>
      </c>
      <c r="E193" s="53" t="s">
        <v>1086</v>
      </c>
      <c r="F193" s="79">
        <v>94</v>
      </c>
      <c r="G193" s="79">
        <v>250</v>
      </c>
      <c r="H193" s="79">
        <f>G193*(100%-I194)</f>
        <v>250</v>
      </c>
      <c r="I193" s="80"/>
      <c r="J193" s="70"/>
      <c r="K193" s="70">
        <v>42373</v>
      </c>
      <c r="L193" s="87">
        <v>42614</v>
      </c>
      <c r="M193" s="70">
        <v>42430</v>
      </c>
      <c r="N193" s="70"/>
      <c r="O193" s="96"/>
    </row>
    <row r="194" spans="1:16" x14ac:dyDescent="0.25">
      <c r="A194" s="65" t="str">
        <f>VLOOKUP(E194,'Etat des stocks'!A:B,2,0)</f>
        <v>16PE</v>
      </c>
      <c r="B194" s="65" t="str">
        <f>VLOOKUP(E194,'Etat des stocks'!A:C,3,0)</f>
        <v>Kenzo</v>
      </c>
      <c r="C194" s="65" t="str">
        <f>VLOOKUP(E194,'Etat des stocks'!A:F,6,0)</f>
        <v>Robe</v>
      </c>
      <c r="D194" s="65" t="str">
        <f>VLOOKUP(E194,'Etat des stocks'!A:G,7,0)</f>
        <v>Robe sans manches fluide</v>
      </c>
      <c r="E194" s="53" t="s">
        <v>1087</v>
      </c>
      <c r="F194" s="79">
        <v>147</v>
      </c>
      <c r="G194" s="79">
        <v>390</v>
      </c>
      <c r="H194" s="79">
        <f>G194*(100%-I195)</f>
        <v>390</v>
      </c>
      <c r="I194" s="80"/>
      <c r="J194" s="70"/>
      <c r="K194" s="70">
        <v>42394</v>
      </c>
      <c r="L194" s="87">
        <v>42614</v>
      </c>
      <c r="M194" s="70">
        <v>42430</v>
      </c>
      <c r="N194" s="70"/>
      <c r="O194" s="94"/>
    </row>
    <row r="195" spans="1:16" x14ac:dyDescent="0.25">
      <c r="A195" s="65" t="str">
        <f>VLOOKUP(E195,'Etat des stocks'!A:B,2,0)</f>
        <v>16PE</v>
      </c>
      <c r="B195" s="65" t="str">
        <f>VLOOKUP(E195,'Etat des stocks'!A:C,3,0)</f>
        <v>Kenzo</v>
      </c>
      <c r="C195" s="65" t="str">
        <f>VLOOKUP(E195,'Etat des stocks'!A:F,6,0)</f>
        <v>Robe</v>
      </c>
      <c r="D195" s="65" t="str">
        <f>VLOOKUP(E195,'Etat des stocks'!A:G,7,0)</f>
        <v>Robe safari taille élastiquée</v>
      </c>
      <c r="E195" s="53" t="s">
        <v>1088</v>
      </c>
      <c r="F195" s="79">
        <v>147</v>
      </c>
      <c r="G195" s="79">
        <v>390</v>
      </c>
      <c r="H195" s="79">
        <f>G195*(100%-I196)</f>
        <v>390</v>
      </c>
      <c r="I195" s="80"/>
      <c r="J195" s="70"/>
      <c r="K195" s="70">
        <v>42394</v>
      </c>
      <c r="L195" s="87">
        <v>42614</v>
      </c>
      <c r="M195" s="70">
        <v>42430</v>
      </c>
      <c r="N195" s="70"/>
      <c r="O195" s="94"/>
    </row>
    <row r="196" spans="1:16" x14ac:dyDescent="0.25">
      <c r="A196" s="65" t="str">
        <f>VLOOKUP(E196,'Etat des stocks'!A:B,2,0)</f>
        <v>16PE</v>
      </c>
      <c r="B196" s="65" t="str">
        <f>VLOOKUP(E196,'Etat des stocks'!A:C,3,0)</f>
        <v>Kenzo</v>
      </c>
      <c r="C196" s="65" t="str">
        <f>VLOOKUP(E196,'Etat des stocks'!A:F,6,0)</f>
        <v>Top</v>
      </c>
      <c r="D196" s="65" t="str">
        <f>VLOOKUP(E196,'Etat des stocks'!A:G,7,0)</f>
        <v>Top sans manches fluide</v>
      </c>
      <c r="E196" s="53" t="s">
        <v>1089</v>
      </c>
      <c r="F196" s="79">
        <v>94</v>
      </c>
      <c r="G196" s="79">
        <v>250</v>
      </c>
      <c r="H196" s="79">
        <f>G196*(100%-I197)</f>
        <v>250</v>
      </c>
      <c r="I196" s="80"/>
      <c r="J196" s="70"/>
      <c r="K196" s="70">
        <v>42403</v>
      </c>
      <c r="L196" s="87">
        <v>42614</v>
      </c>
      <c r="M196" s="70">
        <v>42430</v>
      </c>
      <c r="N196" s="70"/>
      <c r="O196" s="96"/>
    </row>
    <row r="197" spans="1:16" x14ac:dyDescent="0.25">
      <c r="A197" s="65" t="str">
        <f>VLOOKUP(E197,'Etat des stocks'!A:B,2,0)</f>
        <v>16PE</v>
      </c>
      <c r="B197" s="65" t="str">
        <f>VLOOKUP(E197,'Etat des stocks'!A:C,3,0)</f>
        <v>Kenzo</v>
      </c>
      <c r="C197" s="65" t="str">
        <f>VLOOKUP(E197,'Etat des stocks'!A:F,6,0)</f>
        <v>T-shirt</v>
      </c>
      <c r="D197" s="65" t="str">
        <f>VLOOKUP(E197,'Etat des stocks'!A:G,7,0)</f>
        <v>Tee-shirt Tiger</v>
      </c>
      <c r="E197" s="53" t="s">
        <v>1090</v>
      </c>
      <c r="F197" s="79">
        <v>36</v>
      </c>
      <c r="G197" s="79">
        <v>95</v>
      </c>
      <c r="H197" s="79">
        <f>G197*(100%-I198)</f>
        <v>95</v>
      </c>
      <c r="I197" s="80"/>
      <c r="J197" s="70"/>
      <c r="K197" s="70">
        <v>42713</v>
      </c>
      <c r="L197" s="87">
        <v>42614</v>
      </c>
      <c r="M197" s="70">
        <v>42401</v>
      </c>
      <c r="N197" s="70"/>
      <c r="O197" s="94"/>
      <c r="P197" s="93"/>
    </row>
    <row r="198" spans="1:16" x14ac:dyDescent="0.25">
      <c r="A198" s="65" t="str">
        <f>VLOOKUP(E198,'Etat des stocks'!A:B,2,0)</f>
        <v>16PE</v>
      </c>
      <c r="B198" s="65" t="str">
        <f>VLOOKUP(E198,'Etat des stocks'!A:C,3,0)</f>
        <v>Kenzo</v>
      </c>
      <c r="C198" s="65" t="str">
        <f>VLOOKUP(E198,'Etat des stocks'!A:F,6,0)</f>
        <v>T-shirt</v>
      </c>
      <c r="D198" s="65" t="str">
        <f>VLOOKUP(E198,'Etat des stocks'!A:G,7,0)</f>
        <v>Tee-shirt Tiger</v>
      </c>
      <c r="E198" s="53" t="s">
        <v>1091</v>
      </c>
      <c r="F198" s="79">
        <v>36</v>
      </c>
      <c r="G198" s="79">
        <v>95</v>
      </c>
      <c r="H198" s="79">
        <f>G198*(100%-I199)</f>
        <v>95</v>
      </c>
      <c r="I198" s="80"/>
      <c r="J198" s="70"/>
      <c r="K198" s="70">
        <v>42713</v>
      </c>
      <c r="L198" s="87">
        <v>42614</v>
      </c>
      <c r="M198" s="70">
        <v>42401</v>
      </c>
      <c r="N198" s="70"/>
      <c r="O198" s="96"/>
      <c r="P198" s="93"/>
    </row>
    <row r="199" spans="1:16" x14ac:dyDescent="0.25">
      <c r="A199" s="65" t="str">
        <f>VLOOKUP(E199,'Etat des stocks'!A:B,2,0)</f>
        <v>16PE</v>
      </c>
      <c r="B199" s="65" t="str">
        <f>VLOOKUP(E199,'Etat des stocks'!A:C,3,0)</f>
        <v>Kenzo</v>
      </c>
      <c r="C199" s="65" t="str">
        <f>VLOOKUP(E199,'Etat des stocks'!A:F,6,0)</f>
        <v>Sweat</v>
      </c>
      <c r="D199" s="65" t="str">
        <f>VLOOKUP(E199,'Etat des stocks'!A:G,7,0)</f>
        <v>Sweat Tiger</v>
      </c>
      <c r="E199" s="53" t="s">
        <v>1092</v>
      </c>
      <c r="F199" s="79">
        <v>74</v>
      </c>
      <c r="G199" s="79">
        <v>195</v>
      </c>
      <c r="H199" s="79">
        <f>G199*(100%-I200)</f>
        <v>195</v>
      </c>
      <c r="I199" s="80"/>
      <c r="J199" s="70"/>
      <c r="K199" s="70">
        <v>42713</v>
      </c>
      <c r="L199" s="87">
        <v>42614</v>
      </c>
      <c r="M199" s="70">
        <v>42401</v>
      </c>
      <c r="N199" s="70"/>
      <c r="O199" s="94"/>
      <c r="P199" s="93"/>
    </row>
    <row r="200" spans="1:16" x14ac:dyDescent="0.25">
      <c r="A200" s="65" t="str">
        <f>VLOOKUP(E200,'Etat des stocks'!A:B,2,0)</f>
        <v>16PE</v>
      </c>
      <c r="B200" s="65" t="str">
        <f>VLOOKUP(E200,'Etat des stocks'!A:C,3,0)</f>
        <v>Kenzo</v>
      </c>
      <c r="C200" s="65" t="str">
        <f>VLOOKUP(E200,'Etat des stocks'!A:F,6,0)</f>
        <v>Sweat</v>
      </c>
      <c r="D200" s="65" t="str">
        <f>VLOOKUP(E200,'Etat des stocks'!A:G,7,0)</f>
        <v>Sweat Tiger</v>
      </c>
      <c r="E200" s="53" t="s">
        <v>1093</v>
      </c>
      <c r="F200" s="79">
        <v>74</v>
      </c>
      <c r="G200" s="79">
        <v>195</v>
      </c>
      <c r="H200" s="79">
        <f>G200*(100%-I201)</f>
        <v>195</v>
      </c>
      <c r="I200" s="80"/>
      <c r="J200" s="70"/>
      <c r="K200" s="70">
        <v>42713</v>
      </c>
      <c r="L200" s="87">
        <v>42614</v>
      </c>
      <c r="M200" s="70">
        <v>42401</v>
      </c>
      <c r="N200" s="70"/>
      <c r="O200" s="96"/>
      <c r="P200" s="93"/>
    </row>
    <row r="201" spans="1:16" x14ac:dyDescent="0.25">
      <c r="A201" s="65" t="str">
        <f>VLOOKUP(E201,'Etat des stocks'!A:B,2,0)</f>
        <v>16PE</v>
      </c>
      <c r="B201" s="65" t="str">
        <f>VLOOKUP(E201,'Etat des stocks'!A:C,3,0)</f>
        <v>Red Valentino</v>
      </c>
      <c r="C201" s="65" t="str">
        <f>VLOOKUP(E201,'Etat des stocks'!A:F,6,0)</f>
        <v>Manteau</v>
      </c>
      <c r="D201" s="65" t="str">
        <f>VLOOKUP(E201,'Etat des stocks'!A:G,7,0)</f>
        <v>Manteau rose poudré</v>
      </c>
      <c r="E201" s="53" t="s">
        <v>1035</v>
      </c>
      <c r="F201" s="79">
        <v>229</v>
      </c>
      <c r="G201" s="79">
        <v>595</v>
      </c>
      <c r="H201" s="79">
        <f>G201*(100%-I201)</f>
        <v>595</v>
      </c>
      <c r="I201" s="80"/>
      <c r="J201" s="70"/>
      <c r="K201" s="70">
        <v>42713</v>
      </c>
      <c r="L201" s="87">
        <v>42614</v>
      </c>
      <c r="M201" s="70">
        <v>42401</v>
      </c>
      <c r="N201" s="70"/>
      <c r="O201" s="92"/>
      <c r="P201" s="93"/>
    </row>
    <row r="202" spans="1:16" x14ac:dyDescent="0.25">
      <c r="A202" s="65" t="str">
        <f>VLOOKUP(E202,'Etat des stocks'!A:B,2,0)</f>
        <v>16PE</v>
      </c>
      <c r="B202" s="65" t="str">
        <f>VLOOKUP(E202,'Etat des stocks'!A:C,3,0)</f>
        <v>Red Valentino</v>
      </c>
      <c r="C202" s="65" t="str">
        <f>VLOOKUP(E202,'Etat des stocks'!A:F,6,0)</f>
        <v>Robe</v>
      </c>
      <c r="D202" s="65" t="str">
        <f>VLOOKUP(E202,'Etat des stocks'!A:G,7,0)</f>
        <v>Robe sweat effet tutu</v>
      </c>
      <c r="E202" s="53" t="s">
        <v>1037</v>
      </c>
      <c r="F202" s="79">
        <v>173</v>
      </c>
      <c r="G202" s="79">
        <v>450</v>
      </c>
      <c r="H202" s="79">
        <f>G202*(100%-I202)</f>
        <v>450</v>
      </c>
      <c r="I202" s="80"/>
      <c r="J202" s="70"/>
      <c r="K202" s="70">
        <v>42713</v>
      </c>
      <c r="L202" s="87">
        <v>42614</v>
      </c>
      <c r="M202" s="70">
        <v>42401</v>
      </c>
      <c r="N202" s="70"/>
      <c r="O202" s="81"/>
      <c r="P202" s="81"/>
    </row>
    <row r="203" spans="1:16" x14ac:dyDescent="0.25">
      <c r="A203" s="65" t="str">
        <f>VLOOKUP(E203,'Etat des stocks'!A:B,2,0)</f>
        <v>16PE</v>
      </c>
      <c r="B203" s="65" t="str">
        <f>VLOOKUP(E203,'Etat des stocks'!A:C,3,0)</f>
        <v>Red Valentino</v>
      </c>
      <c r="C203" s="65" t="str">
        <f>VLOOKUP(E203,'Etat des stocks'!A:F,6,0)</f>
        <v>Robe</v>
      </c>
      <c r="D203" s="65" t="str">
        <f>VLOOKUP(E203,'Etat des stocks'!A:G,7,0)</f>
        <v>Robe baby doll rose poudré</v>
      </c>
      <c r="E203" s="53" t="s">
        <v>1038</v>
      </c>
      <c r="F203" s="79">
        <v>152</v>
      </c>
      <c r="G203" s="79">
        <v>395</v>
      </c>
      <c r="H203" s="79">
        <f>G203*(100%-I203)</f>
        <v>395</v>
      </c>
      <c r="I203" s="80"/>
      <c r="J203" s="70"/>
      <c r="K203" s="70">
        <v>42713</v>
      </c>
      <c r="L203" s="87">
        <v>42614</v>
      </c>
      <c r="M203" s="70">
        <v>42401</v>
      </c>
      <c r="N203" s="70"/>
      <c r="O203" s="81"/>
      <c r="P203" s="81"/>
    </row>
    <row r="204" spans="1:16" x14ac:dyDescent="0.25">
      <c r="A204" s="65" t="str">
        <f>VLOOKUP(E204,'Etat des stocks'!A:B,2,0)</f>
        <v>16PE</v>
      </c>
      <c r="B204" s="65" t="str">
        <f>VLOOKUP(E204,'Etat des stocks'!A:C,3,0)</f>
        <v>T by Alexander Wang</v>
      </c>
      <c r="C204" s="65" t="str">
        <f>VLOOKUP(E204,'Etat des stocks'!A:F,6,0)</f>
        <v>Top</v>
      </c>
      <c r="D204" s="65" t="str">
        <f>VLOOKUP(E204,'Etat des stocks'!A:G,7,0)</f>
        <v>Débardeur noir à trous circulaires</v>
      </c>
      <c r="E204" s="53" t="s">
        <v>1039</v>
      </c>
      <c r="F204" s="79">
        <v>75</v>
      </c>
      <c r="G204" s="79">
        <v>180</v>
      </c>
      <c r="H204" s="79">
        <f>G204*(100%-I205)</f>
        <v>72</v>
      </c>
      <c r="I204" s="80"/>
      <c r="J204" s="70"/>
      <c r="K204" s="70">
        <v>42320</v>
      </c>
      <c r="L204" s="87">
        <v>42614</v>
      </c>
      <c r="M204" s="70">
        <v>42370</v>
      </c>
      <c r="N204" s="70"/>
      <c r="O204" s="81"/>
      <c r="P204" s="93"/>
    </row>
    <row r="205" spans="1:16" x14ac:dyDescent="0.25">
      <c r="A205" s="65" t="str">
        <f>VLOOKUP(E205,'Etat des stocks'!A:B,2,0)</f>
        <v>16PE</v>
      </c>
      <c r="B205" s="65" t="str">
        <f>VLOOKUP(E205,'Etat des stocks'!A:C,3,0)</f>
        <v>T by Alexander Wang</v>
      </c>
      <c r="C205" s="65" t="str">
        <f>VLOOKUP(E205,'Etat des stocks'!A:F,6,0)</f>
        <v>Robe</v>
      </c>
      <c r="D205" s="65" t="str">
        <f>VLOOKUP(E205,'Etat des stocks'!A:G,7,0)</f>
        <v>Robe débardeur à découpes côtés</v>
      </c>
      <c r="E205" s="53" t="s">
        <v>1044</v>
      </c>
      <c r="F205" s="79">
        <v>158</v>
      </c>
      <c r="G205" s="79">
        <v>385</v>
      </c>
      <c r="H205" s="79">
        <f>G205*(100%-I206)</f>
        <v>385</v>
      </c>
      <c r="I205" s="80">
        <v>0.6</v>
      </c>
      <c r="J205" s="70"/>
      <c r="K205" s="70">
        <v>42320</v>
      </c>
      <c r="L205" s="87"/>
      <c r="M205" s="70">
        <v>42370</v>
      </c>
      <c r="N205" s="70">
        <v>42730</v>
      </c>
      <c r="O205" s="81"/>
      <c r="P205" s="81"/>
    </row>
    <row r="206" spans="1:16" x14ac:dyDescent="0.25">
      <c r="A206" s="65" t="str">
        <f>VLOOKUP(E206,'Etat des stocks'!A:B,2,0)</f>
        <v>16PE</v>
      </c>
      <c r="B206" s="65" t="str">
        <f>VLOOKUP(E206,'Etat des stocks'!A:C,3,0)</f>
        <v>T by Alexander Wang</v>
      </c>
      <c r="C206" s="65" t="str">
        <f>VLOOKUP(E206,'Etat des stocks'!A:F,6,0)</f>
        <v>Robe</v>
      </c>
      <c r="D206" s="65" t="str">
        <f>VLOOKUP(E206,'Etat des stocks'!A:G,7,0)</f>
        <v>Robe sans manches denim effilochée</v>
      </c>
      <c r="E206" s="53" t="s">
        <v>1045</v>
      </c>
      <c r="F206" s="79">
        <v>193</v>
      </c>
      <c r="G206" s="79">
        <v>470</v>
      </c>
      <c r="H206" s="79">
        <f>G206*(100%-I206)</f>
        <v>470</v>
      </c>
      <c r="I206" s="80"/>
      <c r="J206" s="70"/>
      <c r="K206" s="70">
        <v>42353</v>
      </c>
      <c r="L206" s="87">
        <v>42614</v>
      </c>
      <c r="M206" s="70">
        <v>42401</v>
      </c>
      <c r="N206" s="70"/>
      <c r="O206" s="81"/>
      <c r="P206" s="81"/>
    </row>
    <row r="207" spans="1:16" x14ac:dyDescent="0.25">
      <c r="A207" s="65" t="str">
        <f>VLOOKUP(E207,'Etat des stocks'!A:B,2,0)</f>
        <v>16PE</v>
      </c>
      <c r="B207" s="65" t="str">
        <f>VLOOKUP(E207,'Etat des stocks'!A:C,3,0)</f>
        <v>T by Alexander Wang</v>
      </c>
      <c r="C207" s="65" t="str">
        <f>VLOOKUP(E207,'Etat des stocks'!A:F,6,0)</f>
        <v>Robe</v>
      </c>
      <c r="D207" s="65" t="str">
        <f>VLOOKUP(E207,'Etat des stocks'!A:G,7,0)</f>
        <v>Robe chemise denim effilochée</v>
      </c>
      <c r="E207" s="53" t="s">
        <v>1046</v>
      </c>
      <c r="F207" s="79">
        <v>221</v>
      </c>
      <c r="G207" s="79">
        <v>540</v>
      </c>
      <c r="H207" s="79">
        <f>G207*(100%-I208)</f>
        <v>540</v>
      </c>
      <c r="I207" s="80"/>
      <c r="J207" s="70"/>
      <c r="K207" s="70">
        <v>42320</v>
      </c>
      <c r="L207" s="87"/>
      <c r="M207" s="70">
        <v>42370</v>
      </c>
      <c r="N207" s="70">
        <v>42730</v>
      </c>
      <c r="O207" s="81"/>
      <c r="P207" s="81"/>
    </row>
    <row r="208" spans="1:16" x14ac:dyDescent="0.25">
      <c r="A208" s="65" t="str">
        <f>VLOOKUP(E208,'Etat des stocks'!A:B,2,0)</f>
        <v>16PE</v>
      </c>
      <c r="B208" s="65" t="str">
        <f>VLOOKUP(E208,'Etat des stocks'!A:C,3,0)</f>
        <v>T by Alexander Wang</v>
      </c>
      <c r="C208" s="65" t="str">
        <f>VLOOKUP(E208,'Etat des stocks'!A:F,6,0)</f>
        <v>Sacs</v>
      </c>
      <c r="D208" s="65" t="str">
        <f>VLOOKUP(E208,'Etat des stocks'!A:G,7,0)</f>
        <v>Sac Mini Rockie</v>
      </c>
      <c r="E208" s="53" t="s">
        <v>1047</v>
      </c>
      <c r="F208" s="79">
        <v>277</v>
      </c>
      <c r="G208" s="79">
        <v>675</v>
      </c>
      <c r="H208" s="79">
        <f>G208*(100%-I209)</f>
        <v>675</v>
      </c>
      <c r="I208" s="80"/>
      <c r="J208" s="70"/>
      <c r="K208" s="70">
        <v>42326</v>
      </c>
      <c r="L208" s="87">
        <v>42614</v>
      </c>
      <c r="M208" s="70">
        <v>42370</v>
      </c>
      <c r="N208" s="70"/>
      <c r="O208" s="89"/>
      <c r="P208" s="81"/>
    </row>
    <row r="209" spans="1:16" x14ac:dyDescent="0.25">
      <c r="A209" s="65" t="str">
        <f>VLOOKUP(E209,'Etat des stocks'!A:B,2,0)</f>
        <v>16PE</v>
      </c>
      <c r="B209" s="65" t="str">
        <f>VLOOKUP(E209,'Etat des stocks'!A:C,3,0)</f>
        <v>T by Alexander Wang</v>
      </c>
      <c r="C209" s="65" t="str">
        <f>VLOOKUP(E209,'Etat des stocks'!A:F,6,0)</f>
        <v>Sacs</v>
      </c>
      <c r="D209" s="65" t="str">
        <f>VLOOKUP(E209,'Etat des stocks'!A:G,7,0)</f>
        <v>Sac Small Diego</v>
      </c>
      <c r="E209" s="53" t="s">
        <v>1048</v>
      </c>
      <c r="F209" s="79">
        <v>361</v>
      </c>
      <c r="G209" s="79">
        <v>875</v>
      </c>
      <c r="H209" s="79">
        <f>G209*(100%-I210)</f>
        <v>875</v>
      </c>
      <c r="I209" s="80"/>
      <c r="J209" s="70"/>
      <c r="K209" s="70">
        <v>42326</v>
      </c>
      <c r="L209" s="87">
        <v>42614</v>
      </c>
      <c r="M209" s="70">
        <v>42370</v>
      </c>
      <c r="N209" s="70"/>
      <c r="O209" s="89"/>
      <c r="P209" s="93"/>
    </row>
    <row r="210" spans="1:16" x14ac:dyDescent="0.25">
      <c r="A210" s="65" t="str">
        <f>VLOOKUP(E210,'Etat des stocks'!A:B,2,0)</f>
        <v>16PE</v>
      </c>
      <c r="B210" s="65" t="str">
        <f>VLOOKUP(E210,'Etat des stocks'!A:C,3,0)</f>
        <v>T by Alexander Wang</v>
      </c>
      <c r="C210" s="65" t="str">
        <f>VLOOKUP(E210,'Etat des stocks'!A:F,6,0)</f>
        <v>Sacs</v>
      </c>
      <c r="D210" s="65" t="str">
        <f>VLOOKUP(E210,'Etat des stocks'!A:G,7,0)</f>
        <v>Sac Seau Alpha</v>
      </c>
      <c r="E210" s="53" t="s">
        <v>1049</v>
      </c>
      <c r="F210" s="79">
        <v>370</v>
      </c>
      <c r="G210" s="79">
        <v>900</v>
      </c>
      <c r="H210" s="79">
        <f>G210*(100%-I211)</f>
        <v>900</v>
      </c>
      <c r="I210" s="80"/>
      <c r="J210" s="70"/>
      <c r="K210" s="70">
        <v>42326</v>
      </c>
      <c r="L210" s="87">
        <v>42614</v>
      </c>
      <c r="M210" s="70">
        <v>42370</v>
      </c>
      <c r="N210" s="70"/>
      <c r="O210" s="89"/>
      <c r="P210" s="93"/>
    </row>
    <row r="211" spans="1:16" x14ac:dyDescent="0.25">
      <c r="A211" s="65" t="str">
        <f>VLOOKUP(E211,'Etat des stocks'!A:B,2,0)</f>
        <v>16PE</v>
      </c>
      <c r="B211" s="65" t="str">
        <f>VLOOKUP(E211,'Etat des stocks'!A:C,3,0)</f>
        <v>Athé Vanessa Bruno</v>
      </c>
      <c r="C211" s="65" t="str">
        <f>VLOOKUP(E211,'Etat des stocks'!A:F,6,0)</f>
        <v>Veste</v>
      </c>
      <c r="D211" s="65" t="str">
        <f>VLOOKUP(E211,'Etat des stocks'!A:G,7,0)</f>
        <v>Veste sans manches kimono</v>
      </c>
      <c r="E211" s="53" t="s">
        <v>1054</v>
      </c>
      <c r="F211" s="79">
        <v>87</v>
      </c>
      <c r="G211" s="79">
        <v>235</v>
      </c>
      <c r="H211" s="79">
        <f>G211*(100%-I212)</f>
        <v>235</v>
      </c>
      <c r="I211" s="80"/>
      <c r="J211" s="70"/>
      <c r="K211" s="70">
        <v>42440</v>
      </c>
      <c r="L211" s="87">
        <v>42614</v>
      </c>
      <c r="M211" s="70">
        <v>42461</v>
      </c>
      <c r="N211" s="70"/>
    </row>
    <row r="212" spans="1:16" x14ac:dyDescent="0.25">
      <c r="A212" s="65" t="str">
        <f>VLOOKUP(E212,'Etat des stocks'!A:B,2,0)</f>
        <v>16PE</v>
      </c>
      <c r="B212" s="65" t="str">
        <f>VLOOKUP(E212,'Etat des stocks'!A:C,3,0)</f>
        <v>Athé Vanessa Bruno</v>
      </c>
      <c r="C212" s="65" t="str">
        <f>VLOOKUP(E212,'Etat des stocks'!A:F,6,0)</f>
        <v>Robe</v>
      </c>
      <c r="D212" s="65" t="str">
        <f>VLOOKUP(E212,'Etat des stocks'!A:G,7,0)</f>
        <v>Robe à imprimé floral</v>
      </c>
      <c r="E212" s="53" t="s">
        <v>1055</v>
      </c>
      <c r="F212" s="79">
        <v>65</v>
      </c>
      <c r="G212" s="79">
        <v>175</v>
      </c>
      <c r="H212" s="79">
        <f>G212*(100%-I213)</f>
        <v>175</v>
      </c>
      <c r="I212" s="80"/>
      <c r="J212" s="70"/>
      <c r="K212" s="70">
        <v>42387</v>
      </c>
      <c r="L212" s="87">
        <v>42614</v>
      </c>
      <c r="M212" s="70">
        <v>42430</v>
      </c>
      <c r="N212" s="70"/>
    </row>
    <row r="213" spans="1:16" x14ac:dyDescent="0.25">
      <c r="A213" s="65" t="str">
        <f>VLOOKUP(E213,'Etat des stocks'!A:B,2,0)</f>
        <v>16PE</v>
      </c>
      <c r="B213" s="65" t="str">
        <f>VLOOKUP(E213,'Etat des stocks'!A:C,3,0)</f>
        <v>Athé Vanessa Bruno</v>
      </c>
      <c r="C213" s="65" t="str">
        <f>VLOOKUP(E213,'Etat des stocks'!A:F,6,0)</f>
        <v>Robe</v>
      </c>
      <c r="D213" s="65" t="str">
        <f>VLOOKUP(E213,'Etat des stocks'!A:G,7,0)</f>
        <v xml:space="preserve">Robe ajourée </v>
      </c>
      <c r="E213" s="53" t="s">
        <v>1057</v>
      </c>
      <c r="F213" s="79">
        <v>109</v>
      </c>
      <c r="G213" s="79">
        <v>295</v>
      </c>
      <c r="H213" s="79">
        <f>G213*(100%-I214)</f>
        <v>295</v>
      </c>
      <c r="I213" s="80"/>
      <c r="J213" s="70"/>
      <c r="K213" s="70">
        <v>42387</v>
      </c>
      <c r="L213" s="87">
        <v>42614</v>
      </c>
      <c r="M213" s="70">
        <v>42430</v>
      </c>
      <c r="N213" s="70"/>
      <c r="O213" s="94"/>
      <c r="P213" s="90"/>
    </row>
    <row r="214" spans="1:16" x14ac:dyDescent="0.25">
      <c r="A214" s="65" t="str">
        <f>VLOOKUP(E214,'Etat des stocks'!A:B,2,0)</f>
        <v>16PE</v>
      </c>
      <c r="B214" s="65" t="str">
        <f>VLOOKUP(E214,'Etat des stocks'!A:C,3,0)</f>
        <v>Athé Vanessa Bruno</v>
      </c>
      <c r="C214" s="65" t="str">
        <f>VLOOKUP(E214,'Etat des stocks'!A:F,6,0)</f>
        <v>Robe</v>
      </c>
      <c r="D214" s="65" t="str">
        <f>VLOOKUP(E214,'Etat des stocks'!A:G,7,0)</f>
        <v>Robe sans manches broderies à volants</v>
      </c>
      <c r="E214" s="53" t="s">
        <v>1058</v>
      </c>
      <c r="F214" s="79">
        <v>109</v>
      </c>
      <c r="G214" s="79">
        <v>295</v>
      </c>
      <c r="H214" s="79">
        <f>G214*(100%-I215)</f>
        <v>295</v>
      </c>
      <c r="I214" s="80"/>
      <c r="J214" s="70"/>
      <c r="K214" s="70">
        <v>42405</v>
      </c>
      <c r="L214" s="87">
        <v>42614</v>
      </c>
      <c r="M214" s="70">
        <v>42430</v>
      </c>
      <c r="N214" s="70"/>
      <c r="O214" s="94"/>
      <c r="P214" s="90"/>
    </row>
    <row r="215" spans="1:16" x14ac:dyDescent="0.25">
      <c r="A215" s="65" t="str">
        <f>VLOOKUP(E215,'Etat des stocks'!A:B,2,0)</f>
        <v>16PH</v>
      </c>
      <c r="B215" s="65" t="str">
        <f>VLOOKUP(E215,'Etat des stocks'!A:C,3,0)</f>
        <v>Red Valentino</v>
      </c>
      <c r="C215" s="65" t="str">
        <f>VLOOKUP(E215,'Etat des stocks'!A:F,6,0)</f>
        <v>Veste</v>
      </c>
      <c r="D215" s="65" t="str">
        <f>VLOOKUP(E215,'Etat des stocks'!A:G,7,0)</f>
        <v>Cape boutonnée</v>
      </c>
      <c r="E215" s="53" t="s">
        <v>1142</v>
      </c>
      <c r="F215" s="79">
        <v>250</v>
      </c>
      <c r="G215" s="79">
        <v>650</v>
      </c>
      <c r="H215" s="79">
        <f>G215*(100%-I215)</f>
        <v>650</v>
      </c>
      <c r="I215" s="80"/>
      <c r="J215" s="70"/>
      <c r="K215" s="70">
        <v>42500</v>
      </c>
      <c r="L215" s="87">
        <v>42618</v>
      </c>
      <c r="M215" s="70">
        <v>42637</v>
      </c>
      <c r="N215" s="70"/>
      <c r="O215" s="94"/>
      <c r="P215" s="93"/>
    </row>
    <row r="216" spans="1:16" x14ac:dyDescent="0.25">
      <c r="A216" s="65" t="str">
        <f>VLOOKUP(E216,'Etat des stocks'!A:B,2,0)</f>
        <v>16PH</v>
      </c>
      <c r="B216" s="65" t="str">
        <f>VLOOKUP(E216,'Etat des stocks'!A:C,3,0)</f>
        <v>Red Valentino</v>
      </c>
      <c r="C216" s="65" t="str">
        <f>VLOOKUP(E216,'Etat des stocks'!A:F,6,0)</f>
        <v>Veste</v>
      </c>
      <c r="D216" s="65" t="str">
        <f>VLOOKUP(E216,'Etat des stocks'!A:G,7,0)</f>
        <v>Trench brodé</v>
      </c>
      <c r="E216" s="53" t="s">
        <v>1143</v>
      </c>
      <c r="F216" s="79">
        <v>268</v>
      </c>
      <c r="G216" s="79">
        <v>695</v>
      </c>
      <c r="H216" s="79">
        <f>G216*(100%-I216)</f>
        <v>695</v>
      </c>
      <c r="I216" s="80"/>
      <c r="J216" s="70"/>
      <c r="K216" s="70">
        <v>42535</v>
      </c>
      <c r="L216" s="87">
        <v>42618</v>
      </c>
      <c r="M216" s="70">
        <v>42637</v>
      </c>
      <c r="N216" s="70"/>
      <c r="O216" s="94"/>
      <c r="P216" s="93"/>
    </row>
    <row r="217" spans="1:16" x14ac:dyDescent="0.25">
      <c r="A217" s="65" t="str">
        <f>VLOOKUP(E217,'Etat des stocks'!A:B,2,0)</f>
        <v>16PH</v>
      </c>
      <c r="B217" s="65" t="str">
        <f>VLOOKUP(E217,'Etat des stocks'!A:C,3,0)</f>
        <v>Red Valentino</v>
      </c>
      <c r="C217" s="65" t="str">
        <f>VLOOKUP(E217,'Etat des stocks'!A:F,6,0)</f>
        <v>Manteau</v>
      </c>
      <c r="D217" s="65" t="str">
        <f>VLOOKUP(E217,'Etat des stocks'!A:G,7,0)</f>
        <v>Manteau avec ceinture</v>
      </c>
      <c r="E217" s="53" t="s">
        <v>1144</v>
      </c>
      <c r="F217" s="79">
        <v>260</v>
      </c>
      <c r="G217" s="79">
        <v>675</v>
      </c>
      <c r="H217" s="79">
        <f>G217*(100%-I217)</f>
        <v>675</v>
      </c>
      <c r="I217" s="80"/>
      <c r="J217" s="70"/>
      <c r="K217" s="70">
        <v>42535</v>
      </c>
      <c r="L217" s="87">
        <v>42614</v>
      </c>
      <c r="M217" s="70">
        <v>42665</v>
      </c>
      <c r="N217" s="70"/>
      <c r="O217" s="94"/>
      <c r="P217" s="93"/>
    </row>
    <row r="218" spans="1:16" x14ac:dyDescent="0.25">
      <c r="A218" s="65" t="str">
        <f>VLOOKUP(E218,'Etat des stocks'!A:B,2,0)</f>
        <v>16PH</v>
      </c>
      <c r="B218" s="65" t="str">
        <f>VLOOKUP(E218,'Etat des stocks'!A:C,3,0)</f>
        <v>Red Valentino</v>
      </c>
      <c r="C218" s="65" t="str">
        <f>VLOOKUP(E218,'Etat des stocks'!A:F,6,0)</f>
        <v>Robe</v>
      </c>
      <c r="D218" s="65" t="str">
        <f>VLOOKUP(E218,'Etat des stocks'!A:G,7,0)</f>
        <v>Robe en jersey</v>
      </c>
      <c r="E218" s="53" t="s">
        <v>1145</v>
      </c>
      <c r="F218" s="79">
        <v>144</v>
      </c>
      <c r="G218" s="79">
        <v>375</v>
      </c>
      <c r="H218" s="79">
        <f>G218*(100%-I218)</f>
        <v>375</v>
      </c>
      <c r="I218" s="80"/>
      <c r="J218" s="70"/>
      <c r="K218" s="70">
        <v>42535</v>
      </c>
      <c r="L218" s="87">
        <v>42618</v>
      </c>
      <c r="M218" s="70">
        <v>42637</v>
      </c>
      <c r="N218" s="70"/>
      <c r="O218" s="94"/>
      <c r="P218" s="93"/>
    </row>
    <row r="219" spans="1:16" x14ac:dyDescent="0.25">
      <c r="A219" s="65" t="str">
        <f>VLOOKUP(E219,'Etat des stocks'!A:B,2,0)</f>
        <v>16PH</v>
      </c>
      <c r="B219" s="65" t="str">
        <f>VLOOKUP(E219,'Etat des stocks'!A:C,3,0)</f>
        <v>Red Valentino</v>
      </c>
      <c r="C219" s="65" t="str">
        <f>VLOOKUP(E219,'Etat des stocks'!A:F,6,0)</f>
        <v>Robe</v>
      </c>
      <c r="D219" s="65" t="str">
        <f>VLOOKUP(E219,'Etat des stocks'!A:G,7,0)</f>
        <v>Robe sans manches brodée</v>
      </c>
      <c r="E219" s="53" t="s">
        <v>1146</v>
      </c>
      <c r="F219" s="79">
        <v>173</v>
      </c>
      <c r="G219" s="79">
        <v>450</v>
      </c>
      <c r="H219" s="79">
        <f>G219*(100%-I219)</f>
        <v>450</v>
      </c>
      <c r="I219" s="80"/>
      <c r="J219" s="70"/>
      <c r="K219" s="70">
        <v>42500</v>
      </c>
      <c r="L219" s="87">
        <v>42618</v>
      </c>
      <c r="M219" s="70">
        <v>42637</v>
      </c>
      <c r="N219" s="70"/>
      <c r="O219" s="94"/>
      <c r="P219" s="93"/>
    </row>
    <row r="220" spans="1:16" x14ac:dyDescent="0.25">
      <c r="A220" s="65" t="str">
        <f>VLOOKUP(E220,'Etat des stocks'!A:B,2,0)</f>
        <v>16PH</v>
      </c>
      <c r="B220" s="65" t="str">
        <f>VLOOKUP(E220,'Etat des stocks'!A:C,3,0)</f>
        <v>Red Valentino</v>
      </c>
      <c r="C220" s="65" t="str">
        <f>VLOOKUP(E220,'Etat des stocks'!A:F,6,0)</f>
        <v>Robe</v>
      </c>
      <c r="D220" s="65" t="str">
        <f>VLOOKUP(E220,'Etat des stocks'!A:G,7,0)</f>
        <v>Robe sans manches brodée</v>
      </c>
      <c r="E220" s="53" t="s">
        <v>1147</v>
      </c>
      <c r="F220" s="79">
        <v>173</v>
      </c>
      <c r="G220" s="79">
        <v>450</v>
      </c>
      <c r="H220" s="79">
        <f>G220*(100%-I220)</f>
        <v>450</v>
      </c>
      <c r="I220" s="80"/>
      <c r="J220" s="70"/>
      <c r="K220" s="70">
        <v>42500</v>
      </c>
      <c r="L220" s="87">
        <v>42618</v>
      </c>
      <c r="M220" s="70">
        <v>42637</v>
      </c>
      <c r="N220" s="70"/>
      <c r="O220" s="94"/>
      <c r="P220" s="93"/>
    </row>
    <row r="221" spans="1:16" x14ac:dyDescent="0.25">
      <c r="A221" s="65" t="str">
        <f>VLOOKUP(E221,'Etat des stocks'!A:B,2,0)</f>
        <v>16PH</v>
      </c>
      <c r="B221" s="65" t="str">
        <f>VLOOKUP(E221,'Etat des stocks'!A:C,3,0)</f>
        <v>Red Valentino</v>
      </c>
      <c r="C221" s="65" t="str">
        <f>VLOOKUP(E221,'Etat des stocks'!A:F,6,0)</f>
        <v>Robe</v>
      </c>
      <c r="D221" s="65" t="str">
        <f>VLOOKUP(E221,'Etat des stocks'!A:G,7,0)</f>
        <v>Robe longue tulle et broderies</v>
      </c>
      <c r="E221" s="53" t="s">
        <v>1148</v>
      </c>
      <c r="F221" s="79">
        <v>383</v>
      </c>
      <c r="G221" s="79">
        <v>995</v>
      </c>
      <c r="H221" s="79">
        <f>G221*(100%-I221)</f>
        <v>995</v>
      </c>
      <c r="I221" s="80"/>
      <c r="J221" s="70"/>
      <c r="K221" s="70">
        <v>42535</v>
      </c>
      <c r="L221" s="87">
        <v>42614</v>
      </c>
      <c r="M221" s="70">
        <v>42637</v>
      </c>
      <c r="N221" s="70"/>
      <c r="O221" s="94"/>
      <c r="P221" s="93"/>
    </row>
    <row r="222" spans="1:16" x14ac:dyDescent="0.25">
      <c r="A222" s="65" t="str">
        <f>VLOOKUP(E222,'Etat des stocks'!A:B,2,0)</f>
        <v>16PH</v>
      </c>
      <c r="B222" s="65" t="str">
        <f>VLOOKUP(E222,'Etat des stocks'!A:C,3,0)</f>
        <v>Red Valentino</v>
      </c>
      <c r="C222" s="65" t="str">
        <f>VLOOKUP(E222,'Etat des stocks'!A:F,6,0)</f>
        <v>Robe</v>
      </c>
      <c r="D222" s="65" t="str">
        <f>VLOOKUP(E222,'Etat des stocks'!A:G,7,0)</f>
        <v>Robe georgette soie</v>
      </c>
      <c r="E222" s="53" t="s">
        <v>1149</v>
      </c>
      <c r="F222" s="79">
        <v>344</v>
      </c>
      <c r="G222" s="79">
        <v>895</v>
      </c>
      <c r="H222" s="79">
        <f>G222*(100%-I222)</f>
        <v>895</v>
      </c>
      <c r="I222" s="80"/>
      <c r="J222" s="70"/>
      <c r="K222" s="70">
        <v>42535</v>
      </c>
      <c r="L222" s="87">
        <v>42618</v>
      </c>
      <c r="M222" s="70">
        <v>42637</v>
      </c>
      <c r="N222" s="70"/>
      <c r="O222" s="94"/>
      <c r="P222" s="93"/>
    </row>
    <row r="223" spans="1:16" x14ac:dyDescent="0.25">
      <c r="A223" s="65" t="str">
        <f>VLOOKUP(E223,'Etat des stocks'!A:B,2,0)</f>
        <v>16PH</v>
      </c>
      <c r="B223" s="65" t="str">
        <f>VLOOKUP(E223,'Etat des stocks'!A:C,3,0)</f>
        <v>Red Valentino</v>
      </c>
      <c r="C223" s="65" t="str">
        <f>VLOOKUP(E223,'Etat des stocks'!A:F,6,0)</f>
        <v>Robe</v>
      </c>
      <c r="D223" s="65" t="str">
        <f>VLOOKUP(E223,'Etat des stocks'!A:G,7,0)</f>
        <v>Robe en macramé</v>
      </c>
      <c r="E223" s="53" t="s">
        <v>1150</v>
      </c>
      <c r="F223" s="79">
        <v>375</v>
      </c>
      <c r="G223" s="79">
        <v>975</v>
      </c>
      <c r="H223" s="79">
        <f>G223*(100%-I223)</f>
        <v>975</v>
      </c>
      <c r="I223" s="80"/>
      <c r="J223" s="70"/>
      <c r="K223" s="70">
        <v>42535</v>
      </c>
      <c r="L223" s="87">
        <v>42618</v>
      </c>
      <c r="M223" s="70">
        <v>42637</v>
      </c>
      <c r="N223" s="70"/>
      <c r="O223" s="94"/>
      <c r="P223" s="93"/>
    </row>
    <row r="224" spans="1:16" x14ac:dyDescent="0.25">
      <c r="A224" s="65" t="str">
        <f>VLOOKUP(E224,'Etat des stocks'!A:B,2,0)</f>
        <v>16PH</v>
      </c>
      <c r="B224" s="65" t="str">
        <f>VLOOKUP(E224,'Etat des stocks'!A:C,3,0)</f>
        <v>Red Valentino</v>
      </c>
      <c r="C224" s="65" t="str">
        <f>VLOOKUP(E224,'Etat des stocks'!A:F,6,0)</f>
        <v>Robe</v>
      </c>
      <c r="D224" s="65" t="str">
        <f>VLOOKUP(E224,'Etat des stocks'!A:G,7,0)</f>
        <v>Robe avec tulle</v>
      </c>
      <c r="E224" s="53" t="s">
        <v>1151</v>
      </c>
      <c r="F224" s="79">
        <v>229</v>
      </c>
      <c r="G224" s="79">
        <v>595</v>
      </c>
      <c r="H224" s="79">
        <f>G224*(100%-I224)</f>
        <v>595</v>
      </c>
      <c r="I224" s="80"/>
      <c r="J224" s="70"/>
      <c r="K224" s="70">
        <v>42500</v>
      </c>
      <c r="L224" s="87">
        <v>42618</v>
      </c>
      <c r="M224" s="70">
        <v>42637</v>
      </c>
      <c r="N224" s="70"/>
      <c r="O224" s="94"/>
    </row>
    <row r="225" spans="1:16" x14ac:dyDescent="0.25">
      <c r="A225" s="65" t="str">
        <f>VLOOKUP(E225,'Etat des stocks'!A:B,2,0)</f>
        <v>16PH</v>
      </c>
      <c r="B225" s="65" t="str">
        <f>VLOOKUP(E225,'Etat des stocks'!A:C,3,0)</f>
        <v>Red Valentino</v>
      </c>
      <c r="C225" s="65" t="str">
        <f>VLOOKUP(E225,'Etat des stocks'!A:F,6,0)</f>
        <v>Robe</v>
      </c>
      <c r="D225" s="65" t="str">
        <f>VLOOKUP(E225,'Etat des stocks'!A:G,7,0)</f>
        <v>Robe matelassée</v>
      </c>
      <c r="E225" s="53" t="s">
        <v>1153</v>
      </c>
      <c r="F225" s="79">
        <v>191</v>
      </c>
      <c r="G225" s="79">
        <v>495</v>
      </c>
      <c r="H225" s="79">
        <f>G225*(100%-I225)</f>
        <v>495</v>
      </c>
      <c r="I225" s="80"/>
      <c r="J225" s="70"/>
      <c r="K225" s="70">
        <v>42535</v>
      </c>
      <c r="L225" s="87">
        <v>42614</v>
      </c>
      <c r="M225" s="70">
        <v>42700</v>
      </c>
      <c r="N225" s="70"/>
      <c r="O225" s="94"/>
      <c r="P225" s="93"/>
    </row>
    <row r="226" spans="1:16" x14ac:dyDescent="0.25">
      <c r="A226" s="65" t="str">
        <f>VLOOKUP(E226,'Etat des stocks'!A:B,2,0)</f>
        <v>16PH</v>
      </c>
      <c r="B226" s="65" t="str">
        <f>VLOOKUP(E226,'Etat des stocks'!A:C,3,0)</f>
        <v>Red Valentino</v>
      </c>
      <c r="C226" s="65" t="str">
        <f>VLOOKUP(E226,'Etat des stocks'!A:F,6,0)</f>
        <v>Robe</v>
      </c>
      <c r="D226" s="65" t="str">
        <f>VLOOKUP(E226,'Etat des stocks'!A:G,7,0)</f>
        <v>Robe avec plissé avant</v>
      </c>
      <c r="E226" s="53" t="s">
        <v>1154</v>
      </c>
      <c r="F226" s="79">
        <v>173</v>
      </c>
      <c r="G226" s="79">
        <v>450</v>
      </c>
      <c r="H226" s="79">
        <f>G226*(100%-I226)</f>
        <v>450</v>
      </c>
      <c r="I226" s="80"/>
      <c r="J226" s="70"/>
      <c r="K226" s="70">
        <v>42500</v>
      </c>
      <c r="L226" s="87">
        <v>42618</v>
      </c>
      <c r="M226" s="70">
        <v>42637</v>
      </c>
      <c r="N226" s="70"/>
      <c r="O226" s="94"/>
      <c r="P226" s="93"/>
    </row>
    <row r="227" spans="1:16" x14ac:dyDescent="0.25">
      <c r="A227" s="65" t="str">
        <f>VLOOKUP(E227,'Etat des stocks'!A:B,2,0)</f>
        <v>16PH</v>
      </c>
      <c r="B227" s="65" t="str">
        <f>VLOOKUP(E227,'Etat des stocks'!A:C,3,0)</f>
        <v>Red Valentino</v>
      </c>
      <c r="C227" s="65" t="str">
        <f>VLOOKUP(E227,'Etat des stocks'!A:F,6,0)</f>
        <v>Robe</v>
      </c>
      <c r="D227" s="65" t="str">
        <f>VLOOKUP(E227,'Etat des stocks'!A:G,7,0)</f>
        <v>Robe avec plissé avant</v>
      </c>
      <c r="E227" s="53" t="s">
        <v>1155</v>
      </c>
      <c r="F227" s="79">
        <v>173</v>
      </c>
      <c r="G227" s="79">
        <v>450</v>
      </c>
      <c r="H227" s="79">
        <f>G227*(100%-I227)</f>
        <v>450</v>
      </c>
      <c r="I227" s="80"/>
      <c r="J227" s="70"/>
      <c r="K227" s="70">
        <v>42500</v>
      </c>
      <c r="L227" s="87">
        <v>42618</v>
      </c>
      <c r="M227" s="70">
        <v>42637</v>
      </c>
      <c r="N227" s="70"/>
      <c r="O227" s="94"/>
    </row>
    <row r="228" spans="1:16" x14ac:dyDescent="0.25">
      <c r="A228" s="65" t="str">
        <f>VLOOKUP(E228,'Etat des stocks'!A:B,2,0)</f>
        <v>16PH</v>
      </c>
      <c r="B228" s="65" t="str">
        <f>VLOOKUP(E228,'Etat des stocks'!A:C,3,0)</f>
        <v>Athé Vanessa Bruno</v>
      </c>
      <c r="C228" s="65" t="str">
        <f>VLOOKUP(E228,'Etat des stocks'!A:F,6,0)</f>
        <v>Robe</v>
      </c>
      <c r="D228" s="65" t="str">
        <f>VLOOKUP(E228,'Etat des stocks'!A:G,7,0)</f>
        <v>Robe à encolure gaufrée</v>
      </c>
      <c r="E228" s="53" t="s">
        <v>1178</v>
      </c>
      <c r="F228" s="79">
        <v>104</v>
      </c>
      <c r="G228" s="79">
        <v>280</v>
      </c>
      <c r="H228" s="79">
        <f>G228*(100%-I228)</f>
        <v>280</v>
      </c>
      <c r="I228" s="80"/>
      <c r="J228" s="70"/>
      <c r="K228" s="70">
        <v>42601</v>
      </c>
      <c r="L228" s="87">
        <v>42618</v>
      </c>
      <c r="M228" s="70">
        <v>42637</v>
      </c>
      <c r="N228" s="70"/>
      <c r="O228" s="94"/>
    </row>
    <row r="229" spans="1:16" x14ac:dyDescent="0.25">
      <c r="A229" s="65" t="str">
        <f>VLOOKUP(E229,'Etat des stocks'!A:B,2,0)</f>
        <v>16PH</v>
      </c>
      <c r="B229" s="65" t="str">
        <f>VLOOKUP(E229,'Etat des stocks'!A:C,3,0)</f>
        <v>Athé Vanessa Bruno</v>
      </c>
      <c r="C229" s="65" t="str">
        <f>VLOOKUP(E229,'Etat des stocks'!A:F,6,0)</f>
        <v>Robe</v>
      </c>
      <c r="D229" s="65" t="str">
        <f>VLOOKUP(E229,'Etat des stocks'!A:G,7,0)</f>
        <v>Robe à encolure gaufrée</v>
      </c>
      <c r="E229" s="53" t="s">
        <v>1179</v>
      </c>
      <c r="F229" s="79">
        <v>104</v>
      </c>
      <c r="G229" s="79">
        <v>280</v>
      </c>
      <c r="H229" s="79">
        <f>G229*(100%-I229)</f>
        <v>280</v>
      </c>
      <c r="I229" s="80"/>
      <c r="J229" s="70"/>
      <c r="K229" s="70">
        <v>42601</v>
      </c>
      <c r="L229" s="87">
        <v>42618</v>
      </c>
      <c r="M229" s="70">
        <v>42637</v>
      </c>
      <c r="N229" s="70"/>
      <c r="O229" s="94"/>
      <c r="P229" s="93"/>
    </row>
    <row r="230" spans="1:16" x14ac:dyDescent="0.25">
      <c r="A230" s="65" t="str">
        <f>VLOOKUP(E230,'Etat des stocks'!A:B,2,0)</f>
        <v>16PH</v>
      </c>
      <c r="B230" s="65" t="str">
        <f>VLOOKUP(E230,'Etat des stocks'!A:C,3,0)</f>
        <v>Athé Vanessa Bruno</v>
      </c>
      <c r="C230" s="65" t="str">
        <f>VLOOKUP(E230,'Etat des stocks'!A:F,6,0)</f>
        <v>Robe</v>
      </c>
      <c r="D230" s="65" t="str">
        <f>VLOOKUP(E230,'Etat des stocks'!A:G,7,0)</f>
        <v>Robe manches longues ceinturée</v>
      </c>
      <c r="E230" s="53" t="s">
        <v>1180</v>
      </c>
      <c r="F230" s="79">
        <v>93</v>
      </c>
      <c r="G230" s="79">
        <v>250</v>
      </c>
      <c r="H230" s="79">
        <f>G230*(100%-I230)</f>
        <v>250</v>
      </c>
      <c r="I230" s="80"/>
      <c r="J230" s="70"/>
      <c r="K230" s="70">
        <v>42601</v>
      </c>
      <c r="L230" s="87">
        <v>42614</v>
      </c>
      <c r="M230" s="70">
        <v>42665</v>
      </c>
      <c r="N230" s="70" t="s">
        <v>1380</v>
      </c>
      <c r="O230" s="94"/>
    </row>
    <row r="231" spans="1:16" x14ac:dyDescent="0.25">
      <c r="A231" s="65" t="str">
        <f>VLOOKUP(E231,'Etat des stocks'!A:B,2,0)</f>
        <v>16PH</v>
      </c>
      <c r="B231" s="65" t="str">
        <f>VLOOKUP(E231,'Etat des stocks'!A:C,3,0)</f>
        <v>Athé Vanessa Bruno</v>
      </c>
      <c r="C231" s="65" t="str">
        <f>VLOOKUP(E231,'Etat des stocks'!A:F,6,0)</f>
        <v>Robe</v>
      </c>
      <c r="D231" s="65" t="str">
        <f>VLOOKUP(E231,'Etat des stocks'!A:G,7,0)</f>
        <v>Robe à superpositions</v>
      </c>
      <c r="E231" s="53" t="s">
        <v>1181</v>
      </c>
      <c r="F231" s="79">
        <v>104</v>
      </c>
      <c r="G231" s="79">
        <v>280</v>
      </c>
      <c r="H231" s="79">
        <f>G231*(100%-I231)</f>
        <v>280</v>
      </c>
      <c r="I231" s="80"/>
      <c r="J231" s="70"/>
      <c r="K231" s="70">
        <v>42601</v>
      </c>
      <c r="L231" s="87">
        <v>42614</v>
      </c>
      <c r="M231" s="70">
        <v>42665</v>
      </c>
      <c r="N231" s="70"/>
      <c r="O231" s="94"/>
      <c r="P231" s="93"/>
    </row>
    <row r="232" spans="1:16" x14ac:dyDescent="0.25">
      <c r="A232" s="65" t="str">
        <f>VLOOKUP(E232,'Etat des stocks'!A:B,2,0)</f>
        <v>16PH</v>
      </c>
      <c r="B232" s="65" t="str">
        <f>VLOOKUP(E232,'Etat des stocks'!A:C,3,0)</f>
        <v>Athé Vanessa Bruno</v>
      </c>
      <c r="C232" s="65" t="str">
        <f>VLOOKUP(E232,'Etat des stocks'!A:F,6,0)</f>
        <v>Chemise (et blouse)</v>
      </c>
      <c r="D232" s="65" t="str">
        <f>VLOOKUP(E232,'Etat des stocks'!A:G,7,0)</f>
        <v>Chemise voile de coton</v>
      </c>
      <c r="E232" s="53" t="s">
        <v>1182</v>
      </c>
      <c r="F232" s="79">
        <v>80</v>
      </c>
      <c r="G232" s="79">
        <v>215</v>
      </c>
      <c r="H232" s="79">
        <f>G232*(100%-I232)</f>
        <v>215</v>
      </c>
      <c r="I232" s="80"/>
      <c r="J232" s="70"/>
      <c r="K232" s="70">
        <v>42601</v>
      </c>
      <c r="L232" s="87">
        <v>42618</v>
      </c>
      <c r="M232" s="70">
        <v>42637</v>
      </c>
      <c r="N232" s="70"/>
      <c r="O232" s="94"/>
      <c r="P232" s="93"/>
    </row>
    <row r="233" spans="1:16" x14ac:dyDescent="0.25">
      <c r="A233" s="65" t="str">
        <f>VLOOKUP(E233,'Etat des stocks'!A:B,2,0)</f>
        <v>16PH</v>
      </c>
      <c r="B233" s="65" t="str">
        <f>VLOOKUP(E233,'Etat des stocks'!A:C,3,0)</f>
        <v>Athé Vanessa Bruno</v>
      </c>
      <c r="C233" s="65" t="str">
        <f>VLOOKUP(E233,'Etat des stocks'!A:F,6,0)</f>
        <v>Bomber</v>
      </c>
      <c r="D233" s="65" t="str">
        <f>VLOOKUP(E233,'Etat des stocks'!A:G,7,0)</f>
        <v>Doudoune avec fausse fourrure</v>
      </c>
      <c r="E233" s="53" t="s">
        <v>1183</v>
      </c>
      <c r="F233" s="79">
        <v>109</v>
      </c>
      <c r="G233" s="79">
        <v>295</v>
      </c>
      <c r="H233" s="79">
        <f>G233*(100%-I233)</f>
        <v>295</v>
      </c>
      <c r="I233" s="80"/>
      <c r="J233" s="70"/>
      <c r="K233" s="70">
        <v>42601</v>
      </c>
      <c r="L233" s="87">
        <v>42614</v>
      </c>
      <c r="M233" s="70">
        <v>42665</v>
      </c>
      <c r="N233" s="70"/>
      <c r="O233" s="96"/>
    </row>
    <row r="234" spans="1:16" x14ac:dyDescent="0.25">
      <c r="A234" s="65" t="str">
        <f>VLOOKUP(E234,'Etat des stocks'!A:B,2,0)</f>
        <v>16PH</v>
      </c>
      <c r="B234" s="65" t="str">
        <f>VLOOKUP(E234,'Etat des stocks'!A:C,3,0)</f>
        <v>Athé Vanessa Bruno</v>
      </c>
      <c r="C234" s="65" t="str">
        <f>VLOOKUP(E234,'Etat des stocks'!A:F,6,0)</f>
        <v>Robe</v>
      </c>
      <c r="D234" s="65" t="str">
        <f>VLOOKUP(E234,'Etat des stocks'!A:G,7,0)</f>
        <v>Robe en crêpe</v>
      </c>
      <c r="E234" s="53" t="s">
        <v>1184</v>
      </c>
      <c r="F234" s="79">
        <v>93</v>
      </c>
      <c r="G234" s="79">
        <v>250</v>
      </c>
      <c r="H234" s="79">
        <f>G234*(100%-I234)</f>
        <v>250</v>
      </c>
      <c r="I234" s="80"/>
      <c r="J234" s="70"/>
      <c r="K234" s="70">
        <v>42601</v>
      </c>
      <c r="L234" s="87">
        <v>42618</v>
      </c>
      <c r="M234" s="70">
        <v>42637</v>
      </c>
      <c r="N234" s="70"/>
      <c r="O234" s="94"/>
      <c r="P234" s="93"/>
    </row>
    <row r="235" spans="1:16" x14ac:dyDescent="0.25">
      <c r="A235" s="65" t="str">
        <f>VLOOKUP(E235,'Etat des stocks'!A:B,2,0)</f>
        <v>16PH</v>
      </c>
      <c r="B235" s="65" t="str">
        <f>VLOOKUP(E235,'Etat des stocks'!A:C,3,0)</f>
        <v>Athé Vanessa Bruno</v>
      </c>
      <c r="C235" s="65" t="str">
        <f>VLOOKUP(E235,'Etat des stocks'!A:F,6,0)</f>
        <v>Robe</v>
      </c>
      <c r="D235" s="65" t="str">
        <f>VLOOKUP(E235,'Etat des stocks'!A:G,7,0)</f>
        <v>Robe sans manches</v>
      </c>
      <c r="E235" s="53" t="s">
        <v>1185</v>
      </c>
      <c r="F235" s="79">
        <v>100</v>
      </c>
      <c r="G235" s="79">
        <v>270</v>
      </c>
      <c r="H235" s="79">
        <f>G235*(100%-I235)</f>
        <v>270</v>
      </c>
      <c r="I235" s="80"/>
      <c r="J235" s="70"/>
      <c r="K235" s="70">
        <v>42545</v>
      </c>
      <c r="L235" s="87">
        <v>42618</v>
      </c>
      <c r="M235" s="70">
        <v>42637</v>
      </c>
      <c r="N235" s="70"/>
      <c r="O235" s="94"/>
    </row>
    <row r="236" spans="1:16" x14ac:dyDescent="0.25">
      <c r="A236" s="65" t="str">
        <f>VLOOKUP(E236,'Etat des stocks'!A:B,2,0)</f>
        <v>16PH</v>
      </c>
      <c r="B236" s="65" t="str">
        <f>VLOOKUP(E236,'Etat des stocks'!A:C,3,0)</f>
        <v>Athé Vanessa Bruno</v>
      </c>
      <c r="C236" s="65" t="str">
        <f>VLOOKUP(E236,'Etat des stocks'!A:F,6,0)</f>
        <v>Jupe</v>
      </c>
      <c r="D236" s="65" t="str">
        <f>VLOOKUP(E236,'Etat des stocks'!A:G,7,0)</f>
        <v>Jupe simili cuir</v>
      </c>
      <c r="E236" s="53" t="s">
        <v>1186</v>
      </c>
      <c r="F236" s="79">
        <v>70</v>
      </c>
      <c r="G236" s="79">
        <v>190</v>
      </c>
      <c r="H236" s="79">
        <f>G236*(100%-I236)</f>
        <v>190</v>
      </c>
      <c r="I236" s="80"/>
      <c r="J236" s="70"/>
      <c r="K236" s="70">
        <v>42545</v>
      </c>
      <c r="L236" s="87">
        <v>42618</v>
      </c>
      <c r="M236" s="70">
        <v>42637</v>
      </c>
      <c r="N236" s="70"/>
      <c r="O236" s="94"/>
    </row>
    <row r="237" spans="1:16" x14ac:dyDescent="0.25">
      <c r="A237" s="65" t="str">
        <f>VLOOKUP(E237,'Etat des stocks'!A:B,2,0)</f>
        <v>16PH</v>
      </c>
      <c r="B237" s="65" t="str">
        <f>VLOOKUP(E237,'Etat des stocks'!A:C,3,0)</f>
        <v>Athé Vanessa Bruno</v>
      </c>
      <c r="C237" s="65" t="str">
        <f>VLOOKUP(E237,'Etat des stocks'!A:F,6,0)</f>
        <v>Robe</v>
      </c>
      <c r="D237" s="65" t="str">
        <f>VLOOKUP(E237,'Etat des stocks'!A:G,7,0)</f>
        <v>Robe en simili cuir</v>
      </c>
      <c r="E237" s="53" t="s">
        <v>1187</v>
      </c>
      <c r="F237" s="79">
        <v>109</v>
      </c>
      <c r="G237" s="79">
        <v>295</v>
      </c>
      <c r="H237" s="79">
        <f>G237*(100%-I237)</f>
        <v>295</v>
      </c>
      <c r="I237" s="80"/>
      <c r="J237" s="70"/>
      <c r="K237" s="70">
        <v>42545</v>
      </c>
      <c r="L237" s="87">
        <v>42618</v>
      </c>
      <c r="M237" s="70">
        <v>42637</v>
      </c>
      <c r="N237" s="70"/>
      <c r="O237" s="94"/>
    </row>
    <row r="238" spans="1:16" x14ac:dyDescent="0.25">
      <c r="A238" s="65" t="str">
        <f>VLOOKUP(E238,'Etat des stocks'!A:B,2,0)</f>
        <v>16PH</v>
      </c>
      <c r="B238" s="65" t="str">
        <f>VLOOKUP(E238,'Etat des stocks'!A:C,3,0)</f>
        <v>Athé Vanessa Bruno</v>
      </c>
      <c r="C238" s="65" t="str">
        <f>VLOOKUP(E238,'Etat des stocks'!A:F,6,0)</f>
        <v>Top</v>
      </c>
      <c r="D238" s="65" t="str">
        <f>VLOOKUP(E238,'Etat des stocks'!A:G,7,0)</f>
        <v>Top en simili cuir</v>
      </c>
      <c r="E238" s="53" t="s">
        <v>1188</v>
      </c>
      <c r="F238" s="79">
        <v>68</v>
      </c>
      <c r="G238" s="79">
        <v>185</v>
      </c>
      <c r="H238" s="79">
        <f>G238*(100%-I238)</f>
        <v>185</v>
      </c>
      <c r="I238" s="80"/>
      <c r="J238" s="70"/>
      <c r="K238" s="70">
        <v>42545</v>
      </c>
      <c r="L238" s="87">
        <v>42618</v>
      </c>
      <c r="M238" s="70">
        <v>42637</v>
      </c>
      <c r="N238" s="70"/>
      <c r="O238" s="94"/>
    </row>
    <row r="239" spans="1:16" x14ac:dyDescent="0.25">
      <c r="A239" s="65" t="str">
        <f>VLOOKUP(E239,'Etat des stocks'!A:B,2,0)</f>
        <v>16PH</v>
      </c>
      <c r="B239" s="65" t="str">
        <f>VLOOKUP(E239,'Etat des stocks'!A:C,3,0)</f>
        <v>Athé Vanessa Bruno</v>
      </c>
      <c r="C239" s="65" t="str">
        <f>VLOOKUP(E239,'Etat des stocks'!A:F,6,0)</f>
        <v>Top</v>
      </c>
      <c r="D239" s="65" t="str">
        <f>VLOOKUP(E239,'Etat des stocks'!A:G,7,0)</f>
        <v>Top en simili cuir</v>
      </c>
      <c r="E239" s="53" t="s">
        <v>1189</v>
      </c>
      <c r="F239" s="79">
        <v>68</v>
      </c>
      <c r="G239" s="79">
        <v>185</v>
      </c>
      <c r="H239" s="79">
        <f>G239*(100%-I239)</f>
        <v>185</v>
      </c>
      <c r="I239" s="80"/>
      <c r="J239" s="70"/>
      <c r="K239" s="70">
        <v>42545</v>
      </c>
      <c r="L239" s="87">
        <v>42618</v>
      </c>
      <c r="M239" s="70">
        <v>42637</v>
      </c>
      <c r="N239" s="70"/>
      <c r="O239" s="94"/>
    </row>
    <row r="240" spans="1:16" x14ac:dyDescent="0.25">
      <c r="A240" s="65" t="str">
        <f>VLOOKUP(E240,'Etat des stocks'!A:B,2,0)</f>
        <v>16PH</v>
      </c>
      <c r="B240" s="65" t="str">
        <f>VLOOKUP(E240,'Etat des stocks'!A:C,3,0)</f>
        <v>Paul &amp; Joe</v>
      </c>
      <c r="C240" s="65" t="str">
        <f>VLOOKUP(E240,'Etat des stocks'!A:F,6,0)</f>
        <v>Veste</v>
      </c>
      <c r="D240" s="65" t="str">
        <f>VLOOKUP(E240,'Etat des stocks'!A:G,7,0)</f>
        <v>Veste jacquard</v>
      </c>
      <c r="E240" s="53" t="s">
        <v>1191</v>
      </c>
      <c r="F240" s="79">
        <v>196</v>
      </c>
      <c r="G240" s="79">
        <v>510</v>
      </c>
      <c r="H240" s="79">
        <f>G240*(100%-I240)</f>
        <v>510</v>
      </c>
      <c r="I240" s="80"/>
      <c r="J240" s="70"/>
      <c r="K240" s="70">
        <v>42541</v>
      </c>
      <c r="L240" s="87">
        <v>42618</v>
      </c>
      <c r="M240" s="70">
        <v>42637</v>
      </c>
      <c r="N240" s="70"/>
      <c r="O240" s="96"/>
    </row>
    <row r="241" spans="1:16" x14ac:dyDescent="0.25">
      <c r="A241" s="65" t="str">
        <f>VLOOKUP(E241,'Etat des stocks'!A:B,2,0)</f>
        <v>16PH</v>
      </c>
      <c r="B241" s="65" t="str">
        <f>VLOOKUP(E241,'Etat des stocks'!A:C,3,0)</f>
        <v>Paul &amp; Joe</v>
      </c>
      <c r="C241" s="65" t="str">
        <f>VLOOKUP(E241,'Etat des stocks'!A:F,6,0)</f>
        <v>Pantalon</v>
      </c>
      <c r="D241" s="65" t="str">
        <f>VLOOKUP(E241,'Etat des stocks'!A:G,7,0)</f>
        <v>Pantalon jacquard</v>
      </c>
      <c r="E241" s="53" t="s">
        <v>1192</v>
      </c>
      <c r="F241" s="79">
        <v>110</v>
      </c>
      <c r="G241" s="79">
        <v>285</v>
      </c>
      <c r="H241" s="79">
        <f>G241*(100%-I241)</f>
        <v>285</v>
      </c>
      <c r="I241" s="80"/>
      <c r="J241" s="70"/>
      <c r="K241" s="70">
        <v>42541</v>
      </c>
      <c r="L241" s="87">
        <v>42618</v>
      </c>
      <c r="M241" s="70">
        <v>42637</v>
      </c>
      <c r="N241" s="70"/>
      <c r="O241" s="96"/>
      <c r="P241" s="93"/>
    </row>
    <row r="242" spans="1:16" x14ac:dyDescent="0.25">
      <c r="A242" s="65" t="str">
        <f>VLOOKUP(E242,'Etat des stocks'!A:B,2,0)</f>
        <v>16PH</v>
      </c>
      <c r="B242" s="65" t="str">
        <f>VLOOKUP(E242,'Etat des stocks'!A:C,3,0)</f>
        <v>Paul &amp; Joe</v>
      </c>
      <c r="C242" s="65" t="str">
        <f>VLOOKUP(E242,'Etat des stocks'!A:F,6,0)</f>
        <v>Chemise (et blouse)</v>
      </c>
      <c r="D242" s="65" t="str">
        <f>VLOOKUP(E242,'Etat des stocks'!A:G,7,0)</f>
        <v>Blouse plissée</v>
      </c>
      <c r="E242" s="53" t="s">
        <v>1193</v>
      </c>
      <c r="F242" s="79">
        <v>130</v>
      </c>
      <c r="G242" s="79">
        <v>340</v>
      </c>
      <c r="H242" s="79">
        <f>G242*(100%-I242)</f>
        <v>340</v>
      </c>
      <c r="I242" s="80"/>
      <c r="J242" s="70"/>
      <c r="K242" s="70">
        <v>42541</v>
      </c>
      <c r="L242" s="87">
        <v>42618</v>
      </c>
      <c r="M242" s="70">
        <v>42637</v>
      </c>
      <c r="N242" s="70"/>
      <c r="O242" s="96"/>
    </row>
    <row r="243" spans="1:16" x14ac:dyDescent="0.25">
      <c r="A243" s="65" t="str">
        <f>VLOOKUP(E243,'Etat des stocks'!A:B,2,0)</f>
        <v>16PH</v>
      </c>
      <c r="B243" s="65" t="str">
        <f>VLOOKUP(E243,'Etat des stocks'!A:C,3,0)</f>
        <v>Paul &amp; Joe</v>
      </c>
      <c r="C243" s="65" t="str">
        <f>VLOOKUP(E243,'Etat des stocks'!A:F,6,0)</f>
        <v>Chemise (et blouse)</v>
      </c>
      <c r="D243" s="65" t="str">
        <f>VLOOKUP(E243,'Etat des stocks'!A:G,7,0)</f>
        <v>Chemise imprimée</v>
      </c>
      <c r="E243" s="53" t="s">
        <v>1194</v>
      </c>
      <c r="F243" s="79">
        <v>90</v>
      </c>
      <c r="G243" s="79">
        <v>235</v>
      </c>
      <c r="H243" s="79">
        <f>G243*(100%-I243)</f>
        <v>235</v>
      </c>
      <c r="I243" s="80"/>
      <c r="J243" s="70"/>
      <c r="K243" s="70">
        <v>42541</v>
      </c>
      <c r="L243" s="87">
        <v>42618</v>
      </c>
      <c r="M243" s="70">
        <v>42637</v>
      </c>
      <c r="N243" s="70"/>
      <c r="O243" s="96"/>
      <c r="P243" s="93"/>
    </row>
    <row r="244" spans="1:16" x14ac:dyDescent="0.25">
      <c r="A244" s="65" t="str">
        <f>VLOOKUP(E244,'Etat des stocks'!A:B,2,0)</f>
        <v>16PH</v>
      </c>
      <c r="B244" s="65" t="str">
        <f>VLOOKUP(E244,'Etat des stocks'!A:C,3,0)</f>
        <v>Paul &amp; Joe</v>
      </c>
      <c r="C244" s="65" t="str">
        <f>VLOOKUP(E244,'Etat des stocks'!A:F,6,0)</f>
        <v>Robe</v>
      </c>
      <c r="D244" s="65" t="str">
        <f>VLOOKUP(E244,'Etat des stocks'!A:G,7,0)</f>
        <v>Robe imprimé effet brillant</v>
      </c>
      <c r="E244" s="53" t="s">
        <v>1195</v>
      </c>
      <c r="F244" s="79">
        <v>138</v>
      </c>
      <c r="G244" s="79">
        <v>360</v>
      </c>
      <c r="H244" s="79">
        <f>G244*(100%-I244)</f>
        <v>360</v>
      </c>
      <c r="I244" s="80"/>
      <c r="J244" s="70"/>
      <c r="K244" s="70">
        <v>42541</v>
      </c>
      <c r="L244" s="87">
        <v>42614</v>
      </c>
      <c r="M244" s="70">
        <v>42700</v>
      </c>
      <c r="N244" s="70"/>
      <c r="O244" s="94"/>
    </row>
    <row r="245" spans="1:16" x14ac:dyDescent="0.25">
      <c r="A245" s="65" t="str">
        <f>VLOOKUP(E245,'Etat des stocks'!A:B,2,0)</f>
        <v>16PH</v>
      </c>
      <c r="B245" s="65" t="str">
        <f>VLOOKUP(E245,'Etat des stocks'!A:C,3,0)</f>
        <v>Paul &amp; Joe</v>
      </c>
      <c r="C245" s="65" t="str">
        <f>VLOOKUP(E245,'Etat des stocks'!A:F,6,0)</f>
        <v>Robe</v>
      </c>
      <c r="D245" s="65" t="str">
        <f>VLOOKUP(E245,'Etat des stocks'!A:G,7,0)</f>
        <v>Robe imprimé effet brillant</v>
      </c>
      <c r="E245" s="53" t="s">
        <v>1196</v>
      </c>
      <c r="F245" s="79">
        <v>138</v>
      </c>
      <c r="G245" s="79">
        <v>360</v>
      </c>
      <c r="H245" s="79">
        <f>G245*(100%-I245)</f>
        <v>360</v>
      </c>
      <c r="I245" s="80"/>
      <c r="J245" s="70"/>
      <c r="K245" s="70">
        <v>42541</v>
      </c>
      <c r="L245" s="87">
        <v>42614</v>
      </c>
      <c r="M245" s="70">
        <v>42700</v>
      </c>
      <c r="N245" s="70"/>
      <c r="O245" s="96"/>
    </row>
    <row r="246" spans="1:16" x14ac:dyDescent="0.25">
      <c r="A246" s="65" t="str">
        <f>VLOOKUP(E246,'Etat des stocks'!A:B,2,0)</f>
        <v>16PH</v>
      </c>
      <c r="B246" s="65" t="str">
        <f>VLOOKUP(E246,'Etat des stocks'!A:C,3,0)</f>
        <v>Paul &amp; Joe</v>
      </c>
      <c r="C246" s="65" t="str">
        <f>VLOOKUP(E246,'Etat des stocks'!A:F,6,0)</f>
        <v>Robe</v>
      </c>
      <c r="D246" s="65" t="str">
        <f>VLOOKUP(E246,'Etat des stocks'!A:G,7,0)</f>
        <v>Robe longue ajustée</v>
      </c>
      <c r="E246" s="53" t="s">
        <v>1197</v>
      </c>
      <c r="F246" s="79">
        <v>203</v>
      </c>
      <c r="G246" s="79">
        <v>530</v>
      </c>
      <c r="H246" s="79">
        <f>G246*(100%-I246)</f>
        <v>530</v>
      </c>
      <c r="I246" s="80"/>
      <c r="J246" s="70"/>
      <c r="K246" s="70">
        <v>42541</v>
      </c>
      <c r="L246" s="87">
        <v>42618</v>
      </c>
      <c r="M246" s="70">
        <v>42637</v>
      </c>
      <c r="N246" s="70"/>
      <c r="O246" s="94"/>
      <c r="P246" s="93"/>
    </row>
    <row r="247" spans="1:16" x14ac:dyDescent="0.25">
      <c r="A247" s="65" t="str">
        <f>VLOOKUP(E247,'Etat des stocks'!A:B,2,0)</f>
        <v>16PH</v>
      </c>
      <c r="B247" s="65" t="str">
        <f>VLOOKUP(E247,'Etat des stocks'!A:C,3,0)</f>
        <v>Paul &amp; Joe</v>
      </c>
      <c r="C247" s="65" t="str">
        <f>VLOOKUP(E247,'Etat des stocks'!A:F,6,0)</f>
        <v>Robe</v>
      </c>
      <c r="D247" s="65" t="str">
        <f>VLOOKUP(E247,'Etat des stocks'!A:G,7,0)</f>
        <v>Robe bustier</v>
      </c>
      <c r="E247" s="53" t="s">
        <v>1198</v>
      </c>
      <c r="F247" s="79">
        <v>184</v>
      </c>
      <c r="G247" s="79">
        <v>480</v>
      </c>
      <c r="H247" s="79">
        <f>G247*(100%-I247)</f>
        <v>480</v>
      </c>
      <c r="I247" s="80"/>
      <c r="J247" s="70"/>
      <c r="K247" s="70">
        <v>42541</v>
      </c>
      <c r="L247" s="87">
        <v>42614</v>
      </c>
      <c r="M247" s="70">
        <v>42700</v>
      </c>
      <c r="N247" s="70"/>
      <c r="O247" s="94"/>
    </row>
    <row r="248" spans="1:16" x14ac:dyDescent="0.25">
      <c r="A248" s="65" t="str">
        <f>VLOOKUP(E248,'Etat des stocks'!A:B,2,0)</f>
        <v>16PH</v>
      </c>
      <c r="B248" s="65" t="str">
        <f>VLOOKUP(E248,'Etat des stocks'!A:C,3,0)</f>
        <v>Carven</v>
      </c>
      <c r="C248" s="65" t="str">
        <f>VLOOKUP(E248,'Etat des stocks'!A:F,6,0)</f>
        <v>Manteau</v>
      </c>
      <c r="D248" s="65" t="str">
        <f>VLOOKUP(E248,'Etat des stocks'!A:G,7,0)</f>
        <v>Manteau en tweed</v>
      </c>
      <c r="E248" s="53" t="s">
        <v>1199</v>
      </c>
      <c r="F248" s="79">
        <v>274</v>
      </c>
      <c r="G248" s="79">
        <v>740</v>
      </c>
      <c r="H248" s="79">
        <f>G248*(100%-I248)</f>
        <v>740</v>
      </c>
      <c r="I248" s="80"/>
      <c r="J248" s="70"/>
      <c r="K248" s="70">
        <v>42570</v>
      </c>
      <c r="L248" s="87">
        <v>42614</v>
      </c>
      <c r="M248" s="70">
        <v>42665</v>
      </c>
      <c r="N248" s="70"/>
      <c r="O248" s="96"/>
      <c r="P248" s="93"/>
    </row>
    <row r="249" spans="1:16" x14ac:dyDescent="0.25">
      <c r="A249" s="65" t="str">
        <f>VLOOKUP(E249,'Etat des stocks'!A:B,2,0)</f>
        <v>16PH</v>
      </c>
      <c r="B249" s="65" t="str">
        <f>VLOOKUP(E249,'Etat des stocks'!A:C,3,0)</f>
        <v>Carven</v>
      </c>
      <c r="C249" s="65" t="str">
        <f>VLOOKUP(E249,'Etat des stocks'!A:F,6,0)</f>
        <v>Jupe</v>
      </c>
      <c r="D249" s="65" t="str">
        <f>VLOOKUP(E249,'Etat des stocks'!A:G,7,0)</f>
        <v>Jupe courte</v>
      </c>
      <c r="E249" s="53" t="s">
        <v>1200</v>
      </c>
      <c r="F249" s="79">
        <v>107</v>
      </c>
      <c r="G249" s="79">
        <v>290</v>
      </c>
      <c r="H249" s="79">
        <f>G249*(100%-I249)</f>
        <v>290</v>
      </c>
      <c r="I249" s="80"/>
      <c r="J249" s="70"/>
      <c r="K249" s="70">
        <v>42570</v>
      </c>
      <c r="L249" s="87">
        <v>42614</v>
      </c>
      <c r="M249" s="70">
        <v>42637</v>
      </c>
      <c r="N249" s="70"/>
      <c r="O249" s="94"/>
    </row>
    <row r="250" spans="1:16" x14ac:dyDescent="0.25">
      <c r="A250" s="65" t="str">
        <f>VLOOKUP(E250,'Etat des stocks'!A:B,2,0)</f>
        <v>16PH</v>
      </c>
      <c r="B250" s="65" t="str">
        <f>VLOOKUP(E250,'Etat des stocks'!A:C,3,0)</f>
        <v>Carven</v>
      </c>
      <c r="C250" s="65" t="str">
        <f>VLOOKUP(E250,'Etat des stocks'!A:F,6,0)</f>
        <v>Robe</v>
      </c>
      <c r="D250" s="65" t="str">
        <f>VLOOKUP(E250,'Etat des stocks'!A:G,7,0)</f>
        <v>Robe sans manches</v>
      </c>
      <c r="E250" s="53" t="s">
        <v>1201</v>
      </c>
      <c r="F250" s="79">
        <v>144</v>
      </c>
      <c r="G250" s="79">
        <v>390</v>
      </c>
      <c r="H250" s="79">
        <f>G250*(100%-I250)</f>
        <v>390</v>
      </c>
      <c r="I250" s="80"/>
      <c r="J250" s="70"/>
      <c r="K250" s="70">
        <v>42570</v>
      </c>
      <c r="L250" s="87">
        <v>42614</v>
      </c>
      <c r="M250" s="70">
        <v>42665</v>
      </c>
      <c r="N250" s="70"/>
      <c r="O250" s="94"/>
    </row>
    <row r="251" spans="1:16" x14ac:dyDescent="0.25">
      <c r="A251" s="65" t="str">
        <f>VLOOKUP(E251,'Etat des stocks'!A:B,2,0)</f>
        <v>16PH</v>
      </c>
      <c r="B251" s="65" t="str">
        <f>VLOOKUP(E251,'Etat des stocks'!A:C,3,0)</f>
        <v>Carven</v>
      </c>
      <c r="C251" s="65" t="str">
        <f>VLOOKUP(E251,'Etat des stocks'!A:F,6,0)</f>
        <v>Top</v>
      </c>
      <c r="D251" s="65" t="str">
        <f>VLOOKUP(E251,'Etat des stocks'!A:G,7,0)</f>
        <v>Top en flanelle</v>
      </c>
      <c r="E251" s="53" t="s">
        <v>1202</v>
      </c>
      <c r="F251" s="79">
        <v>88</v>
      </c>
      <c r="G251" s="79">
        <v>240</v>
      </c>
      <c r="H251" s="79">
        <f>G251*(100%-I251)</f>
        <v>240</v>
      </c>
      <c r="I251" s="80"/>
      <c r="J251" s="70"/>
      <c r="K251" s="70">
        <v>42570</v>
      </c>
      <c r="L251" s="87">
        <v>42618</v>
      </c>
      <c r="M251" s="70">
        <v>42637</v>
      </c>
      <c r="N251" s="70"/>
      <c r="O251" s="94"/>
    </row>
    <row r="252" spans="1:16" x14ac:dyDescent="0.25">
      <c r="A252" s="65" t="str">
        <f>VLOOKUP(E252,'Etat des stocks'!A:B,2,0)</f>
        <v>16PH</v>
      </c>
      <c r="B252" s="65" t="str">
        <f>VLOOKUP(E252,'Etat des stocks'!A:C,3,0)</f>
        <v>Carven</v>
      </c>
      <c r="C252" s="65" t="str">
        <f>VLOOKUP(E252,'Etat des stocks'!A:F,6,0)</f>
        <v>Robe</v>
      </c>
      <c r="D252" s="65" t="str">
        <f>VLOOKUP(E252,'Etat des stocks'!A:G,7,0)</f>
        <v>Robe ceinturée</v>
      </c>
      <c r="E252" s="53" t="s">
        <v>1203</v>
      </c>
      <c r="F252" s="79">
        <v>129</v>
      </c>
      <c r="G252" s="79">
        <v>350</v>
      </c>
      <c r="H252" s="79">
        <f>G252*(100%-I252)</f>
        <v>350</v>
      </c>
      <c r="I252" s="80"/>
      <c r="J252" s="70"/>
      <c r="K252" s="70">
        <v>42570</v>
      </c>
      <c r="L252" s="87">
        <v>42618</v>
      </c>
      <c r="M252" s="70">
        <v>42637</v>
      </c>
      <c r="N252" s="70"/>
      <c r="O252" s="94"/>
    </row>
    <row r="253" spans="1:16" x14ac:dyDescent="0.25">
      <c r="A253" s="65" t="str">
        <f>VLOOKUP(E253,'Etat des stocks'!A:B,2,0)</f>
        <v>16PH</v>
      </c>
      <c r="B253" s="65" t="str">
        <f>VLOOKUP(E253,'Etat des stocks'!A:C,3,0)</f>
        <v>Carven</v>
      </c>
      <c r="C253" s="65" t="str">
        <f>VLOOKUP(E253,'Etat des stocks'!A:F,6,0)</f>
        <v>Pantalon</v>
      </c>
      <c r="D253" s="65" t="str">
        <f>VLOOKUP(E253,'Etat des stocks'!A:G,7,0)</f>
        <v>Pantalon fitté</v>
      </c>
      <c r="E253" s="53" t="s">
        <v>1204</v>
      </c>
      <c r="F253" s="79">
        <v>107</v>
      </c>
      <c r="G253" s="79">
        <v>290</v>
      </c>
      <c r="H253" s="79">
        <f>G253*(100%-I253)</f>
        <v>290</v>
      </c>
      <c r="I253" s="80"/>
      <c r="J253" s="70"/>
      <c r="K253" s="70">
        <v>42570</v>
      </c>
      <c r="L253" s="87">
        <v>42614</v>
      </c>
      <c r="M253" s="70">
        <v>42665</v>
      </c>
      <c r="N253" s="70"/>
      <c r="O253" s="96"/>
      <c r="P253" s="93"/>
    </row>
    <row r="254" spans="1:16" x14ac:dyDescent="0.25">
      <c r="A254" s="65" t="str">
        <f>VLOOKUP(E254,'Etat des stocks'!A:B,2,0)</f>
        <v>16PH</v>
      </c>
      <c r="B254" s="65" t="str">
        <f>VLOOKUP(E254,'Etat des stocks'!A:C,3,0)</f>
        <v>Carven</v>
      </c>
      <c r="C254" s="65" t="str">
        <f>VLOOKUP(E254,'Etat des stocks'!A:F,6,0)</f>
        <v>Veste</v>
      </c>
      <c r="D254" s="65" t="str">
        <f>VLOOKUP(E254,'Etat des stocks'!A:G,7,0)</f>
        <v>Veste fittée</v>
      </c>
      <c r="E254" s="53" t="s">
        <v>1205</v>
      </c>
      <c r="F254" s="79">
        <v>200</v>
      </c>
      <c r="G254" s="79">
        <v>540</v>
      </c>
      <c r="H254" s="79">
        <f>G254*(100%-I254)</f>
        <v>540</v>
      </c>
      <c r="I254" s="80"/>
      <c r="J254" s="70"/>
      <c r="K254" s="70">
        <v>42570</v>
      </c>
      <c r="L254" s="87">
        <v>42614</v>
      </c>
      <c r="M254" s="70">
        <v>42665</v>
      </c>
      <c r="N254" s="70"/>
      <c r="O254" s="96"/>
    </row>
    <row r="255" spans="1:16" x14ac:dyDescent="0.25">
      <c r="A255" s="65" t="str">
        <f>VLOOKUP(E255,'Etat des stocks'!A:B,2,0)</f>
        <v>16PH</v>
      </c>
      <c r="B255" s="65" t="str">
        <f>VLOOKUP(E255,'Etat des stocks'!A:C,3,0)</f>
        <v>Carven</v>
      </c>
      <c r="C255" s="65" t="str">
        <f>VLOOKUP(E255,'Etat des stocks'!A:F,6,0)</f>
        <v>Top</v>
      </c>
      <c r="D255" s="65" t="str">
        <f>VLOOKUP(E255,'Etat des stocks'!A:G,7,0)</f>
        <v>Top fluide plissé</v>
      </c>
      <c r="E255" s="53" t="s">
        <v>1206</v>
      </c>
      <c r="F255" s="79">
        <v>107</v>
      </c>
      <c r="G255" s="79">
        <v>290</v>
      </c>
      <c r="H255" s="79">
        <f>G255*(100%-I255)</f>
        <v>290</v>
      </c>
      <c r="I255" s="80"/>
      <c r="J255" s="70"/>
      <c r="K255" s="70">
        <v>42570</v>
      </c>
      <c r="L255" s="87">
        <v>42618</v>
      </c>
      <c r="M255" s="70">
        <v>42637</v>
      </c>
      <c r="N255" s="70"/>
      <c r="O255" s="94"/>
    </row>
    <row r="256" spans="1:16" x14ac:dyDescent="0.25">
      <c r="A256" s="65" t="str">
        <f>VLOOKUP(E256,'Etat des stocks'!A:B,2,0)</f>
        <v>16PH</v>
      </c>
      <c r="B256" s="65" t="str">
        <f>VLOOKUP(E256,'Etat des stocks'!A:C,3,0)</f>
        <v>Carven</v>
      </c>
      <c r="C256" s="65" t="str">
        <f>VLOOKUP(E256,'Etat des stocks'!A:F,6,0)</f>
        <v>Robe</v>
      </c>
      <c r="D256" s="65" t="str">
        <f>VLOOKUP(E256,'Etat des stocks'!A:G,7,0)</f>
        <v>Robe fluide plissée</v>
      </c>
      <c r="E256" s="53" t="s">
        <v>1207</v>
      </c>
      <c r="F256" s="79">
        <v>181</v>
      </c>
      <c r="G256" s="79">
        <v>490</v>
      </c>
      <c r="H256" s="79">
        <f>G256*(100%-I256)</f>
        <v>490</v>
      </c>
      <c r="I256" s="80"/>
      <c r="J256" s="70"/>
      <c r="K256" s="70">
        <v>42570</v>
      </c>
      <c r="L256" s="87">
        <v>42618</v>
      </c>
      <c r="M256" s="70">
        <v>42637</v>
      </c>
      <c r="N256" s="70"/>
      <c r="O256" s="94"/>
    </row>
    <row r="257" spans="1:16" x14ac:dyDescent="0.25">
      <c r="A257" s="65" t="str">
        <f>VLOOKUP(E257,'Etat des stocks'!A:B,2,0)</f>
        <v>16PH</v>
      </c>
      <c r="B257" s="65" t="str">
        <f>VLOOKUP(E257,'Etat des stocks'!A:C,3,0)</f>
        <v>Carven</v>
      </c>
      <c r="C257" s="65" t="str">
        <f>VLOOKUP(E257,'Etat des stocks'!A:F,6,0)</f>
        <v>Top</v>
      </c>
      <c r="D257" s="65" t="str">
        <f>VLOOKUP(E257,'Etat des stocks'!A:G,7,0)</f>
        <v>Top drapé sur le devant</v>
      </c>
      <c r="E257" s="53" t="s">
        <v>1208</v>
      </c>
      <c r="F257" s="79">
        <v>81</v>
      </c>
      <c r="G257" s="79">
        <v>220</v>
      </c>
      <c r="H257" s="79">
        <f>G257*(100%-I257)</f>
        <v>220</v>
      </c>
      <c r="I257" s="80"/>
      <c r="J257" s="70"/>
      <c r="K257" s="70">
        <v>42570</v>
      </c>
      <c r="L257" s="87">
        <v>42618</v>
      </c>
      <c r="M257" s="70">
        <v>42637</v>
      </c>
      <c r="N257" s="70"/>
      <c r="O257" s="96"/>
    </row>
    <row r="258" spans="1:16" x14ac:dyDescent="0.25">
      <c r="A258" s="65" t="str">
        <f>VLOOKUP(E258,'Etat des stocks'!A:B,2,0)</f>
        <v>16PH</v>
      </c>
      <c r="B258" s="65" t="str">
        <f>VLOOKUP(E258,'Etat des stocks'!A:C,3,0)</f>
        <v>Carven</v>
      </c>
      <c r="C258" s="65" t="str">
        <f>VLOOKUP(E258,'Etat des stocks'!A:F,6,0)</f>
        <v>Top</v>
      </c>
      <c r="D258" s="65" t="str">
        <f>VLOOKUP(E258,'Etat des stocks'!A:G,7,0)</f>
        <v>Top drapé sur le devant</v>
      </c>
      <c r="E258" s="53" t="s">
        <v>1209</v>
      </c>
      <c r="F258" s="79">
        <v>81</v>
      </c>
      <c r="G258" s="79">
        <v>220</v>
      </c>
      <c r="H258" s="79">
        <f>G258*(100%-I258)</f>
        <v>220</v>
      </c>
      <c r="I258" s="80"/>
      <c r="J258" s="70"/>
      <c r="K258" s="70">
        <v>42570</v>
      </c>
      <c r="L258" s="87">
        <v>42618</v>
      </c>
      <c r="M258" s="70">
        <v>42637</v>
      </c>
      <c r="N258" s="70"/>
      <c r="O258" s="96"/>
    </row>
    <row r="259" spans="1:16" x14ac:dyDescent="0.25">
      <c r="A259" s="65" t="str">
        <f>VLOOKUP(E259,'Etat des stocks'!A:B,2,0)</f>
        <v>16PH</v>
      </c>
      <c r="B259" s="65" t="str">
        <f>VLOOKUP(E259,'Etat des stocks'!A:C,3,0)</f>
        <v>Carven</v>
      </c>
      <c r="C259" s="65" t="str">
        <f>VLOOKUP(E259,'Etat des stocks'!A:F,6,0)</f>
        <v>Robe</v>
      </c>
      <c r="D259" s="65" t="str">
        <f>VLOOKUP(E259,'Etat des stocks'!A:G,7,0)</f>
        <v>Robe courte drapée sur le devant</v>
      </c>
      <c r="E259" s="53" t="s">
        <v>1211</v>
      </c>
      <c r="F259" s="79">
        <v>118</v>
      </c>
      <c r="G259" s="79">
        <v>320</v>
      </c>
      <c r="H259" s="79">
        <f>G259*(100%-I259)</f>
        <v>320</v>
      </c>
      <c r="I259" s="80"/>
      <c r="J259" s="70"/>
      <c r="K259" s="70">
        <v>42570</v>
      </c>
      <c r="L259" s="87">
        <v>42618</v>
      </c>
      <c r="M259" s="70">
        <v>42637</v>
      </c>
      <c r="N259" s="70"/>
      <c r="O259" s="94"/>
      <c r="P259" s="93"/>
    </row>
    <row r="260" spans="1:16" x14ac:dyDescent="0.25">
      <c r="A260" s="65" t="str">
        <f>VLOOKUP(E260,'Etat des stocks'!A:B,2,0)</f>
        <v>16PH</v>
      </c>
      <c r="B260" s="65" t="str">
        <f>VLOOKUP(E260,'Etat des stocks'!A:C,3,0)</f>
        <v>Carven</v>
      </c>
      <c r="C260" s="65" t="str">
        <f>VLOOKUP(E260,'Etat des stocks'!A:F,6,0)</f>
        <v>Top</v>
      </c>
      <c r="D260" s="65" t="str">
        <f>VLOOKUP(E260,'Etat des stocks'!A:G,7,0)</f>
        <v>Top à volants</v>
      </c>
      <c r="E260" s="53" t="s">
        <v>1212</v>
      </c>
      <c r="F260" s="79">
        <v>92</v>
      </c>
      <c r="G260" s="79">
        <v>250</v>
      </c>
      <c r="H260" s="79">
        <f>G260*(100%-I260)</f>
        <v>250</v>
      </c>
      <c r="I260" s="80"/>
      <c r="J260" s="70"/>
      <c r="K260" s="70">
        <v>42570</v>
      </c>
      <c r="L260" s="87">
        <v>42614</v>
      </c>
      <c r="M260" s="70">
        <v>42637</v>
      </c>
      <c r="N260" s="70"/>
      <c r="O260" s="94"/>
      <c r="P260" s="93"/>
    </row>
    <row r="261" spans="1:16" x14ac:dyDescent="0.25">
      <c r="A261" s="65" t="str">
        <f>VLOOKUP(E261,'Etat des stocks'!A:B,2,0)</f>
        <v>16PH</v>
      </c>
      <c r="B261" s="65" t="str">
        <f>VLOOKUP(E261,'Etat des stocks'!A:C,3,0)</f>
        <v>Carven</v>
      </c>
      <c r="C261" s="65" t="str">
        <f>VLOOKUP(E261,'Etat des stocks'!A:F,6,0)</f>
        <v>Top</v>
      </c>
      <c r="D261" s="65" t="str">
        <f>VLOOKUP(E261,'Etat des stocks'!A:G,7,0)</f>
        <v>Top à volants</v>
      </c>
      <c r="E261" s="53" t="s">
        <v>1213</v>
      </c>
      <c r="F261" s="79">
        <v>92</v>
      </c>
      <c r="G261" s="79">
        <v>250</v>
      </c>
      <c r="H261" s="79">
        <f>G261*(100%-I261)</f>
        <v>250</v>
      </c>
      <c r="I261" s="80"/>
      <c r="J261" s="70"/>
      <c r="K261" s="70">
        <v>42570</v>
      </c>
      <c r="L261" s="87">
        <v>42614</v>
      </c>
      <c r="M261" s="70">
        <v>42637</v>
      </c>
      <c r="N261" s="70"/>
      <c r="O261" s="94"/>
      <c r="P261" s="93"/>
    </row>
    <row r="262" spans="1:16" x14ac:dyDescent="0.25">
      <c r="A262" s="65" t="str">
        <f>VLOOKUP(E262,'Etat des stocks'!A:B,2,0)</f>
        <v>16PH</v>
      </c>
      <c r="B262" s="65" t="str">
        <f>VLOOKUP(E262,'Etat des stocks'!A:C,3,0)</f>
        <v>Carven</v>
      </c>
      <c r="C262" s="65" t="str">
        <f>VLOOKUP(E262,'Etat des stocks'!A:F,6,0)</f>
        <v>Robe</v>
      </c>
      <c r="D262" s="65" t="str">
        <f>VLOOKUP(E262,'Etat des stocks'!A:G,7,0)</f>
        <v>Robe à volants</v>
      </c>
      <c r="E262" s="53" t="s">
        <v>1214</v>
      </c>
      <c r="F262" s="79">
        <v>144</v>
      </c>
      <c r="G262" s="79">
        <v>390</v>
      </c>
      <c r="H262" s="79">
        <f>G262*(100%-I262)</f>
        <v>390</v>
      </c>
      <c r="I262" s="80"/>
      <c r="J262" s="70"/>
      <c r="K262" s="70">
        <v>42570</v>
      </c>
      <c r="L262" s="87">
        <v>42614</v>
      </c>
      <c r="M262" s="70">
        <v>42637</v>
      </c>
      <c r="N262" s="70"/>
      <c r="O262" s="94"/>
    </row>
    <row r="263" spans="1:16" x14ac:dyDescent="0.25">
      <c r="A263" s="65" t="str">
        <f>VLOOKUP(E263,'Etat des stocks'!A:B,2,0)</f>
        <v>16PH</v>
      </c>
      <c r="B263" s="65" t="str">
        <f>VLOOKUP(E263,'Etat des stocks'!A:C,3,0)</f>
        <v>Carven</v>
      </c>
      <c r="C263" s="65" t="str">
        <f>VLOOKUP(E263,'Etat des stocks'!A:F,6,0)</f>
        <v>Robe</v>
      </c>
      <c r="D263" s="65" t="str">
        <f>VLOOKUP(E263,'Etat des stocks'!A:G,7,0)</f>
        <v>Robe à volants</v>
      </c>
      <c r="E263" s="53" t="s">
        <v>1215</v>
      </c>
      <c r="F263" s="79">
        <v>144</v>
      </c>
      <c r="G263" s="79">
        <v>390</v>
      </c>
      <c r="H263" s="79">
        <f>G263*(100%-I263)</f>
        <v>390</v>
      </c>
      <c r="I263" s="80"/>
      <c r="J263" s="70"/>
      <c r="K263" s="70">
        <v>42570</v>
      </c>
      <c r="L263" s="87">
        <v>42614</v>
      </c>
      <c r="M263" s="70">
        <v>42637</v>
      </c>
      <c r="N263" s="70"/>
      <c r="O263" s="94"/>
      <c r="P263" s="93"/>
    </row>
    <row r="264" spans="1:16" x14ac:dyDescent="0.25">
      <c r="A264" s="65" t="str">
        <f>VLOOKUP(E264,'Etat des stocks'!A:B,2,0)</f>
        <v>16PH</v>
      </c>
      <c r="B264" s="65" t="str">
        <f>VLOOKUP(E264,'Etat des stocks'!A:C,3,0)</f>
        <v>Manoush</v>
      </c>
      <c r="C264" s="65" t="str">
        <f>VLOOKUP(E264,'Etat des stocks'!A:F,6,0)</f>
        <v>Robe</v>
      </c>
      <c r="D264" s="65" t="str">
        <f>VLOOKUP(E264,'Etat des stocks'!A:G,7,0)</f>
        <v>Robe manches à sequins</v>
      </c>
      <c r="E264" s="53" t="s">
        <v>1216</v>
      </c>
      <c r="F264" s="79">
        <v>191</v>
      </c>
      <c r="G264" s="79">
        <v>495</v>
      </c>
      <c r="H264" s="79">
        <f>G264*(100%-I264)</f>
        <v>495</v>
      </c>
      <c r="I264" s="80"/>
      <c r="J264" s="70"/>
      <c r="K264" s="70">
        <v>42578</v>
      </c>
      <c r="L264" s="87">
        <v>42614</v>
      </c>
      <c r="M264" s="70">
        <v>42700</v>
      </c>
      <c r="N264" s="70"/>
      <c r="O264" s="94"/>
      <c r="P264" s="93"/>
    </row>
    <row r="265" spans="1:16" x14ac:dyDescent="0.25">
      <c r="A265" s="65" t="str">
        <f>VLOOKUP(E265,'Etat des stocks'!A:B,2,0)</f>
        <v>16PH</v>
      </c>
      <c r="B265" s="65" t="str">
        <f>VLOOKUP(E265,'Etat des stocks'!A:C,3,0)</f>
        <v>Manoush</v>
      </c>
      <c r="C265" s="65" t="str">
        <f>VLOOKUP(E265,'Etat des stocks'!A:F,6,0)</f>
        <v>Robe</v>
      </c>
      <c r="D265" s="65" t="str">
        <f>VLOOKUP(E265,'Etat des stocks'!A:G,7,0)</f>
        <v>Robe garden</v>
      </c>
      <c r="E265" s="53" t="s">
        <v>1217</v>
      </c>
      <c r="F265" s="79">
        <v>252</v>
      </c>
      <c r="G265" s="79">
        <v>655</v>
      </c>
      <c r="H265" s="79">
        <f>G265*(100%-I265)</f>
        <v>655</v>
      </c>
      <c r="I265" s="80"/>
      <c r="J265" s="70"/>
      <c r="K265" s="70">
        <v>42578</v>
      </c>
      <c r="L265" s="87">
        <v>42618</v>
      </c>
      <c r="M265" s="70">
        <v>42637</v>
      </c>
      <c r="N265" s="70"/>
      <c r="O265" s="94"/>
      <c r="P265" s="93"/>
    </row>
    <row r="266" spans="1:16" x14ac:dyDescent="0.25">
      <c r="A266" s="65" t="str">
        <f>VLOOKUP(E266,'Etat des stocks'!A:B,2,0)</f>
        <v>16PH</v>
      </c>
      <c r="B266" s="65" t="str">
        <f>VLOOKUP(E266,'Etat des stocks'!A:C,3,0)</f>
        <v>Manoush</v>
      </c>
      <c r="C266" s="65" t="str">
        <f>VLOOKUP(E266,'Etat des stocks'!A:F,6,0)</f>
        <v>Robe</v>
      </c>
      <c r="D266" s="65" t="str">
        <f>VLOOKUP(E266,'Etat des stocks'!A:G,7,0)</f>
        <v>Robe courte shiny</v>
      </c>
      <c r="E266" s="53" t="s">
        <v>1218</v>
      </c>
      <c r="F266" s="79">
        <v>252</v>
      </c>
      <c r="G266" s="79">
        <v>655</v>
      </c>
      <c r="H266" s="79">
        <f>G266*(100%-I266)</f>
        <v>655</v>
      </c>
      <c r="I266" s="80"/>
      <c r="J266" s="70"/>
      <c r="K266" s="70">
        <v>42578</v>
      </c>
      <c r="L266" s="87">
        <v>42614</v>
      </c>
      <c r="M266" s="70">
        <v>42700</v>
      </c>
      <c r="N266" s="70"/>
      <c r="O266" s="94"/>
      <c r="P266" s="93"/>
    </row>
    <row r="267" spans="1:16" x14ac:dyDescent="0.25">
      <c r="A267" s="65" t="str">
        <f>VLOOKUP(E267,'Etat des stocks'!A:B,2,0)</f>
        <v>16PH</v>
      </c>
      <c r="B267" s="65" t="str">
        <f>VLOOKUP(E267,'Etat des stocks'!A:C,3,0)</f>
        <v>Manoush</v>
      </c>
      <c r="C267" s="65" t="str">
        <f>VLOOKUP(E267,'Etat des stocks'!A:F,6,0)</f>
        <v>Robe</v>
      </c>
      <c r="D267" s="65" t="str">
        <f>VLOOKUP(E267,'Etat des stocks'!A:G,7,0)</f>
        <v>Robe fleurie</v>
      </c>
      <c r="E267" s="53" t="s">
        <v>1219</v>
      </c>
      <c r="F267" s="79">
        <v>214</v>
      </c>
      <c r="G267" s="79">
        <v>555</v>
      </c>
      <c r="H267" s="79">
        <f>G267*(100%-I267)</f>
        <v>555</v>
      </c>
      <c r="I267" s="80"/>
      <c r="J267" s="70"/>
      <c r="K267" s="70">
        <v>42578</v>
      </c>
      <c r="L267" s="87">
        <v>42618</v>
      </c>
      <c r="M267" s="70">
        <v>42637</v>
      </c>
      <c r="N267" s="70"/>
      <c r="O267" s="94"/>
    </row>
    <row r="268" spans="1:16" x14ac:dyDescent="0.25">
      <c r="A268" s="65" t="str">
        <f>VLOOKUP(E268,'Etat des stocks'!A:B,2,0)</f>
        <v>16PH</v>
      </c>
      <c r="B268" s="65" t="str">
        <f>VLOOKUP(E268,'Etat des stocks'!A:C,3,0)</f>
        <v>Manoush</v>
      </c>
      <c r="C268" s="65" t="str">
        <f>VLOOKUP(E268,'Etat des stocks'!A:F,6,0)</f>
        <v>Top</v>
      </c>
      <c r="D268" s="65" t="str">
        <f>VLOOKUP(E268,'Etat des stocks'!A:G,7,0)</f>
        <v>Top peplum</v>
      </c>
      <c r="E268" s="53" t="s">
        <v>1220</v>
      </c>
      <c r="F268" s="79">
        <v>83</v>
      </c>
      <c r="G268" s="79">
        <v>215</v>
      </c>
      <c r="H268" s="79">
        <f>G268*(100%-I268)</f>
        <v>215</v>
      </c>
      <c r="I268" s="80"/>
      <c r="J268" s="70"/>
      <c r="K268" s="70">
        <v>42578</v>
      </c>
      <c r="L268" s="87">
        <v>42618</v>
      </c>
      <c r="M268" s="70">
        <v>42637</v>
      </c>
      <c r="N268" s="70"/>
      <c r="O268" s="96"/>
    </row>
    <row r="269" spans="1:16" x14ac:dyDescent="0.25">
      <c r="A269" s="65" t="str">
        <f>VLOOKUP(E269,'Etat des stocks'!A:B,2,0)</f>
        <v>16PH</v>
      </c>
      <c r="B269" s="65" t="str">
        <f>VLOOKUP(E269,'Etat des stocks'!A:C,3,0)</f>
        <v>Manoush</v>
      </c>
      <c r="C269" s="65" t="str">
        <f>VLOOKUP(E269,'Etat des stocks'!A:F,6,0)</f>
        <v>Robe</v>
      </c>
      <c r="D269" s="65" t="str">
        <f>VLOOKUP(E269,'Etat des stocks'!A:G,7,0)</f>
        <v>Robe longue brodée</v>
      </c>
      <c r="E269" s="53" t="s">
        <v>1221</v>
      </c>
      <c r="F269" s="79">
        <v>268</v>
      </c>
      <c r="G269" s="79">
        <v>695</v>
      </c>
      <c r="H269" s="79">
        <f>G269*(100%-I269)</f>
        <v>695</v>
      </c>
      <c r="I269" s="80"/>
      <c r="J269" s="70"/>
      <c r="K269" s="70">
        <v>42578</v>
      </c>
      <c r="L269" s="87">
        <v>42618</v>
      </c>
      <c r="M269" s="70">
        <v>42637</v>
      </c>
      <c r="N269" s="70"/>
      <c r="O269" s="94"/>
      <c r="P269" s="93"/>
    </row>
    <row r="270" spans="1:16" x14ac:dyDescent="0.25">
      <c r="A270" s="65" t="str">
        <f>VLOOKUP(E270,'Etat des stocks'!A:B,2,0)</f>
        <v>16PH</v>
      </c>
      <c r="B270" s="65" t="str">
        <f>VLOOKUP(E270,'Etat des stocks'!A:C,3,0)</f>
        <v>T by Alexander Wang</v>
      </c>
      <c r="C270" s="65" t="str">
        <f>VLOOKUP(E270,'Etat des stocks'!A:F,6,0)</f>
        <v>Top</v>
      </c>
      <c r="D270" s="65" t="str">
        <f>VLOOKUP(E270,'Etat des stocks'!A:G,7,0)</f>
        <v>Top ouvertures épaules</v>
      </c>
      <c r="E270" s="53" t="s">
        <v>1234</v>
      </c>
      <c r="F270" s="79">
        <v>117</v>
      </c>
      <c r="G270" s="79"/>
      <c r="H270" s="79">
        <f>G270*(100%-I270)</f>
        <v>0</v>
      </c>
      <c r="I270" s="80"/>
      <c r="J270" s="70"/>
      <c r="K270" s="70">
        <f ca="1">IF(VLOOKUP(E270,'Etat des stocks'!A:M,13,0)="","",TODAY())</f>
        <v>42624</v>
      </c>
      <c r="L270" s="87">
        <v>42618</v>
      </c>
      <c r="M270" s="70">
        <v>42637</v>
      </c>
      <c r="N270" s="70"/>
      <c r="O270" s="96"/>
      <c r="P270" s="93"/>
    </row>
    <row r="271" spans="1:16" x14ac:dyDescent="0.25">
      <c r="A271" s="65" t="str">
        <f>VLOOKUP(E271,'Etat des stocks'!A:B,2,0)</f>
        <v>16PH</v>
      </c>
      <c r="B271" s="65" t="str">
        <f>VLOOKUP(E271,'Etat des stocks'!A:C,3,0)</f>
        <v>T by Alexander Wang</v>
      </c>
      <c r="C271" s="65" t="str">
        <f>VLOOKUP(E271,'Etat des stocks'!A:F,6,0)</f>
        <v>Top</v>
      </c>
      <c r="D271" s="65" t="str">
        <f>VLOOKUP(E271,'Etat des stocks'!A:G,7,0)</f>
        <v>Top ouvertures épaules</v>
      </c>
      <c r="E271" s="53" t="s">
        <v>1235</v>
      </c>
      <c r="F271" s="79">
        <v>117</v>
      </c>
      <c r="G271" s="79"/>
      <c r="H271" s="79">
        <f>G271*(100%-I271)</f>
        <v>0</v>
      </c>
      <c r="I271" s="80"/>
      <c r="J271" s="70"/>
      <c r="K271" s="70">
        <f ca="1">IF(VLOOKUP(E271,'Etat des stocks'!A:M,13,0)="","",TODAY())</f>
        <v>42624</v>
      </c>
      <c r="L271" s="87">
        <v>42618</v>
      </c>
      <c r="M271" s="70">
        <v>42637</v>
      </c>
      <c r="N271" s="70"/>
      <c r="O271" s="96"/>
    </row>
    <row r="272" spans="1:16" x14ac:dyDescent="0.25">
      <c r="A272" s="65" t="str">
        <f>VLOOKUP(E272,'Etat des stocks'!A:B,2,0)</f>
        <v>16PH</v>
      </c>
      <c r="B272" s="65" t="str">
        <f>VLOOKUP(E272,'Etat des stocks'!A:C,3,0)</f>
        <v>T by Alexander Wang</v>
      </c>
      <c r="C272" s="65" t="str">
        <f>VLOOKUP(E272,'Etat des stocks'!A:F,6,0)</f>
        <v>Robe</v>
      </c>
      <c r="D272" s="65" t="str">
        <f>VLOOKUP(E272,'Etat des stocks'!A:G,7,0)</f>
        <v>Robe midi ouverture épaules</v>
      </c>
      <c r="E272" s="53" t="s">
        <v>1236</v>
      </c>
      <c r="F272" s="79">
        <v>198</v>
      </c>
      <c r="G272" s="79"/>
      <c r="H272" s="79">
        <f>G272*(100%-I272)</f>
        <v>0</v>
      </c>
      <c r="I272" s="80"/>
      <c r="J272" s="70"/>
      <c r="K272" s="70">
        <f ca="1">IF(VLOOKUP(E272,'Etat des stocks'!A:M,13,0)="","",TODAY())</f>
        <v>42624</v>
      </c>
      <c r="L272" s="87">
        <v>42618</v>
      </c>
      <c r="M272" s="70">
        <v>42637</v>
      </c>
      <c r="N272" s="70"/>
      <c r="O272" s="94"/>
      <c r="P272" s="93"/>
    </row>
    <row r="273" spans="1:16" x14ac:dyDescent="0.25">
      <c r="A273" s="65" t="str">
        <f>VLOOKUP(E273,'Etat des stocks'!A:B,2,0)</f>
        <v>16PH</v>
      </c>
      <c r="B273" s="65" t="str">
        <f>VLOOKUP(E273,'Etat des stocks'!A:C,3,0)</f>
        <v>T by Alexander Wang</v>
      </c>
      <c r="C273" s="65" t="str">
        <f>VLOOKUP(E273,'Etat des stocks'!A:F,6,0)</f>
        <v>Robe</v>
      </c>
      <c r="D273" s="65" t="str">
        <f>VLOOKUP(E273,'Etat des stocks'!A:G,7,0)</f>
        <v>Robe midi ouverture épaules</v>
      </c>
      <c r="E273" s="53" t="s">
        <v>1237</v>
      </c>
      <c r="F273" s="79">
        <v>198</v>
      </c>
      <c r="G273" s="79"/>
      <c r="H273" s="79">
        <f>G273*(100%-I273)</f>
        <v>0</v>
      </c>
      <c r="I273" s="80"/>
      <c r="J273" s="70"/>
      <c r="K273" s="70">
        <f ca="1">IF(VLOOKUP(E273,'Etat des stocks'!A:M,13,0)="","",TODAY())</f>
        <v>42624</v>
      </c>
      <c r="L273" s="87">
        <v>42618</v>
      </c>
      <c r="M273" s="70">
        <v>42637</v>
      </c>
      <c r="N273" s="70"/>
      <c r="O273" s="94"/>
    </row>
    <row r="274" spans="1:16" x14ac:dyDescent="0.25">
      <c r="A274" s="65" t="str">
        <f>VLOOKUP(E274,'Etat des stocks'!A:B,2,0)</f>
        <v>16PH</v>
      </c>
      <c r="B274" s="65" t="str">
        <f>VLOOKUP(E274,'Etat des stocks'!A:C,3,0)</f>
        <v>T by Alexander Wang</v>
      </c>
      <c r="C274" s="65" t="str">
        <f>VLOOKUP(E274,'Etat des stocks'!A:F,6,0)</f>
        <v>Robe</v>
      </c>
      <c r="D274" s="65" t="str">
        <f>VLOOKUP(E274,'Etat des stocks'!A:G,7,0)</f>
        <v>Robe en jersey ajouré</v>
      </c>
      <c r="E274" s="53" t="s">
        <v>1238</v>
      </c>
      <c r="F274" s="79">
        <v>128</v>
      </c>
      <c r="G274" s="79"/>
      <c r="H274" s="79">
        <f>G274*(100%-I274)</f>
        <v>0</v>
      </c>
      <c r="I274" s="80"/>
      <c r="J274" s="70"/>
      <c r="K274" s="70">
        <f ca="1">IF(VLOOKUP(E274,'Etat des stocks'!A:M,13,0)="","",TODAY())</f>
        <v>42624</v>
      </c>
      <c r="L274" s="87">
        <v>42618</v>
      </c>
      <c r="M274" s="70">
        <v>42637</v>
      </c>
      <c r="N274" s="70"/>
      <c r="O274" s="94"/>
      <c r="P274" s="93"/>
    </row>
    <row r="275" spans="1:16" x14ac:dyDescent="0.25">
      <c r="A275" s="65" t="str">
        <f>VLOOKUP(E275,'Etat des stocks'!A:B,2,0)</f>
        <v>16PH</v>
      </c>
      <c r="B275" s="65" t="str">
        <f>VLOOKUP(E275,'Etat des stocks'!A:C,3,0)</f>
        <v>T by Alexander Wang</v>
      </c>
      <c r="C275" s="65" t="str">
        <f>VLOOKUP(E275,'Etat des stocks'!A:F,6,0)</f>
        <v>Robe</v>
      </c>
      <c r="D275" s="65" t="str">
        <f>VLOOKUP(E275,'Etat des stocks'!A:G,7,0)</f>
        <v>Robe trapèze en soie</v>
      </c>
      <c r="E275" s="53" t="s">
        <v>1239</v>
      </c>
      <c r="F275" s="79">
        <v>244</v>
      </c>
      <c r="G275" s="79"/>
      <c r="H275" s="79">
        <f>G275*(100%-I275)</f>
        <v>0</v>
      </c>
      <c r="I275" s="80"/>
      <c r="J275" s="70"/>
      <c r="K275" s="70">
        <f ca="1">IF(VLOOKUP(E275,'Etat des stocks'!A:M,13,0)="","",TODAY())</f>
        <v>42624</v>
      </c>
      <c r="L275" s="87">
        <v>42618</v>
      </c>
      <c r="M275" s="70">
        <v>42637</v>
      </c>
      <c r="N275" s="70"/>
      <c r="O275" s="94"/>
      <c r="P275" s="93"/>
    </row>
    <row r="276" spans="1:16" x14ac:dyDescent="0.25">
      <c r="A276" s="65" t="str">
        <f>VLOOKUP(E276,'Etat des stocks'!A:B,2,0)</f>
        <v>16PH</v>
      </c>
      <c r="B276" s="65" t="str">
        <f>VLOOKUP(E276,'Etat des stocks'!A:C,3,0)</f>
        <v>T by Alexander Wang</v>
      </c>
      <c r="C276" s="65" t="str">
        <f>VLOOKUP(E276,'Etat des stocks'!A:F,6,0)</f>
        <v>Robe</v>
      </c>
      <c r="D276" s="65" t="str">
        <f>VLOOKUP(E276,'Etat des stocks'!A:G,7,0)</f>
        <v>Robe trapèze en soie</v>
      </c>
      <c r="E276" s="53" t="s">
        <v>1240</v>
      </c>
      <c r="F276" s="79">
        <v>244</v>
      </c>
      <c r="G276" s="79"/>
      <c r="H276" s="79">
        <f>G276*(100%-I276)</f>
        <v>0</v>
      </c>
      <c r="I276" s="80"/>
      <c r="J276" s="70"/>
      <c r="K276" s="70">
        <f ca="1">IF(VLOOKUP(E276,'Etat des stocks'!A:M,13,0)="","",TODAY())</f>
        <v>42624</v>
      </c>
      <c r="L276" s="87">
        <v>42618</v>
      </c>
      <c r="M276" s="70">
        <v>42637</v>
      </c>
      <c r="N276" s="70"/>
      <c r="O276" s="94"/>
      <c r="P276" s="93"/>
    </row>
    <row r="277" spans="1:16" x14ac:dyDescent="0.25">
      <c r="A277" s="65" t="str">
        <f>VLOOKUP(E277,'Etat des stocks'!A:B,2,0)</f>
        <v>16PH</v>
      </c>
      <c r="B277" s="65" t="str">
        <f>VLOOKUP(E277,'Etat des stocks'!A:C,3,0)</f>
        <v>Red Valentino</v>
      </c>
      <c r="C277" s="65" t="str">
        <f>VLOOKUP(E277,'Etat des stocks'!A:F,6,0)</f>
        <v>Robe</v>
      </c>
      <c r="D277" s="65" t="str">
        <f>VLOOKUP(E277,'Etat des stocks'!A:G,7,0)</f>
        <v>Robe avec tulle</v>
      </c>
      <c r="E277" s="53" t="s">
        <v>1152</v>
      </c>
      <c r="F277" s="79">
        <v>229</v>
      </c>
      <c r="G277" s="79">
        <v>595</v>
      </c>
      <c r="H277" s="79">
        <f>G277*(100%-I277)</f>
        <v>595</v>
      </c>
      <c r="I277" s="80"/>
      <c r="J277" s="70"/>
      <c r="K277" s="70">
        <v>42500</v>
      </c>
      <c r="L277" s="87">
        <v>42618</v>
      </c>
      <c r="M277" s="70">
        <v>42637</v>
      </c>
      <c r="N277" s="70"/>
    </row>
    <row r="278" spans="1:16" x14ac:dyDescent="0.25">
      <c r="A278" s="65" t="str">
        <f>VLOOKUP(E278,'Etat des stocks'!A:B,2,0)</f>
        <v>16PH</v>
      </c>
      <c r="B278" s="65" t="str">
        <f>VLOOKUP(E278,'Etat des stocks'!A:C,3,0)</f>
        <v>Paul &amp; Joe</v>
      </c>
      <c r="C278" s="65" t="str">
        <f>VLOOKUP(E278,'Etat des stocks'!A:F,6,0)</f>
        <v>Manteau</v>
      </c>
      <c r="D278" s="65" t="str">
        <f>VLOOKUP(E278,'Etat des stocks'!A:G,7,0)</f>
        <v>Manteau en laine</v>
      </c>
      <c r="E278" s="53" t="s">
        <v>1190</v>
      </c>
      <c r="F278" s="79">
        <v>267</v>
      </c>
      <c r="G278" s="79">
        <v>695</v>
      </c>
      <c r="H278" s="79">
        <f>G278*(100%-I278)</f>
        <v>695</v>
      </c>
      <c r="I278" s="80"/>
      <c r="J278" s="70">
        <v>42644</v>
      </c>
      <c r="K278" s="70"/>
      <c r="L278" s="87">
        <v>42644</v>
      </c>
      <c r="M278" s="70">
        <v>42665</v>
      </c>
      <c r="N278" s="70"/>
    </row>
    <row r="279" spans="1:16" x14ac:dyDescent="0.25">
      <c r="A279" s="65" t="str">
        <f>VLOOKUP(E279,'Etat des stocks'!A:B,2,0)</f>
        <v>16PH</v>
      </c>
      <c r="B279" s="65" t="str">
        <f>VLOOKUP(E279,'Etat des stocks'!A:C,3,0)</f>
        <v>Carven</v>
      </c>
      <c r="C279" s="65" t="str">
        <f>VLOOKUP(E279,'Etat des stocks'!A:F,6,0)</f>
        <v>Robe</v>
      </c>
      <c r="D279" s="65" t="str">
        <f>VLOOKUP(E279,'Etat des stocks'!A:G,7,0)</f>
        <v>Robe courte drapée sur le devant</v>
      </c>
      <c r="E279" s="53" t="s">
        <v>1210</v>
      </c>
      <c r="F279" s="79">
        <v>118</v>
      </c>
      <c r="G279" s="79">
        <v>320</v>
      </c>
      <c r="H279" s="79">
        <f>G279*(100%-I279)</f>
        <v>320</v>
      </c>
      <c r="I279" s="80"/>
      <c r="J279" s="70"/>
      <c r="K279" s="70">
        <v>42570</v>
      </c>
      <c r="L279" s="87">
        <v>42618</v>
      </c>
      <c r="M279" s="70">
        <v>42637</v>
      </c>
      <c r="N279" s="70"/>
      <c r="O279" s="94"/>
    </row>
    <row r="280" spans="1:16" x14ac:dyDescent="0.25">
      <c r="A280" s="65" t="str">
        <f>VLOOKUP(E280,'Etat des stocks'!A:B,2,0)</f>
        <v>16PH</v>
      </c>
      <c r="B280" s="65" t="str">
        <f>VLOOKUP(E280,'Etat des stocks'!A:C,3,0)</f>
        <v>Sonia By Sonia Rykiel</v>
      </c>
      <c r="C280" s="65" t="str">
        <f>VLOOKUP(E280,'Etat des stocks'!A:F,6,0)</f>
        <v>Robe</v>
      </c>
      <c r="D280" s="65" t="str">
        <f>VLOOKUP(E280,'Etat des stocks'!A:G,7,0)</f>
        <v>Robe en sequins</v>
      </c>
      <c r="E280" s="53" t="s">
        <v>1222</v>
      </c>
      <c r="F280" s="79">
        <v>218</v>
      </c>
      <c r="G280" s="79">
        <v>545</v>
      </c>
      <c r="H280" s="79">
        <f>G280*(100%-I280)</f>
        <v>545</v>
      </c>
      <c r="I280" s="80"/>
      <c r="J280" s="70">
        <v>42658</v>
      </c>
      <c r="K280" s="70" t="str">
        <f ca="1">IF(VLOOKUP(E280,'Etat des stocks'!A:M,13,0)="","",TODAY())</f>
        <v/>
      </c>
      <c r="L280" s="87">
        <v>42675</v>
      </c>
      <c r="M280" s="70">
        <v>42700</v>
      </c>
      <c r="N280" s="70"/>
    </row>
    <row r="281" spans="1:16" x14ac:dyDescent="0.25">
      <c r="A281" s="65" t="str">
        <f>VLOOKUP(E281,'Etat des stocks'!A:B,2,0)</f>
        <v>16PH</v>
      </c>
      <c r="B281" s="65" t="str">
        <f>VLOOKUP(E281,'Etat des stocks'!A:C,3,0)</f>
        <v>Sonia By Sonia Rykiel</v>
      </c>
      <c r="C281" s="65" t="str">
        <f>VLOOKUP(E281,'Etat des stocks'!A:F,6,0)</f>
        <v>Top</v>
      </c>
      <c r="D281" s="65" t="str">
        <f>VLOOKUP(E281,'Etat des stocks'!A:G,7,0)</f>
        <v>Top en sequins</v>
      </c>
      <c r="E281" s="53" t="s">
        <v>1223</v>
      </c>
      <c r="F281" s="79">
        <v>158</v>
      </c>
      <c r="G281" s="79"/>
      <c r="H281" s="79">
        <f>G281*(100%-I281)</f>
        <v>0</v>
      </c>
      <c r="I281" s="80"/>
      <c r="J281" s="70">
        <v>42658</v>
      </c>
      <c r="K281" s="70" t="str">
        <f ca="1">IF(VLOOKUP(E281,'Etat des stocks'!A:M,13,0)="","",TODAY())</f>
        <v/>
      </c>
      <c r="L281" s="87">
        <v>42644</v>
      </c>
      <c r="M281" s="70">
        <v>42700</v>
      </c>
      <c r="N281" s="70"/>
    </row>
    <row r="282" spans="1:16" x14ac:dyDescent="0.25">
      <c r="A282" s="65" t="str">
        <f>VLOOKUP(E282,'Etat des stocks'!A:B,2,0)</f>
        <v>16PH</v>
      </c>
      <c r="B282" s="65" t="str">
        <f>VLOOKUP(E282,'Etat des stocks'!A:C,3,0)</f>
        <v>Sonia By Sonia Rykiel</v>
      </c>
      <c r="C282" s="65" t="str">
        <f>VLOOKUP(E282,'Etat des stocks'!A:F,6,0)</f>
        <v>Robe</v>
      </c>
      <c r="D282" s="65" t="str">
        <f>VLOOKUP(E282,'Etat des stocks'!A:G,7,0)</f>
        <v>Robe en dentelle assortie</v>
      </c>
      <c r="E282" s="53" t="s">
        <v>1224</v>
      </c>
      <c r="F282" s="79">
        <v>118</v>
      </c>
      <c r="G282" s="79">
        <v>295</v>
      </c>
      <c r="H282" s="79">
        <f>G282*(100%-I282)</f>
        <v>295</v>
      </c>
      <c r="I282" s="80"/>
      <c r="J282" s="70">
        <v>42658</v>
      </c>
      <c r="K282" s="70" t="str">
        <f ca="1">IF(VLOOKUP(E282,'Etat des stocks'!A:M,13,0)="","",TODAY())</f>
        <v/>
      </c>
      <c r="L282" s="87">
        <v>42675</v>
      </c>
      <c r="M282" s="70">
        <v>42700</v>
      </c>
      <c r="N282" s="70"/>
    </row>
    <row r="283" spans="1:16" x14ac:dyDescent="0.25">
      <c r="A283" s="65" t="str">
        <f>VLOOKUP(E283,'Etat des stocks'!A:B,2,0)</f>
        <v>16PH</v>
      </c>
      <c r="B283" s="65" t="str">
        <f>VLOOKUP(E283,'Etat des stocks'!A:C,3,0)</f>
        <v>Sonia By Sonia Rykiel</v>
      </c>
      <c r="C283" s="65" t="str">
        <f>VLOOKUP(E283,'Etat des stocks'!A:F,6,0)</f>
        <v>Robe</v>
      </c>
      <c r="D283" s="65" t="str">
        <f>VLOOKUP(E283,'Etat des stocks'!A:G,7,0)</f>
        <v>Robe tout dentelle</v>
      </c>
      <c r="E283" s="53" t="s">
        <v>1225</v>
      </c>
      <c r="F283" s="79">
        <v>138</v>
      </c>
      <c r="G283" s="79">
        <v>345</v>
      </c>
      <c r="H283" s="79">
        <f>G283*(100%-I283)</f>
        <v>345</v>
      </c>
      <c r="I283" s="80"/>
      <c r="J283" s="70">
        <v>42658</v>
      </c>
      <c r="K283" s="70" t="str">
        <f ca="1">IF(VLOOKUP(E283,'Etat des stocks'!A:M,13,0)="","",TODAY())</f>
        <v/>
      </c>
      <c r="L283" s="87">
        <v>42675</v>
      </c>
      <c r="M283" s="70">
        <v>42700</v>
      </c>
      <c r="N283" s="70"/>
    </row>
    <row r="284" spans="1:16" x14ac:dyDescent="0.25">
      <c r="A284" s="65" t="str">
        <f>VLOOKUP(E284,'Etat des stocks'!A:B,2,0)</f>
        <v>16PH</v>
      </c>
      <c r="B284" s="65" t="str">
        <f>VLOOKUP(E284,'Etat des stocks'!A:C,3,0)</f>
        <v>Sonia By Sonia Rykiel</v>
      </c>
      <c r="C284" s="65" t="str">
        <f>VLOOKUP(E284,'Etat des stocks'!A:F,6,0)</f>
        <v>Jupe</v>
      </c>
      <c r="D284" s="65" t="str">
        <f>VLOOKUP(E284,'Etat des stocks'!A:G,7,0)</f>
        <v>Jupe en tweed</v>
      </c>
      <c r="E284" s="53" t="s">
        <v>1226</v>
      </c>
      <c r="F284" s="79">
        <v>110</v>
      </c>
      <c r="G284" s="79"/>
      <c r="H284" s="79">
        <f>G284*(100%-I284)</f>
        <v>0</v>
      </c>
      <c r="I284" s="80"/>
      <c r="J284" s="70">
        <v>42658</v>
      </c>
      <c r="K284" s="70" t="str">
        <f ca="1">IF(VLOOKUP(E284,'Etat des stocks'!A:M,13,0)="","",TODAY())</f>
        <v/>
      </c>
      <c r="L284" s="87">
        <v>42644</v>
      </c>
      <c r="M284" s="70">
        <v>42665</v>
      </c>
      <c r="N284" s="70"/>
    </row>
    <row r="285" spans="1:16" x14ac:dyDescent="0.25">
      <c r="A285" s="65" t="str">
        <f>VLOOKUP(E285,'Etat des stocks'!A:B,2,0)</f>
        <v>16PH</v>
      </c>
      <c r="B285" s="65" t="str">
        <f>VLOOKUP(E285,'Etat des stocks'!A:C,3,0)</f>
        <v>Sonia By Sonia Rykiel</v>
      </c>
      <c r="C285" s="65" t="str">
        <f>VLOOKUP(E285,'Etat des stocks'!A:F,6,0)</f>
        <v>Veste</v>
      </c>
      <c r="D285" s="65" t="str">
        <f>VLOOKUP(E285,'Etat des stocks'!A:G,7,0)</f>
        <v>Cape en tweed</v>
      </c>
      <c r="E285" s="53" t="s">
        <v>1227</v>
      </c>
      <c r="F285" s="79">
        <v>190</v>
      </c>
      <c r="G285" s="79">
        <v>475</v>
      </c>
      <c r="H285" s="79">
        <f>G285*(100%-I285)</f>
        <v>475</v>
      </c>
      <c r="I285" s="80"/>
      <c r="J285" s="70">
        <v>42658</v>
      </c>
      <c r="K285" s="70" t="str">
        <f ca="1">IF(VLOOKUP(E285,'Etat des stocks'!A:M,13,0)="","",TODAY())</f>
        <v/>
      </c>
      <c r="L285" s="87">
        <v>42644</v>
      </c>
      <c r="M285" s="70">
        <v>42665</v>
      </c>
      <c r="N285" s="70"/>
    </row>
    <row r="286" spans="1:16" x14ac:dyDescent="0.25">
      <c r="A286" s="65" t="str">
        <f>VLOOKUP(E286,'Etat des stocks'!A:B,2,0)</f>
        <v>16PH</v>
      </c>
      <c r="B286" s="65" t="str">
        <f>VLOOKUP(E286,'Etat des stocks'!A:C,3,0)</f>
        <v>Sonia By Sonia Rykiel</v>
      </c>
      <c r="C286" s="65" t="str">
        <f>VLOOKUP(E286,'Etat des stocks'!A:F,6,0)</f>
        <v>Chemise (et blouse)</v>
      </c>
      <c r="D286" s="65" t="str">
        <f>VLOOKUP(E286,'Etat des stocks'!A:G,7,0)</f>
        <v>Blouse col lavalière</v>
      </c>
      <c r="E286" s="53" t="s">
        <v>1228</v>
      </c>
      <c r="F286" s="79">
        <v>78</v>
      </c>
      <c r="G286" s="79">
        <v>195</v>
      </c>
      <c r="H286" s="79">
        <f>G286*(100%-I286)</f>
        <v>195</v>
      </c>
      <c r="I286" s="80"/>
      <c r="J286" s="70">
        <v>42658</v>
      </c>
      <c r="K286" s="70" t="str">
        <f ca="1">IF(VLOOKUP(E286,'Etat des stocks'!A:M,13,0)="","",TODAY())</f>
        <v/>
      </c>
      <c r="L286" s="87">
        <v>42644</v>
      </c>
      <c r="M286" s="70">
        <v>42700</v>
      </c>
      <c r="N286" s="70"/>
    </row>
    <row r="287" spans="1:16" x14ac:dyDescent="0.25">
      <c r="A287" s="65" t="str">
        <f>VLOOKUP(E287,'Etat des stocks'!A:B,2,0)</f>
        <v>16PH</v>
      </c>
      <c r="B287" s="65" t="str">
        <f>VLOOKUP(E287,'Etat des stocks'!A:C,3,0)</f>
        <v>Sonia By Sonia Rykiel</v>
      </c>
      <c r="C287" s="65" t="str">
        <f>VLOOKUP(E287,'Etat des stocks'!A:F,6,0)</f>
        <v>Bomber</v>
      </c>
      <c r="D287" s="65" t="str">
        <f>VLOOKUP(E287,'Etat des stocks'!A:G,7,0)</f>
        <v>Doudoune</v>
      </c>
      <c r="E287" s="53" t="s">
        <v>1229</v>
      </c>
      <c r="F287" s="79">
        <v>138</v>
      </c>
      <c r="G287" s="79">
        <v>345</v>
      </c>
      <c r="H287" s="79">
        <f>G287*(100%-I287)</f>
        <v>345</v>
      </c>
      <c r="I287" s="80"/>
      <c r="J287" s="70">
        <v>42658</v>
      </c>
      <c r="K287" s="70" t="str">
        <f ca="1">IF(VLOOKUP(E287,'Etat des stocks'!A:M,13,0)="","",TODAY())</f>
        <v/>
      </c>
      <c r="L287" s="87">
        <v>42644</v>
      </c>
      <c r="M287" s="70">
        <v>42665</v>
      </c>
      <c r="N287" s="70"/>
    </row>
    <row r="288" spans="1:16" x14ac:dyDescent="0.25">
      <c r="A288" s="65" t="str">
        <f>VLOOKUP(E288,'Etat des stocks'!A:B,2,0)</f>
        <v>16PH</v>
      </c>
      <c r="B288" s="65" t="str">
        <f>VLOOKUP(E288,'Etat des stocks'!A:C,3,0)</f>
        <v>Sonia By Sonia Rykiel</v>
      </c>
      <c r="C288" s="65" t="str">
        <f>VLOOKUP(E288,'Etat des stocks'!A:F,6,0)</f>
        <v>Veste</v>
      </c>
      <c r="D288" s="65" t="str">
        <f>VLOOKUP(E288,'Etat des stocks'!A:G,7,0)</f>
        <v>Veste velvet</v>
      </c>
      <c r="E288" s="53" t="s">
        <v>1230</v>
      </c>
      <c r="F288" s="79">
        <v>158</v>
      </c>
      <c r="G288" s="79">
        <v>395</v>
      </c>
      <c r="H288" s="79">
        <f>G288*(100%-I288)</f>
        <v>395</v>
      </c>
      <c r="I288" s="80"/>
      <c r="J288" s="70">
        <v>42658</v>
      </c>
      <c r="K288" s="70" t="str">
        <f ca="1">IF(VLOOKUP(E288,'Etat des stocks'!A:M,13,0)="","",TODAY())</f>
        <v/>
      </c>
      <c r="L288" s="87">
        <v>42644</v>
      </c>
      <c r="M288" s="70">
        <v>42700</v>
      </c>
      <c r="N288" s="70"/>
    </row>
    <row r="289" spans="1:16" x14ac:dyDescent="0.25">
      <c r="A289" s="65" t="str">
        <f>VLOOKUP(E289,'Etat des stocks'!A:B,2,0)</f>
        <v>16PH</v>
      </c>
      <c r="B289" s="65" t="str">
        <f>VLOOKUP(E289,'Etat des stocks'!A:C,3,0)</f>
        <v>Sonia By Sonia Rykiel</v>
      </c>
      <c r="C289" s="65" t="str">
        <f>VLOOKUP(E289,'Etat des stocks'!A:F,6,0)</f>
        <v>Pantalon</v>
      </c>
      <c r="D289" s="65" t="str">
        <f>VLOOKUP(E289,'Etat des stocks'!A:G,7,0)</f>
        <v>Pantalon velvet</v>
      </c>
      <c r="E289" s="53" t="s">
        <v>1231</v>
      </c>
      <c r="F289" s="79">
        <v>118</v>
      </c>
      <c r="G289" s="79">
        <v>225</v>
      </c>
      <c r="H289" s="79">
        <f>G289*(100%-I289)</f>
        <v>225</v>
      </c>
      <c r="I289" s="80"/>
      <c r="J289" s="70">
        <v>42658</v>
      </c>
      <c r="K289" s="70" t="str">
        <f ca="1">IF(VLOOKUP(E289,'Etat des stocks'!A:M,13,0)="","",TODAY())</f>
        <v/>
      </c>
      <c r="L289" s="87">
        <v>42644</v>
      </c>
      <c r="M289" s="70">
        <v>42700</v>
      </c>
      <c r="N289" s="70"/>
    </row>
    <row r="290" spans="1:16" x14ac:dyDescent="0.25">
      <c r="A290" s="65" t="str">
        <f>VLOOKUP(E290,'Etat des stocks'!A:B,2,0)</f>
        <v>16PH</v>
      </c>
      <c r="B290" s="65" t="str">
        <f>VLOOKUP(E290,'Etat des stocks'!A:C,3,0)</f>
        <v>Sonia By Sonia Rykiel</v>
      </c>
      <c r="C290" s="65" t="str">
        <f>VLOOKUP(E290,'Etat des stocks'!A:F,6,0)</f>
        <v>Veste</v>
      </c>
      <c r="D290" s="65" t="str">
        <f>VLOOKUP(E290,'Etat des stocks'!A:G,7,0)</f>
        <v>Trench gabardine</v>
      </c>
      <c r="E290" s="53" t="s">
        <v>1232</v>
      </c>
      <c r="F290" s="79">
        <v>198</v>
      </c>
      <c r="G290" s="79">
        <v>495</v>
      </c>
      <c r="H290" s="79">
        <f>G290*(100%-I290)</f>
        <v>495</v>
      </c>
      <c r="I290" s="80"/>
      <c r="J290" s="70">
        <v>42658</v>
      </c>
      <c r="K290" s="70" t="str">
        <f ca="1">IF(VLOOKUP(E290,'Etat des stocks'!A:M,13,0)="","",TODAY())</f>
        <v/>
      </c>
      <c r="L290" s="87">
        <v>42644</v>
      </c>
      <c r="M290" s="70">
        <v>42665</v>
      </c>
      <c r="N290" s="70"/>
    </row>
    <row r="291" spans="1:16" x14ac:dyDescent="0.25">
      <c r="A291" s="65" t="str">
        <f>VLOOKUP(E291,'Etat des stocks'!A:B,2,0)</f>
        <v>16PH</v>
      </c>
      <c r="B291" s="65" t="str">
        <f>VLOOKUP(E291,'Etat des stocks'!A:C,3,0)</f>
        <v>Sonia By Sonia Rykiel</v>
      </c>
      <c r="C291" s="65" t="str">
        <f>VLOOKUP(E291,'Etat des stocks'!A:F,6,0)</f>
        <v>Sweat</v>
      </c>
      <c r="D291" s="65" t="str">
        <f>VLOOKUP(E291,'Etat des stocks'!A:G,7,0)</f>
        <v>Sweat avec dentelle</v>
      </c>
      <c r="E291" s="53" t="s">
        <v>1233</v>
      </c>
      <c r="F291" s="79">
        <v>54</v>
      </c>
      <c r="G291" s="79">
        <v>135</v>
      </c>
      <c r="H291" s="79">
        <f>G291*(100%-I291)</f>
        <v>135</v>
      </c>
      <c r="I291" s="80"/>
      <c r="J291" s="70">
        <v>42653</v>
      </c>
      <c r="K291" s="70" t="str">
        <f ca="1">IF(VLOOKUP(E291,'Etat des stocks'!A:M,13,0)="","",TODAY())</f>
        <v/>
      </c>
      <c r="L291" s="87">
        <v>42644</v>
      </c>
      <c r="M291" s="70">
        <v>42665</v>
      </c>
      <c r="N291" s="70"/>
    </row>
    <row r="292" spans="1:16" x14ac:dyDescent="0.25">
      <c r="A292" s="65" t="str">
        <f>VLOOKUP(E292,'Etat des stocks'!A:B,2,0)</f>
        <v>16PH</v>
      </c>
      <c r="B292" s="65" t="str">
        <f>VLOOKUP(E292,'Etat des stocks'!A:C,3,0)</f>
        <v>T by Alexander Wang</v>
      </c>
      <c r="C292" s="65" t="str">
        <f>VLOOKUP(E292,'Etat des stocks'!A:F,6,0)</f>
        <v>Veste</v>
      </c>
      <c r="D292" s="65" t="str">
        <f>VLOOKUP(E292,'Etat des stocks'!A:G,7,0)</f>
        <v>Blazer satiné</v>
      </c>
      <c r="E292" s="53" t="s">
        <v>1241</v>
      </c>
      <c r="F292" s="79">
        <v>210</v>
      </c>
      <c r="G292" s="79"/>
      <c r="H292" s="79">
        <f>G292*(100%-I292)</f>
        <v>0</v>
      </c>
      <c r="I292" s="80"/>
      <c r="J292" s="70">
        <v>42628</v>
      </c>
      <c r="K292" s="70" t="str">
        <f ca="1">IF(VLOOKUP(E292,'Etat des stocks'!A:M,13,0)="","",TODAY())</f>
        <v/>
      </c>
      <c r="L292" s="87">
        <v>42618</v>
      </c>
      <c r="M292" s="70">
        <v>42637</v>
      </c>
      <c r="N292" s="70"/>
    </row>
    <row r="293" spans="1:16" x14ac:dyDescent="0.25">
      <c r="A293" s="65" t="str">
        <f>VLOOKUP(E293,'Etat des stocks'!A:B,2,0)</f>
        <v>16PH</v>
      </c>
      <c r="B293" s="65" t="str">
        <f>VLOOKUP(E293,'Etat des stocks'!A:C,3,0)</f>
        <v>T by Alexander Wang</v>
      </c>
      <c r="C293" s="65" t="str">
        <f>VLOOKUP(E293,'Etat des stocks'!A:F,6,0)</f>
        <v>Top</v>
      </c>
      <c r="D293" s="65" t="str">
        <f>VLOOKUP(E293,'Etat des stocks'!A:G,7,0)</f>
        <v>Top crop barcode</v>
      </c>
      <c r="E293" s="53" t="s">
        <v>1242</v>
      </c>
      <c r="F293" s="79">
        <v>88</v>
      </c>
      <c r="G293" s="79"/>
      <c r="H293" s="79">
        <f>G293*(100%-I293)</f>
        <v>0</v>
      </c>
      <c r="I293" s="80"/>
      <c r="J293" s="70">
        <v>42628</v>
      </c>
      <c r="K293" s="70" t="str">
        <f ca="1">IF(VLOOKUP(E293,'Etat des stocks'!A:M,13,0)="","",TODAY())</f>
        <v/>
      </c>
      <c r="L293" s="87">
        <v>42618</v>
      </c>
      <c r="M293" s="70">
        <v>42637</v>
      </c>
      <c r="N293" s="70"/>
    </row>
    <row r="294" spans="1:16" x14ac:dyDescent="0.25">
      <c r="A294" s="65" t="str">
        <f>VLOOKUP(E294,'Etat des stocks'!A:B,2,0)</f>
        <v>16PH</v>
      </c>
      <c r="B294" s="65" t="str">
        <f>VLOOKUP(E294,'Etat des stocks'!A:C,3,0)</f>
        <v>T by Alexander Wang</v>
      </c>
      <c r="C294" s="65" t="str">
        <f>VLOOKUP(E294,'Etat des stocks'!A:F,6,0)</f>
        <v>Sacs</v>
      </c>
      <c r="D294" s="65" t="str">
        <f>VLOOKUP(E294,'Etat des stocks'!A:G,7,0)</f>
        <v>Sac Mini Rockie</v>
      </c>
      <c r="E294" s="53" t="s">
        <v>1243</v>
      </c>
      <c r="F294" s="79">
        <v>303</v>
      </c>
      <c r="G294" s="79"/>
      <c r="H294" s="79">
        <f>G294*(100%-I294)</f>
        <v>0</v>
      </c>
      <c r="I294" s="80"/>
      <c r="J294" s="70">
        <v>42614</v>
      </c>
      <c r="K294" s="70" t="str">
        <f ca="1">IF(VLOOKUP(E294,'Etat des stocks'!A:M,13,0)="","",TODAY())</f>
        <v/>
      </c>
      <c r="L294" s="87">
        <v>42618</v>
      </c>
      <c r="M294" s="70">
        <v>42637</v>
      </c>
      <c r="N294" s="70"/>
    </row>
    <row r="295" spans="1:16" x14ac:dyDescent="0.25">
      <c r="A295" s="65" t="str">
        <f>VLOOKUP(E295,'Etat des stocks'!A:B,2,0)</f>
        <v>16PH</v>
      </c>
      <c r="B295" s="65" t="str">
        <f>VLOOKUP(E295,'Etat des stocks'!A:C,3,0)</f>
        <v>T by Alexander Wang</v>
      </c>
      <c r="C295" s="65" t="str">
        <f>VLOOKUP(E295,'Etat des stocks'!A:F,6,0)</f>
        <v>Sacs</v>
      </c>
      <c r="D295" s="65" t="str">
        <f>VLOOKUP(E295,'Etat des stocks'!A:G,7,0)</f>
        <v>Sac Mini Rockie</v>
      </c>
      <c r="E295" s="53" t="s">
        <v>1244</v>
      </c>
      <c r="F295" s="79">
        <v>277</v>
      </c>
      <c r="G295" s="79"/>
      <c r="H295" s="79">
        <f>G295*(100%-I295)</f>
        <v>0</v>
      </c>
      <c r="I295" s="80"/>
      <c r="J295" s="70">
        <v>42614</v>
      </c>
      <c r="K295" s="70" t="str">
        <f ca="1">IF(VLOOKUP(E295,'Etat des stocks'!A:M,13,0)="","",TODAY())</f>
        <v/>
      </c>
      <c r="L295" s="87">
        <v>42618</v>
      </c>
      <c r="M295" s="70">
        <v>42637</v>
      </c>
      <c r="N295" s="70"/>
      <c r="P295" s="93"/>
    </row>
    <row r="296" spans="1:16" x14ac:dyDescent="0.25">
      <c r="A296" s="65" t="str">
        <f>VLOOKUP(E296,'Etat des stocks'!A:B,2,0)</f>
        <v>16PH</v>
      </c>
      <c r="B296" s="65" t="str">
        <f>VLOOKUP(E296,'Etat des stocks'!A:C,3,0)</f>
        <v>T by Alexander Wang</v>
      </c>
      <c r="C296" s="65" t="str">
        <f>VLOOKUP(E296,'Etat des stocks'!A:F,6,0)</f>
        <v>Sacs</v>
      </c>
      <c r="D296" s="65" t="str">
        <f>VLOOKUP(E296,'Etat des stocks'!A:G,7,0)</f>
        <v>Sac Mini Rockie kangouroo</v>
      </c>
      <c r="E296" s="53" t="s">
        <v>1245</v>
      </c>
      <c r="F296" s="79">
        <v>349</v>
      </c>
      <c r="G296" s="79"/>
      <c r="H296" s="79">
        <f>G296*(100%-I296)</f>
        <v>0</v>
      </c>
      <c r="I296" s="80"/>
      <c r="J296" s="70">
        <v>42614</v>
      </c>
      <c r="K296" s="70" t="str">
        <f ca="1">IF(VLOOKUP(E296,'Etat des stocks'!A:M,13,0)="","",TODAY())</f>
        <v/>
      </c>
      <c r="L296" s="87">
        <v>42618</v>
      </c>
      <c r="M296" s="70">
        <v>42637</v>
      </c>
      <c r="N296" s="70"/>
      <c r="P296" s="93"/>
    </row>
    <row r="297" spans="1:16" x14ac:dyDescent="0.25">
      <c r="A297" s="65" t="str">
        <f>VLOOKUP(E297,'Etat des stocks'!A:B,2,0)</f>
        <v>16PH</v>
      </c>
      <c r="B297" s="65" t="str">
        <f>VLOOKUP(E297,'Etat des stocks'!A:C,3,0)</f>
        <v>T by Alexander Wang</v>
      </c>
      <c r="C297" s="65" t="str">
        <f>VLOOKUP(E297,'Etat des stocks'!A:F,6,0)</f>
        <v>Sacs</v>
      </c>
      <c r="D297" s="65" t="str">
        <f>VLOOKUP(E297,'Etat des stocks'!A:G,7,0)</f>
        <v>Sac Mini Prisma</v>
      </c>
      <c r="E297" s="53" t="s">
        <v>1246</v>
      </c>
      <c r="F297" s="79">
        <v>277</v>
      </c>
      <c r="G297" s="79"/>
      <c r="H297" s="79">
        <f>G297*(100%-I297)</f>
        <v>0</v>
      </c>
      <c r="I297" s="80"/>
      <c r="J297" s="70">
        <v>42614</v>
      </c>
      <c r="K297" s="70" t="str">
        <f ca="1">IF(VLOOKUP(E297,'Etat des stocks'!A:M,13,0)="","",TODAY())</f>
        <v/>
      </c>
      <c r="L297" s="87">
        <v>42618</v>
      </c>
      <c r="M297" s="70">
        <v>42637</v>
      </c>
      <c r="N297" s="70"/>
      <c r="P297" s="93"/>
    </row>
    <row r="298" spans="1:16" x14ac:dyDescent="0.25">
      <c r="A298" s="65" t="str">
        <f>VLOOKUP(E298,'Etat des stocks'!A:B,2,0)</f>
        <v>16PH</v>
      </c>
      <c r="B298" s="65" t="str">
        <f>VLOOKUP(E298,'Etat des stocks'!A:C,3,0)</f>
        <v>T by Alexander Wang</v>
      </c>
      <c r="C298" s="65" t="str">
        <f>VLOOKUP(E298,'Etat des stocks'!A:F,6,0)</f>
        <v>Sacs</v>
      </c>
      <c r="D298" s="65" t="str">
        <f>VLOOKUP(E298,'Etat des stocks'!A:G,7,0)</f>
        <v>Sac Mini Prisma</v>
      </c>
      <c r="E298" s="53" t="s">
        <v>1247</v>
      </c>
      <c r="F298" s="79">
        <v>256</v>
      </c>
      <c r="G298" s="79"/>
      <c r="H298" s="79">
        <f>G298*(100%-I298)</f>
        <v>0</v>
      </c>
      <c r="I298" s="80"/>
      <c r="J298" s="70">
        <v>42614</v>
      </c>
      <c r="K298" s="70" t="str">
        <f ca="1">IF(VLOOKUP(E298,'Etat des stocks'!A:M,13,0)="","",TODAY())</f>
        <v/>
      </c>
      <c r="L298" s="87">
        <v>42618</v>
      </c>
      <c r="M298" s="70">
        <v>42637</v>
      </c>
      <c r="N298" s="70"/>
    </row>
    <row r="299" spans="1:16" x14ac:dyDescent="0.25">
      <c r="A299" s="65" t="str">
        <f>VLOOKUP(E299,'Etat des stocks'!A:B,2,0)</f>
        <v>16PH</v>
      </c>
      <c r="B299" s="65" t="str">
        <f>VLOOKUP(E299,'Etat des stocks'!A:C,3,0)</f>
        <v>T by Alexander Wang</v>
      </c>
      <c r="C299" s="65" t="str">
        <f>VLOOKUP(E299,'Etat des stocks'!A:F,6,0)</f>
        <v>Sacs</v>
      </c>
      <c r="D299" s="65" t="str">
        <f>VLOOKUP(E299,'Etat des stocks'!A:G,7,0)</f>
        <v>Sac Mini Prisma</v>
      </c>
      <c r="E299" s="53" t="s">
        <v>1247</v>
      </c>
      <c r="F299" s="79">
        <v>370</v>
      </c>
      <c r="G299" s="79"/>
      <c r="H299" s="79">
        <f>G299*(100%-I299)</f>
        <v>0</v>
      </c>
      <c r="I299" s="80"/>
      <c r="J299" s="70">
        <v>42614</v>
      </c>
      <c r="K299" s="70" t="str">
        <f ca="1">IF(VLOOKUP(E299,'Etat des stocks'!A:M,13,0)="","",TODAY())</f>
        <v/>
      </c>
      <c r="L299" s="87">
        <v>42618</v>
      </c>
      <c r="M299" s="70">
        <v>42637</v>
      </c>
      <c r="N299" s="70"/>
    </row>
    <row r="300" spans="1:16" x14ac:dyDescent="0.25">
      <c r="A300" s="65" t="str">
        <f>VLOOKUP(E300,'Etat des stocks'!A:B,2,0)</f>
        <v>17E</v>
      </c>
      <c r="B300" s="65" t="str">
        <f>VLOOKUP(E300,'Etat des stocks'!A:C,3,0)</f>
        <v>Tara Jarmon</v>
      </c>
      <c r="C300" s="65" t="str">
        <f>VLOOKUP(E300,'Etat des stocks'!A:F,6,0)</f>
        <v>Robe</v>
      </c>
      <c r="D300" s="65" t="str">
        <f>VLOOKUP(E300,'Etat des stocks'!A:G,7,0)</f>
        <v>Robe droite</v>
      </c>
      <c r="E300" s="53" t="s">
        <v>1347</v>
      </c>
      <c r="F300" s="79">
        <v>96</v>
      </c>
      <c r="G300" s="79"/>
      <c r="H300" s="79"/>
      <c r="I300" s="80"/>
      <c r="J300" s="70" t="s">
        <v>1018</v>
      </c>
      <c r="K300" s="70" t="str">
        <f ca="1">IF(VLOOKUP(E300,'Etat des stocks'!A:M,13,0)="","",TODAY())</f>
        <v/>
      </c>
      <c r="L300" s="87"/>
      <c r="M300" s="70">
        <v>42397</v>
      </c>
      <c r="N300" s="70"/>
    </row>
    <row r="301" spans="1:16" x14ac:dyDescent="0.25">
      <c r="A301" s="65" t="str">
        <f>VLOOKUP(E301,'Etat des stocks'!A:B,2,0)</f>
        <v>17E</v>
      </c>
      <c r="B301" s="65" t="str">
        <f>VLOOKUP(E301,'Etat des stocks'!A:C,3,0)</f>
        <v>Tara Jarmon</v>
      </c>
      <c r="C301" s="65" t="str">
        <f>VLOOKUP(E301,'Etat des stocks'!A:F,6,0)</f>
        <v>Veste</v>
      </c>
      <c r="D301" s="65" t="str">
        <f>VLOOKUP(E301,'Etat des stocks'!A:G,7,0)</f>
        <v>Veste officier</v>
      </c>
      <c r="E301" s="53" t="s">
        <v>1348</v>
      </c>
      <c r="F301" s="79">
        <v>135</v>
      </c>
      <c r="G301" s="79"/>
      <c r="H301" s="79"/>
      <c r="I301" s="80"/>
      <c r="J301" s="70" t="s">
        <v>1018</v>
      </c>
      <c r="K301" s="70" t="str">
        <f ca="1">IF(VLOOKUP(E301,'Etat des stocks'!A:M,13,0)="","",TODAY())</f>
        <v/>
      </c>
      <c r="L301" s="87"/>
      <c r="M301" s="70">
        <v>42397</v>
      </c>
      <c r="N301" s="70"/>
    </row>
    <row r="302" spans="1:16" x14ac:dyDescent="0.25">
      <c r="A302" s="65" t="str">
        <f>VLOOKUP(E302,'Etat des stocks'!A:B,2,0)</f>
        <v>17E</v>
      </c>
      <c r="B302" s="65" t="str">
        <f>VLOOKUP(E302,'Etat des stocks'!A:C,3,0)</f>
        <v>Tara Jarmon</v>
      </c>
      <c r="C302" s="65" t="str">
        <f>VLOOKUP(E302,'Etat des stocks'!A:F,6,0)</f>
        <v>Pantalon</v>
      </c>
      <c r="D302" s="65" t="str">
        <f>VLOOKUP(E302,'Etat des stocks'!A:G,7,0)</f>
        <v>Pantalon flare</v>
      </c>
      <c r="E302" s="53" t="s">
        <v>1349</v>
      </c>
      <c r="F302" s="79">
        <v>85</v>
      </c>
      <c r="G302" s="79"/>
      <c r="H302" s="79"/>
      <c r="I302" s="80"/>
      <c r="J302" s="70" t="s">
        <v>1018</v>
      </c>
      <c r="K302" s="70" t="str">
        <f ca="1">IF(VLOOKUP(E302,'Etat des stocks'!A:M,13,0)="","",TODAY())</f>
        <v/>
      </c>
      <c r="L302" s="87"/>
      <c r="M302" s="70">
        <v>42425</v>
      </c>
      <c r="N302" s="70"/>
    </row>
    <row r="303" spans="1:16" x14ac:dyDescent="0.25">
      <c r="A303" s="65" t="str">
        <f>VLOOKUP(E303,'Etat des stocks'!A:B,2,0)</f>
        <v>17E</v>
      </c>
      <c r="B303" s="65" t="str">
        <f>VLOOKUP(E303,'Etat des stocks'!A:C,3,0)</f>
        <v>Tara Jarmon</v>
      </c>
      <c r="C303" s="65" t="str">
        <f>VLOOKUP(E303,'Etat des stocks'!A:F,6,0)</f>
        <v>Pantalon</v>
      </c>
      <c r="D303" s="65" t="str">
        <f>VLOOKUP(E303,'Etat des stocks'!A:G,7,0)</f>
        <v>Pantalon fendu</v>
      </c>
      <c r="E303" s="53" t="s">
        <v>1350</v>
      </c>
      <c r="F303" s="79">
        <v>101</v>
      </c>
      <c r="G303" s="79"/>
      <c r="H303" s="79"/>
      <c r="I303" s="80"/>
      <c r="J303" s="70" t="s">
        <v>1018</v>
      </c>
      <c r="K303" s="70" t="str">
        <f ca="1">IF(VLOOKUP(E303,'Etat des stocks'!A:M,13,0)="","",TODAY())</f>
        <v/>
      </c>
      <c r="L303" s="87"/>
      <c r="M303" s="70">
        <v>42482</v>
      </c>
      <c r="N303" s="70"/>
    </row>
    <row r="304" spans="1:16" x14ac:dyDescent="0.25">
      <c r="A304" s="65" t="str">
        <f>VLOOKUP(E304,'Etat des stocks'!A:B,2,0)</f>
        <v>17E</v>
      </c>
      <c r="B304" s="65" t="str">
        <f>VLOOKUP(E304,'Etat des stocks'!A:C,3,0)</f>
        <v>Tara Jarmon</v>
      </c>
      <c r="C304" s="65" t="str">
        <f>VLOOKUP(E304,'Etat des stocks'!A:F,6,0)</f>
        <v>Robe</v>
      </c>
      <c r="D304" s="65" t="str">
        <f>VLOOKUP(E304,'Etat des stocks'!A:G,7,0)</f>
        <v>Robe fluide croisée</v>
      </c>
      <c r="E304" s="53" t="s">
        <v>1351</v>
      </c>
      <c r="F304" s="79">
        <v>123</v>
      </c>
      <c r="G304" s="79"/>
      <c r="H304" s="79"/>
      <c r="I304" s="80"/>
      <c r="J304" s="70" t="s">
        <v>1018</v>
      </c>
      <c r="K304" s="70" t="str">
        <f ca="1">IF(VLOOKUP(E304,'Etat des stocks'!A:M,13,0)="","",TODAY())</f>
        <v/>
      </c>
      <c r="L304" s="87"/>
      <c r="M304" s="70">
        <v>42482</v>
      </c>
      <c r="N304" s="70"/>
    </row>
    <row r="305" spans="1:14" x14ac:dyDescent="0.25">
      <c r="A305" s="65" t="str">
        <f>VLOOKUP(E305,'Etat des stocks'!A:B,2,0)</f>
        <v>17E</v>
      </c>
      <c r="B305" s="65" t="str">
        <f>VLOOKUP(E305,'Etat des stocks'!A:C,3,0)</f>
        <v>Tara Jarmon</v>
      </c>
      <c r="C305" s="65" t="str">
        <f>VLOOKUP(E305,'Etat des stocks'!A:F,6,0)</f>
        <v>Top</v>
      </c>
      <c r="D305" s="65" t="str">
        <f>VLOOKUP(E305,'Etat des stocks'!A:G,7,0)</f>
        <v>Top épaules ouvertes</v>
      </c>
      <c r="E305" s="53" t="s">
        <v>1352</v>
      </c>
      <c r="F305" s="79">
        <v>62</v>
      </c>
      <c r="G305" s="79"/>
      <c r="H305" s="79"/>
      <c r="I305" s="80"/>
      <c r="J305" s="70" t="s">
        <v>1018</v>
      </c>
      <c r="K305" s="70" t="str">
        <f ca="1">IF(VLOOKUP(E305,'Etat des stocks'!A:M,13,0)="","",TODAY())</f>
        <v/>
      </c>
      <c r="L305" s="87"/>
      <c r="M305" s="70">
        <v>42482</v>
      </c>
      <c r="N305" s="70"/>
    </row>
    <row r="306" spans="1:14" x14ac:dyDescent="0.25">
      <c r="A306" s="65" t="str">
        <f>VLOOKUP(E306,'Etat des stocks'!A:B,2,0)</f>
        <v>17E</v>
      </c>
      <c r="B306" s="65" t="str">
        <f>VLOOKUP(E306,'Etat des stocks'!A:C,3,0)</f>
        <v>Tara Jarmon</v>
      </c>
      <c r="C306" s="65" t="str">
        <f>VLOOKUP(E306,'Etat des stocks'!A:F,6,0)</f>
        <v>Manteau</v>
      </c>
      <c r="D306" s="65" t="str">
        <f>VLOOKUP(E306,'Etat des stocks'!A:G,7,0)</f>
        <v>Manteau fluide</v>
      </c>
      <c r="E306" s="53" t="s">
        <v>1353</v>
      </c>
      <c r="F306" s="79">
        <v>165</v>
      </c>
      <c r="G306" s="79"/>
      <c r="H306" s="79"/>
      <c r="I306" s="80"/>
      <c r="J306" s="70" t="s">
        <v>1018</v>
      </c>
      <c r="K306" s="70" t="str">
        <f ca="1">IF(VLOOKUP(E306,'Etat des stocks'!A:M,13,0)="","",TODAY())</f>
        <v/>
      </c>
      <c r="L306" s="87"/>
      <c r="M306" s="70">
        <v>42397</v>
      </c>
      <c r="N306" s="70"/>
    </row>
    <row r="307" spans="1:14" x14ac:dyDescent="0.25">
      <c r="A307" s="65" t="str">
        <f>VLOOKUP(E307,'Etat des stocks'!A:B,2,0)</f>
        <v>17E</v>
      </c>
      <c r="B307" s="65" t="str">
        <f>VLOOKUP(E307,'Etat des stocks'!A:C,3,0)</f>
        <v>Tara Jarmon</v>
      </c>
      <c r="C307" s="65" t="str">
        <f>VLOOKUP(E307,'Etat des stocks'!A:F,6,0)</f>
        <v>Top</v>
      </c>
      <c r="D307" s="65" t="str">
        <f>VLOOKUP(E307,'Etat des stocks'!A:G,7,0)</f>
        <v>Top à volants</v>
      </c>
      <c r="E307" s="53" t="s">
        <v>1354</v>
      </c>
      <c r="F307" s="79">
        <v>54</v>
      </c>
      <c r="G307" s="79"/>
      <c r="H307" s="79"/>
      <c r="I307" s="80"/>
      <c r="J307" s="70" t="s">
        <v>1018</v>
      </c>
      <c r="K307" s="70" t="str">
        <f ca="1">IF(VLOOKUP(E307,'Etat des stocks'!A:M,13,0)="","",TODAY())</f>
        <v/>
      </c>
      <c r="L307" s="87"/>
      <c r="M307" s="70">
        <v>42397</v>
      </c>
      <c r="N307" s="70"/>
    </row>
    <row r="308" spans="1:14" x14ac:dyDescent="0.25">
      <c r="A308" s="65" t="str">
        <f>VLOOKUP(E308,'Etat des stocks'!A:B,2,0)</f>
        <v>17E</v>
      </c>
      <c r="B308" s="65" t="str">
        <f>VLOOKUP(E308,'Etat des stocks'!A:C,3,0)</f>
        <v>Tara Jarmon</v>
      </c>
      <c r="C308" s="65" t="str">
        <f>VLOOKUP(E308,'Etat des stocks'!A:F,6,0)</f>
        <v>Top</v>
      </c>
      <c r="D308" s="65" t="str">
        <f>VLOOKUP(E308,'Etat des stocks'!A:G,7,0)</f>
        <v>Top à volants</v>
      </c>
      <c r="E308" s="53" t="s">
        <v>1355</v>
      </c>
      <c r="F308" s="79">
        <v>54</v>
      </c>
      <c r="G308" s="79"/>
      <c r="H308" s="79"/>
      <c r="I308" s="80"/>
      <c r="J308" s="70" t="s">
        <v>1018</v>
      </c>
      <c r="K308" s="70" t="str">
        <f ca="1">IF(VLOOKUP(E308,'Etat des stocks'!A:M,13,0)="","",TODAY())</f>
        <v/>
      </c>
      <c r="L308" s="87"/>
      <c r="M308" s="70">
        <v>42397</v>
      </c>
      <c r="N308" s="70"/>
    </row>
    <row r="309" spans="1:14" x14ac:dyDescent="0.25">
      <c r="A309" s="65" t="str">
        <f>VLOOKUP(E309,'Etat des stocks'!A:B,2,0)</f>
        <v>17E</v>
      </c>
      <c r="B309" s="65" t="str">
        <f>VLOOKUP(E309,'Etat des stocks'!A:C,3,0)</f>
        <v>Tara Jarmon</v>
      </c>
      <c r="C309" s="65" t="str">
        <f>VLOOKUP(E309,'Etat des stocks'!A:F,6,0)</f>
        <v>Top</v>
      </c>
      <c r="D309" s="65" t="str">
        <f>VLOOKUP(E309,'Etat des stocks'!A:G,7,0)</f>
        <v>Top à volants</v>
      </c>
      <c r="E309" s="53" t="s">
        <v>1356</v>
      </c>
      <c r="F309" s="79">
        <v>54</v>
      </c>
      <c r="G309" s="79"/>
      <c r="H309" s="79"/>
      <c r="I309" s="80"/>
      <c r="J309" s="70" t="s">
        <v>1018</v>
      </c>
      <c r="K309" s="70" t="str">
        <f ca="1">IF(VLOOKUP(E309,'Etat des stocks'!A:M,13,0)="","",TODAY())</f>
        <v/>
      </c>
      <c r="L309" s="87"/>
      <c r="M309" s="70">
        <v>42397</v>
      </c>
      <c r="N309" s="70"/>
    </row>
    <row r="310" spans="1:14" x14ac:dyDescent="0.25">
      <c r="A310" s="65" t="str">
        <f>VLOOKUP(E310,'Etat des stocks'!A:B,2,0)</f>
        <v>17E</v>
      </c>
      <c r="B310" s="65" t="str">
        <f>VLOOKUP(E310,'Etat des stocks'!A:C,3,0)</f>
        <v>Tara Jarmon</v>
      </c>
      <c r="C310" s="65" t="str">
        <f>VLOOKUP(E310,'Etat des stocks'!A:F,6,0)</f>
        <v>Robe</v>
      </c>
      <c r="D310" s="65" t="str">
        <f>VLOOKUP(E310,'Etat des stocks'!A:G,7,0)</f>
        <v>Robe à volume</v>
      </c>
      <c r="E310" s="53" t="s">
        <v>1357</v>
      </c>
      <c r="F310" s="79">
        <v>135</v>
      </c>
      <c r="G310" s="79"/>
      <c r="H310" s="79"/>
      <c r="I310" s="80"/>
      <c r="J310" s="70" t="s">
        <v>1018</v>
      </c>
      <c r="K310" s="70" t="str">
        <f ca="1">IF(VLOOKUP(E310,'Etat des stocks'!A:M,13,0)="","",TODAY())</f>
        <v/>
      </c>
      <c r="L310" s="87"/>
      <c r="M310" s="70">
        <v>42482</v>
      </c>
      <c r="N310" s="70"/>
    </row>
    <row r="311" spans="1:14" x14ac:dyDescent="0.25">
      <c r="A311" s="65" t="str">
        <f>VLOOKUP(E311,'Etat des stocks'!A:B,2,0)</f>
        <v>17E</v>
      </c>
      <c r="B311" s="65" t="str">
        <f>VLOOKUP(E311,'Etat des stocks'!A:C,3,0)</f>
        <v>Tara Jarmon</v>
      </c>
      <c r="C311" s="65" t="str">
        <f>VLOOKUP(E311,'Etat des stocks'!A:F,6,0)</f>
        <v>Robe</v>
      </c>
      <c r="D311" s="65" t="str">
        <f>VLOOKUP(E311,'Etat des stocks'!A:G,7,0)</f>
        <v>Robe mini à volume</v>
      </c>
      <c r="E311" s="53" t="s">
        <v>1358</v>
      </c>
      <c r="F311" s="79">
        <v>115</v>
      </c>
      <c r="G311" s="79"/>
      <c r="H311" s="79"/>
      <c r="I311" s="80"/>
      <c r="J311" s="70" t="s">
        <v>1018</v>
      </c>
      <c r="K311" s="70" t="str">
        <f ca="1">IF(VLOOKUP(E311,'Etat des stocks'!A:M,13,0)="","",TODAY())</f>
        <v/>
      </c>
      <c r="L311" s="87"/>
      <c r="M311" s="70">
        <v>42482</v>
      </c>
      <c r="N311" s="70"/>
    </row>
    <row r="312" spans="1:14" x14ac:dyDescent="0.25">
      <c r="A312" s="65" t="str">
        <f>VLOOKUP(E312,'Etat des stocks'!A:B,2,0)</f>
        <v>17E</v>
      </c>
      <c r="B312" s="65" t="str">
        <f>VLOOKUP(E312,'Etat des stocks'!A:C,3,0)</f>
        <v>Tara Jarmon</v>
      </c>
      <c r="C312" s="65" t="str">
        <f>VLOOKUP(E312,'Etat des stocks'!A:F,6,0)</f>
        <v>Jupe</v>
      </c>
      <c r="D312" s="65" t="str">
        <f>VLOOKUP(E312,'Etat des stocks'!A:G,7,0)</f>
        <v>Jupe bi-matière</v>
      </c>
      <c r="E312" s="53" t="s">
        <v>1359</v>
      </c>
      <c r="F312" s="79">
        <v>69</v>
      </c>
      <c r="G312" s="79"/>
      <c r="H312" s="79"/>
      <c r="I312" s="80"/>
      <c r="J312" s="70" t="s">
        <v>1018</v>
      </c>
      <c r="K312" s="70" t="str">
        <f ca="1">IF(VLOOKUP(E312,'Etat des stocks'!A:M,13,0)="","",TODAY())</f>
        <v/>
      </c>
      <c r="L312" s="87"/>
      <c r="M312" s="70">
        <v>42425</v>
      </c>
      <c r="N312" s="70"/>
    </row>
    <row r="313" spans="1:14" x14ac:dyDescent="0.25">
      <c r="A313" s="65" t="str">
        <f>VLOOKUP(E313,'Etat des stocks'!A:B,2,0)</f>
        <v>17E</v>
      </c>
      <c r="B313" s="65" t="str">
        <f>VLOOKUP(E313,'Etat des stocks'!A:C,3,0)</f>
        <v>Tara Jarmon</v>
      </c>
      <c r="C313" s="65" t="str">
        <f>VLOOKUP(E313,'Etat des stocks'!A:F,6,0)</f>
        <v>Robe</v>
      </c>
      <c r="D313" s="65" t="str">
        <f>VLOOKUP(E313,'Etat des stocks'!A:G,7,0)</f>
        <v>Robe en dentelle</v>
      </c>
      <c r="E313" s="53" t="s">
        <v>1360</v>
      </c>
      <c r="F313" s="79">
        <v>101</v>
      </c>
      <c r="G313" s="79"/>
      <c r="H313" s="79"/>
      <c r="I313" s="80"/>
      <c r="J313" s="70" t="s">
        <v>1018</v>
      </c>
      <c r="K313" s="70" t="str">
        <f ca="1">IF(VLOOKUP(E313,'Etat des stocks'!A:M,13,0)="","",TODAY())</f>
        <v/>
      </c>
      <c r="L313" s="87"/>
      <c r="M313" s="70">
        <v>42397</v>
      </c>
      <c r="N313" s="70"/>
    </row>
    <row r="314" spans="1:14" x14ac:dyDescent="0.25">
      <c r="A314" s="65" t="str">
        <f>VLOOKUP(E314,'Etat des stocks'!A:B,2,0)</f>
        <v>17E</v>
      </c>
      <c r="B314" s="65" t="str">
        <f>VLOOKUP(E314,'Etat des stocks'!A:C,3,0)</f>
        <v>Tara Jarmon</v>
      </c>
      <c r="C314" s="65" t="str">
        <f>VLOOKUP(E314,'Etat des stocks'!A:F,6,0)</f>
        <v>Top</v>
      </c>
      <c r="D314" s="65" t="str">
        <f>VLOOKUP(E314,'Etat des stocks'!A:G,7,0)</f>
        <v>Top bi-matière</v>
      </c>
      <c r="E314" s="53" t="s">
        <v>1361</v>
      </c>
      <c r="F314" s="79">
        <v>65</v>
      </c>
      <c r="G314" s="79"/>
      <c r="H314" s="79"/>
      <c r="I314" s="80"/>
      <c r="J314" s="70" t="s">
        <v>1018</v>
      </c>
      <c r="K314" s="70" t="str">
        <f ca="1">IF(VLOOKUP(E314,'Etat des stocks'!A:M,13,0)="","",TODAY())</f>
        <v/>
      </c>
      <c r="L314" s="87"/>
      <c r="M314" s="70">
        <v>42425</v>
      </c>
      <c r="N314" s="70"/>
    </row>
    <row r="315" spans="1:14" x14ac:dyDescent="0.25">
      <c r="A315" s="65" t="str">
        <f>VLOOKUP(E315,'Etat des stocks'!A:B,2,0)</f>
        <v>17E</v>
      </c>
      <c r="B315" s="65" t="str">
        <f>VLOOKUP(E315,'Etat des stocks'!A:C,3,0)</f>
        <v>Tara Jarmon</v>
      </c>
      <c r="C315" s="65" t="str">
        <f>VLOOKUP(E315,'Etat des stocks'!A:F,6,0)</f>
        <v>Robe</v>
      </c>
      <c r="D315" s="65" t="str">
        <f>VLOOKUP(E315,'Etat des stocks'!A:G,7,0)</f>
        <v>Jupe dentelle</v>
      </c>
      <c r="E315" s="53" t="s">
        <v>1362</v>
      </c>
      <c r="F315" s="79">
        <v>85</v>
      </c>
      <c r="G315" s="79"/>
      <c r="H315" s="79"/>
      <c r="I315" s="80"/>
      <c r="J315" s="70" t="s">
        <v>1018</v>
      </c>
      <c r="K315" s="70" t="str">
        <f ca="1">IF(VLOOKUP(E315,'Etat des stocks'!A:M,13,0)="","",TODAY())</f>
        <v/>
      </c>
      <c r="L315" s="87"/>
      <c r="M315" s="70">
        <v>42425</v>
      </c>
      <c r="N315" s="70"/>
    </row>
    <row r="316" spans="1:14" x14ac:dyDescent="0.25">
      <c r="A316" s="65" t="str">
        <f>VLOOKUP(E316,'Etat des stocks'!A:B,2,0)</f>
        <v>17E</v>
      </c>
      <c r="B316" s="65" t="str">
        <f>VLOOKUP(E316,'Etat des stocks'!A:C,3,0)</f>
        <v>Tara Jarmon</v>
      </c>
      <c r="C316" s="65" t="str">
        <f>VLOOKUP(E316,'Etat des stocks'!A:F,6,0)</f>
        <v>Top</v>
      </c>
      <c r="D316" s="65" t="str">
        <f>VLOOKUP(E316,'Etat des stocks'!A:G,7,0)</f>
        <v>Top crop dentelle</v>
      </c>
      <c r="E316" s="53" t="s">
        <v>1363</v>
      </c>
      <c r="F316" s="79">
        <v>77</v>
      </c>
      <c r="G316" s="79"/>
      <c r="H316" s="79"/>
      <c r="I316" s="80"/>
      <c r="J316" s="70" t="s">
        <v>1018</v>
      </c>
      <c r="K316" s="70" t="str">
        <f ca="1">IF(VLOOKUP(E316,'Etat des stocks'!A:M,13,0)="","",TODAY())</f>
        <v/>
      </c>
      <c r="L316" s="87"/>
      <c r="M316" s="70">
        <v>42425</v>
      </c>
      <c r="N316" s="70"/>
    </row>
    <row r="317" spans="1:14" x14ac:dyDescent="0.25">
      <c r="A317" s="65" t="str">
        <f>VLOOKUP(E317,'Etat des stocks'!A:B,2,0)</f>
        <v>17E</v>
      </c>
      <c r="B317" s="65" t="str">
        <f>VLOOKUP(E317,'Etat des stocks'!A:C,3,0)</f>
        <v>Tara Jarmon</v>
      </c>
      <c r="C317" s="65" t="str">
        <f>VLOOKUP(E317,'Etat des stocks'!A:F,6,0)</f>
        <v>Jupe</v>
      </c>
      <c r="D317" s="65" t="str">
        <f>VLOOKUP(E317,'Etat des stocks'!A:G,7,0)</f>
        <v>Jupe ballerine</v>
      </c>
      <c r="E317" s="53" t="s">
        <v>1364</v>
      </c>
      <c r="F317" s="79">
        <v>135</v>
      </c>
      <c r="G317" s="79"/>
      <c r="H317" s="79"/>
      <c r="I317" s="80"/>
      <c r="J317" s="70" t="s">
        <v>1018</v>
      </c>
      <c r="K317" s="70" t="str">
        <f ca="1">IF(VLOOKUP(E317,'Etat des stocks'!A:M,13,0)="","",TODAY())</f>
        <v/>
      </c>
      <c r="L317" s="87"/>
      <c r="M317" s="70">
        <v>42425</v>
      </c>
      <c r="N317" s="70"/>
    </row>
    <row r="318" spans="1:14" x14ac:dyDescent="0.25">
      <c r="A318" s="65" t="str">
        <f>VLOOKUP(E318,'Etat des stocks'!A:B,2,0)</f>
        <v>17PE</v>
      </c>
      <c r="B318" s="65" t="str">
        <f>VLOOKUP(E318,'Etat des stocks'!A:C,3,0)</f>
        <v>Manoush</v>
      </c>
      <c r="C318" s="65" t="str">
        <f>VLOOKUP(E318,'Etat des stocks'!A:F,6,0)</f>
        <v>Jupe</v>
      </c>
      <c r="D318" s="65" t="str">
        <f>VLOOKUP(E318,'Etat des stocks'!A:G,7,0)</f>
        <v>Jupe plissée</v>
      </c>
      <c r="E318" s="53" t="s">
        <v>1296</v>
      </c>
      <c r="F318" s="79">
        <v>83</v>
      </c>
      <c r="G318" s="79"/>
      <c r="H318" s="79"/>
      <c r="I318" s="80"/>
      <c r="J318" s="70">
        <v>42735</v>
      </c>
      <c r="K318" s="70" t="str">
        <f ca="1">IF(VLOOKUP(E318,'Etat des stocks'!A:M,13,0)="","",TODAY())</f>
        <v/>
      </c>
      <c r="L318" s="87"/>
      <c r="M318" s="70">
        <v>42397</v>
      </c>
      <c r="N318" s="70"/>
    </row>
    <row r="319" spans="1:14" x14ac:dyDescent="0.25">
      <c r="A319" s="65" t="str">
        <f>VLOOKUP(E319,'Etat des stocks'!A:B,2,0)</f>
        <v>17PE</v>
      </c>
      <c r="B319" s="65" t="str">
        <f>VLOOKUP(E319,'Etat des stocks'!A:C,3,0)</f>
        <v>Manoush</v>
      </c>
      <c r="C319" s="65" t="str">
        <f>VLOOKUP(E319,'Etat des stocks'!A:F,6,0)</f>
        <v>Pantalon</v>
      </c>
      <c r="D319" s="65" t="str">
        <f>VLOOKUP(E319,'Etat des stocks'!A:G,7,0)</f>
        <v>Pantalon coquelicot</v>
      </c>
      <c r="E319" s="53" t="s">
        <v>1297</v>
      </c>
      <c r="F319" s="79">
        <v>83</v>
      </c>
      <c r="G319" s="79"/>
      <c r="H319" s="79"/>
      <c r="I319" s="80"/>
      <c r="J319" s="70">
        <v>42735</v>
      </c>
      <c r="K319" s="70" t="str">
        <f ca="1">IF(VLOOKUP(E319,'Etat des stocks'!A:M,13,0)="","",TODAY())</f>
        <v/>
      </c>
      <c r="L319" s="87"/>
      <c r="M319" s="70">
        <v>42397</v>
      </c>
      <c r="N319" s="70"/>
    </row>
    <row r="320" spans="1:14" x14ac:dyDescent="0.25">
      <c r="A320" s="65" t="str">
        <f>VLOOKUP(E320,'Etat des stocks'!A:B,2,0)</f>
        <v>17PE</v>
      </c>
      <c r="B320" s="65" t="str">
        <f>VLOOKUP(E320,'Etat des stocks'!A:C,3,0)</f>
        <v>Manoush</v>
      </c>
      <c r="C320" s="65" t="str">
        <f>VLOOKUP(E320,'Etat des stocks'!A:F,6,0)</f>
        <v>Pull</v>
      </c>
      <c r="D320" s="65" t="str">
        <f>VLOOKUP(E320,'Etat des stocks'!A:G,7,0)</f>
        <v>Pull à côtes</v>
      </c>
      <c r="E320" s="53" t="s">
        <v>1298</v>
      </c>
      <c r="F320" s="79">
        <v>75</v>
      </c>
      <c r="G320" s="79"/>
      <c r="H320" s="79"/>
      <c r="I320" s="80"/>
      <c r="J320" s="70">
        <v>42735</v>
      </c>
      <c r="K320" s="70" t="str">
        <f ca="1">IF(VLOOKUP(E320,'Etat des stocks'!A:M,13,0)="","",TODAY())</f>
        <v/>
      </c>
      <c r="L320" s="87"/>
      <c r="M320" s="70">
        <v>42397</v>
      </c>
      <c r="N320" s="70"/>
    </row>
    <row r="321" spans="1:14" x14ac:dyDescent="0.25">
      <c r="A321" s="65" t="str">
        <f>VLOOKUP(E321,'Etat des stocks'!A:B,2,0)</f>
        <v>17PE</v>
      </c>
      <c r="B321" s="65" t="str">
        <f>VLOOKUP(E321,'Etat des stocks'!A:C,3,0)</f>
        <v>Manoush</v>
      </c>
      <c r="C321" s="65" t="str">
        <f>VLOOKUP(E321,'Etat des stocks'!A:F,6,0)</f>
        <v>Pantalon</v>
      </c>
      <c r="D321" s="65" t="str">
        <f>VLOOKUP(E321,'Etat des stocks'!A:G,7,0)</f>
        <v>Pantalon denim</v>
      </c>
      <c r="E321" s="53" t="s">
        <v>1299</v>
      </c>
      <c r="F321" s="79">
        <v>83</v>
      </c>
      <c r="G321" s="79"/>
      <c r="H321" s="79"/>
      <c r="I321" s="80"/>
      <c r="J321" s="70">
        <v>42735</v>
      </c>
      <c r="K321" s="70" t="str">
        <f ca="1">IF(VLOOKUP(E321,'Etat des stocks'!A:M,13,0)="","",TODAY())</f>
        <v/>
      </c>
      <c r="L321" s="87"/>
      <c r="M321" s="70">
        <v>42397</v>
      </c>
      <c r="N321" s="70"/>
    </row>
    <row r="322" spans="1:14" x14ac:dyDescent="0.25">
      <c r="A322" s="65" t="str">
        <f>VLOOKUP(E322,'Etat des stocks'!A:B,2,0)</f>
        <v>17PE</v>
      </c>
      <c r="B322" s="65" t="str">
        <f>VLOOKUP(E322,'Etat des stocks'!A:C,3,0)</f>
        <v>Manoush</v>
      </c>
      <c r="C322" s="65" t="str">
        <f>VLOOKUP(E322,'Etat des stocks'!A:F,6,0)</f>
        <v>Pantalon</v>
      </c>
      <c r="D322" s="65" t="str">
        <f>VLOOKUP(E322,'Etat des stocks'!A:G,7,0)</f>
        <v>Pantalon denim</v>
      </c>
      <c r="E322" s="53" t="s">
        <v>1300</v>
      </c>
      <c r="F322" s="79">
        <v>83</v>
      </c>
      <c r="G322" s="79"/>
      <c r="H322" s="79"/>
      <c r="I322" s="80"/>
      <c r="J322" s="70">
        <v>42735</v>
      </c>
      <c r="K322" s="70" t="str">
        <f ca="1">IF(VLOOKUP(E322,'Etat des stocks'!A:M,13,0)="","",TODAY())</f>
        <v/>
      </c>
      <c r="L322" s="87"/>
      <c r="M322" s="70">
        <v>42397</v>
      </c>
      <c r="N322" s="70"/>
    </row>
    <row r="323" spans="1:14" x14ac:dyDescent="0.25">
      <c r="A323" s="65" t="str">
        <f>VLOOKUP(E323,'Etat des stocks'!A:B,2,0)</f>
        <v>17PE</v>
      </c>
      <c r="B323" s="65" t="str">
        <f>VLOOKUP(E323,'Etat des stocks'!A:C,3,0)</f>
        <v>Manoush</v>
      </c>
      <c r="C323" s="65" t="str">
        <f>VLOOKUP(E323,'Etat des stocks'!A:F,6,0)</f>
        <v>Chemise (et blouse)</v>
      </c>
      <c r="D323" s="65" t="str">
        <f>VLOOKUP(E323,'Etat des stocks'!A:G,7,0)</f>
        <v>Blouse flower</v>
      </c>
      <c r="E323" s="53" t="s">
        <v>1301</v>
      </c>
      <c r="F323" s="79">
        <v>164</v>
      </c>
      <c r="G323" s="79"/>
      <c r="H323" s="79"/>
      <c r="I323" s="80"/>
      <c r="J323" s="70">
        <v>42750</v>
      </c>
      <c r="K323" s="70" t="str">
        <f ca="1">IF(VLOOKUP(E323,'Etat des stocks'!A:M,13,0)="","",TODAY())</f>
        <v/>
      </c>
      <c r="L323" s="87"/>
      <c r="M323" s="70">
        <v>42425</v>
      </c>
      <c r="N323" s="70"/>
    </row>
    <row r="324" spans="1:14" x14ac:dyDescent="0.25">
      <c r="A324" s="65" t="str">
        <f>VLOOKUP(E324,'Etat des stocks'!A:B,2,0)</f>
        <v>17PE</v>
      </c>
      <c r="B324" s="65" t="str">
        <f>VLOOKUP(E324,'Etat des stocks'!A:C,3,0)</f>
        <v>Manoush</v>
      </c>
      <c r="C324" s="65" t="str">
        <f>VLOOKUP(E324,'Etat des stocks'!A:F,6,0)</f>
        <v>T-shirt</v>
      </c>
      <c r="D324" s="65" t="str">
        <f>VLOOKUP(E324,'Etat des stocks'!A:G,7,0)</f>
        <v>T-shirt col à ornement</v>
      </c>
      <c r="E324" s="53" t="s">
        <v>1302</v>
      </c>
      <c r="F324" s="79">
        <v>56</v>
      </c>
      <c r="G324" s="79"/>
      <c r="H324" s="79"/>
      <c r="I324" s="80"/>
      <c r="J324" s="70">
        <v>42750</v>
      </c>
      <c r="K324" s="70" t="str">
        <f ca="1">IF(VLOOKUP(E324,'Etat des stocks'!A:M,13,0)="","",TODAY())</f>
        <v/>
      </c>
      <c r="L324" s="87"/>
      <c r="M324" s="70">
        <v>42397</v>
      </c>
      <c r="N324" s="70"/>
    </row>
    <row r="325" spans="1:14" x14ac:dyDescent="0.25">
      <c r="A325" s="65" t="str">
        <f>VLOOKUP(E325,'Etat des stocks'!A:B,2,0)</f>
        <v>17PE</v>
      </c>
      <c r="B325" s="65" t="str">
        <f>VLOOKUP(E325,'Etat des stocks'!A:C,3,0)</f>
        <v>Manoush</v>
      </c>
      <c r="C325" s="65" t="str">
        <f>VLOOKUP(E325,'Etat des stocks'!A:F,6,0)</f>
        <v>Robe</v>
      </c>
      <c r="D325" s="65" t="str">
        <f>VLOOKUP(E325,'Etat des stocks'!A:G,7,0)</f>
        <v>Robe bohème</v>
      </c>
      <c r="E325" s="53" t="s">
        <v>1303</v>
      </c>
      <c r="F325" s="79">
        <v>191</v>
      </c>
      <c r="G325" s="79"/>
      <c r="H325" s="79"/>
      <c r="I325" s="80"/>
      <c r="J325" s="70">
        <v>42750</v>
      </c>
      <c r="K325" s="70" t="str">
        <f ca="1">IF(VLOOKUP(E325,'Etat des stocks'!A:M,13,0)="","",TODAY())</f>
        <v/>
      </c>
      <c r="L325" s="87"/>
      <c r="M325" s="70">
        <v>42425</v>
      </c>
      <c r="N325" s="70"/>
    </row>
    <row r="326" spans="1:14" x14ac:dyDescent="0.25">
      <c r="A326" s="65" t="str">
        <f>VLOOKUP(E326,'Etat des stocks'!A:B,2,0)</f>
        <v>17PE</v>
      </c>
      <c r="B326" s="65" t="str">
        <f>VLOOKUP(E326,'Etat des stocks'!A:C,3,0)</f>
        <v>Manoush</v>
      </c>
      <c r="C326" s="65" t="str">
        <f>VLOOKUP(E326,'Etat des stocks'!A:F,6,0)</f>
        <v>Chemise (et blouse)</v>
      </c>
      <c r="D326" s="65" t="str">
        <f>VLOOKUP(E326,'Etat des stocks'!A:G,7,0)</f>
        <v>Blouse à broderies</v>
      </c>
      <c r="E326" s="53" t="s">
        <v>1304</v>
      </c>
      <c r="F326" s="79">
        <v>125</v>
      </c>
      <c r="G326" s="79"/>
      <c r="H326" s="79"/>
      <c r="I326" s="80"/>
      <c r="J326" s="70">
        <v>42750</v>
      </c>
      <c r="K326" s="70" t="str">
        <f ca="1">IF(VLOOKUP(E326,'Etat des stocks'!A:M,13,0)="","",TODAY())</f>
        <v/>
      </c>
      <c r="L326" s="87"/>
      <c r="M326" s="70">
        <v>42397</v>
      </c>
      <c r="N326" s="70"/>
    </row>
    <row r="327" spans="1:14" x14ac:dyDescent="0.25">
      <c r="A327" s="65" t="str">
        <f>VLOOKUP(E327,'Etat des stocks'!A:B,2,0)</f>
        <v>17PE</v>
      </c>
      <c r="B327" s="65" t="str">
        <f>VLOOKUP(E327,'Etat des stocks'!A:C,3,0)</f>
        <v>Carven</v>
      </c>
      <c r="C327" s="65" t="str">
        <f>VLOOKUP(E327,'Etat des stocks'!A:F,6,0)</f>
        <v>Pantalon</v>
      </c>
      <c r="D327" s="65" t="str">
        <f>VLOOKUP(E327,'Etat des stocks'!A:G,7,0)</f>
        <v>Pantalon boyfriend</v>
      </c>
      <c r="E327" s="53" t="s">
        <v>1305</v>
      </c>
      <c r="F327" s="79">
        <v>107</v>
      </c>
      <c r="G327" s="79"/>
      <c r="H327" s="79"/>
      <c r="I327" s="80"/>
      <c r="J327" s="70">
        <v>42750</v>
      </c>
      <c r="K327" s="70" t="str">
        <f ca="1">IF(VLOOKUP(E327,'Etat des stocks'!A:M,13,0)="","",TODAY())</f>
        <v/>
      </c>
      <c r="L327" s="87"/>
      <c r="M327" s="70">
        <v>42425</v>
      </c>
      <c r="N327" s="70"/>
    </row>
    <row r="328" spans="1:14" x14ac:dyDescent="0.25">
      <c r="A328" s="65" t="str">
        <f>VLOOKUP(E328,'Etat des stocks'!A:B,2,0)</f>
        <v>17PE</v>
      </c>
      <c r="B328" s="65" t="str">
        <f>VLOOKUP(E328,'Etat des stocks'!A:C,3,0)</f>
        <v>Carven</v>
      </c>
      <c r="C328" s="65" t="str">
        <f>VLOOKUP(E328,'Etat des stocks'!A:F,6,0)</f>
        <v>Veste</v>
      </c>
      <c r="D328" s="65" t="str">
        <f>VLOOKUP(E328,'Etat des stocks'!A:G,7,0)</f>
        <v>Veste oversize</v>
      </c>
      <c r="E328" s="53" t="s">
        <v>1306</v>
      </c>
      <c r="F328" s="79">
        <v>203</v>
      </c>
      <c r="G328" s="79"/>
      <c r="H328" s="79"/>
      <c r="I328" s="80"/>
      <c r="J328" s="70">
        <v>42750</v>
      </c>
      <c r="K328" s="70" t="str">
        <f ca="1">IF(VLOOKUP(E328,'Etat des stocks'!A:M,13,0)="","",TODAY())</f>
        <v/>
      </c>
      <c r="L328" s="87"/>
      <c r="M328" s="70">
        <v>42425</v>
      </c>
      <c r="N328" s="70"/>
    </row>
    <row r="329" spans="1:14" x14ac:dyDescent="0.25">
      <c r="A329" s="65" t="str">
        <f>VLOOKUP(E329,'Etat des stocks'!A:B,2,0)</f>
        <v>17PE</v>
      </c>
      <c r="B329" s="65" t="str">
        <f>VLOOKUP(E329,'Etat des stocks'!A:C,3,0)</f>
        <v>Carven</v>
      </c>
      <c r="C329" s="65" t="str">
        <f>VLOOKUP(E329,'Etat des stocks'!A:F,6,0)</f>
        <v>Chemise (et blouse)</v>
      </c>
      <c r="D329" s="65" t="str">
        <f>VLOOKUP(E329,'Etat des stocks'!A:G,7,0)</f>
        <v>Chemise en crêpe</v>
      </c>
      <c r="E329" s="53" t="s">
        <v>1307</v>
      </c>
      <c r="F329" s="79">
        <v>85</v>
      </c>
      <c r="G329" s="79"/>
      <c r="H329" s="79"/>
      <c r="I329" s="80"/>
      <c r="J329" s="70">
        <v>42750</v>
      </c>
      <c r="K329" s="70" t="str">
        <f ca="1">IF(VLOOKUP(E329,'Etat des stocks'!A:M,13,0)="","",TODAY())</f>
        <v/>
      </c>
      <c r="L329" s="87"/>
      <c r="M329" s="70">
        <v>42425</v>
      </c>
      <c r="N329" s="70"/>
    </row>
    <row r="330" spans="1:14" x14ac:dyDescent="0.25">
      <c r="A330" s="65" t="str">
        <f>VLOOKUP(E330,'Etat des stocks'!A:B,2,0)</f>
        <v>17PE</v>
      </c>
      <c r="B330" s="65" t="str">
        <f>VLOOKUP(E330,'Etat des stocks'!A:C,3,0)</f>
        <v>Carven</v>
      </c>
      <c r="C330" s="65" t="str">
        <f>VLOOKUP(E330,'Etat des stocks'!A:F,6,0)</f>
        <v>Pantalon</v>
      </c>
      <c r="D330" s="65" t="str">
        <f>VLOOKUP(E330,'Etat des stocks'!A:G,7,0)</f>
        <v>Pantalon fitté</v>
      </c>
      <c r="E330" s="53" t="s">
        <v>1308</v>
      </c>
      <c r="F330" s="79">
        <v>107</v>
      </c>
      <c r="G330" s="79"/>
      <c r="H330" s="79"/>
      <c r="I330" s="80"/>
      <c r="J330" s="70">
        <v>42750</v>
      </c>
      <c r="K330" s="70" t="str">
        <f ca="1">IF(VLOOKUP(E330,'Etat des stocks'!A:M,13,0)="","",TODAY())</f>
        <v/>
      </c>
      <c r="L330" s="87"/>
      <c r="M330" s="70">
        <v>42425</v>
      </c>
      <c r="N330" s="70"/>
    </row>
    <row r="331" spans="1:14" x14ac:dyDescent="0.25">
      <c r="A331" s="65" t="str">
        <f>VLOOKUP(E331,'Etat des stocks'!A:B,2,0)</f>
        <v>17PE</v>
      </c>
      <c r="B331" s="65" t="str">
        <f>VLOOKUP(E331,'Etat des stocks'!A:C,3,0)</f>
        <v>Carven</v>
      </c>
      <c r="C331" s="65" t="str">
        <f>VLOOKUP(E331,'Etat des stocks'!A:F,6,0)</f>
        <v>Robe</v>
      </c>
      <c r="D331" s="65" t="str">
        <f>VLOOKUP(E331,'Etat des stocks'!A:G,7,0)</f>
        <v>Robe portefeuille</v>
      </c>
      <c r="E331" s="53" t="s">
        <v>1309</v>
      </c>
      <c r="F331" s="79">
        <v>203</v>
      </c>
      <c r="G331" s="79"/>
      <c r="H331" s="79"/>
      <c r="I331" s="80"/>
      <c r="J331" s="70">
        <v>42750</v>
      </c>
      <c r="K331" s="70" t="str">
        <f ca="1">IF(VLOOKUP(E331,'Etat des stocks'!A:M,13,0)="","",TODAY())</f>
        <v/>
      </c>
      <c r="L331" s="87"/>
      <c r="M331" s="70">
        <v>42397</v>
      </c>
      <c r="N331" s="70"/>
    </row>
    <row r="332" spans="1:14" x14ac:dyDescent="0.25">
      <c r="A332" s="65" t="str">
        <f>VLOOKUP(E332,'Etat des stocks'!A:B,2,0)</f>
        <v>17PE</v>
      </c>
      <c r="B332" s="65" t="str">
        <f>VLOOKUP(E332,'Etat des stocks'!A:C,3,0)</f>
        <v>Carven</v>
      </c>
      <c r="C332" s="65" t="str">
        <f>VLOOKUP(E332,'Etat des stocks'!A:F,6,0)</f>
        <v>Chemise (et blouse)</v>
      </c>
      <c r="D332" s="65" t="str">
        <f>VLOOKUP(E332,'Etat des stocks'!A:G,7,0)</f>
        <v>Chemise en popeline royal</v>
      </c>
      <c r="E332" s="53" t="s">
        <v>1310</v>
      </c>
      <c r="F332" s="79">
        <v>92</v>
      </c>
      <c r="G332" s="79"/>
      <c r="H332" s="79"/>
      <c r="I332" s="80"/>
      <c r="J332" s="70">
        <v>42750</v>
      </c>
      <c r="K332" s="70" t="str">
        <f ca="1">IF(VLOOKUP(E332,'Etat des stocks'!A:M,13,0)="","",TODAY())</f>
        <v/>
      </c>
      <c r="L332" s="87"/>
      <c r="M332" s="70">
        <v>42425</v>
      </c>
      <c r="N332" s="70"/>
    </row>
    <row r="333" spans="1:14" x14ac:dyDescent="0.25">
      <c r="A333" s="65" t="str">
        <f>VLOOKUP(E333,'Etat des stocks'!A:B,2,0)</f>
        <v>17PE</v>
      </c>
      <c r="B333" s="65" t="str">
        <f>VLOOKUP(E333,'Etat des stocks'!A:C,3,0)</f>
        <v>Carven</v>
      </c>
      <c r="C333" s="65" t="str">
        <f>VLOOKUP(E333,'Etat des stocks'!A:F,6,0)</f>
        <v>Chemise (et blouse)</v>
      </c>
      <c r="D333" s="65" t="str">
        <f>VLOOKUP(E333,'Etat des stocks'!A:G,7,0)</f>
        <v>Blouse sans manches</v>
      </c>
      <c r="E333" s="53" t="s">
        <v>1311</v>
      </c>
      <c r="F333" s="79">
        <v>70</v>
      </c>
      <c r="G333" s="79"/>
      <c r="H333" s="79"/>
      <c r="I333" s="80"/>
      <c r="J333" s="70">
        <v>42750</v>
      </c>
      <c r="K333" s="70" t="str">
        <f ca="1">IF(VLOOKUP(E333,'Etat des stocks'!A:M,13,0)="","",TODAY())</f>
        <v/>
      </c>
      <c r="L333" s="87"/>
      <c r="M333" s="70">
        <v>42425</v>
      </c>
      <c r="N333" s="70"/>
    </row>
    <row r="334" spans="1:14" x14ac:dyDescent="0.25">
      <c r="A334" s="65" t="str">
        <f>VLOOKUP(E334,'Etat des stocks'!A:B,2,0)</f>
        <v>17PE</v>
      </c>
      <c r="B334" s="65" t="str">
        <f>VLOOKUP(E334,'Etat des stocks'!A:C,3,0)</f>
        <v>Carven</v>
      </c>
      <c r="C334" s="65" t="str">
        <f>VLOOKUP(E334,'Etat des stocks'!A:F,6,0)</f>
        <v>Robe</v>
      </c>
      <c r="D334" s="65" t="str">
        <f>VLOOKUP(E334,'Etat des stocks'!A:G,7,0)</f>
        <v>Robe drapée dentelle</v>
      </c>
      <c r="E334" s="53" t="s">
        <v>1312</v>
      </c>
      <c r="F334" s="79">
        <v>144</v>
      </c>
      <c r="G334" s="79"/>
      <c r="H334" s="79"/>
      <c r="I334" s="80"/>
      <c r="J334" s="70">
        <v>42750</v>
      </c>
      <c r="K334" s="70" t="str">
        <f ca="1">IF(VLOOKUP(E334,'Etat des stocks'!A:M,13,0)="","",TODAY())</f>
        <v/>
      </c>
      <c r="L334" s="87"/>
      <c r="M334" s="70">
        <v>42482</v>
      </c>
      <c r="N334" s="70"/>
    </row>
    <row r="335" spans="1:14" x14ac:dyDescent="0.25">
      <c r="A335" s="65" t="str">
        <f>VLOOKUP(E335,'Etat des stocks'!A:B,2,0)</f>
        <v>17PE</v>
      </c>
      <c r="B335" s="65" t="str">
        <f>VLOOKUP(E335,'Etat des stocks'!A:C,3,0)</f>
        <v>Carven</v>
      </c>
      <c r="C335" s="65" t="str">
        <f>VLOOKUP(E335,'Etat des stocks'!A:F,6,0)</f>
        <v>Chemise (et blouse)</v>
      </c>
      <c r="D335" s="65" t="str">
        <f>VLOOKUP(E335,'Etat des stocks'!A:G,7,0)</f>
        <v>Chemise manches courtes</v>
      </c>
      <c r="E335" s="53" t="s">
        <v>1313</v>
      </c>
      <c r="F335" s="79">
        <v>159</v>
      </c>
      <c r="G335" s="79"/>
      <c r="H335" s="79"/>
      <c r="I335" s="80"/>
      <c r="J335" s="70">
        <v>42750</v>
      </c>
      <c r="K335" s="70" t="str">
        <f ca="1">IF(VLOOKUP(E335,'Etat des stocks'!A:M,13,0)="","",TODAY())</f>
        <v/>
      </c>
      <c r="L335" s="87"/>
      <c r="M335" s="70">
        <v>42425</v>
      </c>
      <c r="N335" s="70"/>
    </row>
    <row r="336" spans="1:14" x14ac:dyDescent="0.25">
      <c r="A336" s="65" t="str">
        <f>VLOOKUP(E336,'Etat des stocks'!A:B,2,0)</f>
        <v>17PE</v>
      </c>
      <c r="B336" s="65" t="str">
        <f>VLOOKUP(E336,'Etat des stocks'!A:C,3,0)</f>
        <v>Carven</v>
      </c>
      <c r="C336" s="65" t="str">
        <f>VLOOKUP(E336,'Etat des stocks'!A:F,6,0)</f>
        <v>Robe</v>
      </c>
      <c r="D336" s="65" t="str">
        <f>VLOOKUP(E336,'Etat des stocks'!A:G,7,0)</f>
        <v>Robe asymétrique</v>
      </c>
      <c r="E336" s="53" t="s">
        <v>1314</v>
      </c>
      <c r="F336" s="79">
        <v>255</v>
      </c>
      <c r="G336" s="79"/>
      <c r="H336" s="79"/>
      <c r="I336" s="80"/>
      <c r="J336" s="70">
        <v>42750</v>
      </c>
      <c r="K336" s="70" t="str">
        <f ca="1">IF(VLOOKUP(E336,'Etat des stocks'!A:M,13,0)="","",TODAY())</f>
        <v/>
      </c>
      <c r="L336" s="87"/>
      <c r="M336" s="70">
        <v>42425</v>
      </c>
      <c r="N336" s="70"/>
    </row>
    <row r="337" spans="1:16" x14ac:dyDescent="0.25">
      <c r="A337" s="65" t="str">
        <f>VLOOKUP(E337,'Etat des stocks'!A:B,2,0)</f>
        <v>17PE</v>
      </c>
      <c r="B337" s="65" t="str">
        <f>VLOOKUP(E337,'Etat des stocks'!A:C,3,0)</f>
        <v>Carven</v>
      </c>
      <c r="C337" s="65" t="str">
        <f>VLOOKUP(E337,'Etat des stocks'!A:F,6,0)</f>
        <v>Top</v>
      </c>
      <c r="D337" s="65" t="str">
        <f>VLOOKUP(E337,'Etat des stocks'!A:G,7,0)</f>
        <v>Top en dentelle</v>
      </c>
      <c r="E337" s="53" t="s">
        <v>1315</v>
      </c>
      <c r="F337" s="79">
        <v>125</v>
      </c>
      <c r="G337" s="79"/>
      <c r="H337" s="79"/>
      <c r="I337" s="80"/>
      <c r="J337" s="70">
        <v>42750</v>
      </c>
      <c r="K337" s="70" t="str">
        <f ca="1">IF(VLOOKUP(E337,'Etat des stocks'!A:M,13,0)="","",TODAY())</f>
        <v/>
      </c>
      <c r="L337" s="87"/>
      <c r="M337" s="70">
        <v>42397</v>
      </c>
      <c r="N337" s="70"/>
    </row>
    <row r="338" spans="1:16" x14ac:dyDescent="0.25">
      <c r="A338" s="65" t="str">
        <f>VLOOKUP(E338,'Etat des stocks'!A:B,2,0)</f>
        <v>17PE</v>
      </c>
      <c r="B338" s="65" t="str">
        <f>VLOOKUP(E338,'Etat des stocks'!A:C,3,0)</f>
        <v>Carven</v>
      </c>
      <c r="C338" s="65" t="str">
        <f>VLOOKUP(E338,'Etat des stocks'!A:F,6,0)</f>
        <v>Chemise (et blouse)</v>
      </c>
      <c r="D338" s="65" t="str">
        <f>VLOOKUP(E338,'Etat des stocks'!A:G,7,0)</f>
        <v>Chemise dentelle</v>
      </c>
      <c r="E338" s="53" t="s">
        <v>1316</v>
      </c>
      <c r="F338" s="79">
        <v>144</v>
      </c>
      <c r="G338" s="79"/>
      <c r="H338" s="79"/>
      <c r="I338" s="80"/>
      <c r="J338" s="70">
        <v>42750</v>
      </c>
      <c r="K338" s="70" t="str">
        <f ca="1">IF(VLOOKUP(E338,'Etat des stocks'!A:M,13,0)="","",TODAY())</f>
        <v/>
      </c>
      <c r="L338" s="87"/>
      <c r="M338" s="70">
        <v>42425</v>
      </c>
      <c r="N338" s="70"/>
    </row>
    <row r="339" spans="1:16" x14ac:dyDescent="0.25">
      <c r="A339" s="65" t="str">
        <f>VLOOKUP(E339,'Etat des stocks'!A:B,2,0)</f>
        <v>17PE</v>
      </c>
      <c r="B339" s="65" t="str">
        <f>VLOOKUP(E339,'Etat des stocks'!A:C,3,0)</f>
        <v>Carven</v>
      </c>
      <c r="C339" s="65" t="str">
        <f>VLOOKUP(E339,'Etat des stocks'!A:F,6,0)</f>
        <v>Jupe</v>
      </c>
      <c r="D339" s="65" t="str">
        <f>VLOOKUP(E339,'Etat des stocks'!A:G,7,0)</f>
        <v>Jupe crayon dentelle</v>
      </c>
      <c r="E339" s="53" t="s">
        <v>1317</v>
      </c>
      <c r="F339" s="79">
        <v>129</v>
      </c>
      <c r="G339" s="79"/>
      <c r="H339" s="79"/>
      <c r="I339" s="80"/>
      <c r="J339" s="70">
        <v>42750</v>
      </c>
      <c r="K339" s="70" t="str">
        <f ca="1">IF(VLOOKUP(E339,'Etat des stocks'!A:M,13,0)="","",TODAY())</f>
        <v/>
      </c>
      <c r="L339" s="87"/>
      <c r="M339" s="70">
        <v>42425</v>
      </c>
      <c r="N339" s="70"/>
    </row>
    <row r="340" spans="1:16" x14ac:dyDescent="0.25">
      <c r="A340" s="65" t="str">
        <f>VLOOKUP(E340,'Etat des stocks'!A:B,2,0)</f>
        <v>17PE</v>
      </c>
      <c r="B340" s="65" t="str">
        <f>VLOOKUP(E340,'Etat des stocks'!A:C,3,0)</f>
        <v>Carven</v>
      </c>
      <c r="C340" s="65" t="str">
        <f>VLOOKUP(E340,'Etat des stocks'!A:F,6,0)</f>
        <v>Robe</v>
      </c>
      <c r="D340" s="65" t="str">
        <f>VLOOKUP(E340,'Etat des stocks'!A:G,7,0)</f>
        <v>Robe plissée en dentelle</v>
      </c>
      <c r="E340" s="53" t="s">
        <v>1318</v>
      </c>
      <c r="F340" s="79">
        <v>329</v>
      </c>
      <c r="G340" s="79"/>
      <c r="H340" s="79"/>
      <c r="I340" s="80"/>
      <c r="J340" s="70">
        <v>42750</v>
      </c>
      <c r="K340" s="70" t="str">
        <f ca="1">IF(VLOOKUP(E340,'Etat des stocks'!A:M,13,0)="","",TODAY())</f>
        <v/>
      </c>
      <c r="L340" s="87"/>
      <c r="M340" s="70">
        <v>42397</v>
      </c>
      <c r="N340" s="70"/>
    </row>
    <row r="341" spans="1:16" x14ac:dyDescent="0.25">
      <c r="A341" s="65" t="str">
        <f>VLOOKUP(E341,'Etat des stocks'!A:B,2,0)</f>
        <v>17PE</v>
      </c>
      <c r="B341" s="65" t="str">
        <f>VLOOKUP(E341,'Etat des stocks'!A:C,3,0)</f>
        <v>Carven</v>
      </c>
      <c r="C341" s="65" t="str">
        <f>VLOOKUP(E341,'Etat des stocks'!A:F,6,0)</f>
        <v>Top</v>
      </c>
      <c r="D341" s="65" t="str">
        <f>VLOOKUP(E341,'Etat des stocks'!A:G,7,0)</f>
        <v>Top jersey et dentelle</v>
      </c>
      <c r="E341" s="53" t="s">
        <v>1319</v>
      </c>
      <c r="F341" s="79">
        <v>62</v>
      </c>
      <c r="G341" s="79"/>
      <c r="H341" s="79"/>
      <c r="I341" s="80"/>
      <c r="J341" s="70">
        <v>42750</v>
      </c>
      <c r="K341" s="70" t="str">
        <f ca="1">IF(VLOOKUP(E341,'Etat des stocks'!A:M,13,0)="","",TODAY())</f>
        <v/>
      </c>
      <c r="L341" s="87"/>
      <c r="M341" s="70">
        <v>42482</v>
      </c>
      <c r="N341" s="70"/>
    </row>
    <row r="342" spans="1:16" x14ac:dyDescent="0.25">
      <c r="A342" s="65" t="str">
        <f>VLOOKUP(E342,'Etat des stocks'!A:B,2,0)</f>
        <v>17PE</v>
      </c>
      <c r="B342" s="65" t="str">
        <f>VLOOKUP(E342,'Etat des stocks'!A:C,3,0)</f>
        <v>Carven</v>
      </c>
      <c r="C342" s="65" t="str">
        <f>VLOOKUP(E342,'Etat des stocks'!A:F,6,0)</f>
        <v>Robe</v>
      </c>
      <c r="D342" s="65" t="str">
        <f>VLOOKUP(E342,'Etat des stocks'!A:G,7,0)</f>
        <v>Robe en jersey</v>
      </c>
      <c r="E342" s="53" t="s">
        <v>1320</v>
      </c>
      <c r="F342" s="79">
        <v>118</v>
      </c>
      <c r="G342" s="79"/>
      <c r="H342" s="79"/>
      <c r="I342" s="80"/>
      <c r="J342" s="70">
        <v>42384</v>
      </c>
      <c r="K342" s="70" t="str">
        <f ca="1">IF(VLOOKUP(E342,'Etat des stocks'!A:M,13,0)="","",TODAY())</f>
        <v/>
      </c>
      <c r="L342" s="87"/>
      <c r="M342" s="70">
        <v>42397</v>
      </c>
      <c r="N342" s="70"/>
      <c r="P342" s="84"/>
    </row>
    <row r="343" spans="1:16" x14ac:dyDescent="0.25">
      <c r="A343" s="65" t="str">
        <f>VLOOKUP(E343,'Etat des stocks'!A:B,2,0)</f>
        <v>17PE</v>
      </c>
      <c r="B343" s="65" t="str">
        <f>VLOOKUP(E343,'Etat des stocks'!A:C,3,0)</f>
        <v>Carven</v>
      </c>
      <c r="C343" s="65" t="str">
        <f>VLOOKUP(E343,'Etat des stocks'!A:F,6,0)</f>
        <v>Pull</v>
      </c>
      <c r="D343" s="65" t="str">
        <f>VLOOKUP(E343,'Etat des stocks'!A:G,7,0)</f>
        <v>Pull en maille ajourée</v>
      </c>
      <c r="E343" s="53" t="s">
        <v>1321</v>
      </c>
      <c r="F343" s="79">
        <v>122</v>
      </c>
      <c r="G343" s="79"/>
      <c r="H343" s="79"/>
      <c r="I343" s="80"/>
      <c r="J343" s="70">
        <v>42384</v>
      </c>
      <c r="K343" s="70" t="str">
        <f ca="1">IF(VLOOKUP(E343,'Etat des stocks'!A:M,13,0)="","",TODAY())</f>
        <v/>
      </c>
      <c r="L343" s="87"/>
      <c r="M343" s="70">
        <v>42397</v>
      </c>
      <c r="N343" s="70"/>
    </row>
    <row r="344" spans="1:16" x14ac:dyDescent="0.25">
      <c r="A344" s="65" t="str">
        <f>VLOOKUP(E344,'Etat des stocks'!A:B,2,0)</f>
        <v>17PE</v>
      </c>
      <c r="B344" s="65" t="str">
        <f>VLOOKUP(E344,'Etat des stocks'!A:C,3,0)</f>
        <v>Carven</v>
      </c>
      <c r="C344" s="65" t="str">
        <f>VLOOKUP(E344,'Etat des stocks'!A:F,6,0)</f>
        <v>Pull</v>
      </c>
      <c r="D344" s="65" t="str">
        <f>VLOOKUP(E344,'Etat des stocks'!A:G,7,0)</f>
        <v>Pull manches longues ajusté</v>
      </c>
      <c r="E344" s="53" t="s">
        <v>1322</v>
      </c>
      <c r="F344" s="79">
        <v>92</v>
      </c>
      <c r="G344" s="79"/>
      <c r="H344" s="79"/>
      <c r="I344" s="80"/>
      <c r="J344" s="70">
        <v>42384</v>
      </c>
      <c r="K344" s="70" t="str">
        <f ca="1">IF(VLOOKUP(E344,'Etat des stocks'!A:M,13,0)="","",TODAY())</f>
        <v/>
      </c>
      <c r="L344" s="87"/>
      <c r="M344" s="70">
        <v>42397</v>
      </c>
      <c r="N344" s="70"/>
    </row>
    <row r="345" spans="1:16" x14ac:dyDescent="0.25">
      <c r="A345" s="65" t="str">
        <f>VLOOKUP(E345,'Etat des stocks'!A:B,2,0)</f>
        <v>17PE</v>
      </c>
      <c r="B345" s="65" t="str">
        <f>VLOOKUP(E345,'Etat des stocks'!A:C,3,0)</f>
        <v>Paul &amp; Joe</v>
      </c>
      <c r="C345" s="65" t="str">
        <f>VLOOKUP(E345,'Etat des stocks'!A:F,6,0)</f>
        <v>Top</v>
      </c>
      <c r="D345" s="65" t="str">
        <f>VLOOKUP(E345,'Etat des stocks'!A:G,7,0)</f>
        <v>Top off shoulder</v>
      </c>
      <c r="E345" s="53" t="s">
        <v>1323</v>
      </c>
      <c r="F345" s="79">
        <v>87</v>
      </c>
      <c r="G345" s="79"/>
      <c r="H345" s="79"/>
      <c r="I345" s="80"/>
      <c r="J345" s="70" t="s">
        <v>1016</v>
      </c>
      <c r="K345" s="70" t="str">
        <f ca="1">IF(VLOOKUP(E345,'Etat des stocks'!A:M,13,0)="","",TODAY())</f>
        <v/>
      </c>
      <c r="L345" s="87"/>
      <c r="M345" s="70">
        <v>42482</v>
      </c>
      <c r="N345" s="70"/>
    </row>
    <row r="346" spans="1:16" x14ac:dyDescent="0.25">
      <c r="A346" s="65" t="str">
        <f>VLOOKUP(E346,'Etat des stocks'!A:B,2,0)</f>
        <v>17PE</v>
      </c>
      <c r="B346" s="65" t="str">
        <f>VLOOKUP(E346,'Etat des stocks'!A:C,3,0)</f>
        <v>Paul &amp; Joe</v>
      </c>
      <c r="C346" s="65" t="str">
        <f>VLOOKUP(E346,'Etat des stocks'!A:F,6,0)</f>
        <v>Veste</v>
      </c>
      <c r="D346" s="65" t="str">
        <f>VLOOKUP(E346,'Etat des stocks'!A:G,7,0)</f>
        <v>Veste oversize en denim</v>
      </c>
      <c r="E346" s="53" t="s">
        <v>1324</v>
      </c>
      <c r="F346" s="79">
        <v>98</v>
      </c>
      <c r="G346" s="79"/>
      <c r="H346" s="79"/>
      <c r="I346" s="80"/>
      <c r="J346" s="70" t="s">
        <v>1016</v>
      </c>
      <c r="K346" s="70" t="str">
        <f ca="1">IF(VLOOKUP(E346,'Etat des stocks'!A:M,13,0)="","",TODAY())</f>
        <v/>
      </c>
      <c r="L346" s="87"/>
      <c r="M346" s="70">
        <v>42397</v>
      </c>
      <c r="N346" s="70"/>
    </row>
    <row r="347" spans="1:16" x14ac:dyDescent="0.25">
      <c r="A347" s="65" t="str">
        <f>VLOOKUP(E347,'Etat des stocks'!A:B,2,0)</f>
        <v>17PE</v>
      </c>
      <c r="B347" s="65" t="str">
        <f>VLOOKUP(E347,'Etat des stocks'!A:C,3,0)</f>
        <v>Paul &amp; Joe</v>
      </c>
      <c r="C347" s="65" t="str">
        <f>VLOOKUP(E347,'Etat des stocks'!A:F,6,0)</f>
        <v>Top</v>
      </c>
      <c r="D347" s="65" t="str">
        <f>VLOOKUP(E347,'Etat des stocks'!A:G,7,0)</f>
        <v>Top asymétrique</v>
      </c>
      <c r="E347" s="53" t="s">
        <v>1325</v>
      </c>
      <c r="F347" s="79">
        <v>97</v>
      </c>
      <c r="G347" s="79"/>
      <c r="H347" s="79"/>
      <c r="I347" s="80"/>
      <c r="J347" s="70" t="s">
        <v>1016</v>
      </c>
      <c r="K347" s="70" t="str">
        <f ca="1">IF(VLOOKUP(E347,'Etat des stocks'!A:M,13,0)="","",TODAY())</f>
        <v/>
      </c>
      <c r="L347" s="87"/>
      <c r="M347" s="70">
        <v>42482</v>
      </c>
      <c r="N347" s="70"/>
    </row>
    <row r="348" spans="1:16" x14ac:dyDescent="0.25">
      <c r="A348" s="65" t="str">
        <f>VLOOKUP(E348,'Etat des stocks'!A:B,2,0)</f>
        <v>17PE</v>
      </c>
      <c r="B348" s="65" t="str">
        <f>VLOOKUP(E348,'Etat des stocks'!A:C,3,0)</f>
        <v>Paul &amp; Joe</v>
      </c>
      <c r="C348" s="65" t="str">
        <f>VLOOKUP(E348,'Etat des stocks'!A:F,6,0)</f>
        <v>Robe</v>
      </c>
      <c r="D348" s="65" t="str">
        <f>VLOOKUP(E348,'Etat des stocks'!A:G,7,0)</f>
        <v>Robe avec volume</v>
      </c>
      <c r="E348" s="53" t="s">
        <v>1326</v>
      </c>
      <c r="F348" s="79">
        <v>149</v>
      </c>
      <c r="G348" s="79"/>
      <c r="H348" s="79"/>
      <c r="I348" s="80"/>
      <c r="J348" s="70" t="s">
        <v>1016</v>
      </c>
      <c r="K348" s="70" t="str">
        <f ca="1">IF(VLOOKUP(E348,'Etat des stocks'!A:M,13,0)="","",TODAY())</f>
        <v/>
      </c>
      <c r="L348" s="87"/>
      <c r="M348" s="70">
        <v>42397</v>
      </c>
      <c r="N348" s="70"/>
    </row>
    <row r="349" spans="1:16" x14ac:dyDescent="0.25">
      <c r="A349" s="65" t="str">
        <f>VLOOKUP(E349,'Etat des stocks'!A:B,2,0)</f>
        <v>17PE</v>
      </c>
      <c r="B349" s="65" t="str">
        <f>VLOOKUP(E349,'Etat des stocks'!A:C,3,0)</f>
        <v>Paul &amp; Joe</v>
      </c>
      <c r="C349" s="65" t="str">
        <f>VLOOKUP(E349,'Etat des stocks'!A:F,6,0)</f>
        <v>Chemise (et blouse)</v>
      </c>
      <c r="D349" s="65" t="str">
        <f>VLOOKUP(E349,'Etat des stocks'!A:G,7,0)</f>
        <v>Chemise en soie imprimée</v>
      </c>
      <c r="E349" s="53" t="s">
        <v>1327</v>
      </c>
      <c r="F349" s="79">
        <v>118</v>
      </c>
      <c r="G349" s="79"/>
      <c r="H349" s="79"/>
      <c r="I349" s="80"/>
      <c r="J349" s="70" t="s">
        <v>1016</v>
      </c>
      <c r="K349" s="70" t="str">
        <f ca="1">IF(VLOOKUP(E349,'Etat des stocks'!A:M,13,0)="","",TODAY())</f>
        <v/>
      </c>
      <c r="L349" s="87"/>
      <c r="M349" s="70">
        <v>42425</v>
      </c>
      <c r="N349" s="70"/>
    </row>
    <row r="350" spans="1:16" x14ac:dyDescent="0.25">
      <c r="A350" s="65" t="str">
        <f>VLOOKUP(E350,'Etat des stocks'!A:B,2,0)</f>
        <v>17PE</v>
      </c>
      <c r="B350" s="65" t="str">
        <f>VLOOKUP(E350,'Etat des stocks'!A:C,3,0)</f>
        <v>Paul &amp; Joe</v>
      </c>
      <c r="C350" s="65" t="str">
        <f>VLOOKUP(E350,'Etat des stocks'!A:F,6,0)</f>
        <v>Pantalon</v>
      </c>
      <c r="D350" s="65" t="str">
        <f>VLOOKUP(E350,'Etat des stocks'!A:G,7,0)</f>
        <v>Pantalon en soie imprimé</v>
      </c>
      <c r="E350" s="53" t="s">
        <v>1328</v>
      </c>
      <c r="F350" s="79">
        <v>136</v>
      </c>
      <c r="G350" s="79"/>
      <c r="H350" s="79"/>
      <c r="I350" s="80"/>
      <c r="J350" s="70" t="s">
        <v>1016</v>
      </c>
      <c r="K350" s="70" t="str">
        <f ca="1">IF(VLOOKUP(E350,'Etat des stocks'!A:M,13,0)="","",TODAY())</f>
        <v/>
      </c>
      <c r="L350" s="87"/>
      <c r="M350" s="70">
        <v>42425</v>
      </c>
      <c r="N350" s="70"/>
    </row>
    <row r="351" spans="1:16" x14ac:dyDescent="0.25">
      <c r="A351" s="65" t="str">
        <f>VLOOKUP(E351,'Etat des stocks'!A:B,2,0)</f>
        <v>17PE</v>
      </c>
      <c r="B351" s="65" t="str">
        <f>VLOOKUP(E351,'Etat des stocks'!A:C,3,0)</f>
        <v>Paul &amp; Joe</v>
      </c>
      <c r="C351" s="65" t="str">
        <f>VLOOKUP(E351,'Etat des stocks'!A:F,6,0)</f>
        <v>Veste</v>
      </c>
      <c r="D351" s="65" t="str">
        <f>VLOOKUP(E351,'Etat des stocks'!A:G,7,0)</f>
        <v>Veste ajustée</v>
      </c>
      <c r="E351" s="53" t="s">
        <v>1329</v>
      </c>
      <c r="F351" s="79">
        <v>180</v>
      </c>
      <c r="G351" s="79"/>
      <c r="H351" s="79"/>
      <c r="I351" s="80"/>
      <c r="J351" s="70" t="s">
        <v>1016</v>
      </c>
      <c r="K351" s="70" t="str">
        <f ca="1">IF(VLOOKUP(E351,'Etat des stocks'!A:M,13,0)="","",TODAY())</f>
        <v/>
      </c>
      <c r="L351" s="87"/>
      <c r="M351" s="70">
        <v>42397</v>
      </c>
      <c r="N351" s="70"/>
    </row>
    <row r="352" spans="1:16" x14ac:dyDescent="0.25">
      <c r="A352" s="65" t="str">
        <f>VLOOKUP(E352,'Etat des stocks'!A:B,2,0)</f>
        <v>17PE</v>
      </c>
      <c r="B352" s="65" t="str">
        <f>VLOOKUP(E352,'Etat des stocks'!A:C,3,0)</f>
        <v>Paul &amp; Joe</v>
      </c>
      <c r="C352" s="65" t="str">
        <f>VLOOKUP(E352,'Etat des stocks'!A:F,6,0)</f>
        <v>Pantalon</v>
      </c>
      <c r="D352" s="65" t="str">
        <f>VLOOKUP(E352,'Etat des stocks'!A:G,7,0)</f>
        <v>Pantalon 7/8</v>
      </c>
      <c r="E352" s="53" t="s">
        <v>1330</v>
      </c>
      <c r="F352" s="79">
        <v>95</v>
      </c>
      <c r="G352" s="79"/>
      <c r="H352" s="79"/>
      <c r="I352" s="80"/>
      <c r="J352" s="70" t="s">
        <v>1016</v>
      </c>
      <c r="K352" s="70" t="str">
        <f ca="1">IF(VLOOKUP(E352,'Etat des stocks'!A:M,13,0)="","",TODAY())</f>
        <v/>
      </c>
      <c r="L352" s="87"/>
      <c r="M352" s="70">
        <v>42397</v>
      </c>
      <c r="N352" s="70"/>
    </row>
    <row r="353" spans="1:14" x14ac:dyDescent="0.25">
      <c r="A353" s="65" t="str">
        <f>VLOOKUP(E353,'Etat des stocks'!A:B,2,0)</f>
        <v>17PE</v>
      </c>
      <c r="B353" s="65" t="str">
        <f>VLOOKUP(E353,'Etat des stocks'!A:C,3,0)</f>
        <v>Paul &amp; Joe</v>
      </c>
      <c r="C353" s="65" t="str">
        <f>VLOOKUP(E353,'Etat des stocks'!A:F,6,0)</f>
        <v>T-shirt</v>
      </c>
      <c r="D353" s="65" t="str">
        <f>VLOOKUP(E353,'Etat des stocks'!A:G,7,0)</f>
        <v>Caraco dentelle</v>
      </c>
      <c r="E353" s="53" t="s">
        <v>1331</v>
      </c>
      <c r="F353" s="79">
        <v>30</v>
      </c>
      <c r="G353" s="79"/>
      <c r="H353" s="79"/>
      <c r="I353" s="80"/>
      <c r="J353" s="70" t="s">
        <v>1016</v>
      </c>
      <c r="K353" s="70" t="str">
        <f ca="1">IF(VLOOKUP(E353,'Etat des stocks'!A:M,13,0)="","",TODAY())</f>
        <v/>
      </c>
      <c r="L353" s="87"/>
      <c r="M353" s="70">
        <v>42425</v>
      </c>
      <c r="N353" s="70"/>
    </row>
    <row r="354" spans="1:14" x14ac:dyDescent="0.25">
      <c r="A354" s="65" t="str">
        <f>VLOOKUP(E354,'Etat des stocks'!A:B,2,0)</f>
        <v>17PE</v>
      </c>
      <c r="B354" s="65" t="str">
        <f>VLOOKUP(E354,'Etat des stocks'!A:C,3,0)</f>
        <v>Paul &amp; Joe</v>
      </c>
      <c r="C354" s="65" t="str">
        <f>VLOOKUP(E354,'Etat des stocks'!A:F,6,0)</f>
        <v>Short</v>
      </c>
      <c r="D354" s="65" t="str">
        <f>VLOOKUP(E354,'Etat des stocks'!A:G,7,0)</f>
        <v>Short fluide</v>
      </c>
      <c r="E354" s="53" t="s">
        <v>1332</v>
      </c>
      <c r="F354" s="79">
        <v>98</v>
      </c>
      <c r="G354" s="79"/>
      <c r="H354" s="79"/>
      <c r="I354" s="80"/>
      <c r="J354" s="70" t="s">
        <v>1016</v>
      </c>
      <c r="K354" s="70" t="str">
        <f ca="1">IF(VLOOKUP(E354,'Etat des stocks'!A:M,13,0)="","",TODAY())</f>
        <v/>
      </c>
      <c r="L354" s="87"/>
      <c r="M354" s="70">
        <v>42482</v>
      </c>
      <c r="N354" s="70"/>
    </row>
    <row r="355" spans="1:14" x14ac:dyDescent="0.25">
      <c r="A355" s="65" t="str">
        <f>VLOOKUP(E355,'Etat des stocks'!A:B,2,0)</f>
        <v>17PE</v>
      </c>
      <c r="B355" s="65" t="str">
        <f>VLOOKUP(E355,'Etat des stocks'!A:C,3,0)</f>
        <v>Paul &amp; Joe</v>
      </c>
      <c r="C355" s="65" t="str">
        <f>VLOOKUP(E355,'Etat des stocks'!A:F,6,0)</f>
        <v>Robe</v>
      </c>
      <c r="D355" s="65" t="str">
        <f>VLOOKUP(E355,'Etat des stocks'!A:G,7,0)</f>
        <v>Robe en soie imprimée</v>
      </c>
      <c r="E355" s="53" t="s">
        <v>1333</v>
      </c>
      <c r="F355" s="79">
        <v>159</v>
      </c>
      <c r="G355" s="79"/>
      <c r="H355" s="79"/>
      <c r="I355" s="80"/>
      <c r="J355" s="70" t="s">
        <v>1016</v>
      </c>
      <c r="K355" s="70" t="str">
        <f ca="1">IF(VLOOKUP(E355,'Etat des stocks'!A:M,13,0)="","",TODAY())</f>
        <v/>
      </c>
      <c r="L355" s="87"/>
      <c r="M355" s="70">
        <v>42425</v>
      </c>
      <c r="N355" s="70"/>
    </row>
    <row r="356" spans="1:14" x14ac:dyDescent="0.25">
      <c r="A356" s="65" t="str">
        <f>VLOOKUP(E356,'Etat des stocks'!A:B,2,0)</f>
        <v>17PE</v>
      </c>
      <c r="B356" s="65" t="str">
        <f>VLOOKUP(E356,'Etat des stocks'!A:C,3,0)</f>
        <v>T by Alexander Wang</v>
      </c>
      <c r="C356" s="65" t="str">
        <f>VLOOKUP(E356,'Etat des stocks'!A:F,6,0)</f>
        <v>Top</v>
      </c>
      <c r="D356" s="65" t="str">
        <f>VLOOKUP(E356,'Etat des stocks'!A:G,7,0)</f>
        <v>Body à lacet</v>
      </c>
      <c r="E356" s="53" t="s">
        <v>1334</v>
      </c>
      <c r="F356" s="79">
        <v>75</v>
      </c>
      <c r="G356" s="79"/>
      <c r="H356" s="79"/>
      <c r="I356" s="80"/>
      <c r="J356" s="70" t="s">
        <v>1017</v>
      </c>
      <c r="K356" s="70" t="str">
        <f ca="1">IF(VLOOKUP(E356,'Etat des stocks'!A:M,13,0)="","",TODAY())</f>
        <v/>
      </c>
      <c r="L356" s="87"/>
      <c r="M356" s="70">
        <v>42397</v>
      </c>
      <c r="N356" s="70"/>
    </row>
    <row r="357" spans="1:14" x14ac:dyDescent="0.25">
      <c r="A357" s="65" t="str">
        <f>VLOOKUP(E357,'Etat des stocks'!A:B,2,0)</f>
        <v>17PE</v>
      </c>
      <c r="B357" s="65" t="str">
        <f>VLOOKUP(E357,'Etat des stocks'!A:C,3,0)</f>
        <v>T by Alexander Wang</v>
      </c>
      <c r="C357" s="65" t="str">
        <f>VLOOKUP(E357,'Etat des stocks'!A:F,6,0)</f>
        <v>Robe</v>
      </c>
      <c r="D357" s="65" t="str">
        <f>VLOOKUP(E357,'Etat des stocks'!A:G,7,0)</f>
        <v>Robe ajourée manches longues</v>
      </c>
      <c r="E357" s="53" t="s">
        <v>1335</v>
      </c>
      <c r="F357" s="79">
        <v>117</v>
      </c>
      <c r="G357" s="79"/>
      <c r="H357" s="79"/>
      <c r="I357" s="80"/>
      <c r="J357" s="70" t="s">
        <v>1017</v>
      </c>
      <c r="K357" s="70" t="str">
        <f ca="1">IF(VLOOKUP(E357,'Etat des stocks'!A:M,13,0)="","",TODAY())</f>
        <v/>
      </c>
      <c r="L357" s="87"/>
      <c r="M357" s="70">
        <v>42397</v>
      </c>
      <c r="N357" s="70"/>
    </row>
    <row r="358" spans="1:14" x14ac:dyDescent="0.25">
      <c r="A358" s="65" t="str">
        <f>VLOOKUP(E358,'Etat des stocks'!A:B,2,0)</f>
        <v>17PE</v>
      </c>
      <c r="B358" s="65" t="str">
        <f>VLOOKUP(E358,'Etat des stocks'!A:C,3,0)</f>
        <v>T by Alexander Wang</v>
      </c>
      <c r="C358" s="65" t="str">
        <f>VLOOKUP(E358,'Etat des stocks'!A:F,6,0)</f>
        <v>Top</v>
      </c>
      <c r="D358" s="65" t="str">
        <f>VLOOKUP(E358,'Etat des stocks'!A:G,7,0)</f>
        <v>Top en soie off shoulder</v>
      </c>
      <c r="E358" s="53" t="s">
        <v>1336</v>
      </c>
      <c r="F358" s="79">
        <v>147</v>
      </c>
      <c r="G358" s="79"/>
      <c r="H358" s="79"/>
      <c r="I358" s="80"/>
      <c r="J358" s="70" t="s">
        <v>1017</v>
      </c>
      <c r="K358" s="70" t="str">
        <f ca="1">IF(VLOOKUP(E358,'Etat des stocks'!A:M,13,0)="","",TODAY())</f>
        <v/>
      </c>
      <c r="L358" s="87"/>
      <c r="M358" s="70">
        <v>42425</v>
      </c>
      <c r="N358" s="70"/>
    </row>
    <row r="359" spans="1:14" x14ac:dyDescent="0.25">
      <c r="A359" s="65" t="str">
        <f>VLOOKUP(E359,'Etat des stocks'!A:B,2,0)</f>
        <v>17PE</v>
      </c>
      <c r="B359" s="65" t="str">
        <f>VLOOKUP(E359,'Etat des stocks'!A:C,3,0)</f>
        <v>T by Alexander Wang</v>
      </c>
      <c r="C359" s="65" t="str">
        <f>VLOOKUP(E359,'Etat des stocks'!A:F,6,0)</f>
        <v>Top</v>
      </c>
      <c r="D359" s="65" t="str">
        <f>VLOOKUP(E359,'Etat des stocks'!A:G,7,0)</f>
        <v>Top en soie off shoulder</v>
      </c>
      <c r="E359" s="53" t="s">
        <v>1337</v>
      </c>
      <c r="F359" s="79">
        <v>147</v>
      </c>
      <c r="G359" s="79"/>
      <c r="H359" s="79"/>
      <c r="I359" s="80"/>
      <c r="J359" s="70" t="s">
        <v>1017</v>
      </c>
      <c r="K359" s="70" t="str">
        <f ca="1">IF(VLOOKUP(E359,'Etat des stocks'!A:M,13,0)="","",TODAY())</f>
        <v/>
      </c>
      <c r="L359" s="87"/>
      <c r="M359" s="70">
        <v>42425</v>
      </c>
      <c r="N359" s="70"/>
    </row>
    <row r="360" spans="1:14" x14ac:dyDescent="0.25">
      <c r="A360" s="65" t="str">
        <f>VLOOKUP(E360,'Etat des stocks'!A:B,2,0)</f>
        <v>17PE</v>
      </c>
      <c r="B360" s="65" t="str">
        <f>VLOOKUP(E360,'Etat des stocks'!A:C,3,0)</f>
        <v>T by Alexander Wang</v>
      </c>
      <c r="C360" s="65" t="str">
        <f>VLOOKUP(E360,'Etat des stocks'!A:F,6,0)</f>
        <v>Robe</v>
      </c>
      <c r="D360" s="65" t="str">
        <f>VLOOKUP(E360,'Etat des stocks'!A:G,7,0)</f>
        <v>Robe sans manches</v>
      </c>
      <c r="E360" s="53" t="s">
        <v>1338</v>
      </c>
      <c r="F360" s="79">
        <v>79</v>
      </c>
      <c r="G360" s="79"/>
      <c r="H360" s="79"/>
      <c r="I360" s="80"/>
      <c r="J360" s="70" t="s">
        <v>1017</v>
      </c>
      <c r="K360" s="70" t="str">
        <f ca="1">IF(VLOOKUP(E360,'Etat des stocks'!A:M,13,0)="","",TODAY())</f>
        <v/>
      </c>
      <c r="L360" s="87"/>
      <c r="M360" s="70">
        <v>42397</v>
      </c>
      <c r="N360" s="70"/>
    </row>
    <row r="361" spans="1:14" x14ac:dyDescent="0.25">
      <c r="A361" s="65" t="str">
        <f>VLOOKUP(E361,'Etat des stocks'!A:B,2,0)</f>
        <v>17PE</v>
      </c>
      <c r="B361" s="65" t="str">
        <f>VLOOKUP(E361,'Etat des stocks'!A:C,3,0)</f>
        <v>T by Alexander Wang</v>
      </c>
      <c r="C361" s="65" t="str">
        <f>VLOOKUP(E361,'Etat des stocks'!A:F,6,0)</f>
        <v>Veste</v>
      </c>
      <c r="D361" s="65" t="str">
        <f>VLOOKUP(E361,'Etat des stocks'!A:G,7,0)</f>
        <v>Blazer col cravate</v>
      </c>
      <c r="E361" s="53" t="s">
        <v>1339</v>
      </c>
      <c r="F361" s="79">
        <v>210</v>
      </c>
      <c r="G361" s="79"/>
      <c r="H361" s="79"/>
      <c r="I361" s="80"/>
      <c r="J361" s="70" t="s">
        <v>1017</v>
      </c>
      <c r="K361" s="70" t="str">
        <f ca="1">IF(VLOOKUP(E361,'Etat des stocks'!A:M,13,0)="","",TODAY())</f>
        <v/>
      </c>
      <c r="L361" s="87"/>
      <c r="M361" s="70">
        <v>42425</v>
      </c>
      <c r="N361" s="70"/>
    </row>
    <row r="362" spans="1:14" x14ac:dyDescent="0.25">
      <c r="A362" s="65" t="str">
        <f>VLOOKUP(E362,'Etat des stocks'!A:B,2,0)</f>
        <v>17PE</v>
      </c>
      <c r="B362" s="65" t="str">
        <f>VLOOKUP(E362,'Etat des stocks'!A:C,3,0)</f>
        <v>T by Alexander Wang</v>
      </c>
      <c r="C362" s="65" t="str">
        <f>VLOOKUP(E362,'Etat des stocks'!A:F,6,0)</f>
        <v>Pantalon</v>
      </c>
      <c r="D362" s="65" t="str">
        <f>VLOOKUP(E362,'Etat des stocks'!A:G,7,0)</f>
        <v>Pantalon taille élastique</v>
      </c>
      <c r="E362" s="53" t="s">
        <v>1340</v>
      </c>
      <c r="F362" s="79">
        <v>163</v>
      </c>
      <c r="G362" s="79"/>
      <c r="H362" s="79"/>
      <c r="I362" s="80"/>
      <c r="J362" s="70" t="s">
        <v>1017</v>
      </c>
      <c r="K362" s="70" t="str">
        <f ca="1">IF(VLOOKUP(E362,'Etat des stocks'!A:M,13,0)="","",TODAY())</f>
        <v/>
      </c>
      <c r="L362" s="87"/>
      <c r="M362" s="70">
        <v>42425</v>
      </c>
      <c r="N362" s="70"/>
    </row>
    <row r="363" spans="1:14" x14ac:dyDescent="0.25">
      <c r="A363" s="65" t="str">
        <f>VLOOKUP(E363,'Etat des stocks'!A:B,2,0)</f>
        <v>17PE</v>
      </c>
      <c r="B363" s="65" t="str">
        <f>VLOOKUP(E363,'Etat des stocks'!A:C,3,0)</f>
        <v>T by Alexander Wang</v>
      </c>
      <c r="C363" s="65" t="str">
        <f>VLOOKUP(E363,'Etat des stocks'!A:F,6,0)</f>
        <v>Robe</v>
      </c>
      <c r="D363" s="65" t="str">
        <f>VLOOKUP(E363,'Etat des stocks'!A:G,7,0)</f>
        <v>Robe épaules dénudées</v>
      </c>
      <c r="E363" s="53" t="s">
        <v>1341</v>
      </c>
      <c r="F363" s="79">
        <v>198</v>
      </c>
      <c r="G363" s="79"/>
      <c r="H363" s="79"/>
      <c r="I363" s="80"/>
      <c r="J363" s="70" t="s">
        <v>1017</v>
      </c>
      <c r="K363" s="70" t="str">
        <f ca="1">IF(VLOOKUP(E363,'Etat des stocks'!A:M,13,0)="","",TODAY())</f>
        <v/>
      </c>
      <c r="L363" s="87"/>
      <c r="M363" s="70">
        <v>42425</v>
      </c>
      <c r="N363" s="70"/>
    </row>
    <row r="364" spans="1:14" x14ac:dyDescent="0.25">
      <c r="A364" s="65" t="str">
        <f>VLOOKUP(E364,'Etat des stocks'!A:B,2,0)</f>
        <v>17PE</v>
      </c>
      <c r="B364" s="65" t="str">
        <f>VLOOKUP(E364,'Etat des stocks'!A:C,3,0)</f>
        <v>T by Alexander Wang</v>
      </c>
      <c r="C364" s="65" t="str">
        <f>VLOOKUP(E364,'Etat des stocks'!A:F,6,0)</f>
        <v>Chemise (et blouse)</v>
      </c>
      <c r="D364" s="65" t="str">
        <f>VLOOKUP(E364,'Etat des stocks'!A:G,7,0)</f>
        <v>Chemise satinée</v>
      </c>
      <c r="E364" s="53" t="s">
        <v>1342</v>
      </c>
      <c r="F364" s="79">
        <v>149</v>
      </c>
      <c r="G364" s="79"/>
      <c r="H364" s="79"/>
      <c r="I364" s="80"/>
      <c r="J364" s="70" t="s">
        <v>1017</v>
      </c>
      <c r="K364" s="70" t="str">
        <f ca="1">IF(VLOOKUP(E364,'Etat des stocks'!A:M,13,0)="","",TODAY())</f>
        <v/>
      </c>
      <c r="L364" s="87"/>
      <c r="M364" s="70">
        <v>42397</v>
      </c>
      <c r="N364" s="70"/>
    </row>
    <row r="365" spans="1:14" x14ac:dyDescent="0.25">
      <c r="A365" s="65" t="str">
        <f>VLOOKUP(E365,'Etat des stocks'!A:B,2,0)</f>
        <v>17PE</v>
      </c>
      <c r="B365" s="65" t="str">
        <f>VLOOKUP(E365,'Etat des stocks'!A:C,3,0)</f>
        <v>T by Alexander Wang</v>
      </c>
      <c r="C365" s="65" t="str">
        <f>VLOOKUP(E365,'Etat des stocks'!A:F,6,0)</f>
        <v>Top</v>
      </c>
      <c r="D365" s="65" t="str">
        <f>VLOOKUP(E365,'Etat des stocks'!A:G,7,0)</f>
        <v>Top peplum</v>
      </c>
      <c r="E365" s="53" t="s">
        <v>1343</v>
      </c>
      <c r="F365" s="79">
        <v>105</v>
      </c>
      <c r="G365" s="79"/>
      <c r="H365" s="79"/>
      <c r="I365" s="80"/>
      <c r="J365" s="70" t="s">
        <v>1017</v>
      </c>
      <c r="K365" s="70" t="str">
        <f ca="1">IF(VLOOKUP(E365,'Etat des stocks'!A:M,13,0)="","",TODAY())</f>
        <v/>
      </c>
      <c r="L365" s="87"/>
      <c r="M365" s="70">
        <v>42482</v>
      </c>
      <c r="N365" s="70"/>
    </row>
    <row r="366" spans="1:14" x14ac:dyDescent="0.25">
      <c r="A366" s="65" t="str">
        <f>VLOOKUP(E366,'Etat des stocks'!A:B,2,0)</f>
        <v>17PE</v>
      </c>
      <c r="B366" s="65" t="str">
        <f>VLOOKUP(E366,'Etat des stocks'!A:C,3,0)</f>
        <v>T by Alexander Wang</v>
      </c>
      <c r="C366" s="65" t="str">
        <f>VLOOKUP(E366,'Etat des stocks'!A:F,6,0)</f>
        <v>Top</v>
      </c>
      <c r="D366" s="65" t="str">
        <f>VLOOKUP(E366,'Etat des stocks'!A:G,7,0)</f>
        <v>Top peplum</v>
      </c>
      <c r="E366" s="53" t="s">
        <v>1344</v>
      </c>
      <c r="F366" s="79">
        <v>105</v>
      </c>
      <c r="G366" s="79"/>
      <c r="H366" s="79"/>
      <c r="I366" s="80"/>
      <c r="J366" s="70" t="s">
        <v>1017</v>
      </c>
      <c r="K366" s="70" t="str">
        <f ca="1">IF(VLOOKUP(E366,'Etat des stocks'!A:M,13,0)="","",TODAY())</f>
        <v/>
      </c>
      <c r="L366" s="87"/>
      <c r="M366" s="70">
        <v>42482</v>
      </c>
      <c r="N366" s="70"/>
    </row>
    <row r="367" spans="1:14" x14ac:dyDescent="0.25">
      <c r="A367" s="65" t="str">
        <f>VLOOKUP(E367,'Etat des stocks'!A:B,2,0)</f>
        <v>17PE</v>
      </c>
      <c r="B367" s="65" t="str">
        <f>VLOOKUP(E367,'Etat des stocks'!A:C,3,0)</f>
        <v>T by Alexander Wang</v>
      </c>
      <c r="C367" s="65" t="str">
        <f>VLOOKUP(E367,'Etat des stocks'!A:F,6,0)</f>
        <v>Robe</v>
      </c>
      <c r="D367" s="65" t="str">
        <f>VLOOKUP(E367,'Etat des stocks'!A:G,7,0)</f>
        <v>Robe peplum</v>
      </c>
      <c r="E367" s="53" t="s">
        <v>1345</v>
      </c>
      <c r="F367" s="79">
        <v>198</v>
      </c>
      <c r="G367" s="79"/>
      <c r="H367" s="79"/>
      <c r="I367" s="80"/>
      <c r="J367" s="70" t="s">
        <v>1017</v>
      </c>
      <c r="K367" s="70" t="str">
        <f ca="1">IF(VLOOKUP(E367,'Etat des stocks'!A:M,13,0)="","",TODAY())</f>
        <v/>
      </c>
      <c r="L367" s="87"/>
      <c r="M367" s="70">
        <v>42482</v>
      </c>
      <c r="N367" s="70"/>
    </row>
    <row r="368" spans="1:14" x14ac:dyDescent="0.25">
      <c r="A368" s="134" t="str">
        <f>VLOOKUP(E368,'Etat des stocks'!A:B,2,0)</f>
        <v>17PE</v>
      </c>
      <c r="B368" s="65" t="str">
        <f>VLOOKUP(E368,'Etat des stocks'!A:C,3,0)</f>
        <v>T by Alexander Wang</v>
      </c>
      <c r="C368" s="65" t="str">
        <f>VLOOKUP(E368,'Etat des stocks'!A:F,6,0)</f>
        <v>T-shirt</v>
      </c>
      <c r="D368" s="65" t="str">
        <f>VLOOKUP(E368,'Etat des stocks'!A:G,7,0)</f>
        <v>Top barcode leopard</v>
      </c>
      <c r="E368" s="53" t="s">
        <v>1346</v>
      </c>
      <c r="F368" s="79">
        <v>96</v>
      </c>
      <c r="G368" s="79"/>
      <c r="H368" s="79"/>
      <c r="I368" s="80"/>
      <c r="J368" s="70" t="s">
        <v>1017</v>
      </c>
      <c r="K368" s="70" t="str">
        <f ca="1">IF(VLOOKUP(E368,'Etat des stocks'!A:M,13,0)="","",TODAY())</f>
        <v/>
      </c>
      <c r="L368" s="87"/>
      <c r="M368" s="70">
        <v>42425</v>
      </c>
      <c r="N368" s="70"/>
    </row>
    <row r="369" spans="6:14" x14ac:dyDescent="0.25">
      <c r="F369" s="51"/>
      <c r="G369" s="51"/>
      <c r="H369" s="51"/>
      <c r="I369" s="51"/>
      <c r="J369" s="51"/>
      <c r="K369" s="51"/>
      <c r="M369" s="51"/>
      <c r="N369" s="51"/>
    </row>
    <row r="370" spans="6:14" x14ac:dyDescent="0.25">
      <c r="F370" s="51"/>
      <c r="G370" s="51"/>
      <c r="H370" s="51"/>
      <c r="I370" s="51"/>
      <c r="J370" s="51"/>
      <c r="K370" s="51"/>
      <c r="M370" s="51"/>
      <c r="N370" s="51"/>
    </row>
    <row r="371" spans="6:14" x14ac:dyDescent="0.25">
      <c r="F371" s="51"/>
      <c r="G371" s="51"/>
      <c r="H371" s="51"/>
      <c r="I371" s="51"/>
      <c r="J371" s="51"/>
      <c r="K371" s="51"/>
      <c r="M371" s="51"/>
      <c r="N371" s="51"/>
    </row>
    <row r="372" spans="6:14" x14ac:dyDescent="0.25">
      <c r="F372" s="51"/>
      <c r="G372" s="51"/>
      <c r="H372" s="51"/>
      <c r="I372" s="51"/>
      <c r="J372" s="51"/>
      <c r="K372" s="51"/>
      <c r="M372" s="51"/>
      <c r="N372" s="51"/>
    </row>
    <row r="373" spans="6:14" x14ac:dyDescent="0.25">
      <c r="F373" s="51"/>
      <c r="G373" s="51"/>
      <c r="H373" s="51"/>
      <c r="I373" s="51"/>
      <c r="J373" s="51"/>
      <c r="K373" s="51"/>
      <c r="M373" s="51"/>
      <c r="N373" s="51"/>
    </row>
    <row r="374" spans="6:14" x14ac:dyDescent="0.25">
      <c r="F374" s="51"/>
      <c r="G374" s="51"/>
      <c r="H374" s="51"/>
      <c r="I374" s="51"/>
      <c r="J374" s="51"/>
      <c r="K374" s="51"/>
      <c r="M374" s="51"/>
      <c r="N374" s="51"/>
    </row>
    <row r="375" spans="6:14" x14ac:dyDescent="0.25">
      <c r="F375" s="51"/>
      <c r="G375" s="51"/>
      <c r="H375" s="51"/>
      <c r="I375" s="51"/>
      <c r="J375" s="51"/>
      <c r="K375" s="51"/>
      <c r="M375" s="51"/>
      <c r="N375" s="51"/>
    </row>
    <row r="376" spans="6:14" x14ac:dyDescent="0.25">
      <c r="F376" s="51"/>
      <c r="G376" s="51"/>
      <c r="H376" s="51"/>
      <c r="I376" s="51"/>
      <c r="J376" s="51"/>
      <c r="K376" s="51"/>
      <c r="M376" s="51"/>
      <c r="N376" s="51"/>
    </row>
    <row r="377" spans="6:14" x14ac:dyDescent="0.25">
      <c r="F377" s="51"/>
      <c r="G377" s="51"/>
      <c r="H377" s="51"/>
      <c r="I377" s="51"/>
      <c r="J377" s="51"/>
      <c r="K377" s="51"/>
      <c r="M377" s="51"/>
      <c r="N377" s="51"/>
    </row>
    <row r="378" spans="6:14" x14ac:dyDescent="0.25">
      <c r="F378" s="51"/>
      <c r="G378" s="51"/>
      <c r="H378" s="51"/>
      <c r="I378" s="51"/>
      <c r="J378" s="51"/>
      <c r="K378" s="51"/>
      <c r="M378" s="51"/>
      <c r="N378" s="51"/>
    </row>
    <row r="379" spans="6:14" x14ac:dyDescent="0.25">
      <c r="F379" s="51"/>
      <c r="G379" s="51"/>
      <c r="H379" s="51"/>
      <c r="I379" s="51"/>
      <c r="J379" s="51"/>
      <c r="K379" s="51"/>
      <c r="M379" s="51"/>
      <c r="N379" s="51"/>
    </row>
    <row r="380" spans="6:14" x14ac:dyDescent="0.25">
      <c r="F380" s="51"/>
      <c r="G380" s="51"/>
      <c r="H380" s="51"/>
      <c r="I380" s="51"/>
      <c r="J380" s="51"/>
      <c r="K380" s="51"/>
      <c r="M380" s="51"/>
      <c r="N380" s="51"/>
    </row>
    <row r="381" spans="6:14" x14ac:dyDescent="0.25">
      <c r="F381" s="51"/>
      <c r="G381" s="51"/>
      <c r="H381" s="51"/>
      <c r="I381" s="51"/>
      <c r="J381" s="51"/>
      <c r="K381" s="51"/>
      <c r="M381" s="51"/>
      <c r="N381" s="51"/>
    </row>
    <row r="382" spans="6:14" x14ac:dyDescent="0.25">
      <c r="F382" s="51"/>
      <c r="G382" s="51"/>
      <c r="H382" s="51"/>
      <c r="I382" s="51"/>
      <c r="J382" s="51"/>
      <c r="K382" s="51"/>
      <c r="M382" s="51"/>
      <c r="N382" s="51"/>
    </row>
    <row r="383" spans="6:14" x14ac:dyDescent="0.25">
      <c r="F383" s="51"/>
      <c r="G383" s="51"/>
      <c r="H383" s="51"/>
      <c r="I383" s="51"/>
      <c r="J383" s="51"/>
      <c r="K383" s="51"/>
      <c r="M383" s="51"/>
      <c r="N383" s="51"/>
    </row>
    <row r="384" spans="6:14" x14ac:dyDescent="0.25">
      <c r="F384" s="51"/>
      <c r="G384" s="51"/>
      <c r="H384" s="51"/>
      <c r="I384" s="51"/>
      <c r="J384" s="51"/>
      <c r="K384" s="51"/>
      <c r="M384" s="51"/>
      <c r="N384" s="51"/>
    </row>
    <row r="385" spans="6:14" x14ac:dyDescent="0.25">
      <c r="F385" s="51"/>
      <c r="G385" s="51"/>
      <c r="H385" s="51"/>
      <c r="I385" s="51"/>
      <c r="J385" s="51"/>
      <c r="K385" s="51"/>
      <c r="M385" s="51"/>
      <c r="N385" s="51"/>
    </row>
    <row r="386" spans="6:14" x14ac:dyDescent="0.25">
      <c r="F386" s="51"/>
      <c r="G386" s="51"/>
      <c r="H386" s="51"/>
      <c r="I386" s="51"/>
      <c r="J386" s="51"/>
      <c r="K386" s="51"/>
      <c r="M386" s="51"/>
      <c r="N386" s="51"/>
    </row>
    <row r="387" spans="6:14" x14ac:dyDescent="0.25">
      <c r="F387" s="51"/>
      <c r="G387" s="51"/>
      <c r="H387" s="51"/>
      <c r="I387" s="51"/>
      <c r="J387" s="51"/>
      <c r="K387" s="51"/>
      <c r="M387" s="51"/>
      <c r="N387" s="51"/>
    </row>
    <row r="388" spans="6:14" x14ac:dyDescent="0.25">
      <c r="F388" s="51"/>
      <c r="G388" s="51"/>
      <c r="H388" s="51"/>
      <c r="I388" s="51"/>
      <c r="J388" s="51"/>
      <c r="K388" s="51"/>
      <c r="M388" s="51"/>
      <c r="N388" s="51"/>
    </row>
    <row r="389" spans="6:14" x14ac:dyDescent="0.25">
      <c r="F389" s="51"/>
      <c r="G389" s="51"/>
      <c r="H389" s="51"/>
      <c r="I389" s="51"/>
      <c r="J389" s="51"/>
      <c r="K389" s="51"/>
      <c r="M389" s="51"/>
      <c r="N389" s="51"/>
    </row>
    <row r="390" spans="6:14" x14ac:dyDescent="0.25">
      <c r="F390" s="51"/>
      <c r="G390" s="51"/>
      <c r="H390" s="51"/>
      <c r="I390" s="51"/>
      <c r="J390" s="51"/>
      <c r="K390" s="51"/>
      <c r="M390" s="51"/>
      <c r="N390" s="51"/>
    </row>
    <row r="391" spans="6:14" x14ac:dyDescent="0.25">
      <c r="F391" s="51"/>
      <c r="G391" s="51"/>
      <c r="H391" s="51"/>
      <c r="I391" s="51"/>
      <c r="J391" s="51"/>
      <c r="K391" s="51"/>
      <c r="M391" s="51"/>
      <c r="N391" s="51"/>
    </row>
    <row r="392" spans="6:14" x14ac:dyDescent="0.25">
      <c r="F392" s="51"/>
      <c r="G392" s="51"/>
      <c r="H392" s="51"/>
      <c r="I392" s="51"/>
      <c r="J392" s="51"/>
      <c r="K392" s="51"/>
      <c r="M392" s="51"/>
      <c r="N392" s="51"/>
    </row>
    <row r="393" spans="6:14" x14ac:dyDescent="0.25">
      <c r="F393" s="51"/>
      <c r="G393" s="51"/>
      <c r="H393" s="51"/>
      <c r="I393" s="51"/>
      <c r="J393" s="51"/>
      <c r="K393" s="51"/>
      <c r="M393" s="51"/>
      <c r="N393" s="51"/>
    </row>
    <row r="394" spans="6:14" x14ac:dyDescent="0.25">
      <c r="F394" s="51"/>
      <c r="G394" s="51"/>
      <c r="H394" s="51"/>
      <c r="I394" s="51"/>
      <c r="J394" s="51"/>
      <c r="K394" s="51"/>
      <c r="M394" s="51"/>
      <c r="N394" s="51"/>
    </row>
    <row r="395" spans="6:14" x14ac:dyDescent="0.25">
      <c r="F395" s="51"/>
      <c r="G395" s="51"/>
      <c r="H395" s="51"/>
      <c r="I395" s="51"/>
      <c r="J395" s="51"/>
      <c r="K395" s="51"/>
      <c r="M395" s="51"/>
      <c r="N395" s="51"/>
    </row>
    <row r="396" spans="6:14" x14ac:dyDescent="0.25">
      <c r="F396" s="51"/>
      <c r="G396" s="51"/>
      <c r="H396" s="51"/>
      <c r="I396" s="51"/>
      <c r="J396" s="51"/>
      <c r="K396" s="51"/>
      <c r="M396" s="51"/>
      <c r="N396" s="51"/>
    </row>
    <row r="397" spans="6:14" x14ac:dyDescent="0.25">
      <c r="F397" s="51"/>
      <c r="G397" s="51"/>
      <c r="H397" s="51"/>
      <c r="I397" s="51"/>
      <c r="J397" s="51"/>
      <c r="K397" s="51"/>
      <c r="M397" s="51"/>
      <c r="N397" s="51"/>
    </row>
    <row r="398" spans="6:14" x14ac:dyDescent="0.25">
      <c r="F398" s="51"/>
      <c r="G398" s="51"/>
      <c r="H398" s="51"/>
      <c r="I398" s="51"/>
      <c r="J398" s="51"/>
      <c r="K398" s="51"/>
      <c r="M398" s="51"/>
      <c r="N398" s="51"/>
    </row>
    <row r="399" spans="6:14" x14ac:dyDescent="0.25">
      <c r="F399" s="51"/>
      <c r="G399" s="51"/>
      <c r="H399" s="51"/>
      <c r="I399" s="51"/>
      <c r="J399" s="51"/>
      <c r="K399" s="51"/>
      <c r="M399" s="51"/>
      <c r="N399" s="51"/>
    </row>
    <row r="400" spans="6:14" x14ac:dyDescent="0.25">
      <c r="F400" s="51"/>
      <c r="G400" s="51"/>
      <c r="H400" s="51"/>
      <c r="I400" s="51"/>
      <c r="J400" s="51"/>
      <c r="K400" s="51"/>
      <c r="M400" s="51"/>
      <c r="N400" s="51"/>
    </row>
    <row r="401" spans="6:14" x14ac:dyDescent="0.25">
      <c r="F401" s="51"/>
      <c r="G401" s="51"/>
      <c r="H401" s="51"/>
      <c r="I401" s="51"/>
      <c r="J401" s="51"/>
      <c r="K401" s="51"/>
      <c r="M401" s="51"/>
      <c r="N401" s="51"/>
    </row>
    <row r="402" spans="6:14" x14ac:dyDescent="0.25">
      <c r="F402" s="51"/>
      <c r="G402" s="51"/>
      <c r="H402" s="51"/>
      <c r="I402" s="51"/>
      <c r="J402" s="51"/>
      <c r="K402" s="51"/>
      <c r="M402" s="51"/>
      <c r="N402" s="51"/>
    </row>
    <row r="403" spans="6:14" x14ac:dyDescent="0.25">
      <c r="F403" s="51"/>
      <c r="G403" s="51"/>
      <c r="H403" s="51"/>
      <c r="I403" s="51"/>
      <c r="J403" s="51"/>
      <c r="K403" s="51"/>
      <c r="M403" s="51"/>
      <c r="N403" s="51"/>
    </row>
    <row r="404" spans="6:14" x14ac:dyDescent="0.25">
      <c r="F404" s="51"/>
      <c r="G404" s="51"/>
      <c r="H404" s="51"/>
      <c r="I404" s="51"/>
      <c r="J404" s="51"/>
      <c r="K404" s="51"/>
      <c r="M404" s="51"/>
      <c r="N404" s="51"/>
    </row>
    <row r="405" spans="6:14" x14ac:dyDescent="0.25">
      <c r="F405" s="51"/>
      <c r="G405" s="51"/>
      <c r="H405" s="51"/>
      <c r="I405" s="51"/>
      <c r="J405" s="51"/>
      <c r="K405" s="51"/>
      <c r="M405" s="51"/>
      <c r="N405" s="51"/>
    </row>
    <row r="406" spans="6:14" x14ac:dyDescent="0.25">
      <c r="F406" s="51"/>
      <c r="G406" s="51"/>
      <c r="H406" s="51"/>
      <c r="I406" s="51"/>
      <c r="J406" s="51"/>
      <c r="K406" s="51"/>
      <c r="M406" s="51"/>
      <c r="N406" s="51"/>
    </row>
    <row r="407" spans="6:14" x14ac:dyDescent="0.25">
      <c r="F407" s="51"/>
      <c r="G407" s="51"/>
      <c r="H407" s="51"/>
      <c r="I407" s="51"/>
      <c r="J407" s="51"/>
      <c r="K407" s="51"/>
      <c r="M407" s="51"/>
      <c r="N407" s="51"/>
    </row>
    <row r="408" spans="6:14" x14ac:dyDescent="0.25">
      <c r="F408" s="51"/>
      <c r="G408" s="51"/>
      <c r="H408" s="51"/>
      <c r="I408" s="51"/>
      <c r="J408" s="51"/>
      <c r="K408" s="51"/>
      <c r="M408" s="51"/>
      <c r="N408" s="51"/>
    </row>
    <row r="409" spans="6:14" x14ac:dyDescent="0.25">
      <c r="F409" s="51"/>
      <c r="G409" s="51"/>
      <c r="H409" s="51"/>
      <c r="I409" s="51"/>
      <c r="J409" s="51"/>
      <c r="K409" s="51"/>
      <c r="M409" s="51"/>
      <c r="N409" s="51"/>
    </row>
    <row r="410" spans="6:14" x14ac:dyDescent="0.25">
      <c r="F410" s="51"/>
      <c r="G410" s="51"/>
      <c r="H410" s="51"/>
      <c r="I410" s="51"/>
      <c r="J410" s="51"/>
      <c r="K410" s="51"/>
      <c r="M410" s="51"/>
      <c r="N410" s="51"/>
    </row>
    <row r="411" spans="6:14" x14ac:dyDescent="0.25">
      <c r="F411" s="51"/>
      <c r="G411" s="51"/>
      <c r="H411" s="51"/>
      <c r="I411" s="51"/>
      <c r="J411" s="51"/>
      <c r="K411" s="51"/>
      <c r="M411" s="51"/>
      <c r="N411" s="51"/>
    </row>
    <row r="412" spans="6:14" x14ac:dyDescent="0.25">
      <c r="F412" s="51"/>
      <c r="G412" s="51"/>
      <c r="H412" s="51"/>
      <c r="I412" s="51"/>
      <c r="J412" s="51"/>
      <c r="K412" s="51"/>
      <c r="M412" s="51"/>
      <c r="N412" s="51"/>
    </row>
    <row r="413" spans="6:14" x14ac:dyDescent="0.25">
      <c r="F413" s="51"/>
      <c r="G413" s="51"/>
      <c r="H413" s="51"/>
      <c r="I413" s="51"/>
      <c r="J413" s="51"/>
      <c r="K413" s="51"/>
      <c r="M413" s="51"/>
      <c r="N413" s="51"/>
    </row>
    <row r="414" spans="6:14" x14ac:dyDescent="0.25">
      <c r="F414" s="51"/>
      <c r="G414" s="51"/>
      <c r="H414" s="51"/>
      <c r="I414" s="51"/>
      <c r="J414" s="51"/>
      <c r="K414" s="51"/>
      <c r="M414" s="51"/>
      <c r="N414" s="51"/>
    </row>
    <row r="415" spans="6:14" x14ac:dyDescent="0.25">
      <c r="F415" s="51"/>
      <c r="G415" s="51"/>
      <c r="H415" s="51"/>
      <c r="I415" s="51"/>
      <c r="J415" s="51"/>
      <c r="K415" s="51"/>
      <c r="M415" s="51"/>
      <c r="N415" s="51"/>
    </row>
    <row r="416" spans="6:14" x14ac:dyDescent="0.25">
      <c r="F416" s="51"/>
      <c r="G416" s="51"/>
      <c r="H416" s="51"/>
      <c r="I416" s="51"/>
      <c r="J416" s="51"/>
      <c r="K416" s="51"/>
      <c r="M416" s="51"/>
      <c r="N416" s="51"/>
    </row>
    <row r="417" spans="6:14" x14ac:dyDescent="0.25">
      <c r="F417" s="51"/>
      <c r="G417" s="51"/>
      <c r="H417" s="51"/>
      <c r="I417" s="51"/>
      <c r="J417" s="51"/>
      <c r="K417" s="51"/>
      <c r="M417" s="51"/>
      <c r="N417" s="51"/>
    </row>
    <row r="418" spans="6:14" x14ac:dyDescent="0.25">
      <c r="F418" s="51"/>
      <c r="G418" s="51"/>
      <c r="H418" s="51"/>
      <c r="I418" s="51"/>
      <c r="J418" s="51"/>
      <c r="K418" s="51"/>
      <c r="M418" s="51"/>
      <c r="N418" s="51"/>
    </row>
    <row r="419" spans="6:14" x14ac:dyDescent="0.25">
      <c r="F419" s="51"/>
      <c r="G419" s="51"/>
      <c r="H419" s="51"/>
      <c r="I419" s="51"/>
      <c r="J419" s="51"/>
      <c r="K419" s="51"/>
      <c r="M419" s="51"/>
      <c r="N419" s="51"/>
    </row>
    <row r="420" spans="6:14" x14ac:dyDescent="0.25">
      <c r="F420" s="51"/>
      <c r="G420" s="51"/>
      <c r="H420" s="51"/>
      <c r="I420" s="51"/>
      <c r="J420" s="51"/>
      <c r="K420" s="51"/>
      <c r="M420" s="51"/>
      <c r="N420" s="51"/>
    </row>
    <row r="421" spans="6:14" x14ac:dyDescent="0.25">
      <c r="F421" s="51"/>
      <c r="G421" s="51"/>
      <c r="H421" s="51"/>
      <c r="I421" s="51"/>
      <c r="J421" s="51"/>
      <c r="K421" s="51"/>
      <c r="M421" s="51"/>
      <c r="N421" s="51"/>
    </row>
    <row r="422" spans="6:14" x14ac:dyDescent="0.25">
      <c r="F422" s="51"/>
      <c r="G422" s="51"/>
      <c r="H422" s="51"/>
      <c r="I422" s="51"/>
      <c r="J422" s="51"/>
      <c r="K422" s="51"/>
      <c r="M422" s="51"/>
      <c r="N422" s="51"/>
    </row>
    <row r="423" spans="6:14" x14ac:dyDescent="0.25">
      <c r="F423" s="51"/>
      <c r="G423" s="51"/>
      <c r="H423" s="51"/>
      <c r="I423" s="51"/>
      <c r="J423" s="51"/>
      <c r="K423" s="51"/>
      <c r="M423" s="51"/>
      <c r="N423" s="51"/>
    </row>
    <row r="424" spans="6:14" x14ac:dyDescent="0.25">
      <c r="F424" s="51"/>
      <c r="G424" s="51"/>
      <c r="H424" s="51"/>
      <c r="I424" s="51"/>
      <c r="J424" s="51"/>
      <c r="K424" s="51"/>
      <c r="M424" s="51"/>
      <c r="N424" s="51"/>
    </row>
    <row r="425" spans="6:14" x14ac:dyDescent="0.25">
      <c r="F425" s="51"/>
      <c r="G425" s="51"/>
      <c r="H425" s="51"/>
      <c r="I425" s="51"/>
      <c r="J425" s="51"/>
      <c r="K425" s="51"/>
      <c r="M425" s="51"/>
      <c r="N425" s="51"/>
    </row>
    <row r="426" spans="6:14" x14ac:dyDescent="0.25">
      <c r="F426" s="51"/>
      <c r="G426" s="51"/>
      <c r="H426" s="51"/>
      <c r="I426" s="51"/>
      <c r="J426" s="51"/>
      <c r="K426" s="51"/>
      <c r="M426" s="51"/>
      <c r="N426" s="51"/>
    </row>
    <row r="427" spans="6:14" x14ac:dyDescent="0.25">
      <c r="F427" s="51"/>
      <c r="G427" s="51"/>
      <c r="H427" s="51"/>
      <c r="I427" s="51"/>
      <c r="J427" s="51"/>
      <c r="K427" s="51"/>
      <c r="M427" s="51"/>
      <c r="N427" s="51"/>
    </row>
    <row r="428" spans="6:14" x14ac:dyDescent="0.25">
      <c r="F428" s="51"/>
      <c r="G428" s="51"/>
      <c r="H428" s="51"/>
      <c r="I428" s="51"/>
      <c r="J428" s="51"/>
      <c r="K428" s="51"/>
      <c r="M428" s="51"/>
      <c r="N428" s="51"/>
    </row>
    <row r="429" spans="6:14" x14ac:dyDescent="0.25">
      <c r="F429" s="51"/>
      <c r="G429" s="51"/>
      <c r="H429" s="51"/>
      <c r="I429" s="51"/>
      <c r="J429" s="51"/>
      <c r="K429" s="51"/>
      <c r="M429" s="51"/>
      <c r="N429" s="51"/>
    </row>
    <row r="430" spans="6:14" x14ac:dyDescent="0.25">
      <c r="F430" s="51"/>
      <c r="G430" s="51"/>
      <c r="H430" s="51"/>
      <c r="I430" s="51"/>
      <c r="J430" s="51"/>
      <c r="K430" s="51"/>
      <c r="M430" s="51"/>
      <c r="N430" s="51"/>
    </row>
    <row r="431" spans="6:14" x14ac:dyDescent="0.25">
      <c r="F431" s="51"/>
      <c r="G431" s="51"/>
      <c r="H431" s="51"/>
      <c r="I431" s="51"/>
      <c r="J431" s="51"/>
      <c r="K431" s="51"/>
      <c r="M431" s="51"/>
      <c r="N431" s="51"/>
    </row>
    <row r="432" spans="6:14" x14ac:dyDescent="0.25">
      <c r="F432" s="51"/>
      <c r="G432" s="51"/>
      <c r="H432" s="51"/>
      <c r="I432" s="51"/>
      <c r="J432" s="51"/>
      <c r="K432" s="51"/>
      <c r="M432" s="51"/>
      <c r="N432" s="51"/>
    </row>
    <row r="433" spans="6:14" x14ac:dyDescent="0.25">
      <c r="F433" s="51"/>
      <c r="G433" s="51"/>
      <c r="H433" s="51"/>
      <c r="I433" s="51"/>
      <c r="J433" s="51"/>
      <c r="K433" s="51"/>
      <c r="M433" s="51"/>
      <c r="N433" s="51"/>
    </row>
    <row r="434" spans="6:14" x14ac:dyDescent="0.25">
      <c r="F434" s="51"/>
      <c r="G434" s="51"/>
      <c r="H434" s="51"/>
      <c r="I434" s="51"/>
      <c r="J434" s="51"/>
      <c r="K434" s="51"/>
      <c r="M434" s="51"/>
      <c r="N434" s="51"/>
    </row>
    <row r="435" spans="6:14" x14ac:dyDescent="0.25">
      <c r="F435" s="51"/>
      <c r="G435" s="51"/>
      <c r="H435" s="51"/>
      <c r="I435" s="51"/>
      <c r="J435" s="51"/>
      <c r="K435" s="51"/>
      <c r="M435" s="51"/>
      <c r="N435" s="51"/>
    </row>
    <row r="436" spans="6:14" x14ac:dyDescent="0.25">
      <c r="F436" s="51"/>
      <c r="G436" s="51"/>
      <c r="H436" s="51"/>
      <c r="I436" s="51"/>
      <c r="J436" s="51"/>
      <c r="K436" s="51"/>
      <c r="M436" s="51"/>
      <c r="N436" s="51"/>
    </row>
    <row r="437" spans="6:14" x14ac:dyDescent="0.25">
      <c r="F437" s="51"/>
      <c r="G437" s="51"/>
      <c r="H437" s="51"/>
      <c r="I437" s="51"/>
      <c r="J437" s="51"/>
      <c r="K437" s="51"/>
      <c r="M437" s="51"/>
      <c r="N437" s="51"/>
    </row>
    <row r="438" spans="6:14" x14ac:dyDescent="0.25">
      <c r="F438" s="51"/>
      <c r="G438" s="51"/>
      <c r="H438" s="51"/>
      <c r="I438" s="51"/>
      <c r="J438" s="51"/>
      <c r="K438" s="51"/>
      <c r="M438" s="51"/>
      <c r="N438" s="51"/>
    </row>
    <row r="439" spans="6:14" x14ac:dyDescent="0.25">
      <c r="F439" s="51"/>
      <c r="G439" s="51"/>
      <c r="H439" s="51"/>
      <c r="I439" s="51"/>
      <c r="J439" s="51"/>
      <c r="K439" s="51"/>
      <c r="M439" s="51"/>
      <c r="N439" s="51"/>
    </row>
    <row r="440" spans="6:14" x14ac:dyDescent="0.25">
      <c r="F440" s="51"/>
      <c r="G440" s="51"/>
      <c r="H440" s="51"/>
      <c r="I440" s="51"/>
      <c r="J440" s="51"/>
      <c r="K440" s="51"/>
      <c r="M440" s="51"/>
      <c r="N440" s="51"/>
    </row>
    <row r="441" spans="6:14" x14ac:dyDescent="0.25">
      <c r="F441" s="51"/>
      <c r="G441" s="51"/>
      <c r="H441" s="51"/>
      <c r="I441" s="51"/>
      <c r="J441" s="51"/>
      <c r="K441" s="51"/>
      <c r="M441" s="51"/>
      <c r="N441" s="51"/>
    </row>
    <row r="442" spans="6:14" x14ac:dyDescent="0.25">
      <c r="F442" s="51"/>
      <c r="G442" s="51"/>
      <c r="H442" s="51"/>
      <c r="I442" s="51"/>
      <c r="J442" s="51"/>
      <c r="K442" s="51"/>
      <c r="M442" s="51"/>
      <c r="N442" s="51"/>
    </row>
    <row r="443" spans="6:14" x14ac:dyDescent="0.25">
      <c r="F443" s="51"/>
      <c r="G443" s="51"/>
      <c r="H443" s="51"/>
      <c r="I443" s="51"/>
      <c r="J443" s="51"/>
      <c r="K443" s="51"/>
      <c r="M443" s="51"/>
      <c r="N443" s="51"/>
    </row>
    <row r="444" spans="6:14" x14ac:dyDescent="0.25">
      <c r="F444" s="51"/>
      <c r="G444" s="51"/>
      <c r="H444" s="51"/>
      <c r="I444" s="51"/>
      <c r="J444" s="51"/>
      <c r="K444" s="51"/>
      <c r="M444" s="51"/>
      <c r="N444" s="51"/>
    </row>
    <row r="445" spans="6:14" x14ac:dyDescent="0.25">
      <c r="F445" s="51"/>
      <c r="G445" s="51"/>
      <c r="H445" s="51"/>
      <c r="I445" s="51"/>
      <c r="J445" s="51"/>
      <c r="K445" s="51"/>
      <c r="M445" s="51"/>
      <c r="N445" s="51"/>
    </row>
    <row r="446" spans="6:14" x14ac:dyDescent="0.25">
      <c r="F446" s="51"/>
      <c r="G446" s="51"/>
      <c r="H446" s="51"/>
      <c r="I446" s="51"/>
      <c r="J446" s="51"/>
      <c r="K446" s="51"/>
      <c r="M446" s="51"/>
      <c r="N446" s="51"/>
    </row>
    <row r="447" spans="6:14" x14ac:dyDescent="0.25">
      <c r="F447" s="51"/>
      <c r="G447" s="51"/>
      <c r="H447" s="51"/>
      <c r="I447" s="51"/>
      <c r="J447" s="51"/>
      <c r="K447" s="51"/>
      <c r="M447" s="51"/>
      <c r="N447" s="51"/>
    </row>
    <row r="448" spans="6:14" x14ac:dyDescent="0.25">
      <c r="F448" s="51"/>
      <c r="G448" s="51"/>
      <c r="H448" s="51"/>
      <c r="I448" s="51"/>
      <c r="J448" s="51"/>
      <c r="K448" s="51"/>
      <c r="M448" s="51"/>
      <c r="N448" s="51"/>
    </row>
    <row r="449" spans="6:14" x14ac:dyDescent="0.25">
      <c r="F449" s="51"/>
      <c r="G449" s="51"/>
      <c r="H449" s="51"/>
      <c r="I449" s="51"/>
      <c r="J449" s="51"/>
      <c r="K449" s="51"/>
      <c r="M449" s="51"/>
      <c r="N449" s="51"/>
    </row>
    <row r="450" spans="6:14" x14ac:dyDescent="0.25">
      <c r="F450" s="51"/>
      <c r="G450" s="51"/>
      <c r="H450" s="51"/>
      <c r="I450" s="51"/>
      <c r="J450" s="51"/>
      <c r="K450" s="51"/>
      <c r="M450" s="51"/>
      <c r="N450" s="51"/>
    </row>
    <row r="451" spans="6:14" x14ac:dyDescent="0.25">
      <c r="F451" s="51"/>
      <c r="G451" s="51"/>
      <c r="H451" s="51"/>
      <c r="I451" s="51"/>
      <c r="J451" s="51"/>
      <c r="K451" s="51"/>
      <c r="M451" s="51"/>
      <c r="N451" s="51"/>
    </row>
    <row r="452" spans="6:14" x14ac:dyDescent="0.25">
      <c r="F452" s="51"/>
      <c r="G452" s="51"/>
      <c r="H452" s="51"/>
      <c r="I452" s="51"/>
      <c r="J452" s="51"/>
      <c r="K452" s="51"/>
      <c r="M452" s="51"/>
      <c r="N452" s="51"/>
    </row>
    <row r="453" spans="6:14" x14ac:dyDescent="0.25">
      <c r="F453" s="51"/>
      <c r="G453" s="51"/>
      <c r="H453" s="51"/>
      <c r="I453" s="51"/>
      <c r="J453" s="51"/>
      <c r="K453" s="51"/>
      <c r="M453" s="51"/>
      <c r="N453" s="51"/>
    </row>
    <row r="454" spans="6:14" x14ac:dyDescent="0.25">
      <c r="F454" s="51"/>
      <c r="G454" s="51"/>
      <c r="H454" s="51"/>
      <c r="I454" s="51"/>
      <c r="J454" s="51"/>
      <c r="K454" s="51"/>
      <c r="M454" s="51"/>
      <c r="N454" s="51"/>
    </row>
    <row r="455" spans="6:14" x14ac:dyDescent="0.25">
      <c r="F455" s="51"/>
      <c r="G455" s="51"/>
      <c r="H455" s="51"/>
      <c r="I455" s="51"/>
      <c r="J455" s="51"/>
      <c r="K455" s="51"/>
      <c r="M455" s="51"/>
      <c r="N455" s="51"/>
    </row>
    <row r="456" spans="6:14" x14ac:dyDescent="0.25">
      <c r="F456" s="51"/>
      <c r="G456" s="51"/>
      <c r="H456" s="51"/>
      <c r="I456" s="51"/>
      <c r="J456" s="51"/>
      <c r="K456" s="51"/>
      <c r="M456" s="51"/>
      <c r="N456" s="51"/>
    </row>
    <row r="457" spans="6:14" x14ac:dyDescent="0.25">
      <c r="F457" s="51"/>
      <c r="G457" s="51"/>
      <c r="H457" s="51"/>
      <c r="I457" s="51"/>
      <c r="J457" s="51"/>
      <c r="K457" s="51"/>
      <c r="M457" s="51"/>
      <c r="N457" s="51"/>
    </row>
    <row r="458" spans="6:14" x14ac:dyDescent="0.25">
      <c r="F458" s="51"/>
      <c r="G458" s="51"/>
      <c r="H458" s="51"/>
      <c r="I458" s="51"/>
      <c r="J458" s="51"/>
      <c r="K458" s="51"/>
      <c r="M458" s="51"/>
      <c r="N458" s="51"/>
    </row>
    <row r="459" spans="6:14" x14ac:dyDescent="0.25">
      <c r="F459" s="51"/>
      <c r="G459" s="51"/>
      <c r="H459" s="51"/>
      <c r="I459" s="51"/>
      <c r="J459" s="51"/>
      <c r="K459" s="51"/>
      <c r="M459" s="51"/>
      <c r="N459" s="51"/>
    </row>
    <row r="460" spans="6:14" x14ac:dyDescent="0.25">
      <c r="F460" s="51"/>
      <c r="G460" s="51"/>
      <c r="H460" s="51"/>
      <c r="I460" s="51"/>
      <c r="J460" s="51"/>
      <c r="K460" s="51"/>
      <c r="M460" s="51"/>
      <c r="N460" s="51"/>
    </row>
    <row r="461" spans="6:14" x14ac:dyDescent="0.25">
      <c r="F461" s="51"/>
      <c r="G461" s="51"/>
      <c r="H461" s="51"/>
      <c r="I461" s="51"/>
      <c r="J461" s="51"/>
      <c r="K461" s="51"/>
      <c r="M461" s="51"/>
      <c r="N461" s="51"/>
    </row>
    <row r="462" spans="6:14" x14ac:dyDescent="0.25">
      <c r="F462" s="51"/>
      <c r="G462" s="51"/>
      <c r="H462" s="51"/>
      <c r="I462" s="51"/>
      <c r="J462" s="51"/>
      <c r="K462" s="51"/>
      <c r="M462" s="51"/>
      <c r="N462" s="51"/>
    </row>
    <row r="463" spans="6:14" x14ac:dyDescent="0.25">
      <c r="F463" s="51"/>
      <c r="G463" s="51"/>
      <c r="H463" s="51"/>
      <c r="I463" s="51"/>
      <c r="J463" s="51"/>
      <c r="K463" s="51"/>
      <c r="M463" s="51"/>
      <c r="N463" s="51"/>
    </row>
    <row r="464" spans="6:14" x14ac:dyDescent="0.25">
      <c r="F464" s="51"/>
      <c r="G464" s="51"/>
      <c r="H464" s="51"/>
      <c r="I464" s="51"/>
      <c r="J464" s="51"/>
      <c r="K464" s="51"/>
      <c r="M464" s="51"/>
      <c r="N464" s="51"/>
    </row>
    <row r="465" spans="6:14" x14ac:dyDescent="0.25">
      <c r="F465" s="51"/>
      <c r="G465" s="51"/>
      <c r="H465" s="51"/>
      <c r="I465" s="51"/>
      <c r="J465" s="51"/>
      <c r="K465" s="51"/>
      <c r="M465" s="51"/>
      <c r="N465" s="51"/>
    </row>
    <row r="466" spans="6:14" x14ac:dyDescent="0.25">
      <c r="F466" s="51"/>
      <c r="G466" s="51"/>
      <c r="H466" s="51"/>
      <c r="I466" s="51"/>
      <c r="J466" s="51"/>
      <c r="K466" s="51"/>
      <c r="M466" s="51"/>
      <c r="N466" s="51"/>
    </row>
    <row r="467" spans="6:14" x14ac:dyDescent="0.25">
      <c r="F467" s="51"/>
      <c r="G467" s="51"/>
      <c r="H467" s="51"/>
      <c r="I467" s="51"/>
      <c r="J467" s="51"/>
      <c r="K467" s="51"/>
      <c r="M467" s="51"/>
      <c r="N467" s="51"/>
    </row>
    <row r="468" spans="6:14" x14ac:dyDescent="0.25">
      <c r="F468" s="51"/>
      <c r="G468" s="51"/>
      <c r="H468" s="51"/>
      <c r="I468" s="51"/>
      <c r="J468" s="51"/>
      <c r="K468" s="51"/>
      <c r="M468" s="51"/>
      <c r="N468" s="51"/>
    </row>
    <row r="469" spans="6:14" x14ac:dyDescent="0.25">
      <c r="F469" s="51"/>
      <c r="G469" s="51"/>
      <c r="H469" s="51"/>
      <c r="I469" s="51"/>
      <c r="J469" s="51"/>
      <c r="K469" s="51"/>
      <c r="M469" s="51"/>
      <c r="N469" s="51"/>
    </row>
    <row r="470" spans="6:14" x14ac:dyDescent="0.25">
      <c r="F470" s="51"/>
      <c r="G470" s="51"/>
      <c r="H470" s="51"/>
      <c r="I470" s="51"/>
      <c r="J470" s="51"/>
      <c r="K470" s="51"/>
      <c r="M470" s="51"/>
      <c r="N470" s="51"/>
    </row>
    <row r="471" spans="6:14" x14ac:dyDescent="0.25">
      <c r="F471" s="51"/>
      <c r="G471" s="51"/>
      <c r="H471" s="51"/>
      <c r="I471" s="51"/>
      <c r="J471" s="51"/>
      <c r="K471" s="51"/>
      <c r="M471" s="51"/>
      <c r="N471" s="51"/>
    </row>
    <row r="472" spans="6:14" x14ac:dyDescent="0.25">
      <c r="F472" s="51"/>
      <c r="G472" s="51"/>
      <c r="H472" s="51"/>
      <c r="I472" s="51"/>
      <c r="J472" s="51"/>
      <c r="K472" s="51"/>
      <c r="M472" s="51"/>
      <c r="N472" s="51"/>
    </row>
    <row r="473" spans="6:14" x14ac:dyDescent="0.25">
      <c r="F473" s="51"/>
      <c r="G473" s="51"/>
      <c r="H473" s="51"/>
      <c r="I473" s="51"/>
      <c r="J473" s="51"/>
      <c r="K473" s="51"/>
      <c r="M473" s="51"/>
      <c r="N473" s="51"/>
    </row>
    <row r="474" spans="6:14" x14ac:dyDescent="0.25">
      <c r="F474" s="51"/>
      <c r="G474" s="51"/>
      <c r="H474" s="51"/>
      <c r="I474" s="51"/>
      <c r="J474" s="51"/>
      <c r="K474" s="51"/>
      <c r="M474" s="51"/>
      <c r="N474" s="51"/>
    </row>
    <row r="475" spans="6:14" x14ac:dyDescent="0.25">
      <c r="F475" s="51"/>
      <c r="G475" s="51"/>
      <c r="H475" s="51"/>
      <c r="I475" s="51"/>
      <c r="J475" s="51"/>
      <c r="K475" s="51"/>
      <c r="M475" s="51"/>
      <c r="N475" s="51"/>
    </row>
    <row r="476" spans="6:14" x14ac:dyDescent="0.25">
      <c r="F476" s="51"/>
      <c r="G476" s="51"/>
      <c r="H476" s="51"/>
      <c r="I476" s="51"/>
      <c r="J476" s="51"/>
      <c r="K476" s="51"/>
      <c r="M476" s="51"/>
      <c r="N476" s="51"/>
    </row>
    <row r="477" spans="6:14" x14ac:dyDescent="0.25">
      <c r="F477" s="51"/>
      <c r="G477" s="51"/>
      <c r="H477" s="51"/>
      <c r="I477" s="51"/>
      <c r="J477" s="51"/>
      <c r="K477" s="51"/>
      <c r="M477" s="51"/>
      <c r="N477" s="51"/>
    </row>
    <row r="478" spans="6:14" x14ac:dyDescent="0.25">
      <c r="F478" s="51"/>
      <c r="G478" s="51"/>
      <c r="H478" s="51"/>
      <c r="I478" s="51"/>
      <c r="J478" s="51"/>
      <c r="K478" s="51"/>
      <c r="M478" s="51"/>
      <c r="N478" s="51"/>
    </row>
    <row r="479" spans="6:14" x14ac:dyDescent="0.25">
      <c r="F479" s="51"/>
      <c r="G479" s="51"/>
      <c r="H479" s="51"/>
      <c r="I479" s="51"/>
      <c r="J479" s="51"/>
      <c r="K479" s="51"/>
      <c r="M479" s="51"/>
      <c r="N479" s="51"/>
    </row>
    <row r="480" spans="6:14" x14ac:dyDescent="0.25">
      <c r="F480" s="51"/>
      <c r="G480" s="51"/>
      <c r="H480" s="51"/>
      <c r="I480" s="51"/>
      <c r="J480" s="51"/>
      <c r="K480" s="51"/>
      <c r="M480" s="51"/>
      <c r="N480" s="51"/>
    </row>
    <row r="481" spans="6:14" x14ac:dyDescent="0.25">
      <c r="F481" s="51"/>
      <c r="G481" s="51"/>
      <c r="H481" s="51"/>
      <c r="I481" s="51"/>
      <c r="J481" s="51"/>
      <c r="K481" s="51"/>
      <c r="M481" s="51"/>
      <c r="N481" s="51"/>
    </row>
    <row r="482" spans="6:14" x14ac:dyDescent="0.25">
      <c r="F482" s="51"/>
      <c r="G482" s="51"/>
      <c r="H482" s="51"/>
      <c r="I482" s="51"/>
      <c r="J482" s="51"/>
      <c r="K482" s="51"/>
      <c r="M482" s="51"/>
      <c r="N482" s="51"/>
    </row>
    <row r="483" spans="6:14" x14ac:dyDescent="0.25">
      <c r="F483" s="51"/>
      <c r="G483" s="51"/>
      <c r="H483" s="51"/>
      <c r="I483" s="51"/>
      <c r="J483" s="51"/>
      <c r="K483" s="51"/>
      <c r="M483" s="51"/>
      <c r="N483" s="51"/>
    </row>
    <row r="484" spans="6:14" x14ac:dyDescent="0.25">
      <c r="F484" s="51"/>
      <c r="G484" s="51"/>
      <c r="H484" s="51"/>
      <c r="I484" s="51"/>
      <c r="J484" s="51"/>
      <c r="K484" s="51"/>
      <c r="M484" s="51"/>
      <c r="N484" s="51"/>
    </row>
    <row r="485" spans="6:14" x14ac:dyDescent="0.25">
      <c r="F485" s="51"/>
      <c r="G485" s="51"/>
      <c r="H485" s="51"/>
      <c r="I485" s="51"/>
      <c r="J485" s="51"/>
      <c r="K485" s="51"/>
      <c r="M485" s="51"/>
      <c r="N485" s="51"/>
    </row>
    <row r="486" spans="6:14" x14ac:dyDescent="0.25">
      <c r="F486" s="51"/>
      <c r="G486" s="51"/>
      <c r="H486" s="51"/>
      <c r="I486" s="51"/>
      <c r="J486" s="51"/>
      <c r="K486" s="51"/>
      <c r="M486" s="51"/>
      <c r="N486" s="51"/>
    </row>
    <row r="487" spans="6:14" x14ac:dyDescent="0.25">
      <c r="F487" s="51"/>
      <c r="G487" s="51"/>
      <c r="H487" s="51"/>
      <c r="I487" s="51"/>
      <c r="J487" s="51"/>
      <c r="K487" s="51"/>
      <c r="M487" s="51"/>
      <c r="N487" s="51"/>
    </row>
    <row r="488" spans="6:14" x14ac:dyDescent="0.25">
      <c r="F488" s="51"/>
      <c r="G488" s="51"/>
      <c r="H488" s="51"/>
      <c r="I488" s="51"/>
      <c r="J488" s="51"/>
      <c r="K488" s="51"/>
      <c r="M488" s="51"/>
      <c r="N488" s="51"/>
    </row>
    <row r="489" spans="6:14" x14ac:dyDescent="0.25">
      <c r="F489" s="51"/>
      <c r="G489" s="51"/>
      <c r="H489" s="51"/>
      <c r="I489" s="51"/>
      <c r="J489" s="51"/>
      <c r="K489" s="51"/>
      <c r="M489" s="51"/>
      <c r="N489" s="51"/>
    </row>
    <row r="490" spans="6:14" x14ac:dyDescent="0.25">
      <c r="F490" s="51"/>
      <c r="G490" s="51"/>
      <c r="H490" s="51"/>
      <c r="I490" s="51"/>
      <c r="J490" s="51"/>
      <c r="K490" s="51"/>
      <c r="M490" s="51"/>
      <c r="N490" s="51"/>
    </row>
    <row r="491" spans="6:14" x14ac:dyDescent="0.25">
      <c r="F491" s="51"/>
      <c r="G491" s="51"/>
      <c r="H491" s="51"/>
      <c r="I491" s="51"/>
      <c r="J491" s="51"/>
      <c r="K491" s="51"/>
      <c r="M491" s="51"/>
      <c r="N491" s="51"/>
    </row>
    <row r="492" spans="6:14" x14ac:dyDescent="0.25">
      <c r="F492" s="51"/>
      <c r="G492" s="51"/>
      <c r="H492" s="51"/>
      <c r="I492" s="51"/>
      <c r="J492" s="51"/>
      <c r="K492" s="51"/>
      <c r="M492" s="51"/>
      <c r="N492" s="51"/>
    </row>
    <row r="493" spans="6:14" x14ac:dyDescent="0.25">
      <c r="F493" s="51"/>
      <c r="G493" s="51"/>
      <c r="H493" s="51"/>
      <c r="I493" s="51"/>
      <c r="J493" s="51"/>
      <c r="K493" s="51"/>
      <c r="M493" s="51"/>
      <c r="N493" s="51"/>
    </row>
    <row r="494" spans="6:14" x14ac:dyDescent="0.25">
      <c r="F494" s="51"/>
      <c r="G494" s="51"/>
      <c r="H494" s="51"/>
      <c r="I494" s="51"/>
      <c r="J494" s="51"/>
      <c r="K494" s="51"/>
      <c r="M494" s="51"/>
      <c r="N494" s="51"/>
    </row>
    <row r="495" spans="6:14" x14ac:dyDescent="0.25">
      <c r="F495" s="51"/>
      <c r="G495" s="51"/>
      <c r="H495" s="51"/>
      <c r="I495" s="51"/>
      <c r="J495" s="51"/>
      <c r="K495" s="51"/>
      <c r="M495" s="51"/>
      <c r="N495" s="51"/>
    </row>
    <row r="496" spans="6:14" x14ac:dyDescent="0.25">
      <c r="F496" s="51"/>
      <c r="G496" s="51"/>
      <c r="H496" s="51"/>
      <c r="I496" s="51"/>
      <c r="J496" s="51"/>
      <c r="K496" s="51"/>
      <c r="M496" s="51"/>
      <c r="N496" s="51"/>
    </row>
    <row r="497" spans="6:14" x14ac:dyDescent="0.25">
      <c r="F497" s="51"/>
      <c r="G497" s="51"/>
      <c r="H497" s="51"/>
      <c r="I497" s="51"/>
      <c r="J497" s="51"/>
      <c r="K497" s="51"/>
      <c r="M497" s="51"/>
      <c r="N497" s="51"/>
    </row>
    <row r="498" spans="6:14" x14ac:dyDescent="0.25">
      <c r="F498" s="51"/>
      <c r="G498" s="51"/>
      <c r="H498" s="51"/>
      <c r="I498" s="51"/>
      <c r="J498" s="51"/>
      <c r="K498" s="51"/>
      <c r="M498" s="51"/>
      <c r="N498" s="51"/>
    </row>
    <row r="499" spans="6:14" x14ac:dyDescent="0.25">
      <c r="F499" s="51"/>
      <c r="G499" s="51"/>
      <c r="H499" s="51"/>
      <c r="I499" s="51"/>
      <c r="J499" s="51"/>
      <c r="K499" s="51"/>
      <c r="M499" s="51"/>
      <c r="N499" s="51"/>
    </row>
    <row r="500" spans="6:14" x14ac:dyDescent="0.25">
      <c r="F500" s="51"/>
      <c r="G500" s="51"/>
      <c r="H500" s="51"/>
      <c r="I500" s="51"/>
      <c r="J500" s="51"/>
      <c r="K500" s="51"/>
      <c r="M500" s="51"/>
      <c r="N500" s="51"/>
    </row>
    <row r="501" spans="6:14" x14ac:dyDescent="0.25">
      <c r="F501" s="51"/>
      <c r="G501" s="51"/>
      <c r="H501" s="51"/>
      <c r="I501" s="51"/>
      <c r="J501" s="51"/>
      <c r="K501" s="51"/>
      <c r="M501" s="51"/>
      <c r="N501" s="51"/>
    </row>
    <row r="502" spans="6:14" x14ac:dyDescent="0.25">
      <c r="F502" s="51"/>
      <c r="G502" s="51"/>
      <c r="H502" s="51"/>
      <c r="I502" s="51"/>
      <c r="J502" s="51"/>
      <c r="K502" s="51"/>
      <c r="M502" s="51"/>
      <c r="N502" s="51"/>
    </row>
    <row r="503" spans="6:14" x14ac:dyDescent="0.25">
      <c r="F503" s="51"/>
      <c r="G503" s="51"/>
      <c r="H503" s="51"/>
      <c r="I503" s="51"/>
      <c r="J503" s="51"/>
      <c r="K503" s="51"/>
      <c r="M503" s="51"/>
      <c r="N503" s="51"/>
    </row>
    <row r="504" spans="6:14" x14ac:dyDescent="0.25">
      <c r="F504" s="51"/>
      <c r="G504" s="51"/>
      <c r="H504" s="51"/>
      <c r="I504" s="51"/>
      <c r="J504" s="51"/>
      <c r="K504" s="51"/>
      <c r="M504" s="51"/>
      <c r="N504" s="51"/>
    </row>
    <row r="505" spans="6:14" x14ac:dyDescent="0.25">
      <c r="F505" s="51"/>
      <c r="G505" s="51"/>
      <c r="H505" s="51"/>
      <c r="I505" s="51"/>
      <c r="J505" s="51"/>
      <c r="K505" s="51"/>
      <c r="M505" s="51"/>
      <c r="N505" s="51"/>
    </row>
    <row r="506" spans="6:14" x14ac:dyDescent="0.25">
      <c r="F506" s="51"/>
      <c r="G506" s="51"/>
      <c r="H506" s="51"/>
      <c r="I506" s="51"/>
      <c r="J506" s="51"/>
      <c r="K506" s="51"/>
      <c r="M506" s="51"/>
      <c r="N506" s="51"/>
    </row>
    <row r="507" spans="6:14" x14ac:dyDescent="0.25">
      <c r="F507" s="51"/>
      <c r="G507" s="51"/>
      <c r="H507" s="51"/>
      <c r="I507" s="51"/>
      <c r="J507" s="51"/>
      <c r="K507" s="51"/>
      <c r="M507" s="51"/>
      <c r="N507" s="51"/>
    </row>
    <row r="508" spans="6:14" x14ac:dyDescent="0.25">
      <c r="F508" s="51"/>
      <c r="G508" s="51"/>
      <c r="H508" s="51"/>
      <c r="I508" s="51"/>
      <c r="J508" s="51"/>
      <c r="K508" s="51"/>
      <c r="M508" s="51"/>
      <c r="N508" s="51"/>
    </row>
    <row r="509" spans="6:14" x14ac:dyDescent="0.25">
      <c r="F509" s="51"/>
      <c r="G509" s="51"/>
      <c r="H509" s="51"/>
      <c r="I509" s="51"/>
      <c r="J509" s="51"/>
      <c r="K509" s="51"/>
      <c r="M509" s="51"/>
      <c r="N509" s="51"/>
    </row>
    <row r="510" spans="6:14" x14ac:dyDescent="0.25">
      <c r="F510" s="51"/>
      <c r="G510" s="51"/>
      <c r="H510" s="51"/>
      <c r="I510" s="51"/>
      <c r="J510" s="51"/>
      <c r="K510" s="51"/>
      <c r="M510" s="51"/>
      <c r="N510" s="51"/>
    </row>
    <row r="511" spans="6:14" x14ac:dyDescent="0.25">
      <c r="F511" s="51"/>
      <c r="G511" s="51"/>
      <c r="H511" s="51"/>
      <c r="I511" s="51"/>
      <c r="J511" s="51"/>
      <c r="K511" s="51"/>
      <c r="M511" s="51"/>
      <c r="N511" s="51"/>
    </row>
    <row r="512" spans="6:14" x14ac:dyDescent="0.25">
      <c r="F512" s="51"/>
      <c r="G512" s="51"/>
      <c r="H512" s="51"/>
      <c r="I512" s="51"/>
      <c r="J512" s="51"/>
      <c r="K512" s="51"/>
      <c r="M512" s="51"/>
      <c r="N512" s="51"/>
    </row>
    <row r="513" spans="6:14" x14ac:dyDescent="0.25">
      <c r="F513" s="51"/>
      <c r="G513" s="51"/>
      <c r="H513" s="51"/>
      <c r="I513" s="51"/>
      <c r="J513" s="51"/>
      <c r="K513" s="51"/>
      <c r="M513" s="51"/>
      <c r="N513" s="51"/>
    </row>
    <row r="514" spans="6:14" x14ac:dyDescent="0.25">
      <c r="F514" s="51"/>
      <c r="G514" s="51"/>
      <c r="H514" s="51"/>
      <c r="I514" s="51"/>
      <c r="J514" s="51"/>
      <c r="K514" s="51"/>
      <c r="M514" s="51"/>
      <c r="N514" s="51"/>
    </row>
    <row r="515" spans="6:14" x14ac:dyDescent="0.25">
      <c r="F515" s="51"/>
      <c r="G515" s="51"/>
      <c r="H515" s="51"/>
      <c r="I515" s="51"/>
      <c r="J515" s="51"/>
      <c r="K515" s="51"/>
      <c r="M515" s="51"/>
      <c r="N515" s="51"/>
    </row>
    <row r="516" spans="6:14" x14ac:dyDescent="0.25">
      <c r="F516" s="51"/>
      <c r="G516" s="51"/>
      <c r="H516" s="51"/>
      <c r="I516" s="51"/>
      <c r="J516" s="51"/>
      <c r="K516" s="51"/>
      <c r="M516" s="51"/>
      <c r="N516" s="51"/>
    </row>
    <row r="517" spans="6:14" x14ac:dyDescent="0.25">
      <c r="F517" s="51"/>
      <c r="G517" s="51"/>
      <c r="H517" s="51"/>
      <c r="I517" s="51"/>
      <c r="J517" s="51"/>
      <c r="K517" s="51"/>
      <c r="M517" s="51"/>
      <c r="N517" s="51"/>
    </row>
    <row r="518" spans="6:14" x14ac:dyDescent="0.25">
      <c r="F518" s="51"/>
      <c r="G518" s="51"/>
      <c r="H518" s="51"/>
      <c r="I518" s="51"/>
      <c r="J518" s="51"/>
      <c r="K518" s="51"/>
      <c r="M518" s="51"/>
      <c r="N518" s="51"/>
    </row>
    <row r="519" spans="6:14" x14ac:dyDescent="0.25">
      <c r="F519" s="51"/>
      <c r="G519" s="51"/>
      <c r="H519" s="51"/>
      <c r="I519" s="51"/>
      <c r="J519" s="51"/>
      <c r="K519" s="51"/>
      <c r="M519" s="51"/>
      <c r="N519" s="51"/>
    </row>
    <row r="520" spans="6:14" x14ac:dyDescent="0.25">
      <c r="F520" s="51"/>
      <c r="G520" s="51"/>
      <c r="H520" s="51"/>
      <c r="I520" s="51"/>
      <c r="J520" s="51"/>
      <c r="K520" s="51"/>
      <c r="M520" s="51"/>
      <c r="N520" s="51"/>
    </row>
    <row r="521" spans="6:14" x14ac:dyDescent="0.25">
      <c r="F521" s="51"/>
      <c r="G521" s="51"/>
      <c r="H521" s="51"/>
      <c r="I521" s="51"/>
      <c r="J521" s="51"/>
      <c r="K521" s="51"/>
      <c r="M521" s="51"/>
      <c r="N521" s="51"/>
    </row>
    <row r="522" spans="6:14" x14ac:dyDescent="0.25">
      <c r="F522" s="51"/>
      <c r="G522" s="51"/>
      <c r="H522" s="51"/>
      <c r="I522" s="51"/>
      <c r="J522" s="51"/>
      <c r="K522" s="51"/>
      <c r="M522" s="51"/>
      <c r="N522" s="51"/>
    </row>
    <row r="523" spans="6:14" x14ac:dyDescent="0.25">
      <c r="F523" s="51"/>
      <c r="G523" s="51"/>
      <c r="H523" s="51"/>
      <c r="I523" s="51"/>
      <c r="J523" s="51"/>
      <c r="K523" s="51"/>
      <c r="M523" s="51"/>
      <c r="N523" s="51"/>
    </row>
    <row r="524" spans="6:14" x14ac:dyDescent="0.25">
      <c r="F524" s="51"/>
      <c r="G524" s="51"/>
      <c r="H524" s="51"/>
      <c r="I524" s="51"/>
      <c r="J524" s="51"/>
      <c r="K524" s="51"/>
      <c r="M524" s="51"/>
      <c r="N524" s="51"/>
    </row>
    <row r="525" spans="6:14" x14ac:dyDescent="0.25">
      <c r="F525" s="51"/>
      <c r="G525" s="51"/>
      <c r="H525" s="51"/>
      <c r="I525" s="51"/>
      <c r="J525" s="51"/>
      <c r="K525" s="51"/>
      <c r="M525" s="51"/>
      <c r="N525" s="51"/>
    </row>
    <row r="526" spans="6:14" x14ac:dyDescent="0.25">
      <c r="F526" s="51"/>
      <c r="G526" s="51"/>
      <c r="H526" s="51"/>
      <c r="I526" s="51"/>
      <c r="J526" s="51"/>
      <c r="K526" s="51"/>
      <c r="M526" s="51"/>
      <c r="N526" s="51"/>
    </row>
    <row r="527" spans="6:14" x14ac:dyDescent="0.25">
      <c r="F527" s="51"/>
      <c r="G527" s="51"/>
      <c r="H527" s="51"/>
      <c r="I527" s="51"/>
      <c r="J527" s="51"/>
      <c r="K527" s="51"/>
      <c r="M527" s="51"/>
      <c r="N527" s="51"/>
    </row>
    <row r="528" spans="6:14" x14ac:dyDescent="0.25">
      <c r="F528" s="51"/>
      <c r="G528" s="51"/>
      <c r="H528" s="51"/>
      <c r="I528" s="51"/>
      <c r="J528" s="51"/>
      <c r="K528" s="51"/>
      <c r="M528" s="51"/>
      <c r="N528" s="51"/>
    </row>
    <row r="529" spans="6:14" x14ac:dyDescent="0.25">
      <c r="F529" s="51"/>
      <c r="G529" s="51"/>
      <c r="H529" s="51"/>
      <c r="I529" s="51"/>
      <c r="J529" s="51"/>
      <c r="K529" s="51"/>
      <c r="M529" s="51"/>
      <c r="N529" s="51"/>
    </row>
    <row r="530" spans="6:14" x14ac:dyDescent="0.25">
      <c r="F530" s="51"/>
      <c r="G530" s="51"/>
      <c r="H530" s="51"/>
      <c r="I530" s="51"/>
      <c r="J530" s="51"/>
      <c r="K530" s="51"/>
      <c r="M530" s="51"/>
      <c r="N530" s="51"/>
    </row>
    <row r="531" spans="6:14" x14ac:dyDescent="0.25">
      <c r="F531" s="51"/>
      <c r="G531" s="51"/>
      <c r="H531" s="51"/>
      <c r="I531" s="51"/>
      <c r="J531" s="51"/>
      <c r="K531" s="51"/>
      <c r="M531" s="51"/>
      <c r="N531" s="51"/>
    </row>
    <row r="532" spans="6:14" x14ac:dyDescent="0.25">
      <c r="F532" s="51"/>
      <c r="G532" s="51"/>
      <c r="H532" s="51"/>
      <c r="I532" s="51"/>
      <c r="J532" s="51"/>
      <c r="K532" s="51"/>
      <c r="M532" s="51"/>
      <c r="N532" s="51"/>
    </row>
    <row r="533" spans="6:14" x14ac:dyDescent="0.25">
      <c r="F533" s="51"/>
      <c r="G533" s="51"/>
      <c r="H533" s="51"/>
      <c r="I533" s="51"/>
      <c r="J533" s="51"/>
      <c r="K533" s="51"/>
      <c r="M533" s="51"/>
      <c r="N533" s="51"/>
    </row>
    <row r="534" spans="6:14" x14ac:dyDescent="0.25">
      <c r="F534" s="51"/>
      <c r="G534" s="51"/>
      <c r="H534" s="51"/>
      <c r="I534" s="51"/>
      <c r="J534" s="51"/>
      <c r="K534" s="51"/>
      <c r="M534" s="51"/>
      <c r="N534" s="51"/>
    </row>
    <row r="535" spans="6:14" x14ac:dyDescent="0.25">
      <c r="F535" s="51"/>
      <c r="G535" s="51"/>
      <c r="H535" s="51"/>
      <c r="I535" s="51"/>
      <c r="J535" s="51"/>
      <c r="K535" s="51"/>
      <c r="M535" s="51"/>
      <c r="N535" s="51"/>
    </row>
    <row r="536" spans="6:14" x14ac:dyDescent="0.25">
      <c r="F536" s="51"/>
      <c r="G536" s="51"/>
      <c r="H536" s="51"/>
      <c r="I536" s="51"/>
      <c r="J536" s="51"/>
      <c r="K536" s="51"/>
      <c r="M536" s="51"/>
      <c r="N536" s="51"/>
    </row>
    <row r="537" spans="6:14" x14ac:dyDescent="0.25">
      <c r="F537" s="51"/>
      <c r="G537" s="51"/>
      <c r="H537" s="51"/>
      <c r="I537" s="51"/>
      <c r="J537" s="51"/>
      <c r="K537" s="51"/>
      <c r="M537" s="51"/>
      <c r="N537" s="51"/>
    </row>
    <row r="538" spans="6:14" x14ac:dyDescent="0.25">
      <c r="F538" s="51"/>
      <c r="G538" s="51"/>
      <c r="H538" s="51"/>
      <c r="I538" s="51"/>
      <c r="J538" s="51"/>
      <c r="K538" s="51"/>
      <c r="M538" s="51"/>
      <c r="N538" s="51"/>
    </row>
    <row r="539" spans="6:14" x14ac:dyDescent="0.25">
      <c r="F539" s="51"/>
      <c r="G539" s="51"/>
      <c r="H539" s="51"/>
      <c r="I539" s="51"/>
      <c r="J539" s="51"/>
      <c r="K539" s="51"/>
      <c r="M539" s="51"/>
      <c r="N539" s="51"/>
    </row>
    <row r="540" spans="6:14" x14ac:dyDescent="0.25">
      <c r="F540" s="51"/>
      <c r="G540" s="51"/>
      <c r="H540" s="51"/>
      <c r="I540" s="51"/>
      <c r="J540" s="51"/>
      <c r="K540" s="51"/>
      <c r="M540" s="51"/>
      <c r="N540" s="51"/>
    </row>
    <row r="541" spans="6:14" x14ac:dyDescent="0.25">
      <c r="F541" s="51"/>
      <c r="G541" s="51"/>
      <c r="H541" s="51"/>
      <c r="I541" s="51"/>
      <c r="J541" s="51"/>
      <c r="K541" s="51"/>
      <c r="M541" s="51"/>
      <c r="N541" s="51"/>
    </row>
    <row r="542" spans="6:14" x14ac:dyDescent="0.25">
      <c r="F542" s="51"/>
      <c r="G542" s="51"/>
      <c r="H542" s="51"/>
      <c r="I542" s="51"/>
      <c r="J542" s="51"/>
      <c r="K542" s="51"/>
      <c r="M542" s="51"/>
      <c r="N542" s="51"/>
    </row>
    <row r="543" spans="6:14" x14ac:dyDescent="0.25">
      <c r="F543" s="51"/>
      <c r="G543" s="51"/>
      <c r="H543" s="51"/>
      <c r="I543" s="51"/>
      <c r="J543" s="51"/>
      <c r="K543" s="51"/>
      <c r="M543" s="51"/>
      <c r="N543" s="51"/>
    </row>
    <row r="544" spans="6:14" x14ac:dyDescent="0.25">
      <c r="F544" s="51"/>
      <c r="G544" s="51"/>
      <c r="H544" s="51"/>
      <c r="I544" s="51"/>
      <c r="J544" s="51"/>
      <c r="K544" s="51"/>
      <c r="M544" s="51"/>
      <c r="N544" s="51"/>
    </row>
    <row r="545" spans="6:14" x14ac:dyDescent="0.25">
      <c r="F545" s="51"/>
      <c r="G545" s="51"/>
      <c r="H545" s="51"/>
      <c r="I545" s="51"/>
      <c r="J545" s="51"/>
      <c r="K545" s="51"/>
      <c r="M545" s="51"/>
      <c r="N545" s="51"/>
    </row>
    <row r="546" spans="6:14" x14ac:dyDescent="0.25">
      <c r="F546" s="51"/>
      <c r="G546" s="51"/>
      <c r="H546" s="51"/>
      <c r="I546" s="51"/>
      <c r="J546" s="51"/>
      <c r="K546" s="51"/>
      <c r="M546" s="51"/>
      <c r="N546" s="51"/>
    </row>
    <row r="547" spans="6:14" x14ac:dyDescent="0.25">
      <c r="F547" s="51"/>
      <c r="G547" s="51"/>
      <c r="H547" s="51"/>
      <c r="I547" s="51"/>
      <c r="J547" s="51"/>
      <c r="K547" s="51"/>
      <c r="M547" s="51"/>
      <c r="N547" s="51"/>
    </row>
    <row r="548" spans="6:14" x14ac:dyDescent="0.25">
      <c r="F548" s="51"/>
      <c r="G548" s="51"/>
      <c r="H548" s="51"/>
      <c r="I548" s="51"/>
      <c r="J548" s="51"/>
      <c r="K548" s="51"/>
      <c r="M548" s="51"/>
      <c r="N548" s="51"/>
    </row>
    <row r="549" spans="6:14" x14ac:dyDescent="0.25">
      <c r="F549" s="51"/>
      <c r="G549" s="51"/>
      <c r="H549" s="51"/>
      <c r="I549" s="51"/>
      <c r="J549" s="51"/>
      <c r="K549" s="51"/>
      <c r="M549" s="51"/>
      <c r="N549" s="51"/>
    </row>
    <row r="550" spans="6:14" x14ac:dyDescent="0.25">
      <c r="F550" s="51"/>
      <c r="G550" s="51"/>
      <c r="H550" s="51"/>
      <c r="I550" s="51"/>
      <c r="J550" s="51"/>
      <c r="K550" s="51"/>
      <c r="M550" s="51"/>
      <c r="N550" s="51"/>
    </row>
    <row r="551" spans="6:14" x14ac:dyDescent="0.25">
      <c r="F551" s="51"/>
      <c r="G551" s="51"/>
      <c r="H551" s="51"/>
      <c r="I551" s="51"/>
      <c r="J551" s="51"/>
      <c r="K551" s="51"/>
      <c r="M551" s="51"/>
      <c r="N551" s="51"/>
    </row>
    <row r="552" spans="6:14" x14ac:dyDescent="0.25">
      <c r="F552" s="51"/>
      <c r="G552" s="51"/>
      <c r="H552" s="51"/>
      <c r="I552" s="51"/>
      <c r="J552" s="51"/>
      <c r="K552" s="51"/>
      <c r="M552" s="51"/>
      <c r="N552" s="51"/>
    </row>
    <row r="553" spans="6:14" x14ac:dyDescent="0.25">
      <c r="F553" s="51"/>
      <c r="G553" s="51"/>
      <c r="H553" s="51"/>
      <c r="I553" s="51"/>
      <c r="J553" s="51"/>
      <c r="K553" s="51"/>
      <c r="M553" s="51"/>
      <c r="N553" s="51"/>
    </row>
    <row r="554" spans="6:14" x14ac:dyDescent="0.25">
      <c r="F554" s="51"/>
      <c r="G554" s="51"/>
      <c r="H554" s="51"/>
      <c r="I554" s="51"/>
      <c r="J554" s="51"/>
      <c r="K554" s="51"/>
      <c r="M554" s="51"/>
      <c r="N554" s="51"/>
    </row>
    <row r="555" spans="6:14" x14ac:dyDescent="0.25">
      <c r="F555" s="51"/>
      <c r="G555" s="51"/>
      <c r="H555" s="51"/>
      <c r="I555" s="51"/>
      <c r="J555" s="51"/>
      <c r="K555" s="51"/>
      <c r="M555" s="51"/>
      <c r="N555" s="51"/>
    </row>
    <row r="556" spans="6:14" x14ac:dyDescent="0.25">
      <c r="F556" s="51"/>
      <c r="G556" s="51"/>
      <c r="H556" s="51"/>
      <c r="I556" s="51"/>
      <c r="J556" s="51"/>
      <c r="K556" s="51"/>
      <c r="M556" s="51"/>
      <c r="N556" s="51"/>
    </row>
    <row r="557" spans="6:14" x14ac:dyDescent="0.25">
      <c r="F557" s="51"/>
      <c r="G557" s="51"/>
      <c r="H557" s="51"/>
      <c r="I557" s="51"/>
      <c r="J557" s="51"/>
      <c r="K557" s="51"/>
      <c r="M557" s="51"/>
      <c r="N557" s="51"/>
    </row>
    <row r="558" spans="6:14" x14ac:dyDescent="0.25">
      <c r="F558" s="51"/>
      <c r="G558" s="51"/>
      <c r="H558" s="51"/>
      <c r="I558" s="51"/>
      <c r="J558" s="51"/>
      <c r="K558" s="51"/>
      <c r="M558" s="51"/>
      <c r="N558" s="51"/>
    </row>
    <row r="559" spans="6:14" x14ac:dyDescent="0.25">
      <c r="F559" s="51"/>
      <c r="G559" s="51"/>
      <c r="H559" s="51"/>
      <c r="I559" s="51"/>
      <c r="J559" s="51"/>
      <c r="K559" s="51"/>
      <c r="M559" s="51"/>
      <c r="N559" s="51"/>
    </row>
    <row r="560" spans="6:14" x14ac:dyDescent="0.25">
      <c r="F560" s="51"/>
      <c r="G560" s="51"/>
      <c r="H560" s="51"/>
      <c r="I560" s="51"/>
      <c r="J560" s="51"/>
      <c r="K560" s="51"/>
      <c r="M560" s="51"/>
      <c r="N560" s="51"/>
    </row>
    <row r="561" spans="6:14" x14ac:dyDescent="0.25">
      <c r="F561" s="51"/>
      <c r="G561" s="51"/>
      <c r="H561" s="51"/>
      <c r="I561" s="51"/>
      <c r="J561" s="51"/>
      <c r="K561" s="51"/>
      <c r="M561" s="51"/>
      <c r="N561" s="51"/>
    </row>
    <row r="562" spans="6:14" x14ac:dyDescent="0.25">
      <c r="F562" s="51"/>
      <c r="G562" s="51"/>
      <c r="H562" s="51"/>
      <c r="I562" s="51"/>
      <c r="J562" s="51"/>
      <c r="K562" s="51"/>
      <c r="M562" s="51"/>
      <c r="N562" s="51"/>
    </row>
    <row r="563" spans="6:14" x14ac:dyDescent="0.25">
      <c r="F563" s="51"/>
      <c r="G563" s="51"/>
      <c r="H563" s="51"/>
      <c r="I563" s="51"/>
      <c r="J563" s="51"/>
      <c r="K563" s="51"/>
      <c r="M563" s="51"/>
      <c r="N563" s="51"/>
    </row>
    <row r="564" spans="6:14" x14ac:dyDescent="0.25">
      <c r="F564" s="51"/>
      <c r="G564" s="51"/>
      <c r="H564" s="51"/>
      <c r="I564" s="51"/>
      <c r="J564" s="51"/>
      <c r="K564" s="51"/>
      <c r="M564" s="51"/>
      <c r="N564" s="51"/>
    </row>
    <row r="565" spans="6:14" x14ac:dyDescent="0.25">
      <c r="F565" s="51"/>
      <c r="G565" s="51"/>
      <c r="H565" s="51"/>
      <c r="I565" s="51"/>
      <c r="J565" s="51"/>
      <c r="K565" s="51"/>
      <c r="M565" s="51"/>
      <c r="N565" s="51"/>
    </row>
    <row r="566" spans="6:14" x14ac:dyDescent="0.25">
      <c r="F566" s="51"/>
      <c r="G566" s="51"/>
      <c r="H566" s="51"/>
      <c r="I566" s="51"/>
      <c r="J566" s="51"/>
      <c r="K566" s="51"/>
      <c r="M566" s="51"/>
      <c r="N566" s="51"/>
    </row>
    <row r="567" spans="6:14" x14ac:dyDescent="0.25">
      <c r="F567" s="51"/>
      <c r="G567" s="51"/>
      <c r="H567" s="51"/>
      <c r="I567" s="51"/>
      <c r="J567" s="51"/>
      <c r="K567" s="51"/>
      <c r="M567" s="51"/>
      <c r="N567" s="51"/>
    </row>
    <row r="568" spans="6:14" x14ac:dyDescent="0.25">
      <c r="F568" s="51"/>
      <c r="G568" s="51"/>
      <c r="H568" s="51"/>
      <c r="I568" s="51"/>
      <c r="J568" s="51"/>
      <c r="K568" s="51"/>
      <c r="M568" s="51"/>
      <c r="N568" s="51"/>
    </row>
    <row r="569" spans="6:14" x14ac:dyDescent="0.25">
      <c r="F569" s="51"/>
      <c r="G569" s="51"/>
      <c r="H569" s="51"/>
      <c r="I569" s="51"/>
      <c r="J569" s="51"/>
      <c r="K569" s="51"/>
      <c r="M569" s="51"/>
      <c r="N569" s="51"/>
    </row>
    <row r="570" spans="6:14" x14ac:dyDescent="0.25">
      <c r="F570" s="51"/>
      <c r="G570" s="51"/>
      <c r="H570" s="51"/>
      <c r="I570" s="51"/>
      <c r="J570" s="51"/>
      <c r="K570" s="51"/>
      <c r="M570" s="51"/>
      <c r="N570" s="51"/>
    </row>
    <row r="571" spans="6:14" x14ac:dyDescent="0.25">
      <c r="F571" s="51"/>
      <c r="G571" s="51"/>
      <c r="H571" s="51"/>
      <c r="I571" s="51"/>
      <c r="J571" s="51"/>
      <c r="K571" s="51"/>
      <c r="M571" s="51"/>
      <c r="N571" s="51"/>
    </row>
    <row r="572" spans="6:14" x14ac:dyDescent="0.25">
      <c r="F572" s="51"/>
      <c r="G572" s="51"/>
      <c r="H572" s="51"/>
      <c r="I572" s="51"/>
      <c r="J572" s="51"/>
      <c r="K572" s="51"/>
      <c r="M572" s="51"/>
      <c r="N572" s="51"/>
    </row>
    <row r="573" spans="6:14" x14ac:dyDescent="0.25">
      <c r="F573" s="51"/>
      <c r="G573" s="51"/>
      <c r="H573" s="51"/>
      <c r="I573" s="51"/>
      <c r="J573" s="51"/>
      <c r="K573" s="51"/>
      <c r="M573" s="51"/>
      <c r="N573" s="51"/>
    </row>
    <row r="574" spans="6:14" x14ac:dyDescent="0.25">
      <c r="F574" s="51"/>
      <c r="G574" s="51"/>
      <c r="H574" s="51"/>
      <c r="I574" s="51"/>
      <c r="J574" s="51"/>
      <c r="K574" s="51"/>
      <c r="M574" s="51"/>
      <c r="N574" s="51"/>
    </row>
    <row r="575" spans="6:14" x14ac:dyDescent="0.25">
      <c r="F575" s="51"/>
      <c r="G575" s="51"/>
      <c r="H575" s="51"/>
      <c r="I575" s="51"/>
      <c r="J575" s="51"/>
      <c r="K575" s="51"/>
      <c r="M575" s="51"/>
      <c r="N575" s="51"/>
    </row>
    <row r="576" spans="6:14" x14ac:dyDescent="0.25">
      <c r="F576" s="51"/>
      <c r="G576" s="51"/>
      <c r="H576" s="51"/>
      <c r="I576" s="51"/>
      <c r="J576" s="51"/>
      <c r="K576" s="51"/>
      <c r="M576" s="51"/>
      <c r="N576" s="51"/>
    </row>
    <row r="577" spans="6:14" x14ac:dyDescent="0.25">
      <c r="F577" s="51"/>
      <c r="G577" s="51"/>
      <c r="H577" s="51"/>
      <c r="I577" s="51"/>
      <c r="J577" s="51"/>
      <c r="K577" s="51"/>
      <c r="M577" s="51"/>
      <c r="N577" s="51"/>
    </row>
    <row r="578" spans="6:14" x14ac:dyDescent="0.25">
      <c r="F578" s="51"/>
      <c r="G578" s="51"/>
      <c r="H578" s="51"/>
      <c r="I578" s="51"/>
      <c r="J578" s="51"/>
      <c r="K578" s="51"/>
      <c r="M578" s="51"/>
      <c r="N578" s="51"/>
    </row>
    <row r="579" spans="6:14" x14ac:dyDescent="0.25">
      <c r="F579" s="51"/>
      <c r="G579" s="51"/>
      <c r="H579" s="51"/>
      <c r="I579" s="51"/>
      <c r="J579" s="51"/>
      <c r="K579" s="51"/>
      <c r="M579" s="51"/>
      <c r="N579" s="51"/>
    </row>
    <row r="580" spans="6:14" x14ac:dyDescent="0.25">
      <c r="F580" s="51"/>
      <c r="G580" s="51"/>
      <c r="H580" s="51"/>
      <c r="I580" s="51"/>
      <c r="J580" s="51"/>
      <c r="K580" s="51"/>
      <c r="M580" s="51"/>
      <c r="N580" s="51"/>
    </row>
    <row r="581" spans="6:14" x14ac:dyDescent="0.25">
      <c r="F581" s="51"/>
      <c r="G581" s="51"/>
      <c r="H581" s="51"/>
      <c r="I581" s="51"/>
      <c r="J581" s="51"/>
      <c r="K581" s="51"/>
      <c r="M581" s="51"/>
      <c r="N581" s="51"/>
    </row>
    <row r="582" spans="6:14" x14ac:dyDescent="0.25">
      <c r="F582" s="51"/>
      <c r="G582" s="51"/>
      <c r="H582" s="51"/>
      <c r="I582" s="51"/>
      <c r="J582" s="51"/>
      <c r="K582" s="51"/>
      <c r="M582" s="51"/>
      <c r="N582" s="51"/>
    </row>
    <row r="583" spans="6:14" x14ac:dyDescent="0.25">
      <c r="F583" s="51"/>
      <c r="G583" s="51"/>
      <c r="H583" s="51"/>
      <c r="I583" s="51"/>
      <c r="J583" s="51"/>
      <c r="K583" s="51"/>
      <c r="M583" s="51"/>
      <c r="N583" s="51"/>
    </row>
    <row r="584" spans="6:14" x14ac:dyDescent="0.25">
      <c r="F584" s="51"/>
      <c r="G584" s="51"/>
      <c r="H584" s="51"/>
      <c r="I584" s="51"/>
      <c r="J584" s="51"/>
      <c r="K584" s="51"/>
      <c r="M584" s="51"/>
      <c r="N584" s="51"/>
    </row>
    <row r="585" spans="6:14" x14ac:dyDescent="0.25">
      <c r="F585" s="51"/>
      <c r="G585" s="51"/>
      <c r="H585" s="51"/>
      <c r="I585" s="51"/>
      <c r="J585" s="51"/>
      <c r="K585" s="51"/>
      <c r="M585" s="51"/>
      <c r="N585" s="51"/>
    </row>
    <row r="586" spans="6:14" x14ac:dyDescent="0.25">
      <c r="F586" s="51"/>
      <c r="G586" s="51"/>
      <c r="H586" s="51"/>
      <c r="I586" s="51"/>
      <c r="J586" s="51"/>
      <c r="K586" s="51"/>
      <c r="M586" s="51"/>
      <c r="N586" s="51"/>
    </row>
    <row r="587" spans="6:14" x14ac:dyDescent="0.25">
      <c r="F587" s="51"/>
      <c r="G587" s="51"/>
      <c r="H587" s="51"/>
      <c r="I587" s="51"/>
      <c r="J587" s="51"/>
      <c r="K587" s="51"/>
      <c r="M587" s="51"/>
      <c r="N587" s="51"/>
    </row>
    <row r="588" spans="6:14" x14ac:dyDescent="0.25">
      <c r="F588" s="51"/>
      <c r="G588" s="51"/>
      <c r="H588" s="51"/>
      <c r="I588" s="51"/>
      <c r="J588" s="51"/>
      <c r="K588" s="51"/>
      <c r="M588" s="51"/>
      <c r="N588" s="51"/>
    </row>
    <row r="589" spans="6:14" x14ac:dyDescent="0.25">
      <c r="F589" s="51"/>
      <c r="G589" s="51"/>
      <c r="H589" s="51"/>
      <c r="I589" s="51"/>
      <c r="J589" s="51"/>
      <c r="K589" s="51"/>
      <c r="M589" s="51"/>
      <c r="N589" s="51"/>
    </row>
    <row r="590" spans="6:14" x14ac:dyDescent="0.25">
      <c r="F590" s="51"/>
      <c r="G590" s="51"/>
      <c r="H590" s="51"/>
      <c r="I590" s="51"/>
      <c r="J590" s="51"/>
      <c r="K590" s="51"/>
      <c r="M590" s="51"/>
      <c r="N590" s="51"/>
    </row>
    <row r="591" spans="6:14" x14ac:dyDescent="0.25">
      <c r="F591" s="51"/>
      <c r="G591" s="51"/>
      <c r="H591" s="51"/>
      <c r="I591" s="51"/>
      <c r="J591" s="51"/>
      <c r="K591" s="51"/>
      <c r="M591" s="51"/>
      <c r="N591" s="51"/>
    </row>
    <row r="592" spans="6:14" x14ac:dyDescent="0.25">
      <c r="F592" s="51"/>
      <c r="G592" s="51"/>
      <c r="H592" s="51"/>
      <c r="I592" s="51"/>
      <c r="J592" s="51"/>
      <c r="K592" s="51"/>
      <c r="M592" s="51"/>
      <c r="N592" s="51"/>
    </row>
    <row r="593" spans="6:14" x14ac:dyDescent="0.25">
      <c r="F593" s="51"/>
      <c r="G593" s="51"/>
      <c r="H593" s="51"/>
      <c r="I593" s="51"/>
      <c r="J593" s="51"/>
      <c r="K593" s="51"/>
      <c r="M593" s="51"/>
      <c r="N593" s="51"/>
    </row>
    <row r="594" spans="6:14" x14ac:dyDescent="0.25">
      <c r="F594" s="51"/>
      <c r="G594" s="51"/>
      <c r="H594" s="51"/>
      <c r="I594" s="51"/>
      <c r="J594" s="51"/>
      <c r="K594" s="51"/>
      <c r="M594" s="51"/>
      <c r="N594" s="51"/>
    </row>
    <row r="595" spans="6:14" x14ac:dyDescent="0.25">
      <c r="F595" s="51"/>
      <c r="G595" s="51"/>
      <c r="H595" s="51"/>
      <c r="I595" s="51"/>
      <c r="J595" s="51"/>
      <c r="K595" s="51"/>
      <c r="M595" s="51"/>
      <c r="N595" s="51"/>
    </row>
    <row r="596" spans="6:14" x14ac:dyDescent="0.25">
      <c r="F596" s="51"/>
      <c r="G596" s="51"/>
      <c r="H596" s="51"/>
      <c r="I596" s="51"/>
      <c r="J596" s="51"/>
      <c r="K596" s="51"/>
      <c r="M596" s="51"/>
      <c r="N596" s="51"/>
    </row>
    <row r="597" spans="6:14" x14ac:dyDescent="0.25">
      <c r="F597" s="51"/>
      <c r="G597" s="51"/>
      <c r="H597" s="51"/>
      <c r="I597" s="51"/>
      <c r="J597" s="51"/>
      <c r="K597" s="51"/>
      <c r="M597" s="51"/>
      <c r="N597" s="51"/>
    </row>
    <row r="598" spans="6:14" x14ac:dyDescent="0.25">
      <c r="F598" s="51"/>
      <c r="G598" s="51"/>
      <c r="H598" s="51"/>
      <c r="I598" s="51"/>
      <c r="J598" s="51"/>
      <c r="K598" s="51"/>
      <c r="M598" s="51"/>
      <c r="N598" s="51"/>
    </row>
    <row r="599" spans="6:14" x14ac:dyDescent="0.25">
      <c r="F599" s="51"/>
      <c r="G599" s="51"/>
      <c r="H599" s="51"/>
      <c r="I599" s="51"/>
      <c r="J599" s="51"/>
      <c r="K599" s="51"/>
      <c r="M599" s="51"/>
      <c r="N599" s="51"/>
    </row>
    <row r="600" spans="6:14" x14ac:dyDescent="0.25">
      <c r="F600" s="51"/>
      <c r="G600" s="51"/>
      <c r="H600" s="51"/>
      <c r="I600" s="51"/>
      <c r="J600" s="51"/>
      <c r="K600" s="51"/>
      <c r="M600" s="51"/>
      <c r="N600" s="51"/>
    </row>
    <row r="601" spans="6:14" x14ac:dyDescent="0.25">
      <c r="F601" s="51"/>
      <c r="G601" s="51"/>
      <c r="H601" s="51"/>
      <c r="I601" s="51"/>
      <c r="J601" s="51"/>
      <c r="K601" s="51"/>
      <c r="M601" s="51"/>
      <c r="N601" s="51"/>
    </row>
    <row r="602" spans="6:14" x14ac:dyDescent="0.25">
      <c r="F602" s="51"/>
      <c r="G602" s="51"/>
      <c r="H602" s="51"/>
      <c r="I602" s="51"/>
      <c r="J602" s="51"/>
      <c r="K602" s="51"/>
      <c r="M602" s="51"/>
      <c r="N602" s="51"/>
    </row>
    <row r="603" spans="6:14" x14ac:dyDescent="0.25">
      <c r="F603" s="51"/>
      <c r="G603" s="51"/>
      <c r="H603" s="51"/>
      <c r="I603" s="51"/>
      <c r="J603" s="51"/>
      <c r="K603" s="51"/>
      <c r="M603" s="51"/>
      <c r="N603" s="51"/>
    </row>
    <row r="604" spans="6:14" x14ac:dyDescent="0.25">
      <c r="F604" s="51"/>
      <c r="G604" s="51"/>
      <c r="H604" s="51"/>
      <c r="I604" s="51"/>
      <c r="J604" s="51"/>
      <c r="K604" s="51"/>
      <c r="M604" s="51"/>
      <c r="N604" s="51"/>
    </row>
    <row r="605" spans="6:14" x14ac:dyDescent="0.25">
      <c r="F605" s="51"/>
      <c r="G605" s="51"/>
      <c r="H605" s="51"/>
      <c r="I605" s="51"/>
      <c r="J605" s="51"/>
      <c r="K605" s="51"/>
      <c r="M605" s="51"/>
      <c r="N605" s="51"/>
    </row>
    <row r="606" spans="6:14" x14ac:dyDescent="0.25">
      <c r="F606" s="51"/>
      <c r="G606" s="51"/>
      <c r="H606" s="51"/>
      <c r="I606" s="51"/>
      <c r="J606" s="51"/>
      <c r="K606" s="51"/>
      <c r="M606" s="51"/>
      <c r="N606" s="51"/>
    </row>
    <row r="607" spans="6:14" x14ac:dyDescent="0.25">
      <c r="F607" s="51"/>
      <c r="G607" s="51"/>
      <c r="H607" s="51"/>
      <c r="I607" s="51"/>
      <c r="J607" s="51"/>
      <c r="K607" s="51"/>
      <c r="M607" s="51"/>
      <c r="N607" s="51"/>
    </row>
    <row r="608" spans="6:14" x14ac:dyDescent="0.25">
      <c r="F608" s="51"/>
      <c r="G608" s="51"/>
      <c r="H608" s="51"/>
      <c r="I608" s="51"/>
      <c r="J608" s="51"/>
      <c r="K608" s="51"/>
      <c r="M608" s="51"/>
      <c r="N608" s="51"/>
    </row>
    <row r="609" spans="6:14" x14ac:dyDescent="0.25">
      <c r="F609" s="51"/>
      <c r="G609" s="51"/>
      <c r="H609" s="51"/>
      <c r="I609" s="51"/>
      <c r="J609" s="51"/>
      <c r="K609" s="51"/>
      <c r="M609" s="51"/>
      <c r="N609" s="51"/>
    </row>
    <row r="610" spans="6:14" x14ac:dyDescent="0.25">
      <c r="F610" s="51"/>
      <c r="G610" s="51"/>
      <c r="H610" s="51"/>
      <c r="I610" s="51"/>
      <c r="J610" s="51"/>
      <c r="K610" s="51"/>
      <c r="M610" s="51"/>
      <c r="N610" s="51"/>
    </row>
    <row r="611" spans="6:14" x14ac:dyDescent="0.25">
      <c r="F611" s="51"/>
      <c r="G611" s="51"/>
      <c r="H611" s="51"/>
      <c r="I611" s="51"/>
      <c r="J611" s="51"/>
      <c r="K611" s="51"/>
      <c r="M611" s="51"/>
      <c r="N611" s="51"/>
    </row>
    <row r="612" spans="6:14" x14ac:dyDescent="0.25">
      <c r="F612" s="51"/>
      <c r="G612" s="51"/>
      <c r="H612" s="51"/>
      <c r="I612" s="51"/>
      <c r="J612" s="51"/>
      <c r="K612" s="51"/>
      <c r="M612" s="51"/>
      <c r="N612" s="51"/>
    </row>
    <row r="613" spans="6:14" x14ac:dyDescent="0.25">
      <c r="F613" s="51"/>
      <c r="G613" s="51"/>
      <c r="H613" s="51"/>
      <c r="I613" s="51"/>
      <c r="J613" s="51"/>
      <c r="K613" s="51"/>
      <c r="M613" s="51"/>
      <c r="N613" s="51"/>
    </row>
    <row r="614" spans="6:14" x14ac:dyDescent="0.25">
      <c r="F614" s="51"/>
      <c r="G614" s="51"/>
      <c r="H614" s="51"/>
      <c r="I614" s="51"/>
      <c r="J614" s="51"/>
      <c r="K614" s="51"/>
      <c r="M614" s="51"/>
      <c r="N614" s="51"/>
    </row>
    <row r="615" spans="6:14" x14ac:dyDescent="0.25">
      <c r="F615" s="51"/>
      <c r="G615" s="51"/>
      <c r="H615" s="51"/>
      <c r="I615" s="51"/>
      <c r="J615" s="51"/>
      <c r="K615" s="51"/>
      <c r="M615" s="51"/>
      <c r="N615" s="51"/>
    </row>
    <row r="616" spans="6:14" x14ac:dyDescent="0.25">
      <c r="F616" s="51"/>
      <c r="G616" s="51"/>
      <c r="H616" s="51"/>
      <c r="I616" s="51"/>
      <c r="J616" s="51"/>
      <c r="K616" s="51"/>
      <c r="M616" s="51"/>
      <c r="N616" s="51"/>
    </row>
    <row r="617" spans="6:14" x14ac:dyDescent="0.25">
      <c r="F617" s="51"/>
      <c r="G617" s="51"/>
      <c r="H617" s="51"/>
      <c r="I617" s="51"/>
      <c r="J617" s="51"/>
      <c r="K617" s="51"/>
      <c r="M617" s="51"/>
      <c r="N617" s="51"/>
    </row>
    <row r="618" spans="6:14" x14ac:dyDescent="0.25">
      <c r="F618" s="51"/>
      <c r="G618" s="51"/>
      <c r="H618" s="51"/>
      <c r="I618" s="51"/>
      <c r="J618" s="51"/>
      <c r="K618" s="51"/>
      <c r="M618" s="51"/>
      <c r="N618" s="51"/>
    </row>
    <row r="619" spans="6:14" x14ac:dyDescent="0.25">
      <c r="F619" s="51"/>
      <c r="G619" s="51"/>
      <c r="H619" s="51"/>
      <c r="I619" s="51"/>
      <c r="J619" s="51"/>
      <c r="K619" s="51"/>
      <c r="M619" s="51"/>
      <c r="N619" s="51"/>
    </row>
    <row r="620" spans="6:14" x14ac:dyDescent="0.25">
      <c r="F620" s="51"/>
      <c r="G620" s="51"/>
      <c r="H620" s="51"/>
      <c r="I620" s="51"/>
      <c r="J620" s="51"/>
      <c r="K620" s="51"/>
      <c r="M620" s="51"/>
      <c r="N620" s="51"/>
    </row>
    <row r="621" spans="6:14" x14ac:dyDescent="0.25">
      <c r="F621" s="51"/>
      <c r="G621" s="51"/>
      <c r="H621" s="51"/>
      <c r="I621" s="51"/>
      <c r="J621" s="51"/>
      <c r="K621" s="51"/>
      <c r="M621" s="51"/>
      <c r="N621" s="51"/>
    </row>
    <row r="622" spans="6:14" x14ac:dyDescent="0.25">
      <c r="F622" s="51"/>
      <c r="G622" s="51"/>
      <c r="H622" s="51"/>
      <c r="I622" s="51"/>
      <c r="J622" s="51"/>
      <c r="K622" s="51"/>
      <c r="M622" s="51"/>
      <c r="N622" s="51"/>
    </row>
    <row r="623" spans="6:14" x14ac:dyDescent="0.25">
      <c r="F623" s="51"/>
      <c r="G623" s="51"/>
      <c r="H623" s="51"/>
      <c r="I623" s="51"/>
      <c r="J623" s="51"/>
      <c r="K623" s="51"/>
      <c r="M623" s="51"/>
      <c r="N623" s="51"/>
    </row>
    <row r="624" spans="6:14" x14ac:dyDescent="0.25">
      <c r="F624" s="51"/>
      <c r="G624" s="51"/>
      <c r="H624" s="51"/>
      <c r="I624" s="51"/>
      <c r="J624" s="51"/>
      <c r="K624" s="51"/>
      <c r="M624" s="51"/>
      <c r="N624" s="51"/>
    </row>
    <row r="625" spans="6:14" x14ac:dyDescent="0.25">
      <c r="F625" s="51"/>
      <c r="G625" s="51"/>
      <c r="H625" s="51"/>
      <c r="I625" s="51"/>
      <c r="J625" s="51"/>
      <c r="K625" s="51"/>
      <c r="M625" s="51"/>
      <c r="N625" s="51"/>
    </row>
    <row r="626" spans="6:14" x14ac:dyDescent="0.25">
      <c r="F626" s="51"/>
      <c r="G626" s="51"/>
      <c r="H626" s="51"/>
      <c r="I626" s="51"/>
      <c r="J626" s="51"/>
      <c r="K626" s="51"/>
      <c r="M626" s="51"/>
      <c r="N626" s="51"/>
    </row>
    <row r="627" spans="6:14" x14ac:dyDescent="0.25">
      <c r="F627" s="51"/>
      <c r="G627" s="51"/>
      <c r="H627" s="51"/>
      <c r="I627" s="51"/>
      <c r="J627" s="51"/>
      <c r="K627" s="51"/>
      <c r="M627" s="51"/>
      <c r="N627" s="51"/>
    </row>
    <row r="628" spans="6:14" x14ac:dyDescent="0.25">
      <c r="F628" s="51"/>
      <c r="G628" s="51"/>
      <c r="H628" s="51"/>
      <c r="I628" s="51"/>
      <c r="J628" s="51"/>
      <c r="K628" s="51"/>
      <c r="M628" s="51"/>
      <c r="N628" s="51"/>
    </row>
    <row r="629" spans="6:14" x14ac:dyDescent="0.25">
      <c r="F629" s="51"/>
      <c r="G629" s="51"/>
      <c r="H629" s="51"/>
      <c r="I629" s="51"/>
      <c r="J629" s="51"/>
      <c r="K629" s="51"/>
      <c r="M629" s="51"/>
      <c r="N629" s="51"/>
    </row>
    <row r="630" spans="6:14" x14ac:dyDescent="0.25">
      <c r="F630" s="51"/>
      <c r="G630" s="51"/>
      <c r="H630" s="51"/>
      <c r="I630" s="51"/>
      <c r="J630" s="51"/>
      <c r="K630" s="51"/>
      <c r="M630" s="51"/>
      <c r="N630" s="51"/>
    </row>
    <row r="631" spans="6:14" x14ac:dyDescent="0.25">
      <c r="F631" s="51"/>
      <c r="G631" s="51"/>
      <c r="H631" s="51"/>
      <c r="I631" s="51"/>
      <c r="J631" s="51"/>
      <c r="K631" s="51"/>
      <c r="M631" s="51"/>
      <c r="N631" s="51"/>
    </row>
    <row r="632" spans="6:14" x14ac:dyDescent="0.25">
      <c r="F632" s="51"/>
      <c r="G632" s="51"/>
      <c r="H632" s="51"/>
      <c r="I632" s="51"/>
      <c r="J632" s="51"/>
      <c r="K632" s="51"/>
      <c r="M632" s="51"/>
      <c r="N632" s="51"/>
    </row>
    <row r="633" spans="6:14" x14ac:dyDescent="0.25">
      <c r="F633" s="51"/>
      <c r="G633" s="51"/>
      <c r="H633" s="51"/>
      <c r="I633" s="51"/>
      <c r="J633" s="51"/>
      <c r="K633" s="51"/>
      <c r="M633" s="51"/>
      <c r="N633" s="51"/>
    </row>
    <row r="634" spans="6:14" x14ac:dyDescent="0.25">
      <c r="F634" s="51"/>
      <c r="G634" s="51"/>
      <c r="H634" s="51"/>
      <c r="I634" s="51"/>
      <c r="J634" s="51"/>
      <c r="K634" s="51"/>
      <c r="M634" s="51"/>
      <c r="N634" s="51"/>
    </row>
    <row r="635" spans="6:14" x14ac:dyDescent="0.25">
      <c r="F635" s="51"/>
      <c r="G635" s="51"/>
      <c r="H635" s="51"/>
      <c r="I635" s="51"/>
      <c r="J635" s="51"/>
      <c r="K635" s="51"/>
      <c r="M635" s="51"/>
      <c r="N635" s="51"/>
    </row>
    <row r="636" spans="6:14" x14ac:dyDescent="0.25">
      <c r="F636" s="51"/>
      <c r="G636" s="51"/>
      <c r="H636" s="51"/>
      <c r="I636" s="51"/>
      <c r="J636" s="51"/>
      <c r="K636" s="51"/>
      <c r="M636" s="51"/>
      <c r="N636" s="51"/>
    </row>
    <row r="637" spans="6:14" x14ac:dyDescent="0.25">
      <c r="F637" s="51"/>
      <c r="G637" s="51"/>
      <c r="H637" s="51"/>
      <c r="I637" s="51"/>
      <c r="J637" s="51"/>
      <c r="K637" s="51"/>
      <c r="M637" s="51"/>
      <c r="N637" s="51"/>
    </row>
    <row r="638" spans="6:14" x14ac:dyDescent="0.25">
      <c r="F638" s="51"/>
      <c r="G638" s="51"/>
      <c r="H638" s="51"/>
      <c r="I638" s="51"/>
      <c r="J638" s="51"/>
      <c r="K638" s="51"/>
      <c r="M638" s="51"/>
      <c r="N638" s="51"/>
    </row>
    <row r="639" spans="6:14" x14ac:dyDescent="0.25">
      <c r="F639" s="51"/>
      <c r="G639" s="51"/>
      <c r="H639" s="51"/>
      <c r="I639" s="51"/>
      <c r="J639" s="51"/>
      <c r="K639" s="51"/>
      <c r="M639" s="51"/>
      <c r="N639" s="51"/>
    </row>
    <row r="640" spans="6:14" x14ac:dyDescent="0.25">
      <c r="F640" s="51"/>
      <c r="G640" s="51"/>
      <c r="H640" s="51"/>
      <c r="I640" s="51"/>
      <c r="J640" s="51"/>
      <c r="K640" s="51"/>
      <c r="M640" s="51"/>
      <c r="N640" s="51"/>
    </row>
    <row r="641" spans="6:14" x14ac:dyDescent="0.25">
      <c r="F641" s="51"/>
      <c r="G641" s="51"/>
      <c r="H641" s="51"/>
      <c r="I641" s="51"/>
      <c r="J641" s="51"/>
      <c r="K641" s="51"/>
      <c r="M641" s="51"/>
      <c r="N641" s="51"/>
    </row>
    <row r="642" spans="6:14" x14ac:dyDescent="0.25">
      <c r="F642" s="51"/>
      <c r="G642" s="51"/>
      <c r="H642" s="51"/>
      <c r="I642" s="51"/>
      <c r="J642" s="51"/>
      <c r="K642" s="51"/>
      <c r="M642" s="51"/>
      <c r="N642" s="51"/>
    </row>
    <row r="643" spans="6:14" x14ac:dyDescent="0.25">
      <c r="F643" s="51"/>
      <c r="G643" s="51"/>
      <c r="H643" s="51"/>
      <c r="I643" s="51"/>
      <c r="J643" s="51"/>
      <c r="K643" s="51"/>
      <c r="M643" s="51"/>
      <c r="N643" s="51"/>
    </row>
    <row r="644" spans="6:14" x14ac:dyDescent="0.25">
      <c r="F644" s="51"/>
      <c r="G644" s="51"/>
      <c r="H644" s="51"/>
      <c r="I644" s="51"/>
      <c r="J644" s="51"/>
      <c r="K644" s="51"/>
      <c r="M644" s="51"/>
      <c r="N644" s="51"/>
    </row>
    <row r="645" spans="6:14" x14ac:dyDescent="0.25">
      <c r="F645" s="51"/>
      <c r="G645" s="51"/>
      <c r="H645" s="51"/>
      <c r="I645" s="51"/>
      <c r="J645" s="51"/>
      <c r="K645" s="51"/>
      <c r="M645" s="51"/>
      <c r="N645" s="51"/>
    </row>
    <row r="646" spans="6:14" x14ac:dyDescent="0.25">
      <c r="F646" s="51"/>
      <c r="G646" s="51"/>
      <c r="H646" s="51"/>
      <c r="I646" s="51"/>
      <c r="J646" s="51"/>
      <c r="K646" s="51"/>
      <c r="M646" s="51"/>
      <c r="N646" s="51"/>
    </row>
    <row r="647" spans="6:14" x14ac:dyDescent="0.25">
      <c r="F647" s="51"/>
      <c r="G647" s="51"/>
      <c r="H647" s="51"/>
      <c r="I647" s="51"/>
      <c r="J647" s="51"/>
      <c r="K647" s="51"/>
      <c r="M647" s="51"/>
      <c r="N647" s="51"/>
    </row>
    <row r="648" spans="6:14" x14ac:dyDescent="0.25">
      <c r="F648" s="51"/>
      <c r="G648" s="51"/>
      <c r="H648" s="51"/>
      <c r="I648" s="51"/>
      <c r="J648" s="51"/>
      <c r="K648" s="51"/>
      <c r="M648" s="51"/>
      <c r="N648" s="51"/>
    </row>
    <row r="649" spans="6:14" x14ac:dyDescent="0.25">
      <c r="F649" s="51"/>
      <c r="G649" s="51"/>
      <c r="H649" s="51"/>
      <c r="I649" s="51"/>
      <c r="J649" s="51"/>
      <c r="K649" s="51"/>
      <c r="M649" s="51"/>
      <c r="N649" s="51"/>
    </row>
    <row r="650" spans="6:14" x14ac:dyDescent="0.25">
      <c r="F650" s="51"/>
      <c r="G650" s="51"/>
      <c r="H650" s="51"/>
      <c r="I650" s="51"/>
      <c r="J650" s="51"/>
      <c r="K650" s="51"/>
      <c r="M650" s="51"/>
      <c r="N650" s="51"/>
    </row>
    <row r="651" spans="6:14" x14ac:dyDescent="0.25">
      <c r="F651" s="51"/>
      <c r="G651" s="51"/>
      <c r="H651" s="51"/>
      <c r="I651" s="51"/>
      <c r="J651" s="51"/>
      <c r="K651" s="51"/>
      <c r="M651" s="51"/>
      <c r="N651" s="51"/>
    </row>
    <row r="652" spans="6:14" x14ac:dyDescent="0.25">
      <c r="F652" s="51"/>
      <c r="G652" s="51"/>
      <c r="H652" s="51"/>
      <c r="I652" s="51"/>
      <c r="J652" s="51"/>
      <c r="K652" s="51"/>
      <c r="M652" s="51"/>
      <c r="N652" s="51"/>
    </row>
    <row r="653" spans="6:14" x14ac:dyDescent="0.25">
      <c r="F653" s="51"/>
      <c r="G653" s="51"/>
      <c r="H653" s="51"/>
      <c r="I653" s="51"/>
      <c r="J653" s="51"/>
      <c r="K653" s="51"/>
      <c r="M653" s="51"/>
      <c r="N653" s="51"/>
    </row>
    <row r="654" spans="6:14" x14ac:dyDescent="0.25">
      <c r="F654" s="51"/>
      <c r="G654" s="51"/>
      <c r="H654" s="51"/>
      <c r="I654" s="51"/>
      <c r="J654" s="51"/>
      <c r="K654" s="51"/>
      <c r="M654" s="51"/>
      <c r="N654" s="51"/>
    </row>
    <row r="655" spans="6:14" x14ac:dyDescent="0.25">
      <c r="F655" s="51"/>
      <c r="G655" s="51"/>
      <c r="H655" s="51"/>
      <c r="I655" s="51"/>
      <c r="J655" s="51"/>
      <c r="K655" s="51"/>
      <c r="M655" s="51"/>
      <c r="N655" s="51"/>
    </row>
    <row r="656" spans="6:14" x14ac:dyDescent="0.25">
      <c r="F656" s="51"/>
      <c r="G656" s="51"/>
      <c r="H656" s="51"/>
      <c r="I656" s="51"/>
      <c r="J656" s="51"/>
      <c r="K656" s="51"/>
      <c r="M656" s="51"/>
      <c r="N656" s="51"/>
    </row>
    <row r="657" spans="6:14" x14ac:dyDescent="0.25">
      <c r="F657" s="51"/>
      <c r="G657" s="51"/>
      <c r="H657" s="51"/>
      <c r="I657" s="51"/>
      <c r="J657" s="51"/>
      <c r="K657" s="51"/>
      <c r="M657" s="51"/>
      <c r="N657" s="51"/>
    </row>
    <row r="658" spans="6:14" x14ac:dyDescent="0.25">
      <c r="F658" s="51"/>
      <c r="G658" s="51"/>
      <c r="H658" s="51"/>
      <c r="I658" s="51"/>
      <c r="J658" s="51"/>
      <c r="K658" s="51"/>
      <c r="M658" s="51"/>
      <c r="N658" s="51"/>
    </row>
    <row r="659" spans="6:14" x14ac:dyDescent="0.25">
      <c r="F659" s="51"/>
      <c r="G659" s="51"/>
      <c r="H659" s="51"/>
      <c r="I659" s="51"/>
      <c r="J659" s="51"/>
      <c r="K659" s="51"/>
      <c r="M659" s="51"/>
      <c r="N659" s="51"/>
    </row>
    <row r="660" spans="6:14" x14ac:dyDescent="0.25">
      <c r="F660" s="51"/>
      <c r="G660" s="51"/>
      <c r="H660" s="51"/>
      <c r="I660" s="51"/>
      <c r="J660" s="51"/>
      <c r="K660" s="51"/>
      <c r="M660" s="51"/>
      <c r="N660" s="51"/>
    </row>
    <row r="661" spans="6:14" x14ac:dyDescent="0.25">
      <c r="F661" s="51"/>
      <c r="G661" s="51"/>
      <c r="H661" s="51"/>
      <c r="I661" s="51"/>
      <c r="J661" s="51"/>
      <c r="K661" s="51"/>
      <c r="M661" s="51"/>
      <c r="N661" s="51"/>
    </row>
    <row r="662" spans="6:14" x14ac:dyDescent="0.25">
      <c r="F662" s="51"/>
      <c r="G662" s="51"/>
      <c r="H662" s="51"/>
      <c r="I662" s="51"/>
      <c r="J662" s="51"/>
      <c r="K662" s="51"/>
      <c r="M662" s="51"/>
      <c r="N662" s="51"/>
    </row>
    <row r="663" spans="6:14" x14ac:dyDescent="0.25">
      <c r="F663" s="51"/>
      <c r="G663" s="51"/>
      <c r="H663" s="51"/>
      <c r="I663" s="51"/>
      <c r="J663" s="51"/>
      <c r="K663" s="51"/>
      <c r="M663" s="51"/>
      <c r="N663" s="51"/>
    </row>
    <row r="664" spans="6:14" x14ac:dyDescent="0.25">
      <c r="F664" s="51"/>
      <c r="G664" s="51"/>
      <c r="H664" s="51"/>
      <c r="I664" s="51"/>
      <c r="J664" s="51"/>
      <c r="K664" s="51"/>
      <c r="M664" s="51"/>
      <c r="N664" s="51"/>
    </row>
    <row r="665" spans="6:14" x14ac:dyDescent="0.25">
      <c r="F665" s="51"/>
      <c r="G665" s="51"/>
      <c r="H665" s="51"/>
      <c r="I665" s="51"/>
      <c r="J665" s="51"/>
      <c r="K665" s="51"/>
      <c r="M665" s="51"/>
      <c r="N665" s="51"/>
    </row>
    <row r="666" spans="6:14" x14ac:dyDescent="0.25">
      <c r="F666" s="51"/>
      <c r="G666" s="51"/>
      <c r="H666" s="51"/>
      <c r="I666" s="51"/>
      <c r="J666" s="51"/>
      <c r="K666" s="51"/>
      <c r="M666" s="51"/>
      <c r="N666" s="51"/>
    </row>
    <row r="667" spans="6:14" x14ac:dyDescent="0.25">
      <c r="F667" s="51"/>
      <c r="G667" s="51"/>
      <c r="H667" s="51"/>
      <c r="I667" s="51"/>
      <c r="J667" s="51"/>
      <c r="K667" s="51"/>
      <c r="M667" s="51"/>
      <c r="N667" s="51"/>
    </row>
    <row r="668" spans="6:14" x14ac:dyDescent="0.25">
      <c r="F668" s="51"/>
      <c r="G668" s="51"/>
      <c r="H668" s="51"/>
      <c r="I668" s="51"/>
      <c r="J668" s="51"/>
      <c r="K668" s="51"/>
      <c r="M668" s="51"/>
      <c r="N668" s="51"/>
    </row>
    <row r="669" spans="6:14" x14ac:dyDescent="0.25">
      <c r="F669" s="51"/>
      <c r="G669" s="51"/>
      <c r="H669" s="51"/>
      <c r="I669" s="51"/>
      <c r="J669" s="51"/>
      <c r="K669" s="51"/>
      <c r="M669" s="51"/>
      <c r="N669" s="51"/>
    </row>
    <row r="670" spans="6:14" x14ac:dyDescent="0.25">
      <c r="F670" s="51"/>
      <c r="G670" s="51"/>
      <c r="H670" s="51"/>
      <c r="I670" s="51"/>
      <c r="J670" s="51"/>
      <c r="K670" s="51"/>
      <c r="M670" s="51"/>
      <c r="N670" s="51"/>
    </row>
    <row r="671" spans="6:14" x14ac:dyDescent="0.25">
      <c r="F671" s="51"/>
      <c r="G671" s="51"/>
      <c r="H671" s="51"/>
      <c r="I671" s="51"/>
      <c r="J671" s="51"/>
      <c r="K671" s="51"/>
      <c r="M671" s="51"/>
      <c r="N671" s="51"/>
    </row>
    <row r="672" spans="6:14" x14ac:dyDescent="0.25">
      <c r="F672" s="51"/>
      <c r="G672" s="51"/>
      <c r="H672" s="51"/>
      <c r="I672" s="51"/>
      <c r="J672" s="51"/>
      <c r="K672" s="51"/>
      <c r="M672" s="51"/>
      <c r="N672" s="51"/>
    </row>
    <row r="673" spans="6:14" x14ac:dyDescent="0.25">
      <c r="F673" s="51"/>
      <c r="G673" s="51"/>
      <c r="H673" s="51"/>
      <c r="I673" s="51"/>
      <c r="J673" s="51"/>
      <c r="K673" s="51"/>
      <c r="M673" s="51"/>
      <c r="N673" s="51"/>
    </row>
    <row r="674" spans="6:14" x14ac:dyDescent="0.25">
      <c r="F674" s="51"/>
      <c r="G674" s="51"/>
      <c r="H674" s="51"/>
      <c r="I674" s="51"/>
      <c r="J674" s="51"/>
      <c r="K674" s="51"/>
      <c r="M674" s="51"/>
      <c r="N674" s="51"/>
    </row>
    <row r="675" spans="6:14" x14ac:dyDescent="0.25">
      <c r="F675" s="51"/>
      <c r="G675" s="51"/>
      <c r="H675" s="51"/>
      <c r="I675" s="51"/>
      <c r="J675" s="51"/>
      <c r="K675" s="51"/>
      <c r="M675" s="51"/>
      <c r="N675" s="51"/>
    </row>
    <row r="676" spans="6:14" x14ac:dyDescent="0.25">
      <c r="F676" s="51"/>
      <c r="G676" s="51"/>
      <c r="H676" s="51"/>
      <c r="I676" s="51"/>
      <c r="J676" s="51"/>
      <c r="K676" s="51"/>
      <c r="M676" s="51"/>
      <c r="N676" s="51"/>
    </row>
    <row r="677" spans="6:14" x14ac:dyDescent="0.25">
      <c r="F677" s="51"/>
      <c r="G677" s="51"/>
      <c r="H677" s="51"/>
      <c r="I677" s="51"/>
      <c r="J677" s="51"/>
      <c r="K677" s="51"/>
      <c r="M677" s="51"/>
      <c r="N677" s="51"/>
    </row>
    <row r="678" spans="6:14" x14ac:dyDescent="0.25">
      <c r="F678" s="51"/>
      <c r="G678" s="51"/>
      <c r="H678" s="51"/>
      <c r="I678" s="51"/>
      <c r="J678" s="51"/>
      <c r="K678" s="51"/>
      <c r="M678" s="51"/>
      <c r="N678" s="51"/>
    </row>
    <row r="679" spans="6:14" x14ac:dyDescent="0.25">
      <c r="F679" s="51"/>
      <c r="G679" s="51"/>
      <c r="H679" s="51"/>
      <c r="I679" s="51"/>
      <c r="J679" s="51"/>
      <c r="K679" s="51"/>
      <c r="M679" s="51"/>
      <c r="N679" s="51"/>
    </row>
    <row r="680" spans="6:14" x14ac:dyDescent="0.25">
      <c r="F680" s="51"/>
      <c r="G680" s="51"/>
      <c r="H680" s="51"/>
      <c r="I680" s="51"/>
      <c r="J680" s="51"/>
      <c r="K680" s="51"/>
      <c r="M680" s="51"/>
      <c r="N680" s="51"/>
    </row>
    <row r="681" spans="6:14" x14ac:dyDescent="0.25">
      <c r="F681" s="51"/>
      <c r="G681" s="51"/>
      <c r="H681" s="51"/>
      <c r="I681" s="51"/>
      <c r="J681" s="51"/>
      <c r="K681" s="51"/>
      <c r="M681" s="51"/>
      <c r="N681" s="51"/>
    </row>
    <row r="682" spans="6:14" x14ac:dyDescent="0.25">
      <c r="F682" s="51"/>
      <c r="G682" s="51"/>
      <c r="H682" s="51"/>
      <c r="I682" s="51"/>
      <c r="J682" s="51"/>
      <c r="K682" s="51"/>
      <c r="M682" s="51"/>
      <c r="N682" s="51"/>
    </row>
    <row r="683" spans="6:14" x14ac:dyDescent="0.25">
      <c r="F683" s="51"/>
      <c r="G683" s="51"/>
      <c r="H683" s="51"/>
      <c r="I683" s="51"/>
      <c r="J683" s="51"/>
      <c r="K683" s="51"/>
      <c r="M683" s="51"/>
      <c r="N683" s="51"/>
    </row>
    <row r="684" spans="6:14" x14ac:dyDescent="0.25">
      <c r="F684" s="51"/>
      <c r="G684" s="51"/>
      <c r="H684" s="51"/>
      <c r="I684" s="51"/>
      <c r="J684" s="51"/>
      <c r="K684" s="51"/>
      <c r="M684" s="51"/>
      <c r="N684" s="51"/>
    </row>
    <row r="685" spans="6:14" x14ac:dyDescent="0.25">
      <c r="F685" s="51"/>
      <c r="G685" s="51"/>
      <c r="H685" s="51"/>
      <c r="I685" s="51"/>
      <c r="J685" s="51"/>
      <c r="K685" s="51"/>
      <c r="M685" s="51"/>
      <c r="N685" s="51"/>
    </row>
    <row r="686" spans="6:14" x14ac:dyDescent="0.25">
      <c r="F686" s="51"/>
      <c r="G686" s="51"/>
      <c r="H686" s="51"/>
      <c r="I686" s="51"/>
      <c r="J686" s="51"/>
      <c r="K686" s="51"/>
      <c r="M686" s="51"/>
      <c r="N686" s="51"/>
    </row>
    <row r="687" spans="6:14" x14ac:dyDescent="0.25">
      <c r="F687" s="51"/>
      <c r="G687" s="51"/>
      <c r="H687" s="51"/>
      <c r="I687" s="51"/>
      <c r="J687" s="51"/>
      <c r="K687" s="51"/>
      <c r="M687" s="51"/>
      <c r="N687" s="51"/>
    </row>
    <row r="688" spans="6:14" x14ac:dyDescent="0.25">
      <c r="F688" s="51"/>
      <c r="G688" s="51"/>
      <c r="H688" s="51"/>
      <c r="I688" s="51"/>
      <c r="J688" s="51"/>
      <c r="K688" s="51"/>
      <c r="M688" s="51"/>
      <c r="N688" s="51"/>
    </row>
    <row r="689" spans="6:14" x14ac:dyDescent="0.25">
      <c r="F689" s="51"/>
      <c r="G689" s="51"/>
      <c r="H689" s="51"/>
      <c r="I689" s="51"/>
      <c r="J689" s="51"/>
      <c r="K689" s="51"/>
      <c r="M689" s="51"/>
      <c r="N689" s="51"/>
    </row>
    <row r="690" spans="6:14" x14ac:dyDescent="0.25">
      <c r="F690" s="51"/>
      <c r="G690" s="51"/>
      <c r="H690" s="51"/>
      <c r="I690" s="51"/>
      <c r="J690" s="51"/>
      <c r="K690" s="51"/>
      <c r="M690" s="51"/>
      <c r="N690" s="51"/>
    </row>
    <row r="691" spans="6:14" x14ac:dyDescent="0.25">
      <c r="F691" s="51"/>
      <c r="G691" s="51"/>
      <c r="H691" s="51"/>
      <c r="I691" s="51"/>
      <c r="J691" s="51"/>
      <c r="K691" s="51"/>
      <c r="M691" s="51"/>
      <c r="N691" s="51"/>
    </row>
    <row r="692" spans="6:14" x14ac:dyDescent="0.25">
      <c r="F692" s="51"/>
      <c r="G692" s="51"/>
      <c r="H692" s="51"/>
      <c r="I692" s="51"/>
      <c r="J692" s="51"/>
      <c r="K692" s="51"/>
      <c r="M692" s="51"/>
      <c r="N692" s="51"/>
    </row>
    <row r="693" spans="6:14" x14ac:dyDescent="0.25">
      <c r="F693" s="51"/>
      <c r="G693" s="51"/>
      <c r="H693" s="51"/>
      <c r="I693" s="51"/>
      <c r="J693" s="51"/>
      <c r="K693" s="51"/>
      <c r="M693" s="51"/>
      <c r="N693" s="51"/>
    </row>
    <row r="694" spans="6:14" x14ac:dyDescent="0.25">
      <c r="F694" s="51"/>
      <c r="G694" s="51"/>
      <c r="H694" s="51"/>
      <c r="I694" s="51"/>
      <c r="J694" s="51"/>
      <c r="K694" s="51"/>
      <c r="M694" s="51"/>
      <c r="N694" s="51"/>
    </row>
    <row r="695" spans="6:14" x14ac:dyDescent="0.25">
      <c r="F695" s="51"/>
      <c r="G695" s="51"/>
      <c r="H695" s="51"/>
      <c r="I695" s="51"/>
      <c r="J695" s="51"/>
      <c r="K695" s="51"/>
      <c r="M695" s="51"/>
      <c r="N695" s="51"/>
    </row>
    <row r="696" spans="6:14" x14ac:dyDescent="0.25">
      <c r="F696" s="51"/>
      <c r="G696" s="51"/>
      <c r="H696" s="51"/>
      <c r="I696" s="51"/>
      <c r="J696" s="51"/>
      <c r="K696" s="51"/>
      <c r="M696" s="51"/>
      <c r="N696" s="51"/>
    </row>
    <row r="697" spans="6:14" x14ac:dyDescent="0.25">
      <c r="F697" s="51"/>
      <c r="G697" s="51"/>
      <c r="H697" s="51"/>
      <c r="I697" s="51"/>
      <c r="J697" s="51"/>
      <c r="K697" s="51"/>
      <c r="M697" s="51"/>
      <c r="N697" s="51"/>
    </row>
    <row r="698" spans="6:14" x14ac:dyDescent="0.25">
      <c r="F698" s="51"/>
      <c r="G698" s="51"/>
      <c r="H698" s="51"/>
      <c r="I698" s="51"/>
      <c r="J698" s="51"/>
      <c r="K698" s="51"/>
      <c r="M698" s="51"/>
      <c r="N698" s="51"/>
    </row>
    <row r="699" spans="6:14" x14ac:dyDescent="0.25">
      <c r="F699" s="51"/>
      <c r="G699" s="51"/>
      <c r="H699" s="51"/>
      <c r="I699" s="51"/>
      <c r="J699" s="51"/>
      <c r="K699" s="51"/>
      <c r="M699" s="51"/>
      <c r="N699" s="51"/>
    </row>
    <row r="700" spans="6:14" x14ac:dyDescent="0.25">
      <c r="F700" s="51"/>
      <c r="G700" s="51"/>
      <c r="H700" s="51"/>
      <c r="I700" s="51"/>
      <c r="J700" s="51"/>
      <c r="K700" s="51"/>
      <c r="M700" s="51"/>
      <c r="N700" s="51"/>
    </row>
    <row r="701" spans="6:14" x14ac:dyDescent="0.25">
      <c r="F701" s="51"/>
      <c r="G701" s="51"/>
      <c r="H701" s="51"/>
      <c r="I701" s="51"/>
      <c r="J701" s="51"/>
      <c r="K701" s="51"/>
      <c r="M701" s="51"/>
      <c r="N701" s="51"/>
    </row>
    <row r="702" spans="6:14" x14ac:dyDescent="0.25">
      <c r="F702" s="51"/>
      <c r="G702" s="51"/>
      <c r="H702" s="51"/>
      <c r="I702" s="51"/>
      <c r="J702" s="51"/>
      <c r="K702" s="51"/>
      <c r="M702" s="51"/>
      <c r="N702" s="51"/>
    </row>
    <row r="703" spans="6:14" x14ac:dyDescent="0.25">
      <c r="F703" s="51"/>
      <c r="G703" s="51"/>
      <c r="H703" s="51"/>
      <c r="I703" s="51"/>
      <c r="J703" s="51"/>
      <c r="K703" s="51"/>
      <c r="M703" s="51"/>
      <c r="N703" s="51"/>
    </row>
    <row r="704" spans="6:14" x14ac:dyDescent="0.25">
      <c r="F704" s="51"/>
      <c r="G704" s="51"/>
      <c r="H704" s="51"/>
      <c r="I704" s="51"/>
      <c r="J704" s="51"/>
      <c r="K704" s="51"/>
      <c r="M704" s="51"/>
      <c r="N704" s="51"/>
    </row>
    <row r="705" spans="6:14" x14ac:dyDescent="0.25">
      <c r="F705" s="51"/>
      <c r="G705" s="51"/>
      <c r="H705" s="51"/>
      <c r="I705" s="51"/>
      <c r="J705" s="51"/>
      <c r="K705" s="51"/>
      <c r="M705" s="51"/>
      <c r="N705" s="51"/>
    </row>
    <row r="706" spans="6:14" x14ac:dyDescent="0.25">
      <c r="F706" s="51"/>
      <c r="G706" s="51"/>
      <c r="H706" s="51"/>
      <c r="I706" s="51"/>
      <c r="J706" s="51"/>
      <c r="K706" s="51"/>
      <c r="M706" s="51"/>
      <c r="N706" s="51"/>
    </row>
    <row r="707" spans="6:14" x14ac:dyDescent="0.25">
      <c r="F707" s="51"/>
      <c r="G707" s="51"/>
      <c r="H707" s="51"/>
      <c r="I707" s="51"/>
      <c r="J707" s="51"/>
      <c r="K707" s="51"/>
      <c r="M707" s="51"/>
      <c r="N707" s="51"/>
    </row>
    <row r="708" spans="6:14" x14ac:dyDescent="0.25">
      <c r="F708" s="51"/>
      <c r="G708" s="51"/>
      <c r="H708" s="51"/>
      <c r="I708" s="51"/>
      <c r="J708" s="51"/>
      <c r="K708" s="51"/>
      <c r="M708" s="51"/>
      <c r="N708" s="51"/>
    </row>
    <row r="709" spans="6:14" x14ac:dyDescent="0.25">
      <c r="F709" s="51"/>
      <c r="G709" s="51"/>
      <c r="H709" s="51"/>
      <c r="I709" s="51"/>
      <c r="J709" s="51"/>
      <c r="K709" s="51"/>
      <c r="M709" s="51"/>
      <c r="N709" s="51"/>
    </row>
    <row r="710" spans="6:14" x14ac:dyDescent="0.25">
      <c r="F710" s="51"/>
      <c r="G710" s="51"/>
      <c r="H710" s="51"/>
      <c r="I710" s="51"/>
      <c r="J710" s="51"/>
      <c r="K710" s="51"/>
      <c r="M710" s="51"/>
      <c r="N710" s="51"/>
    </row>
    <row r="711" spans="6:14" x14ac:dyDescent="0.25">
      <c r="F711" s="51"/>
      <c r="G711" s="51"/>
      <c r="H711" s="51"/>
      <c r="I711" s="51"/>
      <c r="J711" s="51"/>
      <c r="K711" s="51"/>
      <c r="M711" s="51"/>
      <c r="N711" s="51"/>
    </row>
    <row r="712" spans="6:14" x14ac:dyDescent="0.25">
      <c r="F712" s="51"/>
      <c r="G712" s="51"/>
      <c r="H712" s="51"/>
      <c r="I712" s="51"/>
      <c r="J712" s="51"/>
      <c r="K712" s="51"/>
      <c r="M712" s="51"/>
      <c r="N712" s="51"/>
    </row>
    <row r="713" spans="6:14" x14ac:dyDescent="0.25">
      <c r="F713" s="51"/>
      <c r="G713" s="51"/>
      <c r="H713" s="51"/>
      <c r="I713" s="51"/>
      <c r="J713" s="51"/>
      <c r="K713" s="51"/>
      <c r="M713" s="51"/>
      <c r="N713" s="51"/>
    </row>
    <row r="714" spans="6:14" x14ac:dyDescent="0.25">
      <c r="F714" s="51"/>
      <c r="G714" s="51"/>
      <c r="H714" s="51"/>
      <c r="I714" s="51"/>
      <c r="J714" s="51"/>
      <c r="K714" s="51"/>
      <c r="M714" s="51"/>
      <c r="N714" s="51"/>
    </row>
    <row r="715" spans="6:14" x14ac:dyDescent="0.25">
      <c r="F715" s="51"/>
      <c r="G715" s="51"/>
      <c r="H715" s="51"/>
      <c r="I715" s="51"/>
      <c r="J715" s="51"/>
      <c r="K715" s="51"/>
      <c r="M715" s="51"/>
      <c r="N715" s="51"/>
    </row>
    <row r="716" spans="6:14" x14ac:dyDescent="0.25">
      <c r="F716" s="51"/>
      <c r="G716" s="51"/>
      <c r="H716" s="51"/>
      <c r="I716" s="51"/>
      <c r="J716" s="51"/>
      <c r="K716" s="51"/>
      <c r="M716" s="51"/>
      <c r="N716" s="51"/>
    </row>
    <row r="717" spans="6:14" x14ac:dyDescent="0.25">
      <c r="F717" s="51"/>
      <c r="G717" s="51"/>
      <c r="H717" s="51"/>
      <c r="I717" s="51"/>
      <c r="J717" s="51"/>
      <c r="K717" s="51"/>
      <c r="M717" s="51"/>
      <c r="N717" s="51"/>
    </row>
    <row r="718" spans="6:14" x14ac:dyDescent="0.25">
      <c r="F718" s="51"/>
      <c r="G718" s="51"/>
      <c r="H718" s="51"/>
      <c r="I718" s="51"/>
      <c r="J718" s="51"/>
      <c r="K718" s="51"/>
      <c r="M718" s="51"/>
      <c r="N718" s="51"/>
    </row>
    <row r="719" spans="6:14" x14ac:dyDescent="0.25">
      <c r="F719" s="51"/>
      <c r="G719" s="51"/>
      <c r="H719" s="51"/>
      <c r="I719" s="51"/>
      <c r="J719" s="51"/>
      <c r="K719" s="51"/>
      <c r="M719" s="51"/>
      <c r="N719" s="51"/>
    </row>
    <row r="720" spans="6:14" x14ac:dyDescent="0.25">
      <c r="F720" s="51"/>
      <c r="G720" s="51"/>
      <c r="H720" s="51"/>
      <c r="I720" s="51"/>
      <c r="J720" s="51"/>
      <c r="K720" s="51"/>
      <c r="M720" s="51"/>
      <c r="N720" s="51"/>
    </row>
    <row r="721" spans="6:14" x14ac:dyDescent="0.25">
      <c r="F721" s="51"/>
      <c r="G721" s="51"/>
      <c r="H721" s="51"/>
      <c r="I721" s="51"/>
      <c r="J721" s="51"/>
      <c r="K721" s="51"/>
      <c r="M721" s="51"/>
      <c r="N721" s="51"/>
    </row>
    <row r="722" spans="6:14" x14ac:dyDescent="0.25">
      <c r="F722" s="51"/>
      <c r="G722" s="51"/>
      <c r="H722" s="51"/>
      <c r="I722" s="51"/>
      <c r="J722" s="51"/>
      <c r="K722" s="51"/>
      <c r="M722" s="51"/>
      <c r="N722" s="51"/>
    </row>
    <row r="723" spans="6:14" x14ac:dyDescent="0.25">
      <c r="F723" s="51"/>
      <c r="G723" s="51"/>
      <c r="H723" s="51"/>
      <c r="I723" s="51"/>
      <c r="J723" s="51"/>
      <c r="K723" s="51"/>
      <c r="M723" s="51"/>
      <c r="N723" s="51"/>
    </row>
    <row r="724" spans="6:14" x14ac:dyDescent="0.25">
      <c r="F724" s="51"/>
      <c r="G724" s="51"/>
      <c r="H724" s="51"/>
      <c r="I724" s="51"/>
      <c r="J724" s="51"/>
      <c r="K724" s="51"/>
      <c r="M724" s="51"/>
      <c r="N724" s="51"/>
    </row>
    <row r="725" spans="6:14" x14ac:dyDescent="0.25">
      <c r="F725" s="51"/>
      <c r="G725" s="51"/>
      <c r="H725" s="51"/>
      <c r="I725" s="51"/>
      <c r="J725" s="51"/>
      <c r="K725" s="51"/>
      <c r="M725" s="51"/>
      <c r="N725" s="51"/>
    </row>
    <row r="726" spans="6:14" x14ac:dyDescent="0.25">
      <c r="F726" s="51"/>
      <c r="G726" s="51"/>
      <c r="H726" s="51"/>
      <c r="I726" s="51"/>
      <c r="J726" s="51"/>
      <c r="K726" s="51"/>
      <c r="M726" s="51"/>
      <c r="N726" s="51"/>
    </row>
    <row r="727" spans="6:14" x14ac:dyDescent="0.25">
      <c r="F727" s="51"/>
      <c r="G727" s="51"/>
      <c r="H727" s="51"/>
      <c r="I727" s="51"/>
      <c r="J727" s="51"/>
      <c r="K727" s="51"/>
      <c r="M727" s="51"/>
      <c r="N727" s="51"/>
    </row>
    <row r="728" spans="6:14" x14ac:dyDescent="0.25">
      <c r="F728" s="51"/>
      <c r="G728" s="51"/>
      <c r="H728" s="51"/>
      <c r="I728" s="51"/>
      <c r="J728" s="51"/>
      <c r="K728" s="51"/>
      <c r="M728" s="51"/>
      <c r="N728" s="51"/>
    </row>
    <row r="729" spans="6:14" x14ac:dyDescent="0.25">
      <c r="F729" s="51"/>
      <c r="G729" s="51"/>
      <c r="H729" s="51"/>
      <c r="I729" s="51"/>
      <c r="J729" s="51"/>
      <c r="K729" s="51"/>
      <c r="M729" s="51"/>
      <c r="N729" s="51"/>
    </row>
    <row r="730" spans="6:14" x14ac:dyDescent="0.25">
      <c r="F730" s="51"/>
      <c r="G730" s="51"/>
      <c r="H730" s="51"/>
      <c r="I730" s="51"/>
      <c r="J730" s="51"/>
      <c r="K730" s="51"/>
      <c r="M730" s="51"/>
      <c r="N730" s="51"/>
    </row>
    <row r="731" spans="6:14" x14ac:dyDescent="0.25">
      <c r="F731" s="51"/>
      <c r="G731" s="51"/>
      <c r="H731" s="51"/>
      <c r="I731" s="51"/>
      <c r="J731" s="51"/>
      <c r="K731" s="51"/>
      <c r="M731" s="51"/>
      <c r="N731" s="51"/>
    </row>
    <row r="732" spans="6:14" x14ac:dyDescent="0.25">
      <c r="F732" s="51"/>
      <c r="G732" s="51"/>
      <c r="H732" s="51"/>
      <c r="I732" s="51"/>
      <c r="J732" s="51"/>
      <c r="K732" s="51"/>
      <c r="M732" s="51"/>
      <c r="N732" s="51"/>
    </row>
    <row r="733" spans="6:14" x14ac:dyDescent="0.25">
      <c r="F733" s="51"/>
      <c r="G733" s="51"/>
      <c r="H733" s="51"/>
      <c r="I733" s="51"/>
      <c r="J733" s="51"/>
      <c r="K733" s="51"/>
      <c r="M733" s="51"/>
      <c r="N733" s="51"/>
    </row>
    <row r="734" spans="6:14" x14ac:dyDescent="0.25">
      <c r="F734" s="51"/>
      <c r="G734" s="51"/>
      <c r="H734" s="51"/>
      <c r="I734" s="51"/>
      <c r="J734" s="51"/>
      <c r="K734" s="51"/>
      <c r="M734" s="51"/>
      <c r="N734" s="51"/>
    </row>
    <row r="735" spans="6:14" x14ac:dyDescent="0.25">
      <c r="F735" s="51"/>
      <c r="G735" s="51"/>
      <c r="H735" s="51"/>
      <c r="I735" s="51"/>
      <c r="J735" s="51"/>
      <c r="K735" s="51"/>
      <c r="M735" s="51"/>
      <c r="N735" s="51"/>
    </row>
    <row r="736" spans="6:14" x14ac:dyDescent="0.25">
      <c r="F736" s="51"/>
      <c r="G736" s="51"/>
      <c r="H736" s="51"/>
      <c r="I736" s="51"/>
      <c r="J736" s="51"/>
      <c r="K736" s="51"/>
      <c r="M736" s="51"/>
      <c r="N736" s="51"/>
    </row>
    <row r="737" spans="6:14" x14ac:dyDescent="0.25">
      <c r="F737" s="51"/>
      <c r="G737" s="51"/>
      <c r="H737" s="51"/>
      <c r="I737" s="51"/>
      <c r="J737" s="51"/>
      <c r="K737" s="51"/>
      <c r="M737" s="51"/>
      <c r="N737" s="51"/>
    </row>
    <row r="738" spans="6:14" x14ac:dyDescent="0.25">
      <c r="F738" s="51"/>
      <c r="G738" s="51"/>
      <c r="H738" s="51"/>
      <c r="I738" s="51"/>
      <c r="J738" s="51"/>
      <c r="K738" s="51"/>
      <c r="M738" s="51"/>
      <c r="N738" s="51"/>
    </row>
    <row r="739" spans="6:14" x14ac:dyDescent="0.25">
      <c r="F739" s="51"/>
      <c r="G739" s="51"/>
      <c r="H739" s="51"/>
      <c r="I739" s="51"/>
      <c r="J739" s="51"/>
      <c r="K739" s="51"/>
      <c r="M739" s="51"/>
      <c r="N739" s="51"/>
    </row>
    <row r="740" spans="6:14" x14ac:dyDescent="0.25">
      <c r="F740" s="51"/>
      <c r="G740" s="51"/>
      <c r="H740" s="51"/>
      <c r="I740" s="51"/>
      <c r="J740" s="51"/>
      <c r="K740" s="51"/>
      <c r="M740" s="51"/>
      <c r="N740" s="51"/>
    </row>
    <row r="741" spans="6:14" x14ac:dyDescent="0.25">
      <c r="F741" s="51"/>
      <c r="G741" s="51"/>
      <c r="H741" s="51"/>
      <c r="I741" s="51"/>
      <c r="J741" s="51"/>
      <c r="K741" s="51"/>
      <c r="M741" s="51"/>
      <c r="N741" s="51"/>
    </row>
    <row r="742" spans="6:14" x14ac:dyDescent="0.25">
      <c r="F742" s="51"/>
      <c r="G742" s="51"/>
      <c r="H742" s="51"/>
      <c r="I742" s="51"/>
      <c r="J742" s="51"/>
      <c r="K742" s="51"/>
      <c r="M742" s="51"/>
      <c r="N742" s="51"/>
    </row>
    <row r="743" spans="6:14" x14ac:dyDescent="0.25">
      <c r="F743" s="51"/>
      <c r="G743" s="51"/>
      <c r="H743" s="51"/>
      <c r="I743" s="51"/>
      <c r="J743" s="51"/>
      <c r="K743" s="51"/>
      <c r="M743" s="51"/>
      <c r="N743" s="51"/>
    </row>
    <row r="744" spans="6:14" x14ac:dyDescent="0.25">
      <c r="F744" s="51"/>
      <c r="G744" s="51"/>
      <c r="H744" s="51"/>
      <c r="I744" s="51"/>
      <c r="J744" s="51"/>
      <c r="K744" s="51"/>
      <c r="M744" s="51"/>
      <c r="N744" s="51"/>
    </row>
    <row r="745" spans="6:14" x14ac:dyDescent="0.25">
      <c r="F745" s="51"/>
      <c r="G745" s="51"/>
      <c r="H745" s="51"/>
      <c r="I745" s="51"/>
      <c r="J745" s="51"/>
      <c r="K745" s="51"/>
      <c r="M745" s="51"/>
      <c r="N745" s="51"/>
    </row>
    <row r="746" spans="6:14" x14ac:dyDescent="0.25">
      <c r="F746" s="51"/>
      <c r="G746" s="51"/>
      <c r="H746" s="51"/>
      <c r="I746" s="51"/>
      <c r="J746" s="51"/>
      <c r="K746" s="51"/>
      <c r="M746" s="51"/>
      <c r="N746" s="51"/>
    </row>
    <row r="747" spans="6:14" x14ac:dyDescent="0.25">
      <c r="F747" s="51"/>
      <c r="G747" s="51"/>
      <c r="H747" s="51"/>
      <c r="I747" s="51"/>
      <c r="J747" s="51"/>
      <c r="K747" s="51"/>
      <c r="M747" s="51"/>
      <c r="N747" s="51"/>
    </row>
    <row r="748" spans="6:14" x14ac:dyDescent="0.25">
      <c r="F748" s="51"/>
      <c r="G748" s="51"/>
      <c r="H748" s="51"/>
      <c r="I748" s="51"/>
      <c r="J748" s="51"/>
      <c r="K748" s="51"/>
      <c r="M748" s="51"/>
      <c r="N748" s="51"/>
    </row>
    <row r="749" spans="6:14" x14ac:dyDescent="0.25">
      <c r="F749" s="51"/>
      <c r="G749" s="51"/>
      <c r="H749" s="51"/>
      <c r="I749" s="51"/>
      <c r="J749" s="51"/>
      <c r="K749" s="51"/>
      <c r="M749" s="51"/>
      <c r="N749" s="51"/>
    </row>
    <row r="750" spans="6:14" x14ac:dyDescent="0.25">
      <c r="F750" s="51"/>
      <c r="G750" s="51"/>
      <c r="H750" s="51"/>
      <c r="I750" s="51"/>
      <c r="J750" s="51"/>
      <c r="K750" s="51"/>
      <c r="M750" s="51"/>
      <c r="N750" s="51"/>
    </row>
    <row r="751" spans="6:14" x14ac:dyDescent="0.25">
      <c r="F751" s="51"/>
      <c r="G751" s="51"/>
      <c r="H751" s="51"/>
      <c r="I751" s="51"/>
      <c r="J751" s="51"/>
      <c r="K751" s="51"/>
      <c r="M751" s="51"/>
      <c r="N751" s="51"/>
    </row>
    <row r="752" spans="6:14" x14ac:dyDescent="0.25">
      <c r="F752" s="51"/>
      <c r="G752" s="51"/>
      <c r="H752" s="51"/>
      <c r="I752" s="51"/>
      <c r="J752" s="51"/>
      <c r="K752" s="51"/>
      <c r="M752" s="51"/>
      <c r="N752" s="51"/>
    </row>
    <row r="753" spans="6:14" x14ac:dyDescent="0.25">
      <c r="F753" s="51"/>
      <c r="G753" s="51"/>
      <c r="H753" s="51"/>
      <c r="I753" s="51"/>
      <c r="J753" s="51"/>
      <c r="K753" s="51"/>
      <c r="M753" s="51"/>
      <c r="N753" s="51"/>
    </row>
    <row r="754" spans="6:14" x14ac:dyDescent="0.25">
      <c r="F754" s="51"/>
      <c r="G754" s="51"/>
      <c r="H754" s="51"/>
      <c r="I754" s="51"/>
      <c r="J754" s="51"/>
      <c r="K754" s="51"/>
      <c r="M754" s="51"/>
      <c r="N754" s="51"/>
    </row>
    <row r="755" spans="6:14" x14ac:dyDescent="0.25">
      <c r="F755" s="51"/>
      <c r="G755" s="51"/>
      <c r="H755" s="51"/>
      <c r="I755" s="51"/>
      <c r="J755" s="51"/>
      <c r="K755" s="51"/>
      <c r="M755" s="51"/>
      <c r="N755" s="51"/>
    </row>
    <row r="756" spans="6:14" x14ac:dyDescent="0.25">
      <c r="F756" s="51"/>
      <c r="G756" s="51"/>
      <c r="H756" s="51"/>
      <c r="I756" s="51"/>
      <c r="J756" s="51"/>
      <c r="K756" s="51"/>
      <c r="M756" s="51"/>
      <c r="N756" s="51"/>
    </row>
    <row r="757" spans="6:14" x14ac:dyDescent="0.25">
      <c r="F757" s="51"/>
      <c r="G757" s="51"/>
      <c r="H757" s="51"/>
      <c r="I757" s="51"/>
      <c r="J757" s="51"/>
      <c r="K757" s="51"/>
      <c r="M757" s="51"/>
      <c r="N757" s="51"/>
    </row>
    <row r="758" spans="6:14" x14ac:dyDescent="0.25">
      <c r="F758" s="51"/>
      <c r="G758" s="51"/>
      <c r="H758" s="51"/>
      <c r="I758" s="51"/>
      <c r="J758" s="51"/>
      <c r="K758" s="51"/>
      <c r="M758" s="51"/>
      <c r="N758" s="51"/>
    </row>
    <row r="759" spans="6:14" x14ac:dyDescent="0.25">
      <c r="F759" s="51"/>
      <c r="G759" s="51"/>
      <c r="H759" s="51"/>
      <c r="I759" s="51"/>
      <c r="J759" s="51"/>
      <c r="K759" s="51"/>
      <c r="M759" s="51"/>
      <c r="N759" s="51"/>
    </row>
    <row r="760" spans="6:14" x14ac:dyDescent="0.25">
      <c r="F760" s="51"/>
      <c r="G760" s="51"/>
      <c r="H760" s="51"/>
      <c r="I760" s="51"/>
      <c r="J760" s="51"/>
      <c r="K760" s="51"/>
      <c r="M760" s="51"/>
      <c r="N760" s="51"/>
    </row>
    <row r="761" spans="6:14" x14ac:dyDescent="0.25">
      <c r="F761" s="51"/>
      <c r="G761" s="51"/>
      <c r="H761" s="51"/>
      <c r="I761" s="51"/>
      <c r="J761" s="51"/>
      <c r="K761" s="51"/>
      <c r="M761" s="51"/>
      <c r="N761" s="51"/>
    </row>
    <row r="762" spans="6:14" x14ac:dyDescent="0.25">
      <c r="F762" s="51"/>
      <c r="G762" s="51"/>
      <c r="H762" s="51"/>
      <c r="I762" s="51"/>
      <c r="J762" s="51"/>
      <c r="K762" s="51"/>
      <c r="M762" s="51"/>
      <c r="N762" s="51"/>
    </row>
    <row r="763" spans="6:14" x14ac:dyDescent="0.25">
      <c r="F763" s="51"/>
      <c r="G763" s="51"/>
      <c r="H763" s="51"/>
      <c r="I763" s="51"/>
      <c r="J763" s="51"/>
      <c r="K763" s="51"/>
      <c r="M763" s="51"/>
      <c r="N763" s="51"/>
    </row>
    <row r="764" spans="6:14" x14ac:dyDescent="0.25">
      <c r="F764" s="51"/>
      <c r="G764" s="51"/>
      <c r="H764" s="51"/>
      <c r="I764" s="51"/>
      <c r="J764" s="51"/>
      <c r="K764" s="51"/>
      <c r="M764" s="51"/>
      <c r="N764" s="51"/>
    </row>
    <row r="765" spans="6:14" x14ac:dyDescent="0.25">
      <c r="F765" s="51"/>
      <c r="G765" s="51"/>
      <c r="H765" s="51"/>
      <c r="I765" s="51"/>
      <c r="J765" s="51"/>
      <c r="K765" s="51"/>
      <c r="M765" s="51"/>
      <c r="N765" s="51"/>
    </row>
    <row r="766" spans="6:14" x14ac:dyDescent="0.25">
      <c r="F766" s="51"/>
      <c r="G766" s="51"/>
      <c r="H766" s="51"/>
      <c r="I766" s="51"/>
      <c r="J766" s="51"/>
      <c r="K766" s="51"/>
      <c r="M766" s="51"/>
      <c r="N766" s="51"/>
    </row>
    <row r="767" spans="6:14" x14ac:dyDescent="0.25">
      <c r="F767" s="51"/>
      <c r="G767" s="51"/>
      <c r="H767" s="51"/>
      <c r="I767" s="51"/>
      <c r="J767" s="51"/>
      <c r="K767" s="51"/>
      <c r="M767" s="51"/>
      <c r="N767" s="51"/>
    </row>
    <row r="768" spans="6:14" x14ac:dyDescent="0.25">
      <c r="F768" s="51"/>
      <c r="G768" s="51"/>
      <c r="H768" s="51"/>
      <c r="I768" s="51"/>
      <c r="J768" s="51"/>
      <c r="K768" s="51"/>
      <c r="M768" s="51"/>
      <c r="N768" s="51"/>
    </row>
    <row r="769" spans="6:14" x14ac:dyDescent="0.25">
      <c r="F769" s="51"/>
      <c r="G769" s="51"/>
      <c r="H769" s="51"/>
      <c r="I769" s="51"/>
      <c r="J769" s="51"/>
      <c r="K769" s="51"/>
      <c r="M769" s="51"/>
      <c r="N769" s="51"/>
    </row>
    <row r="770" spans="6:14" x14ac:dyDescent="0.25">
      <c r="F770" s="51"/>
      <c r="G770" s="51"/>
      <c r="H770" s="51"/>
      <c r="I770" s="51"/>
      <c r="J770" s="51"/>
      <c r="K770" s="51"/>
      <c r="M770" s="51"/>
      <c r="N770" s="51"/>
    </row>
    <row r="771" spans="6:14" x14ac:dyDescent="0.25">
      <c r="F771" s="51"/>
      <c r="G771" s="51"/>
      <c r="H771" s="51"/>
      <c r="I771" s="51"/>
      <c r="J771" s="51"/>
      <c r="K771" s="51"/>
      <c r="M771" s="51"/>
      <c r="N771" s="51"/>
    </row>
    <row r="772" spans="6:14" x14ac:dyDescent="0.25">
      <c r="F772" s="51"/>
      <c r="G772" s="51"/>
      <c r="H772" s="51"/>
      <c r="I772" s="51"/>
      <c r="J772" s="51"/>
      <c r="K772" s="51"/>
      <c r="M772" s="51"/>
      <c r="N772" s="51"/>
    </row>
    <row r="773" spans="6:14" x14ac:dyDescent="0.25">
      <c r="F773" s="51"/>
      <c r="G773" s="51"/>
      <c r="H773" s="51"/>
      <c r="I773" s="51"/>
      <c r="J773" s="51"/>
      <c r="K773" s="51"/>
      <c r="M773" s="51"/>
      <c r="N773" s="51"/>
    </row>
    <row r="774" spans="6:14" x14ac:dyDescent="0.25">
      <c r="F774" s="51"/>
      <c r="G774" s="51"/>
      <c r="H774" s="51"/>
      <c r="I774" s="51"/>
      <c r="J774" s="51"/>
      <c r="K774" s="51"/>
      <c r="M774" s="51"/>
      <c r="N774" s="51"/>
    </row>
    <row r="775" spans="6:14" x14ac:dyDescent="0.25">
      <c r="F775" s="51"/>
      <c r="G775" s="51"/>
      <c r="H775" s="51"/>
      <c r="I775" s="51"/>
      <c r="J775" s="51"/>
      <c r="K775" s="51"/>
      <c r="M775" s="51"/>
      <c r="N775" s="51"/>
    </row>
    <row r="776" spans="6:14" x14ac:dyDescent="0.25">
      <c r="F776" s="51"/>
      <c r="G776" s="51"/>
      <c r="H776" s="51"/>
      <c r="I776" s="51"/>
      <c r="J776" s="51"/>
      <c r="K776" s="51"/>
      <c r="M776" s="51"/>
      <c r="N776" s="51"/>
    </row>
    <row r="777" spans="6:14" x14ac:dyDescent="0.25">
      <c r="F777" s="51"/>
      <c r="G777" s="51"/>
      <c r="H777" s="51"/>
      <c r="I777" s="51"/>
      <c r="J777" s="51"/>
      <c r="K777" s="51"/>
      <c r="M777" s="51"/>
      <c r="N777" s="51"/>
    </row>
    <row r="778" spans="6:14" x14ac:dyDescent="0.25">
      <c r="F778" s="51"/>
      <c r="G778" s="51"/>
      <c r="H778" s="51"/>
      <c r="I778" s="51"/>
      <c r="J778" s="51"/>
      <c r="K778" s="51"/>
      <c r="M778" s="51"/>
      <c r="N778" s="51"/>
    </row>
    <row r="779" spans="6:14" x14ac:dyDescent="0.25">
      <c r="F779" s="51"/>
      <c r="G779" s="51"/>
      <c r="H779" s="51"/>
      <c r="I779" s="51"/>
      <c r="J779" s="51"/>
      <c r="K779" s="51"/>
      <c r="M779" s="51"/>
      <c r="N779" s="51"/>
    </row>
    <row r="780" spans="6:14" x14ac:dyDescent="0.25">
      <c r="F780" s="51"/>
      <c r="G780" s="51"/>
      <c r="H780" s="51"/>
      <c r="I780" s="51"/>
      <c r="J780" s="51"/>
      <c r="K780" s="51"/>
      <c r="M780" s="51"/>
      <c r="N780" s="51"/>
    </row>
    <row r="781" spans="6:14" x14ac:dyDescent="0.25">
      <c r="F781" s="51"/>
      <c r="G781" s="51"/>
      <c r="H781" s="51"/>
      <c r="I781" s="51"/>
      <c r="J781" s="51"/>
      <c r="K781" s="51"/>
      <c r="M781" s="51"/>
      <c r="N781" s="51"/>
    </row>
    <row r="782" spans="6:14" x14ac:dyDescent="0.25">
      <c r="F782" s="51"/>
      <c r="G782" s="51"/>
      <c r="H782" s="51"/>
      <c r="I782" s="51"/>
      <c r="J782" s="51"/>
      <c r="K782" s="51"/>
      <c r="M782" s="51"/>
      <c r="N782" s="51"/>
    </row>
    <row r="783" spans="6:14" x14ac:dyDescent="0.25">
      <c r="F783" s="51"/>
      <c r="G783" s="51"/>
      <c r="H783" s="51"/>
      <c r="I783" s="51"/>
      <c r="J783" s="51"/>
      <c r="K783" s="51"/>
      <c r="M783" s="51"/>
      <c r="N783" s="51"/>
    </row>
    <row r="784" spans="6:14" x14ac:dyDescent="0.25">
      <c r="F784" s="51"/>
      <c r="G784" s="51"/>
      <c r="H784" s="51"/>
      <c r="I784" s="51"/>
      <c r="J784" s="51"/>
      <c r="K784" s="51"/>
      <c r="M784" s="51"/>
      <c r="N784" s="51"/>
    </row>
    <row r="785" spans="6:14" x14ac:dyDescent="0.25">
      <c r="F785" s="51"/>
      <c r="G785" s="51"/>
      <c r="H785" s="51"/>
      <c r="I785" s="51"/>
      <c r="J785" s="51"/>
      <c r="K785" s="51"/>
      <c r="M785" s="51"/>
      <c r="N785" s="51"/>
    </row>
    <row r="786" spans="6:14" x14ac:dyDescent="0.25">
      <c r="F786" s="51"/>
      <c r="G786" s="51"/>
      <c r="H786" s="51"/>
      <c r="I786" s="51"/>
      <c r="J786" s="51"/>
      <c r="K786" s="51"/>
      <c r="M786" s="51"/>
      <c r="N786" s="51"/>
    </row>
    <row r="787" spans="6:14" x14ac:dyDescent="0.25">
      <c r="F787" s="51"/>
      <c r="G787" s="51"/>
      <c r="H787" s="51"/>
      <c r="I787" s="51"/>
      <c r="J787" s="51"/>
      <c r="K787" s="51"/>
      <c r="M787" s="51"/>
      <c r="N787" s="51"/>
    </row>
    <row r="788" spans="6:14" x14ac:dyDescent="0.25">
      <c r="F788" s="51"/>
      <c r="G788" s="51"/>
      <c r="H788" s="51"/>
      <c r="I788" s="51"/>
      <c r="J788" s="51"/>
      <c r="K788" s="51"/>
      <c r="M788" s="51"/>
      <c r="N788" s="51"/>
    </row>
    <row r="789" spans="6:14" x14ac:dyDescent="0.25">
      <c r="F789" s="51"/>
      <c r="G789" s="51"/>
      <c r="H789" s="51"/>
      <c r="I789" s="51"/>
      <c r="J789" s="51"/>
      <c r="K789" s="51"/>
      <c r="M789" s="51"/>
      <c r="N789" s="51"/>
    </row>
    <row r="790" spans="6:14" x14ac:dyDescent="0.25">
      <c r="F790" s="51"/>
      <c r="G790" s="51"/>
      <c r="H790" s="51"/>
      <c r="I790" s="51"/>
      <c r="J790" s="51"/>
      <c r="K790" s="51"/>
      <c r="M790" s="51"/>
      <c r="N790" s="51"/>
    </row>
    <row r="791" spans="6:14" x14ac:dyDescent="0.25">
      <c r="F791" s="51"/>
      <c r="G791" s="51"/>
      <c r="H791" s="51"/>
      <c r="I791" s="51"/>
      <c r="J791" s="51"/>
      <c r="K791" s="51"/>
      <c r="M791" s="51"/>
      <c r="N791" s="51"/>
    </row>
    <row r="792" spans="6:14" x14ac:dyDescent="0.25">
      <c r="F792" s="51"/>
      <c r="G792" s="51"/>
      <c r="H792" s="51"/>
      <c r="I792" s="51"/>
      <c r="J792" s="51"/>
      <c r="K792" s="51"/>
      <c r="M792" s="51"/>
      <c r="N792" s="51"/>
    </row>
    <row r="793" spans="6:14" x14ac:dyDescent="0.25">
      <c r="F793" s="51"/>
      <c r="G793" s="51"/>
      <c r="H793" s="51"/>
      <c r="I793" s="51"/>
      <c r="J793" s="51"/>
      <c r="K793" s="51"/>
      <c r="M793" s="51"/>
      <c r="N793" s="51"/>
    </row>
    <row r="794" spans="6:14" x14ac:dyDescent="0.25">
      <c r="F794" s="51"/>
      <c r="G794" s="51"/>
      <c r="H794" s="51"/>
      <c r="I794" s="51"/>
      <c r="J794" s="51"/>
      <c r="K794" s="51"/>
      <c r="M794" s="51"/>
      <c r="N794" s="51"/>
    </row>
    <row r="795" spans="6:14" x14ac:dyDescent="0.25">
      <c r="F795" s="51"/>
      <c r="G795" s="51"/>
      <c r="H795" s="51"/>
      <c r="I795" s="51"/>
      <c r="J795" s="51"/>
      <c r="K795" s="51"/>
      <c r="M795" s="51"/>
      <c r="N795" s="51"/>
    </row>
    <row r="796" spans="6:14" x14ac:dyDescent="0.25">
      <c r="F796" s="51"/>
      <c r="G796" s="51"/>
      <c r="H796" s="51"/>
      <c r="I796" s="51"/>
      <c r="J796" s="51"/>
      <c r="K796" s="51"/>
      <c r="M796" s="51"/>
      <c r="N796" s="51"/>
    </row>
    <row r="797" spans="6:14" x14ac:dyDescent="0.25">
      <c r="F797" s="51"/>
      <c r="G797" s="51"/>
      <c r="H797" s="51"/>
      <c r="I797" s="51"/>
      <c r="J797" s="51"/>
      <c r="K797" s="51"/>
      <c r="M797" s="51"/>
      <c r="N797" s="51"/>
    </row>
    <row r="798" spans="6:14" x14ac:dyDescent="0.25">
      <c r="F798" s="51"/>
      <c r="G798" s="51"/>
      <c r="H798" s="51"/>
      <c r="I798" s="51"/>
      <c r="J798" s="51"/>
      <c r="K798" s="51"/>
      <c r="M798" s="51"/>
      <c r="N798" s="51"/>
    </row>
    <row r="799" spans="6:14" x14ac:dyDescent="0.25">
      <c r="F799" s="51"/>
      <c r="G799" s="51"/>
      <c r="H799" s="51"/>
      <c r="I799" s="51"/>
      <c r="J799" s="51"/>
      <c r="K799" s="51"/>
      <c r="M799" s="51"/>
      <c r="N799" s="51"/>
    </row>
    <row r="800" spans="6:14" x14ac:dyDescent="0.25">
      <c r="F800" s="51"/>
      <c r="G800" s="51"/>
      <c r="H800" s="51"/>
      <c r="I800" s="51"/>
      <c r="J800" s="51"/>
      <c r="K800" s="51"/>
      <c r="M800" s="51"/>
      <c r="N800" s="51"/>
    </row>
    <row r="801" spans="6:14" x14ac:dyDescent="0.25">
      <c r="F801" s="51"/>
      <c r="G801" s="51"/>
      <c r="H801" s="51"/>
      <c r="I801" s="51"/>
      <c r="J801" s="51"/>
      <c r="K801" s="51"/>
      <c r="M801" s="51"/>
      <c r="N801" s="51"/>
    </row>
    <row r="802" spans="6:14" x14ac:dyDescent="0.25">
      <c r="F802" s="51"/>
      <c r="G802" s="51"/>
      <c r="H802" s="51"/>
      <c r="I802" s="51"/>
      <c r="J802" s="51"/>
      <c r="K802" s="51"/>
      <c r="M802" s="51"/>
      <c r="N802" s="51"/>
    </row>
    <row r="803" spans="6:14" x14ac:dyDescent="0.25">
      <c r="F803" s="51"/>
      <c r="G803" s="51"/>
      <c r="H803" s="51"/>
      <c r="I803" s="51"/>
      <c r="J803" s="51"/>
      <c r="K803" s="51"/>
      <c r="M803" s="51"/>
      <c r="N803" s="51"/>
    </row>
    <row r="804" spans="6:14" x14ac:dyDescent="0.25">
      <c r="F804" s="51"/>
      <c r="G804" s="51"/>
      <c r="H804" s="51"/>
      <c r="I804" s="51"/>
      <c r="J804" s="51"/>
      <c r="K804" s="51"/>
      <c r="M804" s="51"/>
      <c r="N804" s="51"/>
    </row>
    <row r="805" spans="6:14" x14ac:dyDescent="0.25">
      <c r="F805" s="51"/>
      <c r="G805" s="51"/>
      <c r="H805" s="51"/>
      <c r="I805" s="51"/>
      <c r="J805" s="51"/>
      <c r="K805" s="51"/>
      <c r="M805" s="51"/>
      <c r="N805" s="51"/>
    </row>
    <row r="806" spans="6:14" x14ac:dyDescent="0.25">
      <c r="F806" s="51"/>
      <c r="G806" s="51"/>
      <c r="H806" s="51"/>
      <c r="I806" s="51"/>
      <c r="J806" s="51"/>
      <c r="K806" s="51"/>
      <c r="M806" s="51"/>
      <c r="N806" s="51"/>
    </row>
    <row r="807" spans="6:14" x14ac:dyDescent="0.25">
      <c r="F807" s="51"/>
      <c r="G807" s="51"/>
      <c r="H807" s="51"/>
      <c r="I807" s="51"/>
      <c r="J807" s="51"/>
      <c r="K807" s="51"/>
      <c r="M807" s="51"/>
      <c r="N807" s="51"/>
    </row>
    <row r="808" spans="6:14" x14ac:dyDescent="0.25">
      <c r="F808" s="51"/>
      <c r="G808" s="51"/>
      <c r="H808" s="51"/>
      <c r="I808" s="51"/>
      <c r="J808" s="51"/>
      <c r="K808" s="51"/>
      <c r="M808" s="51"/>
      <c r="N808" s="51"/>
    </row>
    <row r="809" spans="6:14" x14ac:dyDescent="0.25">
      <c r="F809" s="51"/>
      <c r="G809" s="51"/>
      <c r="H809" s="51"/>
      <c r="I809" s="51"/>
      <c r="J809" s="51"/>
      <c r="K809" s="51"/>
      <c r="M809" s="51"/>
      <c r="N809" s="51"/>
    </row>
    <row r="810" spans="6:14" x14ac:dyDescent="0.25">
      <c r="F810" s="51"/>
      <c r="G810" s="51"/>
      <c r="H810" s="51"/>
      <c r="I810" s="51"/>
      <c r="J810" s="51"/>
      <c r="K810" s="51"/>
      <c r="M810" s="51"/>
      <c r="N810" s="51"/>
    </row>
    <row r="811" spans="6:14" x14ac:dyDescent="0.25">
      <c r="F811" s="51"/>
      <c r="G811" s="51"/>
      <c r="H811" s="51"/>
      <c r="I811" s="51"/>
      <c r="J811" s="51"/>
      <c r="K811" s="51"/>
      <c r="M811" s="51"/>
      <c r="N811" s="51"/>
    </row>
    <row r="812" spans="6:14" x14ac:dyDescent="0.25">
      <c r="F812" s="51"/>
      <c r="G812" s="51"/>
      <c r="H812" s="51"/>
      <c r="I812" s="51"/>
      <c r="J812" s="51"/>
      <c r="K812" s="51"/>
      <c r="M812" s="51"/>
      <c r="N812" s="51"/>
    </row>
    <row r="813" spans="6:14" x14ac:dyDescent="0.25">
      <c r="F813" s="51"/>
      <c r="G813" s="51"/>
      <c r="H813" s="51"/>
      <c r="I813" s="51"/>
      <c r="J813" s="51"/>
      <c r="K813" s="51"/>
      <c r="M813" s="51"/>
      <c r="N813" s="51"/>
    </row>
    <row r="814" spans="6:14" x14ac:dyDescent="0.25">
      <c r="F814" s="51"/>
      <c r="G814" s="51"/>
      <c r="H814" s="51"/>
      <c r="I814" s="51"/>
      <c r="J814" s="51"/>
      <c r="K814" s="51"/>
      <c r="M814" s="51"/>
      <c r="N814" s="51"/>
    </row>
    <row r="815" spans="6:14" x14ac:dyDescent="0.25">
      <c r="F815" s="51"/>
      <c r="G815" s="51"/>
      <c r="H815" s="51"/>
      <c r="I815" s="51"/>
      <c r="J815" s="51"/>
      <c r="K815" s="51"/>
      <c r="M815" s="51"/>
      <c r="N815" s="51"/>
    </row>
    <row r="816" spans="6:14" x14ac:dyDescent="0.25">
      <c r="F816" s="51"/>
      <c r="G816" s="51"/>
      <c r="H816" s="51"/>
      <c r="I816" s="51"/>
      <c r="J816" s="51"/>
      <c r="K816" s="51"/>
      <c r="M816" s="51"/>
      <c r="N816" s="51"/>
    </row>
    <row r="817" spans="6:14" x14ac:dyDescent="0.25">
      <c r="F817" s="51"/>
      <c r="G817" s="51"/>
      <c r="H817" s="51"/>
      <c r="I817" s="51"/>
      <c r="J817" s="51"/>
      <c r="K817" s="51"/>
      <c r="M817" s="51"/>
      <c r="N817" s="51"/>
    </row>
    <row r="818" spans="6:14" x14ac:dyDescent="0.25">
      <c r="F818" s="51"/>
      <c r="G818" s="51"/>
      <c r="H818" s="51"/>
      <c r="I818" s="51"/>
      <c r="J818" s="51"/>
      <c r="K818" s="51"/>
      <c r="M818" s="51"/>
      <c r="N818" s="51"/>
    </row>
    <row r="819" spans="6:14" x14ac:dyDescent="0.25">
      <c r="F819" s="51"/>
      <c r="G819" s="51"/>
      <c r="H819" s="51"/>
      <c r="I819" s="51"/>
      <c r="J819" s="51"/>
      <c r="K819" s="51"/>
      <c r="M819" s="51"/>
      <c r="N819" s="51"/>
    </row>
    <row r="820" spans="6:14" x14ac:dyDescent="0.25">
      <c r="F820" s="51"/>
      <c r="G820" s="51"/>
      <c r="H820" s="51"/>
      <c r="I820" s="51"/>
      <c r="J820" s="51"/>
      <c r="K820" s="51"/>
      <c r="M820" s="51"/>
      <c r="N820" s="51"/>
    </row>
    <row r="821" spans="6:14" x14ac:dyDescent="0.25">
      <c r="F821" s="51"/>
      <c r="G821" s="51"/>
      <c r="H821" s="51"/>
      <c r="I821" s="51"/>
      <c r="J821" s="51"/>
      <c r="K821" s="51"/>
      <c r="M821" s="51"/>
      <c r="N821" s="51"/>
    </row>
    <row r="822" spans="6:14" x14ac:dyDescent="0.25">
      <c r="F822" s="51"/>
      <c r="G822" s="51"/>
      <c r="H822" s="51"/>
      <c r="I822" s="51"/>
      <c r="J822" s="51"/>
      <c r="K822" s="51"/>
      <c r="M822" s="51"/>
      <c r="N822" s="51"/>
    </row>
    <row r="823" spans="6:14" x14ac:dyDescent="0.25">
      <c r="F823" s="51"/>
      <c r="G823" s="51"/>
      <c r="H823" s="51"/>
      <c r="I823" s="51"/>
      <c r="J823" s="51"/>
      <c r="K823" s="51"/>
      <c r="M823" s="51"/>
      <c r="N823" s="51"/>
    </row>
    <row r="824" spans="6:14" x14ac:dyDescent="0.25">
      <c r="F824" s="51"/>
      <c r="G824" s="51"/>
      <c r="H824" s="51"/>
      <c r="I824" s="51"/>
      <c r="J824" s="51"/>
      <c r="K824" s="51"/>
      <c r="M824" s="51"/>
      <c r="N824" s="51"/>
    </row>
    <row r="825" spans="6:14" x14ac:dyDescent="0.25">
      <c r="F825" s="51"/>
      <c r="G825" s="51"/>
      <c r="H825" s="51"/>
      <c r="I825" s="51"/>
      <c r="J825" s="51"/>
      <c r="K825" s="51"/>
      <c r="M825" s="51"/>
      <c r="N825" s="51"/>
    </row>
    <row r="826" spans="6:14" x14ac:dyDescent="0.25">
      <c r="F826" s="51"/>
      <c r="G826" s="51"/>
      <c r="H826" s="51"/>
      <c r="I826" s="51"/>
      <c r="J826" s="51"/>
      <c r="K826" s="51"/>
      <c r="M826" s="51"/>
      <c r="N826" s="51"/>
    </row>
    <row r="827" spans="6:14" x14ac:dyDescent="0.25">
      <c r="F827" s="51"/>
      <c r="G827" s="51"/>
      <c r="H827" s="51"/>
      <c r="I827" s="51"/>
      <c r="J827" s="51"/>
      <c r="K827" s="51"/>
      <c r="M827" s="51"/>
      <c r="N827" s="51"/>
    </row>
    <row r="828" spans="6:14" x14ac:dyDescent="0.25">
      <c r="F828" s="51"/>
      <c r="G828" s="51"/>
      <c r="H828" s="51"/>
      <c r="I828" s="51"/>
      <c r="J828" s="51"/>
      <c r="K828" s="51"/>
      <c r="M828" s="51"/>
      <c r="N828" s="51"/>
    </row>
    <row r="829" spans="6:14" x14ac:dyDescent="0.25">
      <c r="F829" s="51"/>
      <c r="G829" s="51"/>
      <c r="H829" s="51"/>
      <c r="I829" s="51"/>
      <c r="J829" s="51"/>
      <c r="K829" s="51"/>
      <c r="M829" s="51"/>
      <c r="N829" s="51"/>
    </row>
    <row r="830" spans="6:14" x14ac:dyDescent="0.25">
      <c r="F830" s="51"/>
      <c r="G830" s="51"/>
      <c r="H830" s="51"/>
      <c r="I830" s="51"/>
      <c r="J830" s="51"/>
      <c r="K830" s="51"/>
      <c r="M830" s="51"/>
      <c r="N830" s="51"/>
    </row>
    <row r="831" spans="6:14" x14ac:dyDescent="0.25">
      <c r="F831" s="51"/>
      <c r="G831" s="51"/>
      <c r="H831" s="51"/>
      <c r="I831" s="51"/>
      <c r="J831" s="51"/>
      <c r="K831" s="51"/>
      <c r="M831" s="51"/>
      <c r="N831" s="51"/>
    </row>
    <row r="832" spans="6:14" x14ac:dyDescent="0.25">
      <c r="F832" s="51"/>
      <c r="G832" s="51"/>
      <c r="H832" s="51"/>
      <c r="I832" s="51"/>
      <c r="J832" s="51"/>
      <c r="K832" s="51"/>
      <c r="M832" s="51"/>
      <c r="N832" s="51"/>
    </row>
    <row r="833" spans="6:14" x14ac:dyDescent="0.25">
      <c r="F833" s="51"/>
      <c r="G833" s="51"/>
      <c r="H833" s="51"/>
      <c r="I833" s="51"/>
      <c r="J833" s="51"/>
      <c r="K833" s="51"/>
      <c r="M833" s="51"/>
      <c r="N833" s="51"/>
    </row>
    <row r="834" spans="6:14" x14ac:dyDescent="0.25">
      <c r="F834" s="51"/>
      <c r="G834" s="51"/>
      <c r="H834" s="51"/>
      <c r="I834" s="51"/>
      <c r="J834" s="51"/>
      <c r="K834" s="51"/>
      <c r="M834" s="51"/>
      <c r="N834" s="51"/>
    </row>
    <row r="835" spans="6:14" x14ac:dyDescent="0.25">
      <c r="F835" s="51"/>
      <c r="G835" s="51"/>
      <c r="H835" s="51"/>
      <c r="I835" s="51"/>
      <c r="J835" s="51"/>
      <c r="K835" s="51"/>
      <c r="M835" s="51"/>
      <c r="N835" s="51"/>
    </row>
    <row r="836" spans="6:14" x14ac:dyDescent="0.25">
      <c r="F836" s="51"/>
      <c r="G836" s="51"/>
      <c r="H836" s="51"/>
      <c r="I836" s="51"/>
      <c r="J836" s="51"/>
      <c r="K836" s="51"/>
      <c r="M836" s="51"/>
      <c r="N836" s="51"/>
    </row>
    <row r="837" spans="6:14" x14ac:dyDescent="0.25">
      <c r="F837" s="51"/>
      <c r="G837" s="51"/>
      <c r="H837" s="51"/>
      <c r="I837" s="51"/>
      <c r="J837" s="51"/>
      <c r="K837" s="51"/>
      <c r="M837" s="51"/>
      <c r="N837" s="51"/>
    </row>
    <row r="838" spans="6:14" x14ac:dyDescent="0.25">
      <c r="F838" s="51"/>
      <c r="G838" s="51"/>
      <c r="H838" s="51"/>
      <c r="I838" s="51"/>
      <c r="J838" s="51"/>
      <c r="K838" s="51"/>
      <c r="M838" s="51"/>
      <c r="N838" s="51"/>
    </row>
    <row r="839" spans="6:14" x14ac:dyDescent="0.25">
      <c r="F839" s="51"/>
      <c r="G839" s="51"/>
      <c r="H839" s="51"/>
      <c r="I839" s="51"/>
      <c r="J839" s="51"/>
      <c r="K839" s="51"/>
      <c r="M839" s="51"/>
      <c r="N839" s="51"/>
    </row>
    <row r="840" spans="6:14" x14ac:dyDescent="0.25">
      <c r="F840" s="51"/>
      <c r="G840" s="51"/>
      <c r="H840" s="51"/>
      <c r="I840" s="51"/>
      <c r="J840" s="51"/>
      <c r="K840" s="51"/>
      <c r="M840" s="51"/>
      <c r="N840" s="51"/>
    </row>
    <row r="841" spans="6:14" x14ac:dyDescent="0.25">
      <c r="F841" s="51"/>
      <c r="G841" s="51"/>
      <c r="H841" s="51"/>
      <c r="I841" s="51"/>
      <c r="J841" s="51"/>
      <c r="K841" s="51"/>
      <c r="M841" s="51"/>
      <c r="N841" s="51"/>
    </row>
    <row r="842" spans="6:14" x14ac:dyDescent="0.25">
      <c r="F842" s="51"/>
      <c r="G842" s="51"/>
      <c r="H842" s="51"/>
      <c r="I842" s="51"/>
      <c r="J842" s="51"/>
      <c r="K842" s="51"/>
      <c r="M842" s="51"/>
      <c r="N842" s="51"/>
    </row>
    <row r="843" spans="6:14" x14ac:dyDescent="0.25">
      <c r="F843" s="51"/>
      <c r="G843" s="51"/>
      <c r="H843" s="51"/>
      <c r="I843" s="51"/>
      <c r="J843" s="51"/>
      <c r="K843" s="51"/>
      <c r="M843" s="51"/>
      <c r="N843" s="51"/>
    </row>
    <row r="844" spans="6:14" x14ac:dyDescent="0.25">
      <c r="F844" s="51"/>
      <c r="G844" s="51"/>
      <c r="H844" s="51"/>
      <c r="I844" s="51"/>
      <c r="J844" s="51"/>
      <c r="K844" s="51"/>
      <c r="M844" s="51"/>
      <c r="N844" s="51"/>
    </row>
    <row r="845" spans="6:14" x14ac:dyDescent="0.25">
      <c r="F845" s="51"/>
      <c r="G845" s="51"/>
      <c r="H845" s="51"/>
      <c r="I845" s="51"/>
      <c r="J845" s="51"/>
      <c r="K845" s="51"/>
      <c r="M845" s="51"/>
      <c r="N845" s="51"/>
    </row>
    <row r="846" spans="6:14" x14ac:dyDescent="0.25">
      <c r="F846" s="51"/>
      <c r="G846" s="51"/>
      <c r="H846" s="51"/>
      <c r="I846" s="51"/>
      <c r="J846" s="51"/>
      <c r="K846" s="51"/>
      <c r="M846" s="51"/>
      <c r="N846" s="51"/>
    </row>
    <row r="847" spans="6:14" x14ac:dyDescent="0.25">
      <c r="F847" s="51"/>
      <c r="G847" s="51"/>
      <c r="H847" s="51"/>
      <c r="I847" s="51"/>
      <c r="J847" s="51"/>
      <c r="K847" s="51"/>
      <c r="M847" s="51"/>
      <c r="N847" s="51"/>
    </row>
    <row r="848" spans="6:14" x14ac:dyDescent="0.25">
      <c r="F848" s="51"/>
      <c r="G848" s="51"/>
      <c r="H848" s="51"/>
      <c r="I848" s="51"/>
      <c r="J848" s="51"/>
      <c r="K848" s="51"/>
      <c r="M848" s="51"/>
      <c r="N848" s="51"/>
    </row>
    <row r="849" spans="6:14" x14ac:dyDescent="0.25">
      <c r="F849" s="51"/>
      <c r="G849" s="51"/>
      <c r="H849" s="51"/>
      <c r="I849" s="51"/>
      <c r="J849" s="51"/>
      <c r="K849" s="51"/>
      <c r="M849" s="51"/>
      <c r="N849" s="51"/>
    </row>
    <row r="850" spans="6:14" x14ac:dyDescent="0.25">
      <c r="F850" s="51"/>
      <c r="G850" s="51"/>
      <c r="H850" s="51"/>
      <c r="I850" s="51"/>
      <c r="J850" s="51"/>
      <c r="K850" s="51"/>
      <c r="M850" s="51"/>
      <c r="N850" s="51"/>
    </row>
    <row r="851" spans="6:14" x14ac:dyDescent="0.25">
      <c r="F851" s="51"/>
      <c r="G851" s="51"/>
      <c r="H851" s="51"/>
      <c r="I851" s="51"/>
      <c r="J851" s="51"/>
      <c r="K851" s="51"/>
      <c r="M851" s="51"/>
      <c r="N851" s="51"/>
    </row>
    <row r="852" spans="6:14" x14ac:dyDescent="0.25">
      <c r="F852" s="51"/>
      <c r="G852" s="51"/>
      <c r="H852" s="51"/>
      <c r="I852" s="51"/>
      <c r="J852" s="51"/>
      <c r="K852" s="51"/>
      <c r="M852" s="51"/>
      <c r="N852" s="51"/>
    </row>
    <row r="853" spans="6:14" x14ac:dyDescent="0.25">
      <c r="F853" s="51"/>
      <c r="G853" s="51"/>
      <c r="H853" s="51"/>
      <c r="I853" s="51"/>
      <c r="J853" s="51"/>
      <c r="K853" s="51"/>
      <c r="M853" s="51"/>
      <c r="N853" s="51"/>
    </row>
    <row r="854" spans="6:14" x14ac:dyDescent="0.25">
      <c r="F854" s="51"/>
      <c r="G854" s="51"/>
      <c r="H854" s="51"/>
      <c r="I854" s="51"/>
      <c r="J854" s="51"/>
      <c r="K854" s="51"/>
      <c r="M854" s="51"/>
      <c r="N854" s="51"/>
    </row>
    <row r="855" spans="6:14" x14ac:dyDescent="0.25">
      <c r="F855" s="51"/>
      <c r="G855" s="51"/>
      <c r="H855" s="51"/>
      <c r="I855" s="51"/>
      <c r="J855" s="51"/>
      <c r="K855" s="51"/>
      <c r="M855" s="51"/>
      <c r="N855" s="51"/>
    </row>
    <row r="856" spans="6:14" x14ac:dyDescent="0.25">
      <c r="F856" s="51"/>
      <c r="G856" s="51"/>
      <c r="H856" s="51"/>
      <c r="I856" s="51"/>
      <c r="J856" s="51"/>
      <c r="K856" s="51"/>
      <c r="M856" s="51"/>
      <c r="N856" s="51"/>
    </row>
    <row r="857" spans="6:14" x14ac:dyDescent="0.25">
      <c r="F857" s="51"/>
      <c r="G857" s="51"/>
      <c r="H857" s="51"/>
      <c r="I857" s="51"/>
      <c r="J857" s="51"/>
      <c r="K857" s="51"/>
      <c r="M857" s="51"/>
      <c r="N857" s="51"/>
    </row>
    <row r="858" spans="6:14" x14ac:dyDescent="0.25">
      <c r="F858" s="51"/>
      <c r="G858" s="51"/>
      <c r="H858" s="51"/>
      <c r="I858" s="51"/>
      <c r="J858" s="51"/>
      <c r="K858" s="51"/>
      <c r="M858" s="51"/>
      <c r="N858" s="51"/>
    </row>
    <row r="859" spans="6:14" x14ac:dyDescent="0.25">
      <c r="F859" s="51"/>
      <c r="G859" s="51"/>
      <c r="H859" s="51"/>
      <c r="I859" s="51"/>
      <c r="J859" s="51"/>
      <c r="K859" s="51"/>
      <c r="M859" s="51"/>
      <c r="N859" s="51"/>
    </row>
    <row r="860" spans="6:14" x14ac:dyDescent="0.25">
      <c r="F860" s="51"/>
      <c r="G860" s="51"/>
      <c r="H860" s="51"/>
      <c r="I860" s="51"/>
      <c r="J860" s="51"/>
      <c r="K860" s="51"/>
      <c r="M860" s="51"/>
      <c r="N860" s="51"/>
    </row>
    <row r="861" spans="6:14" x14ac:dyDescent="0.25">
      <c r="F861" s="51"/>
      <c r="G861" s="51"/>
      <c r="H861" s="51"/>
      <c r="I861" s="51"/>
      <c r="J861" s="51"/>
      <c r="K861" s="51"/>
      <c r="M861" s="51"/>
      <c r="N861" s="51"/>
    </row>
    <row r="862" spans="6:14" x14ac:dyDescent="0.25">
      <c r="F862" s="51"/>
      <c r="G862" s="51"/>
      <c r="H862" s="51"/>
      <c r="I862" s="51"/>
      <c r="J862" s="51"/>
      <c r="K862" s="51"/>
      <c r="M862" s="51"/>
      <c r="N862" s="51"/>
    </row>
    <row r="863" spans="6:14" x14ac:dyDescent="0.25">
      <c r="F863" s="51"/>
      <c r="G863" s="51"/>
      <c r="H863" s="51"/>
      <c r="I863" s="51"/>
      <c r="J863" s="51"/>
      <c r="K863" s="51"/>
      <c r="M863" s="51"/>
      <c r="N863" s="51"/>
    </row>
    <row r="864" spans="6:14" x14ac:dyDescent="0.25">
      <c r="F864" s="51"/>
      <c r="G864" s="51"/>
      <c r="H864" s="51"/>
      <c r="I864" s="51"/>
      <c r="J864" s="51"/>
      <c r="K864" s="51"/>
      <c r="M864" s="51"/>
      <c r="N864" s="51"/>
    </row>
    <row r="865" spans="6:14" x14ac:dyDescent="0.25">
      <c r="F865" s="51"/>
      <c r="G865" s="51"/>
      <c r="H865" s="51"/>
      <c r="I865" s="51"/>
      <c r="J865" s="51"/>
      <c r="K865" s="51"/>
      <c r="M865" s="51"/>
      <c r="N865" s="51"/>
    </row>
    <row r="866" spans="6:14" x14ac:dyDescent="0.25">
      <c r="F866" s="51"/>
      <c r="G866" s="51"/>
      <c r="H866" s="51"/>
      <c r="I866" s="51"/>
      <c r="J866" s="51"/>
      <c r="K866" s="51"/>
      <c r="M866" s="51"/>
      <c r="N866" s="51"/>
    </row>
    <row r="867" spans="6:14" x14ac:dyDescent="0.25">
      <c r="F867" s="51"/>
      <c r="G867" s="51"/>
      <c r="H867" s="51"/>
      <c r="I867" s="51"/>
      <c r="J867" s="51"/>
      <c r="K867" s="51"/>
      <c r="M867" s="51"/>
      <c r="N867" s="51"/>
    </row>
    <row r="868" spans="6:14" x14ac:dyDescent="0.25">
      <c r="F868" s="51"/>
      <c r="G868" s="51"/>
      <c r="H868" s="51"/>
      <c r="I868" s="51"/>
      <c r="J868" s="51"/>
      <c r="K868" s="51"/>
      <c r="M868" s="51"/>
      <c r="N868" s="51"/>
    </row>
    <row r="869" spans="6:14" x14ac:dyDescent="0.25">
      <c r="F869" s="51"/>
      <c r="G869" s="51"/>
      <c r="H869" s="51"/>
      <c r="I869" s="51"/>
      <c r="J869" s="51"/>
      <c r="K869" s="51"/>
      <c r="M869" s="51"/>
      <c r="N869" s="51"/>
    </row>
    <row r="870" spans="6:14" x14ac:dyDescent="0.25">
      <c r="F870" s="51"/>
      <c r="G870" s="51"/>
      <c r="H870" s="51"/>
      <c r="I870" s="51"/>
      <c r="J870" s="51"/>
      <c r="K870" s="51"/>
      <c r="M870" s="51"/>
      <c r="N870" s="51"/>
    </row>
    <row r="871" spans="6:14" x14ac:dyDescent="0.25">
      <c r="F871" s="51"/>
      <c r="G871" s="51"/>
      <c r="H871" s="51"/>
      <c r="I871" s="51"/>
      <c r="J871" s="51"/>
      <c r="K871" s="51"/>
      <c r="M871" s="51"/>
      <c r="N871" s="51"/>
    </row>
    <row r="872" spans="6:14" x14ac:dyDescent="0.25">
      <c r="F872" s="51"/>
      <c r="G872" s="51"/>
      <c r="H872" s="51"/>
      <c r="I872" s="51"/>
      <c r="J872" s="51"/>
      <c r="K872" s="51"/>
      <c r="M872" s="51"/>
      <c r="N872" s="51"/>
    </row>
    <row r="873" spans="6:14" x14ac:dyDescent="0.25">
      <c r="F873" s="51"/>
      <c r="G873" s="51"/>
      <c r="H873" s="51"/>
      <c r="I873" s="51"/>
      <c r="J873" s="51"/>
      <c r="K873" s="51"/>
      <c r="M873" s="51"/>
      <c r="N873" s="51"/>
    </row>
    <row r="874" spans="6:14" x14ac:dyDescent="0.25">
      <c r="F874" s="51"/>
      <c r="G874" s="51"/>
      <c r="H874" s="51"/>
      <c r="I874" s="51"/>
      <c r="J874" s="51"/>
      <c r="K874" s="51"/>
      <c r="M874" s="51"/>
      <c r="N874" s="51"/>
    </row>
    <row r="875" spans="6:14" x14ac:dyDescent="0.25">
      <c r="F875" s="51"/>
      <c r="G875" s="51"/>
      <c r="H875" s="51"/>
      <c r="I875" s="51"/>
      <c r="J875" s="51"/>
      <c r="K875" s="51"/>
      <c r="M875" s="51"/>
      <c r="N875" s="51"/>
    </row>
    <row r="876" spans="6:14" x14ac:dyDescent="0.25">
      <c r="F876" s="51"/>
      <c r="G876" s="51"/>
      <c r="H876" s="51"/>
      <c r="I876" s="51"/>
      <c r="J876" s="51"/>
      <c r="K876" s="51"/>
      <c r="M876" s="51"/>
      <c r="N876" s="51"/>
    </row>
    <row r="877" spans="6:14" x14ac:dyDescent="0.25">
      <c r="F877" s="51"/>
      <c r="G877" s="51"/>
      <c r="H877" s="51"/>
      <c r="I877" s="51"/>
      <c r="J877" s="51"/>
      <c r="K877" s="51"/>
      <c r="M877" s="51"/>
      <c r="N877" s="51"/>
    </row>
    <row r="878" spans="6:14" x14ac:dyDescent="0.25">
      <c r="F878" s="51"/>
      <c r="G878" s="51"/>
      <c r="H878" s="51"/>
      <c r="I878" s="51"/>
      <c r="J878" s="51"/>
      <c r="K878" s="51"/>
      <c r="M878" s="51"/>
      <c r="N878" s="51"/>
    </row>
    <row r="879" spans="6:14" x14ac:dyDescent="0.25">
      <c r="F879" s="51"/>
      <c r="G879" s="51"/>
      <c r="H879" s="51"/>
      <c r="I879" s="51"/>
      <c r="J879" s="51"/>
      <c r="K879" s="51"/>
      <c r="M879" s="51"/>
      <c r="N879" s="51"/>
    </row>
    <row r="880" spans="6:14" x14ac:dyDescent="0.25">
      <c r="F880" s="51"/>
      <c r="G880" s="51"/>
      <c r="H880" s="51"/>
      <c r="I880" s="51"/>
      <c r="J880" s="51"/>
      <c r="K880" s="51"/>
      <c r="M880" s="51"/>
      <c r="N880" s="51"/>
    </row>
    <row r="881" spans="6:14" x14ac:dyDescent="0.25">
      <c r="F881" s="51"/>
      <c r="G881" s="51"/>
      <c r="H881" s="51"/>
      <c r="I881" s="51"/>
      <c r="J881" s="51"/>
      <c r="K881" s="51"/>
      <c r="M881" s="51"/>
      <c r="N881" s="51"/>
    </row>
    <row r="882" spans="6:14" x14ac:dyDescent="0.25">
      <c r="F882" s="51"/>
      <c r="G882" s="51"/>
      <c r="H882" s="51"/>
      <c r="I882" s="51"/>
      <c r="J882" s="51"/>
      <c r="K882" s="51"/>
      <c r="M882" s="51"/>
      <c r="N882" s="51"/>
    </row>
    <row r="883" spans="6:14" x14ac:dyDescent="0.25">
      <c r="F883" s="51"/>
      <c r="G883" s="51"/>
      <c r="H883" s="51"/>
      <c r="I883" s="51"/>
      <c r="J883" s="51"/>
      <c r="K883" s="51"/>
      <c r="M883" s="51"/>
      <c r="N883" s="51"/>
    </row>
    <row r="884" spans="6:14" x14ac:dyDescent="0.25">
      <c r="F884" s="51"/>
      <c r="G884" s="51"/>
      <c r="H884" s="51"/>
      <c r="I884" s="51"/>
      <c r="J884" s="51"/>
      <c r="K884" s="51"/>
      <c r="M884" s="51"/>
      <c r="N884" s="51"/>
    </row>
    <row r="885" spans="6:14" x14ac:dyDescent="0.25">
      <c r="F885" s="51"/>
      <c r="G885" s="51"/>
      <c r="H885" s="51"/>
      <c r="I885" s="51"/>
      <c r="J885" s="51"/>
      <c r="K885" s="51"/>
      <c r="M885" s="51"/>
      <c r="N885" s="51"/>
    </row>
    <row r="886" spans="6:14" x14ac:dyDescent="0.25">
      <c r="F886" s="51"/>
      <c r="G886" s="51"/>
      <c r="H886" s="51"/>
      <c r="I886" s="51"/>
      <c r="J886" s="51"/>
      <c r="K886" s="51"/>
      <c r="M886" s="51"/>
      <c r="N886" s="51"/>
    </row>
    <row r="887" spans="6:14" x14ac:dyDescent="0.25">
      <c r="F887" s="51"/>
      <c r="G887" s="51"/>
      <c r="H887" s="51"/>
      <c r="I887" s="51"/>
      <c r="J887" s="51"/>
      <c r="K887" s="51"/>
      <c r="M887" s="51"/>
      <c r="N887" s="51"/>
    </row>
    <row r="888" spans="6:14" x14ac:dyDescent="0.25">
      <c r="F888" s="51"/>
      <c r="G888" s="51"/>
      <c r="H888" s="51"/>
      <c r="I888" s="51"/>
      <c r="J888" s="51"/>
      <c r="K888" s="51"/>
      <c r="M888" s="51"/>
      <c r="N888" s="51"/>
    </row>
    <row r="889" spans="6:14" x14ac:dyDescent="0.25">
      <c r="F889" s="51"/>
      <c r="G889" s="51"/>
      <c r="H889" s="51"/>
      <c r="I889" s="51"/>
      <c r="J889" s="51"/>
      <c r="K889" s="51"/>
      <c r="M889" s="51"/>
      <c r="N889" s="51"/>
    </row>
    <row r="890" spans="6:14" x14ac:dyDescent="0.25">
      <c r="F890" s="51"/>
      <c r="G890" s="51"/>
      <c r="H890" s="51"/>
      <c r="I890" s="51"/>
      <c r="J890" s="51"/>
      <c r="K890" s="51"/>
      <c r="M890" s="51"/>
      <c r="N890" s="51"/>
    </row>
    <row r="891" spans="6:14" x14ac:dyDescent="0.25">
      <c r="F891" s="51"/>
      <c r="G891" s="51"/>
      <c r="H891" s="51"/>
      <c r="I891" s="51"/>
      <c r="J891" s="51"/>
      <c r="K891" s="51"/>
      <c r="M891" s="51"/>
      <c r="N891" s="51"/>
    </row>
    <row r="892" spans="6:14" x14ac:dyDescent="0.25">
      <c r="F892" s="51"/>
      <c r="G892" s="51"/>
      <c r="H892" s="51"/>
      <c r="I892" s="51"/>
      <c r="J892" s="51"/>
      <c r="K892" s="51"/>
      <c r="M892" s="51"/>
      <c r="N892" s="51"/>
    </row>
    <row r="893" spans="6:14" x14ac:dyDescent="0.25">
      <c r="F893" s="51"/>
      <c r="G893" s="51"/>
      <c r="H893" s="51"/>
      <c r="I893" s="51"/>
      <c r="J893" s="51"/>
      <c r="K893" s="51"/>
      <c r="M893" s="51"/>
      <c r="N893" s="51"/>
    </row>
    <row r="894" spans="6:14" x14ac:dyDescent="0.25">
      <c r="F894" s="51"/>
      <c r="G894" s="51"/>
      <c r="H894" s="51"/>
      <c r="I894" s="51"/>
      <c r="J894" s="51"/>
      <c r="K894" s="51"/>
      <c r="M894" s="51"/>
      <c r="N894" s="51"/>
    </row>
    <row r="895" spans="6:14" x14ac:dyDescent="0.25">
      <c r="F895" s="51"/>
      <c r="G895" s="51"/>
      <c r="H895" s="51"/>
      <c r="I895" s="51"/>
      <c r="J895" s="51"/>
      <c r="K895" s="51"/>
      <c r="M895" s="51"/>
      <c r="N895" s="51"/>
    </row>
    <row r="896" spans="6:14" x14ac:dyDescent="0.25">
      <c r="F896" s="51"/>
      <c r="G896" s="51"/>
      <c r="H896" s="51"/>
      <c r="I896" s="51"/>
      <c r="J896" s="51"/>
      <c r="K896" s="51"/>
      <c r="M896" s="51"/>
      <c r="N896" s="51"/>
    </row>
    <row r="897" spans="6:14" x14ac:dyDescent="0.25">
      <c r="F897" s="51"/>
      <c r="G897" s="51"/>
      <c r="H897" s="51"/>
      <c r="I897" s="51"/>
      <c r="J897" s="51"/>
      <c r="K897" s="51"/>
      <c r="M897" s="51"/>
      <c r="N897" s="51"/>
    </row>
    <row r="898" spans="6:14" x14ac:dyDescent="0.25">
      <c r="F898" s="51"/>
      <c r="G898" s="51"/>
      <c r="H898" s="51"/>
      <c r="I898" s="51"/>
      <c r="J898" s="51"/>
      <c r="K898" s="51"/>
      <c r="M898" s="51"/>
      <c r="N898" s="51"/>
    </row>
    <row r="899" spans="6:14" x14ac:dyDescent="0.25">
      <c r="F899" s="51"/>
      <c r="G899" s="51"/>
      <c r="H899" s="51"/>
      <c r="I899" s="51"/>
      <c r="J899" s="51"/>
      <c r="K899" s="51"/>
      <c r="M899" s="51"/>
      <c r="N899" s="51"/>
    </row>
    <row r="900" spans="6:14" x14ac:dyDescent="0.25">
      <c r="F900" s="51"/>
      <c r="G900" s="51"/>
      <c r="H900" s="51"/>
      <c r="I900" s="51"/>
      <c r="J900" s="51"/>
      <c r="K900" s="51"/>
      <c r="M900" s="51"/>
      <c r="N900" s="51"/>
    </row>
    <row r="901" spans="6:14" x14ac:dyDescent="0.25">
      <c r="F901" s="51"/>
      <c r="G901" s="51"/>
      <c r="H901" s="51"/>
      <c r="I901" s="51"/>
      <c r="J901" s="51"/>
      <c r="K901" s="51"/>
      <c r="M901" s="51"/>
      <c r="N901" s="51"/>
    </row>
    <row r="902" spans="6:14" x14ac:dyDescent="0.25">
      <c r="F902" s="51"/>
      <c r="G902" s="51"/>
      <c r="H902" s="51"/>
      <c r="I902" s="51"/>
      <c r="J902" s="51"/>
      <c r="K902" s="51"/>
      <c r="M902" s="51"/>
      <c r="N902" s="51"/>
    </row>
    <row r="903" spans="6:14" x14ac:dyDescent="0.25">
      <c r="F903" s="51"/>
      <c r="G903" s="51"/>
      <c r="H903" s="51"/>
      <c r="I903" s="51"/>
      <c r="J903" s="51"/>
      <c r="K903" s="51"/>
      <c r="M903" s="51"/>
      <c r="N903" s="51"/>
    </row>
    <row r="904" spans="6:14" x14ac:dyDescent="0.25">
      <c r="F904" s="51"/>
      <c r="G904" s="51"/>
      <c r="H904" s="51"/>
      <c r="I904" s="51"/>
      <c r="J904" s="51"/>
      <c r="K904" s="51"/>
      <c r="M904" s="51"/>
      <c r="N904" s="51"/>
    </row>
    <row r="905" spans="6:14" x14ac:dyDescent="0.25">
      <c r="F905" s="51"/>
      <c r="G905" s="51"/>
      <c r="H905" s="51"/>
      <c r="I905" s="51"/>
      <c r="J905" s="51"/>
      <c r="K905" s="51"/>
      <c r="M905" s="51"/>
      <c r="N905" s="51"/>
    </row>
    <row r="906" spans="6:14" x14ac:dyDescent="0.25">
      <c r="F906" s="51"/>
      <c r="G906" s="51"/>
      <c r="H906" s="51"/>
      <c r="I906" s="51"/>
      <c r="J906" s="51"/>
      <c r="K906" s="51"/>
      <c r="M906" s="51"/>
      <c r="N906" s="51"/>
    </row>
    <row r="907" spans="6:14" x14ac:dyDescent="0.25">
      <c r="F907" s="51"/>
      <c r="G907" s="51"/>
      <c r="H907" s="51"/>
      <c r="I907" s="51"/>
      <c r="J907" s="51"/>
      <c r="K907" s="51"/>
      <c r="M907" s="51"/>
      <c r="N907" s="51"/>
    </row>
    <row r="908" spans="6:14" x14ac:dyDescent="0.25">
      <c r="F908" s="51"/>
      <c r="G908" s="51"/>
      <c r="H908" s="51"/>
      <c r="I908" s="51"/>
      <c r="J908" s="51"/>
      <c r="K908" s="51"/>
      <c r="M908" s="51"/>
      <c r="N908" s="51"/>
    </row>
    <row r="909" spans="6:14" x14ac:dyDescent="0.25">
      <c r="F909" s="51"/>
      <c r="G909" s="51"/>
      <c r="H909" s="51"/>
      <c r="I909" s="51"/>
      <c r="J909" s="51"/>
      <c r="K909" s="51"/>
      <c r="M909" s="51"/>
      <c r="N909" s="51"/>
    </row>
    <row r="910" spans="6:14" x14ac:dyDescent="0.25">
      <c r="F910" s="51"/>
      <c r="G910" s="51"/>
      <c r="H910" s="51"/>
      <c r="I910" s="51"/>
      <c r="J910" s="51"/>
      <c r="K910" s="51"/>
      <c r="M910" s="51"/>
      <c r="N910" s="51"/>
    </row>
    <row r="911" spans="6:14" x14ac:dyDescent="0.25">
      <c r="F911" s="51"/>
      <c r="G911" s="51"/>
      <c r="H911" s="51"/>
      <c r="I911" s="51"/>
      <c r="J911" s="51"/>
      <c r="K911" s="51"/>
      <c r="M911" s="51"/>
      <c r="N911" s="51"/>
    </row>
    <row r="912" spans="6:14" x14ac:dyDescent="0.25">
      <c r="F912" s="51"/>
      <c r="G912" s="51"/>
      <c r="H912" s="51"/>
      <c r="I912" s="51"/>
      <c r="J912" s="51"/>
      <c r="K912" s="51"/>
      <c r="M912" s="51"/>
      <c r="N912" s="51"/>
    </row>
    <row r="913" spans="6:14" x14ac:dyDescent="0.25">
      <c r="F913" s="51"/>
      <c r="G913" s="51"/>
      <c r="H913" s="51"/>
      <c r="I913" s="51"/>
      <c r="J913" s="51"/>
      <c r="K913" s="51"/>
      <c r="M913" s="51"/>
      <c r="N913" s="51"/>
    </row>
    <row r="914" spans="6:14" x14ac:dyDescent="0.25">
      <c r="F914" s="51"/>
      <c r="G914" s="51"/>
      <c r="H914" s="51"/>
      <c r="I914" s="51"/>
      <c r="J914" s="51"/>
      <c r="K914" s="51"/>
      <c r="M914" s="51"/>
      <c r="N914" s="51"/>
    </row>
    <row r="915" spans="6:14" x14ac:dyDescent="0.25">
      <c r="F915" s="51"/>
      <c r="G915" s="51"/>
      <c r="H915" s="51"/>
      <c r="I915" s="51"/>
      <c r="J915" s="51"/>
      <c r="K915" s="51"/>
      <c r="M915" s="51"/>
      <c r="N915" s="51"/>
    </row>
    <row r="916" spans="6:14" x14ac:dyDescent="0.25">
      <c r="F916" s="51"/>
      <c r="G916" s="51"/>
      <c r="H916" s="51"/>
      <c r="I916" s="51"/>
      <c r="J916" s="51"/>
      <c r="K916" s="51"/>
      <c r="M916" s="51"/>
      <c r="N916" s="51"/>
    </row>
    <row r="917" spans="6:14" x14ac:dyDescent="0.25">
      <c r="F917" s="51"/>
      <c r="G917" s="51"/>
      <c r="H917" s="51"/>
      <c r="I917" s="51"/>
      <c r="J917" s="51"/>
      <c r="K917" s="51"/>
      <c r="M917" s="51"/>
      <c r="N917" s="51"/>
    </row>
    <row r="918" spans="6:14" x14ac:dyDescent="0.25">
      <c r="F918" s="51"/>
      <c r="G918" s="51"/>
      <c r="H918" s="51"/>
      <c r="I918" s="51"/>
      <c r="J918" s="51"/>
      <c r="K918" s="51"/>
      <c r="M918" s="51"/>
      <c r="N918" s="51"/>
    </row>
    <row r="919" spans="6:14" x14ac:dyDescent="0.25">
      <c r="F919" s="51"/>
      <c r="G919" s="51"/>
      <c r="H919" s="51"/>
      <c r="I919" s="51"/>
      <c r="J919" s="51"/>
      <c r="K919" s="51"/>
      <c r="M919" s="51"/>
      <c r="N919" s="51"/>
    </row>
    <row r="920" spans="6:14" x14ac:dyDescent="0.25">
      <c r="F920" s="51"/>
      <c r="G920" s="51"/>
      <c r="H920" s="51"/>
      <c r="I920" s="51"/>
      <c r="J920" s="51"/>
      <c r="K920" s="51"/>
      <c r="M920" s="51"/>
      <c r="N920" s="51"/>
    </row>
    <row r="921" spans="6:14" x14ac:dyDescent="0.25">
      <c r="F921" s="51"/>
      <c r="G921" s="51"/>
      <c r="H921" s="51"/>
      <c r="I921" s="51"/>
      <c r="J921" s="51"/>
      <c r="K921" s="51"/>
      <c r="M921" s="51"/>
      <c r="N921" s="51"/>
    </row>
    <row r="922" spans="6:14" x14ac:dyDescent="0.25">
      <c r="F922" s="51"/>
      <c r="G922" s="51"/>
      <c r="H922" s="51"/>
      <c r="I922" s="51"/>
      <c r="J922" s="51"/>
      <c r="K922" s="51"/>
      <c r="M922" s="51"/>
      <c r="N922" s="51"/>
    </row>
    <row r="923" spans="6:14" x14ac:dyDescent="0.25">
      <c r="F923" s="51"/>
      <c r="G923" s="51"/>
      <c r="H923" s="51"/>
      <c r="I923" s="51"/>
      <c r="J923" s="51"/>
      <c r="K923" s="51"/>
      <c r="M923" s="51"/>
      <c r="N923" s="51"/>
    </row>
    <row r="924" spans="6:14" x14ac:dyDescent="0.25">
      <c r="F924" s="51"/>
      <c r="G924" s="51"/>
      <c r="H924" s="51"/>
      <c r="I924" s="51"/>
      <c r="J924" s="51"/>
      <c r="K924" s="51"/>
      <c r="M924" s="51"/>
      <c r="N924" s="51"/>
    </row>
    <row r="925" spans="6:14" x14ac:dyDescent="0.25">
      <c r="F925" s="51"/>
      <c r="G925" s="51"/>
      <c r="H925" s="51"/>
      <c r="I925" s="51"/>
      <c r="J925" s="51"/>
      <c r="K925" s="51"/>
      <c r="M925" s="51"/>
      <c r="N925" s="51"/>
    </row>
    <row r="926" spans="6:14" x14ac:dyDescent="0.25">
      <c r="F926" s="51"/>
      <c r="G926" s="51"/>
      <c r="H926" s="51"/>
      <c r="I926" s="51"/>
      <c r="J926" s="51"/>
      <c r="K926" s="51"/>
      <c r="M926" s="51"/>
      <c r="N926" s="51"/>
    </row>
    <row r="927" spans="6:14" x14ac:dyDescent="0.25">
      <c r="F927" s="51"/>
      <c r="G927" s="51"/>
      <c r="H927" s="51"/>
      <c r="I927" s="51"/>
      <c r="J927" s="51"/>
      <c r="K927" s="51"/>
      <c r="M927" s="51"/>
      <c r="N927" s="51"/>
    </row>
    <row r="928" spans="6:14" x14ac:dyDescent="0.25">
      <c r="F928" s="51"/>
      <c r="G928" s="51"/>
      <c r="H928" s="51"/>
      <c r="I928" s="51"/>
      <c r="J928" s="51"/>
      <c r="K928" s="51"/>
      <c r="M928" s="51"/>
      <c r="N928" s="51"/>
    </row>
    <row r="929" spans="6:14" x14ac:dyDescent="0.25">
      <c r="F929" s="51"/>
      <c r="G929" s="51"/>
      <c r="H929" s="51"/>
      <c r="I929" s="51"/>
      <c r="J929" s="51"/>
      <c r="K929" s="51"/>
      <c r="M929" s="51"/>
      <c r="N929" s="51"/>
    </row>
    <row r="930" spans="6:14" x14ac:dyDescent="0.25">
      <c r="F930" s="51"/>
      <c r="G930" s="51"/>
      <c r="H930" s="51"/>
      <c r="I930" s="51"/>
      <c r="J930" s="51"/>
      <c r="K930" s="51"/>
      <c r="M930" s="51"/>
      <c r="N930" s="51"/>
    </row>
    <row r="931" spans="6:14" x14ac:dyDescent="0.25">
      <c r="F931" s="51"/>
      <c r="G931" s="51"/>
      <c r="H931" s="51"/>
      <c r="I931" s="51"/>
      <c r="J931" s="51"/>
      <c r="K931" s="51"/>
      <c r="M931" s="51"/>
      <c r="N931" s="51"/>
    </row>
    <row r="932" spans="6:14" x14ac:dyDescent="0.25">
      <c r="F932" s="51"/>
      <c r="G932" s="51"/>
      <c r="H932" s="51"/>
      <c r="I932" s="51"/>
      <c r="J932" s="51"/>
      <c r="K932" s="51"/>
      <c r="M932" s="51"/>
      <c r="N932" s="51"/>
    </row>
    <row r="933" spans="6:14" x14ac:dyDescent="0.25">
      <c r="F933" s="51"/>
      <c r="G933" s="51"/>
      <c r="H933" s="51"/>
      <c r="I933" s="51"/>
      <c r="J933" s="51"/>
      <c r="K933" s="51"/>
      <c r="M933" s="51"/>
      <c r="N933" s="51"/>
    </row>
    <row r="934" spans="6:14" x14ac:dyDescent="0.25">
      <c r="F934" s="51"/>
      <c r="G934" s="51"/>
      <c r="H934" s="51"/>
      <c r="I934" s="51"/>
      <c r="J934" s="51"/>
      <c r="K934" s="51"/>
      <c r="M934" s="51"/>
      <c r="N934" s="51"/>
    </row>
    <row r="935" spans="6:14" x14ac:dyDescent="0.25">
      <c r="F935" s="51"/>
      <c r="G935" s="51"/>
      <c r="H935" s="51"/>
      <c r="I935" s="51"/>
      <c r="J935" s="51"/>
      <c r="K935" s="51"/>
      <c r="M935" s="51"/>
      <c r="N935" s="51"/>
    </row>
    <row r="936" spans="6:14" x14ac:dyDescent="0.25">
      <c r="F936" s="51"/>
      <c r="G936" s="51"/>
      <c r="H936" s="51"/>
      <c r="I936" s="51"/>
      <c r="J936" s="51"/>
      <c r="K936" s="51"/>
      <c r="M936" s="51"/>
      <c r="N936" s="51"/>
    </row>
    <row r="937" spans="6:14" x14ac:dyDescent="0.25">
      <c r="F937" s="51"/>
      <c r="G937" s="51"/>
      <c r="H937" s="51"/>
      <c r="I937" s="51"/>
      <c r="J937" s="51"/>
      <c r="K937" s="51"/>
      <c r="M937" s="51"/>
      <c r="N937" s="51"/>
    </row>
    <row r="938" spans="6:14" x14ac:dyDescent="0.25">
      <c r="F938" s="51"/>
      <c r="G938" s="51"/>
      <c r="H938" s="51"/>
      <c r="I938" s="51"/>
      <c r="J938" s="51"/>
      <c r="K938" s="51"/>
      <c r="M938" s="51"/>
      <c r="N938" s="51"/>
    </row>
    <row r="939" spans="6:14" x14ac:dyDescent="0.25">
      <c r="F939" s="51"/>
      <c r="G939" s="51"/>
      <c r="H939" s="51"/>
      <c r="I939" s="51"/>
      <c r="J939" s="51"/>
      <c r="K939" s="51"/>
      <c r="M939" s="51"/>
      <c r="N939" s="51"/>
    </row>
    <row r="940" spans="6:14" x14ac:dyDescent="0.25">
      <c r="F940" s="51"/>
      <c r="G940" s="51"/>
      <c r="H940" s="51"/>
      <c r="I940" s="51"/>
      <c r="J940" s="51"/>
      <c r="K940" s="51"/>
      <c r="M940" s="51"/>
      <c r="N940" s="51"/>
    </row>
    <row r="941" spans="6:14" x14ac:dyDescent="0.25">
      <c r="F941" s="51"/>
      <c r="G941" s="51"/>
      <c r="H941" s="51"/>
      <c r="I941" s="51"/>
      <c r="J941" s="51"/>
      <c r="K941" s="51"/>
      <c r="M941" s="51"/>
      <c r="N941" s="51"/>
    </row>
    <row r="942" spans="6:14" x14ac:dyDescent="0.25">
      <c r="F942" s="51"/>
      <c r="G942" s="51"/>
      <c r="H942" s="51"/>
      <c r="I942" s="51"/>
      <c r="J942" s="51"/>
      <c r="K942" s="51"/>
      <c r="M942" s="51"/>
      <c r="N942" s="51"/>
    </row>
    <row r="943" spans="6:14" x14ac:dyDescent="0.25">
      <c r="F943" s="51"/>
      <c r="G943" s="51"/>
      <c r="H943" s="51"/>
      <c r="I943" s="51"/>
      <c r="J943" s="51"/>
      <c r="K943" s="51"/>
      <c r="M943" s="51"/>
      <c r="N943" s="51"/>
    </row>
    <row r="944" spans="6:14" x14ac:dyDescent="0.25">
      <c r="F944" s="51"/>
      <c r="G944" s="51"/>
      <c r="H944" s="51"/>
      <c r="I944" s="51"/>
      <c r="J944" s="51"/>
      <c r="K944" s="51"/>
      <c r="M944" s="51"/>
      <c r="N944" s="51"/>
    </row>
    <row r="945" spans="6:14" x14ac:dyDescent="0.25">
      <c r="F945" s="51"/>
      <c r="G945" s="51"/>
      <c r="H945" s="51"/>
      <c r="I945" s="51"/>
      <c r="J945" s="51"/>
      <c r="K945" s="51"/>
      <c r="M945" s="51"/>
      <c r="N945" s="51"/>
    </row>
    <row r="946" spans="6:14" x14ac:dyDescent="0.25">
      <c r="F946" s="51"/>
      <c r="G946" s="51"/>
      <c r="H946" s="51"/>
      <c r="I946" s="51"/>
      <c r="J946" s="51"/>
      <c r="K946" s="51"/>
      <c r="M946" s="51"/>
      <c r="N946" s="51"/>
    </row>
    <row r="947" spans="6:14" x14ac:dyDescent="0.25">
      <c r="F947" s="51"/>
      <c r="G947" s="51"/>
      <c r="H947" s="51"/>
      <c r="I947" s="51"/>
      <c r="J947" s="51"/>
      <c r="K947" s="51"/>
      <c r="M947" s="51"/>
      <c r="N947" s="51"/>
    </row>
    <row r="948" spans="6:14" x14ac:dyDescent="0.25">
      <c r="F948" s="51"/>
      <c r="G948" s="51"/>
      <c r="H948" s="51"/>
      <c r="I948" s="51"/>
      <c r="J948" s="51"/>
      <c r="K948" s="51"/>
      <c r="M948" s="51"/>
      <c r="N948" s="51"/>
    </row>
    <row r="949" spans="6:14" x14ac:dyDescent="0.25">
      <c r="F949" s="51"/>
      <c r="G949" s="51"/>
      <c r="H949" s="51"/>
      <c r="I949" s="51"/>
      <c r="J949" s="51"/>
      <c r="K949" s="51"/>
      <c r="M949" s="51"/>
      <c r="N949" s="51"/>
    </row>
    <row r="950" spans="6:14" x14ac:dyDescent="0.25">
      <c r="F950" s="51"/>
      <c r="G950" s="51"/>
      <c r="H950" s="51"/>
      <c r="I950" s="51"/>
      <c r="J950" s="51"/>
      <c r="K950" s="51"/>
      <c r="M950" s="51"/>
      <c r="N950" s="51"/>
    </row>
    <row r="951" spans="6:14" x14ac:dyDescent="0.25">
      <c r="F951" s="51"/>
      <c r="G951" s="51"/>
      <c r="H951" s="51"/>
      <c r="I951" s="51"/>
      <c r="J951" s="51"/>
      <c r="K951" s="51"/>
      <c r="M951" s="51"/>
      <c r="N951" s="51"/>
    </row>
    <row r="952" spans="6:14" x14ac:dyDescent="0.25">
      <c r="F952" s="51"/>
      <c r="G952" s="51"/>
      <c r="H952" s="51"/>
      <c r="I952" s="51"/>
      <c r="J952" s="51"/>
      <c r="K952" s="51"/>
      <c r="M952" s="51"/>
      <c r="N952" s="51"/>
    </row>
    <row r="953" spans="6:14" x14ac:dyDescent="0.25">
      <c r="F953" s="51"/>
      <c r="G953" s="51"/>
      <c r="H953" s="51"/>
      <c r="I953" s="51"/>
      <c r="J953" s="51"/>
      <c r="K953" s="51"/>
      <c r="M953" s="51"/>
      <c r="N953" s="51"/>
    </row>
    <row r="954" spans="6:14" x14ac:dyDescent="0.25">
      <c r="F954" s="51"/>
      <c r="G954" s="51"/>
      <c r="H954" s="51"/>
      <c r="I954" s="51"/>
      <c r="J954" s="51"/>
      <c r="K954" s="51"/>
      <c r="M954" s="51"/>
      <c r="N954" s="51"/>
    </row>
    <row r="955" spans="6:14" x14ac:dyDescent="0.25">
      <c r="F955" s="51"/>
      <c r="G955" s="51"/>
      <c r="H955" s="51"/>
      <c r="I955" s="51"/>
      <c r="J955" s="51"/>
      <c r="K955" s="51"/>
      <c r="M955" s="51"/>
      <c r="N955" s="51"/>
    </row>
    <row r="956" spans="6:14" x14ac:dyDescent="0.25">
      <c r="F956" s="51"/>
      <c r="G956" s="51"/>
      <c r="H956" s="51"/>
      <c r="I956" s="51"/>
      <c r="J956" s="51"/>
      <c r="K956" s="51"/>
      <c r="M956" s="51"/>
      <c r="N956" s="51"/>
    </row>
    <row r="957" spans="6:14" x14ac:dyDescent="0.25">
      <c r="F957" s="51"/>
      <c r="G957" s="51"/>
      <c r="H957" s="51"/>
      <c r="I957" s="51"/>
      <c r="J957" s="51"/>
      <c r="K957" s="51"/>
      <c r="M957" s="51"/>
      <c r="N957" s="51"/>
    </row>
    <row r="958" spans="6:14" x14ac:dyDescent="0.25">
      <c r="F958" s="51"/>
      <c r="G958" s="51"/>
      <c r="H958" s="51"/>
      <c r="I958" s="51"/>
      <c r="J958" s="51"/>
      <c r="K958" s="51"/>
      <c r="M958" s="51"/>
      <c r="N958" s="51"/>
    </row>
    <row r="959" spans="6:14" x14ac:dyDescent="0.25">
      <c r="F959" s="51"/>
      <c r="G959" s="51"/>
      <c r="H959" s="51"/>
      <c r="I959" s="51"/>
      <c r="J959" s="51"/>
      <c r="K959" s="51"/>
      <c r="M959" s="51"/>
      <c r="N959" s="51"/>
    </row>
    <row r="960" spans="6:14" x14ac:dyDescent="0.25">
      <c r="F960" s="51"/>
      <c r="G960" s="51"/>
      <c r="H960" s="51"/>
      <c r="I960" s="51"/>
      <c r="J960" s="51"/>
      <c r="K960" s="51"/>
      <c r="M960" s="51"/>
      <c r="N960" s="51"/>
    </row>
    <row r="961" spans="6:14" x14ac:dyDescent="0.25">
      <c r="F961" s="51"/>
      <c r="G961" s="51"/>
      <c r="H961" s="51"/>
      <c r="I961" s="51"/>
      <c r="J961" s="51"/>
      <c r="K961" s="51"/>
      <c r="M961" s="51"/>
      <c r="N961" s="51"/>
    </row>
    <row r="962" spans="6:14" x14ac:dyDescent="0.25">
      <c r="F962" s="51"/>
      <c r="G962" s="51"/>
      <c r="H962" s="51"/>
      <c r="I962" s="51"/>
      <c r="J962" s="51"/>
      <c r="K962" s="51"/>
      <c r="M962" s="51"/>
      <c r="N962" s="51"/>
    </row>
    <row r="963" spans="6:14" x14ac:dyDescent="0.25">
      <c r="F963" s="51"/>
      <c r="G963" s="51"/>
      <c r="H963" s="51"/>
      <c r="I963" s="51"/>
      <c r="J963" s="51"/>
      <c r="K963" s="51"/>
      <c r="M963" s="51"/>
      <c r="N963" s="51"/>
    </row>
    <row r="964" spans="6:14" x14ac:dyDescent="0.25">
      <c r="F964" s="51"/>
      <c r="G964" s="51"/>
      <c r="H964" s="51"/>
      <c r="I964" s="51"/>
      <c r="J964" s="51"/>
      <c r="K964" s="51"/>
      <c r="M964" s="51"/>
      <c r="N964" s="51"/>
    </row>
    <row r="965" spans="6:14" x14ac:dyDescent="0.25">
      <c r="F965" s="51"/>
      <c r="G965" s="51"/>
      <c r="H965" s="51"/>
      <c r="I965" s="51"/>
      <c r="J965" s="51"/>
      <c r="K965" s="51"/>
      <c r="M965" s="51"/>
      <c r="N965" s="51"/>
    </row>
    <row r="966" spans="6:14" x14ac:dyDescent="0.25">
      <c r="F966" s="51"/>
      <c r="G966" s="51"/>
      <c r="H966" s="51"/>
      <c r="I966" s="51"/>
      <c r="J966" s="51"/>
      <c r="K966" s="51"/>
      <c r="M966" s="51"/>
      <c r="N966" s="51"/>
    </row>
    <row r="967" spans="6:14" x14ac:dyDescent="0.25">
      <c r="F967" s="51"/>
      <c r="G967" s="51"/>
      <c r="H967" s="51"/>
      <c r="I967" s="51"/>
      <c r="J967" s="51"/>
      <c r="K967" s="51"/>
      <c r="M967" s="51"/>
      <c r="N967" s="51"/>
    </row>
    <row r="968" spans="6:14" x14ac:dyDescent="0.25">
      <c r="F968" s="51"/>
      <c r="G968" s="51"/>
      <c r="H968" s="51"/>
      <c r="I968" s="51"/>
      <c r="J968" s="51"/>
      <c r="K968" s="51"/>
      <c r="M968" s="51"/>
      <c r="N968" s="51"/>
    </row>
    <row r="969" spans="6:14" x14ac:dyDescent="0.25">
      <c r="F969" s="51"/>
      <c r="G969" s="51"/>
      <c r="H969" s="51"/>
      <c r="I969" s="51"/>
      <c r="J969" s="51"/>
      <c r="K969" s="51"/>
      <c r="M969" s="51"/>
      <c r="N969" s="51"/>
    </row>
    <row r="970" spans="6:14" x14ac:dyDescent="0.25">
      <c r="F970" s="51"/>
      <c r="G970" s="51"/>
      <c r="H970" s="51"/>
      <c r="I970" s="51"/>
      <c r="J970" s="51"/>
      <c r="K970" s="51"/>
      <c r="M970" s="51"/>
      <c r="N970" s="51"/>
    </row>
    <row r="971" spans="6:14" x14ac:dyDescent="0.25">
      <c r="F971" s="51"/>
      <c r="G971" s="51"/>
      <c r="H971" s="51"/>
      <c r="I971" s="51"/>
      <c r="J971" s="51"/>
      <c r="K971" s="51"/>
      <c r="M971" s="51"/>
      <c r="N971" s="51"/>
    </row>
    <row r="972" spans="6:14" x14ac:dyDescent="0.25">
      <c r="F972" s="51"/>
      <c r="G972" s="51"/>
      <c r="H972" s="51"/>
      <c r="I972" s="51"/>
      <c r="J972" s="51"/>
      <c r="K972" s="51"/>
      <c r="M972" s="51"/>
      <c r="N972" s="51"/>
    </row>
    <row r="973" spans="6:14" x14ac:dyDescent="0.25">
      <c r="F973" s="51"/>
      <c r="G973" s="51"/>
      <c r="H973" s="51"/>
      <c r="I973" s="51"/>
      <c r="J973" s="51"/>
      <c r="K973" s="51"/>
      <c r="M973" s="51"/>
      <c r="N973" s="51"/>
    </row>
    <row r="974" spans="6:14" x14ac:dyDescent="0.25">
      <c r="F974" s="51"/>
      <c r="G974" s="51"/>
      <c r="H974" s="51"/>
      <c r="I974" s="51"/>
      <c r="J974" s="51"/>
      <c r="K974" s="51"/>
      <c r="M974" s="51"/>
      <c r="N974" s="51"/>
    </row>
    <row r="975" spans="6:14" x14ac:dyDescent="0.25">
      <c r="F975" s="51"/>
      <c r="G975" s="51"/>
      <c r="H975" s="51"/>
      <c r="I975" s="51"/>
      <c r="J975" s="51"/>
      <c r="K975" s="51"/>
      <c r="M975" s="51"/>
      <c r="N975" s="51"/>
    </row>
    <row r="976" spans="6:14" x14ac:dyDescent="0.25">
      <c r="F976" s="51"/>
      <c r="G976" s="51"/>
      <c r="H976" s="51"/>
      <c r="I976" s="51"/>
      <c r="J976" s="51"/>
      <c r="K976" s="51"/>
      <c r="M976" s="51"/>
      <c r="N976" s="51"/>
    </row>
    <row r="977" spans="6:14" x14ac:dyDescent="0.25">
      <c r="F977" s="51"/>
      <c r="G977" s="51"/>
      <c r="H977" s="51"/>
      <c r="I977" s="51"/>
      <c r="J977" s="51"/>
      <c r="K977" s="51"/>
      <c r="M977" s="51"/>
      <c r="N977" s="51"/>
    </row>
    <row r="978" spans="6:14" x14ac:dyDescent="0.25">
      <c r="F978" s="51"/>
      <c r="G978" s="51"/>
      <c r="H978" s="51"/>
      <c r="I978" s="51"/>
      <c r="J978" s="51"/>
      <c r="K978" s="51"/>
      <c r="M978" s="51"/>
      <c r="N978" s="51"/>
    </row>
    <row r="979" spans="6:14" x14ac:dyDescent="0.25">
      <c r="F979" s="51"/>
      <c r="G979" s="51"/>
      <c r="H979" s="51"/>
      <c r="I979" s="51"/>
      <c r="J979" s="51"/>
      <c r="K979" s="51"/>
      <c r="M979" s="51"/>
      <c r="N979" s="51"/>
    </row>
    <row r="980" spans="6:14" x14ac:dyDescent="0.25">
      <c r="F980" s="51"/>
      <c r="G980" s="51"/>
      <c r="H980" s="51"/>
      <c r="I980" s="51"/>
      <c r="J980" s="51"/>
      <c r="K980" s="51"/>
      <c r="M980" s="51"/>
      <c r="N980" s="51"/>
    </row>
    <row r="981" spans="6:14" x14ac:dyDescent="0.25">
      <c r="F981" s="51"/>
      <c r="G981" s="51"/>
      <c r="H981" s="51"/>
      <c r="I981" s="51"/>
      <c r="J981" s="51"/>
      <c r="K981" s="51"/>
      <c r="M981" s="51"/>
      <c r="N981" s="51"/>
    </row>
    <row r="982" spans="6:14" x14ac:dyDescent="0.25">
      <c r="F982" s="51"/>
      <c r="G982" s="51"/>
      <c r="H982" s="51"/>
      <c r="I982" s="51"/>
      <c r="J982" s="51"/>
      <c r="K982" s="51"/>
      <c r="M982" s="51"/>
      <c r="N982" s="51"/>
    </row>
    <row r="983" spans="6:14" x14ac:dyDescent="0.25">
      <c r="F983" s="51"/>
      <c r="G983" s="51"/>
      <c r="H983" s="51"/>
      <c r="I983" s="51"/>
      <c r="J983" s="51"/>
      <c r="K983" s="51"/>
      <c r="M983" s="51"/>
      <c r="N983" s="51"/>
    </row>
    <row r="984" spans="6:14" x14ac:dyDescent="0.25">
      <c r="F984" s="51"/>
      <c r="G984" s="51"/>
      <c r="H984" s="51"/>
      <c r="I984" s="51"/>
      <c r="J984" s="51"/>
      <c r="K984" s="51"/>
      <c r="M984" s="51"/>
      <c r="N984" s="51"/>
    </row>
    <row r="985" spans="6:14" x14ac:dyDescent="0.25">
      <c r="F985" s="51"/>
      <c r="G985" s="51"/>
      <c r="H985" s="51"/>
      <c r="I985" s="51"/>
      <c r="J985" s="51"/>
      <c r="K985" s="51"/>
      <c r="M985" s="51"/>
      <c r="N985" s="51"/>
    </row>
    <row r="986" spans="6:14" x14ac:dyDescent="0.25">
      <c r="F986" s="51"/>
      <c r="G986" s="51"/>
      <c r="H986" s="51"/>
      <c r="I986" s="51"/>
      <c r="J986" s="51"/>
      <c r="K986" s="51"/>
      <c r="M986" s="51"/>
      <c r="N986" s="51"/>
    </row>
    <row r="987" spans="6:14" x14ac:dyDescent="0.25">
      <c r="F987" s="51"/>
      <c r="G987" s="51"/>
      <c r="H987" s="51"/>
      <c r="I987" s="51"/>
      <c r="J987" s="51"/>
      <c r="K987" s="51"/>
      <c r="M987" s="51"/>
      <c r="N987" s="51"/>
    </row>
    <row r="988" spans="6:14" x14ac:dyDescent="0.25">
      <c r="F988" s="51"/>
      <c r="G988" s="51"/>
      <c r="H988" s="51"/>
      <c r="I988" s="51"/>
      <c r="J988" s="51"/>
      <c r="K988" s="51"/>
      <c r="M988" s="51"/>
      <c r="N988" s="51"/>
    </row>
    <row r="989" spans="6:14" x14ac:dyDescent="0.25">
      <c r="F989" s="51"/>
      <c r="G989" s="51"/>
      <c r="H989" s="51"/>
      <c r="I989" s="51"/>
      <c r="J989" s="51"/>
      <c r="K989" s="51"/>
      <c r="M989" s="51"/>
      <c r="N989" s="51"/>
    </row>
    <row r="990" spans="6:14" x14ac:dyDescent="0.25">
      <c r="F990" s="51"/>
      <c r="G990" s="51"/>
      <c r="H990" s="51"/>
      <c r="I990" s="51"/>
      <c r="J990" s="51"/>
      <c r="K990" s="51"/>
      <c r="M990" s="51"/>
      <c r="N990" s="51"/>
    </row>
    <row r="991" spans="6:14" x14ac:dyDescent="0.25">
      <c r="F991" s="51"/>
      <c r="G991" s="51"/>
      <c r="H991" s="51"/>
      <c r="I991" s="51"/>
      <c r="J991" s="51"/>
      <c r="K991" s="51"/>
      <c r="M991" s="51"/>
      <c r="N991" s="51"/>
    </row>
    <row r="992" spans="6:14" x14ac:dyDescent="0.25">
      <c r="F992" s="51"/>
      <c r="G992" s="51"/>
      <c r="H992" s="51"/>
      <c r="I992" s="51"/>
      <c r="J992" s="51"/>
      <c r="K992" s="51"/>
      <c r="M992" s="51"/>
      <c r="N992" s="51"/>
    </row>
    <row r="993" spans="6:14" x14ac:dyDescent="0.25">
      <c r="F993" s="51"/>
      <c r="G993" s="51"/>
      <c r="H993" s="51"/>
      <c r="I993" s="51"/>
      <c r="J993" s="51"/>
      <c r="K993" s="51"/>
      <c r="M993" s="51"/>
      <c r="N993" s="51"/>
    </row>
    <row r="994" spans="6:14" x14ac:dyDescent="0.25">
      <c r="F994" s="51"/>
      <c r="G994" s="51"/>
      <c r="H994" s="51"/>
      <c r="I994" s="51"/>
      <c r="J994" s="51"/>
      <c r="K994" s="51"/>
      <c r="M994" s="51"/>
      <c r="N994" s="51"/>
    </row>
    <row r="995" spans="6:14" x14ac:dyDescent="0.25">
      <c r="F995" s="51"/>
      <c r="G995" s="51"/>
      <c r="H995" s="51"/>
      <c r="I995" s="51"/>
      <c r="J995" s="51"/>
      <c r="K995" s="51"/>
      <c r="M995" s="51"/>
      <c r="N995" s="51"/>
    </row>
    <row r="996" spans="6:14" x14ac:dyDescent="0.25">
      <c r="F996" s="51"/>
      <c r="G996" s="51"/>
      <c r="H996" s="51"/>
      <c r="I996" s="51"/>
      <c r="J996" s="51"/>
      <c r="K996" s="51"/>
      <c r="M996" s="51"/>
      <c r="N996" s="51"/>
    </row>
    <row r="997" spans="6:14" x14ac:dyDescent="0.25">
      <c r="F997" s="51"/>
      <c r="G997" s="51"/>
      <c r="H997" s="51"/>
      <c r="I997" s="51"/>
      <c r="J997" s="51"/>
      <c r="K997" s="51"/>
      <c r="M997" s="51"/>
      <c r="N997" s="51"/>
    </row>
    <row r="998" spans="6:14" x14ac:dyDescent="0.25">
      <c r="F998" s="51"/>
      <c r="G998" s="51"/>
      <c r="H998" s="51"/>
      <c r="I998" s="51"/>
      <c r="J998" s="51"/>
      <c r="K998" s="51"/>
      <c r="M998" s="51"/>
      <c r="N998" s="51"/>
    </row>
    <row r="999" spans="6:14" x14ac:dyDescent="0.25">
      <c r="F999" s="51"/>
      <c r="G999" s="51"/>
      <c r="H999" s="51"/>
      <c r="I999" s="51"/>
      <c r="J999" s="51"/>
      <c r="K999" s="51"/>
      <c r="M999" s="51"/>
      <c r="N999" s="51"/>
    </row>
    <row r="1000" spans="6:14" x14ac:dyDescent="0.25">
      <c r="F1000" s="51"/>
      <c r="G1000" s="51"/>
      <c r="H1000" s="51"/>
      <c r="I1000" s="51"/>
      <c r="J1000" s="51"/>
      <c r="K1000" s="51"/>
      <c r="M1000" s="51"/>
      <c r="N1000" s="51"/>
    </row>
    <row r="1001" spans="6:14" x14ac:dyDescent="0.25">
      <c r="F1001" s="51"/>
      <c r="G1001" s="51"/>
      <c r="H1001" s="51"/>
      <c r="I1001" s="51"/>
      <c r="J1001" s="51"/>
      <c r="K1001" s="51"/>
      <c r="M1001" s="51"/>
      <c r="N1001" s="51"/>
    </row>
    <row r="1002" spans="6:14" x14ac:dyDescent="0.25">
      <c r="F1002" s="51"/>
      <c r="G1002" s="51"/>
      <c r="H1002" s="51"/>
      <c r="I1002" s="51"/>
      <c r="J1002" s="51"/>
      <c r="K1002" s="51"/>
      <c r="M1002" s="51"/>
      <c r="N1002" s="51"/>
    </row>
    <row r="1003" spans="6:14" x14ac:dyDescent="0.25">
      <c r="F1003" s="51"/>
      <c r="G1003" s="51"/>
      <c r="H1003" s="51"/>
      <c r="I1003" s="51"/>
      <c r="J1003" s="51"/>
      <c r="K1003" s="51"/>
      <c r="M1003" s="51"/>
      <c r="N1003" s="51"/>
    </row>
    <row r="1004" spans="6:14" x14ac:dyDescent="0.25">
      <c r="F1004" s="51"/>
      <c r="G1004" s="51"/>
      <c r="H1004" s="51"/>
      <c r="I1004" s="51"/>
      <c r="J1004" s="51"/>
      <c r="K1004" s="51"/>
      <c r="M1004" s="51"/>
      <c r="N1004" s="51"/>
    </row>
    <row r="1005" spans="6:14" x14ac:dyDescent="0.25">
      <c r="F1005" s="51"/>
      <c r="G1005" s="51"/>
      <c r="H1005" s="51"/>
      <c r="I1005" s="51"/>
      <c r="J1005" s="51"/>
      <c r="K1005" s="51"/>
      <c r="M1005" s="51"/>
      <c r="N1005" s="51"/>
    </row>
    <row r="1006" spans="6:14" x14ac:dyDescent="0.25">
      <c r="F1006" s="51"/>
      <c r="G1006" s="51"/>
      <c r="H1006" s="51"/>
      <c r="I1006" s="51"/>
      <c r="J1006" s="51"/>
      <c r="K1006" s="51"/>
      <c r="M1006" s="51"/>
      <c r="N1006" s="51"/>
    </row>
    <row r="1007" spans="6:14" x14ac:dyDescent="0.25">
      <c r="F1007" s="51"/>
      <c r="G1007" s="51"/>
      <c r="H1007" s="51"/>
      <c r="I1007" s="51"/>
      <c r="J1007" s="51"/>
      <c r="K1007" s="51"/>
      <c r="M1007" s="51"/>
      <c r="N1007" s="51"/>
    </row>
    <row r="1008" spans="6:14" x14ac:dyDescent="0.25">
      <c r="F1008" s="51"/>
      <c r="G1008" s="51"/>
      <c r="H1008" s="51"/>
      <c r="I1008" s="51"/>
      <c r="J1008" s="51"/>
      <c r="K1008" s="51"/>
      <c r="M1008" s="51"/>
      <c r="N1008" s="51"/>
    </row>
    <row r="1009" spans="6:14" x14ac:dyDescent="0.25">
      <c r="F1009" s="51"/>
      <c r="G1009" s="51"/>
      <c r="H1009" s="51"/>
      <c r="I1009" s="51"/>
      <c r="J1009" s="51"/>
      <c r="K1009" s="51"/>
      <c r="M1009" s="51"/>
      <c r="N1009" s="51"/>
    </row>
    <row r="1010" spans="6:14" x14ac:dyDescent="0.25">
      <c r="F1010" s="51"/>
      <c r="G1010" s="51"/>
      <c r="H1010" s="51"/>
      <c r="I1010" s="51"/>
      <c r="J1010" s="51"/>
      <c r="K1010" s="51"/>
      <c r="M1010" s="51"/>
      <c r="N1010" s="51"/>
    </row>
    <row r="1011" spans="6:14" x14ac:dyDescent="0.25">
      <c r="F1011" s="51"/>
      <c r="G1011" s="51"/>
      <c r="H1011" s="51"/>
      <c r="I1011" s="51"/>
      <c r="J1011" s="51"/>
      <c r="K1011" s="51"/>
      <c r="M1011" s="51"/>
      <c r="N1011" s="51"/>
    </row>
    <row r="1012" spans="6:14" x14ac:dyDescent="0.25">
      <c r="F1012" s="51"/>
      <c r="G1012" s="51"/>
      <c r="H1012" s="51"/>
      <c r="I1012" s="51"/>
      <c r="J1012" s="51"/>
      <c r="K1012" s="51"/>
      <c r="M1012" s="51"/>
      <c r="N1012" s="51"/>
    </row>
    <row r="1013" spans="6:14" x14ac:dyDescent="0.25">
      <c r="F1013" s="51"/>
      <c r="G1013" s="51"/>
      <c r="H1013" s="51"/>
      <c r="I1013" s="51"/>
      <c r="J1013" s="51"/>
      <c r="K1013" s="51"/>
      <c r="M1013" s="51"/>
      <c r="N1013" s="51"/>
    </row>
    <row r="1014" spans="6:14" x14ac:dyDescent="0.25">
      <c r="F1014" s="51"/>
      <c r="G1014" s="51"/>
      <c r="H1014" s="51"/>
      <c r="I1014" s="51"/>
      <c r="J1014" s="51"/>
      <c r="K1014" s="51"/>
      <c r="M1014" s="51"/>
      <c r="N1014" s="51"/>
    </row>
    <row r="1015" spans="6:14" x14ac:dyDescent="0.25">
      <c r="F1015" s="51"/>
      <c r="G1015" s="51"/>
      <c r="H1015" s="51"/>
      <c r="I1015" s="51"/>
      <c r="J1015" s="51"/>
      <c r="K1015" s="51"/>
      <c r="M1015" s="51"/>
      <c r="N1015" s="51"/>
    </row>
    <row r="1016" spans="6:14" x14ac:dyDescent="0.25">
      <c r="F1016" s="51"/>
      <c r="G1016" s="51"/>
      <c r="H1016" s="51"/>
      <c r="I1016" s="51"/>
      <c r="J1016" s="51"/>
      <c r="K1016" s="51"/>
      <c r="M1016" s="51"/>
      <c r="N1016" s="51"/>
    </row>
    <row r="1017" spans="6:14" x14ac:dyDescent="0.25">
      <c r="F1017" s="51"/>
      <c r="G1017" s="51"/>
      <c r="H1017" s="51"/>
      <c r="I1017" s="51"/>
      <c r="J1017" s="51"/>
      <c r="K1017" s="51"/>
      <c r="M1017" s="51"/>
      <c r="N1017" s="51"/>
    </row>
    <row r="1018" spans="6:14" x14ac:dyDescent="0.25">
      <c r="F1018" s="51"/>
      <c r="G1018" s="51"/>
      <c r="H1018" s="51"/>
      <c r="I1018" s="51"/>
      <c r="J1018" s="51"/>
      <c r="K1018" s="51"/>
      <c r="M1018" s="51"/>
      <c r="N1018" s="51"/>
    </row>
    <row r="1019" spans="6:14" x14ac:dyDescent="0.25">
      <c r="F1019" s="51"/>
      <c r="G1019" s="51"/>
      <c r="H1019" s="51"/>
      <c r="I1019" s="51"/>
      <c r="J1019" s="51"/>
      <c r="K1019" s="51"/>
      <c r="M1019" s="51"/>
      <c r="N1019" s="51"/>
    </row>
    <row r="1020" spans="6:14" x14ac:dyDescent="0.25">
      <c r="F1020" s="51"/>
      <c r="G1020" s="51"/>
      <c r="H1020" s="51"/>
      <c r="I1020" s="51"/>
      <c r="J1020" s="51"/>
      <c r="K1020" s="51"/>
      <c r="M1020" s="51"/>
      <c r="N1020" s="51"/>
    </row>
    <row r="1021" spans="6:14" x14ac:dyDescent="0.25">
      <c r="F1021" s="51"/>
      <c r="G1021" s="51"/>
      <c r="H1021" s="51"/>
      <c r="I1021" s="51"/>
      <c r="J1021" s="51"/>
      <c r="K1021" s="51"/>
      <c r="M1021" s="51"/>
      <c r="N1021" s="51"/>
    </row>
    <row r="1022" spans="6:14" x14ac:dyDescent="0.25">
      <c r="F1022" s="51"/>
      <c r="G1022" s="51"/>
      <c r="H1022" s="51"/>
      <c r="I1022" s="51"/>
      <c r="J1022" s="51"/>
      <c r="K1022" s="51"/>
      <c r="M1022" s="51"/>
      <c r="N1022" s="51"/>
    </row>
    <row r="1023" spans="6:14" x14ac:dyDescent="0.25">
      <c r="F1023" s="51"/>
      <c r="G1023" s="51"/>
      <c r="H1023" s="51"/>
      <c r="I1023" s="51"/>
      <c r="J1023" s="51"/>
      <c r="K1023" s="51"/>
      <c r="M1023" s="51"/>
      <c r="N1023" s="51"/>
    </row>
    <row r="1024" spans="6:14" x14ac:dyDescent="0.25">
      <c r="F1024" s="51"/>
      <c r="G1024" s="51"/>
      <c r="H1024" s="51"/>
      <c r="I1024" s="51"/>
      <c r="J1024" s="51"/>
      <c r="K1024" s="51"/>
      <c r="M1024" s="51"/>
      <c r="N1024" s="51"/>
    </row>
    <row r="1025" spans="6:14" x14ac:dyDescent="0.25">
      <c r="F1025" s="51"/>
      <c r="G1025" s="51"/>
      <c r="H1025" s="51"/>
      <c r="I1025" s="51"/>
      <c r="J1025" s="51"/>
      <c r="K1025" s="51"/>
      <c r="M1025" s="51"/>
      <c r="N1025" s="51"/>
    </row>
    <row r="1026" spans="6:14" x14ac:dyDescent="0.25">
      <c r="F1026" s="51"/>
      <c r="G1026" s="51"/>
      <c r="H1026" s="51"/>
      <c r="I1026" s="51"/>
      <c r="J1026" s="51"/>
      <c r="K1026" s="51"/>
      <c r="M1026" s="51"/>
      <c r="N1026" s="51"/>
    </row>
    <row r="1027" spans="6:14" x14ac:dyDescent="0.25">
      <c r="F1027" s="51"/>
      <c r="G1027" s="51"/>
      <c r="H1027" s="51"/>
      <c r="I1027" s="51"/>
      <c r="J1027" s="51"/>
      <c r="K1027" s="51"/>
      <c r="M1027" s="51"/>
      <c r="N1027" s="51"/>
    </row>
    <row r="1028" spans="6:14" x14ac:dyDescent="0.25">
      <c r="F1028" s="51"/>
      <c r="G1028" s="51"/>
      <c r="H1028" s="51"/>
      <c r="I1028" s="51"/>
      <c r="J1028" s="51"/>
      <c r="K1028" s="51"/>
      <c r="M1028" s="51"/>
      <c r="N1028" s="51"/>
    </row>
    <row r="1029" spans="6:14" x14ac:dyDescent="0.25">
      <c r="F1029" s="51"/>
      <c r="G1029" s="51"/>
      <c r="H1029" s="51"/>
      <c r="I1029" s="51"/>
      <c r="J1029" s="51"/>
      <c r="K1029" s="51"/>
      <c r="M1029" s="51"/>
      <c r="N1029" s="51"/>
    </row>
    <row r="1030" spans="6:14" x14ac:dyDescent="0.25">
      <c r="F1030" s="51"/>
      <c r="G1030" s="51"/>
      <c r="H1030" s="51"/>
      <c r="I1030" s="51"/>
      <c r="J1030" s="51"/>
      <c r="K1030" s="51"/>
      <c r="M1030" s="51"/>
      <c r="N1030" s="51"/>
    </row>
    <row r="1031" spans="6:14" x14ac:dyDescent="0.25">
      <c r="F1031" s="51"/>
      <c r="G1031" s="51"/>
      <c r="H1031" s="51"/>
      <c r="I1031" s="51"/>
      <c r="J1031" s="51"/>
      <c r="K1031" s="51"/>
      <c r="M1031" s="51"/>
      <c r="N1031" s="51"/>
    </row>
    <row r="1032" spans="6:14" x14ac:dyDescent="0.25">
      <c r="F1032" s="51"/>
      <c r="G1032" s="51"/>
      <c r="H1032" s="51"/>
      <c r="I1032" s="51"/>
      <c r="J1032" s="51"/>
      <c r="K1032" s="51"/>
      <c r="M1032" s="51"/>
      <c r="N1032" s="51"/>
    </row>
    <row r="1033" spans="6:14" x14ac:dyDescent="0.25">
      <c r="F1033" s="51"/>
      <c r="G1033" s="51"/>
      <c r="H1033" s="51"/>
      <c r="I1033" s="51"/>
      <c r="J1033" s="51"/>
      <c r="K1033" s="51"/>
      <c r="M1033" s="51"/>
      <c r="N1033" s="51"/>
    </row>
    <row r="1034" spans="6:14" x14ac:dyDescent="0.25">
      <c r="F1034" s="51"/>
      <c r="G1034" s="51"/>
      <c r="H1034" s="51"/>
      <c r="I1034" s="51"/>
      <c r="J1034" s="51"/>
      <c r="K1034" s="51"/>
      <c r="M1034" s="51"/>
      <c r="N1034" s="51"/>
    </row>
    <row r="1035" spans="6:14" x14ac:dyDescent="0.25">
      <c r="F1035" s="51"/>
      <c r="G1035" s="51"/>
      <c r="H1035" s="51"/>
      <c r="I1035" s="51"/>
      <c r="J1035" s="51"/>
      <c r="K1035" s="51"/>
      <c r="M1035" s="51"/>
      <c r="N1035" s="51"/>
    </row>
    <row r="1036" spans="6:14" x14ac:dyDescent="0.25">
      <c r="F1036" s="51"/>
      <c r="G1036" s="51"/>
      <c r="H1036" s="51"/>
      <c r="I1036" s="51"/>
      <c r="J1036" s="51"/>
      <c r="K1036" s="51"/>
      <c r="M1036" s="51"/>
      <c r="N1036" s="51"/>
    </row>
    <row r="1037" spans="6:14" x14ac:dyDescent="0.25">
      <c r="F1037" s="51"/>
      <c r="G1037" s="51"/>
      <c r="H1037" s="51"/>
      <c r="I1037" s="51"/>
      <c r="J1037" s="51"/>
      <c r="K1037" s="51"/>
      <c r="M1037" s="51"/>
      <c r="N1037" s="51"/>
    </row>
    <row r="1038" spans="6:14" x14ac:dyDescent="0.25">
      <c r="F1038" s="51"/>
      <c r="G1038" s="51"/>
      <c r="H1038" s="51"/>
      <c r="I1038" s="51"/>
      <c r="J1038" s="51"/>
      <c r="K1038" s="51"/>
      <c r="M1038" s="51"/>
      <c r="N1038" s="51"/>
    </row>
    <row r="1039" spans="6:14" x14ac:dyDescent="0.25">
      <c r="F1039" s="51"/>
      <c r="G1039" s="51"/>
      <c r="H1039" s="51"/>
      <c r="I1039" s="51"/>
      <c r="J1039" s="51"/>
      <c r="K1039" s="51"/>
      <c r="M1039" s="51"/>
      <c r="N1039" s="51"/>
    </row>
    <row r="1040" spans="6:14" x14ac:dyDescent="0.25">
      <c r="F1040" s="51"/>
      <c r="G1040" s="51"/>
      <c r="H1040" s="51"/>
      <c r="I1040" s="51"/>
      <c r="J1040" s="51"/>
      <c r="K1040" s="51"/>
      <c r="M1040" s="51"/>
      <c r="N1040" s="51"/>
    </row>
    <row r="1041" spans="6:14" x14ac:dyDescent="0.25">
      <c r="F1041" s="51"/>
      <c r="G1041" s="51"/>
      <c r="H1041" s="51"/>
      <c r="I1041" s="51"/>
      <c r="J1041" s="51"/>
      <c r="K1041" s="51"/>
      <c r="M1041" s="51"/>
      <c r="N1041" s="51"/>
    </row>
    <row r="1042" spans="6:14" x14ac:dyDescent="0.25">
      <c r="F1042" s="51"/>
      <c r="G1042" s="51"/>
      <c r="H1042" s="51"/>
      <c r="I1042" s="51"/>
      <c r="J1042" s="51"/>
      <c r="K1042" s="51"/>
      <c r="M1042" s="51"/>
      <c r="N1042" s="51"/>
    </row>
    <row r="1043" spans="6:14" x14ac:dyDescent="0.25">
      <c r="F1043" s="51"/>
      <c r="G1043" s="51"/>
      <c r="H1043" s="51"/>
      <c r="I1043" s="51"/>
      <c r="J1043" s="51"/>
      <c r="K1043" s="51"/>
      <c r="M1043" s="51"/>
      <c r="N1043" s="51"/>
    </row>
    <row r="1044" spans="6:14" x14ac:dyDescent="0.25">
      <c r="F1044" s="51"/>
      <c r="G1044" s="51"/>
      <c r="H1044" s="51"/>
      <c r="I1044" s="51"/>
      <c r="J1044" s="51"/>
      <c r="K1044" s="51"/>
      <c r="M1044" s="51"/>
      <c r="N1044" s="51"/>
    </row>
    <row r="1045" spans="6:14" x14ac:dyDescent="0.25">
      <c r="F1045" s="51"/>
      <c r="G1045" s="51"/>
      <c r="H1045" s="51"/>
      <c r="I1045" s="51"/>
      <c r="J1045" s="51"/>
      <c r="K1045" s="51"/>
      <c r="M1045" s="51"/>
      <c r="N1045" s="51"/>
    </row>
    <row r="1046" spans="6:14" x14ac:dyDescent="0.25">
      <c r="F1046" s="51"/>
      <c r="G1046" s="51"/>
      <c r="H1046" s="51"/>
      <c r="I1046" s="51"/>
      <c r="J1046" s="51"/>
      <c r="K1046" s="51"/>
      <c r="M1046" s="51"/>
      <c r="N1046" s="51"/>
    </row>
    <row r="1047" spans="6:14" x14ac:dyDescent="0.25">
      <c r="F1047" s="51"/>
      <c r="G1047" s="51"/>
      <c r="H1047" s="51"/>
      <c r="I1047" s="51"/>
      <c r="J1047" s="51"/>
      <c r="K1047" s="51"/>
      <c r="M1047" s="51"/>
      <c r="N1047" s="51"/>
    </row>
    <row r="1048" spans="6:14" x14ac:dyDescent="0.25">
      <c r="F1048" s="51"/>
      <c r="G1048" s="51"/>
      <c r="H1048" s="51"/>
      <c r="I1048" s="51"/>
      <c r="J1048" s="51"/>
      <c r="K1048" s="51"/>
      <c r="M1048" s="51"/>
      <c r="N1048" s="51"/>
    </row>
    <row r="1049" spans="6:14" x14ac:dyDescent="0.25">
      <c r="F1049" s="51"/>
      <c r="G1049" s="51"/>
      <c r="H1049" s="51"/>
      <c r="I1049" s="51"/>
      <c r="J1049" s="51"/>
      <c r="K1049" s="51"/>
      <c r="M1049" s="51"/>
      <c r="N1049" s="51"/>
    </row>
    <row r="1050" spans="6:14" x14ac:dyDescent="0.25">
      <c r="F1050" s="51"/>
      <c r="G1050" s="51"/>
      <c r="H1050" s="51"/>
      <c r="I1050" s="51"/>
      <c r="J1050" s="51"/>
      <c r="K1050" s="51"/>
      <c r="M1050" s="51"/>
      <c r="N1050" s="51"/>
    </row>
    <row r="1051" spans="6:14" x14ac:dyDescent="0.25">
      <c r="F1051" s="51"/>
      <c r="G1051" s="51"/>
      <c r="H1051" s="51"/>
      <c r="I1051" s="51"/>
      <c r="J1051" s="51"/>
      <c r="K1051" s="51"/>
      <c r="M1051" s="51"/>
      <c r="N1051" s="51"/>
    </row>
    <row r="1052" spans="6:14" x14ac:dyDescent="0.25">
      <c r="F1052" s="51"/>
      <c r="G1052" s="51"/>
      <c r="H1052" s="51"/>
      <c r="I1052" s="51"/>
      <c r="J1052" s="51"/>
      <c r="K1052" s="51"/>
      <c r="M1052" s="51"/>
      <c r="N1052" s="51"/>
    </row>
    <row r="1053" spans="6:14" x14ac:dyDescent="0.25">
      <c r="F1053" s="51"/>
      <c r="G1053" s="51"/>
      <c r="H1053" s="51"/>
      <c r="I1053" s="51"/>
      <c r="J1053" s="51"/>
      <c r="K1053" s="51"/>
      <c r="M1053" s="51"/>
      <c r="N1053" s="51"/>
    </row>
    <row r="1054" spans="6:14" x14ac:dyDescent="0.25">
      <c r="F1054" s="51"/>
      <c r="G1054" s="51"/>
      <c r="H1054" s="51"/>
      <c r="I1054" s="51"/>
      <c r="J1054" s="51"/>
      <c r="K1054" s="51"/>
      <c r="M1054" s="51"/>
      <c r="N1054" s="51"/>
    </row>
    <row r="1055" spans="6:14" x14ac:dyDescent="0.25">
      <c r="F1055" s="51"/>
      <c r="G1055" s="51"/>
      <c r="H1055" s="51"/>
      <c r="I1055" s="51"/>
      <c r="J1055" s="51"/>
      <c r="K1055" s="51"/>
      <c r="M1055" s="51"/>
      <c r="N1055" s="51"/>
    </row>
    <row r="1056" spans="6:14" x14ac:dyDescent="0.25">
      <c r="F1056" s="51"/>
      <c r="G1056" s="51"/>
      <c r="H1056" s="51"/>
      <c r="I1056" s="51"/>
      <c r="J1056" s="51"/>
      <c r="K1056" s="51"/>
      <c r="M1056" s="51"/>
      <c r="N1056" s="51"/>
    </row>
    <row r="1057" spans="6:14" x14ac:dyDescent="0.25">
      <c r="F1057" s="51"/>
      <c r="G1057" s="51"/>
      <c r="H1057" s="51"/>
      <c r="I1057" s="51"/>
      <c r="J1057" s="51"/>
      <c r="K1057" s="51"/>
      <c r="M1057" s="51"/>
      <c r="N1057" s="51"/>
    </row>
    <row r="1058" spans="6:14" x14ac:dyDescent="0.25">
      <c r="F1058" s="51"/>
      <c r="G1058" s="51"/>
      <c r="H1058" s="51"/>
      <c r="I1058" s="51"/>
      <c r="J1058" s="51"/>
      <c r="K1058" s="51"/>
      <c r="M1058" s="51"/>
      <c r="N1058" s="51"/>
    </row>
    <row r="1059" spans="6:14" x14ac:dyDescent="0.25">
      <c r="F1059" s="51"/>
      <c r="G1059" s="51"/>
      <c r="H1059" s="51"/>
      <c r="I1059" s="51"/>
      <c r="J1059" s="51"/>
      <c r="K1059" s="51"/>
      <c r="M1059" s="51"/>
      <c r="N1059" s="51"/>
    </row>
    <row r="1060" spans="6:14" x14ac:dyDescent="0.25">
      <c r="F1060" s="51"/>
      <c r="G1060" s="51"/>
      <c r="H1060" s="51"/>
      <c r="I1060" s="51"/>
      <c r="J1060" s="51"/>
      <c r="K1060" s="51"/>
      <c r="M1060" s="51"/>
      <c r="N1060" s="51"/>
    </row>
    <row r="1061" spans="6:14" x14ac:dyDescent="0.25">
      <c r="F1061" s="51"/>
      <c r="G1061" s="51"/>
      <c r="H1061" s="51"/>
      <c r="I1061" s="51"/>
      <c r="J1061" s="51"/>
      <c r="K1061" s="51"/>
      <c r="M1061" s="51"/>
      <c r="N1061" s="51"/>
    </row>
    <row r="1062" spans="6:14" x14ac:dyDescent="0.25">
      <c r="F1062" s="51"/>
      <c r="G1062" s="51"/>
      <c r="H1062" s="51"/>
      <c r="I1062" s="51"/>
      <c r="J1062" s="51"/>
      <c r="K1062" s="51"/>
      <c r="M1062" s="51"/>
      <c r="N1062" s="51"/>
    </row>
    <row r="1063" spans="6:14" x14ac:dyDescent="0.25">
      <c r="F1063" s="51"/>
      <c r="G1063" s="51"/>
      <c r="H1063" s="51"/>
      <c r="I1063" s="51"/>
      <c r="J1063" s="51"/>
      <c r="K1063" s="51"/>
      <c r="M1063" s="51"/>
      <c r="N1063" s="51"/>
    </row>
    <row r="1064" spans="6:14" x14ac:dyDescent="0.25">
      <c r="F1064" s="51"/>
      <c r="G1064" s="51"/>
      <c r="H1064" s="51"/>
      <c r="I1064" s="51"/>
      <c r="J1064" s="51"/>
      <c r="K1064" s="51"/>
      <c r="M1064" s="51"/>
      <c r="N1064" s="51"/>
    </row>
    <row r="1065" spans="6:14" x14ac:dyDescent="0.25">
      <c r="F1065" s="51"/>
      <c r="G1065" s="51"/>
      <c r="H1065" s="51"/>
      <c r="I1065" s="51"/>
      <c r="J1065" s="51"/>
      <c r="K1065" s="51"/>
      <c r="M1065" s="51"/>
      <c r="N1065" s="51"/>
    </row>
    <row r="1066" spans="6:14" x14ac:dyDescent="0.25">
      <c r="F1066" s="51"/>
      <c r="G1066" s="51"/>
      <c r="H1066" s="51"/>
      <c r="I1066" s="51"/>
      <c r="J1066" s="51"/>
      <c r="K1066" s="51"/>
      <c r="M1066" s="51"/>
      <c r="N1066" s="51"/>
    </row>
    <row r="1067" spans="6:14" x14ac:dyDescent="0.25">
      <c r="F1067" s="51"/>
      <c r="G1067" s="51"/>
      <c r="H1067" s="51"/>
      <c r="I1067" s="51"/>
      <c r="J1067" s="51"/>
      <c r="K1067" s="51"/>
      <c r="M1067" s="51"/>
      <c r="N1067" s="51"/>
    </row>
    <row r="1068" spans="6:14" x14ac:dyDescent="0.25">
      <c r="F1068" s="51"/>
      <c r="G1068" s="51"/>
      <c r="H1068" s="51"/>
      <c r="I1068" s="51"/>
      <c r="J1068" s="51"/>
      <c r="K1068" s="51"/>
      <c r="M1068" s="51"/>
      <c r="N1068" s="51"/>
    </row>
    <row r="1069" spans="6:14" x14ac:dyDescent="0.25">
      <c r="F1069" s="51"/>
      <c r="G1069" s="51"/>
      <c r="H1069" s="51"/>
      <c r="I1069" s="51"/>
      <c r="J1069" s="51"/>
      <c r="K1069" s="51"/>
      <c r="M1069" s="51"/>
      <c r="N1069" s="51"/>
    </row>
    <row r="1070" spans="6:14" x14ac:dyDescent="0.25">
      <c r="F1070" s="51"/>
      <c r="G1070" s="51"/>
      <c r="H1070" s="51"/>
      <c r="I1070" s="51"/>
      <c r="J1070" s="51"/>
      <c r="K1070" s="51"/>
      <c r="M1070" s="51"/>
      <c r="N1070" s="51"/>
    </row>
    <row r="1071" spans="6:14" x14ac:dyDescent="0.25">
      <c r="F1071" s="51"/>
      <c r="G1071" s="51"/>
      <c r="H1071" s="51"/>
      <c r="I1071" s="51"/>
      <c r="J1071" s="51"/>
      <c r="K1071" s="51"/>
      <c r="M1071" s="51"/>
      <c r="N1071" s="51"/>
    </row>
    <row r="1072" spans="6:14" x14ac:dyDescent="0.25">
      <c r="F1072" s="51"/>
      <c r="G1072" s="51"/>
      <c r="H1072" s="51"/>
      <c r="I1072" s="51"/>
      <c r="J1072" s="51"/>
      <c r="K1072" s="51"/>
      <c r="M1072" s="51"/>
      <c r="N1072" s="51"/>
    </row>
    <row r="1073" spans="6:14" x14ac:dyDescent="0.25">
      <c r="F1073" s="51"/>
      <c r="G1073" s="51"/>
      <c r="H1073" s="51"/>
      <c r="I1073" s="51"/>
      <c r="J1073" s="51"/>
      <c r="K1073" s="51"/>
      <c r="M1073" s="51"/>
      <c r="N1073" s="51"/>
    </row>
    <row r="1074" spans="6:14" x14ac:dyDescent="0.25">
      <c r="F1074" s="51"/>
      <c r="G1074" s="51"/>
      <c r="H1074" s="51"/>
      <c r="I1074" s="51"/>
      <c r="J1074" s="51"/>
      <c r="K1074" s="51"/>
      <c r="M1074" s="51"/>
      <c r="N1074" s="51"/>
    </row>
    <row r="1075" spans="6:14" x14ac:dyDescent="0.25">
      <c r="F1075" s="51"/>
      <c r="G1075" s="51"/>
      <c r="H1075" s="51"/>
      <c r="I1075" s="51"/>
      <c r="J1075" s="51"/>
      <c r="K1075" s="51"/>
      <c r="M1075" s="51"/>
      <c r="N1075" s="51"/>
    </row>
    <row r="1076" spans="6:14" x14ac:dyDescent="0.25">
      <c r="F1076" s="51"/>
      <c r="G1076" s="51"/>
      <c r="H1076" s="51"/>
      <c r="I1076" s="51"/>
      <c r="J1076" s="51"/>
      <c r="K1076" s="51"/>
      <c r="M1076" s="51"/>
      <c r="N1076" s="51"/>
    </row>
    <row r="1077" spans="6:14" x14ac:dyDescent="0.25">
      <c r="F1077" s="51"/>
      <c r="G1077" s="51"/>
      <c r="H1077" s="51"/>
      <c r="I1077" s="51"/>
      <c r="J1077" s="51"/>
      <c r="K1077" s="51"/>
      <c r="M1077" s="51"/>
      <c r="N1077" s="51"/>
    </row>
    <row r="1078" spans="6:14" x14ac:dyDescent="0.25">
      <c r="F1078" s="51"/>
      <c r="G1078" s="51"/>
      <c r="H1078" s="51"/>
      <c r="I1078" s="51"/>
      <c r="J1078" s="51"/>
      <c r="K1078" s="51"/>
      <c r="M1078" s="51"/>
      <c r="N1078" s="51"/>
    </row>
    <row r="1079" spans="6:14" x14ac:dyDescent="0.25">
      <c r="F1079" s="51"/>
      <c r="G1079" s="51"/>
      <c r="H1079" s="51"/>
      <c r="I1079" s="51"/>
      <c r="J1079" s="51"/>
      <c r="K1079" s="51"/>
      <c r="M1079" s="51"/>
      <c r="N1079" s="51"/>
    </row>
    <row r="1080" spans="6:14" x14ac:dyDescent="0.25">
      <c r="F1080" s="51"/>
      <c r="G1080" s="51"/>
      <c r="H1080" s="51"/>
      <c r="I1080" s="51"/>
      <c r="J1080" s="51"/>
      <c r="K1080" s="51"/>
      <c r="M1080" s="51"/>
      <c r="N1080" s="51"/>
    </row>
    <row r="1081" spans="6:14" x14ac:dyDescent="0.25">
      <c r="F1081" s="51"/>
      <c r="G1081" s="51"/>
      <c r="H1081" s="51"/>
      <c r="I1081" s="51"/>
      <c r="J1081" s="51"/>
      <c r="K1081" s="51"/>
      <c r="M1081" s="51"/>
      <c r="N1081" s="51"/>
    </row>
    <row r="1082" spans="6:14" x14ac:dyDescent="0.25">
      <c r="F1082" s="51"/>
      <c r="G1082" s="51"/>
      <c r="H1082" s="51"/>
      <c r="I1082" s="51"/>
      <c r="J1082" s="51"/>
      <c r="K1082" s="51"/>
      <c r="M1082" s="51"/>
      <c r="N1082" s="51"/>
    </row>
    <row r="1083" spans="6:14" x14ac:dyDescent="0.25">
      <c r="F1083" s="51"/>
      <c r="G1083" s="51"/>
      <c r="H1083" s="51"/>
      <c r="I1083" s="51"/>
      <c r="J1083" s="51"/>
      <c r="K1083" s="51"/>
      <c r="M1083" s="51"/>
      <c r="N1083" s="51"/>
    </row>
    <row r="1084" spans="6:14" x14ac:dyDescent="0.25">
      <c r="F1084" s="51"/>
      <c r="G1084" s="51"/>
      <c r="H1084" s="51"/>
      <c r="I1084" s="51"/>
      <c r="J1084" s="51"/>
      <c r="K1084" s="51"/>
      <c r="M1084" s="51"/>
      <c r="N1084" s="51"/>
    </row>
    <row r="1085" spans="6:14" x14ac:dyDescent="0.25">
      <c r="F1085" s="51"/>
      <c r="G1085" s="51"/>
      <c r="H1085" s="51"/>
      <c r="I1085" s="51"/>
      <c r="J1085" s="51"/>
      <c r="K1085" s="51"/>
      <c r="M1085" s="51"/>
      <c r="N1085" s="51"/>
    </row>
    <row r="1086" spans="6:14" x14ac:dyDescent="0.25">
      <c r="F1086" s="51"/>
      <c r="G1086" s="51"/>
      <c r="H1086" s="51"/>
      <c r="I1086" s="51"/>
      <c r="J1086" s="51"/>
      <c r="K1086" s="51"/>
      <c r="M1086" s="51"/>
      <c r="N1086" s="51"/>
    </row>
    <row r="1087" spans="6:14" x14ac:dyDescent="0.25">
      <c r="F1087" s="51"/>
      <c r="G1087" s="51"/>
      <c r="H1087" s="51"/>
      <c r="I1087" s="51"/>
      <c r="J1087" s="51"/>
      <c r="K1087" s="51"/>
      <c r="M1087" s="51"/>
      <c r="N1087" s="51"/>
    </row>
    <row r="1088" spans="6:14" x14ac:dyDescent="0.25">
      <c r="F1088" s="51"/>
      <c r="G1088" s="51"/>
      <c r="H1088" s="51"/>
      <c r="I1088" s="51"/>
      <c r="J1088" s="51"/>
      <c r="K1088" s="51"/>
      <c r="M1088" s="51"/>
      <c r="N1088" s="51"/>
    </row>
    <row r="1089" spans="6:14" x14ac:dyDescent="0.25">
      <c r="F1089" s="51"/>
      <c r="G1089" s="51"/>
      <c r="H1089" s="51"/>
      <c r="I1089" s="51"/>
      <c r="J1089" s="51"/>
      <c r="K1089" s="51"/>
      <c r="M1089" s="51"/>
      <c r="N1089" s="51"/>
    </row>
    <row r="1090" spans="6:14" x14ac:dyDescent="0.25">
      <c r="F1090" s="51"/>
      <c r="G1090" s="51"/>
      <c r="H1090" s="51"/>
      <c r="I1090" s="51"/>
      <c r="J1090" s="51"/>
      <c r="K1090" s="51"/>
      <c r="M1090" s="51"/>
      <c r="N1090" s="51"/>
    </row>
    <row r="1091" spans="6:14" x14ac:dyDescent="0.25">
      <c r="F1091" s="51"/>
      <c r="G1091" s="51"/>
      <c r="H1091" s="51"/>
      <c r="I1091" s="51"/>
      <c r="J1091" s="51"/>
      <c r="K1091" s="51"/>
      <c r="M1091" s="51"/>
      <c r="N1091" s="51"/>
    </row>
    <row r="1092" spans="6:14" x14ac:dyDescent="0.25">
      <c r="F1092" s="51"/>
      <c r="G1092" s="51"/>
      <c r="H1092" s="51"/>
      <c r="I1092" s="51"/>
      <c r="J1092" s="51"/>
      <c r="K1092" s="51"/>
      <c r="M1092" s="51"/>
      <c r="N1092" s="51"/>
    </row>
    <row r="1093" spans="6:14" x14ac:dyDescent="0.25">
      <c r="F1093" s="51"/>
      <c r="G1093" s="51"/>
      <c r="H1093" s="51"/>
      <c r="I1093" s="51"/>
      <c r="J1093" s="51"/>
      <c r="K1093" s="51"/>
      <c r="M1093" s="51"/>
      <c r="N1093" s="51"/>
    </row>
    <row r="1094" spans="6:14" x14ac:dyDescent="0.25">
      <c r="F1094" s="51"/>
      <c r="G1094" s="51"/>
      <c r="H1094" s="51"/>
      <c r="I1094" s="51"/>
      <c r="J1094" s="51"/>
      <c r="K1094" s="51"/>
      <c r="M1094" s="51"/>
      <c r="N1094" s="51"/>
    </row>
    <row r="1095" spans="6:14" x14ac:dyDescent="0.25">
      <c r="F1095" s="51"/>
      <c r="G1095" s="51"/>
      <c r="H1095" s="51"/>
      <c r="I1095" s="51"/>
      <c r="J1095" s="51"/>
      <c r="K1095" s="51"/>
      <c r="M1095" s="51"/>
      <c r="N1095" s="51"/>
    </row>
    <row r="1096" spans="6:14" x14ac:dyDescent="0.25">
      <c r="F1096" s="51"/>
      <c r="G1096" s="51"/>
      <c r="H1096" s="51"/>
      <c r="I1096" s="51"/>
      <c r="J1096" s="51"/>
      <c r="K1096" s="51"/>
      <c r="M1096" s="51"/>
      <c r="N1096" s="51"/>
    </row>
    <row r="1097" spans="6:14" x14ac:dyDescent="0.25">
      <c r="F1097" s="51"/>
      <c r="G1097" s="51"/>
      <c r="H1097" s="51"/>
      <c r="I1097" s="51"/>
      <c r="J1097" s="51"/>
      <c r="K1097" s="51"/>
      <c r="M1097" s="51"/>
      <c r="N1097" s="51"/>
    </row>
    <row r="1098" spans="6:14" x14ac:dyDescent="0.25">
      <c r="F1098" s="51"/>
      <c r="G1098" s="51"/>
      <c r="H1098" s="51"/>
      <c r="I1098" s="51"/>
      <c r="J1098" s="51"/>
      <c r="K1098" s="51"/>
      <c r="M1098" s="51"/>
      <c r="N1098" s="51"/>
    </row>
    <row r="1099" spans="6:14" x14ac:dyDescent="0.25">
      <c r="F1099" s="51"/>
      <c r="G1099" s="51"/>
      <c r="H1099" s="51"/>
      <c r="I1099" s="51"/>
      <c r="J1099" s="51"/>
      <c r="K1099" s="51"/>
      <c r="M1099" s="51"/>
      <c r="N1099" s="51"/>
    </row>
    <row r="1100" spans="6:14" x14ac:dyDescent="0.25">
      <c r="F1100" s="51"/>
      <c r="G1100" s="51"/>
      <c r="H1100" s="51"/>
      <c r="I1100" s="51"/>
      <c r="J1100" s="51"/>
      <c r="K1100" s="51"/>
      <c r="M1100" s="51"/>
      <c r="N1100" s="51"/>
    </row>
    <row r="1101" spans="6:14" x14ac:dyDescent="0.25">
      <c r="F1101" s="51"/>
      <c r="G1101" s="51"/>
      <c r="H1101" s="51"/>
      <c r="I1101" s="51"/>
      <c r="J1101" s="51"/>
      <c r="K1101" s="51"/>
      <c r="M1101" s="51"/>
      <c r="N1101" s="51"/>
    </row>
    <row r="1102" spans="6:14" x14ac:dyDescent="0.25">
      <c r="F1102" s="51"/>
      <c r="G1102" s="51"/>
      <c r="H1102" s="51"/>
      <c r="I1102" s="51"/>
      <c r="J1102" s="51"/>
      <c r="K1102" s="51"/>
      <c r="M1102" s="51"/>
      <c r="N1102" s="51"/>
    </row>
    <row r="1103" spans="6:14" x14ac:dyDescent="0.25">
      <c r="F1103" s="51"/>
      <c r="G1103" s="51"/>
      <c r="H1103" s="51"/>
      <c r="I1103" s="51"/>
      <c r="J1103" s="51"/>
      <c r="K1103" s="51"/>
      <c r="M1103" s="51"/>
      <c r="N1103" s="51"/>
    </row>
    <row r="1104" spans="6:14" x14ac:dyDescent="0.25">
      <c r="F1104" s="51"/>
      <c r="G1104" s="51"/>
      <c r="H1104" s="51"/>
      <c r="I1104" s="51"/>
      <c r="J1104" s="51"/>
      <c r="K1104" s="51"/>
      <c r="M1104" s="51"/>
      <c r="N1104" s="51"/>
    </row>
    <row r="1105" spans="6:14" x14ac:dyDescent="0.25">
      <c r="F1105" s="51"/>
      <c r="G1105" s="51"/>
      <c r="H1105" s="51"/>
      <c r="I1105" s="51"/>
      <c r="J1105" s="51"/>
      <c r="K1105" s="51"/>
      <c r="M1105" s="51"/>
      <c r="N1105" s="51"/>
    </row>
    <row r="1106" spans="6:14" x14ac:dyDescent="0.25">
      <c r="F1106" s="51"/>
      <c r="G1106" s="51"/>
      <c r="H1106" s="51"/>
      <c r="I1106" s="51"/>
      <c r="J1106" s="51"/>
      <c r="K1106" s="51"/>
      <c r="M1106" s="51"/>
      <c r="N1106" s="51"/>
    </row>
    <row r="1107" spans="6:14" x14ac:dyDescent="0.25">
      <c r="F1107" s="51"/>
      <c r="G1107" s="51"/>
      <c r="H1107" s="51"/>
      <c r="I1107" s="51"/>
      <c r="J1107" s="51"/>
      <c r="K1107" s="51"/>
      <c r="M1107" s="51"/>
      <c r="N1107" s="51"/>
    </row>
    <row r="1108" spans="6:14" x14ac:dyDescent="0.25">
      <c r="F1108" s="51"/>
      <c r="G1108" s="51"/>
      <c r="H1108" s="51"/>
      <c r="I1108" s="51"/>
      <c r="J1108" s="51"/>
      <c r="K1108" s="51"/>
      <c r="M1108" s="51"/>
      <c r="N1108" s="51"/>
    </row>
    <row r="1109" spans="6:14" x14ac:dyDescent="0.25">
      <c r="F1109" s="51"/>
      <c r="G1109" s="51"/>
      <c r="H1109" s="51"/>
      <c r="I1109" s="51"/>
      <c r="J1109" s="51"/>
      <c r="K1109" s="51"/>
      <c r="M1109" s="51"/>
      <c r="N1109" s="51"/>
    </row>
    <row r="1110" spans="6:14" x14ac:dyDescent="0.25">
      <c r="F1110" s="51"/>
      <c r="G1110" s="51"/>
      <c r="H1110" s="51"/>
      <c r="I1110" s="51"/>
      <c r="J1110" s="51"/>
      <c r="K1110" s="51"/>
      <c r="M1110" s="51"/>
      <c r="N1110" s="51"/>
    </row>
    <row r="1111" spans="6:14" x14ac:dyDescent="0.25">
      <c r="F1111" s="51"/>
      <c r="G1111" s="51"/>
      <c r="H1111" s="51"/>
      <c r="I1111" s="51"/>
      <c r="J1111" s="51"/>
      <c r="K1111" s="51"/>
      <c r="M1111" s="51"/>
      <c r="N1111" s="51"/>
    </row>
    <row r="1112" spans="6:14" x14ac:dyDescent="0.25">
      <c r="F1112" s="51"/>
      <c r="G1112" s="51"/>
      <c r="H1112" s="51"/>
      <c r="I1112" s="51"/>
      <c r="J1112" s="51"/>
      <c r="K1112" s="51"/>
      <c r="M1112" s="51"/>
      <c r="N1112" s="51"/>
    </row>
    <row r="1113" spans="6:14" x14ac:dyDescent="0.25">
      <c r="F1113" s="51"/>
      <c r="G1113" s="51"/>
      <c r="H1113" s="51"/>
      <c r="I1113" s="51"/>
      <c r="J1113" s="51"/>
      <c r="K1113" s="51"/>
      <c r="M1113" s="51"/>
      <c r="N1113" s="51"/>
    </row>
    <row r="1114" spans="6:14" x14ac:dyDescent="0.25">
      <c r="F1114" s="51"/>
      <c r="G1114" s="51"/>
      <c r="H1114" s="51"/>
      <c r="I1114" s="51"/>
      <c r="J1114" s="51"/>
      <c r="K1114" s="51"/>
      <c r="M1114" s="51"/>
      <c r="N1114" s="51"/>
    </row>
    <row r="1115" spans="6:14" x14ac:dyDescent="0.25">
      <c r="F1115" s="51"/>
      <c r="G1115" s="51"/>
      <c r="H1115" s="51"/>
      <c r="I1115" s="51"/>
      <c r="J1115" s="51"/>
      <c r="K1115" s="51"/>
      <c r="M1115" s="51"/>
      <c r="N1115" s="51"/>
    </row>
    <row r="1116" spans="6:14" x14ac:dyDescent="0.25">
      <c r="F1116" s="51"/>
      <c r="G1116" s="51"/>
      <c r="H1116" s="51"/>
      <c r="I1116" s="51"/>
      <c r="J1116" s="51"/>
      <c r="K1116" s="51"/>
      <c r="M1116" s="51"/>
      <c r="N1116" s="51"/>
    </row>
    <row r="1117" spans="6:14" x14ac:dyDescent="0.25">
      <c r="F1117" s="51"/>
      <c r="G1117" s="51"/>
      <c r="H1117" s="51"/>
      <c r="I1117" s="51"/>
      <c r="J1117" s="51"/>
      <c r="K1117" s="51"/>
      <c r="M1117" s="51"/>
      <c r="N1117" s="51"/>
    </row>
    <row r="1118" spans="6:14" x14ac:dyDescent="0.25">
      <c r="F1118" s="51"/>
      <c r="G1118" s="51"/>
      <c r="H1118" s="51"/>
      <c r="I1118" s="51"/>
      <c r="J1118" s="51"/>
      <c r="K1118" s="51"/>
      <c r="M1118" s="51"/>
      <c r="N1118" s="51"/>
    </row>
    <row r="1119" spans="6:14" x14ac:dyDescent="0.25">
      <c r="F1119" s="51"/>
      <c r="G1119" s="51"/>
      <c r="H1119" s="51"/>
      <c r="I1119" s="51"/>
      <c r="J1119" s="51"/>
      <c r="K1119" s="51"/>
      <c r="M1119" s="51"/>
      <c r="N1119" s="51"/>
    </row>
    <row r="1120" spans="6:14" x14ac:dyDescent="0.25">
      <c r="F1120" s="51"/>
      <c r="G1120" s="51"/>
      <c r="H1120" s="51"/>
      <c r="I1120" s="51"/>
      <c r="J1120" s="51"/>
      <c r="K1120" s="51"/>
      <c r="M1120" s="51"/>
      <c r="N1120" s="51"/>
    </row>
    <row r="1121" spans="6:14" x14ac:dyDescent="0.25">
      <c r="F1121" s="51"/>
      <c r="G1121" s="51"/>
      <c r="H1121" s="51"/>
      <c r="I1121" s="51"/>
      <c r="J1121" s="51"/>
      <c r="K1121" s="51"/>
      <c r="M1121" s="51"/>
      <c r="N1121" s="51"/>
    </row>
    <row r="1122" spans="6:14" x14ac:dyDescent="0.25">
      <c r="F1122" s="51"/>
      <c r="G1122" s="51"/>
      <c r="H1122" s="51"/>
      <c r="I1122" s="51"/>
      <c r="J1122" s="51"/>
      <c r="K1122" s="51"/>
      <c r="M1122" s="51"/>
      <c r="N1122" s="51"/>
    </row>
    <row r="1123" spans="6:14" x14ac:dyDescent="0.25">
      <c r="F1123" s="51"/>
      <c r="G1123" s="51"/>
      <c r="H1123" s="51"/>
      <c r="I1123" s="51"/>
      <c r="J1123" s="51"/>
      <c r="K1123" s="51"/>
      <c r="M1123" s="51"/>
      <c r="N1123" s="51"/>
    </row>
    <row r="1124" spans="6:14" x14ac:dyDescent="0.25">
      <c r="F1124" s="51"/>
      <c r="G1124" s="51"/>
      <c r="H1124" s="51"/>
      <c r="I1124" s="51"/>
      <c r="J1124" s="51"/>
      <c r="K1124" s="51"/>
      <c r="M1124" s="51"/>
      <c r="N1124" s="51"/>
    </row>
    <row r="1125" spans="6:14" x14ac:dyDescent="0.25">
      <c r="F1125" s="51"/>
      <c r="G1125" s="51"/>
      <c r="H1125" s="51"/>
      <c r="I1125" s="51"/>
      <c r="J1125" s="51"/>
      <c r="K1125" s="51"/>
      <c r="M1125" s="51"/>
      <c r="N1125" s="51"/>
    </row>
    <row r="1126" spans="6:14" x14ac:dyDescent="0.25">
      <c r="F1126" s="51"/>
      <c r="G1126" s="51"/>
      <c r="H1126" s="51"/>
      <c r="I1126" s="51"/>
      <c r="J1126" s="51"/>
      <c r="K1126" s="51"/>
      <c r="M1126" s="51"/>
      <c r="N1126" s="51"/>
    </row>
    <row r="1127" spans="6:14" x14ac:dyDescent="0.25">
      <c r="F1127" s="51"/>
      <c r="G1127" s="51"/>
      <c r="H1127" s="51"/>
      <c r="I1127" s="51"/>
      <c r="J1127" s="51"/>
      <c r="K1127" s="51"/>
      <c r="M1127" s="51"/>
      <c r="N1127" s="51"/>
    </row>
    <row r="1128" spans="6:14" x14ac:dyDescent="0.25">
      <c r="F1128" s="51"/>
      <c r="G1128" s="51"/>
      <c r="H1128" s="51"/>
      <c r="I1128" s="51"/>
      <c r="J1128" s="51"/>
      <c r="K1128" s="51"/>
      <c r="M1128" s="51"/>
      <c r="N1128" s="51"/>
    </row>
    <row r="1129" spans="6:14" x14ac:dyDescent="0.25">
      <c r="F1129" s="51"/>
      <c r="G1129" s="51"/>
      <c r="H1129" s="51"/>
      <c r="I1129" s="51"/>
      <c r="J1129" s="51"/>
      <c r="K1129" s="51"/>
      <c r="M1129" s="51"/>
      <c r="N1129" s="51"/>
    </row>
    <row r="1130" spans="6:14" x14ac:dyDescent="0.25">
      <c r="F1130" s="51"/>
      <c r="G1130" s="51"/>
      <c r="H1130" s="51"/>
      <c r="I1130" s="51"/>
      <c r="J1130" s="51"/>
      <c r="K1130" s="51"/>
      <c r="M1130" s="51"/>
      <c r="N1130" s="51"/>
    </row>
    <row r="1131" spans="6:14" x14ac:dyDescent="0.25">
      <c r="F1131" s="51"/>
      <c r="G1131" s="51"/>
      <c r="H1131" s="51"/>
      <c r="I1131" s="51"/>
      <c r="J1131" s="51"/>
      <c r="K1131" s="51"/>
      <c r="M1131" s="51"/>
      <c r="N1131" s="51"/>
    </row>
    <row r="1132" spans="6:14" x14ac:dyDescent="0.25">
      <c r="F1132" s="51"/>
      <c r="G1132" s="51"/>
      <c r="H1132" s="51"/>
      <c r="I1132" s="51"/>
      <c r="J1132" s="51"/>
      <c r="K1132" s="51"/>
      <c r="M1132" s="51"/>
      <c r="N1132" s="51"/>
    </row>
    <row r="1133" spans="6:14" x14ac:dyDescent="0.25">
      <c r="F1133" s="51"/>
      <c r="G1133" s="51"/>
      <c r="H1133" s="51"/>
      <c r="I1133" s="51"/>
      <c r="J1133" s="51"/>
      <c r="K1133" s="51"/>
      <c r="M1133" s="51"/>
      <c r="N1133" s="51"/>
    </row>
    <row r="1134" spans="6:14" x14ac:dyDescent="0.25">
      <c r="F1134" s="51"/>
      <c r="G1134" s="51"/>
      <c r="H1134" s="51"/>
      <c r="I1134" s="51"/>
      <c r="J1134" s="51"/>
      <c r="K1134" s="51"/>
      <c r="M1134" s="51"/>
      <c r="N1134" s="51"/>
    </row>
    <row r="1135" spans="6:14" x14ac:dyDescent="0.25">
      <c r="F1135" s="51"/>
      <c r="G1135" s="51"/>
      <c r="H1135" s="51"/>
      <c r="I1135" s="51"/>
      <c r="J1135" s="51"/>
      <c r="K1135" s="51"/>
      <c r="M1135" s="51"/>
      <c r="N1135" s="51"/>
    </row>
    <row r="1136" spans="6:14" x14ac:dyDescent="0.25">
      <c r="F1136" s="51"/>
      <c r="G1136" s="51"/>
      <c r="H1136" s="51"/>
      <c r="I1136" s="51"/>
      <c r="J1136" s="51"/>
      <c r="K1136" s="51"/>
      <c r="M1136" s="51"/>
      <c r="N1136" s="51"/>
    </row>
    <row r="1137" spans="6:14" x14ac:dyDescent="0.25">
      <c r="F1137" s="51"/>
      <c r="G1137" s="51"/>
      <c r="H1137" s="51"/>
      <c r="I1137" s="51"/>
      <c r="J1137" s="51"/>
      <c r="K1137" s="51"/>
      <c r="M1137" s="51"/>
      <c r="N1137" s="51"/>
    </row>
    <row r="1138" spans="6:14" x14ac:dyDescent="0.25">
      <c r="F1138" s="51"/>
      <c r="G1138" s="51"/>
      <c r="H1138" s="51"/>
      <c r="I1138" s="51"/>
      <c r="J1138" s="51"/>
      <c r="K1138" s="51"/>
      <c r="M1138" s="51"/>
      <c r="N1138" s="51"/>
    </row>
    <row r="1139" spans="6:14" x14ac:dyDescent="0.25">
      <c r="F1139" s="51"/>
      <c r="G1139" s="51"/>
      <c r="H1139" s="51"/>
      <c r="I1139" s="51"/>
      <c r="J1139" s="51"/>
      <c r="K1139" s="51"/>
      <c r="M1139" s="51"/>
      <c r="N1139" s="51"/>
    </row>
    <row r="1140" spans="6:14" x14ac:dyDescent="0.25">
      <c r="F1140" s="51"/>
      <c r="G1140" s="51"/>
      <c r="H1140" s="51"/>
      <c r="I1140" s="51"/>
      <c r="J1140" s="51"/>
      <c r="K1140" s="51"/>
      <c r="M1140" s="51"/>
      <c r="N1140" s="51"/>
    </row>
    <row r="1141" spans="6:14" x14ac:dyDescent="0.25">
      <c r="F1141" s="51"/>
      <c r="G1141" s="51"/>
      <c r="H1141" s="51"/>
      <c r="I1141" s="51"/>
      <c r="J1141" s="51"/>
      <c r="K1141" s="51"/>
      <c r="M1141" s="51"/>
      <c r="N1141" s="51"/>
    </row>
    <row r="1142" spans="6:14" x14ac:dyDescent="0.25">
      <c r="F1142" s="51"/>
      <c r="G1142" s="51"/>
      <c r="H1142" s="51"/>
      <c r="I1142" s="51"/>
      <c r="J1142" s="51"/>
      <c r="K1142" s="51"/>
      <c r="M1142" s="51"/>
      <c r="N1142" s="51"/>
    </row>
    <row r="1143" spans="6:14" x14ac:dyDescent="0.25">
      <c r="F1143" s="51"/>
      <c r="G1143" s="51"/>
      <c r="H1143" s="51"/>
      <c r="I1143" s="51"/>
      <c r="J1143" s="51"/>
      <c r="K1143" s="51"/>
      <c r="M1143" s="51"/>
      <c r="N1143" s="51"/>
    </row>
    <row r="1144" spans="6:14" x14ac:dyDescent="0.25">
      <c r="F1144" s="51"/>
      <c r="G1144" s="51"/>
      <c r="H1144" s="51"/>
      <c r="I1144" s="51"/>
      <c r="J1144" s="51"/>
      <c r="K1144" s="51"/>
      <c r="M1144" s="51"/>
      <c r="N1144" s="51"/>
    </row>
    <row r="1145" spans="6:14" x14ac:dyDescent="0.25">
      <c r="F1145" s="51"/>
      <c r="G1145" s="51"/>
      <c r="H1145" s="51"/>
      <c r="I1145" s="51"/>
      <c r="J1145" s="51"/>
      <c r="K1145" s="51"/>
      <c r="M1145" s="51"/>
      <c r="N1145" s="51"/>
    </row>
    <row r="1146" spans="6:14" x14ac:dyDescent="0.25">
      <c r="F1146" s="51"/>
      <c r="G1146" s="51"/>
      <c r="H1146" s="51"/>
      <c r="I1146" s="51"/>
      <c r="J1146" s="51"/>
      <c r="K1146" s="51"/>
      <c r="M1146" s="51"/>
      <c r="N1146" s="51"/>
    </row>
    <row r="1147" spans="6:14" x14ac:dyDescent="0.25">
      <c r="F1147" s="51"/>
      <c r="G1147" s="51"/>
      <c r="H1147" s="51"/>
      <c r="I1147" s="51"/>
      <c r="J1147" s="51"/>
      <c r="K1147" s="51"/>
      <c r="M1147" s="51"/>
      <c r="N1147" s="51"/>
    </row>
    <row r="1148" spans="6:14" x14ac:dyDescent="0.25">
      <c r="F1148" s="51"/>
      <c r="G1148" s="51"/>
      <c r="H1148" s="51"/>
      <c r="I1148" s="51"/>
      <c r="J1148" s="51"/>
      <c r="K1148" s="51"/>
      <c r="M1148" s="51"/>
      <c r="N1148" s="51"/>
    </row>
    <row r="1149" spans="6:14" x14ac:dyDescent="0.25">
      <c r="F1149" s="51"/>
      <c r="G1149" s="51"/>
      <c r="H1149" s="51"/>
      <c r="I1149" s="51"/>
      <c r="J1149" s="51"/>
      <c r="K1149" s="51"/>
      <c r="M1149" s="51"/>
      <c r="N1149" s="51"/>
    </row>
    <row r="1150" spans="6:14" x14ac:dyDescent="0.25">
      <c r="F1150" s="51"/>
      <c r="G1150" s="51"/>
      <c r="H1150" s="51"/>
      <c r="I1150" s="51"/>
      <c r="J1150" s="51"/>
      <c r="K1150" s="51"/>
      <c r="M1150" s="51"/>
      <c r="N1150" s="51"/>
    </row>
    <row r="1151" spans="6:14" x14ac:dyDescent="0.25">
      <c r="F1151" s="51"/>
      <c r="G1151" s="51"/>
      <c r="H1151" s="51"/>
      <c r="I1151" s="51"/>
      <c r="J1151" s="51"/>
      <c r="K1151" s="51"/>
      <c r="M1151" s="51"/>
      <c r="N1151" s="51"/>
    </row>
    <row r="1152" spans="6:14" x14ac:dyDescent="0.25">
      <c r="F1152" s="51"/>
      <c r="G1152" s="51"/>
      <c r="H1152" s="51"/>
      <c r="I1152" s="51"/>
      <c r="J1152" s="51"/>
      <c r="K1152" s="51"/>
      <c r="M1152" s="51"/>
      <c r="N1152" s="51"/>
    </row>
    <row r="1153" spans="6:14" x14ac:dyDescent="0.25">
      <c r="F1153" s="51"/>
      <c r="G1153" s="51"/>
      <c r="H1153" s="51"/>
      <c r="I1153" s="51"/>
      <c r="J1153" s="51"/>
      <c r="K1153" s="51"/>
      <c r="M1153" s="51"/>
      <c r="N1153" s="51"/>
    </row>
    <row r="1154" spans="6:14" x14ac:dyDescent="0.25">
      <c r="F1154" s="51"/>
      <c r="G1154" s="51"/>
      <c r="H1154" s="51"/>
      <c r="I1154" s="51"/>
      <c r="J1154" s="51"/>
      <c r="K1154" s="51"/>
      <c r="M1154" s="51"/>
      <c r="N1154" s="51"/>
    </row>
    <row r="1155" spans="6:14" x14ac:dyDescent="0.25">
      <c r="F1155" s="51"/>
      <c r="G1155" s="51"/>
      <c r="H1155" s="51"/>
      <c r="I1155" s="51"/>
      <c r="J1155" s="51"/>
      <c r="K1155" s="51"/>
      <c r="M1155" s="51"/>
      <c r="N1155" s="51"/>
    </row>
    <row r="1156" spans="6:14" x14ac:dyDescent="0.25">
      <c r="F1156" s="51"/>
      <c r="G1156" s="51"/>
      <c r="H1156" s="51"/>
      <c r="I1156" s="51"/>
      <c r="J1156" s="51"/>
      <c r="K1156" s="51"/>
      <c r="M1156" s="51"/>
      <c r="N1156" s="51"/>
    </row>
    <row r="1157" spans="6:14" x14ac:dyDescent="0.25">
      <c r="F1157" s="51"/>
      <c r="G1157" s="51"/>
      <c r="H1157" s="51"/>
      <c r="I1157" s="51"/>
      <c r="J1157" s="51"/>
      <c r="K1157" s="51"/>
      <c r="M1157" s="51"/>
      <c r="N1157" s="51"/>
    </row>
    <row r="1158" spans="6:14" x14ac:dyDescent="0.25">
      <c r="F1158" s="51"/>
      <c r="G1158" s="51"/>
      <c r="H1158" s="51"/>
      <c r="I1158" s="51"/>
      <c r="J1158" s="51"/>
      <c r="K1158" s="51"/>
      <c r="M1158" s="51"/>
      <c r="N1158" s="51"/>
    </row>
    <row r="1159" spans="6:14" x14ac:dyDescent="0.25">
      <c r="F1159" s="51"/>
      <c r="G1159" s="51"/>
      <c r="H1159" s="51"/>
      <c r="I1159" s="51"/>
      <c r="J1159" s="51"/>
      <c r="K1159" s="51"/>
      <c r="M1159" s="51"/>
      <c r="N1159" s="51"/>
    </row>
    <row r="1160" spans="6:14" x14ac:dyDescent="0.25">
      <c r="F1160" s="51"/>
      <c r="G1160" s="51"/>
      <c r="H1160" s="51"/>
      <c r="I1160" s="51"/>
      <c r="J1160" s="51"/>
      <c r="K1160" s="51"/>
      <c r="M1160" s="51"/>
      <c r="N1160" s="51"/>
    </row>
    <row r="1161" spans="6:14" x14ac:dyDescent="0.25">
      <c r="F1161" s="51"/>
      <c r="G1161" s="51"/>
      <c r="H1161" s="51"/>
      <c r="I1161" s="51"/>
      <c r="J1161" s="51"/>
      <c r="K1161" s="51"/>
      <c r="M1161" s="51"/>
      <c r="N1161" s="51"/>
    </row>
    <row r="1162" spans="6:14" x14ac:dyDescent="0.25">
      <c r="F1162" s="51"/>
      <c r="G1162" s="51"/>
      <c r="H1162" s="51"/>
      <c r="I1162" s="51"/>
      <c r="J1162" s="51"/>
      <c r="K1162" s="51"/>
      <c r="M1162" s="51"/>
      <c r="N1162" s="51"/>
    </row>
    <row r="1163" spans="6:14" x14ac:dyDescent="0.25">
      <c r="F1163" s="51"/>
      <c r="G1163" s="51"/>
      <c r="H1163" s="51"/>
      <c r="I1163" s="51"/>
      <c r="J1163" s="51"/>
      <c r="K1163" s="51"/>
      <c r="M1163" s="51"/>
      <c r="N1163" s="51"/>
    </row>
    <row r="1164" spans="6:14" x14ac:dyDescent="0.25">
      <c r="F1164" s="51"/>
      <c r="G1164" s="51"/>
      <c r="H1164" s="51"/>
      <c r="I1164" s="51"/>
      <c r="J1164" s="51"/>
      <c r="K1164" s="51"/>
      <c r="M1164" s="51"/>
      <c r="N1164" s="51"/>
    </row>
    <row r="1165" spans="6:14" x14ac:dyDescent="0.25">
      <c r="F1165" s="51"/>
      <c r="G1165" s="51"/>
      <c r="H1165" s="51"/>
      <c r="I1165" s="51"/>
      <c r="J1165" s="51"/>
      <c r="K1165" s="51"/>
      <c r="M1165" s="51"/>
      <c r="N1165" s="51"/>
    </row>
    <row r="1166" spans="6:14" x14ac:dyDescent="0.25">
      <c r="F1166" s="51"/>
      <c r="G1166" s="51"/>
      <c r="H1166" s="51"/>
      <c r="I1166" s="51"/>
      <c r="J1166" s="51"/>
      <c r="K1166" s="51"/>
      <c r="M1166" s="51"/>
      <c r="N1166" s="51"/>
    </row>
    <row r="1167" spans="6:14" x14ac:dyDescent="0.25">
      <c r="F1167" s="51"/>
      <c r="G1167" s="51"/>
      <c r="H1167" s="51"/>
      <c r="I1167" s="51"/>
      <c r="J1167" s="51"/>
      <c r="K1167" s="51"/>
      <c r="M1167" s="51"/>
      <c r="N1167" s="51"/>
    </row>
    <row r="1168" spans="6:14" x14ac:dyDescent="0.25">
      <c r="F1168" s="51"/>
      <c r="G1168" s="51"/>
      <c r="H1168" s="51"/>
      <c r="I1168" s="51"/>
      <c r="J1168" s="51"/>
      <c r="K1168" s="51"/>
      <c r="M1168" s="51"/>
      <c r="N1168" s="51"/>
    </row>
    <row r="1169" spans="6:14" x14ac:dyDescent="0.25">
      <c r="F1169" s="51"/>
      <c r="G1169" s="51"/>
      <c r="H1169" s="51"/>
      <c r="I1169" s="51"/>
      <c r="J1169" s="51"/>
      <c r="K1169" s="51"/>
      <c r="M1169" s="51"/>
      <c r="N1169" s="51"/>
    </row>
    <row r="1170" spans="6:14" x14ac:dyDescent="0.25">
      <c r="F1170" s="51"/>
      <c r="G1170" s="51"/>
      <c r="H1170" s="51"/>
      <c r="I1170" s="51"/>
      <c r="J1170" s="51"/>
      <c r="K1170" s="51"/>
      <c r="M1170" s="51"/>
      <c r="N1170" s="51"/>
    </row>
    <row r="1171" spans="6:14" x14ac:dyDescent="0.25">
      <c r="F1171" s="51"/>
      <c r="G1171" s="51"/>
      <c r="H1171" s="51"/>
      <c r="I1171" s="51"/>
      <c r="J1171" s="51"/>
      <c r="K1171" s="51"/>
      <c r="M1171" s="51"/>
      <c r="N1171" s="51"/>
    </row>
    <row r="1172" spans="6:14" x14ac:dyDescent="0.25">
      <c r="F1172" s="51"/>
      <c r="G1172" s="51"/>
      <c r="H1172" s="51"/>
      <c r="I1172" s="51"/>
      <c r="J1172" s="51"/>
      <c r="K1172" s="51"/>
      <c r="M1172" s="51"/>
      <c r="N1172" s="51"/>
    </row>
    <row r="1173" spans="6:14" x14ac:dyDescent="0.25">
      <c r="F1173" s="51"/>
      <c r="G1173" s="51"/>
      <c r="H1173" s="51"/>
      <c r="I1173" s="51"/>
      <c r="J1173" s="51"/>
      <c r="K1173" s="51"/>
      <c r="M1173" s="51"/>
      <c r="N1173" s="51"/>
    </row>
    <row r="1174" spans="6:14" x14ac:dyDescent="0.25">
      <c r="F1174" s="51"/>
      <c r="G1174" s="51"/>
      <c r="H1174" s="51"/>
      <c r="I1174" s="51"/>
      <c r="J1174" s="51"/>
      <c r="K1174" s="51"/>
      <c r="M1174" s="51"/>
      <c r="N1174" s="51"/>
    </row>
    <row r="1175" spans="6:14" x14ac:dyDescent="0.25">
      <c r="F1175" s="51"/>
      <c r="G1175" s="51"/>
      <c r="H1175" s="51"/>
      <c r="I1175" s="51"/>
      <c r="J1175" s="51"/>
      <c r="K1175" s="51"/>
      <c r="M1175" s="51"/>
      <c r="N1175" s="51"/>
    </row>
    <row r="1176" spans="6:14" x14ac:dyDescent="0.25">
      <c r="F1176" s="51"/>
      <c r="G1176" s="51"/>
      <c r="H1176" s="51"/>
      <c r="I1176" s="51"/>
      <c r="J1176" s="51"/>
      <c r="K1176" s="51"/>
      <c r="M1176" s="51"/>
      <c r="N1176" s="51"/>
    </row>
    <row r="1177" spans="6:14" x14ac:dyDescent="0.25">
      <c r="F1177" s="51"/>
      <c r="G1177" s="51"/>
      <c r="H1177" s="51"/>
      <c r="I1177" s="51"/>
      <c r="J1177" s="51"/>
      <c r="K1177" s="51"/>
      <c r="M1177" s="51"/>
      <c r="N1177" s="51"/>
    </row>
    <row r="1178" spans="6:14" x14ac:dyDescent="0.25">
      <c r="F1178" s="51"/>
      <c r="G1178" s="51"/>
      <c r="H1178" s="51"/>
      <c r="I1178" s="51"/>
      <c r="J1178" s="51"/>
      <c r="K1178" s="51"/>
      <c r="M1178" s="51"/>
      <c r="N1178" s="51"/>
    </row>
    <row r="1179" spans="6:14" x14ac:dyDescent="0.25">
      <c r="F1179" s="51"/>
      <c r="G1179" s="51"/>
      <c r="H1179" s="51"/>
      <c r="I1179" s="51"/>
      <c r="J1179" s="51"/>
      <c r="K1179" s="51"/>
      <c r="M1179" s="51"/>
      <c r="N1179" s="51"/>
    </row>
    <row r="1180" spans="6:14" x14ac:dyDescent="0.25">
      <c r="F1180" s="51"/>
      <c r="G1180" s="51"/>
      <c r="H1180" s="51"/>
      <c r="I1180" s="51"/>
      <c r="J1180" s="51"/>
      <c r="K1180" s="51"/>
      <c r="M1180" s="51"/>
      <c r="N1180" s="51"/>
    </row>
    <row r="1181" spans="6:14" x14ac:dyDescent="0.25">
      <c r="F1181" s="51"/>
      <c r="G1181" s="51"/>
      <c r="H1181" s="51"/>
      <c r="I1181" s="51"/>
      <c r="J1181" s="51"/>
      <c r="K1181" s="51"/>
      <c r="M1181" s="51"/>
      <c r="N1181" s="51"/>
    </row>
    <row r="1182" spans="6:14" x14ac:dyDescent="0.25">
      <c r="F1182" s="51"/>
      <c r="G1182" s="51"/>
      <c r="H1182" s="51"/>
      <c r="I1182" s="51"/>
      <c r="J1182" s="51"/>
      <c r="K1182" s="51"/>
      <c r="M1182" s="51"/>
      <c r="N1182" s="51"/>
    </row>
    <row r="1183" spans="6:14" x14ac:dyDescent="0.25">
      <c r="F1183" s="51"/>
      <c r="G1183" s="51"/>
      <c r="H1183" s="51"/>
      <c r="I1183" s="51"/>
      <c r="J1183" s="51"/>
      <c r="K1183" s="51"/>
      <c r="M1183" s="51"/>
      <c r="N1183" s="51"/>
    </row>
    <row r="1184" spans="6:14" x14ac:dyDescent="0.25">
      <c r="F1184" s="51"/>
      <c r="G1184" s="51"/>
      <c r="H1184" s="51"/>
      <c r="I1184" s="51"/>
      <c r="J1184" s="51"/>
      <c r="K1184" s="51"/>
      <c r="M1184" s="51"/>
      <c r="N1184" s="51"/>
    </row>
    <row r="1185" spans="6:14" x14ac:dyDescent="0.25">
      <c r="F1185" s="51"/>
      <c r="G1185" s="51"/>
      <c r="H1185" s="51"/>
      <c r="I1185" s="51"/>
      <c r="J1185" s="51"/>
      <c r="K1185" s="51"/>
      <c r="M1185" s="51"/>
      <c r="N1185" s="51"/>
    </row>
    <row r="1186" spans="6:14" x14ac:dyDescent="0.25">
      <c r="F1186" s="51"/>
      <c r="G1186" s="51"/>
      <c r="H1186" s="51"/>
      <c r="I1186" s="51"/>
      <c r="J1186" s="51"/>
      <c r="K1186" s="51"/>
      <c r="M1186" s="51"/>
      <c r="N1186" s="51"/>
    </row>
    <row r="1187" spans="6:14" x14ac:dyDescent="0.25">
      <c r="F1187" s="51"/>
      <c r="G1187" s="51"/>
      <c r="H1187" s="51"/>
      <c r="I1187" s="51"/>
      <c r="J1187" s="51"/>
      <c r="K1187" s="51"/>
      <c r="M1187" s="51"/>
      <c r="N1187" s="51"/>
    </row>
    <row r="1188" spans="6:14" x14ac:dyDescent="0.25">
      <c r="F1188" s="51"/>
      <c r="G1188" s="51"/>
      <c r="H1188" s="51"/>
      <c r="I1188" s="51"/>
      <c r="J1188" s="51"/>
      <c r="K1188" s="51"/>
      <c r="M1188" s="51"/>
      <c r="N1188" s="51"/>
    </row>
    <row r="1189" spans="6:14" x14ac:dyDescent="0.25">
      <c r="F1189" s="51"/>
      <c r="G1189" s="51"/>
      <c r="H1189" s="51"/>
      <c r="I1189" s="51"/>
      <c r="J1189" s="51"/>
      <c r="K1189" s="51"/>
      <c r="M1189" s="51"/>
      <c r="N1189" s="51"/>
    </row>
    <row r="1190" spans="6:14" x14ac:dyDescent="0.25">
      <c r="F1190" s="51"/>
      <c r="G1190" s="51"/>
      <c r="H1190" s="51"/>
      <c r="I1190" s="51"/>
      <c r="J1190" s="51"/>
      <c r="K1190" s="51"/>
      <c r="M1190" s="51"/>
      <c r="N1190" s="51"/>
    </row>
    <row r="1191" spans="6:14" x14ac:dyDescent="0.25">
      <c r="F1191" s="51"/>
      <c r="G1191" s="51"/>
      <c r="H1191" s="51"/>
      <c r="I1191" s="51"/>
      <c r="J1191" s="51"/>
      <c r="K1191" s="51"/>
      <c r="M1191" s="51"/>
      <c r="N1191" s="51"/>
    </row>
    <row r="1192" spans="6:14" x14ac:dyDescent="0.25">
      <c r="F1192" s="51"/>
      <c r="G1192" s="51"/>
      <c r="H1192" s="51"/>
      <c r="I1192" s="51"/>
      <c r="J1192" s="51"/>
      <c r="K1192" s="51"/>
      <c r="M1192" s="51"/>
      <c r="N1192" s="51"/>
    </row>
    <row r="1193" spans="6:14" x14ac:dyDescent="0.25">
      <c r="F1193" s="51"/>
      <c r="G1193" s="51"/>
      <c r="H1193" s="51"/>
      <c r="I1193" s="51"/>
      <c r="J1193" s="51"/>
      <c r="K1193" s="51"/>
      <c r="M1193" s="51"/>
      <c r="N1193" s="51"/>
    </row>
    <row r="1194" spans="6:14" x14ac:dyDescent="0.25">
      <c r="F1194" s="51"/>
      <c r="G1194" s="51"/>
      <c r="H1194" s="51"/>
      <c r="I1194" s="51"/>
      <c r="J1194" s="51"/>
      <c r="K1194" s="51"/>
      <c r="M1194" s="51"/>
      <c r="N1194" s="51"/>
    </row>
    <row r="1195" spans="6:14" x14ac:dyDescent="0.25">
      <c r="F1195" s="51"/>
      <c r="G1195" s="51"/>
      <c r="H1195" s="51"/>
      <c r="I1195" s="51"/>
      <c r="J1195" s="51"/>
      <c r="K1195" s="51"/>
      <c r="M1195" s="51"/>
      <c r="N1195" s="51"/>
    </row>
    <row r="1196" spans="6:14" x14ac:dyDescent="0.25">
      <c r="F1196" s="51"/>
      <c r="G1196" s="51"/>
      <c r="H1196" s="51"/>
      <c r="I1196" s="51"/>
      <c r="J1196" s="51"/>
      <c r="K1196" s="51"/>
      <c r="M1196" s="51"/>
      <c r="N1196" s="51"/>
    </row>
    <row r="1197" spans="6:14" x14ac:dyDescent="0.25">
      <c r="F1197" s="51"/>
      <c r="G1197" s="51"/>
      <c r="H1197" s="51"/>
      <c r="I1197" s="51"/>
      <c r="J1197" s="51"/>
      <c r="K1197" s="51"/>
      <c r="M1197" s="51"/>
      <c r="N1197" s="51"/>
    </row>
    <row r="1198" spans="6:14" x14ac:dyDescent="0.25">
      <c r="F1198" s="51"/>
      <c r="G1198" s="51"/>
      <c r="H1198" s="51"/>
      <c r="I1198" s="51"/>
      <c r="J1198" s="51"/>
      <c r="K1198" s="51"/>
      <c r="M1198" s="51"/>
      <c r="N1198" s="51"/>
    </row>
    <row r="1199" spans="6:14" x14ac:dyDescent="0.25">
      <c r="F1199" s="51"/>
      <c r="G1199" s="51"/>
      <c r="H1199" s="51"/>
      <c r="I1199" s="51"/>
      <c r="J1199" s="51"/>
      <c r="K1199" s="51"/>
      <c r="M1199" s="51"/>
      <c r="N1199" s="51"/>
    </row>
    <row r="1200" spans="6:14" x14ac:dyDescent="0.25">
      <c r="F1200" s="51"/>
      <c r="G1200" s="51"/>
      <c r="H1200" s="51"/>
      <c r="I1200" s="51"/>
      <c r="J1200" s="51"/>
      <c r="K1200" s="51"/>
      <c r="M1200" s="51"/>
      <c r="N1200" s="51"/>
    </row>
    <row r="1201" spans="6:14" x14ac:dyDescent="0.25">
      <c r="F1201" s="51"/>
      <c r="G1201" s="51"/>
      <c r="H1201" s="51"/>
      <c r="I1201" s="51"/>
      <c r="J1201" s="51"/>
      <c r="K1201" s="51"/>
      <c r="M1201" s="51"/>
      <c r="N1201" s="51"/>
    </row>
    <row r="1202" spans="6:14" x14ac:dyDescent="0.25">
      <c r="F1202" s="51"/>
      <c r="G1202" s="51"/>
      <c r="H1202" s="51"/>
      <c r="I1202" s="51"/>
      <c r="J1202" s="51"/>
      <c r="K1202" s="51"/>
      <c r="M1202" s="51"/>
      <c r="N1202" s="51"/>
    </row>
    <row r="1203" spans="6:14" x14ac:dyDescent="0.25">
      <c r="F1203" s="51"/>
      <c r="G1203" s="51"/>
      <c r="H1203" s="51"/>
      <c r="I1203" s="51"/>
      <c r="J1203" s="51"/>
      <c r="K1203" s="51"/>
      <c r="M1203" s="51"/>
      <c r="N1203" s="51"/>
    </row>
    <row r="1204" spans="6:14" x14ac:dyDescent="0.25">
      <c r="F1204" s="51"/>
      <c r="G1204" s="51"/>
      <c r="H1204" s="51"/>
      <c r="I1204" s="51"/>
      <c r="J1204" s="51"/>
      <c r="K1204" s="51"/>
      <c r="M1204" s="51"/>
      <c r="N1204" s="51"/>
    </row>
    <row r="1205" spans="6:14" x14ac:dyDescent="0.25">
      <c r="F1205" s="51"/>
      <c r="G1205" s="51"/>
      <c r="H1205" s="51"/>
      <c r="I1205" s="51"/>
      <c r="J1205" s="51"/>
      <c r="K1205" s="51"/>
      <c r="M1205" s="51"/>
      <c r="N1205" s="51"/>
    </row>
    <row r="1206" spans="6:14" x14ac:dyDescent="0.25">
      <c r="F1206" s="51"/>
      <c r="G1206" s="51"/>
      <c r="H1206" s="51"/>
      <c r="I1206" s="51"/>
      <c r="J1206" s="51"/>
      <c r="K1206" s="51"/>
      <c r="M1206" s="51"/>
      <c r="N1206" s="51"/>
    </row>
    <row r="1207" spans="6:14" x14ac:dyDescent="0.25">
      <c r="F1207" s="51"/>
      <c r="G1207" s="51"/>
      <c r="H1207" s="51"/>
      <c r="I1207" s="51"/>
      <c r="J1207" s="51"/>
      <c r="K1207" s="51"/>
      <c r="M1207" s="51"/>
      <c r="N1207" s="51"/>
    </row>
    <row r="1208" spans="6:14" x14ac:dyDescent="0.25">
      <c r="F1208" s="51"/>
      <c r="G1208" s="51"/>
      <c r="H1208" s="51"/>
      <c r="I1208" s="51"/>
      <c r="J1208" s="51"/>
      <c r="K1208" s="51"/>
      <c r="M1208" s="51"/>
      <c r="N1208" s="51"/>
    </row>
    <row r="1209" spans="6:14" x14ac:dyDescent="0.25">
      <c r="F1209" s="51"/>
      <c r="G1209" s="51"/>
      <c r="H1209" s="51"/>
      <c r="I1209" s="51"/>
      <c r="J1209" s="51"/>
      <c r="K1209" s="51"/>
      <c r="M1209" s="51"/>
      <c r="N1209" s="51"/>
    </row>
    <row r="1210" spans="6:14" x14ac:dyDescent="0.25">
      <c r="F1210" s="51"/>
      <c r="G1210" s="51"/>
      <c r="H1210" s="51"/>
      <c r="I1210" s="51"/>
      <c r="J1210" s="51"/>
      <c r="K1210" s="51"/>
      <c r="M1210" s="51"/>
      <c r="N1210" s="51"/>
    </row>
    <row r="1211" spans="6:14" x14ac:dyDescent="0.25">
      <c r="F1211" s="51"/>
      <c r="G1211" s="51"/>
      <c r="H1211" s="51"/>
      <c r="I1211" s="51"/>
      <c r="J1211" s="51"/>
      <c r="K1211" s="51"/>
      <c r="M1211" s="51"/>
      <c r="N1211" s="51"/>
    </row>
    <row r="1212" spans="6:14" x14ac:dyDescent="0.25">
      <c r="F1212" s="51"/>
      <c r="G1212" s="51"/>
      <c r="H1212" s="51"/>
      <c r="I1212" s="51"/>
      <c r="J1212" s="51"/>
      <c r="K1212" s="51"/>
      <c r="M1212" s="51"/>
      <c r="N1212" s="51"/>
    </row>
    <row r="1213" spans="6:14" x14ac:dyDescent="0.25">
      <c r="F1213" s="51"/>
      <c r="G1213" s="51"/>
      <c r="H1213" s="51"/>
      <c r="I1213" s="51"/>
      <c r="J1213" s="51"/>
      <c r="K1213" s="51"/>
      <c r="M1213" s="51"/>
      <c r="N1213" s="51"/>
    </row>
    <row r="1214" spans="6:14" x14ac:dyDescent="0.25">
      <c r="F1214" s="51"/>
      <c r="G1214" s="51"/>
      <c r="H1214" s="51"/>
      <c r="I1214" s="51"/>
      <c r="J1214" s="51"/>
      <c r="K1214" s="51"/>
      <c r="M1214" s="51"/>
      <c r="N1214" s="51"/>
    </row>
    <row r="1215" spans="6:14" x14ac:dyDescent="0.25">
      <c r="F1215" s="51"/>
      <c r="G1215" s="51"/>
      <c r="H1215" s="51"/>
      <c r="I1215" s="51"/>
      <c r="J1215" s="51"/>
      <c r="K1215" s="51"/>
      <c r="M1215" s="51"/>
      <c r="N1215" s="51"/>
    </row>
    <row r="1216" spans="6:14" x14ac:dyDescent="0.25">
      <c r="F1216" s="51"/>
      <c r="G1216" s="51"/>
      <c r="H1216" s="51"/>
      <c r="I1216" s="51"/>
      <c r="J1216" s="51"/>
      <c r="K1216" s="51"/>
      <c r="M1216" s="51"/>
      <c r="N1216" s="51"/>
    </row>
    <row r="1217" spans="6:14" x14ac:dyDescent="0.25">
      <c r="F1217" s="51"/>
      <c r="G1217" s="51"/>
      <c r="H1217" s="51"/>
      <c r="I1217" s="51"/>
      <c r="J1217" s="51"/>
      <c r="K1217" s="51"/>
      <c r="M1217" s="51"/>
      <c r="N1217" s="51"/>
    </row>
    <row r="1218" spans="6:14" x14ac:dyDescent="0.25">
      <c r="F1218" s="51"/>
      <c r="G1218" s="51"/>
      <c r="H1218" s="51"/>
      <c r="I1218" s="51"/>
      <c r="J1218" s="51"/>
      <c r="K1218" s="51"/>
      <c r="M1218" s="51"/>
      <c r="N1218" s="51"/>
    </row>
    <row r="1219" spans="6:14" x14ac:dyDescent="0.25">
      <c r="F1219" s="51"/>
      <c r="G1219" s="51"/>
      <c r="H1219" s="51"/>
      <c r="I1219" s="51"/>
      <c r="J1219" s="51"/>
      <c r="K1219" s="51"/>
      <c r="M1219" s="51"/>
      <c r="N1219" s="51"/>
    </row>
    <row r="1220" spans="6:14" x14ac:dyDescent="0.25">
      <c r="F1220" s="51"/>
      <c r="G1220" s="51"/>
      <c r="H1220" s="51"/>
      <c r="I1220" s="51"/>
      <c r="J1220" s="51"/>
      <c r="K1220" s="51"/>
      <c r="M1220" s="51"/>
      <c r="N1220" s="51"/>
    </row>
    <row r="1221" spans="6:14" x14ac:dyDescent="0.25">
      <c r="F1221" s="51"/>
      <c r="G1221" s="51"/>
      <c r="H1221" s="51"/>
      <c r="I1221" s="51"/>
      <c r="J1221" s="51"/>
      <c r="K1221" s="51"/>
      <c r="M1221" s="51"/>
      <c r="N1221" s="51"/>
    </row>
    <row r="1222" spans="6:14" x14ac:dyDescent="0.25">
      <c r="F1222" s="51"/>
      <c r="G1222" s="51"/>
      <c r="H1222" s="51"/>
      <c r="I1222" s="51"/>
      <c r="J1222" s="51"/>
      <c r="K1222" s="51"/>
      <c r="M1222" s="51"/>
      <c r="N1222" s="51"/>
    </row>
    <row r="1223" spans="6:14" x14ac:dyDescent="0.25">
      <c r="F1223" s="51"/>
      <c r="G1223" s="51"/>
      <c r="H1223" s="51"/>
      <c r="I1223" s="51"/>
      <c r="J1223" s="51"/>
      <c r="K1223" s="51"/>
      <c r="M1223" s="51"/>
      <c r="N1223" s="51"/>
    </row>
    <row r="1224" spans="6:14" x14ac:dyDescent="0.25">
      <c r="F1224" s="51"/>
      <c r="G1224" s="51"/>
      <c r="H1224" s="51"/>
      <c r="I1224" s="51"/>
      <c r="J1224" s="51"/>
      <c r="K1224" s="51"/>
      <c r="M1224" s="51"/>
      <c r="N1224" s="51"/>
    </row>
    <row r="1225" spans="6:14" x14ac:dyDescent="0.25">
      <c r="F1225" s="51"/>
      <c r="G1225" s="51"/>
      <c r="H1225" s="51"/>
      <c r="I1225" s="51"/>
      <c r="J1225" s="51"/>
      <c r="K1225" s="51"/>
      <c r="M1225" s="51"/>
      <c r="N1225" s="51"/>
    </row>
    <row r="1226" spans="6:14" x14ac:dyDescent="0.25">
      <c r="F1226" s="51"/>
      <c r="G1226" s="51"/>
      <c r="H1226" s="51"/>
      <c r="I1226" s="51"/>
      <c r="J1226" s="51"/>
      <c r="K1226" s="51"/>
      <c r="M1226" s="51"/>
      <c r="N1226" s="51"/>
    </row>
    <row r="1227" spans="6:14" x14ac:dyDescent="0.25">
      <c r="F1227" s="51"/>
      <c r="G1227" s="51"/>
      <c r="H1227" s="51"/>
      <c r="I1227" s="51"/>
      <c r="J1227" s="51"/>
      <c r="K1227" s="51"/>
      <c r="M1227" s="51"/>
      <c r="N1227" s="51"/>
    </row>
    <row r="1228" spans="6:14" x14ac:dyDescent="0.25">
      <c r="F1228" s="51"/>
      <c r="G1228" s="51"/>
      <c r="H1228" s="51"/>
      <c r="I1228" s="51"/>
      <c r="J1228" s="51"/>
      <c r="K1228" s="51"/>
      <c r="M1228" s="51"/>
      <c r="N1228" s="51"/>
    </row>
    <row r="1229" spans="6:14" x14ac:dyDescent="0.25">
      <c r="F1229" s="51"/>
      <c r="G1229" s="51"/>
      <c r="H1229" s="51"/>
      <c r="I1229" s="51"/>
      <c r="J1229" s="51"/>
      <c r="K1229" s="51"/>
      <c r="M1229" s="51"/>
      <c r="N1229" s="51"/>
    </row>
    <row r="1230" spans="6:14" x14ac:dyDescent="0.25">
      <c r="F1230" s="51"/>
      <c r="G1230" s="51"/>
      <c r="H1230" s="51"/>
      <c r="I1230" s="51"/>
      <c r="J1230" s="51"/>
      <c r="K1230" s="51"/>
      <c r="M1230" s="51"/>
      <c r="N1230" s="51"/>
    </row>
    <row r="1231" spans="6:14" x14ac:dyDescent="0.25">
      <c r="F1231" s="51"/>
      <c r="G1231" s="51"/>
      <c r="H1231" s="51"/>
      <c r="I1231" s="51"/>
      <c r="J1231" s="51"/>
      <c r="K1231" s="51"/>
      <c r="M1231" s="51"/>
      <c r="N1231" s="51"/>
    </row>
    <row r="1232" spans="6:14" x14ac:dyDescent="0.25">
      <c r="F1232" s="51"/>
      <c r="G1232" s="51"/>
      <c r="H1232" s="51"/>
      <c r="I1232" s="51"/>
      <c r="J1232" s="51"/>
      <c r="K1232" s="51"/>
      <c r="M1232" s="51"/>
      <c r="N1232" s="51"/>
    </row>
    <row r="1233" spans="1:16" x14ac:dyDescent="0.25">
      <c r="F1233" s="51"/>
      <c r="G1233" s="51"/>
      <c r="H1233" s="51"/>
      <c r="I1233" s="51"/>
      <c r="J1233" s="51"/>
      <c r="K1233" s="51"/>
      <c r="M1233" s="51"/>
      <c r="N1233" s="51"/>
    </row>
    <row r="1234" spans="1:16" x14ac:dyDescent="0.25">
      <c r="F1234" s="51"/>
      <c r="G1234" s="51"/>
      <c r="H1234" s="51"/>
      <c r="I1234" s="51"/>
      <c r="J1234" s="51"/>
      <c r="K1234" s="51"/>
      <c r="M1234" s="51"/>
      <c r="N1234" s="51"/>
    </row>
    <row r="1235" spans="1:16" x14ac:dyDescent="0.25">
      <c r="F1235" s="51"/>
      <c r="G1235" s="51"/>
      <c r="H1235" s="51"/>
      <c r="I1235" s="51"/>
      <c r="J1235" s="51"/>
      <c r="K1235" s="51"/>
      <c r="M1235" s="51"/>
      <c r="N1235" s="51"/>
    </row>
    <row r="1236" spans="1:16" x14ac:dyDescent="0.25">
      <c r="F1236" s="51"/>
      <c r="G1236" s="51"/>
      <c r="H1236" s="51"/>
      <c r="I1236" s="51"/>
      <c r="J1236" s="51"/>
      <c r="K1236" s="51"/>
      <c r="M1236" s="51"/>
      <c r="N1236" s="51"/>
    </row>
    <row r="1237" spans="1:16" x14ac:dyDescent="0.25">
      <c r="A1237" s="132"/>
      <c r="B1237" s="132"/>
      <c r="C1237" s="132"/>
      <c r="D1237" s="132"/>
      <c r="E1237" s="81"/>
      <c r="F1237" s="81"/>
      <c r="G1237" s="81"/>
      <c r="H1237" s="81"/>
      <c r="I1237" s="81"/>
      <c r="J1237" s="81"/>
      <c r="K1237" s="81"/>
      <c r="L1237" s="133"/>
      <c r="M1237" s="81"/>
      <c r="N1237" s="81"/>
      <c r="O1237" s="81"/>
      <c r="P1237" s="81"/>
    </row>
    <row r="1238" spans="1:16" x14ac:dyDescent="0.25">
      <c r="A1238" s="132"/>
      <c r="B1238" s="132"/>
      <c r="C1238" s="132"/>
      <c r="D1238" s="132"/>
      <c r="E1238" s="81"/>
      <c r="F1238" s="81"/>
      <c r="G1238" s="81"/>
      <c r="H1238" s="81"/>
      <c r="I1238" s="81"/>
      <c r="J1238" s="81"/>
      <c r="K1238" s="81"/>
      <c r="L1238" s="133"/>
      <c r="M1238" s="81"/>
      <c r="N1238" s="81"/>
      <c r="O1238" s="81"/>
      <c r="P1238" s="81"/>
    </row>
    <row r="1239" spans="1:16" x14ac:dyDescent="0.25">
      <c r="A1239" s="132"/>
      <c r="B1239" s="132"/>
      <c r="C1239" s="132"/>
      <c r="D1239" s="132"/>
      <c r="E1239" s="81"/>
      <c r="F1239" s="81"/>
      <c r="G1239" s="81"/>
      <c r="H1239" s="81"/>
      <c r="I1239" s="81"/>
      <c r="J1239" s="81"/>
      <c r="K1239" s="81"/>
      <c r="L1239" s="133"/>
      <c r="M1239" s="81"/>
      <c r="N1239" s="81"/>
      <c r="O1239" s="81"/>
      <c r="P1239" s="81"/>
    </row>
    <row r="1240" spans="1:16" x14ac:dyDescent="0.25">
      <c r="A1240" s="132"/>
      <c r="B1240" s="132"/>
      <c r="C1240" s="132"/>
      <c r="D1240" s="132"/>
      <c r="E1240" s="81"/>
      <c r="F1240" s="81"/>
      <c r="G1240" s="81"/>
      <c r="H1240" s="81"/>
      <c r="I1240" s="81"/>
      <c r="J1240" s="81"/>
      <c r="K1240" s="81"/>
      <c r="L1240" s="133"/>
      <c r="M1240" s="81"/>
      <c r="N1240" s="81"/>
      <c r="O1240" s="81"/>
      <c r="P1240" s="81"/>
    </row>
    <row r="1241" spans="1:16" x14ac:dyDescent="0.25">
      <c r="A1241" s="132"/>
      <c r="B1241" s="132"/>
      <c r="C1241" s="132"/>
      <c r="D1241" s="132"/>
      <c r="E1241" s="81"/>
      <c r="F1241" s="81"/>
      <c r="G1241" s="81"/>
      <c r="H1241" s="81"/>
      <c r="I1241" s="81"/>
      <c r="J1241" s="81"/>
      <c r="K1241" s="81"/>
      <c r="L1241" s="133"/>
      <c r="M1241" s="81"/>
      <c r="N1241" s="81"/>
      <c r="O1241" s="81"/>
      <c r="P1241" s="81"/>
    </row>
  </sheetData>
  <autoFilter ref="A1:P1241">
    <sortState ref="A2:P1252">
      <sortCondition ref="A1:A1244"/>
    </sortState>
  </autoFilter>
  <conditionalFormatting sqref="M1:M1048576">
    <cfRule type="timePeriod" dxfId="13" priority="7" timePeriod="thisMonth">
      <formula>AND(MONTH(M1)=MONTH(TODAY()),YEAR(M1)=YEAR(TODAY()))</formula>
    </cfRule>
  </conditionalFormatting>
  <conditionalFormatting sqref="N2:N1048576">
    <cfRule type="expression" dxfId="12" priority="3">
      <formula>$N2&lt;TODAY()</formula>
    </cfRule>
  </conditionalFormatting>
  <conditionalFormatting sqref="L1:L1048576">
    <cfRule type="timePeriod" dxfId="11" priority="4" timePeriod="thisMonth">
      <formula>AND(MONTH(L1)=MONTH(TODAY()),YEAR(L1)=YEAR(TODAY()))</formula>
    </cfRule>
  </conditionalFormatting>
  <conditionalFormatting sqref="N1:N1048576">
    <cfRule type="cellIs" dxfId="1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0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/>
  <dimension ref="A1:R41"/>
  <sheetViews>
    <sheetView zoomScale="89" zoomScaleNormal="89" workbookViewId="0">
      <selection activeCell="D26" sqref="D26"/>
    </sheetView>
  </sheetViews>
  <sheetFormatPr baseColWidth="10" defaultRowHeight="15.75" x14ac:dyDescent="0.25"/>
  <cols>
    <col min="1" max="1" width="12" bestFit="1" customWidth="1"/>
    <col min="9" max="9" width="19.875" bestFit="1" customWidth="1"/>
    <col min="11" max="11" width="26.625" bestFit="1" customWidth="1"/>
    <col min="15" max="15" width="12.125" bestFit="1" customWidth="1"/>
    <col min="18" max="18" width="12" bestFit="1" customWidth="1"/>
  </cols>
  <sheetData>
    <row r="1" spans="1:18" x14ac:dyDescent="0.25">
      <c r="A1" s="13" t="s">
        <v>45</v>
      </c>
      <c r="B1" s="13" t="s">
        <v>11</v>
      </c>
      <c r="C1" s="14" t="s">
        <v>21</v>
      </c>
      <c r="D1" s="32" t="s">
        <v>147</v>
      </c>
      <c r="E1" s="32" t="s">
        <v>265</v>
      </c>
      <c r="F1" s="32" t="s">
        <v>266</v>
      </c>
      <c r="G1" s="32" t="s">
        <v>267</v>
      </c>
      <c r="H1" s="15" t="s">
        <v>1013</v>
      </c>
      <c r="I1" s="32" t="s">
        <v>268</v>
      </c>
      <c r="J1" s="15" t="s">
        <v>269</v>
      </c>
      <c r="K1" s="30" t="s">
        <v>185</v>
      </c>
      <c r="L1" s="24" t="s">
        <v>189</v>
      </c>
      <c r="M1" s="23" t="s">
        <v>15</v>
      </c>
      <c r="N1" s="23" t="s">
        <v>0</v>
      </c>
      <c r="O1" s="24" t="s">
        <v>192</v>
      </c>
      <c r="P1" s="32" t="s">
        <v>208</v>
      </c>
      <c r="Q1" s="32" t="s">
        <v>209</v>
      </c>
      <c r="R1" s="24" t="s">
        <v>260</v>
      </c>
    </row>
    <row r="2" spans="1:18" x14ac:dyDescent="0.25">
      <c r="A2" t="s">
        <v>55</v>
      </c>
      <c r="B2" t="s">
        <v>130</v>
      </c>
      <c r="C2" s="16" t="s">
        <v>148</v>
      </c>
      <c r="D2" s="31" t="s">
        <v>149</v>
      </c>
      <c r="E2" s="31" t="s">
        <v>270</v>
      </c>
      <c r="F2" s="31" t="s">
        <v>280</v>
      </c>
      <c r="G2" s="31" t="s">
        <v>281</v>
      </c>
      <c r="H2" s="17" t="s">
        <v>284</v>
      </c>
      <c r="I2" s="31" t="s">
        <v>271</v>
      </c>
      <c r="J2" s="17"/>
      <c r="K2" s="34" t="s">
        <v>186</v>
      </c>
      <c r="L2" s="26">
        <v>1</v>
      </c>
      <c r="M2" s="25" t="s">
        <v>190</v>
      </c>
      <c r="N2" s="25" t="s">
        <v>1382</v>
      </c>
      <c r="O2" s="101" t="s">
        <v>1386</v>
      </c>
      <c r="P2" s="5"/>
      <c r="Q2" s="31" t="s">
        <v>145</v>
      </c>
      <c r="R2" s="26" t="s">
        <v>261</v>
      </c>
    </row>
    <row r="3" spans="1:18" ht="16.5" thickBot="1" x14ac:dyDescent="0.3">
      <c r="A3" t="s">
        <v>56</v>
      </c>
      <c r="B3" t="s">
        <v>131</v>
      </c>
      <c r="C3" s="16" t="s">
        <v>150</v>
      </c>
      <c r="D3" s="31" t="s">
        <v>151</v>
      </c>
      <c r="E3" s="31" t="s">
        <v>270</v>
      </c>
      <c r="F3" s="31" t="s">
        <v>280</v>
      </c>
      <c r="G3" s="31" t="s">
        <v>281</v>
      </c>
      <c r="H3" s="17" t="s">
        <v>284</v>
      </c>
      <c r="I3" s="31" t="s">
        <v>272</v>
      </c>
      <c r="J3" s="17" t="s">
        <v>278</v>
      </c>
      <c r="K3" s="34" t="s">
        <v>188</v>
      </c>
      <c r="L3" s="26">
        <v>2</v>
      </c>
      <c r="M3" s="27" t="s">
        <v>191</v>
      </c>
      <c r="N3" s="29" t="s">
        <v>125</v>
      </c>
      <c r="O3" s="42" t="s">
        <v>193</v>
      </c>
      <c r="P3" s="5" t="s">
        <v>210</v>
      </c>
      <c r="Q3" s="31" t="s">
        <v>211</v>
      </c>
      <c r="R3" s="26" t="s">
        <v>214</v>
      </c>
    </row>
    <row r="4" spans="1:18" ht="16.5" thickBot="1" x14ac:dyDescent="0.3">
      <c r="A4" t="s">
        <v>57</v>
      </c>
      <c r="B4" t="s">
        <v>132</v>
      </c>
      <c r="C4" s="16" t="s">
        <v>152</v>
      </c>
      <c r="D4" s="31" t="s">
        <v>153</v>
      </c>
      <c r="E4" s="31" t="s">
        <v>270</v>
      </c>
      <c r="F4" s="31" t="s">
        <v>280</v>
      </c>
      <c r="G4" s="31" t="s">
        <v>281</v>
      </c>
      <c r="H4" s="17"/>
      <c r="I4" s="31" t="s">
        <v>273</v>
      </c>
      <c r="J4" s="17" t="s">
        <v>279</v>
      </c>
      <c r="K4" s="35" t="s">
        <v>187</v>
      </c>
      <c r="L4" s="28">
        <v>3</v>
      </c>
      <c r="N4" s="29" t="s">
        <v>120</v>
      </c>
      <c r="O4" s="42" t="s">
        <v>194</v>
      </c>
      <c r="P4" s="5" t="s">
        <v>212</v>
      </c>
      <c r="Q4" s="31" t="s">
        <v>213</v>
      </c>
      <c r="R4" s="26"/>
    </row>
    <row r="5" spans="1:18" x14ac:dyDescent="0.25">
      <c r="A5" t="s">
        <v>58</v>
      </c>
      <c r="B5" t="s">
        <v>133</v>
      </c>
      <c r="C5" s="16" t="s">
        <v>154</v>
      </c>
      <c r="D5" s="31" t="s">
        <v>155</v>
      </c>
      <c r="E5" s="31" t="s">
        <v>278</v>
      </c>
      <c r="F5" s="31" t="s">
        <v>281</v>
      </c>
      <c r="G5" s="31" t="s">
        <v>283</v>
      </c>
      <c r="H5" s="17"/>
      <c r="I5" s="31" t="s">
        <v>274</v>
      </c>
      <c r="J5" s="17" t="s">
        <v>280</v>
      </c>
      <c r="N5" s="29" t="s">
        <v>115</v>
      </c>
      <c r="O5" s="42" t="s">
        <v>195</v>
      </c>
      <c r="P5" s="5" t="s">
        <v>214</v>
      </c>
      <c r="Q5" s="31" t="s">
        <v>215</v>
      </c>
      <c r="R5" s="26"/>
    </row>
    <row r="6" spans="1:18" x14ac:dyDescent="0.25">
      <c r="B6" t="s">
        <v>134</v>
      </c>
      <c r="C6" s="16" t="s">
        <v>156</v>
      </c>
      <c r="D6" s="31" t="s">
        <v>157</v>
      </c>
      <c r="E6" s="31" t="s">
        <v>278</v>
      </c>
      <c r="F6" s="31" t="s">
        <v>281</v>
      </c>
      <c r="G6" s="31" t="s">
        <v>282</v>
      </c>
      <c r="H6" s="17"/>
      <c r="I6" s="31" t="s">
        <v>8</v>
      </c>
      <c r="J6" s="17" t="s">
        <v>281</v>
      </c>
      <c r="N6" s="29" t="s">
        <v>111</v>
      </c>
      <c r="O6" s="42" t="s">
        <v>196</v>
      </c>
      <c r="P6" s="5" t="s">
        <v>216</v>
      </c>
      <c r="Q6" s="31">
        <v>100</v>
      </c>
      <c r="R6" s="26" t="s">
        <v>216</v>
      </c>
    </row>
    <row r="7" spans="1:18" x14ac:dyDescent="0.25">
      <c r="B7" t="s">
        <v>135</v>
      </c>
      <c r="C7" s="16" t="s">
        <v>158</v>
      </c>
      <c r="D7" s="31" t="s">
        <v>159</v>
      </c>
      <c r="E7" s="31" t="s">
        <v>278</v>
      </c>
      <c r="F7" s="31" t="s">
        <v>281</v>
      </c>
      <c r="G7" s="31" t="s">
        <v>283</v>
      </c>
      <c r="H7" s="17"/>
      <c r="I7" s="31" t="s">
        <v>275</v>
      </c>
      <c r="J7" s="17" t="s">
        <v>282</v>
      </c>
      <c r="N7" s="29" t="s">
        <v>106</v>
      </c>
      <c r="O7" s="42" t="s">
        <v>197</v>
      </c>
      <c r="P7" s="5" t="s">
        <v>217</v>
      </c>
      <c r="Q7" s="31">
        <v>210</v>
      </c>
      <c r="R7" s="26" t="s">
        <v>262</v>
      </c>
    </row>
    <row r="8" spans="1:18" x14ac:dyDescent="0.25">
      <c r="B8" t="s">
        <v>136</v>
      </c>
      <c r="C8" s="16" t="s">
        <v>160</v>
      </c>
      <c r="D8" s="31" t="s">
        <v>161</v>
      </c>
      <c r="E8" s="31" t="s">
        <v>270</v>
      </c>
      <c r="F8" s="31" t="s">
        <v>280</v>
      </c>
      <c r="G8" s="31" t="s">
        <v>282</v>
      </c>
      <c r="H8" s="17"/>
      <c r="I8" s="31" t="s">
        <v>276</v>
      </c>
      <c r="J8" s="17" t="s">
        <v>283</v>
      </c>
      <c r="N8" s="29" t="s">
        <v>699</v>
      </c>
      <c r="O8" s="42" t="s">
        <v>198</v>
      </c>
      <c r="P8" s="5" t="s">
        <v>218</v>
      </c>
      <c r="Q8" s="31">
        <v>230</v>
      </c>
      <c r="R8" s="26"/>
    </row>
    <row r="9" spans="1:18" x14ac:dyDescent="0.25">
      <c r="B9" t="s">
        <v>137</v>
      </c>
      <c r="C9" s="16" t="s">
        <v>162</v>
      </c>
      <c r="D9" s="31" t="s">
        <v>163</v>
      </c>
      <c r="E9" s="31" t="s">
        <v>270</v>
      </c>
      <c r="F9" s="31" t="s">
        <v>280</v>
      </c>
      <c r="G9" s="31" t="s">
        <v>282</v>
      </c>
      <c r="H9" s="17" t="s">
        <v>284</v>
      </c>
      <c r="I9" s="31" t="s">
        <v>277</v>
      </c>
      <c r="J9" s="17" t="s">
        <v>284</v>
      </c>
      <c r="N9" s="29" t="s">
        <v>96</v>
      </c>
      <c r="O9" s="42" t="s">
        <v>199</v>
      </c>
      <c r="P9" s="5" t="s">
        <v>219</v>
      </c>
      <c r="Q9" s="31">
        <v>260</v>
      </c>
      <c r="R9" s="26"/>
    </row>
    <row r="10" spans="1:18" x14ac:dyDescent="0.25">
      <c r="B10" t="s">
        <v>138</v>
      </c>
      <c r="C10" s="16" t="s">
        <v>164</v>
      </c>
      <c r="D10" s="31" t="s">
        <v>165</v>
      </c>
      <c r="E10" s="31" t="s">
        <v>270</v>
      </c>
      <c r="F10" s="31" t="s">
        <v>280</v>
      </c>
      <c r="G10" s="31" t="s">
        <v>281</v>
      </c>
      <c r="H10" s="17" t="s">
        <v>284</v>
      </c>
      <c r="I10" s="31" t="s">
        <v>285</v>
      </c>
      <c r="J10" s="17" t="s">
        <v>287</v>
      </c>
      <c r="N10" s="29" t="s">
        <v>91</v>
      </c>
      <c r="O10" s="42" t="s">
        <v>200</v>
      </c>
      <c r="P10" s="5" t="s">
        <v>220</v>
      </c>
      <c r="Q10" s="31">
        <v>280</v>
      </c>
      <c r="R10" s="26"/>
    </row>
    <row r="11" spans="1:18" x14ac:dyDescent="0.25">
      <c r="C11" s="16" t="s">
        <v>166</v>
      </c>
      <c r="D11" s="31" t="s">
        <v>167</v>
      </c>
      <c r="E11" s="31" t="s">
        <v>270</v>
      </c>
      <c r="F11" s="31" t="s">
        <v>280</v>
      </c>
      <c r="G11" s="31" t="s">
        <v>281</v>
      </c>
      <c r="H11" s="17" t="s">
        <v>284</v>
      </c>
      <c r="I11" s="31" t="s">
        <v>286</v>
      </c>
      <c r="J11" s="17" t="s">
        <v>288</v>
      </c>
      <c r="N11" s="29" t="s">
        <v>86</v>
      </c>
      <c r="O11" s="42" t="s">
        <v>201</v>
      </c>
      <c r="P11" s="5" t="s">
        <v>221</v>
      </c>
      <c r="Q11" s="31" t="s">
        <v>222</v>
      </c>
      <c r="R11" s="26" t="s">
        <v>263</v>
      </c>
    </row>
    <row r="12" spans="1:18" ht="16.5" thickBot="1" x14ac:dyDescent="0.3">
      <c r="C12" s="16" t="s">
        <v>168</v>
      </c>
      <c r="D12" s="31" t="s">
        <v>169</v>
      </c>
      <c r="E12" s="31" t="s">
        <v>270</v>
      </c>
      <c r="F12" s="31" t="s">
        <v>280</v>
      </c>
      <c r="G12" s="31" t="s">
        <v>281</v>
      </c>
      <c r="H12" s="17" t="s">
        <v>284</v>
      </c>
      <c r="I12" s="33" t="s">
        <v>289</v>
      </c>
      <c r="J12" s="19" t="s">
        <v>290</v>
      </c>
      <c r="N12" s="29" t="s">
        <v>81</v>
      </c>
      <c r="O12" s="42" t="s">
        <v>202</v>
      </c>
      <c r="P12" s="5" t="s">
        <v>223</v>
      </c>
      <c r="Q12" s="31" t="s">
        <v>224</v>
      </c>
      <c r="R12" s="26"/>
    </row>
    <row r="13" spans="1:18" x14ac:dyDescent="0.25">
      <c r="C13" s="16" t="s">
        <v>170</v>
      </c>
      <c r="D13" s="31" t="s">
        <v>171</v>
      </c>
      <c r="E13" s="31" t="s">
        <v>270</v>
      </c>
      <c r="F13" s="31" t="s">
        <v>279</v>
      </c>
      <c r="G13" s="31" t="s">
        <v>281</v>
      </c>
      <c r="H13" s="17" t="s">
        <v>284</v>
      </c>
      <c r="I13" s="31"/>
      <c r="J13" s="31"/>
      <c r="N13" s="29" t="s">
        <v>75</v>
      </c>
      <c r="O13" s="42" t="s">
        <v>203</v>
      </c>
      <c r="P13" s="5" t="s">
        <v>225</v>
      </c>
      <c r="Q13" s="31">
        <v>350</v>
      </c>
      <c r="R13" s="26" t="s">
        <v>225</v>
      </c>
    </row>
    <row r="14" spans="1:18" x14ac:dyDescent="0.25">
      <c r="C14" s="16" t="s">
        <v>172</v>
      </c>
      <c r="D14" s="31" t="s">
        <v>173</v>
      </c>
      <c r="E14" s="31" t="s">
        <v>270</v>
      </c>
      <c r="F14" s="31" t="s">
        <v>279</v>
      </c>
      <c r="G14" s="31" t="s">
        <v>281</v>
      </c>
      <c r="H14" s="17" t="s">
        <v>284</v>
      </c>
      <c r="I14" s="31"/>
      <c r="J14" s="31"/>
      <c r="N14" s="29" t="s">
        <v>70</v>
      </c>
      <c r="O14" s="42" t="s">
        <v>204</v>
      </c>
      <c r="P14" s="5" t="s">
        <v>226</v>
      </c>
      <c r="Q14" s="31">
        <v>380</v>
      </c>
      <c r="R14" s="26"/>
    </row>
    <row r="15" spans="1:18" x14ac:dyDescent="0.25">
      <c r="C15" s="16" t="s">
        <v>174</v>
      </c>
      <c r="D15" s="31" t="s">
        <v>175</v>
      </c>
      <c r="E15" s="31" t="s">
        <v>287</v>
      </c>
      <c r="F15" s="31" t="s">
        <v>288</v>
      </c>
      <c r="G15" s="31" t="s">
        <v>290</v>
      </c>
      <c r="H15" s="17"/>
      <c r="I15" s="31"/>
      <c r="J15" s="31"/>
      <c r="N15" s="29" t="s">
        <v>65</v>
      </c>
      <c r="O15" s="42" t="s">
        <v>205</v>
      </c>
      <c r="P15" s="34" t="s">
        <v>1408</v>
      </c>
      <c r="Q15" s="113">
        <v>385</v>
      </c>
    </row>
    <row r="16" spans="1:18" x14ac:dyDescent="0.25">
      <c r="C16" s="16" t="s">
        <v>176</v>
      </c>
      <c r="D16" s="31" t="s">
        <v>177</v>
      </c>
      <c r="E16" s="31" t="s">
        <v>278</v>
      </c>
      <c r="F16" s="31"/>
      <c r="G16" s="31"/>
      <c r="H16" s="17"/>
      <c r="I16" s="31"/>
      <c r="J16" s="31"/>
      <c r="N16" s="29" t="s">
        <v>60</v>
      </c>
      <c r="O16" s="42" t="s">
        <v>206</v>
      </c>
      <c r="P16" s="5" t="s">
        <v>227</v>
      </c>
      <c r="Q16" s="31">
        <v>390</v>
      </c>
      <c r="R16" s="26" t="s">
        <v>227</v>
      </c>
    </row>
    <row r="17" spans="3:18" ht="16.5" thickBot="1" x14ac:dyDescent="0.3">
      <c r="C17" s="18" t="s">
        <v>178</v>
      </c>
      <c r="D17" s="33" t="s">
        <v>179</v>
      </c>
      <c r="E17" s="33" t="s">
        <v>270</v>
      </c>
      <c r="F17" s="33" t="s">
        <v>279</v>
      </c>
      <c r="G17" s="33" t="s">
        <v>281</v>
      </c>
      <c r="H17" s="19"/>
      <c r="I17" s="31"/>
      <c r="J17" s="31"/>
      <c r="N17" s="18" t="s">
        <v>700</v>
      </c>
      <c r="O17" s="43" t="s">
        <v>1015</v>
      </c>
      <c r="P17" s="5" t="s">
        <v>228</v>
      </c>
      <c r="Q17" s="31" t="s">
        <v>229</v>
      </c>
      <c r="R17" s="26" t="s">
        <v>228</v>
      </c>
    </row>
    <row r="18" spans="3:18" x14ac:dyDescent="0.25">
      <c r="P18" s="5" t="s">
        <v>230</v>
      </c>
      <c r="Q18" s="31">
        <v>510</v>
      </c>
      <c r="R18" s="26"/>
    </row>
    <row r="19" spans="3:18" x14ac:dyDescent="0.25">
      <c r="P19" s="16" t="s">
        <v>231</v>
      </c>
      <c r="Q19" s="31">
        <v>540</v>
      </c>
      <c r="R19" s="26"/>
    </row>
    <row r="20" spans="3:18" x14ac:dyDescent="0.25">
      <c r="P20" s="16" t="s">
        <v>232</v>
      </c>
      <c r="Q20" s="31">
        <v>550</v>
      </c>
      <c r="R20" s="26"/>
    </row>
    <row r="21" spans="3:18" x14ac:dyDescent="0.25">
      <c r="P21" s="16" t="s">
        <v>233</v>
      </c>
      <c r="Q21" s="31">
        <v>560</v>
      </c>
      <c r="R21" s="26"/>
    </row>
    <row r="22" spans="3:18" x14ac:dyDescent="0.25">
      <c r="P22" s="16" t="s">
        <v>234</v>
      </c>
      <c r="Q22" s="31">
        <v>580</v>
      </c>
      <c r="R22" s="26"/>
    </row>
    <row r="23" spans="3:18" x14ac:dyDescent="0.25">
      <c r="P23" s="16" t="s">
        <v>235</v>
      </c>
      <c r="Q23" s="31" t="s">
        <v>236</v>
      </c>
      <c r="R23" s="26" t="s">
        <v>235</v>
      </c>
    </row>
    <row r="24" spans="3:18" x14ac:dyDescent="0.25">
      <c r="P24" s="16" t="s">
        <v>237</v>
      </c>
      <c r="Q24" s="31">
        <v>600</v>
      </c>
      <c r="R24" s="26" t="s">
        <v>237</v>
      </c>
    </row>
    <row r="25" spans="3:18" x14ac:dyDescent="0.25">
      <c r="P25" s="16" t="s">
        <v>238</v>
      </c>
      <c r="Q25" s="31">
        <v>620</v>
      </c>
      <c r="R25" s="26"/>
    </row>
    <row r="26" spans="3:18" x14ac:dyDescent="0.25">
      <c r="P26" s="16" t="s">
        <v>239</v>
      </c>
      <c r="Q26" s="31" t="s">
        <v>240</v>
      </c>
      <c r="R26" s="26" t="s">
        <v>239</v>
      </c>
    </row>
    <row r="27" spans="3:18" x14ac:dyDescent="0.25">
      <c r="P27" s="16" t="s">
        <v>241</v>
      </c>
      <c r="Q27" s="31">
        <v>690</v>
      </c>
      <c r="R27" s="26"/>
    </row>
    <row r="28" spans="3:18" x14ac:dyDescent="0.25">
      <c r="P28" s="16" t="s">
        <v>242</v>
      </c>
      <c r="Q28" s="31" t="s">
        <v>243</v>
      </c>
      <c r="R28" s="26" t="s">
        <v>264</v>
      </c>
    </row>
    <row r="29" spans="3:18" x14ac:dyDescent="0.25">
      <c r="P29" s="16" t="s">
        <v>244</v>
      </c>
      <c r="Q29" s="31">
        <v>710</v>
      </c>
      <c r="R29" s="26"/>
    </row>
    <row r="30" spans="3:18" x14ac:dyDescent="0.25">
      <c r="P30" s="16" t="s">
        <v>245</v>
      </c>
      <c r="Q30" s="31">
        <v>740</v>
      </c>
      <c r="R30" s="26" t="s">
        <v>245</v>
      </c>
    </row>
    <row r="31" spans="3:18" x14ac:dyDescent="0.25">
      <c r="P31" s="16" t="s">
        <v>246</v>
      </c>
      <c r="Q31" s="31">
        <v>780</v>
      </c>
      <c r="R31" s="26"/>
    </row>
    <row r="32" spans="3:18" x14ac:dyDescent="0.25">
      <c r="P32" s="25" t="s">
        <v>1410</v>
      </c>
      <c r="Q32" s="113">
        <v>785</v>
      </c>
    </row>
    <row r="33" spans="16:18" x14ac:dyDescent="0.25">
      <c r="P33" s="16" t="s">
        <v>247</v>
      </c>
      <c r="Q33" s="31">
        <v>790</v>
      </c>
      <c r="R33" s="26" t="s">
        <v>247</v>
      </c>
    </row>
    <row r="34" spans="16:18" x14ac:dyDescent="0.25">
      <c r="P34" s="16" t="s">
        <v>248</v>
      </c>
      <c r="Q34" s="31">
        <v>800</v>
      </c>
      <c r="R34" s="26"/>
    </row>
    <row r="35" spans="16:18" x14ac:dyDescent="0.25">
      <c r="P35" s="16" t="s">
        <v>249</v>
      </c>
      <c r="Q35" s="31" t="s">
        <v>250</v>
      </c>
      <c r="R35" s="26" t="s">
        <v>249</v>
      </c>
    </row>
    <row r="36" spans="16:18" x14ac:dyDescent="0.25">
      <c r="P36" s="16" t="s">
        <v>251</v>
      </c>
      <c r="Q36" s="31">
        <v>905</v>
      </c>
      <c r="R36" s="26" t="s">
        <v>251</v>
      </c>
    </row>
    <row r="37" spans="16:18" x14ac:dyDescent="0.25">
      <c r="P37" s="16" t="s">
        <v>252</v>
      </c>
      <c r="Q37" s="31" t="s">
        <v>253</v>
      </c>
      <c r="R37" s="26"/>
    </row>
    <row r="38" spans="16:18" x14ac:dyDescent="0.25">
      <c r="P38" s="16" t="s">
        <v>254</v>
      </c>
      <c r="Q38" s="31">
        <v>990</v>
      </c>
      <c r="R38" s="26"/>
    </row>
    <row r="39" spans="16:18" x14ac:dyDescent="0.25">
      <c r="P39" s="16" t="s">
        <v>255</v>
      </c>
      <c r="Q39" s="31">
        <v>999</v>
      </c>
      <c r="R39" s="26" t="s">
        <v>255</v>
      </c>
    </row>
    <row r="40" spans="16:18" x14ac:dyDescent="0.25">
      <c r="P40" s="16" t="s">
        <v>256</v>
      </c>
      <c r="Q40" s="5" t="s">
        <v>257</v>
      </c>
      <c r="R40" s="26" t="s">
        <v>256</v>
      </c>
    </row>
    <row r="41" spans="16:18" ht="16.5" thickBot="1" x14ac:dyDescent="0.3">
      <c r="P41" s="18" t="s">
        <v>258</v>
      </c>
      <c r="Q41" s="33" t="s">
        <v>259</v>
      </c>
      <c r="R41" s="28" t="s">
        <v>258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9</vt:i4>
      </vt:variant>
    </vt:vector>
  </HeadingPairs>
  <TitlesOfParts>
    <vt:vector size="19" baseType="lpstr">
      <vt:lpstr>Tableau de board</vt:lpstr>
      <vt:lpstr>Marques</vt:lpstr>
      <vt:lpstr>Budget</vt:lpstr>
      <vt:lpstr>Bon de commande</vt:lpstr>
      <vt:lpstr>Feuil1</vt:lpstr>
      <vt:lpstr>Etat des stocks</vt:lpstr>
      <vt:lpstr>MVT stock</vt:lpstr>
      <vt:lpstr>BDD</vt:lpstr>
      <vt:lpstr>Calendrier paiements</vt:lpstr>
      <vt:lpstr>Thesaurus</vt:lpstr>
      <vt:lpstr>Categorie</vt:lpstr>
      <vt:lpstr>codepaiement</vt:lpstr>
      <vt:lpstr>'Etat des stocks'!Criteres</vt:lpstr>
      <vt:lpstr>'Etat des stocks'!Extraire</vt:lpstr>
      <vt:lpstr>Marque</vt:lpstr>
      <vt:lpstr>nbcouleur</vt:lpstr>
      <vt:lpstr>paiementnum</vt:lpstr>
      <vt:lpstr>Saison</vt:lpstr>
      <vt:lpstr>Typedetaille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gmb</cp:lastModifiedBy>
  <dcterms:created xsi:type="dcterms:W3CDTF">2016-08-26T17:18:09Z</dcterms:created>
  <dcterms:modified xsi:type="dcterms:W3CDTF">2016-09-10T22:01:54Z</dcterms:modified>
</cp:coreProperties>
</file>