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5" yWindow="6180" windowWidth="28860" windowHeight="6240" tabRatio="566" firstSheet="1" activeTab="3"/>
  </bookViews>
  <sheets>
    <sheet name="Librairie" sheetId="8" state="hidden" r:id="rId1"/>
    <sheet name="Commande fournisseur" sheetId="7" r:id="rId2"/>
    <sheet name="Maquette" sheetId="17" state="hidden" r:id="rId3"/>
    <sheet name="N° 1" sheetId="21" r:id="rId4"/>
  </sheets>
  <definedNames>
    <definedName name="_xlnm._FilterDatabase" localSheetId="0" hidden="1">Librairie!$A$1</definedName>
  </definedNames>
  <calcPr calcId="152511"/>
</workbook>
</file>

<file path=xl/calcChain.xml><?xml version="1.0" encoding="utf-8"?>
<calcChain xmlns="http://schemas.openxmlformats.org/spreadsheetml/2006/main">
  <c r="C7" i="17" l="1"/>
  <c r="D7" i="17"/>
  <c r="E7" i="17"/>
  <c r="F7" i="17"/>
  <c r="K7" i="17"/>
  <c r="P7" i="17"/>
  <c r="P6" i="21"/>
  <c r="K6" i="21"/>
  <c r="F6" i="21"/>
  <c r="D6" i="21"/>
  <c r="C6" i="21"/>
  <c r="E6" i="21" s="1"/>
  <c r="P6" i="17"/>
  <c r="K6" i="17"/>
  <c r="F6" i="17"/>
  <c r="D6" i="17"/>
  <c r="C6" i="17"/>
  <c r="E6" i="17" s="1"/>
  <c r="J18" i="7"/>
  <c r="R11" i="8" l="1"/>
  <c r="C19" i="7" l="1"/>
  <c r="J19" i="7"/>
  <c r="K19" i="7"/>
  <c r="L19" i="7"/>
  <c r="B10" i="7"/>
  <c r="C18" i="7"/>
  <c r="R10" i="8" l="1"/>
  <c r="L18" i="7"/>
  <c r="K18" i="7" l="1"/>
  <c r="R8" i="8" l="1"/>
  <c r="R9" i="8" l="1"/>
</calcChain>
</file>

<file path=xl/sharedStrings.xml><?xml version="1.0" encoding="utf-8"?>
<sst xmlns="http://schemas.openxmlformats.org/spreadsheetml/2006/main" count="100" uniqueCount="60">
  <si>
    <t>Qté</t>
  </si>
  <si>
    <t>EATON</t>
  </si>
  <si>
    <t>Confirmation recept</t>
  </si>
  <si>
    <t>DTR</t>
  </si>
  <si>
    <t>CALIBRE</t>
  </si>
  <si>
    <t>COURBE</t>
  </si>
  <si>
    <t>FAMILLE</t>
  </si>
  <si>
    <t>POSITION</t>
  </si>
  <si>
    <t xml:space="preserve">Votre  offre : rail </t>
  </si>
  <si>
    <t>CLIENT</t>
  </si>
  <si>
    <t>SEM-DEM</t>
  </si>
  <si>
    <t>Réf</t>
  </si>
  <si>
    <t>Spécification</t>
  </si>
  <si>
    <t>P-UNIT-SFR</t>
  </si>
  <si>
    <t>REMISE</t>
  </si>
  <si>
    <t>PLIGNE-R-DED</t>
  </si>
  <si>
    <t>S</t>
  </si>
  <si>
    <t>STANDARD</t>
  </si>
  <si>
    <t>ITEM KTP</t>
  </si>
  <si>
    <t xml:space="preserve"> R2N</t>
  </si>
  <si>
    <t xml:space="preserve"> NAT</t>
  </si>
  <si>
    <t xml:space="preserve"> REGIOLIS</t>
  </si>
  <si>
    <t xml:space="preserve"> PRIX VENTE</t>
  </si>
  <si>
    <t>NE LIVRE PLUS</t>
  </si>
  <si>
    <t>Ligne :</t>
  </si>
  <si>
    <t>Correspondance :</t>
  </si>
  <si>
    <t>Recherche :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</si>
  <si>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</si>
  <si>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</si>
  <si>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</si>
  <si>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</si>
  <si>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</si>
  <si>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</si>
  <si>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</si>
  <si>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</si>
  <si>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</si>
  <si>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</si>
  <si>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</si>
  <si>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</si>
  <si>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Prix vente :</t>
  </si>
  <si>
    <t xml:space="preserve">REF </t>
  </si>
  <si>
    <t>Le</t>
  </si>
  <si>
    <t/>
  </si>
  <si>
    <t>Date Order :</t>
  </si>
  <si>
    <t>Date Subject :</t>
  </si>
  <si>
    <r>
      <t xml:space="preserve"> PRIX ACHAT</t>
    </r>
    <r>
      <rPr>
        <b/>
        <sz val="12"/>
        <color theme="0"/>
        <rFont val="Calibri"/>
        <family val="2"/>
        <scheme val="minor"/>
      </rPr>
      <t/>
    </r>
  </si>
  <si>
    <t>prix  :</t>
  </si>
  <si>
    <t>Num</t>
  </si>
  <si>
    <t>1.</t>
  </si>
  <si>
    <t>2.</t>
  </si>
  <si>
    <t>3.</t>
  </si>
  <si>
    <t>Subject :</t>
  </si>
  <si>
    <t>Indice</t>
  </si>
  <si>
    <t>Colonne13</t>
  </si>
  <si>
    <t>Colonne14</t>
  </si>
  <si>
    <t>Colonne15</t>
  </si>
  <si>
    <t xml:space="preserve">A l'att. : </t>
  </si>
  <si>
    <t>Logo</t>
  </si>
  <si>
    <t>a</t>
  </si>
  <si>
    <t>15/11/2014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</si>
</sst>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"/>
    <numFmt numFmtId="165" formatCode="[$SFr.-100C]\ #,##0.00"/>
    <numFmt numFmtId="166" formatCode="[$SFr.-100C]\ #,##0.00;[Red][$SFr.-100C]\ \-#,##0.00"/>
    <numFmt numFmtId="167" formatCode="#,##0.00\ &quot;€&quot;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entury Schoolbook"/>
      <family val="1"/>
    </font>
    <font>
      <b/>
      <sz val="1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charset val="238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indexed="64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3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3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5" fillId="0" borderId="0" xfId="0" quotePrefix="1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6" fillId="0" borderId="0" xfId="0" applyFont="1"/>
    <xf numFmtId="0" fontId="8" fillId="0" borderId="0" xfId="0" applyFont="1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166" fontId="5" fillId="0" borderId="5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left" vertical="center" indent="1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0" xfId="0" applyNumberFormat="1" applyFont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11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/>
    <xf numFmtId="167" fontId="0" fillId="0" borderId="0" xfId="0" applyNumberFormat="1" applyFont="1" applyFill="1" applyBorder="1" applyAlignment="1">
      <alignment horizontal="right" vertical="center"/>
    </xf>
    <xf numFmtId="167" fontId="0" fillId="0" borderId="0" xfId="0" applyNumberFormat="1" applyFont="1" applyAlignment="1">
      <alignment horizontal="right" vertical="center"/>
    </xf>
    <xf numFmtId="167" fontId="0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right" vertical="center"/>
    </xf>
    <xf numFmtId="165" fontId="3" fillId="4" borderId="3" xfId="0" applyNumberFormat="1" applyFont="1" applyFill="1" applyBorder="1" applyAlignment="1">
      <alignment horizontal="right" vertical="center" indent="1"/>
    </xf>
    <xf numFmtId="165" fontId="3" fillId="0" borderId="4" xfId="0" applyNumberFormat="1" applyFont="1" applyFill="1" applyBorder="1" applyAlignment="1">
      <alignment horizontal="right" vertical="center" indent="1"/>
    </xf>
    <xf numFmtId="167" fontId="3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Border="1"/>
    <xf numFmtId="0" fontId="3" fillId="3" borderId="11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7" xfId="0" applyNumberFormat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right" vertical="center"/>
    </xf>
    <xf numFmtId="0" fontId="12" fillId="0" borderId="20" xfId="0" applyNumberFormat="1" applyFont="1" applyBorder="1" applyAlignment="1">
      <alignment horizontal="right" vertical="center"/>
    </xf>
    <xf numFmtId="0" fontId="12" fillId="0" borderId="21" xfId="0" applyNumberFormat="1" applyFont="1" applyBorder="1" applyAlignment="1">
      <alignment horizontal="right" vertical="center"/>
    </xf>
    <xf numFmtId="0" fontId="12" fillId="0" borderId="19" xfId="0" applyNumberFormat="1" applyFont="1" applyBorder="1" applyAlignment="1">
      <alignment horizontal="right" vertical="center"/>
    </xf>
    <xf numFmtId="0" fontId="12" fillId="0" borderId="0" xfId="0" applyNumberFormat="1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center"/>
    </xf>
    <xf numFmtId="0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 indent="1"/>
    </xf>
    <xf numFmtId="165" fontId="0" fillId="0" borderId="0" xfId="0" applyNumberFormat="1" applyFont="1" applyAlignment="1">
      <alignment horizontal="left" vertical="center" indent="1"/>
    </xf>
    <xf numFmtId="1" fontId="14" fillId="0" borderId="0" xfId="0" applyNumberFormat="1" applyFont="1" applyAlignment="1">
      <alignment horizontal="left" vertical="center" indent="1"/>
    </xf>
    <xf numFmtId="167" fontId="3" fillId="4" borderId="3" xfId="0" applyNumberFormat="1" applyFont="1" applyFill="1" applyBorder="1" applyAlignment="1">
      <alignment horizontal="right" vertical="center" indent="1"/>
    </xf>
    <xf numFmtId="167" fontId="3" fillId="0" borderId="4" xfId="0" applyNumberFormat="1" applyFont="1" applyFill="1" applyBorder="1" applyAlignment="1">
      <alignment horizontal="right" vertical="center" indent="1"/>
    </xf>
    <xf numFmtId="0" fontId="12" fillId="0" borderId="24" xfId="0" applyFont="1" applyBorder="1" applyAlignment="1">
      <alignment horizontal="right" vertical="center"/>
    </xf>
    <xf numFmtId="0" fontId="2" fillId="0" borderId="4" xfId="0" applyFont="1" applyFill="1" applyBorder="1" applyAlignment="1">
      <alignment horizontal="left" vertical="center" indent="1"/>
    </xf>
    <xf numFmtId="165" fontId="3" fillId="0" borderId="0" xfId="0" applyNumberFormat="1" applyFont="1" applyFill="1" applyBorder="1" applyAlignment="1">
      <alignment horizontal="right" vertical="center" indent="1"/>
    </xf>
    <xf numFmtId="165" fontId="12" fillId="5" borderId="0" xfId="0" applyNumberFormat="1" applyFont="1" applyFill="1" applyBorder="1" applyAlignment="1">
      <alignment horizontal="right" vertical="center" indent="1"/>
    </xf>
    <xf numFmtId="0" fontId="2" fillId="4" borderId="3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indent="1"/>
    </xf>
    <xf numFmtId="0" fontId="3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 indent="1"/>
    </xf>
    <xf numFmtId="165" fontId="3" fillId="7" borderId="3" xfId="0" applyNumberFormat="1" applyFont="1" applyFill="1" applyBorder="1" applyAlignment="1">
      <alignment horizontal="right" vertical="center" indent="1"/>
    </xf>
    <xf numFmtId="167" fontId="3" fillId="7" borderId="3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vertical="center"/>
    </xf>
    <xf numFmtId="167" fontId="0" fillId="0" borderId="0" xfId="0" applyNumberFormat="1" applyFont="1" applyAlignment="1">
      <alignment horizontal="left" vertical="center" indent="1"/>
    </xf>
    <xf numFmtId="0" fontId="16" fillId="0" borderId="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center"/>
    </xf>
    <xf numFmtId="165" fontId="16" fillId="0" borderId="0" xfId="0" applyNumberFormat="1" applyFont="1" applyBorder="1" applyAlignment="1">
      <alignment horizontal="center"/>
    </xf>
    <xf numFmtId="166" fontId="16" fillId="0" borderId="2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4" fontId="5" fillId="0" borderId="0" xfId="0" quotePrefix="1" applyNumberFormat="1" applyFont="1" applyAlignment="1">
      <alignment horizontal="left"/>
    </xf>
    <xf numFmtId="14" fontId="5" fillId="0" borderId="0" xfId="0" applyNumberFormat="1" applyFont="1" applyAlignment="1">
      <alignment horizontal="right"/>
    </xf>
    <xf numFmtId="0" fontId="6" fillId="0" borderId="0" xfId="0" applyNumberFormat="1" applyFont="1" applyBorder="1" applyAlignment="1">
      <alignment horizontal="center"/>
    </xf>
    <xf numFmtId="0" fontId="19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9" fillId="0" borderId="0" xfId="0" applyNumberFormat="1" applyFont="1" applyBorder="1" applyAlignment="1">
      <alignment horizontal="center"/>
    </xf>
    <xf numFmtId="166" fontId="19" fillId="0" borderId="2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166" fontId="19" fillId="0" borderId="0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3" fillId="3" borderId="0" xfId="0" applyNumberFormat="1" applyFont="1" applyFill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14" fontId="12" fillId="0" borderId="17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left" vertical="center" indent="1"/>
    </xf>
    <xf numFmtId="0" fontId="2" fillId="4" borderId="28" xfId="0" applyFont="1" applyFill="1" applyBorder="1" applyAlignment="1">
      <alignment horizontal="left" vertical="center" indent="1"/>
    </xf>
    <xf numFmtId="165" fontId="3" fillId="4" borderId="28" xfId="0" applyNumberFormat="1" applyFont="1" applyFill="1" applyBorder="1" applyAlignment="1">
      <alignment horizontal="right" vertical="center" indent="1"/>
    </xf>
    <xf numFmtId="167" fontId="3" fillId="4" borderId="28" xfId="0" applyNumberFormat="1" applyFont="1" applyFill="1" applyBorder="1" applyAlignment="1">
      <alignment horizontal="right" vertical="center" indent="1"/>
    </xf>
    <xf numFmtId="49" fontId="9" fillId="6" borderId="0" xfId="0" applyNumberFormat="1" applyFont="1" applyFill="1" applyAlignment="1">
      <alignment horizontal="center" vertical="top"/>
    </xf>
    <xf numFmtId="49" fontId="9" fillId="6" borderId="0" xfId="0" applyNumberFormat="1" applyFont="1" applyFill="1" applyBorder="1" applyAlignment="1">
      <alignment horizontal="left" vertical="top"/>
    </xf>
    <xf numFmtId="49" fontId="9" fillId="6" borderId="0" xfId="0" applyNumberFormat="1" applyFont="1" applyFill="1" applyAlignment="1">
      <alignment horizontal="center" vertical="top" wrapText="1"/>
    </xf>
    <xf numFmtId="167" fontId="9" fillId="6" borderId="0" xfId="0" applyNumberFormat="1" applyFont="1" applyFill="1" applyAlignment="1">
      <alignment horizontal="left" vertical="top" wrapText="1"/>
    </xf>
    <xf numFmtId="49" fontId="9" fillId="6" borderId="29" xfId="0" applyNumberFormat="1" applyFont="1" applyFill="1" applyBorder="1" applyAlignment="1">
      <alignment horizontal="center" vertical="top"/>
    </xf>
    <xf numFmtId="0" fontId="3" fillId="8" borderId="2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indent="1"/>
    </xf>
    <xf numFmtId="0" fontId="0" fillId="0" borderId="0" xfId="0" applyNumberFormat="1" applyBorder="1" applyAlignment="1">
      <alignment horizontal="center" vertical="top"/>
    </xf>
    <xf numFmtId="0" fontId="0" fillId="0" borderId="0" xfId="0" applyNumberFormat="1" applyBorder="1"/>
    <xf numFmtId="165" fontId="0" fillId="0" borderId="0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 vertical="top"/>
    </xf>
    <xf numFmtId="165" fontId="0" fillId="0" borderId="0" xfId="1" applyNumberFormat="1" applyFont="1" applyFill="1" applyAlignment="1">
      <alignment horizontal="center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Fill="1" applyBorder="1"/>
    <xf numFmtId="1" fontId="0" fillId="0" borderId="0" xfId="0" applyNumberFormat="1" applyFont="1" applyFill="1" applyBorder="1"/>
    <xf numFmtId="0" fontId="3" fillId="3" borderId="30" xfId="0" applyNumberFormat="1" applyFont="1" applyFill="1" applyBorder="1" applyAlignment="1">
      <alignment horizontal="center" vertical="center"/>
    </xf>
    <xf numFmtId="0" fontId="12" fillId="0" borderId="25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top" wrapText="1"/>
    </xf>
    <xf numFmtId="14" fontId="15" fillId="2" borderId="0" xfId="0" applyNumberFormat="1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0" xfId="0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15" fillId="2" borderId="0" xfId="0" applyNumberFormat="1" applyFont="1" applyFill="1" applyBorder="1" applyAlignment="1">
      <alignment horizontal="center" vertical="top" wrapText="1"/>
    </xf>
    <xf numFmtId="44" fontId="15" fillId="2" borderId="0" xfId="1" applyNumberFormat="1" applyFont="1" applyFill="1" applyBorder="1" applyAlignment="1">
      <alignment horizontal="center" vertical="top" wrapText="1"/>
    </xf>
    <xf numFmtId="164" fontId="15" fillId="2" borderId="0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1" fontId="15" fillId="2" borderId="0" xfId="0" applyNumberFormat="1" applyFont="1" applyFill="1" applyBorder="1" applyAlignment="1">
      <alignment horizontal="center" vertical="top"/>
    </xf>
    <xf numFmtId="14" fontId="2" fillId="2" borderId="0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/>
    </xf>
    <xf numFmtId="44" fontId="15" fillId="2" borderId="0" xfId="1" applyNumberFormat="1" applyFont="1" applyFill="1" applyBorder="1" applyAlignment="1">
      <alignment horizontal="left" vertical="center" wrapText="1" indent="1"/>
    </xf>
    <xf numFmtId="0" fontId="12" fillId="0" borderId="22" xfId="0" applyNumberFormat="1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26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right" vertical="center" indent="1"/>
    </xf>
    <xf numFmtId="44" fontId="15" fillId="2" borderId="0" xfId="1" applyNumberFormat="1" applyFont="1" applyFill="1" applyBorder="1" applyAlignment="1">
      <alignment horizontal="left" vertical="center" wrapText="1"/>
    </xf>
  </cellXfs>
  <cellStyles count="2">
    <cellStyle name="Monétaire" xfId="1" builtinId="4"/>
    <cellStyle name="Normal" xfId="0" builtinId="0"/>
  </cellStyles>
  <dxfs count="66"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left" vertical="center" textRotation="0" wrapText="1" relativeIndent="1" justifyLastLine="0" shrinkToFit="0" readingOrder="0"/>
    </dxf>
    <dxf>
      <numFmt numFmtId="0" formatCode="General"/>
    </dxf>
    <dxf>
      <numFmt numFmtId="0" formatCode="General"/>
    </dxf>
    <dxf>
      <numFmt numFmtId="1" formatCode="0"/>
      <alignment horizontal="center" vertical="top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left" vertical="center" textRotation="0" wrapText="1" relativeIndent="1" justifyLastLine="0" shrinkToFit="0" readingOrder="0"/>
    </dxf>
    <dxf>
      <numFmt numFmtId="0" formatCode="General"/>
    </dxf>
    <dxf>
      <numFmt numFmtId="0" formatCode="General"/>
    </dxf>
    <dxf>
      <numFmt numFmtId="1" formatCode="0"/>
      <alignment horizontal="center" vertical="top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SFr.-100C]\ #,##0.00;[Red][$SFr.-100C]\ \-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[$SFr.-100C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.00\ &quot;€&quot;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SFr.-100C]\ #,##0.00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lef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top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/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horizontal style="thin">
          <color theme="4" tint="0.3999755851924192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2" defaultTableStyle="TableStyleMedium2" defaultPivotStyle="PivotStyleLight16">
    <tableStyle name="Style de tableau KTP" pivot="0" count="1">
      <tableStyleElement type="wholeTable" dxfId="65"/>
    </tableStyle>
    <tableStyle name="Tableau commande KTP" pivot="0" count="7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firstColumnStripe" dxfId="58"/>
    </tableStyle>
  </tableStyles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4</xdr:row>
      <xdr:rowOff>85726</xdr:rowOff>
    </xdr:from>
    <xdr:to>
      <xdr:col>18</xdr:col>
      <xdr:colOff>133350</xdr:colOff>
      <xdr:row>12</xdr:row>
      <xdr:rowOff>85725</xdr:rowOff>
    </xdr:to>
    <xdr:sp macro="" textlink="">
      <xdr:nvSpPr>
        <xdr:cNvPr id="3" name="Cadre 2"/>
        <xdr:cNvSpPr/>
      </xdr:nvSpPr>
      <xdr:spPr>
        <a:xfrm>
          <a:off x="10239375" y="1228726"/>
          <a:ext cx="2686050" cy="1533524"/>
        </a:xfrm>
        <a:prstGeom prst="frame">
          <a:avLst>
            <a:gd name="adj1" fmla="val 12500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314325</xdr:colOff>
          <xdr:row>0</xdr:row>
          <xdr:rowOff>0</xdr:rowOff>
        </xdr:from>
        <xdr:to>
          <xdr:col>16</xdr:col>
          <xdr:colOff>238125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item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</xdr:row>
          <xdr:rowOff>123825</xdr:rowOff>
        </xdr:from>
        <xdr:to>
          <xdr:col>18</xdr:col>
          <xdr:colOff>533400</xdr:colOff>
          <xdr:row>3</xdr:row>
          <xdr:rowOff>133350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commande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66675</xdr:rowOff>
        </xdr:from>
        <xdr:to>
          <xdr:col>18</xdr:col>
          <xdr:colOff>542925</xdr:colOff>
          <xdr:row>4</xdr:row>
          <xdr:rowOff>438150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19050</xdr:rowOff>
        </xdr:from>
        <xdr:to>
          <xdr:col>18</xdr:col>
          <xdr:colOff>523875</xdr:colOff>
          <xdr:row>2</xdr:row>
          <xdr:rowOff>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ligne(s)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</xdr:row>
          <xdr:rowOff>123825</xdr:rowOff>
        </xdr:from>
        <xdr:to>
          <xdr:col>18</xdr:col>
          <xdr:colOff>533400</xdr:colOff>
          <xdr:row>3</xdr:row>
          <xdr:rowOff>133350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commande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66675</xdr:rowOff>
        </xdr:from>
        <xdr:to>
          <xdr:col>18</xdr:col>
          <xdr:colOff>542925</xdr:colOff>
          <xdr:row>4</xdr:row>
          <xdr:rowOff>438150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19050</xdr:rowOff>
        </xdr:from>
        <xdr:to>
          <xdr:col>18</xdr:col>
          <xdr:colOff>523875</xdr:colOff>
          <xdr:row>2</xdr:row>
          <xdr:rowOff>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ligne(s)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9" name="Tableau9" displayName="Tableau9" ref="B1:O92" totalsRowShown="0" headerRowDxfId="57" tableBorderDxfId="56">
  <autoFilter ref="B1:O92"/>
  <tableColumns count="14">
    <tableColumn id="1" name="ITEM KTP" dataDxfId="55"/>
    <tableColumn id="2" name="CLIENT" dataDxfId="54"/>
    <tableColumn id="3" name=" REGIOLIS" dataDxfId="53"/>
    <tableColumn id="4" name=" R2N" dataDxfId="52"/>
    <tableColumn id="5" name=" NAT" dataDxfId="51"/>
    <tableColumn id="6" name="FAMILLE" dataDxfId="50"/>
    <tableColumn id="7" name="POSITION" dataDxfId="49"/>
    <tableColumn id="8" name="CALIBRE" dataDxfId="48"/>
    <tableColumn id="9" name="COURBE" dataDxfId="47"/>
    <tableColumn id="10" name="DTR" dataDxfId="46"/>
    <tableColumn id="11" name="EATON" dataDxfId="45"/>
    <tableColumn id="12" name="STANDARD"/>
    <tableColumn id="13" name=" PRIX ACHAT" dataDxfId="44"/>
    <tableColumn id="14" name=" PRIX VENTE" data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7:L19" dataDxfId="42">
  <autoFilter ref="A17:L19"/>
  <tableColumns count="12">
    <tableColumn id="1" name="Colonne1" totalsRowLabel="Total" dataDxfId="41" totalsRowDxfId="40"/>
    <tableColumn id="2" name="Colonne2" dataDxfId="39" totalsRowDxfId="38"/>
    <tableColumn id="3" name="Colonne3" dataDxfId="37" totalsRowDxfId="36">
      <calculatedColumnFormula>IF(ISBLANK($D18),"",VLOOKUP($D18,Librairie!$B2:$F97,2,FALSE))</calculatedColumnFormula>
    </tableColumn>
    <tableColumn id="4" name="Colonne4" dataDxfId="35" totalsRowDxfId="34"/>
    <tableColumn id="5" name="Colonne5" dataDxfId="33" totalsRowDxfId="32"/>
    <tableColumn id="6" name="Colonne6" dataDxfId="31" totalsRowDxfId="30"/>
    <tableColumn id="7" name="Colonne7" dataDxfId="29" totalsRowDxfId="28"/>
    <tableColumn id="8" name="Colonne8" dataDxfId="27" totalsRowDxfId="26"/>
    <tableColumn id="9" name="Colonne9" dataDxfId="25" totalsRowDxfId="24"/>
    <tableColumn id="10" name="Colonne10" dataDxfId="23" totalsRowDxfId="22">
      <calculatedColumnFormula>IF(ISBLANK(I18),"",1)</calculatedColumnFormula>
    </tableColumn>
    <tableColumn id="11" name="Colonne11" dataDxfId="21" totalsRowDxfId="20">
      <calculatedColumnFormula>IF(OR($D18="",$I18="-",$I18=""),"",($I18*$F18))</calculatedColumnFormula>
    </tableColumn>
    <tableColumn id="12" name="Colonne12" totalsRowFunction="count" dataDxfId="19" totalsRowDxfId="18">
      <calculatedColumnFormula>IF(ISERROR(VLOOKUP($D18,Librairie!$B$2:$M$97,12,FALSE)),"",VLOOKUP($D18,Librairie!$B$2:$M$97,12,FALSE))</calculatedColumnFormula>
    </tableColumn>
  </tableColumns>
  <tableStyleInfo name="Style de tableau KTP" showFirstColumn="0" showLastColumn="0" showRowStripes="1" showColumnStripes="0"/>
</table>
</file>

<file path=xl/tables/table3.xml><?xml version="1.0" encoding="utf-8"?>
<table xmlns="http://schemas.openxmlformats.org/spreadsheetml/2006/main" id="1" name="Tableau32" displayName="Tableau32" ref="A5:P7" totalsRowShown="0" headerRowDxfId="17" tableBorderDxfId="16">
  <autoFilter ref="A5:P7"/>
  <tableColumns count="16">
    <tableColumn id="1" name="Indice" dataDxfId="15"/>
    <tableColumn id="2" name="Colonne1" dataDxfId="14"/>
    <tableColumn id="3" name="Colonne2" dataDxfId="13">
      <calculatedColumnFormula>IF(ISBLANK($B6),"",VLOOKUP($B6,Librairie!B2:L100,10,FALSE))</calculatedColumnFormula>
    </tableColumn>
    <tableColumn id="4" name="Colonne3">
      <calculatedColumnFormula>IF(ISBLANK($B6),"",VLOOKUP($B6,Librairie!$B$2:$L$92,11,FALSE))</calculatedColumnFormula>
    </tableColumn>
    <tableColumn id="5" name="Colonne4">
      <calculatedColumnFormula>IF(ISNUMBER(FIND("DTR",$C6)),"*","")</calculatedColumnFormula>
    </tableColumn>
    <tableColumn id="6" name="Colonne5" dataDxfId="12">
      <calculatedColumnFormula>IF(OR(ISBLANK($I6),($B6="")),"",(VLOOKUP($B6,Librairie!$B$2:$N$100,13,FALSE)))</calculatedColumnFormula>
    </tableColumn>
    <tableColumn id="7" name="Colonne6"/>
    <tableColumn id="8" name="Colonne7"/>
    <tableColumn id="9" name="Colonne8"/>
    <tableColumn id="10" name="Colonne9"/>
    <tableColumn id="11" name="Colonne10" dataDxfId="11">
      <calculatedColumnFormula>IF(ISBLANK($G6),"","Pending")</calculatedColumnFormula>
    </tableColumn>
    <tableColumn id="12" name="Colonne11"/>
    <tableColumn id="13" name="Colonne12"/>
    <tableColumn id="14" name="Colonne13"/>
    <tableColumn id="15" name="Colonne14"/>
    <tableColumn id="16" name="Colonne15" dataDxfId="10">
      <calculatedColumnFormula>IF(ISBLANK($J6),"",SUM($J6+42))</calculatedColumnFormula>
    </tableColumn>
  </tableColumns>
  <tableStyleInfo name="Tableau commande KTP" showFirstColumn="0" showLastColumn="0" showRowStripes="1" showColumnStripes="0"/>
</table>
</file>

<file path=xl/tables/table4.xml><?xml version="1.0" encoding="utf-8"?>
<table xmlns="http://schemas.openxmlformats.org/spreadsheetml/2006/main" id="5" name="Tableau326" displayName="Tableau326" ref="A5:P6" totalsRowShown="0" headerRowDxfId="9" tableBorderDxfId="8">
  <autoFilter ref="A5:P6"/>
  <tableColumns count="16">
    <tableColumn id="1" name="Indice" dataDxfId="7"/>
    <tableColumn id="2" name="Colonne1" dataDxfId="6"/>
    <tableColumn id="3" name="Colonne2" dataDxfId="5">
      <calculatedColumnFormula>IF(ISBLANK($B6),"",VLOOKUP($B6,Librairie!B2:L100,10,FALSE))</calculatedColumnFormula>
    </tableColumn>
    <tableColumn id="4" name="Colonne3">
      <calculatedColumnFormula>IF(ISBLANK($B6),"",VLOOKUP($B6,Librairie!$B$2:$L$92,11,FALSE))</calculatedColumnFormula>
    </tableColumn>
    <tableColumn id="5" name="Colonne4">
      <calculatedColumnFormula>IF(ISNUMBER(FIND("DTR",$C6)),"*","")</calculatedColumnFormula>
    </tableColumn>
    <tableColumn id="6" name="Colonne5" dataDxfId="4">
      <calculatedColumnFormula>IF(OR(ISBLANK($I6),($B6="")),"",(VLOOKUP($B6,Librairie!$B$2:$N$100,13,FALSE)))</calculatedColumnFormula>
    </tableColumn>
    <tableColumn id="7" name="Colonne6"/>
    <tableColumn id="8" name="Colonne7"/>
    <tableColumn id="9" name="Colonne8"/>
    <tableColumn id="10" name="Colonne9"/>
    <tableColumn id="11" name="Colonne10" dataDxfId="3">
      <calculatedColumnFormula>IF(ISBLANK($G6),"","Pending")</calculatedColumnFormula>
    </tableColumn>
    <tableColumn id="12" name="Colonne11"/>
    <tableColumn id="13" name="Colonne12"/>
    <tableColumn id="14" name="Colonne13"/>
    <tableColumn id="15" name="Colonne14"/>
    <tableColumn id="16" name="Colonne15" dataDxfId="2">
      <calculatedColumnFormula>IF(ISBLANK($J6),"",SUM($J6+42))</calculatedColumnFormula>
    </tableColumn>
  </tableColumns>
  <tableStyleInfo name="Tableau commande KT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R99"/>
  <sheetViews>
    <sheetView showGridLines="0" zoomScaleNormal="100" workbookViewId="0">
      <pane ySplit="1" topLeftCell="A2" activePane="bottomLeft" state="frozen"/>
      <selection pane="bottomLeft" activeCell="A3" sqref="A3:O3"/>
    </sheetView>
  </sheetViews>
  <sheetFormatPr baseColWidth="10" defaultRowHeight="15" outlineLevelCol="1"/>
  <cols>
    <col min="1" max="1" width="11.42578125" style="28"/>
    <col min="2" max="2" width="13.42578125" style="29" customWidth="1"/>
    <col min="3" max="3" width="14.85546875" style="29" customWidth="1" outlineLevel="1"/>
    <col min="4" max="4" width="13.7109375" style="29" customWidth="1"/>
    <col min="5" max="5" width="9.28515625" style="29" customWidth="1"/>
    <col min="6" max="6" width="8.85546875" style="29" customWidth="1"/>
    <col min="7" max="7" width="26.7109375" style="28" customWidth="1" outlineLevel="1"/>
    <col min="8" max="8" width="11.7109375" style="28" customWidth="1" outlineLevel="1"/>
    <col min="9" max="9" width="10.42578125" style="28" customWidth="1" outlineLevel="1"/>
    <col min="10" max="10" width="10.5703125" style="28" customWidth="1" outlineLevel="1"/>
    <col min="11" max="11" width="18.42578125" style="29" customWidth="1"/>
    <col min="12" max="12" width="38.5703125" style="35" customWidth="1"/>
    <col min="13" max="13" width="18.85546875" style="35" customWidth="1"/>
    <col min="14" max="14" width="14.140625" style="43" customWidth="1"/>
    <col min="15" max="15" width="13.7109375" style="44" customWidth="1"/>
    <col min="16" max="16" width="14.5703125" style="28" customWidth="1"/>
    <col min="17" max="17" width="11.42578125" style="28" customWidth="1"/>
    <col min="18" max="18" width="16.85546875" style="28" customWidth="1"/>
    <col min="19" max="16384" width="11.42578125" style="28"/>
  </cols>
  <sheetData>
    <row r="1" spans="1:18" ht="30" customHeight="1">
      <c r="A1" s="119" t="s">
        <v>47</v>
      </c>
      <c r="B1" s="115" t="s">
        <v>18</v>
      </c>
      <c r="C1" s="115" t="s">
        <v>9</v>
      </c>
      <c r="D1" s="116" t="s">
        <v>21</v>
      </c>
      <c r="E1" s="116" t="s">
        <v>19</v>
      </c>
      <c r="F1" s="116" t="s">
        <v>20</v>
      </c>
      <c r="G1" s="115" t="s">
        <v>6</v>
      </c>
      <c r="H1" s="115" t="s">
        <v>7</v>
      </c>
      <c r="I1" s="115" t="s">
        <v>4</v>
      </c>
      <c r="J1" s="115" t="s">
        <v>5</v>
      </c>
      <c r="K1" s="115" t="s">
        <v>3</v>
      </c>
      <c r="L1" s="115" t="s">
        <v>1</v>
      </c>
      <c r="M1" s="115" t="s">
        <v>17</v>
      </c>
      <c r="N1" s="117" t="s">
        <v>45</v>
      </c>
      <c r="O1" s="118" t="s">
        <v>22</v>
      </c>
    </row>
    <row r="2" spans="1:18">
      <c r="A2" s="120">
        <v>1</v>
      </c>
      <c r="B2" s="120">
        <v>2</v>
      </c>
      <c r="C2" s="120">
        <v>3</v>
      </c>
      <c r="D2" s="120">
        <v>4</v>
      </c>
      <c r="E2" s="120">
        <v>5</v>
      </c>
      <c r="F2" s="120">
        <v>6</v>
      </c>
      <c r="G2" s="120">
        <v>7</v>
      </c>
      <c r="H2" s="120">
        <v>8</v>
      </c>
      <c r="I2" s="120">
        <v>9</v>
      </c>
      <c r="J2" s="120">
        <v>10</v>
      </c>
      <c r="K2" s="120">
        <v>11</v>
      </c>
      <c r="L2" s="120">
        <v>12</v>
      </c>
      <c r="M2" s="120">
        <v>13</v>
      </c>
      <c r="N2" s="120">
        <v>14</v>
      </c>
      <c r="O2" s="120">
        <v>15</v>
      </c>
      <c r="P2" s="33"/>
    </row>
    <row r="3" spans="1:18">
      <c r="A3" s="121">
        <v>20</v>
      </c>
      <c r="B3" s="121">
        <v>21</v>
      </c>
      <c r="C3" s="121">
        <v>22</v>
      </c>
      <c r="D3" s="121">
        <v>23</v>
      </c>
      <c r="E3" s="121">
        <v>24</v>
      </c>
      <c r="F3" s="121">
        <v>25</v>
      </c>
      <c r="G3" s="121">
        <v>26</v>
      </c>
      <c r="H3" s="121">
        <v>27</v>
      </c>
      <c r="I3" s="121">
        <v>28</v>
      </c>
      <c r="J3" s="121">
        <v>29</v>
      </c>
      <c r="K3" s="121">
        <v>30</v>
      </c>
      <c r="L3" s="121">
        <v>31</v>
      </c>
      <c r="M3" s="121">
        <v>32</v>
      </c>
      <c r="N3" s="121">
        <v>33</v>
      </c>
      <c r="O3" s="121">
        <v>34</v>
      </c>
      <c r="P3" s="33"/>
    </row>
    <row r="4" spans="1:18">
      <c r="A4" s="120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47"/>
      <c r="O4" s="70"/>
      <c r="P4" s="33"/>
    </row>
    <row r="5" spans="1:18">
      <c r="A5" s="121"/>
      <c r="B5" s="6"/>
      <c r="C5" s="6"/>
      <c r="D5" s="6"/>
      <c r="E5" s="9"/>
      <c r="F5" s="6"/>
      <c r="G5" s="9"/>
      <c r="H5" s="6"/>
      <c r="I5" s="6"/>
      <c r="J5" s="6"/>
      <c r="K5" s="9"/>
      <c r="L5" s="30"/>
      <c r="M5" s="30"/>
      <c r="N5" s="48"/>
      <c r="O5" s="71"/>
      <c r="P5" s="33"/>
    </row>
    <row r="6" spans="1:18">
      <c r="A6" s="120"/>
      <c r="B6" s="110"/>
      <c r="C6" s="31"/>
      <c r="D6" s="31"/>
      <c r="E6" s="31"/>
      <c r="F6" s="31"/>
      <c r="G6" s="31"/>
      <c r="H6" s="31"/>
      <c r="I6" s="31"/>
      <c r="J6" s="31"/>
      <c r="K6" s="31"/>
      <c r="L6" s="32"/>
      <c r="M6" s="32"/>
      <c r="N6" s="47"/>
      <c r="O6" s="70"/>
      <c r="P6" s="33"/>
    </row>
    <row r="7" spans="1:18">
      <c r="A7" s="121"/>
      <c r="B7" s="6"/>
      <c r="C7" s="6"/>
      <c r="D7" s="6"/>
      <c r="E7" s="9"/>
      <c r="F7" s="6"/>
      <c r="G7" s="9"/>
      <c r="H7" s="6"/>
      <c r="I7" s="6"/>
      <c r="J7" s="6"/>
      <c r="K7" s="9"/>
      <c r="L7" s="30"/>
      <c r="M7" s="30"/>
      <c r="N7" s="48"/>
      <c r="O7" s="71"/>
      <c r="P7" s="33"/>
      <c r="Q7" s="65" t="s">
        <v>26</v>
      </c>
      <c r="R7" s="69"/>
    </row>
    <row r="8" spans="1:18" ht="15.75" customHeight="1">
      <c r="A8" s="120"/>
      <c r="B8" s="31"/>
      <c r="C8" s="31"/>
      <c r="D8" s="31"/>
      <c r="E8" s="31"/>
      <c r="F8" s="31"/>
      <c r="G8" s="31"/>
      <c r="H8" s="31"/>
      <c r="I8" s="31"/>
      <c r="J8" s="31"/>
      <c r="K8" s="31"/>
      <c r="L8" s="32"/>
      <c r="M8" s="32"/>
      <c r="N8" s="47"/>
      <c r="O8" s="70"/>
      <c r="P8" s="33"/>
      <c r="Q8" s="66" t="s">
        <v>24</v>
      </c>
      <c r="R8" s="67" t="e">
        <f>ROW(INDEX(B2:L92,MATCH(R7,B2:B92,0),1))</f>
        <v>#N/A</v>
      </c>
    </row>
    <row r="9" spans="1:18">
      <c r="A9" s="121"/>
      <c r="B9" s="6"/>
      <c r="C9" s="6"/>
      <c r="D9" s="6"/>
      <c r="E9" s="9"/>
      <c r="F9" s="6"/>
      <c r="G9" s="9"/>
      <c r="H9" s="6"/>
      <c r="I9" s="6"/>
      <c r="J9" s="6"/>
      <c r="K9" s="9"/>
      <c r="L9" s="30"/>
      <c r="M9" s="30"/>
      <c r="N9" s="48"/>
      <c r="O9" s="71"/>
      <c r="P9" s="33"/>
      <c r="Q9" s="66" t="s">
        <v>25</v>
      </c>
      <c r="R9" s="35" t="e">
        <f>VLOOKUP($R$7,$B$2:$N$92,7,FALSE)</f>
        <v>#N/A</v>
      </c>
    </row>
    <row r="10" spans="1:18">
      <c r="A10" s="12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47"/>
      <c r="O10" s="70"/>
      <c r="P10" s="33"/>
      <c r="Q10" s="66" t="s">
        <v>46</v>
      </c>
      <c r="R10" s="68" t="e">
        <f>VLOOKUP($R$7,$B$2:$O$97,13,FALSE)</f>
        <v>#N/A</v>
      </c>
    </row>
    <row r="11" spans="1:18">
      <c r="A11" s="121"/>
      <c r="B11" s="6"/>
      <c r="C11" s="6"/>
      <c r="D11" s="6"/>
      <c r="E11" s="9"/>
      <c r="F11" s="6"/>
      <c r="G11" s="9"/>
      <c r="H11" s="6"/>
      <c r="I11" s="6"/>
      <c r="J11" s="6"/>
      <c r="K11" s="9"/>
      <c r="L11" s="30"/>
      <c r="M11" s="30"/>
      <c r="N11" s="48"/>
      <c r="O11" s="71"/>
      <c r="P11" s="33"/>
      <c r="Q11" s="66" t="s">
        <v>39</v>
      </c>
      <c r="R11" s="87" t="e">
        <f>VLOOKUP($R$7,$B$2:$O$97,14,FALSE)</f>
        <v>#N/A</v>
      </c>
    </row>
    <row r="12" spans="1:18">
      <c r="A12" s="12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  <c r="M12" s="32"/>
      <c r="N12" s="47"/>
      <c r="O12" s="70"/>
      <c r="P12" s="33"/>
    </row>
    <row r="13" spans="1:18">
      <c r="A13" s="121"/>
      <c r="B13" s="6"/>
      <c r="C13" s="6"/>
      <c r="D13" s="6"/>
      <c r="E13" s="9"/>
      <c r="F13" s="6"/>
      <c r="G13" s="9"/>
      <c r="H13" s="6"/>
      <c r="I13" s="6"/>
      <c r="J13" s="6"/>
      <c r="K13" s="9"/>
      <c r="L13" s="30"/>
      <c r="M13" s="73"/>
      <c r="N13" s="48"/>
      <c r="O13" s="71"/>
      <c r="P13" s="33"/>
    </row>
    <row r="14" spans="1:18">
      <c r="A14" s="12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76"/>
      <c r="N14" s="47"/>
      <c r="O14" s="70"/>
      <c r="P14" s="33"/>
    </row>
    <row r="15" spans="1:18">
      <c r="A15" s="121"/>
      <c r="B15" s="6"/>
      <c r="C15" s="6"/>
      <c r="D15" s="6"/>
      <c r="E15" s="9"/>
      <c r="F15" s="6"/>
      <c r="G15" s="9"/>
      <c r="H15" s="6"/>
      <c r="I15" s="6"/>
      <c r="J15" s="6"/>
      <c r="K15" s="9"/>
      <c r="L15" s="30"/>
      <c r="M15" s="73"/>
      <c r="N15" s="48"/>
      <c r="O15" s="71"/>
      <c r="P15" s="33"/>
    </row>
    <row r="16" spans="1:18">
      <c r="A16" s="12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76"/>
      <c r="N16" s="47"/>
      <c r="O16" s="70"/>
      <c r="P16" s="33"/>
    </row>
    <row r="17" spans="1:18">
      <c r="A17" s="121"/>
      <c r="B17" s="6"/>
      <c r="C17" s="6"/>
      <c r="D17" s="6"/>
      <c r="E17" s="9"/>
      <c r="F17" s="6"/>
      <c r="G17" s="9"/>
      <c r="H17" s="6"/>
      <c r="I17" s="6"/>
      <c r="J17" s="6"/>
      <c r="K17" s="9"/>
      <c r="L17" s="30"/>
      <c r="M17" s="73"/>
      <c r="N17" s="48"/>
      <c r="O17" s="71"/>
      <c r="P17" s="33"/>
    </row>
    <row r="18" spans="1:18">
      <c r="A18" s="12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32"/>
      <c r="N18" s="47"/>
      <c r="O18" s="70"/>
      <c r="P18" s="33"/>
    </row>
    <row r="19" spans="1:18">
      <c r="A19" s="121"/>
      <c r="B19" s="6"/>
      <c r="C19" s="6"/>
      <c r="D19" s="6"/>
      <c r="E19" s="9"/>
      <c r="F19" s="6"/>
      <c r="G19" s="9"/>
      <c r="H19" s="6"/>
      <c r="I19" s="6"/>
      <c r="J19" s="6"/>
      <c r="K19" s="9"/>
      <c r="L19" s="30"/>
      <c r="M19" s="30"/>
      <c r="N19" s="48"/>
      <c r="O19" s="71"/>
      <c r="P19" s="33"/>
    </row>
    <row r="20" spans="1:18">
      <c r="A20" s="12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2"/>
      <c r="M20" s="32"/>
      <c r="N20" s="47"/>
      <c r="O20" s="70"/>
      <c r="P20" s="33"/>
      <c r="R20" s="86"/>
    </row>
    <row r="21" spans="1:18">
      <c r="A21" s="121"/>
      <c r="B21" s="6"/>
      <c r="C21" s="6"/>
      <c r="D21" s="6"/>
      <c r="E21" s="9"/>
      <c r="F21" s="6"/>
      <c r="G21" s="9"/>
      <c r="H21" s="6"/>
      <c r="I21" s="6"/>
      <c r="J21" s="6"/>
      <c r="K21" s="9"/>
      <c r="L21" s="30"/>
      <c r="M21" s="30"/>
      <c r="N21" s="48"/>
      <c r="O21" s="71"/>
      <c r="P21" s="33"/>
    </row>
    <row r="22" spans="1:18">
      <c r="A22" s="12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2"/>
      <c r="M22" s="32"/>
      <c r="N22" s="47"/>
      <c r="O22" s="70"/>
      <c r="P22" s="33"/>
    </row>
    <row r="23" spans="1:18">
      <c r="A23" s="121"/>
      <c r="B23" s="6"/>
      <c r="C23" s="6"/>
      <c r="D23" s="6"/>
      <c r="E23" s="9"/>
      <c r="F23" s="6"/>
      <c r="G23" s="9"/>
      <c r="H23" s="6"/>
      <c r="I23" s="6"/>
      <c r="J23" s="6"/>
      <c r="K23" s="9"/>
      <c r="L23" s="30"/>
      <c r="M23" s="30"/>
      <c r="N23" s="48"/>
      <c r="O23" s="71"/>
      <c r="P23" s="33"/>
    </row>
    <row r="24" spans="1:18">
      <c r="A24" s="120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2"/>
      <c r="M24" s="76"/>
      <c r="N24" s="47"/>
      <c r="O24" s="70"/>
      <c r="P24" s="33"/>
    </row>
    <row r="25" spans="1:18">
      <c r="A25" s="121"/>
      <c r="B25" s="6"/>
      <c r="C25" s="6"/>
      <c r="D25" s="6"/>
      <c r="E25" s="9"/>
      <c r="F25" s="6"/>
      <c r="G25" s="9"/>
      <c r="H25" s="6"/>
      <c r="I25" s="6"/>
      <c r="J25" s="6"/>
      <c r="K25" s="9"/>
      <c r="L25" s="30"/>
      <c r="M25" s="30"/>
      <c r="N25" s="48"/>
      <c r="O25" s="71"/>
      <c r="P25" s="33"/>
    </row>
    <row r="26" spans="1:18">
      <c r="A26" s="12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2"/>
      <c r="M26" s="32"/>
      <c r="N26" s="47"/>
      <c r="O26" s="70"/>
      <c r="P26" s="33"/>
    </row>
    <row r="27" spans="1:18">
      <c r="A27" s="121"/>
      <c r="B27" s="6"/>
      <c r="C27" s="6"/>
      <c r="D27" s="6"/>
      <c r="E27" s="9"/>
      <c r="F27" s="6"/>
      <c r="G27" s="9"/>
      <c r="H27" s="6"/>
      <c r="I27" s="6"/>
      <c r="J27" s="6"/>
      <c r="K27" s="9"/>
      <c r="L27" s="30"/>
      <c r="M27" s="30"/>
      <c r="N27" s="48"/>
      <c r="O27" s="71"/>
      <c r="P27" s="33"/>
    </row>
    <row r="28" spans="1:18">
      <c r="A28" s="12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2"/>
      <c r="M28" s="32"/>
      <c r="N28" s="47"/>
      <c r="O28" s="70"/>
      <c r="P28" s="33"/>
    </row>
    <row r="29" spans="1:18">
      <c r="A29" s="121"/>
      <c r="B29" s="6"/>
      <c r="C29" s="6"/>
      <c r="D29" s="6"/>
      <c r="E29" s="9"/>
      <c r="F29" s="6"/>
      <c r="G29" s="9"/>
      <c r="H29" s="6"/>
      <c r="I29" s="6"/>
      <c r="J29" s="6"/>
      <c r="K29" s="9"/>
      <c r="L29" s="30"/>
      <c r="M29" s="30"/>
      <c r="N29" s="48"/>
      <c r="O29" s="71"/>
      <c r="P29" s="33"/>
    </row>
    <row r="30" spans="1:18">
      <c r="A30" s="120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2"/>
      <c r="M30" s="32"/>
      <c r="N30" s="47"/>
      <c r="O30" s="70"/>
      <c r="P30" s="33"/>
    </row>
    <row r="31" spans="1:18">
      <c r="A31" s="121"/>
      <c r="B31" s="6"/>
      <c r="C31" s="6"/>
      <c r="D31" s="6"/>
      <c r="E31" s="9"/>
      <c r="F31" s="6"/>
      <c r="G31" s="9"/>
      <c r="H31" s="6"/>
      <c r="I31" s="6"/>
      <c r="J31" s="6"/>
      <c r="K31" s="9"/>
      <c r="L31" s="30"/>
      <c r="M31" s="73"/>
      <c r="N31" s="48"/>
      <c r="O31" s="71"/>
      <c r="P31" s="33"/>
    </row>
    <row r="32" spans="1:18">
      <c r="A32" s="12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2"/>
      <c r="M32" s="32"/>
      <c r="N32" s="47"/>
      <c r="O32" s="70"/>
      <c r="P32" s="33"/>
    </row>
    <row r="33" spans="1:16">
      <c r="A33" s="121"/>
      <c r="B33" s="6"/>
      <c r="C33" s="6"/>
      <c r="D33" s="6"/>
      <c r="E33" s="9"/>
      <c r="F33" s="6"/>
      <c r="G33" s="9"/>
      <c r="H33" s="6"/>
      <c r="I33" s="6"/>
      <c r="J33" s="6"/>
      <c r="K33" s="9"/>
      <c r="L33" s="30"/>
      <c r="M33" s="30"/>
      <c r="N33" s="48"/>
      <c r="O33" s="71"/>
      <c r="P33" s="33"/>
    </row>
    <row r="34" spans="1:16">
      <c r="A34" s="12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2"/>
      <c r="M34" s="32"/>
      <c r="N34" s="47"/>
      <c r="O34" s="70"/>
      <c r="P34" s="33"/>
    </row>
    <row r="35" spans="1:16">
      <c r="A35" s="121"/>
      <c r="B35" s="6"/>
      <c r="C35" s="6"/>
      <c r="D35" s="6"/>
      <c r="E35" s="9"/>
      <c r="F35" s="6"/>
      <c r="G35" s="9"/>
      <c r="H35" s="6"/>
      <c r="I35" s="6"/>
      <c r="J35" s="6"/>
      <c r="K35" s="9"/>
      <c r="L35" s="30"/>
      <c r="M35" s="30"/>
      <c r="N35" s="48"/>
      <c r="O35" s="71"/>
      <c r="P35" s="33"/>
    </row>
    <row r="36" spans="1:16">
      <c r="A36" s="120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2"/>
      <c r="M36" s="32"/>
      <c r="N36" s="47"/>
      <c r="O36" s="70"/>
      <c r="P36" s="33"/>
    </row>
    <row r="37" spans="1:16">
      <c r="A37" s="121"/>
      <c r="B37" s="6"/>
      <c r="C37" s="6"/>
      <c r="D37" s="6"/>
      <c r="E37" s="9"/>
      <c r="F37" s="6"/>
      <c r="G37" s="9"/>
      <c r="H37" s="6"/>
      <c r="I37" s="6"/>
      <c r="J37" s="6"/>
      <c r="K37" s="9"/>
      <c r="L37" s="30"/>
      <c r="M37" s="30"/>
      <c r="N37" s="48"/>
      <c r="O37" s="71"/>
      <c r="P37" s="49"/>
    </row>
    <row r="38" spans="1:16">
      <c r="A38" s="12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2"/>
      <c r="M38" s="76"/>
      <c r="N38" s="47"/>
      <c r="O38" s="70"/>
      <c r="P38" s="33"/>
    </row>
    <row r="39" spans="1:16">
      <c r="A39" s="121"/>
      <c r="B39" s="6"/>
      <c r="C39" s="6"/>
      <c r="D39" s="6"/>
      <c r="E39" s="9"/>
      <c r="F39" s="6"/>
      <c r="G39" s="9"/>
      <c r="H39" s="6"/>
      <c r="I39" s="6"/>
      <c r="J39" s="6"/>
      <c r="K39" s="9"/>
      <c r="L39" s="30"/>
      <c r="M39" s="73"/>
      <c r="N39" s="48"/>
      <c r="O39" s="71"/>
      <c r="P39" s="33"/>
    </row>
    <row r="40" spans="1:16">
      <c r="A40" s="12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2"/>
      <c r="M40" s="76"/>
      <c r="N40" s="47"/>
      <c r="O40" s="70"/>
      <c r="P40" s="33"/>
    </row>
    <row r="41" spans="1:16">
      <c r="A41" s="121"/>
      <c r="B41" s="6"/>
      <c r="C41" s="6"/>
      <c r="D41" s="6"/>
      <c r="E41" s="9"/>
      <c r="F41" s="6"/>
      <c r="G41" s="9"/>
      <c r="H41" s="6"/>
      <c r="I41" s="6"/>
      <c r="J41" s="6"/>
      <c r="K41" s="9"/>
      <c r="L41" s="30"/>
      <c r="M41" s="30"/>
      <c r="N41" s="48"/>
      <c r="O41" s="71"/>
      <c r="P41" s="33"/>
    </row>
    <row r="42" spans="1:16">
      <c r="A42" s="12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2"/>
      <c r="M42" s="32"/>
      <c r="N42" s="47"/>
      <c r="O42" s="70"/>
      <c r="P42" s="33"/>
    </row>
    <row r="43" spans="1:16">
      <c r="A43" s="121"/>
      <c r="B43" s="6"/>
      <c r="C43" s="6"/>
      <c r="D43" s="6"/>
      <c r="E43" s="9"/>
      <c r="F43" s="6"/>
      <c r="G43" s="9"/>
      <c r="H43" s="6"/>
      <c r="I43" s="6"/>
      <c r="J43" s="6"/>
      <c r="K43" s="9"/>
      <c r="L43" s="30"/>
      <c r="M43" s="30"/>
      <c r="N43" s="48"/>
      <c r="O43" s="71"/>
      <c r="P43" s="33"/>
    </row>
    <row r="44" spans="1:16">
      <c r="A44" s="12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2"/>
      <c r="M44" s="32"/>
      <c r="N44" s="47"/>
      <c r="O44" s="70"/>
      <c r="P44" s="33"/>
    </row>
    <row r="45" spans="1:16">
      <c r="A45" s="121"/>
      <c r="B45" s="6"/>
      <c r="C45" s="6"/>
      <c r="D45" s="6"/>
      <c r="E45" s="9"/>
      <c r="F45" s="6"/>
      <c r="G45" s="9"/>
      <c r="H45" s="6"/>
      <c r="I45" s="6"/>
      <c r="J45" s="6"/>
      <c r="K45" s="9"/>
      <c r="L45" s="30"/>
      <c r="M45" s="30"/>
      <c r="N45" s="48"/>
      <c r="O45" s="71"/>
      <c r="P45" s="33"/>
    </row>
    <row r="46" spans="1:16">
      <c r="A46" s="12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2"/>
      <c r="M46" s="32"/>
      <c r="N46" s="47"/>
      <c r="O46" s="70"/>
      <c r="P46" s="81"/>
    </row>
    <row r="47" spans="1:16">
      <c r="A47" s="121"/>
      <c r="B47" s="6"/>
      <c r="C47" s="6"/>
      <c r="D47" s="6"/>
      <c r="E47" s="9"/>
      <c r="F47" s="6"/>
      <c r="G47" s="9"/>
      <c r="H47" s="6"/>
      <c r="I47" s="6"/>
      <c r="J47" s="6"/>
      <c r="K47" s="9"/>
      <c r="L47" s="30"/>
      <c r="M47" s="30"/>
      <c r="N47" s="48"/>
      <c r="O47" s="71"/>
      <c r="P47" s="33"/>
    </row>
    <row r="48" spans="1:16">
      <c r="A48" s="12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2"/>
      <c r="M48" s="32"/>
      <c r="N48" s="47"/>
      <c r="O48" s="70"/>
      <c r="P48" s="33"/>
    </row>
    <row r="49" spans="1:16">
      <c r="A49" s="121"/>
      <c r="B49" s="6"/>
      <c r="C49" s="6"/>
      <c r="D49" s="6"/>
      <c r="E49" s="9"/>
      <c r="F49" s="6"/>
      <c r="G49" s="9"/>
      <c r="H49" s="6"/>
      <c r="I49" s="6"/>
      <c r="J49" s="6"/>
      <c r="K49" s="9"/>
      <c r="L49" s="30"/>
      <c r="M49" s="30"/>
      <c r="N49" s="48"/>
      <c r="O49" s="71"/>
      <c r="P49" s="33"/>
    </row>
    <row r="50" spans="1:16">
      <c r="A50" s="12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2"/>
      <c r="M50" s="32"/>
      <c r="N50" s="47"/>
      <c r="O50" s="70"/>
      <c r="P50" s="33"/>
    </row>
    <row r="51" spans="1:16">
      <c r="A51" s="121"/>
      <c r="B51" s="6"/>
      <c r="C51" s="6"/>
      <c r="D51" s="6"/>
      <c r="E51" s="9"/>
      <c r="F51" s="6"/>
      <c r="G51" s="9"/>
      <c r="H51" s="6"/>
      <c r="I51" s="6"/>
      <c r="J51" s="6"/>
      <c r="K51" s="9"/>
      <c r="L51" s="30"/>
      <c r="M51" s="73"/>
      <c r="N51" s="48"/>
      <c r="O51" s="71"/>
      <c r="P51" s="33"/>
    </row>
    <row r="52" spans="1:16">
      <c r="A52" s="12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2"/>
      <c r="M52" s="32"/>
      <c r="N52" s="47"/>
      <c r="O52" s="70"/>
      <c r="P52" s="33"/>
    </row>
    <row r="53" spans="1:16">
      <c r="A53" s="121"/>
      <c r="B53" s="6"/>
      <c r="C53" s="6"/>
      <c r="D53" s="6"/>
      <c r="E53" s="9"/>
      <c r="F53" s="6"/>
      <c r="G53" s="9"/>
      <c r="H53" s="6"/>
      <c r="I53" s="6"/>
      <c r="J53" s="6"/>
      <c r="K53" s="9"/>
      <c r="L53" s="30"/>
      <c r="M53" s="30"/>
      <c r="N53" s="48"/>
      <c r="O53" s="71"/>
      <c r="P53" s="33"/>
    </row>
    <row r="54" spans="1:16">
      <c r="A54" s="12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2"/>
      <c r="M54" s="32"/>
      <c r="N54" s="47"/>
      <c r="O54" s="70"/>
      <c r="P54" s="33"/>
    </row>
    <row r="55" spans="1:16">
      <c r="A55" s="121"/>
      <c r="B55" s="6"/>
      <c r="C55" s="6"/>
      <c r="D55" s="6"/>
      <c r="E55" s="9"/>
      <c r="F55" s="6"/>
      <c r="G55" s="9"/>
      <c r="H55" s="6"/>
      <c r="I55" s="6"/>
      <c r="J55" s="6"/>
      <c r="K55" s="9"/>
      <c r="L55" s="30"/>
      <c r="M55" s="30"/>
      <c r="N55" s="48"/>
      <c r="O55" s="71"/>
      <c r="P55" s="33"/>
    </row>
    <row r="56" spans="1:16">
      <c r="A56" s="12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2"/>
      <c r="M56" s="32"/>
      <c r="N56" s="47"/>
      <c r="O56" s="70"/>
      <c r="P56" s="33"/>
    </row>
    <row r="57" spans="1:16">
      <c r="A57" s="121"/>
      <c r="B57" s="6"/>
      <c r="C57" s="6"/>
      <c r="D57" s="6"/>
      <c r="E57" s="9"/>
      <c r="F57" s="6"/>
      <c r="G57" s="9"/>
      <c r="H57" s="6"/>
      <c r="I57" s="6"/>
      <c r="J57" s="6"/>
      <c r="K57" s="9"/>
      <c r="L57" s="30"/>
      <c r="M57" s="73"/>
      <c r="N57" s="48"/>
      <c r="O57" s="71"/>
      <c r="P57" s="33"/>
    </row>
    <row r="58" spans="1:16">
      <c r="A58" s="12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2"/>
      <c r="M58" s="32"/>
      <c r="N58" s="47"/>
      <c r="O58" s="70"/>
      <c r="P58" s="33"/>
    </row>
    <row r="59" spans="1:16">
      <c r="A59" s="121"/>
      <c r="B59" s="6"/>
      <c r="C59" s="6"/>
      <c r="D59" s="6"/>
      <c r="E59" s="9"/>
      <c r="F59" s="6"/>
      <c r="G59" s="9"/>
      <c r="H59" s="6"/>
      <c r="I59" s="6"/>
      <c r="J59" s="6"/>
      <c r="K59" s="9"/>
      <c r="L59" s="30"/>
      <c r="M59" s="30"/>
      <c r="N59" s="48"/>
      <c r="O59" s="71"/>
      <c r="P59" s="33"/>
    </row>
    <row r="60" spans="1:16">
      <c r="A60" s="12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2"/>
      <c r="M60" s="32"/>
      <c r="N60" s="47"/>
      <c r="O60" s="70"/>
      <c r="P60" s="33"/>
    </row>
    <row r="61" spans="1:16">
      <c r="A61" s="121"/>
      <c r="B61" s="6"/>
      <c r="C61" s="6"/>
      <c r="D61" s="6"/>
      <c r="E61" s="9"/>
      <c r="F61" s="6"/>
      <c r="G61" s="9"/>
      <c r="H61" s="6"/>
      <c r="I61" s="6"/>
      <c r="J61" s="6"/>
      <c r="K61" s="9"/>
      <c r="L61" s="30"/>
      <c r="M61" s="30"/>
      <c r="N61" s="48"/>
      <c r="O61" s="71"/>
      <c r="P61" s="33"/>
    </row>
    <row r="62" spans="1:16">
      <c r="A62" s="12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2"/>
      <c r="M62" s="32"/>
      <c r="N62" s="47"/>
      <c r="O62" s="70"/>
      <c r="P62" s="33"/>
    </row>
    <row r="63" spans="1:16">
      <c r="A63" s="121"/>
      <c r="B63" s="6"/>
      <c r="C63" s="6"/>
      <c r="D63" s="6"/>
      <c r="E63" s="9"/>
      <c r="F63" s="6"/>
      <c r="G63" s="9"/>
      <c r="H63" s="6"/>
      <c r="I63" s="6"/>
      <c r="J63" s="6"/>
      <c r="K63" s="9"/>
      <c r="L63" s="30"/>
      <c r="M63" s="30"/>
      <c r="N63" s="48"/>
      <c r="O63" s="71"/>
      <c r="P63" s="33"/>
    </row>
    <row r="64" spans="1:16">
      <c r="A64" s="120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2"/>
      <c r="M64" s="32"/>
      <c r="N64" s="47"/>
      <c r="O64" s="70"/>
      <c r="P64" s="33"/>
    </row>
    <row r="65" spans="1:16">
      <c r="A65" s="121"/>
      <c r="B65" s="6"/>
      <c r="C65" s="6"/>
      <c r="D65" s="6"/>
      <c r="E65" s="9"/>
      <c r="F65" s="6"/>
      <c r="G65" s="9"/>
      <c r="H65" s="6"/>
      <c r="I65" s="6"/>
      <c r="J65" s="6"/>
      <c r="K65" s="9"/>
      <c r="L65" s="30"/>
      <c r="M65" s="30"/>
      <c r="N65" s="48"/>
      <c r="O65" s="71"/>
      <c r="P65" s="33"/>
    </row>
    <row r="66" spans="1:16">
      <c r="A66" s="120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2"/>
      <c r="M66" s="32"/>
      <c r="N66" s="47"/>
      <c r="O66" s="70"/>
      <c r="P66" s="33"/>
    </row>
    <row r="67" spans="1:16">
      <c r="A67" s="121"/>
      <c r="B67" s="6"/>
      <c r="C67" s="6"/>
      <c r="D67" s="6"/>
      <c r="E67" s="9"/>
      <c r="F67" s="6"/>
      <c r="G67" s="9"/>
      <c r="H67" s="6"/>
      <c r="I67" s="6"/>
      <c r="J67" s="6"/>
      <c r="K67" s="9"/>
      <c r="L67" s="30"/>
      <c r="M67" s="30"/>
      <c r="N67" s="48"/>
      <c r="O67" s="71"/>
      <c r="P67" s="33"/>
    </row>
    <row r="68" spans="1:16">
      <c r="A68" s="120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2"/>
      <c r="M68" s="32"/>
      <c r="N68" s="47"/>
      <c r="O68" s="70"/>
      <c r="P68" s="33"/>
    </row>
    <row r="69" spans="1:16">
      <c r="A69" s="121"/>
      <c r="B69" s="6"/>
      <c r="C69" s="6"/>
      <c r="D69" s="6"/>
      <c r="E69" s="9"/>
      <c r="F69" s="6"/>
      <c r="G69" s="9"/>
      <c r="H69" s="6"/>
      <c r="I69" s="6"/>
      <c r="J69" s="6"/>
      <c r="K69" s="9"/>
      <c r="L69" s="30"/>
      <c r="M69" s="30"/>
      <c r="N69" s="48"/>
      <c r="O69" s="71"/>
      <c r="P69" s="33"/>
    </row>
    <row r="70" spans="1:16">
      <c r="A70" s="120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2"/>
      <c r="M70" s="32"/>
      <c r="N70" s="47"/>
      <c r="O70" s="70"/>
      <c r="P70" s="33"/>
    </row>
    <row r="71" spans="1:16">
      <c r="A71" s="121"/>
      <c r="B71" s="6"/>
      <c r="C71" s="6"/>
      <c r="D71" s="6"/>
      <c r="E71" s="9"/>
      <c r="F71" s="6"/>
      <c r="G71" s="9"/>
      <c r="H71" s="6"/>
      <c r="I71" s="6"/>
      <c r="J71" s="6"/>
      <c r="K71" s="9"/>
      <c r="L71" s="30"/>
      <c r="M71" s="30"/>
      <c r="N71" s="48"/>
      <c r="O71" s="71"/>
      <c r="P71" s="33"/>
    </row>
    <row r="72" spans="1:16">
      <c r="A72" s="120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2"/>
      <c r="M72" s="32"/>
      <c r="N72" s="47"/>
      <c r="O72" s="70"/>
      <c r="P72" s="33"/>
    </row>
    <row r="73" spans="1:16">
      <c r="A73" s="121"/>
      <c r="B73" s="6"/>
      <c r="C73" s="6"/>
      <c r="D73" s="6"/>
      <c r="E73" s="9"/>
      <c r="F73" s="6"/>
      <c r="G73" s="9"/>
      <c r="H73" s="6"/>
      <c r="I73" s="6"/>
      <c r="J73" s="6"/>
      <c r="K73" s="9"/>
      <c r="L73" s="30"/>
      <c r="M73" s="30"/>
      <c r="N73" s="48"/>
      <c r="O73" s="71"/>
      <c r="P73" s="81"/>
    </row>
    <row r="74" spans="1:16">
      <c r="A74" s="120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2"/>
      <c r="M74" s="32"/>
      <c r="N74" s="47"/>
      <c r="O74" s="70"/>
      <c r="P74" s="33"/>
    </row>
    <row r="75" spans="1:16">
      <c r="A75" s="121"/>
      <c r="B75" s="6"/>
      <c r="C75" s="6"/>
      <c r="D75" s="6"/>
      <c r="E75" s="9"/>
      <c r="F75" s="6"/>
      <c r="G75" s="9"/>
      <c r="H75" s="6"/>
      <c r="I75" s="6"/>
      <c r="J75" s="6"/>
      <c r="K75" s="9"/>
      <c r="L75" s="30"/>
      <c r="M75" s="30"/>
      <c r="N75" s="48"/>
      <c r="O75" s="71"/>
      <c r="P75" s="33"/>
    </row>
    <row r="76" spans="1:16">
      <c r="A76" s="120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2"/>
      <c r="M76" s="32"/>
      <c r="N76" s="47"/>
      <c r="O76" s="70"/>
      <c r="P76" s="33"/>
    </row>
    <row r="77" spans="1:16">
      <c r="A77" s="121"/>
      <c r="B77" s="6"/>
      <c r="C77" s="6"/>
      <c r="D77" s="6"/>
      <c r="E77" s="9"/>
      <c r="F77" s="6"/>
      <c r="G77" s="9"/>
      <c r="H77" s="6"/>
      <c r="I77" s="6"/>
      <c r="J77" s="6"/>
      <c r="K77" s="9"/>
      <c r="L77" s="30"/>
      <c r="M77" s="30"/>
      <c r="N77" s="48"/>
      <c r="O77" s="71"/>
      <c r="P77" s="33"/>
    </row>
    <row r="78" spans="1:16">
      <c r="A78" s="12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2"/>
      <c r="M78" s="32"/>
      <c r="N78" s="47"/>
      <c r="O78" s="70"/>
      <c r="P78" s="33"/>
    </row>
    <row r="79" spans="1:16">
      <c r="A79" s="121"/>
      <c r="B79" s="6"/>
      <c r="C79" s="6"/>
      <c r="D79" s="6"/>
      <c r="E79" s="9"/>
      <c r="F79" s="6"/>
      <c r="G79" s="9"/>
      <c r="H79" s="6"/>
      <c r="I79" s="6"/>
      <c r="J79" s="6"/>
      <c r="K79" s="9"/>
      <c r="L79" s="30"/>
      <c r="M79" s="30"/>
      <c r="N79" s="48"/>
      <c r="O79" s="71"/>
      <c r="P79" s="74"/>
    </row>
    <row r="80" spans="1:16">
      <c r="A80" s="12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3"/>
      <c r="M80" s="83"/>
      <c r="N80" s="84"/>
      <c r="O80" s="85"/>
      <c r="P80" s="75" t="s">
        <v>23</v>
      </c>
    </row>
    <row r="81" spans="1:16">
      <c r="A81" s="121"/>
      <c r="B81" s="6"/>
      <c r="C81" s="6"/>
      <c r="D81" s="6"/>
      <c r="E81" s="9"/>
      <c r="F81" s="6"/>
      <c r="G81" s="9"/>
      <c r="H81" s="6"/>
      <c r="I81" s="6"/>
      <c r="J81" s="6"/>
      <c r="K81" s="9"/>
      <c r="L81" s="30"/>
      <c r="M81" s="30"/>
      <c r="N81" s="48"/>
      <c r="O81" s="71"/>
      <c r="P81" s="33"/>
    </row>
    <row r="82" spans="1:16">
      <c r="A82" s="12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2"/>
      <c r="M82" s="32"/>
      <c r="N82" s="47"/>
      <c r="O82" s="70"/>
      <c r="P82" s="33"/>
    </row>
    <row r="83" spans="1:16">
      <c r="A83" s="121"/>
      <c r="B83" s="6"/>
      <c r="C83" s="6"/>
      <c r="D83" s="6"/>
      <c r="E83" s="9"/>
      <c r="F83" s="6"/>
      <c r="G83" s="9"/>
      <c r="H83" s="6"/>
      <c r="I83" s="6"/>
      <c r="J83" s="6"/>
      <c r="K83" s="9"/>
      <c r="L83" s="30"/>
      <c r="M83" s="30"/>
      <c r="N83" s="48"/>
      <c r="O83" s="71"/>
      <c r="P83" s="33"/>
    </row>
    <row r="84" spans="1:16">
      <c r="A84" s="120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2"/>
      <c r="M84" s="32"/>
      <c r="N84" s="47"/>
      <c r="O84" s="70"/>
      <c r="P84" s="33"/>
    </row>
    <row r="85" spans="1:16">
      <c r="A85" s="121"/>
      <c r="B85" s="6"/>
      <c r="C85" s="6"/>
      <c r="D85" s="6"/>
      <c r="E85" s="9"/>
      <c r="F85" s="6"/>
      <c r="G85" s="9"/>
      <c r="H85" s="6"/>
      <c r="I85" s="6"/>
      <c r="J85" s="6"/>
      <c r="K85" s="9"/>
      <c r="L85" s="30"/>
      <c r="M85" s="30"/>
      <c r="N85" s="48"/>
      <c r="O85" s="71"/>
      <c r="P85" s="33"/>
    </row>
    <row r="86" spans="1:16">
      <c r="A86" s="120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2"/>
      <c r="M86" s="32"/>
      <c r="N86" s="47"/>
      <c r="O86" s="70"/>
      <c r="P86" s="81"/>
    </row>
    <row r="87" spans="1:16">
      <c r="A87" s="121"/>
      <c r="B87" s="6"/>
      <c r="C87" s="6"/>
      <c r="D87" s="6"/>
      <c r="E87" s="9"/>
      <c r="F87" s="6"/>
      <c r="G87" s="9"/>
      <c r="H87" s="6"/>
      <c r="I87" s="6"/>
      <c r="J87" s="6"/>
      <c r="K87" s="9"/>
      <c r="L87" s="123"/>
      <c r="M87" s="30"/>
      <c r="N87" s="48"/>
      <c r="O87" s="71"/>
      <c r="P87" s="33"/>
    </row>
    <row r="88" spans="1:16">
      <c r="A88" s="12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2"/>
      <c r="M88" s="32"/>
      <c r="N88" s="47"/>
      <c r="O88" s="70"/>
      <c r="P88" s="81"/>
    </row>
    <row r="89" spans="1:16">
      <c r="A89" s="121"/>
      <c r="B89" s="6"/>
      <c r="C89" s="6"/>
      <c r="D89" s="6"/>
      <c r="E89" s="9"/>
      <c r="F89" s="6"/>
      <c r="G89" s="9"/>
      <c r="H89" s="6"/>
      <c r="I89" s="6"/>
      <c r="J89" s="6"/>
      <c r="K89" s="9"/>
      <c r="L89" s="30"/>
      <c r="M89" s="30"/>
      <c r="N89" s="48"/>
      <c r="O89" s="71"/>
      <c r="P89" s="33"/>
    </row>
    <row r="90" spans="1:16">
      <c r="A90" s="12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2"/>
      <c r="M90" s="76"/>
      <c r="N90" s="47"/>
      <c r="O90" s="70"/>
      <c r="P90" s="33"/>
    </row>
    <row r="91" spans="1:16">
      <c r="A91" s="121"/>
      <c r="B91" s="6"/>
      <c r="C91" s="6"/>
      <c r="D91" s="6"/>
      <c r="E91" s="9"/>
      <c r="F91" s="6"/>
      <c r="G91" s="9"/>
      <c r="H91" s="6"/>
      <c r="I91" s="6"/>
      <c r="J91" s="6"/>
      <c r="K91" s="9"/>
      <c r="L91" s="30"/>
      <c r="M91" s="73"/>
      <c r="N91" s="48"/>
      <c r="O91" s="71"/>
      <c r="P91" s="33"/>
    </row>
    <row r="92" spans="1:16">
      <c r="A92" s="12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1"/>
      <c r="M92" s="112"/>
      <c r="N92" s="113"/>
      <c r="O92" s="114"/>
      <c r="P92" s="33"/>
    </row>
    <row r="93" spans="1:16">
      <c r="P93" s="33"/>
    </row>
    <row r="94" spans="1:16">
      <c r="B94" s="78"/>
      <c r="C94" s="78"/>
      <c r="D94" s="78"/>
      <c r="E94" s="78"/>
      <c r="F94" s="78"/>
      <c r="G94" s="77"/>
      <c r="H94" s="77"/>
      <c r="I94" s="77"/>
      <c r="J94" s="77"/>
      <c r="K94" s="27"/>
      <c r="L94" s="79"/>
      <c r="M94" s="79"/>
      <c r="O94" s="80"/>
    </row>
    <row r="95" spans="1:16">
      <c r="O95" s="46"/>
    </row>
    <row r="96" spans="1:16">
      <c r="K96" s="45"/>
    </row>
    <row r="98" spans="2:13">
      <c r="G98" s="26"/>
      <c r="H98" s="26"/>
      <c r="I98" s="26"/>
    </row>
    <row r="99" spans="2:13">
      <c r="B99" s="25"/>
      <c r="C99" s="25"/>
      <c r="K99" s="25"/>
      <c r="L99" s="34"/>
      <c r="M99" s="34"/>
    </row>
  </sheetData>
  <autoFilter ref="A1"/>
  <sortState ref="L29:L88">
    <sortCondition ref="L10"/>
  </sortState>
  <dataValidations count="1">
    <dataValidation type="textLength" operator="equal" allowBlank="1" showInputMessage="1" showErrorMessage="1" errorTitle="Attention !!!" error="La longueur de l'item KTP doit être de 9 chiffres._x000a__x000a_Merci." sqref="R7">
      <formula1>10</formula1>
    </dataValidation>
  </dataValidations>
  <pageMargins left="0.7" right="0.7" top="0.75" bottom="0.75" header="0.3" footer="0.3"/>
  <pageSetup paperSize="9" orientation="portrait" horizontalDpi="4294967295" verticalDpi="4294967295" r:id="rId1"/>
  <ignoredErrors>
    <ignoredError sqref="L1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_form">
                <anchor moveWithCells="1" sizeWithCells="1">
                  <from>
                    <xdr:col>15</xdr:col>
                    <xdr:colOff>314325</xdr:colOff>
                    <xdr:row>0</xdr:row>
                    <xdr:rowOff>0</xdr:rowOff>
                  </from>
                  <to>
                    <xdr:col>16</xdr:col>
                    <xdr:colOff>238125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M28"/>
  <sheetViews>
    <sheetView showGridLines="0" showZeros="0" workbookViewId="0">
      <selection activeCell="K10" sqref="K10"/>
    </sheetView>
  </sheetViews>
  <sheetFormatPr baseColWidth="10" defaultRowHeight="14.25"/>
  <cols>
    <col min="1" max="1" width="11.7109375" style="17" customWidth="1"/>
    <col min="2" max="2" width="14.140625" style="17" customWidth="1"/>
    <col min="3" max="3" width="12.42578125" style="17" customWidth="1"/>
    <col min="4" max="4" width="13.28515625" style="17" customWidth="1"/>
    <col min="5" max="5" width="16.42578125" style="17" customWidth="1"/>
    <col min="6" max="6" width="8.5703125" style="17" customWidth="1"/>
    <col min="7" max="7" width="19.85546875" style="17" customWidth="1"/>
    <col min="8" max="8" width="18.7109375" style="17" customWidth="1"/>
    <col min="9" max="9" width="12.42578125" style="17" customWidth="1"/>
    <col min="10" max="10" width="10.28515625" style="17" customWidth="1"/>
    <col min="11" max="11" width="16.85546875" style="17" customWidth="1"/>
    <col min="12" max="12" width="23.5703125" style="17" customWidth="1"/>
    <col min="13" max="16384" width="11.42578125" style="17"/>
  </cols>
  <sheetData>
    <row r="1" spans="1:1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3">
      <c r="A4" s="12" t="s">
        <v>57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3">
      <c r="A5" s="12"/>
      <c r="B5" s="12"/>
      <c r="C5" s="12"/>
      <c r="D5" s="12"/>
      <c r="E5" s="12"/>
      <c r="F5" s="12"/>
      <c r="G5" s="40"/>
      <c r="L5" s="40"/>
    </row>
    <row r="6" spans="1:13">
      <c r="A6" s="12"/>
      <c r="B6" s="12"/>
      <c r="C6" s="12"/>
      <c r="D6" s="12"/>
      <c r="E6" s="12"/>
      <c r="F6" s="12"/>
    </row>
    <row r="7" spans="1:13">
      <c r="A7" s="12"/>
      <c r="B7" s="12"/>
      <c r="C7" s="12"/>
      <c r="D7" s="12"/>
      <c r="E7" s="12"/>
      <c r="F7" s="12"/>
      <c r="M7" s="39"/>
    </row>
    <row r="8" spans="1:13">
      <c r="A8" s="12"/>
      <c r="B8" s="12"/>
      <c r="C8" s="12"/>
      <c r="D8" s="12"/>
      <c r="E8" s="12"/>
      <c r="F8" s="12"/>
    </row>
    <row r="9" spans="1:13">
      <c r="A9" s="12"/>
      <c r="B9" s="12"/>
      <c r="C9" s="12"/>
      <c r="D9" s="12"/>
      <c r="E9" s="12"/>
      <c r="F9" s="12"/>
    </row>
    <row r="10" spans="1:13">
      <c r="A10" s="96" t="s">
        <v>41</v>
      </c>
      <c r="B10" s="95">
        <f ca="1">TODAY()</f>
        <v>41971</v>
      </c>
      <c r="C10" s="13"/>
      <c r="D10" s="12"/>
      <c r="E10" s="13" t="s">
        <v>56</v>
      </c>
      <c r="F10" s="12"/>
    </row>
    <row r="11" spans="1:13">
      <c r="A11" s="14"/>
      <c r="B11" s="14"/>
      <c r="C11" s="14"/>
      <c r="D11" s="12"/>
      <c r="E11" s="14"/>
      <c r="F11" s="12"/>
    </row>
    <row r="12" spans="1:13">
      <c r="A12" s="12"/>
      <c r="B12" s="12"/>
      <c r="C12" s="12"/>
      <c r="D12" s="12"/>
      <c r="E12" s="12"/>
      <c r="F12" s="12"/>
    </row>
    <row r="13" spans="1:13">
      <c r="A13" s="13" t="s">
        <v>8</v>
      </c>
      <c r="B13" s="13"/>
      <c r="C13" s="13"/>
      <c r="D13" s="14"/>
      <c r="E13" s="12"/>
      <c r="F13" s="14"/>
    </row>
    <row r="14" spans="1:13">
      <c r="A14" s="14"/>
      <c r="B14" s="14"/>
      <c r="C14" s="14"/>
      <c r="D14" s="14"/>
      <c r="E14" s="12"/>
      <c r="F14" s="12"/>
      <c r="G14" s="12"/>
      <c r="H14" s="10"/>
      <c r="I14" s="12"/>
      <c r="J14" s="12"/>
      <c r="K14" s="12"/>
      <c r="L14" s="12"/>
    </row>
    <row r="15" spans="1:13" ht="15" thickBot="1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3" s="39" customFormat="1" ht="15" thickBot="1">
      <c r="A16" s="19" t="s">
        <v>16</v>
      </c>
      <c r="B16" s="38"/>
      <c r="C16" s="20" t="s">
        <v>9</v>
      </c>
      <c r="D16" s="24"/>
      <c r="E16" s="21" t="s">
        <v>10</v>
      </c>
      <c r="F16" s="20" t="s">
        <v>0</v>
      </c>
      <c r="G16" s="21" t="s">
        <v>11</v>
      </c>
      <c r="H16" s="20" t="s">
        <v>12</v>
      </c>
      <c r="I16" s="22" t="s">
        <v>13</v>
      </c>
      <c r="J16" s="20" t="s">
        <v>14</v>
      </c>
      <c r="K16" s="23" t="s">
        <v>15</v>
      </c>
      <c r="L16" s="23" t="s">
        <v>17</v>
      </c>
    </row>
    <row r="17" spans="1:12" hidden="1">
      <c r="A17" s="88" t="s">
        <v>27</v>
      </c>
      <c r="B17" s="89" t="s">
        <v>28</v>
      </c>
      <c r="C17" s="90" t="s">
        <v>29</v>
      </c>
      <c r="D17" s="90" t="s">
        <v>30</v>
      </c>
      <c r="E17" s="91" t="s">
        <v>31</v>
      </c>
      <c r="F17" s="90" t="s">
        <v>32</v>
      </c>
      <c r="G17" s="90" t="s">
        <v>33</v>
      </c>
      <c r="H17" s="90" t="s">
        <v>34</v>
      </c>
      <c r="I17" s="92" t="s">
        <v>35</v>
      </c>
      <c r="J17" s="89" t="s">
        <v>36</v>
      </c>
      <c r="K17" s="92" t="s">
        <v>37</v>
      </c>
      <c r="L17" s="93" t="s">
        <v>38</v>
      </c>
    </row>
    <row r="18" spans="1:12">
      <c r="A18" s="103"/>
      <c r="B18" s="94"/>
      <c r="C18" s="98" t="str">
        <f>IF(ISBLANK($D18),"",VLOOKUP($D18,Librairie!$B2:$F97,2,FALSE))</f>
        <v/>
      </c>
      <c r="D18" s="98"/>
      <c r="E18" s="99"/>
      <c r="F18" s="100"/>
      <c r="G18" s="100"/>
      <c r="H18" s="100"/>
      <c r="I18" s="101"/>
      <c r="J18" s="97" t="str">
        <f t="shared" ref="J18" si="0">IF(ISBLANK(I18),"",1)</f>
        <v/>
      </c>
      <c r="K18" s="101" t="str">
        <f t="shared" ref="K18" si="1">IF(OR($D18="",$I18="-",$I18=""),"",($I18*$F18))</f>
        <v/>
      </c>
      <c r="L18" s="102" t="str">
        <f>IF(ISERROR(VLOOKUP($D18,Librairie!$B$2:$M$97,12,FALSE)),"",VLOOKUP($D18,Librairie!$B$2:$M$97,12,FALSE))</f>
        <v/>
      </c>
    </row>
    <row r="19" spans="1:12">
      <c r="A19" s="100"/>
      <c r="B19" s="100"/>
      <c r="C19" s="98" t="str">
        <f>IF(ISBLANK($D19),"",VLOOKUP($D19,Librairie!$B3:$F98,2,FALSE))</f>
        <v/>
      </c>
      <c r="D19" s="98"/>
      <c r="E19" s="99"/>
      <c r="F19" s="94"/>
      <c r="G19" s="94" t="s">
        <v>42</v>
      </c>
      <c r="H19" s="94" t="s">
        <v>42</v>
      </c>
      <c r="I19" s="105"/>
      <c r="J19" s="97" t="str">
        <f>IF(ISBLANK(I19),"",1)</f>
        <v/>
      </c>
      <c r="K19" s="101" t="str">
        <f>IF(OR($D19="",$I19="-",$I19=""),"",($I19*$F19))</f>
        <v/>
      </c>
      <c r="L19" s="104" t="str">
        <f>IF(ISERROR(VLOOKUP($D19,Librairie!$B$2:$M$97,12,FALSE)),"",VLOOKUP($D19,Librairie!$B$2:$M$97,12,FALSE))</f>
        <v/>
      </c>
    </row>
    <row r="20" spans="1:12">
      <c r="E20" s="40"/>
      <c r="F20" s="64" t="s">
        <v>40</v>
      </c>
      <c r="G20" s="40"/>
      <c r="H20" s="41"/>
    </row>
    <row r="21" spans="1:12">
      <c r="E21" s="40"/>
      <c r="F21" s="40"/>
      <c r="G21" s="40"/>
      <c r="H21" s="42"/>
    </row>
    <row r="22" spans="1:12">
      <c r="E22" s="15"/>
      <c r="F22" s="12"/>
      <c r="H22" s="12"/>
    </row>
    <row r="23" spans="1:12">
      <c r="E23" s="15"/>
      <c r="F23" s="12"/>
      <c r="H23" s="12"/>
    </row>
    <row r="24" spans="1:12">
      <c r="E24" s="15"/>
      <c r="F24" s="12"/>
      <c r="H24" s="16"/>
    </row>
    <row r="25" spans="1:12">
      <c r="E25" s="11"/>
      <c r="F25" s="12"/>
      <c r="H25" s="12"/>
    </row>
    <row r="26" spans="1:12">
      <c r="E26" s="12"/>
      <c r="F26" s="12"/>
      <c r="G26" s="18"/>
      <c r="H26" s="12"/>
    </row>
    <row r="27" spans="1:12">
      <c r="E27" s="12"/>
      <c r="F27" s="12"/>
      <c r="G27" s="12"/>
    </row>
    <row r="28" spans="1:12">
      <c r="E28" s="12"/>
      <c r="F28" s="12"/>
      <c r="G28" s="12"/>
      <c r="H28" s="1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99FF"/>
  </sheetPr>
  <dimension ref="A1:Q30"/>
  <sheetViews>
    <sheetView showGridLines="0" showZeros="0" zoomScaleNormal="100" workbookViewId="0">
      <pane ySplit="5" topLeftCell="A6" activePane="bottomLeft" state="frozen"/>
      <selection pane="bottomLeft" activeCell="F15" sqref="F15"/>
    </sheetView>
  </sheetViews>
  <sheetFormatPr baseColWidth="10" defaultRowHeight="15" outlineLevelCol="1"/>
  <cols>
    <col min="1" max="1" width="4.7109375" hidden="1" customWidth="1" outlineLevel="1"/>
    <col min="2" max="2" width="12" customWidth="1" collapsed="1"/>
    <col min="3" max="3" width="15.85546875" customWidth="1"/>
    <col min="4" max="4" width="22.5703125" customWidth="1"/>
    <col min="5" max="5" width="11.42578125" customWidth="1"/>
    <col min="6" max="6" width="16.28515625" customWidth="1"/>
    <col min="7" max="7" width="20.28515625" customWidth="1"/>
    <col min="8" max="8" width="6.28515625" customWidth="1"/>
    <col min="9" max="9" width="7.140625" customWidth="1"/>
    <col min="10" max="10" width="15.140625" customWidth="1"/>
    <col min="11" max="11" width="13.140625" customWidth="1"/>
    <col min="12" max="12" width="12.28515625" customWidth="1"/>
    <col min="13" max="15" width="9.5703125" customWidth="1"/>
    <col min="16" max="16" width="14.7109375" customWidth="1"/>
    <col min="17" max="17" width="5" customWidth="1"/>
    <col min="19" max="19" width="7.7109375" customWidth="1"/>
  </cols>
  <sheetData>
    <row r="1" spans="1:17">
      <c r="A1" s="4"/>
      <c r="B1" s="60"/>
      <c r="C1" s="61"/>
      <c r="D1" s="56"/>
      <c r="E1" s="57"/>
      <c r="F1" s="72" t="s">
        <v>43</v>
      </c>
      <c r="G1" s="108"/>
      <c r="H1" s="51"/>
      <c r="I1" s="51"/>
      <c r="J1" s="51"/>
      <c r="K1" s="51"/>
      <c r="L1" s="51"/>
      <c r="M1" s="51"/>
      <c r="N1" s="51"/>
      <c r="O1" s="51"/>
      <c r="P1" s="52"/>
      <c r="Q1" s="161" t="s">
        <v>48</v>
      </c>
    </row>
    <row r="2" spans="1:17">
      <c r="A2" s="4"/>
      <c r="B2" s="62"/>
      <c r="C2" s="107"/>
      <c r="D2" s="55"/>
      <c r="E2" s="58"/>
      <c r="F2" s="59" t="s">
        <v>44</v>
      </c>
      <c r="G2" s="109"/>
      <c r="H2" s="106"/>
      <c r="I2" s="106"/>
      <c r="J2" s="106"/>
      <c r="K2" s="106"/>
      <c r="L2" s="106"/>
      <c r="M2" s="106"/>
      <c r="N2" s="106"/>
      <c r="O2" s="106"/>
      <c r="P2" s="53"/>
      <c r="Q2" s="161"/>
    </row>
    <row r="3" spans="1:17" ht="30.75" customHeight="1">
      <c r="A3" s="4"/>
      <c r="B3" s="155"/>
      <c r="C3" s="156"/>
      <c r="D3" s="63"/>
      <c r="E3" s="157"/>
      <c r="F3" s="158"/>
      <c r="G3" s="54"/>
      <c r="H3" s="55"/>
      <c r="I3" s="106"/>
      <c r="J3" s="106"/>
      <c r="K3" s="106"/>
      <c r="L3" s="106"/>
      <c r="M3" s="106"/>
      <c r="N3" s="106"/>
      <c r="O3" s="106"/>
      <c r="P3" s="53"/>
      <c r="Q3" s="161" t="s">
        <v>49</v>
      </c>
    </row>
    <row r="4" spans="1:17">
      <c r="A4" s="144"/>
      <c r="B4" s="146"/>
      <c r="C4" s="106"/>
      <c r="D4" s="137"/>
      <c r="E4" s="138"/>
      <c r="F4" s="139" t="s">
        <v>51</v>
      </c>
      <c r="G4" s="140">
        <v>1</v>
      </c>
      <c r="H4" s="159" t="s">
        <v>2</v>
      </c>
      <c r="I4" s="159"/>
      <c r="J4" s="159"/>
      <c r="K4" s="159"/>
      <c r="L4" s="159"/>
      <c r="M4" s="159"/>
      <c r="N4" s="159"/>
      <c r="O4" s="159"/>
      <c r="P4" s="160"/>
      <c r="Q4" s="161"/>
    </row>
    <row r="5" spans="1:17" s="150" customFormat="1" ht="42.75" customHeight="1">
      <c r="A5" s="141" t="s">
        <v>52</v>
      </c>
      <c r="B5" s="141" t="s">
        <v>27</v>
      </c>
      <c r="C5" s="141" t="s">
        <v>28</v>
      </c>
      <c r="D5" s="147" t="s">
        <v>29</v>
      </c>
      <c r="E5" s="141" t="s">
        <v>30</v>
      </c>
      <c r="F5" s="148" t="s">
        <v>31</v>
      </c>
      <c r="G5" s="142" t="s">
        <v>32</v>
      </c>
      <c r="H5" s="149" t="s">
        <v>33</v>
      </c>
      <c r="I5" s="143" t="s">
        <v>34</v>
      </c>
      <c r="J5" s="143" t="s">
        <v>35</v>
      </c>
      <c r="K5" s="142" t="s">
        <v>36</v>
      </c>
      <c r="L5" s="142" t="s">
        <v>37</v>
      </c>
      <c r="M5" s="143" t="s">
        <v>38</v>
      </c>
      <c r="N5" s="143" t="s">
        <v>53</v>
      </c>
      <c r="O5" s="143" t="s">
        <v>54</v>
      </c>
      <c r="P5" s="143" t="s">
        <v>55</v>
      </c>
      <c r="Q5" s="153" t="s">
        <v>50</v>
      </c>
    </row>
    <row r="6" spans="1:17" ht="15" customHeight="1">
      <c r="A6" s="151">
        <v>2</v>
      </c>
      <c r="B6" s="147" t="s">
        <v>58</v>
      </c>
      <c r="C6" s="147" t="e">
        <f>IF(ISBLANK($B6),"",VLOOKUP($B6,Librairie!B2:L100,10,FALSE))</f>
        <v>#N/A</v>
      </c>
      <c r="D6" s="147" t="e">
        <f>IF(ISBLANK($B6),"",VLOOKUP($B6,Librairie!$B$2:$L$92,11,FALSE))</f>
        <v>#N/A</v>
      </c>
      <c r="E6" s="141" t="str">
        <f>IF(ISNUMBER(FIND("DTR",$C6)),"*","")</f>
        <v/>
      </c>
      <c r="F6" s="154" t="str">
        <f>IF(OR(ISBLANK($I6),($B6="")),"",(VLOOKUP($B6,Librairie!$B$2:$N$100,13,FALSE)))</f>
        <v/>
      </c>
      <c r="G6" s="142" t="s">
        <v>59</v>
      </c>
      <c r="H6" s="149"/>
      <c r="I6" s="143"/>
      <c r="J6" s="143"/>
      <c r="K6" s="152" t="str">
        <f>IF(ISBLANK($G6),"","Pending")</f>
        <v>Pending</v>
      </c>
      <c r="L6" s="142"/>
      <c r="M6" s="143"/>
      <c r="N6" s="143"/>
      <c r="O6" s="143"/>
      <c r="P6" s="142" t="str">
        <f>IF(ISBLANK($J6),"",SUM($J6+42))</f>
        <v/>
      </c>
    </row>
    <row r="7" spans="1:17">
      <c r="A7" s="151"/>
      <c r="B7" s="147"/>
      <c r="C7" s="147" t="str">
        <f>IF(ISBLANK($B7),"",VLOOKUP($B7,Librairie!B3:L101,10,FALSE))</f>
        <v/>
      </c>
      <c r="D7" s="147" t="str">
        <f>IF(ISBLANK($B7),"",VLOOKUP($B7,Librairie!$B$2:$L$92,11,FALSE))</f>
        <v/>
      </c>
      <c r="E7" s="141" t="str">
        <f>IF(ISNUMBER(FIND("DTR",$C7)),"*","")</f>
        <v/>
      </c>
      <c r="F7" s="162" t="str">
        <f>IF(OR(ISBLANK($I7),($B7="")),"",(VLOOKUP($B7,Librairie!$B$2:$N$100,13,FALSE)))</f>
        <v/>
      </c>
      <c r="G7" s="142"/>
      <c r="H7" s="149"/>
      <c r="I7" s="143"/>
      <c r="J7" s="143"/>
      <c r="K7" s="152" t="str">
        <f>IF(ISBLANK($G7),"","Pending")</f>
        <v/>
      </c>
      <c r="L7" s="142"/>
      <c r="M7" s="143"/>
      <c r="N7" s="143"/>
      <c r="O7" s="143"/>
      <c r="P7" s="142" t="str">
        <f>IF(ISBLANK($J7),"",SUM($J7+42))</f>
        <v/>
      </c>
    </row>
    <row r="8" spans="1:17">
      <c r="A8" s="145"/>
      <c r="B8" s="129"/>
      <c r="C8" s="130"/>
      <c r="D8" s="130"/>
      <c r="E8" s="130"/>
      <c r="F8" s="126"/>
      <c r="G8" s="131"/>
      <c r="H8" s="136"/>
      <c r="I8" s="132"/>
      <c r="J8" s="133"/>
      <c r="K8" s="130"/>
      <c r="L8" s="133"/>
      <c r="M8" s="133"/>
      <c r="N8" s="133"/>
      <c r="O8" s="133"/>
      <c r="P8" s="134"/>
    </row>
    <row r="9" spans="1:17">
      <c r="A9" s="145"/>
      <c r="B9" s="129"/>
      <c r="C9" s="130"/>
      <c r="D9" s="130"/>
      <c r="E9" s="130"/>
      <c r="F9" s="126"/>
      <c r="G9" s="131"/>
      <c r="H9" s="136"/>
      <c r="I9" s="132"/>
      <c r="J9" s="133"/>
      <c r="K9" s="130"/>
      <c r="L9" s="133"/>
      <c r="M9" s="133"/>
      <c r="N9" s="133"/>
      <c r="O9" s="133"/>
      <c r="P9" s="134"/>
      <c r="Q9" s="135"/>
    </row>
    <row r="10" spans="1:17">
      <c r="A10" s="145"/>
      <c r="B10" s="129"/>
      <c r="C10" s="130"/>
      <c r="D10" s="130"/>
      <c r="E10" s="130"/>
      <c r="F10" s="126"/>
      <c r="G10" s="131"/>
      <c r="H10" s="136"/>
      <c r="I10" s="132"/>
      <c r="J10" s="133"/>
      <c r="K10" s="130"/>
      <c r="L10" s="133"/>
      <c r="M10" s="133"/>
      <c r="N10" s="133"/>
      <c r="O10" s="133"/>
      <c r="P10" s="134"/>
      <c r="Q10" s="135"/>
    </row>
    <row r="11" spans="1:17">
      <c r="A11" s="145"/>
      <c r="B11" s="129"/>
      <c r="C11" s="130"/>
      <c r="D11" s="130"/>
      <c r="E11" s="130"/>
      <c r="F11" s="126"/>
      <c r="G11" s="131"/>
      <c r="H11" s="136"/>
      <c r="I11" s="132"/>
      <c r="J11" s="133"/>
      <c r="K11" s="130"/>
      <c r="L11" s="133"/>
      <c r="M11" s="133"/>
      <c r="N11" s="133"/>
      <c r="O11" s="133"/>
      <c r="P11" s="134"/>
      <c r="Q11" s="135"/>
    </row>
    <row r="12" spans="1:17">
      <c r="A12" s="145"/>
      <c r="B12" s="129"/>
      <c r="C12" s="130"/>
      <c r="D12" s="130"/>
      <c r="E12" s="130"/>
      <c r="F12" s="126"/>
      <c r="G12" s="131"/>
      <c r="H12" s="136"/>
      <c r="I12" s="132"/>
      <c r="J12" s="133"/>
      <c r="K12" s="130"/>
      <c r="L12" s="133"/>
      <c r="M12" s="133"/>
      <c r="N12" s="133"/>
      <c r="O12" s="133"/>
      <c r="P12" s="134"/>
      <c r="Q12" s="135"/>
    </row>
    <row r="13" spans="1:17">
      <c r="A13" s="145"/>
      <c r="B13" s="129"/>
      <c r="C13" s="130"/>
      <c r="D13" s="130"/>
      <c r="E13" s="130"/>
      <c r="F13" s="126"/>
      <c r="G13" s="131"/>
      <c r="H13" s="136"/>
      <c r="I13" s="132"/>
      <c r="J13" s="133"/>
      <c r="K13" s="130"/>
      <c r="L13" s="133"/>
      <c r="M13" s="133"/>
      <c r="N13" s="133"/>
      <c r="O13" s="133"/>
      <c r="P13" s="134"/>
      <c r="Q13" s="135"/>
    </row>
    <row r="14" spans="1:17">
      <c r="A14" s="145"/>
      <c r="B14" s="129"/>
      <c r="C14" s="130"/>
      <c r="D14" s="130"/>
      <c r="E14" s="130"/>
      <c r="F14" s="126"/>
      <c r="G14" s="131"/>
      <c r="H14" s="136"/>
      <c r="I14" s="132"/>
      <c r="J14" s="133"/>
      <c r="K14" s="130"/>
      <c r="L14" s="133"/>
      <c r="M14" s="133"/>
      <c r="N14" s="133"/>
      <c r="O14" s="133"/>
      <c r="P14" s="134"/>
      <c r="Q14" s="135"/>
    </row>
    <row r="15" spans="1:17">
      <c r="A15" s="145"/>
      <c r="B15" s="129"/>
      <c r="C15" s="130"/>
      <c r="D15" s="130"/>
      <c r="E15" s="130"/>
      <c r="F15" s="126"/>
      <c r="G15" s="131"/>
      <c r="H15" s="136"/>
      <c r="I15" s="132"/>
      <c r="J15" s="133"/>
      <c r="K15" s="130"/>
      <c r="L15" s="133"/>
      <c r="M15" s="133"/>
      <c r="N15" s="133"/>
      <c r="O15" s="133"/>
      <c r="P15" s="134"/>
      <c r="Q15" s="135"/>
    </row>
    <row r="16" spans="1:17">
      <c r="A16" s="135"/>
      <c r="B16" s="129"/>
      <c r="C16" s="130"/>
      <c r="D16" s="130"/>
      <c r="E16" s="130"/>
      <c r="F16" s="126"/>
      <c r="G16" s="131"/>
      <c r="H16" s="136"/>
      <c r="I16" s="132"/>
      <c r="J16" s="133"/>
      <c r="K16" s="130"/>
      <c r="L16" s="133"/>
      <c r="M16" s="133"/>
      <c r="N16" s="133"/>
      <c r="O16" s="133"/>
      <c r="P16" s="134"/>
      <c r="Q16" s="135"/>
    </row>
    <row r="17" spans="1:17">
      <c r="A17" s="135"/>
      <c r="B17" s="129"/>
      <c r="C17" s="130"/>
      <c r="D17" s="130"/>
      <c r="E17" s="130"/>
      <c r="F17" s="126"/>
      <c r="G17" s="131"/>
      <c r="H17" s="136"/>
      <c r="I17" s="132"/>
      <c r="J17" s="133"/>
      <c r="K17" s="130"/>
      <c r="L17" s="133"/>
      <c r="M17" s="133"/>
      <c r="N17" s="133"/>
      <c r="O17" s="133"/>
      <c r="P17" s="134"/>
      <c r="Q17" s="135"/>
    </row>
    <row r="18" spans="1:17">
      <c r="B18" s="127"/>
      <c r="C18" s="37"/>
      <c r="D18" s="37"/>
      <c r="E18" s="37"/>
      <c r="F18" s="128"/>
      <c r="G18" s="1"/>
      <c r="H18" s="3"/>
      <c r="I18" s="7"/>
      <c r="K18" s="37"/>
      <c r="P18" s="2"/>
      <c r="Q18" s="135"/>
    </row>
    <row r="19" spans="1:17">
      <c r="B19" s="127"/>
      <c r="C19" s="37"/>
      <c r="D19" s="37"/>
      <c r="E19" s="37"/>
      <c r="F19" s="128"/>
      <c r="G19" s="1"/>
      <c r="H19" s="3"/>
      <c r="I19" s="7"/>
      <c r="K19" s="37"/>
      <c r="P19" s="2"/>
      <c r="Q19" s="135"/>
    </row>
    <row r="20" spans="1:17">
      <c r="B20" s="127"/>
      <c r="C20" s="37"/>
      <c r="D20" s="37"/>
      <c r="E20" s="37"/>
      <c r="F20" s="128"/>
      <c r="G20" s="1"/>
      <c r="H20" s="3"/>
      <c r="I20" s="7"/>
      <c r="K20" s="37"/>
      <c r="P20" s="2"/>
      <c r="Q20" s="135"/>
    </row>
    <row r="21" spans="1:17">
      <c r="B21" s="127"/>
      <c r="C21" s="37"/>
      <c r="D21" s="37"/>
      <c r="E21" s="37"/>
      <c r="F21" s="128"/>
      <c r="G21" s="1"/>
      <c r="H21" s="3"/>
      <c r="I21" s="7"/>
      <c r="K21" s="37"/>
      <c r="P21" s="2"/>
      <c r="Q21" s="135"/>
    </row>
    <row r="22" spans="1:17">
      <c r="B22" s="127"/>
      <c r="C22" s="37"/>
      <c r="D22" s="37"/>
      <c r="E22" s="37"/>
      <c r="F22" s="128"/>
      <c r="G22" s="1"/>
      <c r="H22" s="3"/>
      <c r="I22" s="7"/>
      <c r="K22" s="37"/>
      <c r="P22" s="2"/>
      <c r="Q22" s="135"/>
    </row>
    <row r="23" spans="1:17">
      <c r="B23" s="127"/>
      <c r="C23" s="37"/>
      <c r="D23" s="37"/>
      <c r="E23" s="37"/>
      <c r="F23" s="128"/>
      <c r="G23" s="1"/>
      <c r="H23" s="3"/>
      <c r="I23" s="7"/>
      <c r="K23" s="37"/>
      <c r="P23" s="2"/>
    </row>
    <row r="24" spans="1:17">
      <c r="B24" s="127"/>
      <c r="C24" s="37"/>
      <c r="D24" s="37"/>
      <c r="E24" s="37"/>
      <c r="F24" s="128"/>
      <c r="G24" s="1"/>
      <c r="H24" s="3"/>
      <c r="I24" s="7"/>
      <c r="K24" s="37"/>
      <c r="P24" s="2"/>
    </row>
    <row r="25" spans="1:17">
      <c r="B25" s="127"/>
      <c r="C25" s="37"/>
      <c r="D25" s="37"/>
      <c r="E25" s="37"/>
      <c r="F25" s="128"/>
      <c r="G25" s="1"/>
      <c r="H25" s="3"/>
      <c r="I25" s="7"/>
      <c r="K25" s="37"/>
      <c r="P25" s="2"/>
    </row>
    <row r="26" spans="1:17">
      <c r="B26" s="127"/>
      <c r="C26" s="37"/>
      <c r="D26" s="37"/>
      <c r="E26" s="37"/>
      <c r="F26" s="128"/>
      <c r="G26" s="1"/>
      <c r="H26" s="3"/>
      <c r="I26" s="7"/>
      <c r="K26" s="37"/>
      <c r="P26" s="2"/>
    </row>
    <row r="27" spans="1:17">
      <c r="B27" s="127"/>
      <c r="C27" s="37"/>
      <c r="D27" s="37"/>
      <c r="E27" s="37"/>
      <c r="F27" s="128"/>
      <c r="G27" s="1"/>
      <c r="H27" s="3"/>
      <c r="I27" s="7"/>
      <c r="K27" s="37"/>
      <c r="P27" s="2"/>
    </row>
    <row r="28" spans="1:17">
      <c r="B28" s="127"/>
      <c r="C28" s="37"/>
      <c r="D28" s="37"/>
      <c r="E28" s="37"/>
      <c r="F28" s="128"/>
      <c r="G28" s="1"/>
      <c r="H28" s="3"/>
      <c r="I28" s="7"/>
      <c r="K28" s="37"/>
      <c r="P28" s="2"/>
    </row>
    <row r="29" spans="1:17">
      <c r="B29" s="124"/>
      <c r="C29" s="36"/>
      <c r="D29" s="36"/>
      <c r="E29" s="36"/>
      <c r="F29" s="126"/>
      <c r="G29" s="50"/>
      <c r="H29" s="5"/>
      <c r="I29" s="8"/>
      <c r="J29" s="4"/>
      <c r="K29" s="36"/>
      <c r="L29" s="4"/>
      <c r="M29" s="4"/>
      <c r="N29" s="4"/>
      <c r="O29" s="4"/>
      <c r="P29" s="125"/>
    </row>
    <row r="30" spans="1:17">
      <c r="B30" s="124"/>
      <c r="C30" s="36"/>
      <c r="D30" s="36"/>
      <c r="E30" s="36"/>
      <c r="F30" s="126"/>
      <c r="G30" s="50"/>
      <c r="H30" s="5"/>
      <c r="I30" s="8"/>
      <c r="J30" s="4"/>
      <c r="K30" s="36"/>
      <c r="L30" s="4"/>
      <c r="M30" s="4"/>
      <c r="N30" s="4"/>
      <c r="O30" s="4"/>
      <c r="P30" s="125"/>
    </row>
  </sheetData>
  <sheetProtection formatCells="0" formatColumns="0"/>
  <mergeCells count="5">
    <mergeCell ref="Q1:Q2"/>
    <mergeCell ref="B3:C3"/>
    <mergeCell ref="E3:F3"/>
    <mergeCell ref="Q3:Q4"/>
    <mergeCell ref="H4:P4"/>
  </mergeCells>
  <conditionalFormatting sqref="E6:E7">
    <cfRule type="expression" dxfId="1" priority="1">
      <formula>FIND("DTR",$C6:$C6)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°Commande_commande_Brigitte">
                <anchor moveWithCells="1" sizeWithCells="1">
                  <from>
                    <xdr:col>17</xdr:col>
                    <xdr:colOff>9525</xdr:colOff>
                    <xdr:row>2</xdr:row>
                    <xdr:rowOff>123825</xdr:rowOff>
                  </from>
                  <to>
                    <xdr:col>18</xdr:col>
                    <xdr:colOff>533400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N°Commande_nouvelle_commande">
                <anchor moveWithCells="1" sizeWithCells="1">
                  <from>
                    <xdr:col>17</xdr:col>
                    <xdr:colOff>0</xdr:colOff>
                    <xdr:row>4</xdr:row>
                    <xdr:rowOff>66675</xdr:rowOff>
                  </from>
                  <to>
                    <xdr:col>18</xdr:col>
                    <xdr:colOff>542925</xdr:colOff>
                    <xdr:row>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N°Commande_formulaire_nouvelle_ligne">
                <anchor moveWithCells="1" sizeWithCells="1">
                  <from>
                    <xdr:col>17</xdr:col>
                    <xdr:colOff>0</xdr:colOff>
                    <xdr:row>0</xdr:row>
                    <xdr:rowOff>19050</xdr:rowOff>
                  </from>
                  <to>
                    <xdr:col>18</xdr:col>
                    <xdr:colOff>523875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99FF"/>
  </sheetPr>
  <dimension ref="A1:Q29"/>
  <sheetViews>
    <sheetView showGridLines="0" showZeros="0" tabSelected="1" zoomScaleNormal="100" workbookViewId="0">
      <pane ySplit="5" topLeftCell="A6" activePane="bottomLeft" state="frozen"/>
      <selection pane="bottomLeft" activeCell="G16" sqref="G16"/>
    </sheetView>
  </sheetViews>
  <sheetFormatPr baseColWidth="10" defaultRowHeight="15" outlineLevelCol="1"/>
  <cols>
    <col min="1" max="1" width="4.7109375" hidden="1" customWidth="1" outlineLevel="1"/>
    <col min="2" max="2" width="12" customWidth="1" collapsed="1"/>
    <col min="3" max="3" width="15.85546875" customWidth="1"/>
    <col min="4" max="4" width="22.5703125" customWidth="1"/>
    <col min="5" max="5" width="11.42578125" customWidth="1"/>
    <col min="6" max="6" width="16.28515625" customWidth="1"/>
    <col min="7" max="7" width="20.28515625" customWidth="1"/>
    <col min="8" max="8" width="6.28515625" customWidth="1"/>
    <col min="9" max="9" width="7.140625" customWidth="1"/>
    <col min="10" max="10" width="15.140625" customWidth="1"/>
    <col min="11" max="11" width="13.140625" customWidth="1"/>
    <col min="12" max="12" width="12.28515625" customWidth="1"/>
    <col min="13" max="15" width="9.5703125" customWidth="1"/>
    <col min="16" max="16" width="14.7109375" customWidth="1"/>
    <col min="17" max="17" width="5" customWidth="1"/>
    <col min="19" max="19" width="7.7109375" customWidth="1"/>
  </cols>
  <sheetData>
    <row r="1" spans="1:17">
      <c r="A1" s="4"/>
      <c r="B1" s="60"/>
      <c r="C1" s="61"/>
      <c r="D1" s="56"/>
      <c r="E1" s="57"/>
      <c r="F1" s="72" t="s">
        <v>43</v>
      </c>
      <c r="G1" s="108"/>
      <c r="H1" s="51"/>
      <c r="I1" s="51"/>
      <c r="J1" s="51"/>
      <c r="K1" s="51"/>
      <c r="L1" s="51"/>
      <c r="M1" s="51"/>
      <c r="N1" s="51"/>
      <c r="O1" s="51"/>
      <c r="P1" s="52"/>
      <c r="Q1" s="161" t="s">
        <v>48</v>
      </c>
    </row>
    <row r="2" spans="1:17">
      <c r="A2" s="4"/>
      <c r="B2" s="62"/>
      <c r="C2" s="107"/>
      <c r="D2" s="55"/>
      <c r="E2" s="58"/>
      <c r="F2" s="59" t="s">
        <v>44</v>
      </c>
      <c r="G2" s="109"/>
      <c r="H2" s="106"/>
      <c r="I2" s="106"/>
      <c r="J2" s="106"/>
      <c r="K2" s="106"/>
      <c r="L2" s="106"/>
      <c r="M2" s="106"/>
      <c r="N2" s="106"/>
      <c r="O2" s="106"/>
      <c r="P2" s="53"/>
      <c r="Q2" s="161"/>
    </row>
    <row r="3" spans="1:17" ht="30.75" customHeight="1">
      <c r="A3" s="4"/>
      <c r="B3" s="155"/>
      <c r="C3" s="156"/>
      <c r="D3" s="63"/>
      <c r="E3" s="157"/>
      <c r="F3" s="158"/>
      <c r="G3" s="54"/>
      <c r="H3" s="55"/>
      <c r="I3" s="106"/>
      <c r="J3" s="106"/>
      <c r="K3" s="106"/>
      <c r="L3" s="106"/>
      <c r="M3" s="106"/>
      <c r="N3" s="106"/>
      <c r="O3" s="106"/>
      <c r="P3" s="53"/>
      <c r="Q3" s="161" t="s">
        <v>49</v>
      </c>
    </row>
    <row r="4" spans="1:17">
      <c r="A4" s="144"/>
      <c r="B4" s="146"/>
      <c r="C4" s="106"/>
      <c r="D4" s="137"/>
      <c r="E4" s="138"/>
      <c r="F4" s="139" t="s">
        <v>51</v>
      </c>
      <c r="G4" s="140">
        <v>1</v>
      </c>
      <c r="H4" s="159" t="s">
        <v>2</v>
      </c>
      <c r="I4" s="159"/>
      <c r="J4" s="159"/>
      <c r="K4" s="159"/>
      <c r="L4" s="159"/>
      <c r="M4" s="159"/>
      <c r="N4" s="159"/>
      <c r="O4" s="159"/>
      <c r="P4" s="160"/>
      <c r="Q4" s="161"/>
    </row>
    <row r="5" spans="1:17" s="150" customFormat="1" ht="42.75" customHeight="1">
      <c r="A5" s="141" t="s">
        <v>52</v>
      </c>
      <c r="B5" s="141" t="s">
        <v>27</v>
      </c>
      <c r="C5" s="141" t="s">
        <v>28</v>
      </c>
      <c r="D5" s="147" t="s">
        <v>29</v>
      </c>
      <c r="E5" s="141" t="s">
        <v>30</v>
      </c>
      <c r="F5" s="148" t="s">
        <v>31</v>
      </c>
      <c r="G5" s="142" t="s">
        <v>32</v>
      </c>
      <c r="H5" s="149" t="s">
        <v>33</v>
      </c>
      <c r="I5" s="143" t="s">
        <v>34</v>
      </c>
      <c r="J5" s="143" t="s">
        <v>35</v>
      </c>
      <c r="K5" s="142" t="s">
        <v>36</v>
      </c>
      <c r="L5" s="142" t="s">
        <v>37</v>
      </c>
      <c r="M5" s="143" t="s">
        <v>38</v>
      </c>
      <c r="N5" s="143" t="s">
        <v>53</v>
      </c>
      <c r="O5" s="143" t="s">
        <v>54</v>
      </c>
      <c r="P5" s="143" t="s">
        <v>55</v>
      </c>
      <c r="Q5" s="153" t="s">
        <v>50</v>
      </c>
    </row>
    <row r="6" spans="1:17" ht="15" customHeight="1">
      <c r="A6" s="151">
        <v>2</v>
      </c>
      <c r="B6" s="147" t="s">
        <v>58</v>
      </c>
      <c r="C6" s="147" t="e">
        <f>IF(ISBLANK($B6),"",VLOOKUP($B6,Librairie!B2:L100,10,FALSE))</f>
        <v>#N/A</v>
      </c>
      <c r="D6" s="147" t="e">
        <f>IF(ISBLANK($B6),"",VLOOKUP($B6,Librairie!$B$2:$L$92,11,FALSE))</f>
        <v>#N/A</v>
      </c>
      <c r="E6" s="141" t="str">
        <f>IF(ISNUMBER(FIND("DTR",$C6)),"*","")</f>
        <v/>
      </c>
      <c r="F6" s="154" t="str">
        <f>IF(OR(ISBLANK($I6),($B6="")),"",(VLOOKUP($B6,Librairie!$B$2:$N$100,13,FALSE)))</f>
        <v/>
      </c>
      <c r="G6" s="142" t="s">
        <v>59</v>
      </c>
      <c r="H6" s="149"/>
      <c r="I6" s="143"/>
      <c r="J6" s="143"/>
      <c r="K6" s="152" t="str">
        <f>IF(ISBLANK($G6),"","Pending")</f>
        <v>Pending</v>
      </c>
      <c r="L6" s="142"/>
      <c r="M6" s="143"/>
      <c r="N6" s="143"/>
      <c r="O6" s="143"/>
      <c r="P6" s="142" t="str">
        <f>IF(ISBLANK($J6),"",SUM($J6+42))</f>
        <v/>
      </c>
    </row>
    <row r="7" spans="1:17">
      <c r="A7" s="145"/>
      <c r="B7" s="129"/>
      <c r="C7" s="130"/>
      <c r="D7" s="130"/>
      <c r="E7" s="130"/>
      <c r="F7" s="126"/>
      <c r="G7" s="131"/>
      <c r="H7" s="136"/>
      <c r="I7" s="132"/>
      <c r="J7" s="133"/>
      <c r="K7" s="130"/>
      <c r="L7" s="133"/>
      <c r="M7" s="133"/>
      <c r="N7" s="133"/>
      <c r="O7" s="133"/>
      <c r="P7" s="134"/>
    </row>
    <row r="8" spans="1:17">
      <c r="A8" s="145"/>
      <c r="B8" s="129"/>
      <c r="C8" s="130"/>
      <c r="D8" s="130"/>
      <c r="E8" s="130"/>
      <c r="F8" s="126"/>
      <c r="G8" s="131"/>
      <c r="H8" s="136"/>
      <c r="I8" s="132"/>
      <c r="J8" s="133"/>
      <c r="K8" s="130"/>
      <c r="L8" s="133"/>
      <c r="M8" s="133"/>
      <c r="N8" s="133"/>
      <c r="O8" s="133"/>
      <c r="P8" s="134"/>
    </row>
    <row r="9" spans="1:17">
      <c r="A9" s="145"/>
      <c r="B9" s="129"/>
      <c r="C9" s="130"/>
      <c r="D9" s="130"/>
      <c r="E9" s="130"/>
      <c r="F9" s="126"/>
      <c r="G9" s="131"/>
      <c r="H9" s="136"/>
      <c r="I9" s="132"/>
      <c r="J9" s="133"/>
      <c r="K9" s="130"/>
      <c r="L9" s="133"/>
      <c r="M9" s="133"/>
      <c r="N9" s="133"/>
      <c r="O9" s="133"/>
      <c r="P9" s="134"/>
      <c r="Q9" s="135"/>
    </row>
    <row r="10" spans="1:17">
      <c r="A10" s="145"/>
      <c r="B10" s="129"/>
      <c r="C10" s="130"/>
      <c r="D10" s="130"/>
      <c r="E10" s="130"/>
      <c r="F10" s="126"/>
      <c r="G10" s="131"/>
      <c r="H10" s="136"/>
      <c r="I10" s="132"/>
      <c r="J10" s="133"/>
      <c r="K10" s="130"/>
      <c r="L10" s="133"/>
      <c r="M10" s="133"/>
      <c r="N10" s="133"/>
      <c r="O10" s="133"/>
      <c r="P10" s="134"/>
      <c r="Q10" s="135"/>
    </row>
    <row r="11" spans="1:17">
      <c r="A11" s="145"/>
      <c r="B11" s="129"/>
      <c r="C11" s="130"/>
      <c r="D11" s="130"/>
      <c r="E11" s="130"/>
      <c r="F11" s="126"/>
      <c r="G11" s="131"/>
      <c r="H11" s="136"/>
      <c r="I11" s="132"/>
      <c r="J11" s="133"/>
      <c r="K11" s="130"/>
      <c r="L11" s="133"/>
      <c r="M11" s="133"/>
      <c r="N11" s="133"/>
      <c r="O11" s="133"/>
      <c r="P11" s="134"/>
      <c r="Q11" s="135"/>
    </row>
    <row r="12" spans="1:17">
      <c r="A12" s="145"/>
      <c r="B12" s="129"/>
      <c r="C12" s="130"/>
      <c r="D12" s="130"/>
      <c r="E12" s="130"/>
      <c r="F12" s="126"/>
      <c r="G12" s="131"/>
      <c r="H12" s="136"/>
      <c r="I12" s="132"/>
      <c r="J12" s="133"/>
      <c r="K12" s="130"/>
      <c r="L12" s="133"/>
      <c r="M12" s="133"/>
      <c r="N12" s="133"/>
      <c r="O12" s="133"/>
      <c r="P12" s="134"/>
      <c r="Q12" s="135"/>
    </row>
    <row r="13" spans="1:17">
      <c r="A13" s="145"/>
      <c r="B13" s="129"/>
      <c r="C13" s="130"/>
      <c r="D13" s="130"/>
      <c r="E13" s="130"/>
      <c r="F13" s="126"/>
      <c r="G13" s="131"/>
      <c r="H13" s="136"/>
      <c r="I13" s="132"/>
      <c r="J13" s="133"/>
      <c r="K13" s="130"/>
      <c r="L13" s="133"/>
      <c r="M13" s="133"/>
      <c r="N13" s="133"/>
      <c r="O13" s="133"/>
      <c r="P13" s="134"/>
      <c r="Q13" s="135"/>
    </row>
    <row r="14" spans="1:17">
      <c r="A14" s="145"/>
      <c r="B14" s="129"/>
      <c r="C14" s="130"/>
      <c r="D14" s="130"/>
      <c r="E14" s="130"/>
      <c r="F14" s="126"/>
      <c r="G14" s="131"/>
      <c r="H14" s="136"/>
      <c r="I14" s="132"/>
      <c r="J14" s="133"/>
      <c r="K14" s="130"/>
      <c r="L14" s="133"/>
      <c r="M14" s="133"/>
      <c r="N14" s="133"/>
      <c r="O14" s="133"/>
      <c r="P14" s="134"/>
      <c r="Q14" s="135"/>
    </row>
    <row r="15" spans="1:17">
      <c r="A15" s="135"/>
      <c r="B15" s="129"/>
      <c r="C15" s="130"/>
      <c r="D15" s="130"/>
      <c r="E15" s="130"/>
      <c r="F15" s="126"/>
      <c r="G15" s="131"/>
      <c r="H15" s="136"/>
      <c r="I15" s="132"/>
      <c r="J15" s="133"/>
      <c r="K15" s="130"/>
      <c r="L15" s="133"/>
      <c r="M15" s="133"/>
      <c r="N15" s="133"/>
      <c r="O15" s="133"/>
      <c r="P15" s="134"/>
      <c r="Q15" s="135"/>
    </row>
    <row r="16" spans="1:17">
      <c r="A16" s="135"/>
      <c r="B16" s="129"/>
      <c r="C16" s="130"/>
      <c r="D16" s="130"/>
      <c r="E16" s="130"/>
      <c r="F16" s="126"/>
      <c r="G16" s="131"/>
      <c r="H16" s="136"/>
      <c r="I16" s="132"/>
      <c r="J16" s="133"/>
      <c r="K16" s="130"/>
      <c r="L16" s="133"/>
      <c r="M16" s="133"/>
      <c r="N16" s="133"/>
      <c r="O16" s="133"/>
      <c r="P16" s="134"/>
      <c r="Q16" s="135"/>
    </row>
    <row r="17" spans="2:17">
      <c r="B17" s="127"/>
      <c r="C17" s="37"/>
      <c r="D17" s="37"/>
      <c r="E17" s="37"/>
      <c r="F17" s="128"/>
      <c r="G17" s="1"/>
      <c r="H17" s="3"/>
      <c r="I17" s="7"/>
      <c r="K17" s="37"/>
      <c r="P17" s="2"/>
      <c r="Q17" s="135"/>
    </row>
    <row r="18" spans="2:17">
      <c r="B18" s="127"/>
      <c r="C18" s="37"/>
      <c r="D18" s="37"/>
      <c r="E18" s="37"/>
      <c r="F18" s="128"/>
      <c r="G18" s="1"/>
      <c r="H18" s="3"/>
      <c r="I18" s="7"/>
      <c r="K18" s="37"/>
      <c r="P18" s="2"/>
      <c r="Q18" s="135"/>
    </row>
    <row r="19" spans="2:17">
      <c r="B19" s="127"/>
      <c r="C19" s="37"/>
      <c r="D19" s="37"/>
      <c r="E19" s="37"/>
      <c r="F19" s="128"/>
      <c r="G19" s="1"/>
      <c r="H19" s="3"/>
      <c r="I19" s="7"/>
      <c r="K19" s="37"/>
      <c r="P19" s="2"/>
      <c r="Q19" s="135"/>
    </row>
    <row r="20" spans="2:17">
      <c r="B20" s="127"/>
      <c r="C20" s="37"/>
      <c r="D20" s="37"/>
      <c r="E20" s="37"/>
      <c r="F20" s="128"/>
      <c r="G20" s="1"/>
      <c r="H20" s="3"/>
      <c r="I20" s="7"/>
      <c r="K20" s="37"/>
      <c r="P20" s="2"/>
      <c r="Q20" s="135"/>
    </row>
    <row r="21" spans="2:17">
      <c r="B21" s="127"/>
      <c r="C21" s="37"/>
      <c r="D21" s="37"/>
      <c r="E21" s="37"/>
      <c r="F21" s="128"/>
      <c r="G21" s="1"/>
      <c r="H21" s="3"/>
      <c r="I21" s="7"/>
      <c r="K21" s="37"/>
      <c r="P21" s="2"/>
      <c r="Q21" s="135"/>
    </row>
    <row r="22" spans="2:17">
      <c r="B22" s="127"/>
      <c r="C22" s="37"/>
      <c r="D22" s="37"/>
      <c r="E22" s="37"/>
      <c r="F22" s="128"/>
      <c r="G22" s="1"/>
      <c r="H22" s="3"/>
      <c r="I22" s="7"/>
      <c r="K22" s="37"/>
      <c r="P22" s="2"/>
      <c r="Q22" s="135"/>
    </row>
    <row r="23" spans="2:17">
      <c r="B23" s="127"/>
      <c r="C23" s="37"/>
      <c r="D23" s="37"/>
      <c r="E23" s="37"/>
      <c r="F23" s="128"/>
      <c r="G23" s="1"/>
      <c r="H23" s="3"/>
      <c r="I23" s="7"/>
      <c r="K23" s="37"/>
      <c r="P23" s="2"/>
    </row>
    <row r="24" spans="2:17">
      <c r="B24" s="127"/>
      <c r="C24" s="37"/>
      <c r="D24" s="37"/>
      <c r="E24" s="37"/>
      <c r="F24" s="128"/>
      <c r="G24" s="1"/>
      <c r="H24" s="3"/>
      <c r="I24" s="7"/>
      <c r="K24" s="37"/>
      <c r="P24" s="2"/>
    </row>
    <row r="25" spans="2:17">
      <c r="B25" s="127"/>
      <c r="C25" s="37"/>
      <c r="D25" s="37"/>
      <c r="E25" s="37"/>
      <c r="F25" s="128"/>
      <c r="G25" s="1"/>
      <c r="H25" s="3"/>
      <c r="I25" s="7"/>
      <c r="K25" s="37"/>
      <c r="P25" s="2"/>
    </row>
    <row r="26" spans="2:17">
      <c r="B26" s="127"/>
      <c r="C26" s="37"/>
      <c r="D26" s="37"/>
      <c r="E26" s="37"/>
      <c r="F26" s="128"/>
      <c r="G26" s="1"/>
      <c r="H26" s="3"/>
      <c r="I26" s="7"/>
      <c r="K26" s="37"/>
      <c r="P26" s="2"/>
    </row>
    <row r="27" spans="2:17">
      <c r="B27" s="127"/>
      <c r="C27" s="37"/>
      <c r="D27" s="37"/>
      <c r="E27" s="37"/>
      <c r="F27" s="128"/>
      <c r="G27" s="1"/>
      <c r="H27" s="3"/>
      <c r="I27" s="7"/>
      <c r="K27" s="37"/>
      <c r="P27" s="2"/>
    </row>
    <row r="28" spans="2:17">
      <c r="B28" s="124"/>
      <c r="C28" s="36"/>
      <c r="D28" s="36"/>
      <c r="E28" s="36"/>
      <c r="F28" s="126"/>
      <c r="G28" s="50"/>
      <c r="H28" s="5"/>
      <c r="I28" s="8"/>
      <c r="J28" s="4"/>
      <c r="K28" s="36"/>
      <c r="L28" s="4"/>
      <c r="M28" s="4"/>
      <c r="N28" s="4"/>
      <c r="O28" s="4"/>
      <c r="P28" s="125"/>
    </row>
    <row r="29" spans="2:17">
      <c r="B29" s="124"/>
      <c r="C29" s="36"/>
      <c r="D29" s="36"/>
      <c r="E29" s="36"/>
      <c r="F29" s="126"/>
      <c r="G29" s="50"/>
      <c r="H29" s="5"/>
      <c r="I29" s="8"/>
      <c r="J29" s="4"/>
      <c r="K29" s="36"/>
      <c r="L29" s="4"/>
      <c r="M29" s="4"/>
      <c r="N29" s="4"/>
      <c r="O29" s="4"/>
      <c r="P29" s="125"/>
    </row>
  </sheetData>
  <sheetProtection formatCells="0" formatColumns="0"/>
  <mergeCells count="5">
    <mergeCell ref="Q1:Q2"/>
    <mergeCell ref="B3:C3"/>
    <mergeCell ref="E3:F3"/>
    <mergeCell ref="Q3:Q4"/>
    <mergeCell ref="H4:P4"/>
  </mergeCells>
  <conditionalFormatting sqref="E6">
    <cfRule type="expression" dxfId="0" priority="1">
      <formula>FIND("DTR",$C6:$C6)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N°Commande_commande_Brigitte">
                <anchor moveWithCells="1" sizeWithCells="1">
                  <from>
                    <xdr:col>17</xdr:col>
                    <xdr:colOff>9525</xdr:colOff>
                    <xdr:row>2</xdr:row>
                    <xdr:rowOff>123825</xdr:rowOff>
                  </from>
                  <to>
                    <xdr:col>18</xdr:col>
                    <xdr:colOff>533400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N°Commande_nouvelle_commande">
                <anchor moveWithCells="1" sizeWithCells="1">
                  <from>
                    <xdr:col>17</xdr:col>
                    <xdr:colOff>0</xdr:colOff>
                    <xdr:row>4</xdr:row>
                    <xdr:rowOff>66675</xdr:rowOff>
                  </from>
                  <to>
                    <xdr:col>18</xdr:col>
                    <xdr:colOff>542925</xdr:colOff>
                    <xdr:row>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3">
              <controlPr defaultSize="0" print="0" autoFill="0" autoPict="0" macro="[0]!N°Commande_formulaire_nouvelle_ligne">
                <anchor moveWithCells="1" sizeWithCells="1">
                  <from>
                    <xdr:col>17</xdr:col>
                    <xdr:colOff>0</xdr:colOff>
                    <xdr:row>0</xdr:row>
                    <xdr:rowOff>19050</xdr:rowOff>
                  </from>
                  <to>
                    <xdr:col>18</xdr:col>
                    <xdr:colOff>523875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Librairie</vt:lpstr>
      <vt:lpstr>Commande fournisseur</vt:lpstr>
      <vt:lpstr>Maquette</vt:lpstr>
      <vt:lpstr>N°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Ordi</dc:creator>
  <cp:lastModifiedBy>Guy Blancher</cp:lastModifiedBy>
  <cp:lastPrinted>2014-10-27T15:54:04Z</cp:lastPrinted>
  <dcterms:created xsi:type="dcterms:W3CDTF">2014-10-27T09:11:14Z</dcterms:created>
  <dcterms:modified xsi:type="dcterms:W3CDTF">2014-11-28T15:38:02Z</dcterms:modified>
</cp:coreProperties>
</file>