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800" windowHeight="12045" activeTab="1"/>
  </bookViews>
  <sheets>
    <sheet name="Menu" sheetId="3" r:id="rId1"/>
    <sheet name="Calendrier" sheetId="1" r:id="rId2"/>
    <sheet name="Liste" sheetId="2" r:id="rId3"/>
  </sheets>
  <definedNames>
    <definedName name="Aout">Calendrier!$B$83:$AF$91</definedName>
    <definedName name="Avr">Calendrier!$B$38:$AE$46</definedName>
    <definedName name="Couleurs">OFFSET(Liste!$A$1,,,COUNTA(Liste!$A:$A))</definedName>
    <definedName name="date">Calendrier!$E$2:$AJ$2</definedName>
    <definedName name="Dec">Calendrier!$B$128:$AF$137</definedName>
    <definedName name="F">Calendrier!$A$3:$AJ$3</definedName>
    <definedName name="Fev">Calendrier!$B$15:$AD$23</definedName>
    <definedName name="Janv">Calendrier!$B$4:$AF$12</definedName>
    <definedName name="Juil">Calendrier!$B$72:$AF$80</definedName>
    <definedName name="Juin">Calendrier!$B$60:$AE$68</definedName>
    <definedName name="Mai">Calendrier!$B$49:$AF$57</definedName>
    <definedName name="Mars">Calendrier!$B$26:$AF$34</definedName>
    <definedName name="Nov">Calendrier!$B$117:$AF$125</definedName>
    <definedName name="Oct">Calendrier!$B$106:$AF$114</definedName>
    <definedName name="Sept">Calendrier!$B$94:$AE$102</definedName>
  </definedNames>
  <calcPr calcId="152511"/>
</workbook>
</file>

<file path=xl/calcChain.xml><?xml version="1.0" encoding="utf-8"?>
<calcChain xmlns="http://schemas.openxmlformats.org/spreadsheetml/2006/main">
  <c r="B24" i="1" l="1"/>
  <c r="B25" i="1"/>
  <c r="C25" i="1" s="1"/>
  <c r="D25" i="1" s="1"/>
  <c r="E25" i="1" s="1"/>
  <c r="F25" i="1" s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B37" i="1"/>
  <c r="B35" i="1" s="1"/>
  <c r="B47" i="1"/>
  <c r="B48" i="1" s="1"/>
  <c r="C48" i="1" s="1"/>
  <c r="D48" i="1" s="1"/>
  <c r="E48" i="1" s="1"/>
  <c r="F48" i="1" s="1"/>
  <c r="G48" i="1" s="1"/>
  <c r="H48" i="1" s="1"/>
  <c r="I48" i="1" s="1"/>
  <c r="J48" i="1" s="1"/>
  <c r="K48" i="1" s="1"/>
  <c r="L48" i="1" s="1"/>
  <c r="M48" i="1" s="1"/>
  <c r="N48" i="1" s="1"/>
  <c r="O48" i="1" s="1"/>
  <c r="P48" i="1" s="1"/>
  <c r="Q48" i="1" s="1"/>
  <c r="R48" i="1" s="1"/>
  <c r="S48" i="1" s="1"/>
  <c r="T48" i="1" s="1"/>
  <c r="U48" i="1" s="1"/>
  <c r="V48" i="1" s="1"/>
  <c r="W48" i="1" s="1"/>
  <c r="X48" i="1" s="1"/>
  <c r="Y48" i="1" s="1"/>
  <c r="Z48" i="1" s="1"/>
  <c r="AA48" i="1" s="1"/>
  <c r="AB48" i="1" s="1"/>
  <c r="AC48" i="1" s="1"/>
  <c r="AD48" i="1" s="1"/>
  <c r="AE48" i="1" s="1"/>
  <c r="AF48" i="1" s="1"/>
  <c r="AG11" i="1"/>
  <c r="AG22" i="1" s="1"/>
  <c r="AH11" i="1"/>
  <c r="AH22" i="1" l="1"/>
  <c r="AG33" i="1"/>
  <c r="T36" i="1"/>
  <c r="C37" i="1"/>
  <c r="D37" i="1" s="1"/>
  <c r="E37" i="1" s="1"/>
  <c r="F37" i="1" s="1"/>
  <c r="G37" i="1" s="1"/>
  <c r="H37" i="1" s="1"/>
  <c r="I37" i="1" s="1"/>
  <c r="J37" i="1" s="1"/>
  <c r="K37" i="1" s="1"/>
  <c r="L37" i="1" s="1"/>
  <c r="M37" i="1" s="1"/>
  <c r="N37" i="1" s="1"/>
  <c r="O37" i="1" s="1"/>
  <c r="P37" i="1" s="1"/>
  <c r="Q37" i="1" s="1"/>
  <c r="R37" i="1" s="1"/>
  <c r="S37" i="1" s="1"/>
  <c r="T37" i="1" s="1"/>
  <c r="U37" i="1" s="1"/>
  <c r="V37" i="1" s="1"/>
  <c r="W37" i="1" s="1"/>
  <c r="X37" i="1" s="1"/>
  <c r="Y37" i="1" s="1"/>
  <c r="Z37" i="1" s="1"/>
  <c r="AA37" i="1" s="1"/>
  <c r="AB37" i="1" s="1"/>
  <c r="AC37" i="1" s="1"/>
  <c r="AD37" i="1" s="1"/>
  <c r="AE37" i="1" s="1"/>
  <c r="AF37" i="1" s="1"/>
  <c r="AH12" i="1"/>
  <c r="AG12" i="1"/>
  <c r="AG23" i="1" s="1"/>
  <c r="AG34" i="1" s="1"/>
  <c r="AG46" i="1" s="1"/>
  <c r="AH10" i="1"/>
  <c r="AG10" i="1"/>
  <c r="AG21" i="1" s="1"/>
  <c r="AH9" i="1"/>
  <c r="AG9" i="1"/>
  <c r="AG20" i="1" s="1"/>
  <c r="AG31" i="1" s="1"/>
  <c r="AH8" i="1"/>
  <c r="AG8" i="1"/>
  <c r="AG19" i="1" s="1"/>
  <c r="AH7" i="1"/>
  <c r="AG7" i="1"/>
  <c r="AG18" i="1" s="1"/>
  <c r="AH6" i="1"/>
  <c r="AG6" i="1"/>
  <c r="AG17" i="1" s="1"/>
  <c r="AG28" i="1" s="1"/>
  <c r="AH5" i="1"/>
  <c r="AG5" i="1"/>
  <c r="AG16" i="1" s="1"/>
  <c r="AH4" i="1"/>
  <c r="AG4" i="1"/>
  <c r="AG15" i="1" s="1"/>
  <c r="AG26" i="1" s="1"/>
  <c r="AH21" i="1" l="1"/>
  <c r="AG32" i="1"/>
  <c r="AG44" i="1" s="1"/>
  <c r="AG55" i="1" s="1"/>
  <c r="AG66" i="1" s="1"/>
  <c r="AH18" i="1"/>
  <c r="AG29" i="1"/>
  <c r="AG41" i="1" s="1"/>
  <c r="AG52" i="1" s="1"/>
  <c r="AG63" i="1" s="1"/>
  <c r="AH16" i="1"/>
  <c r="AG27" i="1"/>
  <c r="AG39" i="1" s="1"/>
  <c r="AG50" i="1" s="1"/>
  <c r="AG61" i="1" s="1"/>
  <c r="AG40" i="1"/>
  <c r="AG43" i="1"/>
  <c r="AG54" i="1" s="1"/>
  <c r="AG65" i="1" s="1"/>
  <c r="AH19" i="1"/>
  <c r="AG30" i="1"/>
  <c r="AG42" i="1" s="1"/>
  <c r="AG53" i="1" s="1"/>
  <c r="AG64" i="1" s="1"/>
  <c r="AH33" i="1"/>
  <c r="AG45" i="1"/>
  <c r="AG38" i="1"/>
  <c r="AG49" i="1" s="1"/>
  <c r="AG60" i="1" s="1"/>
  <c r="AH23" i="1"/>
  <c r="AH34" i="1" s="1"/>
  <c r="AH46" i="1" s="1"/>
  <c r="AH15" i="1"/>
  <c r="AH26" i="1" s="1"/>
  <c r="AH17" i="1"/>
  <c r="AH28" i="1" s="1"/>
  <c r="AG57" i="1"/>
  <c r="AG68" i="1" s="1"/>
  <c r="AH20" i="1"/>
  <c r="AH31" i="1" s="1"/>
  <c r="AH30" i="1" l="1"/>
  <c r="AH42" i="1" s="1"/>
  <c r="AH53" i="1" s="1"/>
  <c r="AH64" i="1" s="1"/>
  <c r="AH32" i="1"/>
  <c r="AH44" i="1" s="1"/>
  <c r="AH55" i="1" s="1"/>
  <c r="AH66" i="1" s="1"/>
  <c r="AH29" i="1"/>
  <c r="AH41" i="1" s="1"/>
  <c r="AH52" i="1" s="1"/>
  <c r="AH63" i="1" s="1"/>
  <c r="AH27" i="1"/>
  <c r="AH39" i="1" s="1"/>
  <c r="AH50" i="1" s="1"/>
  <c r="AH61" i="1" s="1"/>
  <c r="AH38" i="1"/>
  <c r="AH49" i="1" s="1"/>
  <c r="AH60" i="1" s="1"/>
  <c r="AH40" i="1"/>
  <c r="AG51" i="1"/>
  <c r="AG62" i="1" s="1"/>
  <c r="AH45" i="1"/>
  <c r="AH43" i="1"/>
  <c r="AH54" i="1" s="1"/>
  <c r="AH65" i="1" s="1"/>
  <c r="AG56" i="1"/>
  <c r="AH57" i="1"/>
  <c r="AH68" i="1" s="1"/>
  <c r="AH51" i="1" l="1"/>
  <c r="AH62" i="1" s="1"/>
  <c r="AH56" i="1"/>
  <c r="AG67" i="1"/>
  <c r="AH67" i="1" l="1"/>
  <c r="AG79" i="1"/>
  <c r="B105" i="1"/>
  <c r="T104" i="1" s="1"/>
  <c r="B103" i="1"/>
  <c r="B71" i="1"/>
  <c r="B69" i="1"/>
  <c r="B3" i="1"/>
  <c r="B13" i="1"/>
  <c r="AG72" i="1"/>
  <c r="AG83" i="1" s="1"/>
  <c r="AG80" i="1"/>
  <c r="AG91" i="1" s="1"/>
  <c r="AG77" i="1"/>
  <c r="AG88" i="1" s="1"/>
  <c r="AG73" i="1"/>
  <c r="AG84" i="1" s="1"/>
  <c r="AG76" i="1"/>
  <c r="AG87" i="1" s="1"/>
  <c r="AG78" i="1"/>
  <c r="AG89" i="1" s="1"/>
  <c r="AG75" i="1"/>
  <c r="AG86" i="1" s="1"/>
  <c r="AG74" i="1"/>
  <c r="AG85" i="1" s="1"/>
  <c r="B14" i="1"/>
  <c r="C14" i="1" s="1"/>
  <c r="D14" i="1" s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B126" i="1"/>
  <c r="B127" i="1" s="1"/>
  <c r="C127" i="1" s="1"/>
  <c r="D127" i="1" s="1"/>
  <c r="E127" i="1" s="1"/>
  <c r="F127" i="1" s="1"/>
  <c r="G127" i="1" s="1"/>
  <c r="H127" i="1" s="1"/>
  <c r="I127" i="1" s="1"/>
  <c r="J127" i="1" s="1"/>
  <c r="K127" i="1" s="1"/>
  <c r="L127" i="1" s="1"/>
  <c r="M127" i="1" s="1"/>
  <c r="N127" i="1" s="1"/>
  <c r="O127" i="1" s="1"/>
  <c r="P127" i="1" s="1"/>
  <c r="Q127" i="1" s="1"/>
  <c r="R127" i="1" s="1"/>
  <c r="S127" i="1" s="1"/>
  <c r="T127" i="1" s="1"/>
  <c r="U127" i="1" s="1"/>
  <c r="V127" i="1" s="1"/>
  <c r="W127" i="1" s="1"/>
  <c r="X127" i="1" s="1"/>
  <c r="Y127" i="1" s="1"/>
  <c r="Z127" i="1" s="1"/>
  <c r="AA127" i="1" s="1"/>
  <c r="AB127" i="1" s="1"/>
  <c r="AC127" i="1" s="1"/>
  <c r="AD127" i="1" s="1"/>
  <c r="AE127" i="1" s="1"/>
  <c r="AF127" i="1" s="1"/>
  <c r="B115" i="1"/>
  <c r="B116" i="1" s="1"/>
  <c r="C116" i="1" s="1"/>
  <c r="D116" i="1" s="1"/>
  <c r="E116" i="1" s="1"/>
  <c r="F116" i="1" s="1"/>
  <c r="G116" i="1" s="1"/>
  <c r="H116" i="1" s="1"/>
  <c r="I116" i="1" s="1"/>
  <c r="J116" i="1" s="1"/>
  <c r="K116" i="1" s="1"/>
  <c r="L116" i="1" s="1"/>
  <c r="M116" i="1" s="1"/>
  <c r="N116" i="1" s="1"/>
  <c r="O116" i="1" s="1"/>
  <c r="P116" i="1" s="1"/>
  <c r="Q116" i="1" s="1"/>
  <c r="R116" i="1" s="1"/>
  <c r="S116" i="1" s="1"/>
  <c r="T116" i="1" s="1"/>
  <c r="U116" i="1" s="1"/>
  <c r="V116" i="1" s="1"/>
  <c r="W116" i="1" s="1"/>
  <c r="X116" i="1" s="1"/>
  <c r="Y116" i="1" s="1"/>
  <c r="Z116" i="1" s="1"/>
  <c r="AA116" i="1" s="1"/>
  <c r="AB116" i="1" s="1"/>
  <c r="AC116" i="1" s="1"/>
  <c r="AD116" i="1" s="1"/>
  <c r="AE116" i="1" s="1"/>
  <c r="AF116" i="1" s="1"/>
  <c r="B92" i="1"/>
  <c r="B93" i="1" s="1"/>
  <c r="C93" i="1" s="1"/>
  <c r="D93" i="1" s="1"/>
  <c r="E93" i="1" s="1"/>
  <c r="F93" i="1" s="1"/>
  <c r="G93" i="1" s="1"/>
  <c r="H93" i="1" s="1"/>
  <c r="I93" i="1" s="1"/>
  <c r="J93" i="1" s="1"/>
  <c r="K93" i="1" s="1"/>
  <c r="L93" i="1" s="1"/>
  <c r="M93" i="1" s="1"/>
  <c r="N93" i="1" s="1"/>
  <c r="O93" i="1" s="1"/>
  <c r="P93" i="1" s="1"/>
  <c r="Q93" i="1" s="1"/>
  <c r="R93" i="1" s="1"/>
  <c r="S93" i="1" s="1"/>
  <c r="T93" i="1" s="1"/>
  <c r="U93" i="1" s="1"/>
  <c r="V93" i="1" s="1"/>
  <c r="W93" i="1" s="1"/>
  <c r="X93" i="1" s="1"/>
  <c r="Y93" i="1" s="1"/>
  <c r="Z93" i="1" s="1"/>
  <c r="AA93" i="1" s="1"/>
  <c r="AB93" i="1" s="1"/>
  <c r="AC93" i="1" s="1"/>
  <c r="AD93" i="1" s="1"/>
  <c r="AE93" i="1" s="1"/>
  <c r="AF93" i="1" s="1"/>
  <c r="B82" i="1"/>
  <c r="C82" i="1" s="1"/>
  <c r="D82" i="1" s="1"/>
  <c r="E82" i="1" s="1"/>
  <c r="F82" i="1" s="1"/>
  <c r="G82" i="1" s="1"/>
  <c r="H82" i="1" s="1"/>
  <c r="I82" i="1" s="1"/>
  <c r="J82" i="1" s="1"/>
  <c r="K82" i="1" s="1"/>
  <c r="L82" i="1" s="1"/>
  <c r="M82" i="1" s="1"/>
  <c r="N82" i="1" s="1"/>
  <c r="O82" i="1" s="1"/>
  <c r="P82" i="1" s="1"/>
  <c r="Q82" i="1" s="1"/>
  <c r="R82" i="1" s="1"/>
  <c r="S82" i="1" s="1"/>
  <c r="T82" i="1" s="1"/>
  <c r="U82" i="1" s="1"/>
  <c r="V82" i="1" s="1"/>
  <c r="W82" i="1" s="1"/>
  <c r="X82" i="1" s="1"/>
  <c r="Y82" i="1" s="1"/>
  <c r="Z82" i="1" s="1"/>
  <c r="AA82" i="1" s="1"/>
  <c r="AB82" i="1" s="1"/>
  <c r="AC82" i="1" s="1"/>
  <c r="AD82" i="1" s="1"/>
  <c r="AE82" i="1" s="1"/>
  <c r="AF82" i="1" s="1"/>
  <c r="B58" i="1"/>
  <c r="B59" i="1" s="1"/>
  <c r="C59" i="1" s="1"/>
  <c r="D59" i="1" s="1"/>
  <c r="E59" i="1" s="1"/>
  <c r="F59" i="1" s="1"/>
  <c r="G59" i="1" s="1"/>
  <c r="H59" i="1" s="1"/>
  <c r="I59" i="1" s="1"/>
  <c r="J59" i="1" s="1"/>
  <c r="K59" i="1" s="1"/>
  <c r="L59" i="1" s="1"/>
  <c r="M59" i="1" s="1"/>
  <c r="N59" i="1" s="1"/>
  <c r="O59" i="1" s="1"/>
  <c r="P59" i="1" s="1"/>
  <c r="Q59" i="1" s="1"/>
  <c r="R59" i="1" s="1"/>
  <c r="S59" i="1" s="1"/>
  <c r="T59" i="1" s="1"/>
  <c r="U59" i="1" s="1"/>
  <c r="V59" i="1" s="1"/>
  <c r="W59" i="1" s="1"/>
  <c r="X59" i="1" s="1"/>
  <c r="Y59" i="1" s="1"/>
  <c r="Z59" i="1" s="1"/>
  <c r="AA59" i="1" s="1"/>
  <c r="AB59" i="1" s="1"/>
  <c r="AC59" i="1" s="1"/>
  <c r="AD59" i="1" s="1"/>
  <c r="AE59" i="1" s="1"/>
  <c r="AF59" i="1" s="1"/>
  <c r="AH79" i="1" l="1"/>
  <c r="AG90" i="1"/>
  <c r="AH74" i="1"/>
  <c r="AH85" i="1" s="1"/>
  <c r="AG94" i="1"/>
  <c r="AG97" i="1"/>
  <c r="AG100" i="1"/>
  <c r="AG96" i="1"/>
  <c r="AG98" i="1"/>
  <c r="AG95" i="1"/>
  <c r="AG99" i="1"/>
  <c r="AG102" i="1"/>
  <c r="AH73" i="1"/>
  <c r="AH84" i="1" s="1"/>
  <c r="AH80" i="1"/>
  <c r="AH91" i="1" s="1"/>
  <c r="AH78" i="1"/>
  <c r="AH89" i="1" s="1"/>
  <c r="C105" i="1"/>
  <c r="D105" i="1" s="1"/>
  <c r="E105" i="1" s="1"/>
  <c r="F105" i="1" s="1"/>
  <c r="G105" i="1" s="1"/>
  <c r="H105" i="1" s="1"/>
  <c r="I105" i="1" s="1"/>
  <c r="J105" i="1" s="1"/>
  <c r="K105" i="1" s="1"/>
  <c r="L105" i="1" s="1"/>
  <c r="M105" i="1" s="1"/>
  <c r="N105" i="1" s="1"/>
  <c r="O105" i="1" s="1"/>
  <c r="P105" i="1" s="1"/>
  <c r="Q105" i="1" s="1"/>
  <c r="R105" i="1" s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AD105" i="1" s="1"/>
  <c r="AE105" i="1" s="1"/>
  <c r="AF105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T2" i="1"/>
  <c r="C71" i="1"/>
  <c r="D71" i="1" s="1"/>
  <c r="E71" i="1" s="1"/>
  <c r="F71" i="1" s="1"/>
  <c r="G71" i="1" s="1"/>
  <c r="H71" i="1" s="1"/>
  <c r="I71" i="1" s="1"/>
  <c r="J71" i="1" s="1"/>
  <c r="K71" i="1" s="1"/>
  <c r="L71" i="1" s="1"/>
  <c r="M71" i="1" s="1"/>
  <c r="N71" i="1" s="1"/>
  <c r="O71" i="1" s="1"/>
  <c r="P71" i="1" s="1"/>
  <c r="Q71" i="1" s="1"/>
  <c r="R71" i="1" s="1"/>
  <c r="S71" i="1" s="1"/>
  <c r="T71" i="1" s="1"/>
  <c r="U71" i="1" s="1"/>
  <c r="V71" i="1" s="1"/>
  <c r="W71" i="1" s="1"/>
  <c r="X71" i="1" s="1"/>
  <c r="Y71" i="1" s="1"/>
  <c r="Z71" i="1" s="1"/>
  <c r="AA71" i="1" s="1"/>
  <c r="AB71" i="1" s="1"/>
  <c r="AC71" i="1" s="1"/>
  <c r="AD71" i="1" s="1"/>
  <c r="AE71" i="1" s="1"/>
  <c r="AF71" i="1" s="1"/>
  <c r="T70" i="1"/>
  <c r="AH75" i="1"/>
  <c r="AH86" i="1" s="1"/>
  <c r="AH72" i="1"/>
  <c r="AH83" i="1" s="1"/>
  <c r="AH76" i="1"/>
  <c r="AH87" i="1" s="1"/>
  <c r="AH77" i="1"/>
  <c r="AH88" i="1" s="1"/>
  <c r="AH90" i="1" l="1"/>
  <c r="AG101" i="1"/>
  <c r="AH102" i="1"/>
  <c r="AG114" i="1"/>
  <c r="AH99" i="1"/>
  <c r="AG111" i="1"/>
  <c r="AH95" i="1"/>
  <c r="AG107" i="1"/>
  <c r="AH98" i="1"/>
  <c r="AG110" i="1"/>
  <c r="AH96" i="1"/>
  <c r="AG108" i="1"/>
  <c r="AH100" i="1"/>
  <c r="AG112" i="1"/>
  <c r="AH97" i="1"/>
  <c r="AG109" i="1"/>
  <c r="AH94" i="1"/>
  <c r="AG106" i="1"/>
  <c r="AH101" i="1" l="1"/>
  <c r="AG113" i="1"/>
  <c r="AG117" i="1"/>
  <c r="AG128" i="1" s="1"/>
  <c r="AH106" i="1"/>
  <c r="AG120" i="1"/>
  <c r="AH109" i="1"/>
  <c r="AG123" i="1"/>
  <c r="AH112" i="1"/>
  <c r="AG119" i="1"/>
  <c r="AG131" i="1" s="1"/>
  <c r="AH108" i="1"/>
  <c r="AG121" i="1"/>
  <c r="AH110" i="1"/>
  <c r="AG118" i="1"/>
  <c r="AH107" i="1"/>
  <c r="AG122" i="1"/>
  <c r="AG134" i="1" s="1"/>
  <c r="AH111" i="1"/>
  <c r="AG125" i="1"/>
  <c r="AG137" i="1" s="1"/>
  <c r="AH114" i="1"/>
  <c r="AH113" i="1" l="1"/>
  <c r="AG124" i="1"/>
  <c r="AH122" i="1"/>
  <c r="AH134" i="1" s="1"/>
  <c r="AH125" i="1"/>
  <c r="AH137" i="1" s="1"/>
  <c r="AH119" i="1"/>
  <c r="AH131" i="1" s="1"/>
  <c r="AH117" i="1"/>
  <c r="AH128" i="1" s="1"/>
  <c r="AG130" i="1"/>
  <c r="AH118" i="1"/>
  <c r="AG133" i="1"/>
  <c r="AH121" i="1"/>
  <c r="AG135" i="1"/>
  <c r="AH123" i="1"/>
  <c r="AG132" i="1"/>
  <c r="AH120" i="1"/>
  <c r="AH124" i="1" l="1"/>
  <c r="AG136" i="1"/>
  <c r="AH133" i="1"/>
  <c r="AH130" i="1"/>
  <c r="AH132" i="1"/>
  <c r="AH135" i="1"/>
  <c r="AH136" i="1" l="1"/>
</calcChain>
</file>

<file path=xl/sharedStrings.xml><?xml version="1.0" encoding="utf-8"?>
<sst xmlns="http://schemas.openxmlformats.org/spreadsheetml/2006/main" count="174" uniqueCount="33">
  <si>
    <t>Année</t>
  </si>
  <si>
    <t>Mois</t>
  </si>
  <si>
    <t>P</t>
  </si>
  <si>
    <t>F</t>
  </si>
  <si>
    <t>RTT</t>
  </si>
  <si>
    <t>JANVIER</t>
  </si>
  <si>
    <t>R</t>
  </si>
  <si>
    <t xml:space="preserve"> PERM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</si>
  <si>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</si>
  <si>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</si>
  <si>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</si>
  <si>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</si>
  <si>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</si>
  <si>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</si>
  <si>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</si>
  <si>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</si>
  <si>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</si>
  <si>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</si>
  <si>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</si>
  <si>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PLANNING PERMISSION </t>
  </si>
  <si>
    <t xml:space="preserve"> </t>
  </si>
  <si>
    <t>ANNÉE</t>
  </si>
  <si>
    <t>MOIS</t>
  </si>
  <si>
    <t>MICKAEL 1</t>
  </si>
  <si>
    <t>MICKAEL 2</t>
  </si>
  <si>
    <t>MICKAEL 3</t>
  </si>
  <si>
    <t>MICKAEL 4</t>
  </si>
  <si>
    <t>MICKAEL 5</t>
  </si>
  <si>
    <t>MICKAEL 6</t>
  </si>
  <si>
    <t>MICKAEL 7</t>
  </si>
  <si>
    <t>MICKAEL 8</t>
  </si>
  <si>
    <t>MICKAEL 9</t>
  </si>
  <si>
    <t>MICKAEL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</si>
</sst>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\ yy"/>
    <numFmt numFmtId="165" formatCode="dd"/>
    <numFmt numFmtId="166" formatCode="\ dd\ ddd"/>
    <numFmt numFmtId="167" formatCode="yyyy"/>
  </numFmts>
  <fonts count="21">
    <font>
      <sz val="8"/>
      <name val="Verdana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Times New Roman"/>
      <family val="1"/>
    </font>
    <font>
      <sz val="11"/>
      <color rgb="FFFF0000"/>
      <name val="Times New Roman"/>
      <family val="1"/>
    </font>
    <font>
      <sz val="8"/>
      <color theme="0"/>
      <name val="Verdana"/>
      <family val="2"/>
    </font>
    <font>
      <b/>
      <sz val="10"/>
      <name val="Calibri"/>
      <family val="2"/>
      <scheme val="minor"/>
    </font>
    <font>
      <sz val="11"/>
      <name val="Felix Titling"/>
      <family val="5"/>
    </font>
    <font>
      <sz val="8"/>
      <name val="Felix Titling"/>
      <family val="5"/>
    </font>
    <font>
      <sz val="10"/>
      <name val="Felix Titling"/>
      <family val="5"/>
    </font>
    <font>
      <sz val="8"/>
      <name val="Verdana"/>
      <family val="2"/>
    </font>
    <font>
      <sz val="8"/>
      <color theme="0"/>
      <name val="Tahoma"/>
      <family val="2"/>
    </font>
    <font>
      <sz val="10"/>
      <name val="Tahoma"/>
      <family val="2"/>
    </font>
    <font>
      <b/>
      <sz val="10"/>
      <name val="Tahoma"/>
      <family val="2"/>
    </font>
    <font>
      <sz val="8"/>
      <name val="Tahoma"/>
      <family val="2"/>
    </font>
    <font>
      <sz val="10"/>
      <color theme="0"/>
      <name val="Tahoma"/>
      <family val="2"/>
    </font>
    <font>
      <sz val="10"/>
      <color theme="1"/>
      <name val="Tahoma"/>
      <family val="2"/>
    </font>
    <font>
      <sz val="9"/>
      <name val="Felix Titling"/>
      <family val="5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4515F"/>
        <bgColor indexed="64"/>
      </patternFill>
    </fill>
    <fill>
      <patternFill patternType="solid">
        <fgColor rgb="FF65C54B"/>
        <bgColor indexed="64"/>
      </patternFill>
    </fill>
    <fill>
      <patternFill patternType="solid">
        <fgColor rgb="FFAD0798"/>
        <bgColor indexed="64"/>
      </patternFill>
    </fill>
    <fill>
      <patternFill patternType="solid">
        <fgColor rgb="FF045F8D"/>
        <bgColor indexed="64"/>
      </patternFill>
    </fill>
    <fill>
      <patternFill patternType="solid">
        <fgColor rgb="FF24DE32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77">
    <xf numFmtId="0" fontId="0" fillId="0" borderId="0" xfId="0"/>
    <xf numFmtId="0" fontId="3" fillId="0" borderId="0" xfId="0" applyFont="1"/>
    <xf numFmtId="0" fontId="3" fillId="2" borderId="3" xfId="0" applyFont="1" applyFill="1" applyBorder="1" applyAlignment="1">
      <alignment horizontal="center"/>
    </xf>
    <xf numFmtId="0" fontId="3" fillId="2" borderId="3" xfId="0" applyFont="1" applyFill="1" applyBorder="1"/>
    <xf numFmtId="0" fontId="4" fillId="0" borderId="0" xfId="0" quotePrefix="1" applyFont="1"/>
    <xf numFmtId="0" fontId="4" fillId="0" borderId="0" xfId="0" applyFont="1"/>
    <xf numFmtId="0" fontId="5" fillId="2" borderId="0" xfId="0" applyFont="1" applyFill="1" applyAlignment="1">
      <alignment horizontal="center" vertical="center"/>
    </xf>
    <xf numFmtId="0" fontId="5" fillId="2" borderId="0" xfId="0" applyFont="1" applyFill="1"/>
    <xf numFmtId="0" fontId="0" fillId="2" borderId="0" xfId="0" applyFill="1"/>
    <xf numFmtId="0" fontId="7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11" fillId="2" borderId="0" xfId="0" quotePrefix="1" applyFont="1" applyFill="1" applyAlignment="1">
      <alignment horizontal="left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0" xfId="0" applyFont="1" applyFill="1"/>
    <xf numFmtId="0" fontId="14" fillId="0" borderId="0" xfId="0" applyFont="1"/>
    <xf numFmtId="0" fontId="14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18" fillId="2" borderId="4" xfId="0" applyFont="1" applyFill="1" applyBorder="1" applyAlignment="1">
      <alignment horizontal="center" vertical="center"/>
    </xf>
    <xf numFmtId="0" fontId="18" fillId="2" borderId="0" xfId="0" applyFont="1" applyFill="1" applyAlignment="1">
      <alignment horizontal="center"/>
    </xf>
    <xf numFmtId="166" fontId="10" fillId="0" borderId="0" xfId="0" applyNumberFormat="1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19" fillId="2" borderId="0" xfId="0" applyFont="1" applyFill="1" applyAlignment="1">
      <alignment horizontal="center"/>
    </xf>
    <xf numFmtId="166" fontId="14" fillId="3" borderId="5" xfId="0" applyNumberFormat="1" applyFont="1" applyFill="1" applyBorder="1" applyAlignment="1">
      <alignment horizontal="center" textRotation="90"/>
    </xf>
    <xf numFmtId="0" fontId="19" fillId="3" borderId="5" xfId="0" applyFont="1" applyFill="1" applyBorder="1" applyAlignment="1">
      <alignment horizontal="center" textRotation="90"/>
    </xf>
    <xf numFmtId="166" fontId="14" fillId="3" borderId="1" xfId="0" applyNumberFormat="1" applyFont="1" applyFill="1" applyBorder="1" applyAlignment="1">
      <alignment horizontal="center" textRotation="90"/>
    </xf>
    <xf numFmtId="0" fontId="19" fillId="3" borderId="1" xfId="0" applyFont="1" applyFill="1" applyBorder="1" applyAlignment="1">
      <alignment horizontal="center" textRotation="90"/>
    </xf>
    <xf numFmtId="0" fontId="12" fillId="2" borderId="2" xfId="0" applyFont="1" applyFill="1" applyBorder="1" applyAlignment="1">
      <alignment vertical="center"/>
    </xf>
    <xf numFmtId="166" fontId="11" fillId="2" borderId="0" xfId="0" applyNumberFormat="1" applyFont="1" applyFill="1"/>
    <xf numFmtId="0" fontId="12" fillId="3" borderId="1" xfId="0" applyFont="1" applyFill="1" applyBorder="1" applyAlignment="1">
      <alignment horizontal="left" vertical="center"/>
    </xf>
    <xf numFmtId="0" fontId="1" fillId="0" borderId="0" xfId="2"/>
    <xf numFmtId="14" fontId="1" fillId="0" borderId="0" xfId="2" applyNumberFormat="1"/>
    <xf numFmtId="167" fontId="1" fillId="0" borderId="0" xfId="2" applyNumberFormat="1"/>
    <xf numFmtId="22" fontId="1" fillId="0" borderId="0" xfId="2" applyNumberFormat="1"/>
    <xf numFmtId="0" fontId="11" fillId="2" borderId="0" xfId="0" applyNumberFormat="1" applyFont="1" applyFill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165" fontId="17" fillId="0" borderId="1" xfId="0" applyNumberFormat="1" applyFont="1" applyFill="1" applyBorder="1" applyAlignment="1">
      <alignment horizontal="center" vertical="center"/>
    </xf>
    <xf numFmtId="0" fontId="11" fillId="2" borderId="0" xfId="0" applyFont="1" applyFill="1" applyAlignment="1">
      <alignment horizontal="left" vertical="center" indent="1"/>
    </xf>
    <xf numFmtId="0" fontId="15" fillId="2" borderId="0" xfId="0" applyFont="1" applyFill="1" applyAlignment="1">
      <alignment horizontal="left" vertical="center" indent="1"/>
    </xf>
    <xf numFmtId="0" fontId="12" fillId="2" borderId="2" xfId="0" applyFont="1" applyFill="1" applyBorder="1" applyAlignment="1">
      <alignment horizontal="left" vertical="center" indent="1"/>
    </xf>
    <xf numFmtId="0" fontId="12" fillId="2" borderId="0" xfId="0" applyFont="1" applyFill="1" applyAlignment="1">
      <alignment horizontal="left" vertical="center" indent="1"/>
    </xf>
    <xf numFmtId="0" fontId="8" fillId="0" borderId="0" xfId="0" applyFont="1" applyFill="1" applyAlignment="1">
      <alignment horizontal="center" vertical="center"/>
    </xf>
    <xf numFmtId="0" fontId="15" fillId="0" borderId="0" xfId="0" applyFont="1" applyFill="1" applyAlignment="1">
      <alignment horizontal="left" vertical="center" indent="1"/>
    </xf>
    <xf numFmtId="0" fontId="11" fillId="0" borderId="0" xfId="0" applyFont="1" applyFill="1"/>
    <xf numFmtId="0" fontId="18" fillId="0" borderId="0" xfId="0" applyFont="1" applyFill="1" applyAlignment="1">
      <alignment horizontal="center"/>
    </xf>
    <xf numFmtId="0" fontId="5" fillId="0" borderId="0" xfId="0" applyFont="1" applyFill="1"/>
    <xf numFmtId="166" fontId="14" fillId="0" borderId="1" xfId="0" applyNumberFormat="1" applyFont="1" applyFill="1" applyBorder="1" applyAlignment="1">
      <alignment horizontal="center" textRotation="90"/>
    </xf>
    <xf numFmtId="0" fontId="19" fillId="0" borderId="1" xfId="0" applyFont="1" applyFill="1" applyBorder="1" applyAlignment="1">
      <alignment horizontal="center" textRotation="90"/>
    </xf>
    <xf numFmtId="166" fontId="10" fillId="0" borderId="0" xfId="0" applyNumberFormat="1" applyFont="1" applyFill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0" fillId="0" borderId="0" xfId="0" applyFill="1"/>
    <xf numFmtId="0" fontId="13" fillId="3" borderId="5" xfId="0" applyFont="1" applyFill="1" applyBorder="1" applyAlignment="1">
      <alignment horizontal="center" vertical="center"/>
    </xf>
    <xf numFmtId="166" fontId="13" fillId="0" borderId="1" xfId="0" applyNumberFormat="1" applyFont="1" applyFill="1" applyBorder="1" applyAlignment="1">
      <alignment horizontal="center" vertical="center"/>
    </xf>
    <xf numFmtId="166" fontId="13" fillId="3" borderId="1" xfId="0" applyNumberFormat="1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left" vertical="center" indent="1"/>
    </xf>
    <xf numFmtId="0" fontId="12" fillId="0" borderId="2" xfId="0" applyFont="1" applyFill="1" applyBorder="1" applyAlignment="1">
      <alignment vertical="center"/>
    </xf>
    <xf numFmtId="0" fontId="16" fillId="2" borderId="1" xfId="0" applyFont="1" applyFill="1" applyBorder="1" applyAlignment="1">
      <alignment horizontal="left" vertical="center" indent="1"/>
    </xf>
    <xf numFmtId="0" fontId="6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left" vertical="center" indent="1"/>
    </xf>
    <xf numFmtId="0" fontId="8" fillId="1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left" vertical="center" indent="1"/>
    </xf>
    <xf numFmtId="0" fontId="6" fillId="0" borderId="1" xfId="0" applyFont="1" applyFill="1" applyBorder="1" applyAlignment="1">
      <alignment horizontal="center" vertical="center"/>
    </xf>
    <xf numFmtId="165" fontId="17" fillId="10" borderId="1" xfId="0" applyNumberFormat="1" applyFont="1" applyFill="1" applyBorder="1" applyAlignment="1">
      <alignment horizontal="center" vertical="center"/>
    </xf>
    <xf numFmtId="165" fontId="17" fillId="8" borderId="1" xfId="0" applyNumberFormat="1" applyFont="1" applyFill="1" applyBorder="1" applyAlignment="1">
      <alignment horizontal="center" vertical="center"/>
    </xf>
    <xf numFmtId="165" fontId="17" fillId="6" borderId="1" xfId="0" applyNumberFormat="1" applyFont="1" applyFill="1" applyBorder="1" applyAlignment="1">
      <alignment horizontal="center" vertical="center"/>
    </xf>
    <xf numFmtId="164" fontId="20" fillId="0" borderId="6" xfId="0" applyNumberFormat="1" applyFont="1" applyFill="1" applyBorder="1" applyAlignment="1">
      <alignment horizontal="right" vertical="center"/>
    </xf>
    <xf numFmtId="164" fontId="20" fillId="0" borderId="7" xfId="0" applyNumberFormat="1" applyFont="1" applyFill="1" applyBorder="1" applyAlignment="1">
      <alignment horizontal="right" vertical="center"/>
    </xf>
    <xf numFmtId="167" fontId="20" fillId="0" borderId="7" xfId="0" applyNumberFormat="1" applyFont="1" applyFill="1" applyBorder="1" applyAlignment="1">
      <alignment horizontal="left" vertical="center"/>
    </xf>
    <xf numFmtId="167" fontId="20" fillId="0" borderId="8" xfId="0" applyNumberFormat="1" applyFont="1" applyFill="1" applyBorder="1" applyAlignment="1">
      <alignment horizontal="left" vertical="center"/>
    </xf>
    <xf numFmtId="167" fontId="20" fillId="3" borderId="7" xfId="0" applyNumberFormat="1" applyFont="1" applyFill="1" applyBorder="1" applyAlignment="1">
      <alignment horizontal="left" vertical="center"/>
    </xf>
    <xf numFmtId="167" fontId="20" fillId="3" borderId="8" xfId="0" applyNumberFormat="1" applyFont="1" applyFill="1" applyBorder="1" applyAlignment="1">
      <alignment horizontal="left" vertical="center"/>
    </xf>
    <xf numFmtId="164" fontId="20" fillId="3" borderId="6" xfId="0" applyNumberFormat="1" applyFont="1" applyFill="1" applyBorder="1" applyAlignment="1">
      <alignment horizontal="right" vertical="center"/>
    </xf>
    <xf numFmtId="164" fontId="20" fillId="3" borderId="7" xfId="0" applyNumberFormat="1" applyFont="1" applyFill="1" applyBorder="1" applyAlignment="1">
      <alignment horizontal="right" vertical="center"/>
    </xf>
  </cellXfs>
  <cellStyles count="3">
    <cellStyle name="Normal" xfId="0" builtinId="0"/>
    <cellStyle name="Normal 2" xfId="1"/>
    <cellStyle name="Normal 3" xfId="2"/>
  </cellStyles>
  <dxfs count="551"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</dxfs>
  <tableStyles count="0" defaultTableStyle="TableStyleMedium9" defaultPivotStyle="PivotStyleLight16"/>
  <colors>
    <mruColors>
      <color rgb="FFFF3300"/>
      <color rgb="FFFFC84A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vba/couleurs.php#https://www.excel-pratique.com/fr/vba/couleurs.php" TargetMode="Externa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13</xdr:row>
          <xdr:rowOff>57150</xdr:rowOff>
        </xdr:from>
        <xdr:to>
          <xdr:col>7</xdr:col>
          <xdr:colOff>742950</xdr:colOff>
          <xdr:row>15</xdr:row>
          <xdr:rowOff>152400</xdr:rowOff>
        </xdr:to>
        <xdr:sp macro="" textlink="">
          <xdr:nvSpPr>
            <xdr:cNvPr id="1033" name="C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285750</xdr:colOff>
      <xdr:row>1</xdr:row>
      <xdr:rowOff>0</xdr:rowOff>
    </xdr:from>
    <xdr:to>
      <xdr:col>13</xdr:col>
      <xdr:colOff>19050</xdr:colOff>
      <xdr:row>38</xdr:row>
      <xdr:rowOff>142875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190500"/>
          <a:ext cx="9639300" cy="7191375"/>
        </a:xfrm>
        <a:prstGeom prst="rect">
          <a:avLst/>
        </a:prstGeom>
      </xdr:spPr>
    </xdr:pic>
    <xdr:clientData/>
  </xdr:twoCellAnchor>
  <xdr:twoCellAnchor>
    <xdr:from>
      <xdr:col>1</xdr:col>
      <xdr:colOff>180975</xdr:colOff>
      <xdr:row>3</xdr:row>
      <xdr:rowOff>66675</xdr:rowOff>
    </xdr:from>
    <xdr:to>
      <xdr:col>11</xdr:col>
      <xdr:colOff>742950</xdr:colOff>
      <xdr:row>19</xdr:row>
      <xdr:rowOff>114300</xdr:rowOff>
    </xdr:to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942975" y="638175"/>
          <a:ext cx="8181975" cy="3095625"/>
        </a:xfrm>
        <a:prstGeom prst="rect">
          <a:avLst/>
        </a:prstGeom>
        <a:ln>
          <a:headEnd/>
          <a:tailEnd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lIns="27432" tIns="27432" rIns="0" bIns="0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Stencil" panose="040409050D0802020404" pitchFamily="82" charset="0"/>
            </a:rPr>
            <a:t>         PLANNING DES PERMISSIONS</a:t>
          </a:r>
        </a:p>
        <a:p>
          <a:pPr algn="ctr" rtl="0">
            <a:defRPr sz="1000"/>
          </a:pPr>
          <a:endParaRPr lang="fr-FR" sz="2000" b="1" i="0" u="none" strike="noStrike" baseline="0">
            <a:solidFill>
              <a:srgbClr val="000000"/>
            </a:solidFill>
            <a:latin typeface="Stencil" panose="040409050D0802020404" pitchFamily="82" charset="0"/>
          </a:endParaRPr>
        </a:p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Stencil" panose="040409050D0802020404" pitchFamily="82" charset="0"/>
            </a:rPr>
            <a:t>        </a:t>
          </a:r>
        </a:p>
      </xdr:txBody>
    </xdr:sp>
    <xdr:clientData/>
  </xdr:twoCellAnchor>
  <xdr:twoCellAnchor>
    <xdr:from>
      <xdr:col>1</xdr:col>
      <xdr:colOff>228600</xdr:colOff>
      <xdr:row>22</xdr:row>
      <xdr:rowOff>9525</xdr:rowOff>
    </xdr:from>
    <xdr:to>
      <xdr:col>3</xdr:col>
      <xdr:colOff>619125</xdr:colOff>
      <xdr:row>25</xdr:row>
      <xdr:rowOff>104775</xdr:rowOff>
    </xdr:to>
    <xdr:sp macro="[0]!Janvier" textlink="">
      <xdr:nvSpPr>
        <xdr:cNvPr id="4" name="Rectangle 3"/>
        <xdr:cNvSpPr/>
      </xdr:nvSpPr>
      <xdr:spPr>
        <a:xfrm>
          <a:off x="990600" y="42005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JANVIER</a:t>
          </a:r>
        </a:p>
      </xdr:txBody>
    </xdr:sp>
    <xdr:clientData/>
  </xdr:twoCellAnchor>
  <xdr:twoCellAnchor>
    <xdr:from>
      <xdr:col>3</xdr:col>
      <xdr:colOff>752475</xdr:colOff>
      <xdr:row>22</xdr:row>
      <xdr:rowOff>9525</xdr:rowOff>
    </xdr:from>
    <xdr:to>
      <xdr:col>6</xdr:col>
      <xdr:colOff>381000</xdr:colOff>
      <xdr:row>25</xdr:row>
      <xdr:rowOff>104775</xdr:rowOff>
    </xdr:to>
    <xdr:sp macro="[0]!Février" textlink="">
      <xdr:nvSpPr>
        <xdr:cNvPr id="5" name="Rectangle 4"/>
        <xdr:cNvSpPr/>
      </xdr:nvSpPr>
      <xdr:spPr>
        <a:xfrm>
          <a:off x="3038475" y="42005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FEVRIER</a:t>
          </a:r>
        </a:p>
      </xdr:txBody>
    </xdr:sp>
    <xdr:clientData/>
  </xdr:twoCellAnchor>
  <xdr:twoCellAnchor>
    <xdr:from>
      <xdr:col>6</xdr:col>
      <xdr:colOff>514350</xdr:colOff>
      <xdr:row>22</xdr:row>
      <xdr:rowOff>9525</xdr:rowOff>
    </xdr:from>
    <xdr:to>
      <xdr:col>9</xdr:col>
      <xdr:colOff>142875</xdr:colOff>
      <xdr:row>25</xdr:row>
      <xdr:rowOff>104775</xdr:rowOff>
    </xdr:to>
    <xdr:sp macro="[0]!Mars" textlink="">
      <xdr:nvSpPr>
        <xdr:cNvPr id="6" name="Rectangle 5"/>
        <xdr:cNvSpPr/>
      </xdr:nvSpPr>
      <xdr:spPr>
        <a:xfrm>
          <a:off x="5086350" y="42005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MARS</a:t>
          </a:r>
        </a:p>
      </xdr:txBody>
    </xdr:sp>
    <xdr:clientData/>
  </xdr:twoCellAnchor>
  <xdr:twoCellAnchor>
    <xdr:from>
      <xdr:col>9</xdr:col>
      <xdr:colOff>285750</xdr:colOff>
      <xdr:row>22</xdr:row>
      <xdr:rowOff>0</xdr:rowOff>
    </xdr:from>
    <xdr:to>
      <xdr:col>11</xdr:col>
      <xdr:colOff>676275</xdr:colOff>
      <xdr:row>25</xdr:row>
      <xdr:rowOff>95250</xdr:rowOff>
    </xdr:to>
    <xdr:sp macro="[0]!Avril" textlink="">
      <xdr:nvSpPr>
        <xdr:cNvPr id="7" name="Rectangle 6"/>
        <xdr:cNvSpPr/>
      </xdr:nvSpPr>
      <xdr:spPr>
        <a:xfrm>
          <a:off x="7143750" y="4191000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AVRIL</a:t>
          </a:r>
        </a:p>
      </xdr:txBody>
    </xdr:sp>
    <xdr:clientData/>
  </xdr:twoCellAnchor>
  <xdr:twoCellAnchor>
    <xdr:from>
      <xdr:col>1</xdr:col>
      <xdr:colOff>247650</xdr:colOff>
      <xdr:row>27</xdr:row>
      <xdr:rowOff>85725</xdr:rowOff>
    </xdr:from>
    <xdr:to>
      <xdr:col>3</xdr:col>
      <xdr:colOff>638175</xdr:colOff>
      <xdr:row>30</xdr:row>
      <xdr:rowOff>180975</xdr:rowOff>
    </xdr:to>
    <xdr:sp macro="[0]!Mai" textlink="">
      <xdr:nvSpPr>
        <xdr:cNvPr id="8" name="Rectangle 7"/>
        <xdr:cNvSpPr/>
      </xdr:nvSpPr>
      <xdr:spPr>
        <a:xfrm>
          <a:off x="1009650" y="52292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MAI</a:t>
          </a:r>
        </a:p>
      </xdr:txBody>
    </xdr:sp>
    <xdr:clientData/>
  </xdr:twoCellAnchor>
  <xdr:twoCellAnchor>
    <xdr:from>
      <xdr:col>4</xdr:col>
      <xdr:colOff>9525</xdr:colOff>
      <xdr:row>27</xdr:row>
      <xdr:rowOff>85725</xdr:rowOff>
    </xdr:from>
    <xdr:to>
      <xdr:col>6</xdr:col>
      <xdr:colOff>400050</xdr:colOff>
      <xdr:row>30</xdr:row>
      <xdr:rowOff>180975</xdr:rowOff>
    </xdr:to>
    <xdr:sp macro="[0]!Juin" textlink="">
      <xdr:nvSpPr>
        <xdr:cNvPr id="9" name="Rectangle 8"/>
        <xdr:cNvSpPr/>
      </xdr:nvSpPr>
      <xdr:spPr>
        <a:xfrm>
          <a:off x="3057525" y="52292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JUIN</a:t>
          </a:r>
        </a:p>
      </xdr:txBody>
    </xdr:sp>
    <xdr:clientData/>
  </xdr:twoCellAnchor>
  <xdr:twoCellAnchor>
    <xdr:from>
      <xdr:col>6</xdr:col>
      <xdr:colOff>533400</xdr:colOff>
      <xdr:row>27</xdr:row>
      <xdr:rowOff>85725</xdr:rowOff>
    </xdr:from>
    <xdr:to>
      <xdr:col>9</xdr:col>
      <xdr:colOff>161925</xdr:colOff>
      <xdr:row>30</xdr:row>
      <xdr:rowOff>180975</xdr:rowOff>
    </xdr:to>
    <xdr:sp macro="[0]!Juillet" textlink="">
      <xdr:nvSpPr>
        <xdr:cNvPr id="10" name="Rectangle 9"/>
        <xdr:cNvSpPr/>
      </xdr:nvSpPr>
      <xdr:spPr>
        <a:xfrm>
          <a:off x="5105400" y="52292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JUILLET</a:t>
          </a:r>
        </a:p>
      </xdr:txBody>
    </xdr:sp>
    <xdr:clientData/>
  </xdr:twoCellAnchor>
  <xdr:twoCellAnchor>
    <xdr:from>
      <xdr:col>9</xdr:col>
      <xdr:colOff>304800</xdr:colOff>
      <xdr:row>27</xdr:row>
      <xdr:rowOff>76200</xdr:rowOff>
    </xdr:from>
    <xdr:to>
      <xdr:col>11</xdr:col>
      <xdr:colOff>695325</xdr:colOff>
      <xdr:row>30</xdr:row>
      <xdr:rowOff>171450</xdr:rowOff>
    </xdr:to>
    <xdr:sp macro="[0]!Aout" textlink="">
      <xdr:nvSpPr>
        <xdr:cNvPr id="11" name="Rectangle 10"/>
        <xdr:cNvSpPr/>
      </xdr:nvSpPr>
      <xdr:spPr>
        <a:xfrm>
          <a:off x="7162800" y="5219700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AOUT</a:t>
          </a:r>
        </a:p>
      </xdr:txBody>
    </xdr:sp>
    <xdr:clientData/>
  </xdr:twoCellAnchor>
  <xdr:twoCellAnchor>
    <xdr:from>
      <xdr:col>1</xdr:col>
      <xdr:colOff>247650</xdr:colOff>
      <xdr:row>32</xdr:row>
      <xdr:rowOff>161925</xdr:rowOff>
    </xdr:from>
    <xdr:to>
      <xdr:col>3</xdr:col>
      <xdr:colOff>638175</xdr:colOff>
      <xdr:row>36</xdr:row>
      <xdr:rowOff>66675</xdr:rowOff>
    </xdr:to>
    <xdr:sp macro="[0]!Septembre" textlink="">
      <xdr:nvSpPr>
        <xdr:cNvPr id="12" name="Rectangle 11"/>
        <xdr:cNvSpPr/>
      </xdr:nvSpPr>
      <xdr:spPr>
        <a:xfrm>
          <a:off x="1009650" y="62579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SEPTEMBRE</a:t>
          </a:r>
        </a:p>
      </xdr:txBody>
    </xdr:sp>
    <xdr:clientData/>
  </xdr:twoCellAnchor>
  <xdr:twoCellAnchor>
    <xdr:from>
      <xdr:col>4</xdr:col>
      <xdr:colOff>9525</xdr:colOff>
      <xdr:row>32</xdr:row>
      <xdr:rowOff>161925</xdr:rowOff>
    </xdr:from>
    <xdr:to>
      <xdr:col>6</xdr:col>
      <xdr:colOff>400050</xdr:colOff>
      <xdr:row>36</xdr:row>
      <xdr:rowOff>66675</xdr:rowOff>
    </xdr:to>
    <xdr:sp macro="[0]!Octobre" textlink="">
      <xdr:nvSpPr>
        <xdr:cNvPr id="13" name="Rectangle 12"/>
        <xdr:cNvSpPr/>
      </xdr:nvSpPr>
      <xdr:spPr>
        <a:xfrm>
          <a:off x="3057525" y="62579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OCTOBRE</a:t>
          </a:r>
        </a:p>
      </xdr:txBody>
    </xdr:sp>
    <xdr:clientData/>
  </xdr:twoCellAnchor>
  <xdr:twoCellAnchor>
    <xdr:from>
      <xdr:col>6</xdr:col>
      <xdr:colOff>533400</xdr:colOff>
      <xdr:row>32</xdr:row>
      <xdr:rowOff>161925</xdr:rowOff>
    </xdr:from>
    <xdr:to>
      <xdr:col>9</xdr:col>
      <xdr:colOff>161925</xdr:colOff>
      <xdr:row>36</xdr:row>
      <xdr:rowOff>66675</xdr:rowOff>
    </xdr:to>
    <xdr:sp macro="[0]!Novembre" textlink="">
      <xdr:nvSpPr>
        <xdr:cNvPr id="14" name="Rectangle 13"/>
        <xdr:cNvSpPr/>
      </xdr:nvSpPr>
      <xdr:spPr>
        <a:xfrm>
          <a:off x="5105400" y="62579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NOVEMBRE</a:t>
          </a:r>
        </a:p>
      </xdr:txBody>
    </xdr:sp>
    <xdr:clientData/>
  </xdr:twoCellAnchor>
  <xdr:twoCellAnchor>
    <xdr:from>
      <xdr:col>9</xdr:col>
      <xdr:colOff>304800</xdr:colOff>
      <xdr:row>32</xdr:row>
      <xdr:rowOff>152400</xdr:rowOff>
    </xdr:from>
    <xdr:to>
      <xdr:col>11</xdr:col>
      <xdr:colOff>695325</xdr:colOff>
      <xdr:row>36</xdr:row>
      <xdr:rowOff>57150</xdr:rowOff>
    </xdr:to>
    <xdr:sp macro="[0]!Décembre" textlink="">
      <xdr:nvSpPr>
        <xdr:cNvPr id="15" name="Rectangle 14"/>
        <xdr:cNvSpPr/>
      </xdr:nvSpPr>
      <xdr:spPr>
        <a:xfrm>
          <a:off x="7162800" y="6248400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DECEMBRE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13</xdr:row>
          <xdr:rowOff>47625</xdr:rowOff>
        </xdr:from>
        <xdr:to>
          <xdr:col>8</xdr:col>
          <xdr:colOff>0</xdr:colOff>
          <xdr:row>15</xdr:row>
          <xdr:rowOff>171450</xdr:rowOff>
        </xdr:to>
        <xdr:sp macro="" textlink="">
          <xdr:nvSpPr>
            <xdr:cNvPr id="1027" name="Tex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209550</xdr:colOff>
          <xdr:row>3</xdr:row>
          <xdr:rowOff>95250</xdr:rowOff>
        </xdr:from>
        <xdr:to>
          <xdr:col>11</xdr:col>
          <xdr:colOff>733425</xdr:colOff>
          <xdr:row>19</xdr:row>
          <xdr:rowOff>76200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523875</xdr:colOff>
          <xdr:row>15</xdr:row>
          <xdr:rowOff>152400</xdr:rowOff>
        </xdr:from>
        <xdr:to>
          <xdr:col>3</xdr:col>
          <xdr:colOff>152400</xdr:colOff>
          <xdr:row>17</xdr:row>
          <xdr:rowOff>161925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9525</xdr:colOff>
      <xdr:row>15</xdr:row>
      <xdr:rowOff>171450</xdr:rowOff>
    </xdr:from>
    <xdr:to>
      <xdr:col>10</xdr:col>
      <xdr:colOff>752476</xdr:colOff>
      <xdr:row>18</xdr:row>
      <xdr:rowOff>9525</xdr:rowOff>
    </xdr:to>
    <xdr:sp macro="[0]!Macro17bis" textlink="">
      <xdr:nvSpPr>
        <xdr:cNvPr id="17" name="Rectangle 16"/>
        <xdr:cNvSpPr/>
      </xdr:nvSpPr>
      <xdr:spPr>
        <a:xfrm>
          <a:off x="6867525" y="3028950"/>
          <a:ext cx="1504951" cy="40957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solidFill>
                <a:schemeClr val="tx1"/>
              </a:solidFill>
            </a:rPr>
            <a:t>CREATION</a:t>
          </a:r>
          <a:r>
            <a:rPr lang="fr-FR" sz="1100" b="1" baseline="0">
              <a:solidFill>
                <a:schemeClr val="tx1"/>
              </a:solidFill>
            </a:rPr>
            <a:t> PLANNING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35</xdr:col>
      <xdr:colOff>9526</xdr:colOff>
      <xdr:row>0</xdr:row>
      <xdr:rowOff>0</xdr:rowOff>
    </xdr:from>
    <xdr:to>
      <xdr:col>35</xdr:col>
      <xdr:colOff>904875</xdr:colOff>
      <xdr:row>2</xdr:row>
      <xdr:rowOff>171450</xdr:rowOff>
    </xdr:to>
    <xdr:sp macro="[0]!affectercouleur" textlink="">
      <xdr:nvSpPr>
        <xdr:cNvPr id="17" name="Rectangle 16"/>
        <xdr:cNvSpPr/>
      </xdr:nvSpPr>
      <xdr:spPr>
        <a:xfrm>
          <a:off x="11868151" y="0"/>
          <a:ext cx="895349" cy="4572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Report </a:t>
          </a:r>
        </a:p>
      </xdr:txBody>
    </xdr:sp>
    <xdr:clientData/>
  </xdr:twoCellAnchor>
  <xdr:twoCellAnchor editAs="absolute">
    <xdr:from>
      <xdr:col>34</xdr:col>
      <xdr:colOff>133350</xdr:colOff>
      <xdr:row>0</xdr:row>
      <xdr:rowOff>0</xdr:rowOff>
    </xdr:from>
    <xdr:to>
      <xdr:col>34</xdr:col>
      <xdr:colOff>1533525</xdr:colOff>
      <xdr:row>2</xdr:row>
      <xdr:rowOff>171450</xdr:rowOff>
    </xdr:to>
    <xdr:sp macro="[0]!Supprimer_ligne" textlink="">
      <xdr:nvSpPr>
        <xdr:cNvPr id="19" name="Rectangle 18"/>
        <xdr:cNvSpPr/>
      </xdr:nvSpPr>
      <xdr:spPr>
        <a:xfrm>
          <a:off x="10363200" y="0"/>
          <a:ext cx="1400175" cy="4572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Ajouter ligne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15</xdr:row>
      <xdr:rowOff>0</xdr:rowOff>
    </xdr:from>
    <xdr:to>
      <xdr:col>10</xdr:col>
      <xdr:colOff>128057</xdr:colOff>
      <xdr:row>42</xdr:row>
      <xdr:rowOff>95249</xdr:rowOff>
    </xdr:to>
    <xdr:sp macro="[0]!TextBox1_Cliquer" textlink="">
      <xdr:nvSpPr>
        <xdr:cNvPr id="4" name="Text Box 1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7852833" y="2857500"/>
          <a:ext cx="3133724" cy="523874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https://www.excel-pratique.com/fr/vba/couleurs.php  https://www.excel-pratique.com/fr/vba/liste-couleurs-rgb.php</a:t>
          </a:r>
        </a:p>
        <a:p>
          <a:pPr algn="l" rtl="0">
            <a:defRPr sz="1000"/>
          </a:pPr>
          <a:r>
            <a:rPr lang="fr-FR" sz="800"/>
            <a:t>Range("A10:A25").Interior.Color = RGB(200,160,35)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https://www.excel-downloads.com/threads/concatener-en-couleur.66087/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000" b="1">
              <a:effectLst/>
              <a:latin typeface="+mn-lt"/>
              <a:ea typeface="+mn-ea"/>
              <a:cs typeface="+mn-cs"/>
            </a:rPr>
            <a:t>Private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Sub</a:t>
          </a:r>
          <a:r>
            <a:rPr lang="fr-FR" sz="800"/>
            <a:t> Worksheet_Change(</a:t>
          </a:r>
          <a:r>
            <a:rPr lang="fr-FR" sz="1000" b="1">
              <a:effectLst/>
              <a:latin typeface="+mn-lt"/>
              <a:ea typeface="+mn-ea"/>
              <a:cs typeface="+mn-cs"/>
            </a:rPr>
            <a:t>ByVal</a:t>
          </a:r>
          <a:r>
            <a:rPr lang="fr-FR" sz="800"/>
            <a:t> Target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As</a:t>
          </a:r>
          <a:r>
            <a:rPr lang="fr-FR" sz="800"/>
            <a:t> Range)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Not</a:t>
          </a:r>
          <a:r>
            <a:rPr lang="fr-FR" sz="800"/>
            <a:t> Application.Intersect(Target, Range(</a:t>
          </a:r>
          <a:r>
            <a:rPr lang="fr-FR" sz="1000">
              <a:effectLst/>
              <a:latin typeface="+mn-lt"/>
              <a:ea typeface="+mn-ea"/>
              <a:cs typeface="+mn-cs"/>
            </a:rPr>
            <a:t>"G:G"</a:t>
          </a:r>
          <a:r>
            <a:rPr lang="fr-FR" sz="800"/>
            <a:t>))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Is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Nothing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800"/>
            <a:t> Target = 1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800"/>
            <a:t>Range(Target.Offset(0, 1), Target.Offset(0, 4)).Interior.ColorIndex = 4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ElseIf</a:t>
          </a:r>
          <a:r>
            <a:rPr lang="fr-FR" sz="800"/>
            <a:t> Target = 2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800"/>
            <a:t>Range(Target.Offset(0, 1), Target.Offset(0, 4)).Interior.ColorIndex = 45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ElseIf</a:t>
          </a:r>
          <a:r>
            <a:rPr lang="fr-FR" sz="800"/>
            <a:t> Target = 3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800"/>
            <a:t>Range(Target.Offset(0, 1), Target.Offset(0, 4)).Interior.ColorIndex = 5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ElseIf</a:t>
          </a:r>
          <a:r>
            <a:rPr lang="fr-FR" sz="800"/>
            <a:t> Target = 4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800"/>
            <a:t>Range(Target.Offset(0, 1), Target.Offset(0, 4)).Interior.ColorIndex = 13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800"/>
            <a:t/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800"/>
            <a:t/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Sub</a:t>
          </a:r>
        </a:p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https://www.developpez.net/forums/d714683/logiciels/microsoft-office/excel/changer-couleur-remplissage-d-cellule-fonction/</a:t>
          </a:r>
          <a:endParaRPr lang="fr-FR" sz="1000" b="0" i="0" u="none" strike="noStrike" baseline="0">
            <a:solidFill>
              <a:srgbClr val="000000"/>
            </a:solidFill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https://forum.excel-pratique.com/excel/couleur-cellule-identique-t83699.html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http://ccm.net/forum/affich-540822-excel-vba-change-cell-color-based-on-value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https://stackoverflow.com/questions/43050255/excel-macro-to-change-color-of-a-row-based-on-column-and-cell-value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http://dj.joss.free.fr/cellule.htm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https://forum.excel-pratique.com/excel/couleur-cellule-identique-t83699.html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20"/>
  <sheetViews>
    <sheetView showGridLines="0" workbookViewId="0">
      <selection activeCell="O9" sqref="O9"/>
    </sheetView>
  </sheetViews>
  <sheetFormatPr baseColWidth="10" defaultRowHeight="15"/>
  <cols>
    <col min="1" max="16384" width="11.42578125" style="29"/>
  </cols>
  <sheetData>
    <row r="1" spans="1:2">
      <c r="A1" s="32"/>
      <c r="B1" s="30"/>
    </row>
    <row r="2" spans="1:2">
      <c r="B2" s="30"/>
    </row>
    <row r="3" spans="1:2">
      <c r="B3" s="31">
        <v>42342</v>
      </c>
    </row>
    <row r="20" spans="8:8">
      <c r="H20" s="30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5" r:id="rId3" name="CommandButton2">
          <controlPr defaultSize="0" autoLine="0" r:id="rId4">
            <anchor moveWithCells="1">
              <from>
                <xdr:col>1</xdr:col>
                <xdr:colOff>523875</xdr:colOff>
                <xdr:row>15</xdr:row>
                <xdr:rowOff>152400</xdr:rowOff>
              </from>
              <to>
                <xdr:col>3</xdr:col>
                <xdr:colOff>152400</xdr:colOff>
                <xdr:row>17</xdr:row>
                <xdr:rowOff>161925</xdr:rowOff>
              </to>
            </anchor>
          </controlPr>
        </control>
      </mc:Choice>
      <mc:Fallback>
        <control shapeId="1035" r:id="rId3" name="CommandButton2"/>
      </mc:Fallback>
    </mc:AlternateContent>
    <mc:AlternateContent xmlns:mc="http://schemas.openxmlformats.org/markup-compatibility/2006">
      <mc:Choice Requires="x14">
        <control shapeId="1034" r:id="rId5" name="CommandButton1">
          <controlPr defaultSize="0" autoFill="0" autoLine="0" r:id="rId6">
            <anchor moveWithCells="1">
              <from>
                <xdr:col>1</xdr:col>
                <xdr:colOff>209550</xdr:colOff>
                <xdr:row>3</xdr:row>
                <xdr:rowOff>95250</xdr:rowOff>
              </from>
              <to>
                <xdr:col>11</xdr:col>
                <xdr:colOff>733425</xdr:colOff>
                <xdr:row>19</xdr:row>
                <xdr:rowOff>76200</xdr:rowOff>
              </to>
            </anchor>
          </controlPr>
        </control>
      </mc:Choice>
      <mc:Fallback>
        <control shapeId="1034" r:id="rId5" name="CommandButton1"/>
      </mc:Fallback>
    </mc:AlternateContent>
    <mc:AlternateContent xmlns:mc="http://schemas.openxmlformats.org/markup-compatibility/2006">
      <mc:Choice Requires="x14">
        <control shapeId="1033" r:id="rId7" name="C">
          <controlPr defaultSize="0" autoLine="0" r:id="rId8">
            <anchor moveWithCells="1">
              <from>
                <xdr:col>6</xdr:col>
                <xdr:colOff>85725</xdr:colOff>
                <xdr:row>13</xdr:row>
                <xdr:rowOff>57150</xdr:rowOff>
              </from>
              <to>
                <xdr:col>7</xdr:col>
                <xdr:colOff>742950</xdr:colOff>
                <xdr:row>15</xdr:row>
                <xdr:rowOff>152400</xdr:rowOff>
              </to>
            </anchor>
          </controlPr>
        </control>
      </mc:Choice>
      <mc:Fallback>
        <control shapeId="1033" r:id="rId7" name="C"/>
      </mc:Fallback>
    </mc:AlternateContent>
    <mc:AlternateContent xmlns:mc="http://schemas.openxmlformats.org/markup-compatibility/2006">
      <mc:Choice Requires="x14">
        <control shapeId="1027" r:id="rId9" name="TextBox1">
          <controlPr defaultSize="0" autoLine="0" linkedCell="Calendrier!B1" r:id="rId10">
            <anchor moveWithCells="1">
              <from>
                <xdr:col>6</xdr:col>
                <xdr:colOff>76200</xdr:colOff>
                <xdr:row>13</xdr:row>
                <xdr:rowOff>47625</xdr:rowOff>
              </from>
              <to>
                <xdr:col>8</xdr:col>
                <xdr:colOff>0</xdr:colOff>
                <xdr:row>15</xdr:row>
                <xdr:rowOff>171450</xdr:rowOff>
              </to>
            </anchor>
          </controlPr>
        </control>
      </mc:Choice>
      <mc:Fallback>
        <control shapeId="1027" r:id="rId9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137"/>
  <sheetViews>
    <sheetView showGridLines="0" tabSelected="1" zoomScaleNormal="100" zoomScaleSheetLayoutView="106" workbookViewId="0">
      <selection activeCell="A3" sqref="A3"/>
    </sheetView>
  </sheetViews>
  <sheetFormatPr baseColWidth="10" defaultColWidth="4.7109375" defaultRowHeight="12.75"/>
  <cols>
    <col min="1" max="1" width="12" style="44" customWidth="1"/>
    <col min="2" max="32" width="4.28515625" style="14" customWidth="1"/>
    <col min="33" max="34" width="4.28515625" style="21" customWidth="1"/>
    <col min="35" max="35" width="24.42578125" customWidth="1"/>
    <col min="36" max="36" width="14" customWidth="1"/>
  </cols>
  <sheetData>
    <row r="1" spans="1:36" s="6" customFormat="1" ht="5.0999999999999996" customHeight="1">
      <c r="A1" s="41" t="s">
        <v>0</v>
      </c>
      <c r="B1" s="33">
        <v>2017</v>
      </c>
      <c r="C1" s="10"/>
      <c r="D1" s="10" t="s">
        <v>22</v>
      </c>
      <c r="E1" s="10">
        <v>1</v>
      </c>
      <c r="F1" s="11"/>
      <c r="G1" s="10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7"/>
      <c r="AH1" s="17"/>
      <c r="AJ1" s="6" t="s">
        <v>20</v>
      </c>
    </row>
    <row r="2" spans="1:36" ht="18" customHeight="1">
      <c r="A2" s="75" t="s">
        <v>19</v>
      </c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3">
        <f>B3</f>
        <v>42736</v>
      </c>
      <c r="U2" s="73"/>
      <c r="V2" s="73"/>
      <c r="W2" s="73"/>
      <c r="X2" s="73"/>
      <c r="Y2" s="73"/>
      <c r="Z2" s="73"/>
      <c r="AA2" s="73"/>
      <c r="AB2" s="73"/>
      <c r="AC2" s="73"/>
      <c r="AD2" s="73"/>
      <c r="AE2" s="73"/>
      <c r="AF2" s="73"/>
      <c r="AG2" s="73"/>
      <c r="AH2" s="74"/>
    </row>
    <row r="3" spans="1:36" s="15" customFormat="1" ht="35.25" customHeight="1">
      <c r="A3" s="55" t="s">
        <v>5</v>
      </c>
      <c r="B3" s="22">
        <f>DATE($B$1,1,1)</f>
        <v>42736</v>
      </c>
      <c r="C3" s="22">
        <f>IF(B3="","",IF(MONTH(B3+1)=1,B3+1,""))</f>
        <v>42737</v>
      </c>
      <c r="D3" s="22">
        <f t="shared" ref="D3:AF3" si="0">IF(C3="","",IF(MONTH(C3+1)=1,C3+1,""))</f>
        <v>42738</v>
      </c>
      <c r="E3" s="22">
        <f t="shared" si="0"/>
        <v>42739</v>
      </c>
      <c r="F3" s="22">
        <f t="shared" si="0"/>
        <v>42740</v>
      </c>
      <c r="G3" s="22">
        <f t="shared" si="0"/>
        <v>42741</v>
      </c>
      <c r="H3" s="22">
        <f t="shared" si="0"/>
        <v>42742</v>
      </c>
      <c r="I3" s="22">
        <f t="shared" si="0"/>
        <v>42743</v>
      </c>
      <c r="J3" s="22">
        <f t="shared" si="0"/>
        <v>42744</v>
      </c>
      <c r="K3" s="22">
        <f t="shared" si="0"/>
        <v>42745</v>
      </c>
      <c r="L3" s="22">
        <f t="shared" si="0"/>
        <v>42746</v>
      </c>
      <c r="M3" s="22">
        <f t="shared" si="0"/>
        <v>42747</v>
      </c>
      <c r="N3" s="22">
        <f t="shared" si="0"/>
        <v>42748</v>
      </c>
      <c r="O3" s="22">
        <f t="shared" si="0"/>
        <v>42749</v>
      </c>
      <c r="P3" s="22">
        <f t="shared" si="0"/>
        <v>42750</v>
      </c>
      <c r="Q3" s="22">
        <f t="shared" si="0"/>
        <v>42751</v>
      </c>
      <c r="R3" s="22">
        <f t="shared" si="0"/>
        <v>42752</v>
      </c>
      <c r="S3" s="22">
        <f t="shared" si="0"/>
        <v>42753</v>
      </c>
      <c r="T3" s="22">
        <f t="shared" si="0"/>
        <v>42754</v>
      </c>
      <c r="U3" s="22">
        <f t="shared" si="0"/>
        <v>42755</v>
      </c>
      <c r="V3" s="22">
        <f t="shared" si="0"/>
        <v>42756</v>
      </c>
      <c r="W3" s="22">
        <f t="shared" si="0"/>
        <v>42757</v>
      </c>
      <c r="X3" s="22">
        <f t="shared" si="0"/>
        <v>42758</v>
      </c>
      <c r="Y3" s="22">
        <f t="shared" si="0"/>
        <v>42759</v>
      </c>
      <c r="Z3" s="22">
        <f t="shared" si="0"/>
        <v>42760</v>
      </c>
      <c r="AA3" s="22">
        <f t="shared" si="0"/>
        <v>42761</v>
      </c>
      <c r="AB3" s="22">
        <f t="shared" si="0"/>
        <v>42762</v>
      </c>
      <c r="AC3" s="22">
        <f t="shared" si="0"/>
        <v>42763</v>
      </c>
      <c r="AD3" s="22">
        <f t="shared" si="0"/>
        <v>42764</v>
      </c>
      <c r="AE3" s="22">
        <f t="shared" si="0"/>
        <v>42765</v>
      </c>
      <c r="AF3" s="22">
        <f t="shared" si="0"/>
        <v>42766</v>
      </c>
      <c r="AG3" s="23" t="s">
        <v>7</v>
      </c>
      <c r="AH3" s="23"/>
    </row>
    <row r="4" spans="1:36" s="16" customFormat="1" ht="15" customHeight="1">
      <c r="A4" s="60" t="s">
        <v>23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  <c r="AG4" s="61">
        <f>COUNTIF(B4:AF4,"P")+COUNTIF(B4:AF4,"DP")*0.5</f>
        <v>0</v>
      </c>
      <c r="AH4" s="61">
        <f>COUNTIF(B4:AF4,"RTT")+COUNTIF(B4:AF4,"DRTT")*0.5</f>
        <v>0</v>
      </c>
      <c r="AJ4" s="34"/>
    </row>
    <row r="5" spans="1:36" s="16" customFormat="1" ht="15" customHeight="1">
      <c r="A5" s="62" t="s">
        <v>24</v>
      </c>
      <c r="B5" s="40"/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  <c r="AA5" s="40"/>
      <c r="AB5" s="40"/>
      <c r="AC5" s="40"/>
      <c r="AD5" s="40"/>
      <c r="AE5" s="40"/>
      <c r="AF5" s="40"/>
      <c r="AG5" s="61">
        <f t="shared" ref="AG5:AG12" si="1">COUNTIF(B5:AF5,"P")+COUNTIF(B5:AF5,"DP")*0.5</f>
        <v>0</v>
      </c>
      <c r="AH5" s="61">
        <f t="shared" ref="AH5:AH12" si="2">COUNTIF(B5:AF5,"RTT")+COUNTIF(B5:AF5,"DRTT")*0.5</f>
        <v>0</v>
      </c>
      <c r="AI5" s="45"/>
      <c r="AJ5" s="63"/>
    </row>
    <row r="6" spans="1:36" s="16" customFormat="1" ht="15" customHeight="1">
      <c r="A6" s="62" t="s">
        <v>25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61">
        <f t="shared" si="1"/>
        <v>0</v>
      </c>
      <c r="AH6" s="61">
        <f t="shared" si="2"/>
        <v>0</v>
      </c>
      <c r="AI6" s="45"/>
      <c r="AJ6" s="38"/>
    </row>
    <row r="7" spans="1:36" s="16" customFormat="1" ht="15" customHeight="1">
      <c r="A7" s="62" t="s">
        <v>26</v>
      </c>
      <c r="B7" s="40"/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40"/>
      <c r="AD7" s="40"/>
      <c r="AE7" s="40"/>
      <c r="AF7" s="40"/>
      <c r="AG7" s="61">
        <f t="shared" si="1"/>
        <v>0</v>
      </c>
      <c r="AH7" s="61">
        <f t="shared" si="2"/>
        <v>0</v>
      </c>
      <c r="AI7" s="45"/>
      <c r="AJ7" s="39"/>
    </row>
    <row r="8" spans="1:36" s="16" customFormat="1" ht="15" customHeight="1">
      <c r="A8" s="62" t="s">
        <v>27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61">
        <f t="shared" si="1"/>
        <v>0</v>
      </c>
      <c r="AH8" s="61">
        <f t="shared" si="2"/>
        <v>0</v>
      </c>
      <c r="AI8" s="45"/>
      <c r="AJ8" s="35"/>
    </row>
    <row r="9" spans="1:36" s="16" customFormat="1" ht="15" customHeight="1">
      <c r="A9" s="62" t="s">
        <v>28</v>
      </c>
      <c r="B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61">
        <f t="shared" si="1"/>
        <v>0</v>
      </c>
      <c r="AH9" s="61">
        <f t="shared" si="2"/>
        <v>0</v>
      </c>
      <c r="AI9" s="45"/>
      <c r="AJ9" s="36"/>
    </row>
    <row r="10" spans="1:36" s="16" customFormat="1" ht="15" customHeight="1">
      <c r="A10" s="62" t="s">
        <v>29</v>
      </c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  <c r="AF10" s="40"/>
      <c r="AG10" s="61">
        <f t="shared" si="1"/>
        <v>0</v>
      </c>
      <c r="AH10" s="61">
        <f t="shared" si="2"/>
        <v>0</v>
      </c>
      <c r="AI10" s="45"/>
      <c r="AJ10" s="37"/>
    </row>
    <row r="11" spans="1:36" s="16" customFormat="1" ht="15" customHeight="1">
      <c r="A11" s="62" t="s">
        <v>30</v>
      </c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61">
        <f t="shared" ref="AG11" si="3">COUNTIF(B11:AF11,"P")+COUNTIF(B11:AF11,"DP")*0.5</f>
        <v>0</v>
      </c>
      <c r="AH11" s="61">
        <f t="shared" ref="AH11" si="4">COUNTIF(B11:AF11,"RTT")+COUNTIF(B11:AF11,"DRTT")*0.5</f>
        <v>0</v>
      </c>
      <c r="AI11" s="45"/>
      <c r="AJ11" s="38"/>
    </row>
    <row r="12" spans="1:36" s="16" customFormat="1" ht="15" customHeight="1">
      <c r="A12" s="62" t="s">
        <v>31</v>
      </c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61">
        <f t="shared" si="1"/>
        <v>0</v>
      </c>
      <c r="AH12" s="61">
        <f t="shared" si="2"/>
        <v>0</v>
      </c>
      <c r="AI12" s="45"/>
      <c r="AJ12" s="34"/>
    </row>
    <row r="13" spans="1:36" s="7" customFormat="1" ht="9.9499999999999993" customHeight="1">
      <c r="A13" s="46" t="s">
        <v>21</v>
      </c>
      <c r="B13" s="47">
        <f>$B$1</f>
        <v>2017</v>
      </c>
      <c r="C13" s="47"/>
      <c r="D13" s="47" t="s">
        <v>1</v>
      </c>
      <c r="E13" s="47">
        <v>2</v>
      </c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8"/>
      <c r="AH13" s="48"/>
      <c r="AI13" s="49"/>
      <c r="AJ13" s="45"/>
    </row>
    <row r="14" spans="1:36" s="19" customFormat="1" ht="35.25" customHeight="1">
      <c r="A14" s="56" t="s">
        <v>8</v>
      </c>
      <c r="B14" s="50">
        <f>DATE($B$1,2,1)</f>
        <v>42767</v>
      </c>
      <c r="C14" s="50">
        <f>IF(B14="","",IF(MONTH(B14+1)=2,B14+1,""))</f>
        <v>42768</v>
      </c>
      <c r="D14" s="50">
        <f t="shared" ref="D14:AF14" si="5">IF(C14="","",IF(MONTH(C14+1)=2,C14+1,""))</f>
        <v>42769</v>
      </c>
      <c r="E14" s="50">
        <f t="shared" si="5"/>
        <v>42770</v>
      </c>
      <c r="F14" s="50">
        <f t="shared" si="5"/>
        <v>42771</v>
      </c>
      <c r="G14" s="50">
        <f t="shared" si="5"/>
        <v>42772</v>
      </c>
      <c r="H14" s="50">
        <f t="shared" si="5"/>
        <v>42773</v>
      </c>
      <c r="I14" s="50">
        <f t="shared" si="5"/>
        <v>42774</v>
      </c>
      <c r="J14" s="50">
        <f t="shared" si="5"/>
        <v>42775</v>
      </c>
      <c r="K14" s="50">
        <f t="shared" si="5"/>
        <v>42776</v>
      </c>
      <c r="L14" s="50">
        <f t="shared" si="5"/>
        <v>42777</v>
      </c>
      <c r="M14" s="50">
        <f t="shared" si="5"/>
        <v>42778</v>
      </c>
      <c r="N14" s="50">
        <f t="shared" si="5"/>
        <v>42779</v>
      </c>
      <c r="O14" s="50">
        <f t="shared" si="5"/>
        <v>42780</v>
      </c>
      <c r="P14" s="50">
        <f t="shared" si="5"/>
        <v>42781</v>
      </c>
      <c r="Q14" s="50">
        <f t="shared" si="5"/>
        <v>42782</v>
      </c>
      <c r="R14" s="50">
        <f t="shared" si="5"/>
        <v>42783</v>
      </c>
      <c r="S14" s="50">
        <f t="shared" si="5"/>
        <v>42784</v>
      </c>
      <c r="T14" s="50">
        <f t="shared" si="5"/>
        <v>42785</v>
      </c>
      <c r="U14" s="50">
        <f t="shared" si="5"/>
        <v>42786</v>
      </c>
      <c r="V14" s="50">
        <f t="shared" si="5"/>
        <v>42787</v>
      </c>
      <c r="W14" s="50">
        <f t="shared" si="5"/>
        <v>42788</v>
      </c>
      <c r="X14" s="50">
        <f t="shared" si="5"/>
        <v>42789</v>
      </c>
      <c r="Y14" s="50">
        <f t="shared" si="5"/>
        <v>42790</v>
      </c>
      <c r="Z14" s="50">
        <f t="shared" si="5"/>
        <v>42791</v>
      </c>
      <c r="AA14" s="50">
        <f t="shared" si="5"/>
        <v>42792</v>
      </c>
      <c r="AB14" s="50">
        <f t="shared" si="5"/>
        <v>42793</v>
      </c>
      <c r="AC14" s="50">
        <f t="shared" si="5"/>
        <v>42794</v>
      </c>
      <c r="AD14" s="50" t="str">
        <f t="shared" si="5"/>
        <v/>
      </c>
      <c r="AE14" s="50" t="str">
        <f t="shared" si="5"/>
        <v/>
      </c>
      <c r="AF14" s="50" t="str">
        <f t="shared" si="5"/>
        <v/>
      </c>
      <c r="AG14" s="51" t="s">
        <v>7</v>
      </c>
      <c r="AH14" s="51"/>
      <c r="AI14" s="52"/>
      <c r="AJ14" s="45"/>
    </row>
    <row r="15" spans="1:36" s="20" customFormat="1" ht="15" customHeight="1">
      <c r="A15" s="60" t="s">
        <v>23</v>
      </c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61">
        <f t="shared" ref="AG15:AG23" si="6">COUNTIF(B15:AF15,"P")+COUNTIF(B15:AF15,"DP")*0.5+AG4</f>
        <v>0</v>
      </c>
      <c r="AH15" s="61">
        <f t="shared" ref="AH15:AH23" si="7">COUNTIF(B15:AG15,"RTT")+COUNTIF(B15:AG15,"DRTT")*0.5+AH4</f>
        <v>0</v>
      </c>
      <c r="AI15" s="53"/>
      <c r="AJ15" s="34"/>
    </row>
    <row r="16" spans="1:36" s="20" customFormat="1" ht="15" customHeight="1">
      <c r="A16" s="60" t="s">
        <v>24</v>
      </c>
      <c r="B16" s="40"/>
      <c r="C16" s="40"/>
      <c r="D16" s="40"/>
      <c r="E16" s="66" t="s">
        <v>6</v>
      </c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61">
        <f t="shared" si="6"/>
        <v>0</v>
      </c>
      <c r="AH16" s="61">
        <f t="shared" si="7"/>
        <v>0</v>
      </c>
      <c r="AI16" s="53"/>
      <c r="AJ16" s="63"/>
    </row>
    <row r="17" spans="1:36" s="20" customFormat="1" ht="15" customHeight="1">
      <c r="A17" s="60" t="s">
        <v>25</v>
      </c>
      <c r="B17" s="40"/>
      <c r="C17" s="40"/>
      <c r="D17" s="40"/>
      <c r="E17" s="67" t="s">
        <v>2</v>
      </c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61">
        <f t="shared" si="6"/>
        <v>1</v>
      </c>
      <c r="AH17" s="61">
        <f t="shared" si="7"/>
        <v>0</v>
      </c>
      <c r="AI17" s="53"/>
      <c r="AJ17" s="38"/>
    </row>
    <row r="18" spans="1:36" s="20" customFormat="1" ht="15" customHeight="1">
      <c r="A18" s="60" t="s">
        <v>26</v>
      </c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61">
        <f t="shared" si="6"/>
        <v>0</v>
      </c>
      <c r="AH18" s="61">
        <f t="shared" si="7"/>
        <v>0</v>
      </c>
      <c r="AI18" s="53"/>
      <c r="AJ18" s="39"/>
    </row>
    <row r="19" spans="1:36" s="20" customFormat="1" ht="15" customHeight="1">
      <c r="A19" s="60" t="s">
        <v>27</v>
      </c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61">
        <f t="shared" si="6"/>
        <v>0</v>
      </c>
      <c r="AH19" s="61">
        <f t="shared" si="7"/>
        <v>0</v>
      </c>
      <c r="AJ19" s="35"/>
    </row>
    <row r="20" spans="1:36" s="20" customFormat="1" ht="15" customHeight="1">
      <c r="A20" s="60" t="s">
        <v>28</v>
      </c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61">
        <f t="shared" si="6"/>
        <v>0</v>
      </c>
      <c r="AH20" s="61">
        <f t="shared" si="7"/>
        <v>0</v>
      </c>
      <c r="AJ20" s="36"/>
    </row>
    <row r="21" spans="1:36" s="20" customFormat="1" ht="15" customHeight="1">
      <c r="A21" s="60" t="s">
        <v>29</v>
      </c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61">
        <f t="shared" si="6"/>
        <v>0</v>
      </c>
      <c r="AH21" s="61">
        <f t="shared" si="7"/>
        <v>0</v>
      </c>
      <c r="AJ21" s="37"/>
    </row>
    <row r="22" spans="1:36" s="20" customFormat="1" ht="15" customHeight="1">
      <c r="A22" s="60" t="s">
        <v>30</v>
      </c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61">
        <f t="shared" si="6"/>
        <v>0</v>
      </c>
      <c r="AH22" s="61">
        <f t="shared" si="7"/>
        <v>0</v>
      </c>
      <c r="AJ22" s="38"/>
    </row>
    <row r="23" spans="1:36" s="20" customFormat="1" ht="15" customHeight="1">
      <c r="A23" s="60" t="s">
        <v>31</v>
      </c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61">
        <f t="shared" si="6"/>
        <v>0</v>
      </c>
      <c r="AH23" s="61">
        <f t="shared" si="7"/>
        <v>0</v>
      </c>
      <c r="AJ23" s="34"/>
    </row>
    <row r="24" spans="1:36" s="7" customFormat="1" ht="9.9499999999999993" customHeight="1">
      <c r="A24" s="42" t="s">
        <v>0</v>
      </c>
      <c r="B24" s="13">
        <f>$B$1</f>
        <v>2017</v>
      </c>
      <c r="C24" s="13"/>
      <c r="D24" s="13" t="s">
        <v>1</v>
      </c>
      <c r="E24" s="13">
        <v>3</v>
      </c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8"/>
      <c r="AH24" s="18"/>
      <c r="AJ24" s="16"/>
    </row>
    <row r="25" spans="1:36" s="19" customFormat="1" ht="35.25" customHeight="1">
      <c r="A25" s="57" t="s">
        <v>9</v>
      </c>
      <c r="B25" s="24">
        <f>DATE($B$1,3,1)</f>
        <v>42795</v>
      </c>
      <c r="C25" s="24">
        <f>IF(B25="","",IF(MONTH(B25+1)=3,B25+1,""))</f>
        <v>42796</v>
      </c>
      <c r="D25" s="24">
        <f t="shared" ref="D25:AF25" si="8">IF(C25="","",IF(MONTH(C25+1)=3,C25+1,""))</f>
        <v>42797</v>
      </c>
      <c r="E25" s="24">
        <f t="shared" si="8"/>
        <v>42798</v>
      </c>
      <c r="F25" s="24">
        <f t="shared" si="8"/>
        <v>42799</v>
      </c>
      <c r="G25" s="24">
        <f t="shared" si="8"/>
        <v>42800</v>
      </c>
      <c r="H25" s="24">
        <f t="shared" si="8"/>
        <v>42801</v>
      </c>
      <c r="I25" s="24">
        <f t="shared" si="8"/>
        <v>42802</v>
      </c>
      <c r="J25" s="24">
        <f t="shared" si="8"/>
        <v>42803</v>
      </c>
      <c r="K25" s="24">
        <f t="shared" si="8"/>
        <v>42804</v>
      </c>
      <c r="L25" s="24">
        <f t="shared" si="8"/>
        <v>42805</v>
      </c>
      <c r="M25" s="24">
        <f t="shared" si="8"/>
        <v>42806</v>
      </c>
      <c r="N25" s="24">
        <f t="shared" si="8"/>
        <v>42807</v>
      </c>
      <c r="O25" s="24">
        <f t="shared" si="8"/>
        <v>42808</v>
      </c>
      <c r="P25" s="24">
        <f t="shared" si="8"/>
        <v>42809</v>
      </c>
      <c r="Q25" s="24">
        <f t="shared" si="8"/>
        <v>42810</v>
      </c>
      <c r="R25" s="24">
        <f t="shared" si="8"/>
        <v>42811</v>
      </c>
      <c r="S25" s="24">
        <f t="shared" si="8"/>
        <v>42812</v>
      </c>
      <c r="T25" s="24">
        <f t="shared" si="8"/>
        <v>42813</v>
      </c>
      <c r="U25" s="24">
        <f t="shared" si="8"/>
        <v>42814</v>
      </c>
      <c r="V25" s="24">
        <f t="shared" si="8"/>
        <v>42815</v>
      </c>
      <c r="W25" s="24">
        <f t="shared" si="8"/>
        <v>42816</v>
      </c>
      <c r="X25" s="24">
        <f t="shared" si="8"/>
        <v>42817</v>
      </c>
      <c r="Y25" s="24">
        <f t="shared" si="8"/>
        <v>42818</v>
      </c>
      <c r="Z25" s="24">
        <f t="shared" si="8"/>
        <v>42819</v>
      </c>
      <c r="AA25" s="24">
        <f t="shared" si="8"/>
        <v>42820</v>
      </c>
      <c r="AB25" s="24">
        <f t="shared" si="8"/>
        <v>42821</v>
      </c>
      <c r="AC25" s="24">
        <f t="shared" si="8"/>
        <v>42822</v>
      </c>
      <c r="AD25" s="24">
        <f t="shared" si="8"/>
        <v>42823</v>
      </c>
      <c r="AE25" s="24">
        <f t="shared" si="8"/>
        <v>42824</v>
      </c>
      <c r="AF25" s="24">
        <f t="shared" si="8"/>
        <v>42825</v>
      </c>
      <c r="AG25" s="25" t="s">
        <v>7</v>
      </c>
      <c r="AH25" s="25"/>
      <c r="AJ25" s="16"/>
    </row>
    <row r="26" spans="1:36" s="20" customFormat="1" ht="15" customHeight="1">
      <c r="A26" s="60" t="s">
        <v>23</v>
      </c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61">
        <f t="shared" ref="AG26:AG34" si="9">COUNTIF(B26:AF26,"P")+COUNTIF(B26:AF26,"DP")*0.5+AG15</f>
        <v>0</v>
      </c>
      <c r="AH26" s="61">
        <f t="shared" ref="AH26:AH34" si="10">COUNTIF(B26:AG26,"RTT")+COUNTIF(B26:AG26,"DRTT")*0.5+AH15</f>
        <v>0</v>
      </c>
      <c r="AJ26" s="34"/>
    </row>
    <row r="27" spans="1:36" s="20" customFormat="1" ht="15" customHeight="1">
      <c r="A27" s="60" t="s">
        <v>24</v>
      </c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66" t="s">
        <v>2</v>
      </c>
      <c r="AA27" s="40"/>
      <c r="AB27" s="66" t="s">
        <v>2</v>
      </c>
      <c r="AC27" s="40"/>
      <c r="AD27" s="40"/>
      <c r="AE27" s="40"/>
      <c r="AF27" s="40"/>
      <c r="AG27" s="61">
        <f t="shared" si="9"/>
        <v>2</v>
      </c>
      <c r="AH27" s="61">
        <f t="shared" si="10"/>
        <v>0</v>
      </c>
      <c r="AI27" s="53"/>
      <c r="AJ27" s="63"/>
    </row>
    <row r="28" spans="1:36" s="20" customFormat="1" ht="15" customHeight="1">
      <c r="A28" s="60" t="s">
        <v>25</v>
      </c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61">
        <f t="shared" si="9"/>
        <v>1</v>
      </c>
      <c r="AH28" s="61">
        <f t="shared" si="10"/>
        <v>0</v>
      </c>
      <c r="AJ28" s="38"/>
    </row>
    <row r="29" spans="1:36" s="20" customFormat="1" ht="15" customHeight="1">
      <c r="A29" s="60" t="s">
        <v>26</v>
      </c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61">
        <f t="shared" si="9"/>
        <v>0</v>
      </c>
      <c r="AH29" s="61">
        <f t="shared" si="10"/>
        <v>0</v>
      </c>
      <c r="AI29" s="53"/>
      <c r="AJ29" s="39"/>
    </row>
    <row r="30" spans="1:36" s="20" customFormat="1" ht="15" customHeight="1">
      <c r="A30" s="60" t="s">
        <v>27</v>
      </c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61">
        <f t="shared" si="9"/>
        <v>0</v>
      </c>
      <c r="AH30" s="61">
        <f t="shared" si="10"/>
        <v>0</v>
      </c>
      <c r="AJ30" s="35"/>
    </row>
    <row r="31" spans="1:36" s="20" customFormat="1" ht="15" customHeight="1">
      <c r="A31" s="60" t="s">
        <v>28</v>
      </c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61">
        <f t="shared" si="9"/>
        <v>0</v>
      </c>
      <c r="AH31" s="61">
        <f t="shared" si="10"/>
        <v>0</v>
      </c>
      <c r="AJ31" s="36"/>
    </row>
    <row r="32" spans="1:36" s="20" customFormat="1" ht="15" customHeight="1">
      <c r="A32" s="60" t="s">
        <v>29</v>
      </c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61">
        <f t="shared" si="9"/>
        <v>0</v>
      </c>
      <c r="AH32" s="61">
        <f t="shared" si="10"/>
        <v>0</v>
      </c>
      <c r="AJ32" s="37"/>
    </row>
    <row r="33" spans="1:36" s="20" customFormat="1" ht="15" customHeight="1">
      <c r="A33" s="60" t="s">
        <v>30</v>
      </c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61">
        <f t="shared" si="9"/>
        <v>0</v>
      </c>
      <c r="AH33" s="61">
        <f t="shared" si="10"/>
        <v>0</v>
      </c>
      <c r="AJ33" s="38"/>
    </row>
    <row r="34" spans="1:36" s="20" customFormat="1" ht="15" customHeight="1">
      <c r="A34" s="60" t="s">
        <v>31</v>
      </c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61">
        <f t="shared" si="9"/>
        <v>0</v>
      </c>
      <c r="AH34" s="61">
        <f t="shared" si="10"/>
        <v>0</v>
      </c>
      <c r="AJ34" s="34"/>
    </row>
    <row r="35" spans="1:36" s="20" customFormat="1" ht="5.0999999999999996" customHeight="1">
      <c r="A35" s="43"/>
      <c r="B35" s="27">
        <f>B37</f>
        <v>42826</v>
      </c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J35" s="16"/>
    </row>
    <row r="36" spans="1:36" ht="24" customHeight="1">
      <c r="A36" s="75" t="s">
        <v>19</v>
      </c>
      <c r="B36" s="76"/>
      <c r="C36" s="76"/>
      <c r="D36" s="76"/>
      <c r="E36" s="76"/>
      <c r="F36" s="76"/>
      <c r="G36" s="76"/>
      <c r="H36" s="76"/>
      <c r="I36" s="76"/>
      <c r="J36" s="76"/>
      <c r="K36" s="76"/>
      <c r="L36" s="76"/>
      <c r="M36" s="76"/>
      <c r="N36" s="76"/>
      <c r="O36" s="76"/>
      <c r="P36" s="76"/>
      <c r="Q36" s="76"/>
      <c r="R36" s="76"/>
      <c r="S36" s="76"/>
      <c r="T36" s="73">
        <f>B37</f>
        <v>42826</v>
      </c>
      <c r="U36" s="73"/>
      <c r="V36" s="73"/>
      <c r="W36" s="73"/>
      <c r="X36" s="73"/>
      <c r="Y36" s="73"/>
      <c r="Z36" s="73"/>
      <c r="AA36" s="73"/>
      <c r="AB36" s="73"/>
      <c r="AC36" s="73"/>
      <c r="AD36" s="73"/>
      <c r="AE36" s="73"/>
      <c r="AF36" s="73"/>
      <c r="AG36" s="73"/>
      <c r="AH36" s="74"/>
      <c r="AJ36" s="16"/>
    </row>
    <row r="37" spans="1:36" s="19" customFormat="1" ht="35.25" customHeight="1">
      <c r="A37" s="57" t="s">
        <v>10</v>
      </c>
      <c r="B37" s="24">
        <f>DATE($B$1,4,1)</f>
        <v>42826</v>
      </c>
      <c r="C37" s="24">
        <f>IF(B37="","",IF(MONTH(B37+1)=4,B37+1,""))</f>
        <v>42827</v>
      </c>
      <c r="D37" s="24">
        <f t="shared" ref="D37:AF37" si="11">IF(C37="","",IF(MONTH(C37+1)=4,C37+1,""))</f>
        <v>42828</v>
      </c>
      <c r="E37" s="24">
        <f t="shared" si="11"/>
        <v>42829</v>
      </c>
      <c r="F37" s="24">
        <f t="shared" si="11"/>
        <v>42830</v>
      </c>
      <c r="G37" s="24">
        <f t="shared" si="11"/>
        <v>42831</v>
      </c>
      <c r="H37" s="24">
        <f t="shared" si="11"/>
        <v>42832</v>
      </c>
      <c r="I37" s="24">
        <f t="shared" si="11"/>
        <v>42833</v>
      </c>
      <c r="J37" s="24">
        <f t="shared" si="11"/>
        <v>42834</v>
      </c>
      <c r="K37" s="24">
        <f t="shared" si="11"/>
        <v>42835</v>
      </c>
      <c r="L37" s="24">
        <f t="shared" si="11"/>
        <v>42836</v>
      </c>
      <c r="M37" s="24">
        <f t="shared" si="11"/>
        <v>42837</v>
      </c>
      <c r="N37" s="24">
        <f t="shared" si="11"/>
        <v>42838</v>
      </c>
      <c r="O37" s="24">
        <f t="shared" si="11"/>
        <v>42839</v>
      </c>
      <c r="P37" s="24">
        <f t="shared" si="11"/>
        <v>42840</v>
      </c>
      <c r="Q37" s="24">
        <f t="shared" si="11"/>
        <v>42841</v>
      </c>
      <c r="R37" s="24">
        <f t="shared" si="11"/>
        <v>42842</v>
      </c>
      <c r="S37" s="24">
        <f t="shared" si="11"/>
        <v>42843</v>
      </c>
      <c r="T37" s="24">
        <f t="shared" si="11"/>
        <v>42844</v>
      </c>
      <c r="U37" s="24">
        <f t="shared" si="11"/>
        <v>42845</v>
      </c>
      <c r="V37" s="24">
        <f t="shared" si="11"/>
        <v>42846</v>
      </c>
      <c r="W37" s="24">
        <f t="shared" si="11"/>
        <v>42847</v>
      </c>
      <c r="X37" s="24">
        <f t="shared" si="11"/>
        <v>42848</v>
      </c>
      <c r="Y37" s="24">
        <f t="shared" si="11"/>
        <v>42849</v>
      </c>
      <c r="Z37" s="24">
        <f t="shared" si="11"/>
        <v>42850</v>
      </c>
      <c r="AA37" s="24">
        <f t="shared" si="11"/>
        <v>42851</v>
      </c>
      <c r="AB37" s="24">
        <f t="shared" si="11"/>
        <v>42852</v>
      </c>
      <c r="AC37" s="24">
        <f t="shared" si="11"/>
        <v>42853</v>
      </c>
      <c r="AD37" s="24">
        <f t="shared" si="11"/>
        <v>42854</v>
      </c>
      <c r="AE37" s="24">
        <f t="shared" si="11"/>
        <v>42855</v>
      </c>
      <c r="AF37" s="24" t="str">
        <f t="shared" si="11"/>
        <v/>
      </c>
      <c r="AG37" s="25" t="s">
        <v>7</v>
      </c>
      <c r="AH37" s="25"/>
      <c r="AJ37" s="16"/>
    </row>
    <row r="38" spans="1:36" s="20" customFormat="1" ht="15" customHeight="1">
      <c r="A38" s="60" t="s">
        <v>23</v>
      </c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61">
        <f t="shared" ref="AG38:AG46" si="12">COUNTIF(B38:AF38,"P")+COUNTIF(B38:AF38,"DP")*0.5+AG26</f>
        <v>0</v>
      </c>
      <c r="AH38" s="61">
        <f t="shared" ref="AH38:AH46" si="13">COUNTIF(B38:AG38,"RTT")+COUNTIF(B38:AG38,"DRTT")*0.5+AH26</f>
        <v>0</v>
      </c>
      <c r="AJ38" s="34"/>
    </row>
    <row r="39" spans="1:36" s="20" customFormat="1" ht="15" customHeight="1">
      <c r="A39" s="60" t="s">
        <v>24</v>
      </c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61">
        <f t="shared" si="12"/>
        <v>2</v>
      </c>
      <c r="AH39" s="61">
        <f t="shared" si="13"/>
        <v>0</v>
      </c>
      <c r="AJ39" s="63"/>
    </row>
    <row r="40" spans="1:36" s="20" customFormat="1" ht="15" customHeight="1">
      <c r="A40" s="60" t="s">
        <v>25</v>
      </c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61">
        <f t="shared" si="12"/>
        <v>1</v>
      </c>
      <c r="AH40" s="61">
        <f t="shared" si="13"/>
        <v>0</v>
      </c>
      <c r="AI40" s="53"/>
      <c r="AJ40" s="38"/>
    </row>
    <row r="41" spans="1:36" s="20" customFormat="1" ht="15" customHeight="1">
      <c r="A41" s="60" t="s">
        <v>26</v>
      </c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40"/>
      <c r="AF41" s="40"/>
      <c r="AG41" s="61">
        <f t="shared" si="12"/>
        <v>0</v>
      </c>
      <c r="AH41" s="61">
        <f t="shared" si="13"/>
        <v>0</v>
      </c>
      <c r="AI41" s="53"/>
      <c r="AJ41" s="39"/>
    </row>
    <row r="42" spans="1:36" s="20" customFormat="1" ht="15" customHeight="1">
      <c r="A42" s="60" t="s">
        <v>27</v>
      </c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61">
        <f t="shared" si="12"/>
        <v>0</v>
      </c>
      <c r="AH42" s="61">
        <f t="shared" si="13"/>
        <v>0</v>
      </c>
      <c r="AI42" s="53"/>
      <c r="AJ42" s="35"/>
    </row>
    <row r="43" spans="1:36" s="20" customFormat="1" ht="15" customHeight="1">
      <c r="A43" s="60" t="s">
        <v>28</v>
      </c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/>
      <c r="V43" s="68" t="s">
        <v>2</v>
      </c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61">
        <f t="shared" si="12"/>
        <v>1</v>
      </c>
      <c r="AH43" s="61">
        <f t="shared" si="13"/>
        <v>0</v>
      </c>
      <c r="AJ43" s="36"/>
    </row>
    <row r="44" spans="1:36" s="20" customFormat="1" ht="15" customHeight="1">
      <c r="A44" s="60" t="s">
        <v>29</v>
      </c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40"/>
      <c r="AF44" s="40"/>
      <c r="AG44" s="61">
        <f t="shared" si="12"/>
        <v>0</v>
      </c>
      <c r="AH44" s="61">
        <f t="shared" si="13"/>
        <v>0</v>
      </c>
      <c r="AJ44" s="37"/>
    </row>
    <row r="45" spans="1:36" s="20" customFormat="1" ht="15" customHeight="1">
      <c r="A45" s="60" t="s">
        <v>30</v>
      </c>
      <c r="B45" s="40"/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40"/>
      <c r="AF45" s="40"/>
      <c r="AG45" s="61">
        <f t="shared" si="12"/>
        <v>0</v>
      </c>
      <c r="AH45" s="61">
        <f t="shared" si="13"/>
        <v>0</v>
      </c>
      <c r="AJ45" s="38"/>
    </row>
    <row r="46" spans="1:36" s="20" customFormat="1" ht="15" customHeight="1">
      <c r="A46" s="60" t="s">
        <v>31</v>
      </c>
      <c r="B46" s="40"/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/>
      <c r="V46" s="40"/>
      <c r="W46" s="40"/>
      <c r="X46" s="40"/>
      <c r="Y46" s="40"/>
      <c r="Z46" s="40"/>
      <c r="AA46" s="40"/>
      <c r="AB46" s="40"/>
      <c r="AC46" s="40"/>
      <c r="AD46" s="40"/>
      <c r="AE46" s="40"/>
      <c r="AF46" s="40"/>
      <c r="AG46" s="61">
        <f t="shared" si="12"/>
        <v>0</v>
      </c>
      <c r="AH46" s="61">
        <f t="shared" si="13"/>
        <v>0</v>
      </c>
      <c r="AJ46" s="34"/>
    </row>
    <row r="47" spans="1:36" s="7" customFormat="1">
      <c r="A47" s="42" t="s">
        <v>0</v>
      </c>
      <c r="B47" s="13">
        <f>$B$1</f>
        <v>2017</v>
      </c>
      <c r="C47" s="13"/>
      <c r="D47" s="13" t="s">
        <v>1</v>
      </c>
      <c r="E47" s="13">
        <v>5</v>
      </c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8"/>
      <c r="AH47" s="18"/>
      <c r="AJ47" s="16"/>
    </row>
    <row r="48" spans="1:36" s="19" customFormat="1" ht="35.25" customHeight="1">
      <c r="A48" s="57" t="s">
        <v>11</v>
      </c>
      <c r="B48" s="24">
        <f>DATE(B47,5,1)</f>
        <v>42856</v>
      </c>
      <c r="C48" s="24">
        <f>IF(B48="","",IF(MONTH(B48+1)=5,B48+1,""))</f>
        <v>42857</v>
      </c>
      <c r="D48" s="24">
        <f t="shared" ref="D48:AF48" si="14">IF(C48="","",IF(MONTH(C48+1)=5,C48+1,""))</f>
        <v>42858</v>
      </c>
      <c r="E48" s="24">
        <f t="shared" si="14"/>
        <v>42859</v>
      </c>
      <c r="F48" s="24">
        <f t="shared" si="14"/>
        <v>42860</v>
      </c>
      <c r="G48" s="24">
        <f t="shared" si="14"/>
        <v>42861</v>
      </c>
      <c r="H48" s="24">
        <f t="shared" si="14"/>
        <v>42862</v>
      </c>
      <c r="I48" s="24">
        <f t="shared" si="14"/>
        <v>42863</v>
      </c>
      <c r="J48" s="24">
        <f t="shared" si="14"/>
        <v>42864</v>
      </c>
      <c r="K48" s="24">
        <f t="shared" si="14"/>
        <v>42865</v>
      </c>
      <c r="L48" s="24">
        <f t="shared" si="14"/>
        <v>42866</v>
      </c>
      <c r="M48" s="24">
        <f t="shared" si="14"/>
        <v>42867</v>
      </c>
      <c r="N48" s="24">
        <f t="shared" si="14"/>
        <v>42868</v>
      </c>
      <c r="O48" s="24">
        <f t="shared" si="14"/>
        <v>42869</v>
      </c>
      <c r="P48" s="24">
        <f t="shared" si="14"/>
        <v>42870</v>
      </c>
      <c r="Q48" s="24">
        <f t="shared" si="14"/>
        <v>42871</v>
      </c>
      <c r="R48" s="24">
        <f t="shared" si="14"/>
        <v>42872</v>
      </c>
      <c r="S48" s="24">
        <f t="shared" si="14"/>
        <v>42873</v>
      </c>
      <c r="T48" s="24">
        <f t="shared" si="14"/>
        <v>42874</v>
      </c>
      <c r="U48" s="24">
        <f t="shared" si="14"/>
        <v>42875</v>
      </c>
      <c r="V48" s="24">
        <f t="shared" si="14"/>
        <v>42876</v>
      </c>
      <c r="W48" s="24">
        <f t="shared" si="14"/>
        <v>42877</v>
      </c>
      <c r="X48" s="24">
        <f t="shared" si="14"/>
        <v>42878</v>
      </c>
      <c r="Y48" s="24">
        <f t="shared" si="14"/>
        <v>42879</v>
      </c>
      <c r="Z48" s="24">
        <f t="shared" si="14"/>
        <v>42880</v>
      </c>
      <c r="AA48" s="24">
        <f t="shared" si="14"/>
        <v>42881</v>
      </c>
      <c r="AB48" s="24">
        <f t="shared" si="14"/>
        <v>42882</v>
      </c>
      <c r="AC48" s="24">
        <f t="shared" si="14"/>
        <v>42883</v>
      </c>
      <c r="AD48" s="24">
        <f t="shared" si="14"/>
        <v>42884</v>
      </c>
      <c r="AE48" s="24">
        <f t="shared" si="14"/>
        <v>42885</v>
      </c>
      <c r="AF48" s="24">
        <f t="shared" si="14"/>
        <v>42886</v>
      </c>
      <c r="AG48" s="25" t="s">
        <v>7</v>
      </c>
      <c r="AH48" s="25"/>
      <c r="AJ48" s="16"/>
    </row>
    <row r="49" spans="1:36" s="20" customFormat="1" ht="15" customHeight="1">
      <c r="A49" s="60" t="s">
        <v>23</v>
      </c>
      <c r="B49" s="40"/>
      <c r="C49" s="40"/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40"/>
      <c r="AF49" s="40"/>
      <c r="AG49" s="61">
        <f t="shared" ref="AG49:AG57" si="15">COUNTIF(B49:AF49,"P")+COUNTIF(B49:AF49,"DP")*0.5+AG38</f>
        <v>0</v>
      </c>
      <c r="AH49" s="61">
        <f t="shared" ref="AH49:AH57" si="16">COUNTIF(B49:AG49,"RTT")+COUNTIF(B49:AG49,"DRTT")*0.5+AH38</f>
        <v>0</v>
      </c>
      <c r="AJ49" s="34"/>
    </row>
    <row r="50" spans="1:36" s="20" customFormat="1" ht="15" customHeight="1">
      <c r="A50" s="60" t="s">
        <v>24</v>
      </c>
      <c r="B50" s="40"/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40"/>
      <c r="AF50" s="40"/>
      <c r="AG50" s="61">
        <f t="shared" si="15"/>
        <v>2</v>
      </c>
      <c r="AH50" s="61">
        <f t="shared" si="16"/>
        <v>0</v>
      </c>
      <c r="AJ50" s="63"/>
    </row>
    <row r="51" spans="1:36" s="20" customFormat="1" ht="15" customHeight="1">
      <c r="A51" s="60" t="s">
        <v>25</v>
      </c>
      <c r="B51" s="40"/>
      <c r="C51" s="40"/>
      <c r="D51" s="40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  <c r="AE51" s="40"/>
      <c r="AF51" s="40"/>
      <c r="AG51" s="61">
        <f t="shared" si="15"/>
        <v>1</v>
      </c>
      <c r="AH51" s="61">
        <f t="shared" si="16"/>
        <v>0</v>
      </c>
      <c r="AI51" s="53"/>
      <c r="AJ51" s="38"/>
    </row>
    <row r="52" spans="1:36" s="20" customFormat="1" ht="15" customHeight="1">
      <c r="A52" s="60" t="s">
        <v>26</v>
      </c>
      <c r="B52" s="40"/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0"/>
      <c r="T52" s="40"/>
      <c r="U52" s="40"/>
      <c r="V52" s="40"/>
      <c r="W52" s="40"/>
      <c r="X52" s="40"/>
      <c r="Y52" s="40"/>
      <c r="Z52" s="40"/>
      <c r="AA52" s="40"/>
      <c r="AB52" s="40"/>
      <c r="AC52" s="40"/>
      <c r="AD52" s="40"/>
      <c r="AE52" s="40"/>
      <c r="AF52" s="40"/>
      <c r="AG52" s="61">
        <f t="shared" si="15"/>
        <v>0</v>
      </c>
      <c r="AH52" s="61">
        <f t="shared" si="16"/>
        <v>0</v>
      </c>
      <c r="AJ52" s="39"/>
    </row>
    <row r="53" spans="1:36" s="20" customFormat="1" ht="15" customHeight="1">
      <c r="A53" s="60" t="s">
        <v>27</v>
      </c>
      <c r="B53" s="40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61">
        <f t="shared" si="15"/>
        <v>0</v>
      </c>
      <c r="AH53" s="61">
        <f t="shared" si="16"/>
        <v>0</v>
      </c>
      <c r="AJ53" s="35"/>
    </row>
    <row r="54" spans="1:36" s="20" customFormat="1" ht="15" customHeight="1">
      <c r="A54" s="60" t="s">
        <v>28</v>
      </c>
      <c r="B54" s="40"/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61">
        <f t="shared" si="15"/>
        <v>1</v>
      </c>
      <c r="AH54" s="61">
        <f t="shared" si="16"/>
        <v>0</v>
      </c>
      <c r="AI54" s="53"/>
      <c r="AJ54" s="36"/>
    </row>
    <row r="55" spans="1:36" s="20" customFormat="1" ht="15" customHeight="1">
      <c r="A55" s="60" t="s">
        <v>29</v>
      </c>
      <c r="B55" s="40"/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0"/>
      <c r="AC55" s="40"/>
      <c r="AD55" s="40"/>
      <c r="AE55" s="40"/>
      <c r="AF55" s="40"/>
      <c r="AG55" s="61">
        <f t="shared" si="15"/>
        <v>0</v>
      </c>
      <c r="AH55" s="61">
        <f t="shared" si="16"/>
        <v>0</v>
      </c>
      <c r="AJ55" s="37"/>
    </row>
    <row r="56" spans="1:36" s="20" customFormat="1" ht="15" customHeight="1">
      <c r="A56" s="60" t="s">
        <v>30</v>
      </c>
      <c r="B56" s="40"/>
      <c r="C56" s="40"/>
      <c r="D56" s="40"/>
      <c r="E56" s="40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0"/>
      <c r="S56" s="40"/>
      <c r="T56" s="40"/>
      <c r="U56" s="40"/>
      <c r="V56" s="40"/>
      <c r="W56" s="40"/>
      <c r="X56" s="40"/>
      <c r="Y56" s="40"/>
      <c r="Z56" s="40"/>
      <c r="AA56" s="40"/>
      <c r="AB56" s="40"/>
      <c r="AC56" s="40"/>
      <c r="AD56" s="40"/>
      <c r="AE56" s="40"/>
      <c r="AF56" s="40"/>
      <c r="AG56" s="61">
        <f t="shared" si="15"/>
        <v>0</v>
      </c>
      <c r="AH56" s="61">
        <f t="shared" si="16"/>
        <v>0</v>
      </c>
      <c r="AJ56" s="38"/>
    </row>
    <row r="57" spans="1:36" s="20" customFormat="1" ht="15" customHeight="1">
      <c r="A57" s="60" t="s">
        <v>31</v>
      </c>
      <c r="B57" s="40"/>
      <c r="C57" s="40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  <c r="U57" s="40"/>
      <c r="V57" s="40"/>
      <c r="W57" s="40"/>
      <c r="X57" s="40"/>
      <c r="Y57" s="40"/>
      <c r="Z57" s="40"/>
      <c r="AA57" s="40"/>
      <c r="AB57" s="40"/>
      <c r="AC57" s="40"/>
      <c r="AD57" s="40"/>
      <c r="AE57" s="40"/>
      <c r="AF57" s="40"/>
      <c r="AG57" s="61">
        <f t="shared" si="15"/>
        <v>0</v>
      </c>
      <c r="AH57" s="61">
        <f t="shared" si="16"/>
        <v>0</v>
      </c>
      <c r="AJ57" s="34"/>
    </row>
    <row r="58" spans="1:36" s="7" customFormat="1">
      <c r="A58" s="42" t="s">
        <v>0</v>
      </c>
      <c r="B58" s="13">
        <f>$B$1</f>
        <v>2017</v>
      </c>
      <c r="C58" s="13"/>
      <c r="D58" s="13" t="s">
        <v>1</v>
      </c>
      <c r="E58" s="13">
        <v>6</v>
      </c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8"/>
      <c r="AH58" s="18"/>
      <c r="AJ58" s="16"/>
    </row>
    <row r="59" spans="1:36" s="19" customFormat="1" ht="35.25" customHeight="1">
      <c r="A59" s="57" t="s">
        <v>12</v>
      </c>
      <c r="B59" s="24">
        <f>DATE(B58,6,1)</f>
        <v>42887</v>
      </c>
      <c r="C59" s="24">
        <f>IF(B59="","",IF(MONTH(B59+1)=6,B59+1,""))</f>
        <v>42888</v>
      </c>
      <c r="D59" s="24">
        <f t="shared" ref="D59:AF59" si="17">IF(C59="","",IF(MONTH(C59+1)=6,C59+1,""))</f>
        <v>42889</v>
      </c>
      <c r="E59" s="24">
        <f t="shared" si="17"/>
        <v>42890</v>
      </c>
      <c r="F59" s="24">
        <f t="shared" si="17"/>
        <v>42891</v>
      </c>
      <c r="G59" s="24">
        <f t="shared" si="17"/>
        <v>42892</v>
      </c>
      <c r="H59" s="24">
        <f t="shared" si="17"/>
        <v>42893</v>
      </c>
      <c r="I59" s="24">
        <f t="shared" si="17"/>
        <v>42894</v>
      </c>
      <c r="J59" s="24">
        <f t="shared" si="17"/>
        <v>42895</v>
      </c>
      <c r="K59" s="24">
        <f t="shared" si="17"/>
        <v>42896</v>
      </c>
      <c r="L59" s="24">
        <f t="shared" si="17"/>
        <v>42897</v>
      </c>
      <c r="M59" s="24">
        <f t="shared" si="17"/>
        <v>42898</v>
      </c>
      <c r="N59" s="24">
        <f t="shared" si="17"/>
        <v>42899</v>
      </c>
      <c r="O59" s="24">
        <f t="shared" si="17"/>
        <v>42900</v>
      </c>
      <c r="P59" s="24">
        <f t="shared" si="17"/>
        <v>42901</v>
      </c>
      <c r="Q59" s="24">
        <f t="shared" si="17"/>
        <v>42902</v>
      </c>
      <c r="R59" s="24">
        <f t="shared" si="17"/>
        <v>42903</v>
      </c>
      <c r="S59" s="24">
        <f t="shared" si="17"/>
        <v>42904</v>
      </c>
      <c r="T59" s="24">
        <f t="shared" si="17"/>
        <v>42905</v>
      </c>
      <c r="U59" s="24">
        <f t="shared" si="17"/>
        <v>42906</v>
      </c>
      <c r="V59" s="24">
        <f t="shared" si="17"/>
        <v>42907</v>
      </c>
      <c r="W59" s="24">
        <f t="shared" si="17"/>
        <v>42908</v>
      </c>
      <c r="X59" s="24">
        <f t="shared" si="17"/>
        <v>42909</v>
      </c>
      <c r="Y59" s="24">
        <f t="shared" si="17"/>
        <v>42910</v>
      </c>
      <c r="Z59" s="24">
        <f t="shared" si="17"/>
        <v>42911</v>
      </c>
      <c r="AA59" s="24">
        <f t="shared" si="17"/>
        <v>42912</v>
      </c>
      <c r="AB59" s="24">
        <f t="shared" si="17"/>
        <v>42913</v>
      </c>
      <c r="AC59" s="24">
        <f t="shared" si="17"/>
        <v>42914</v>
      </c>
      <c r="AD59" s="24">
        <f t="shared" si="17"/>
        <v>42915</v>
      </c>
      <c r="AE59" s="24">
        <f t="shared" si="17"/>
        <v>42916</v>
      </c>
      <c r="AF59" s="24" t="str">
        <f t="shared" si="17"/>
        <v/>
      </c>
      <c r="AG59" s="25" t="s">
        <v>7</v>
      </c>
      <c r="AH59" s="25"/>
      <c r="AJ59" s="16"/>
    </row>
    <row r="60" spans="1:36" s="20" customFormat="1" ht="15" customHeight="1">
      <c r="A60" s="60" t="s">
        <v>23</v>
      </c>
      <c r="B60" s="40"/>
      <c r="C60" s="40"/>
      <c r="D60" s="40"/>
      <c r="E60" s="40"/>
      <c r="F60" s="40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40"/>
      <c r="S60" s="40"/>
      <c r="T60" s="40"/>
      <c r="U60" s="40"/>
      <c r="V60" s="40"/>
      <c r="W60" s="40"/>
      <c r="X60" s="40"/>
      <c r="Y60" s="40"/>
      <c r="Z60" s="40"/>
      <c r="AA60" s="40"/>
      <c r="AB60" s="40"/>
      <c r="AC60" s="40"/>
      <c r="AD60" s="40"/>
      <c r="AE60" s="40"/>
      <c r="AF60" s="40"/>
      <c r="AG60" s="61">
        <f t="shared" ref="AG60:AG68" si="18">COUNTIF(B60:AF60,"P")+COUNTIF(B60:AF60,"DP")*0.5+AG49</f>
        <v>0</v>
      </c>
      <c r="AH60" s="61">
        <f t="shared" ref="AH60:AH68" si="19">COUNTIF(B60:AG60,"RTT")+COUNTIF(B60:AG60,"DRTT")*0.5+AH49</f>
        <v>0</v>
      </c>
      <c r="AJ60" s="34"/>
    </row>
    <row r="61" spans="1:36" s="20" customFormat="1" ht="15" customHeight="1">
      <c r="A61" s="60" t="s">
        <v>24</v>
      </c>
      <c r="B61" s="40"/>
      <c r="C61" s="40"/>
      <c r="D61" s="40"/>
      <c r="E61" s="40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0"/>
      <c r="S61" s="40"/>
      <c r="T61" s="40"/>
      <c r="U61" s="40"/>
      <c r="V61" s="40"/>
      <c r="W61" s="40"/>
      <c r="X61" s="40"/>
      <c r="Y61" s="40"/>
      <c r="Z61" s="40"/>
      <c r="AA61" s="40"/>
      <c r="AB61" s="40"/>
      <c r="AC61" s="40"/>
      <c r="AD61" s="40"/>
      <c r="AE61" s="40"/>
      <c r="AF61" s="40"/>
      <c r="AG61" s="61">
        <f t="shared" si="18"/>
        <v>2</v>
      </c>
      <c r="AH61" s="61">
        <f t="shared" si="19"/>
        <v>0</v>
      </c>
      <c r="AJ61" s="63"/>
    </row>
    <row r="62" spans="1:36" s="20" customFormat="1" ht="15" customHeight="1">
      <c r="A62" s="60" t="s">
        <v>25</v>
      </c>
      <c r="B62" s="40"/>
      <c r="C62" s="40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0"/>
      <c r="S62" s="40"/>
      <c r="T62" s="40"/>
      <c r="U62" s="40"/>
      <c r="V62" s="40"/>
      <c r="W62" s="40"/>
      <c r="X62" s="40"/>
      <c r="Y62" s="40"/>
      <c r="Z62" s="40"/>
      <c r="AA62" s="40"/>
      <c r="AB62" s="40"/>
      <c r="AC62" s="40"/>
      <c r="AD62" s="40"/>
      <c r="AE62" s="40"/>
      <c r="AF62" s="40"/>
      <c r="AG62" s="61">
        <f t="shared" si="18"/>
        <v>1</v>
      </c>
      <c r="AH62" s="61">
        <f t="shared" si="19"/>
        <v>0</v>
      </c>
      <c r="AJ62" s="38"/>
    </row>
    <row r="63" spans="1:36" s="20" customFormat="1" ht="15" customHeight="1">
      <c r="A63" s="60" t="s">
        <v>26</v>
      </c>
      <c r="B63" s="40"/>
      <c r="C63" s="40"/>
      <c r="D63" s="40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0"/>
      <c r="AD63" s="40"/>
      <c r="AE63" s="40"/>
      <c r="AF63" s="40"/>
      <c r="AG63" s="61">
        <f t="shared" si="18"/>
        <v>0</v>
      </c>
      <c r="AH63" s="61">
        <f t="shared" si="19"/>
        <v>0</v>
      </c>
      <c r="AJ63" s="39"/>
    </row>
    <row r="64" spans="1:36" s="20" customFormat="1" ht="15" customHeight="1">
      <c r="A64" s="60" t="s">
        <v>27</v>
      </c>
      <c r="B64" s="40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  <c r="S64" s="40"/>
      <c r="T64" s="40"/>
      <c r="U64" s="40"/>
      <c r="V64" s="40"/>
      <c r="W64" s="40"/>
      <c r="X64" s="40"/>
      <c r="Y64" s="40"/>
      <c r="Z64" s="40"/>
      <c r="AA64" s="40"/>
      <c r="AB64" s="40"/>
      <c r="AC64" s="40"/>
      <c r="AD64" s="40"/>
      <c r="AE64" s="40"/>
      <c r="AF64" s="40"/>
      <c r="AG64" s="61">
        <f t="shared" si="18"/>
        <v>0</v>
      </c>
      <c r="AH64" s="61">
        <f t="shared" si="19"/>
        <v>0</v>
      </c>
      <c r="AI64" s="53"/>
      <c r="AJ64" s="35"/>
    </row>
    <row r="65" spans="1:36" s="20" customFormat="1" ht="15" customHeight="1">
      <c r="A65" s="60" t="s">
        <v>28</v>
      </c>
      <c r="B65" s="40"/>
      <c r="C65" s="40"/>
      <c r="D65" s="40"/>
      <c r="E65" s="40"/>
      <c r="F65" s="40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40"/>
      <c r="S65" s="40"/>
      <c r="T65" s="40"/>
      <c r="U65" s="40"/>
      <c r="V65" s="40"/>
      <c r="W65" s="40"/>
      <c r="X65" s="40"/>
      <c r="Y65" s="40"/>
      <c r="Z65" s="40"/>
      <c r="AA65" s="40"/>
      <c r="AB65" s="40"/>
      <c r="AC65" s="40"/>
      <c r="AD65" s="40"/>
      <c r="AE65" s="40"/>
      <c r="AF65" s="40"/>
      <c r="AG65" s="61">
        <f t="shared" si="18"/>
        <v>1</v>
      </c>
      <c r="AH65" s="61">
        <f t="shared" si="19"/>
        <v>0</v>
      </c>
      <c r="AJ65" s="36"/>
    </row>
    <row r="66" spans="1:36" s="20" customFormat="1" ht="15" customHeight="1">
      <c r="A66" s="60" t="s">
        <v>29</v>
      </c>
      <c r="B66" s="40"/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  <c r="S66" s="40"/>
      <c r="T66" s="40"/>
      <c r="U66" s="40"/>
      <c r="V66" s="40"/>
      <c r="W66" s="40"/>
      <c r="X66" s="40"/>
      <c r="Y66" s="40"/>
      <c r="Z66" s="40"/>
      <c r="AA66" s="40"/>
      <c r="AB66" s="40"/>
      <c r="AC66" s="40"/>
      <c r="AD66" s="40"/>
      <c r="AE66" s="40"/>
      <c r="AF66" s="40"/>
      <c r="AG66" s="61">
        <f t="shared" si="18"/>
        <v>0</v>
      </c>
      <c r="AH66" s="61">
        <f t="shared" si="19"/>
        <v>0</v>
      </c>
      <c r="AI66" s="53"/>
      <c r="AJ66" s="37"/>
    </row>
    <row r="67" spans="1:36" s="20" customFormat="1" ht="15" customHeight="1">
      <c r="A67" s="60" t="s">
        <v>30</v>
      </c>
      <c r="B67" s="40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0"/>
      <c r="S67" s="40"/>
      <c r="T67" s="40"/>
      <c r="U67" s="40"/>
      <c r="V67" s="40"/>
      <c r="W67" s="40"/>
      <c r="X67" s="40"/>
      <c r="Y67" s="40"/>
      <c r="Z67" s="40"/>
      <c r="AA67" s="40"/>
      <c r="AB67" s="40"/>
      <c r="AC67" s="40"/>
      <c r="AD67" s="40"/>
      <c r="AE67" s="40"/>
      <c r="AF67" s="40"/>
      <c r="AG67" s="61">
        <f t="shared" si="18"/>
        <v>0</v>
      </c>
      <c r="AH67" s="61">
        <f t="shared" si="19"/>
        <v>0</v>
      </c>
      <c r="AI67" s="53"/>
      <c r="AJ67" s="38"/>
    </row>
    <row r="68" spans="1:36" s="20" customFormat="1" ht="15" customHeight="1">
      <c r="A68" s="60" t="s">
        <v>31</v>
      </c>
      <c r="B68" s="40"/>
      <c r="C68" s="40"/>
      <c r="D68" s="40"/>
      <c r="E68" s="40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0"/>
      <c r="S68" s="40"/>
      <c r="T68" s="40"/>
      <c r="U68" s="40"/>
      <c r="V68" s="40"/>
      <c r="W68" s="40"/>
      <c r="X68" s="40"/>
      <c r="Y68" s="40"/>
      <c r="Z68" s="40"/>
      <c r="AA68" s="40"/>
      <c r="AB68" s="40"/>
      <c r="AC68" s="40"/>
      <c r="AD68" s="40"/>
      <c r="AE68" s="40"/>
      <c r="AF68" s="40"/>
      <c r="AG68" s="61">
        <f t="shared" si="18"/>
        <v>0</v>
      </c>
      <c r="AH68" s="61">
        <f t="shared" si="19"/>
        <v>0</v>
      </c>
      <c r="AJ68" s="34"/>
    </row>
    <row r="69" spans="1:36" s="20" customFormat="1" ht="5.0999999999999996" customHeight="1">
      <c r="A69" s="43"/>
      <c r="B69" s="13">
        <f>$B$1</f>
        <v>2017</v>
      </c>
      <c r="C69" s="26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J69" s="16"/>
    </row>
    <row r="70" spans="1:36" ht="18" customHeight="1">
      <c r="A70" s="75" t="s">
        <v>19</v>
      </c>
      <c r="B70" s="76"/>
      <c r="C70" s="76"/>
      <c r="D70" s="76"/>
      <c r="E70" s="76"/>
      <c r="F70" s="76"/>
      <c r="G70" s="76"/>
      <c r="H70" s="76"/>
      <c r="I70" s="76"/>
      <c r="J70" s="76"/>
      <c r="K70" s="76"/>
      <c r="L70" s="76"/>
      <c r="M70" s="76"/>
      <c r="N70" s="76"/>
      <c r="O70" s="76"/>
      <c r="P70" s="76"/>
      <c r="Q70" s="76"/>
      <c r="R70" s="76"/>
      <c r="S70" s="76"/>
      <c r="T70" s="73">
        <f>B71</f>
        <v>42917</v>
      </c>
      <c r="U70" s="73"/>
      <c r="V70" s="73"/>
      <c r="W70" s="73"/>
      <c r="X70" s="73"/>
      <c r="Y70" s="73"/>
      <c r="Z70" s="73"/>
      <c r="AA70" s="73"/>
      <c r="AB70" s="73"/>
      <c r="AC70" s="73"/>
      <c r="AD70" s="73"/>
      <c r="AE70" s="73"/>
      <c r="AF70" s="73"/>
      <c r="AG70" s="73"/>
      <c r="AH70" s="74"/>
      <c r="AJ70" s="16"/>
    </row>
    <row r="71" spans="1:36" s="19" customFormat="1" ht="35.25" customHeight="1">
      <c r="A71" s="57" t="s">
        <v>13</v>
      </c>
      <c r="B71" s="24">
        <f>DATE($B$1,7,1)</f>
        <v>42917</v>
      </c>
      <c r="C71" s="24">
        <f>IF(B71="","",IF(MONTH(B71+1)=7,B71+1,""))</f>
        <v>42918</v>
      </c>
      <c r="D71" s="24">
        <f t="shared" ref="D71:AF71" si="20">IF(C71="","",IF(MONTH(C71+1)=7,C71+1,""))</f>
        <v>42919</v>
      </c>
      <c r="E71" s="24">
        <f t="shared" si="20"/>
        <v>42920</v>
      </c>
      <c r="F71" s="24">
        <f t="shared" si="20"/>
        <v>42921</v>
      </c>
      <c r="G71" s="24">
        <f t="shared" si="20"/>
        <v>42922</v>
      </c>
      <c r="H71" s="24">
        <f t="shared" si="20"/>
        <v>42923</v>
      </c>
      <c r="I71" s="24">
        <f t="shared" si="20"/>
        <v>42924</v>
      </c>
      <c r="J71" s="24">
        <f t="shared" si="20"/>
        <v>42925</v>
      </c>
      <c r="K71" s="24">
        <f t="shared" si="20"/>
        <v>42926</v>
      </c>
      <c r="L71" s="24">
        <f t="shared" si="20"/>
        <v>42927</v>
      </c>
      <c r="M71" s="24">
        <f t="shared" si="20"/>
        <v>42928</v>
      </c>
      <c r="N71" s="24">
        <f t="shared" si="20"/>
        <v>42929</v>
      </c>
      <c r="O71" s="24">
        <f t="shared" si="20"/>
        <v>42930</v>
      </c>
      <c r="P71" s="24">
        <f t="shared" si="20"/>
        <v>42931</v>
      </c>
      <c r="Q71" s="24">
        <f t="shared" si="20"/>
        <v>42932</v>
      </c>
      <c r="R71" s="24">
        <f t="shared" si="20"/>
        <v>42933</v>
      </c>
      <c r="S71" s="24">
        <f t="shared" si="20"/>
        <v>42934</v>
      </c>
      <c r="T71" s="24">
        <f t="shared" si="20"/>
        <v>42935</v>
      </c>
      <c r="U71" s="24">
        <f t="shared" si="20"/>
        <v>42936</v>
      </c>
      <c r="V71" s="24">
        <f t="shared" si="20"/>
        <v>42937</v>
      </c>
      <c r="W71" s="24">
        <f t="shared" si="20"/>
        <v>42938</v>
      </c>
      <c r="X71" s="24">
        <f t="shared" si="20"/>
        <v>42939</v>
      </c>
      <c r="Y71" s="24">
        <f t="shared" si="20"/>
        <v>42940</v>
      </c>
      <c r="Z71" s="24">
        <f t="shared" si="20"/>
        <v>42941</v>
      </c>
      <c r="AA71" s="24">
        <f t="shared" si="20"/>
        <v>42942</v>
      </c>
      <c r="AB71" s="24">
        <f t="shared" si="20"/>
        <v>42943</v>
      </c>
      <c r="AC71" s="24">
        <f t="shared" si="20"/>
        <v>42944</v>
      </c>
      <c r="AD71" s="24">
        <f t="shared" si="20"/>
        <v>42945</v>
      </c>
      <c r="AE71" s="24">
        <f t="shared" si="20"/>
        <v>42946</v>
      </c>
      <c r="AF71" s="24">
        <f t="shared" si="20"/>
        <v>42947</v>
      </c>
      <c r="AG71" s="25" t="s">
        <v>7</v>
      </c>
      <c r="AH71" s="25"/>
      <c r="AJ71" s="16"/>
    </row>
    <row r="72" spans="1:36" s="20" customFormat="1" ht="15" customHeight="1">
      <c r="A72" s="60" t="s">
        <v>23</v>
      </c>
      <c r="B72" s="40"/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40"/>
      <c r="Z72" s="40"/>
      <c r="AA72" s="40"/>
      <c r="AB72" s="40"/>
      <c r="AC72" s="40"/>
      <c r="AD72" s="40"/>
      <c r="AE72" s="40"/>
      <c r="AF72" s="40"/>
      <c r="AG72" s="61">
        <f t="shared" ref="AG72:AG80" si="21">COUNTIF(B72:AF72,"P")+COUNTIF(B72:AF72,"DP")*0.5+AG60</f>
        <v>0</v>
      </c>
      <c r="AH72" s="61">
        <f t="shared" ref="AH72:AH80" si="22">COUNTIF(C72:AG72,"RTT")+COUNTIF(C72:AG72,"DRTT")*0.5+AH60</f>
        <v>0</v>
      </c>
      <c r="AJ72" s="34"/>
    </row>
    <row r="73" spans="1:36" s="20" customFormat="1" ht="15" customHeight="1">
      <c r="A73" s="60" t="s">
        <v>24</v>
      </c>
      <c r="B73" s="40"/>
      <c r="C73" s="40"/>
      <c r="D73" s="40"/>
      <c r="E73" s="40"/>
      <c r="F73" s="40"/>
      <c r="G73" s="40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40"/>
      <c r="Z73" s="40"/>
      <c r="AA73" s="40"/>
      <c r="AB73" s="40"/>
      <c r="AC73" s="40"/>
      <c r="AD73" s="40"/>
      <c r="AE73" s="40"/>
      <c r="AF73" s="40"/>
      <c r="AG73" s="61">
        <f t="shared" si="21"/>
        <v>2</v>
      </c>
      <c r="AH73" s="61">
        <f t="shared" si="22"/>
        <v>0</v>
      </c>
      <c r="AJ73" s="63"/>
    </row>
    <row r="74" spans="1:36" s="20" customFormat="1" ht="15" customHeight="1">
      <c r="A74" s="60" t="s">
        <v>25</v>
      </c>
      <c r="B74" s="40"/>
      <c r="C74" s="40"/>
      <c r="D74" s="40"/>
      <c r="E74" s="40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Z74" s="40"/>
      <c r="AA74" s="40"/>
      <c r="AB74" s="40"/>
      <c r="AC74" s="40"/>
      <c r="AD74" s="40"/>
      <c r="AE74" s="40"/>
      <c r="AF74" s="40"/>
      <c r="AG74" s="61">
        <f t="shared" si="21"/>
        <v>1</v>
      </c>
      <c r="AH74" s="61">
        <f t="shared" si="22"/>
        <v>0</v>
      </c>
      <c r="AJ74" s="38"/>
    </row>
    <row r="75" spans="1:36" s="20" customFormat="1" ht="15" customHeight="1">
      <c r="A75" s="60" t="s">
        <v>26</v>
      </c>
      <c r="B75" s="40"/>
      <c r="C75" s="40"/>
      <c r="D75" s="40"/>
      <c r="E75" s="40"/>
      <c r="F75" s="40"/>
      <c r="G75" s="40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  <c r="Z75" s="40"/>
      <c r="AA75" s="40"/>
      <c r="AB75" s="40"/>
      <c r="AC75" s="40"/>
      <c r="AD75" s="40"/>
      <c r="AE75" s="40"/>
      <c r="AF75" s="40"/>
      <c r="AG75" s="61">
        <f t="shared" si="21"/>
        <v>0</v>
      </c>
      <c r="AH75" s="61">
        <f t="shared" si="22"/>
        <v>0</v>
      </c>
      <c r="AJ75" s="39"/>
    </row>
    <row r="76" spans="1:36" s="20" customFormat="1" ht="15" customHeight="1">
      <c r="A76" s="60" t="s">
        <v>27</v>
      </c>
      <c r="B76" s="40"/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0"/>
      <c r="AD76" s="40"/>
      <c r="AE76" s="40"/>
      <c r="AF76" s="40"/>
      <c r="AG76" s="61">
        <f t="shared" si="21"/>
        <v>0</v>
      </c>
      <c r="AH76" s="61">
        <f t="shared" si="22"/>
        <v>0</v>
      </c>
      <c r="AJ76" s="35"/>
    </row>
    <row r="77" spans="1:36" s="20" customFormat="1" ht="15" customHeight="1">
      <c r="A77" s="60" t="s">
        <v>28</v>
      </c>
      <c r="B77" s="40"/>
      <c r="C77" s="40"/>
      <c r="D77" s="40"/>
      <c r="E77" s="40"/>
      <c r="F77" s="40"/>
      <c r="G77" s="40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40"/>
      <c r="Z77" s="40"/>
      <c r="AA77" s="40"/>
      <c r="AB77" s="40"/>
      <c r="AC77" s="40"/>
      <c r="AD77" s="40"/>
      <c r="AE77" s="40"/>
      <c r="AF77" s="40"/>
      <c r="AG77" s="61">
        <f t="shared" si="21"/>
        <v>1</v>
      </c>
      <c r="AH77" s="61">
        <f t="shared" si="22"/>
        <v>0</v>
      </c>
      <c r="AJ77" s="36"/>
    </row>
    <row r="78" spans="1:36" s="20" customFormat="1" ht="15" customHeight="1">
      <c r="A78" s="60" t="s">
        <v>29</v>
      </c>
      <c r="B78" s="40"/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40"/>
      <c r="Z78" s="40"/>
      <c r="AA78" s="40"/>
      <c r="AB78" s="40"/>
      <c r="AC78" s="40"/>
      <c r="AD78" s="40"/>
      <c r="AE78" s="40"/>
      <c r="AF78" s="40"/>
      <c r="AG78" s="61">
        <f t="shared" si="21"/>
        <v>0</v>
      </c>
      <c r="AH78" s="61">
        <f t="shared" si="22"/>
        <v>0</v>
      </c>
      <c r="AI78" s="53"/>
      <c r="AJ78" s="37"/>
    </row>
    <row r="79" spans="1:36" s="20" customFormat="1" ht="15" customHeight="1">
      <c r="A79" s="60" t="s">
        <v>30</v>
      </c>
      <c r="B79" s="40"/>
      <c r="C79" s="40"/>
      <c r="D79" s="40"/>
      <c r="E79" s="40"/>
      <c r="F79" s="40"/>
      <c r="G79" s="40"/>
      <c r="H79" s="40"/>
      <c r="I79" s="40"/>
      <c r="J79" s="40"/>
      <c r="K79" s="40"/>
      <c r="L79" s="40"/>
      <c r="M79" s="40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0"/>
      <c r="Z79" s="40"/>
      <c r="AA79" s="40"/>
      <c r="AB79" s="40"/>
      <c r="AC79" s="40"/>
      <c r="AD79" s="40"/>
      <c r="AE79" s="40"/>
      <c r="AF79" s="40"/>
      <c r="AG79" s="61">
        <f t="shared" si="21"/>
        <v>0</v>
      </c>
      <c r="AH79" s="61">
        <f t="shared" si="22"/>
        <v>0</v>
      </c>
      <c r="AI79" s="53"/>
      <c r="AJ79" s="38"/>
    </row>
    <row r="80" spans="1:36" s="20" customFormat="1" ht="15" customHeight="1">
      <c r="A80" s="60" t="s">
        <v>31</v>
      </c>
      <c r="B80" s="40"/>
      <c r="C80" s="40"/>
      <c r="D80" s="40"/>
      <c r="E80" s="40"/>
      <c r="F80" s="40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40"/>
      <c r="Z80" s="40"/>
      <c r="AA80" s="40"/>
      <c r="AB80" s="40"/>
      <c r="AC80" s="40"/>
      <c r="AD80" s="40"/>
      <c r="AE80" s="40"/>
      <c r="AF80" s="40"/>
      <c r="AG80" s="61">
        <f t="shared" si="21"/>
        <v>0</v>
      </c>
      <c r="AH80" s="61">
        <f t="shared" si="22"/>
        <v>0</v>
      </c>
      <c r="AJ80" s="34"/>
    </row>
    <row r="81" spans="1:36" s="7" customFormat="1">
      <c r="A81" s="46" t="s">
        <v>0</v>
      </c>
      <c r="B81" s="47"/>
      <c r="C81" s="47"/>
      <c r="D81" s="47"/>
      <c r="E81" s="47"/>
      <c r="F81" s="47"/>
      <c r="G81" s="47"/>
      <c r="H81" s="47"/>
      <c r="I81" s="47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  <c r="AB81" s="47"/>
      <c r="AC81" s="47"/>
      <c r="AD81" s="47"/>
      <c r="AE81" s="47"/>
      <c r="AF81" s="47"/>
      <c r="AG81" s="48"/>
      <c r="AH81" s="48"/>
      <c r="AI81" s="49"/>
      <c r="AJ81" s="45"/>
    </row>
    <row r="82" spans="1:36" s="19" customFormat="1" ht="35.25" customHeight="1">
      <c r="A82" s="57" t="s">
        <v>14</v>
      </c>
      <c r="B82" s="24">
        <f>DATE(B81,8,1)</f>
        <v>214</v>
      </c>
      <c r="C82" s="24">
        <f>IF(B82="","",IF(MONTH(B82+1)=8,B82+1,""))</f>
        <v>215</v>
      </c>
      <c r="D82" s="24">
        <f t="shared" ref="D82:AF82" si="23">IF(C82="","",IF(MONTH(C82+1)=8,C82+1,""))</f>
        <v>216</v>
      </c>
      <c r="E82" s="24">
        <f t="shared" si="23"/>
        <v>217</v>
      </c>
      <c r="F82" s="24">
        <f t="shared" si="23"/>
        <v>218</v>
      </c>
      <c r="G82" s="24">
        <f t="shared" si="23"/>
        <v>219</v>
      </c>
      <c r="H82" s="24">
        <f t="shared" si="23"/>
        <v>220</v>
      </c>
      <c r="I82" s="24">
        <f t="shared" si="23"/>
        <v>221</v>
      </c>
      <c r="J82" s="24">
        <f t="shared" si="23"/>
        <v>222</v>
      </c>
      <c r="K82" s="24">
        <f t="shared" si="23"/>
        <v>223</v>
      </c>
      <c r="L82" s="24">
        <f t="shared" si="23"/>
        <v>224</v>
      </c>
      <c r="M82" s="24">
        <f t="shared" si="23"/>
        <v>225</v>
      </c>
      <c r="N82" s="24">
        <f t="shared" si="23"/>
        <v>226</v>
      </c>
      <c r="O82" s="24">
        <f t="shared" si="23"/>
        <v>227</v>
      </c>
      <c r="P82" s="24">
        <f t="shared" si="23"/>
        <v>228</v>
      </c>
      <c r="Q82" s="24">
        <f t="shared" si="23"/>
        <v>229</v>
      </c>
      <c r="R82" s="24">
        <f t="shared" si="23"/>
        <v>230</v>
      </c>
      <c r="S82" s="24">
        <f t="shared" si="23"/>
        <v>231</v>
      </c>
      <c r="T82" s="24">
        <f t="shared" si="23"/>
        <v>232</v>
      </c>
      <c r="U82" s="24">
        <f t="shared" si="23"/>
        <v>233</v>
      </c>
      <c r="V82" s="24">
        <f t="shared" si="23"/>
        <v>234</v>
      </c>
      <c r="W82" s="24">
        <f t="shared" si="23"/>
        <v>235</v>
      </c>
      <c r="X82" s="24">
        <f t="shared" si="23"/>
        <v>236</v>
      </c>
      <c r="Y82" s="24">
        <f t="shared" si="23"/>
        <v>237</v>
      </c>
      <c r="Z82" s="24">
        <f t="shared" si="23"/>
        <v>238</v>
      </c>
      <c r="AA82" s="24">
        <f t="shared" si="23"/>
        <v>239</v>
      </c>
      <c r="AB82" s="24">
        <f t="shared" si="23"/>
        <v>240</v>
      </c>
      <c r="AC82" s="24">
        <f t="shared" si="23"/>
        <v>241</v>
      </c>
      <c r="AD82" s="24">
        <f t="shared" si="23"/>
        <v>242</v>
      </c>
      <c r="AE82" s="24">
        <f t="shared" si="23"/>
        <v>243</v>
      </c>
      <c r="AF82" s="24">
        <f t="shared" si="23"/>
        <v>244</v>
      </c>
      <c r="AG82" s="25" t="s">
        <v>7</v>
      </c>
      <c r="AH82" s="25"/>
      <c r="AJ82" s="16"/>
    </row>
    <row r="83" spans="1:36" s="20" customFormat="1" ht="15" customHeight="1">
      <c r="A83" s="60" t="s">
        <v>23</v>
      </c>
      <c r="B83" s="40"/>
      <c r="C83" s="40"/>
      <c r="D83" s="40"/>
      <c r="E83" s="40"/>
      <c r="F83" s="40"/>
      <c r="G83" s="40"/>
      <c r="H83" s="40"/>
      <c r="I83" s="40"/>
      <c r="J83" s="40"/>
      <c r="K83" s="40"/>
      <c r="L83" s="40"/>
      <c r="M83" s="40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40"/>
      <c r="Z83" s="40"/>
      <c r="AA83" s="40"/>
      <c r="AB83" s="40"/>
      <c r="AC83" s="40"/>
      <c r="AD83" s="40"/>
      <c r="AE83" s="40"/>
      <c r="AF83" s="40"/>
      <c r="AG83" s="61">
        <f t="shared" ref="AG83:AG91" si="24">COUNTIF(B83:AF83,"P")+COUNTIF(B83:AF83,"DP")*0.5+AG72</f>
        <v>0</v>
      </c>
      <c r="AH83" s="61">
        <f t="shared" ref="AH83:AH91" si="25">COUNTIF(B83:AG83,"RTT")+COUNTIF(B83:AG83,"DRTT")*0.5+AH72</f>
        <v>0</v>
      </c>
      <c r="AJ83" s="34"/>
    </row>
    <row r="84" spans="1:36" s="20" customFormat="1" ht="15" customHeight="1">
      <c r="A84" s="60" t="s">
        <v>24</v>
      </c>
      <c r="B84" s="40"/>
      <c r="C84" s="40"/>
      <c r="D84" s="40"/>
      <c r="E84" s="40"/>
      <c r="F84" s="40"/>
      <c r="G84" s="40"/>
      <c r="H84" s="40"/>
      <c r="I84" s="40"/>
      <c r="J84" s="40"/>
      <c r="K84" s="40"/>
      <c r="L84" s="40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0"/>
      <c r="AG84" s="61">
        <f t="shared" si="24"/>
        <v>2</v>
      </c>
      <c r="AH84" s="61">
        <f t="shared" si="25"/>
        <v>0</v>
      </c>
      <c r="AJ84" s="63"/>
    </row>
    <row r="85" spans="1:36" s="20" customFormat="1" ht="15" customHeight="1">
      <c r="A85" s="60" t="s">
        <v>25</v>
      </c>
      <c r="B85" s="40"/>
      <c r="C85" s="40"/>
      <c r="D85" s="40"/>
      <c r="E85" s="40"/>
      <c r="F85" s="40"/>
      <c r="G85" s="40"/>
      <c r="H85" s="40"/>
      <c r="I85" s="40"/>
      <c r="J85" s="40"/>
      <c r="K85" s="40"/>
      <c r="L85" s="40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61">
        <f t="shared" si="24"/>
        <v>1</v>
      </c>
      <c r="AH85" s="61">
        <f t="shared" si="25"/>
        <v>0</v>
      </c>
      <c r="AJ85" s="38"/>
    </row>
    <row r="86" spans="1:36" s="20" customFormat="1" ht="15" customHeight="1">
      <c r="A86" s="60" t="s">
        <v>26</v>
      </c>
      <c r="B86" s="40"/>
      <c r="C86" s="40"/>
      <c r="D86" s="40"/>
      <c r="E86" s="40"/>
      <c r="F86" s="40"/>
      <c r="G86" s="40"/>
      <c r="H86" s="40"/>
      <c r="I86" s="40"/>
      <c r="J86" s="40"/>
      <c r="K86" s="40"/>
      <c r="L86" s="40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61">
        <f t="shared" si="24"/>
        <v>0</v>
      </c>
      <c r="AH86" s="61">
        <f t="shared" si="25"/>
        <v>0</v>
      </c>
      <c r="AJ86" s="39"/>
    </row>
    <row r="87" spans="1:36" s="20" customFormat="1" ht="15" customHeight="1">
      <c r="A87" s="60" t="s">
        <v>27</v>
      </c>
      <c r="B87" s="40"/>
      <c r="C87" s="40"/>
      <c r="D87" s="40"/>
      <c r="E87" s="40"/>
      <c r="F87" s="40"/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0"/>
      <c r="AG87" s="61">
        <f t="shared" si="24"/>
        <v>0</v>
      </c>
      <c r="AH87" s="61">
        <f t="shared" si="25"/>
        <v>0</v>
      </c>
      <c r="AJ87" s="35"/>
    </row>
    <row r="88" spans="1:36" s="20" customFormat="1" ht="15" customHeight="1">
      <c r="A88" s="60" t="s">
        <v>28</v>
      </c>
      <c r="B88" s="40"/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40"/>
      <c r="Z88" s="40"/>
      <c r="AA88" s="40"/>
      <c r="AB88" s="40"/>
      <c r="AC88" s="40"/>
      <c r="AD88" s="40"/>
      <c r="AE88" s="40"/>
      <c r="AF88" s="40"/>
      <c r="AG88" s="61">
        <f t="shared" si="24"/>
        <v>1</v>
      </c>
      <c r="AH88" s="61">
        <f t="shared" si="25"/>
        <v>0</v>
      </c>
      <c r="AJ88" s="36"/>
    </row>
    <row r="89" spans="1:36" s="20" customFormat="1" ht="15" customHeight="1">
      <c r="A89" s="60" t="s">
        <v>29</v>
      </c>
      <c r="B89" s="40"/>
      <c r="C89" s="40"/>
      <c r="D89" s="40"/>
      <c r="E89" s="40"/>
      <c r="F89" s="40"/>
      <c r="G89" s="40"/>
      <c r="H89" s="40"/>
      <c r="I89" s="40"/>
      <c r="J89" s="40"/>
      <c r="K89" s="40"/>
      <c r="L89" s="40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61">
        <f t="shared" si="24"/>
        <v>0</v>
      </c>
      <c r="AH89" s="61">
        <f t="shared" si="25"/>
        <v>0</v>
      </c>
      <c r="AJ89" s="37"/>
    </row>
    <row r="90" spans="1:36" s="20" customFormat="1" ht="15" customHeight="1">
      <c r="A90" s="60" t="s">
        <v>30</v>
      </c>
      <c r="B90" s="40"/>
      <c r="C90" s="40"/>
      <c r="D90" s="40"/>
      <c r="E90" s="40"/>
      <c r="F90" s="40"/>
      <c r="G90" s="40"/>
      <c r="H90" s="40"/>
      <c r="I90" s="40"/>
      <c r="J90" s="40"/>
      <c r="K90" s="40"/>
      <c r="L90" s="40"/>
      <c r="M90" s="40"/>
      <c r="N90" s="40"/>
      <c r="O90" s="40"/>
      <c r="P90" s="40"/>
      <c r="Q90" s="40"/>
      <c r="R90" s="40"/>
      <c r="S90" s="40"/>
      <c r="T90" s="40"/>
      <c r="U90" s="40"/>
      <c r="V90" s="40"/>
      <c r="W90" s="40"/>
      <c r="X90" s="40"/>
      <c r="Y90" s="40"/>
      <c r="Z90" s="40"/>
      <c r="AA90" s="40"/>
      <c r="AB90" s="40"/>
      <c r="AC90" s="40"/>
      <c r="AD90" s="40"/>
      <c r="AE90" s="40"/>
      <c r="AF90" s="40"/>
      <c r="AG90" s="61">
        <f t="shared" si="24"/>
        <v>0</v>
      </c>
      <c r="AH90" s="61">
        <f t="shared" si="25"/>
        <v>0</v>
      </c>
      <c r="AJ90" s="38"/>
    </row>
    <row r="91" spans="1:36" s="20" customFormat="1" ht="15" customHeight="1">
      <c r="A91" s="60" t="s">
        <v>31</v>
      </c>
      <c r="B91" s="40"/>
      <c r="C91" s="40"/>
      <c r="D91" s="40"/>
      <c r="E91" s="40"/>
      <c r="F91" s="40"/>
      <c r="G91" s="40"/>
      <c r="H91" s="40"/>
      <c r="I91" s="40"/>
      <c r="J91" s="40"/>
      <c r="K91" s="40"/>
      <c r="L91" s="40"/>
      <c r="M91" s="40"/>
      <c r="N91" s="40"/>
      <c r="O91" s="40"/>
      <c r="P91" s="40"/>
      <c r="Q91" s="40"/>
      <c r="R91" s="40"/>
      <c r="S91" s="40"/>
      <c r="T91" s="40"/>
      <c r="U91" s="40"/>
      <c r="V91" s="40"/>
      <c r="W91" s="40"/>
      <c r="X91" s="40"/>
      <c r="Y91" s="40"/>
      <c r="Z91" s="40"/>
      <c r="AA91" s="40"/>
      <c r="AB91" s="40"/>
      <c r="AC91" s="40"/>
      <c r="AD91" s="40"/>
      <c r="AE91" s="40"/>
      <c r="AF91" s="40"/>
      <c r="AG91" s="61">
        <f t="shared" si="24"/>
        <v>0</v>
      </c>
      <c r="AH91" s="61">
        <f t="shared" si="25"/>
        <v>0</v>
      </c>
      <c r="AI91" s="53"/>
      <c r="AJ91" s="34"/>
    </row>
    <row r="92" spans="1:36" s="7" customFormat="1">
      <c r="A92" s="42" t="s">
        <v>0</v>
      </c>
      <c r="B92" s="13">
        <f>$B$1</f>
        <v>2017</v>
      </c>
      <c r="C92" s="13"/>
      <c r="D92" s="13" t="s">
        <v>1</v>
      </c>
      <c r="E92" s="13">
        <v>9</v>
      </c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8"/>
      <c r="AH92" s="18"/>
      <c r="AJ92" s="16"/>
    </row>
    <row r="93" spans="1:36" s="19" customFormat="1" ht="35.25" customHeight="1">
      <c r="A93" s="57" t="s">
        <v>15</v>
      </c>
      <c r="B93" s="24">
        <f>DATE(B92,9,1)</f>
        <v>42979</v>
      </c>
      <c r="C93" s="24">
        <f>IF(B93="","",IF(MONTH(B93+1)=9,B93+1,""))</f>
        <v>42980</v>
      </c>
      <c r="D93" s="24">
        <f t="shared" ref="D93:AF93" si="26">IF(C93="","",IF(MONTH(C93+1)=9,C93+1,""))</f>
        <v>42981</v>
      </c>
      <c r="E93" s="24">
        <f t="shared" si="26"/>
        <v>42982</v>
      </c>
      <c r="F93" s="24">
        <f t="shared" si="26"/>
        <v>42983</v>
      </c>
      <c r="G93" s="24">
        <f t="shared" si="26"/>
        <v>42984</v>
      </c>
      <c r="H93" s="24">
        <f t="shared" si="26"/>
        <v>42985</v>
      </c>
      <c r="I93" s="24">
        <f t="shared" si="26"/>
        <v>42986</v>
      </c>
      <c r="J93" s="24">
        <f t="shared" si="26"/>
        <v>42987</v>
      </c>
      <c r="K93" s="24">
        <f t="shared" si="26"/>
        <v>42988</v>
      </c>
      <c r="L93" s="24">
        <f t="shared" si="26"/>
        <v>42989</v>
      </c>
      <c r="M93" s="24">
        <f t="shared" si="26"/>
        <v>42990</v>
      </c>
      <c r="N93" s="24">
        <f t="shared" si="26"/>
        <v>42991</v>
      </c>
      <c r="O93" s="24">
        <f t="shared" si="26"/>
        <v>42992</v>
      </c>
      <c r="P93" s="24">
        <f t="shared" si="26"/>
        <v>42993</v>
      </c>
      <c r="Q93" s="24">
        <f t="shared" si="26"/>
        <v>42994</v>
      </c>
      <c r="R93" s="24">
        <f t="shared" si="26"/>
        <v>42995</v>
      </c>
      <c r="S93" s="24">
        <f t="shared" si="26"/>
        <v>42996</v>
      </c>
      <c r="T93" s="24">
        <f t="shared" si="26"/>
        <v>42997</v>
      </c>
      <c r="U93" s="24">
        <f t="shared" si="26"/>
        <v>42998</v>
      </c>
      <c r="V93" s="24">
        <f t="shared" si="26"/>
        <v>42999</v>
      </c>
      <c r="W93" s="24">
        <f t="shared" si="26"/>
        <v>43000</v>
      </c>
      <c r="X93" s="24">
        <f t="shared" si="26"/>
        <v>43001</v>
      </c>
      <c r="Y93" s="24">
        <f t="shared" si="26"/>
        <v>43002</v>
      </c>
      <c r="Z93" s="24">
        <f t="shared" si="26"/>
        <v>43003</v>
      </c>
      <c r="AA93" s="24">
        <f t="shared" si="26"/>
        <v>43004</v>
      </c>
      <c r="AB93" s="24">
        <f t="shared" si="26"/>
        <v>43005</v>
      </c>
      <c r="AC93" s="24">
        <f t="shared" si="26"/>
        <v>43006</v>
      </c>
      <c r="AD93" s="24">
        <f t="shared" si="26"/>
        <v>43007</v>
      </c>
      <c r="AE93" s="24">
        <f t="shared" si="26"/>
        <v>43008</v>
      </c>
      <c r="AF93" s="24" t="str">
        <f t="shared" si="26"/>
        <v/>
      </c>
      <c r="AG93" s="25" t="s">
        <v>7</v>
      </c>
      <c r="AH93" s="25"/>
      <c r="AJ93" s="16"/>
    </row>
    <row r="94" spans="1:36" s="20" customFormat="1" ht="15" customHeight="1">
      <c r="A94" s="60" t="s">
        <v>23</v>
      </c>
      <c r="B94" s="40"/>
      <c r="C94" s="40"/>
      <c r="D94" s="40"/>
      <c r="E94" s="40"/>
      <c r="F94" s="40"/>
      <c r="G94" s="40"/>
      <c r="H94" s="40"/>
      <c r="I94" s="40"/>
      <c r="J94" s="40"/>
      <c r="K94" s="40"/>
      <c r="L94" s="40"/>
      <c r="M94" s="40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40"/>
      <c r="Z94" s="40"/>
      <c r="AA94" s="40"/>
      <c r="AB94" s="40"/>
      <c r="AC94" s="40"/>
      <c r="AD94" s="40"/>
      <c r="AE94" s="40"/>
      <c r="AF94" s="40"/>
      <c r="AG94" s="61">
        <f t="shared" ref="AG94:AG102" si="27">COUNTIF(B94:AF94,"P")+COUNTIF(B94:AF94,"DP")*0.5+AG83</f>
        <v>0</v>
      </c>
      <c r="AH94" s="61">
        <f t="shared" ref="AH94:AH102" si="28">COUNTIF(B94:AG94,"RTT")+COUNTIF(B94:AG94,"DRTT")*0.5+AH83</f>
        <v>0</v>
      </c>
      <c r="AI94" s="53"/>
      <c r="AJ94" s="34"/>
    </row>
    <row r="95" spans="1:36" s="20" customFormat="1" ht="15" customHeight="1">
      <c r="A95" s="60" t="s">
        <v>24</v>
      </c>
      <c r="B95" s="40"/>
      <c r="C95" s="40"/>
      <c r="D95" s="40"/>
      <c r="E95" s="40"/>
      <c r="F95" s="40"/>
      <c r="G95" s="40"/>
      <c r="H95" s="40"/>
      <c r="I95" s="40"/>
      <c r="J95" s="40"/>
      <c r="K95" s="40"/>
      <c r="L95" s="40"/>
      <c r="M95" s="40"/>
      <c r="N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40"/>
      <c r="Z95" s="40"/>
      <c r="AA95" s="40"/>
      <c r="AB95" s="40"/>
      <c r="AC95" s="40"/>
      <c r="AD95" s="40"/>
      <c r="AE95" s="40"/>
      <c r="AF95" s="40"/>
      <c r="AG95" s="61">
        <f t="shared" si="27"/>
        <v>2</v>
      </c>
      <c r="AH95" s="61">
        <f t="shared" si="28"/>
        <v>0</v>
      </c>
      <c r="AJ95" s="63"/>
    </row>
    <row r="96" spans="1:36" s="20" customFormat="1" ht="15" customHeight="1">
      <c r="A96" s="60" t="s">
        <v>25</v>
      </c>
      <c r="B96" s="40"/>
      <c r="C96" s="40"/>
      <c r="D96" s="40"/>
      <c r="E96" s="40"/>
      <c r="F96" s="40"/>
      <c r="G96" s="40"/>
      <c r="H96" s="40"/>
      <c r="I96" s="40"/>
      <c r="J96" s="40"/>
      <c r="K96" s="40"/>
      <c r="L96" s="40"/>
      <c r="M96" s="40"/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40"/>
      <c r="Y96" s="40"/>
      <c r="Z96" s="40"/>
      <c r="AA96" s="40"/>
      <c r="AB96" s="40"/>
      <c r="AC96" s="40"/>
      <c r="AD96" s="40"/>
      <c r="AE96" s="40"/>
      <c r="AF96" s="40"/>
      <c r="AG96" s="61">
        <f t="shared" si="27"/>
        <v>1</v>
      </c>
      <c r="AH96" s="61">
        <f t="shared" si="28"/>
        <v>0</v>
      </c>
      <c r="AJ96" s="38"/>
    </row>
    <row r="97" spans="1:36" s="20" customFormat="1" ht="15" customHeight="1">
      <c r="A97" s="60" t="s">
        <v>26</v>
      </c>
      <c r="B97" s="40"/>
      <c r="C97" s="40"/>
      <c r="D97" s="40"/>
      <c r="E97" s="40"/>
      <c r="F97" s="40"/>
      <c r="G97" s="40"/>
      <c r="H97" s="40"/>
      <c r="I97" s="40"/>
      <c r="J97" s="40"/>
      <c r="K97" s="40"/>
      <c r="L97" s="40"/>
      <c r="M97" s="40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40"/>
      <c r="Z97" s="40"/>
      <c r="AA97" s="40"/>
      <c r="AB97" s="40"/>
      <c r="AC97" s="40"/>
      <c r="AD97" s="40"/>
      <c r="AE97" s="40"/>
      <c r="AF97" s="40"/>
      <c r="AG97" s="61">
        <f t="shared" si="27"/>
        <v>0</v>
      </c>
      <c r="AH97" s="61">
        <f t="shared" si="28"/>
        <v>0</v>
      </c>
      <c r="AJ97" s="39"/>
    </row>
    <row r="98" spans="1:36" s="20" customFormat="1" ht="15" customHeight="1">
      <c r="A98" s="60" t="s">
        <v>27</v>
      </c>
      <c r="B98" s="40"/>
      <c r="C98" s="40"/>
      <c r="D98" s="40"/>
      <c r="E98" s="40"/>
      <c r="F98" s="40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40"/>
      <c r="Z98" s="40"/>
      <c r="AA98" s="40"/>
      <c r="AB98" s="40"/>
      <c r="AC98" s="40"/>
      <c r="AD98" s="40"/>
      <c r="AE98" s="40"/>
      <c r="AF98" s="40"/>
      <c r="AG98" s="61">
        <f t="shared" si="27"/>
        <v>0</v>
      </c>
      <c r="AH98" s="61">
        <f t="shared" si="28"/>
        <v>0</v>
      </c>
      <c r="AJ98" s="35"/>
    </row>
    <row r="99" spans="1:36" s="20" customFormat="1" ht="15" customHeight="1">
      <c r="A99" s="60" t="s">
        <v>28</v>
      </c>
      <c r="B99" s="40"/>
      <c r="C99" s="40"/>
      <c r="D99" s="40"/>
      <c r="E99" s="40"/>
      <c r="F99" s="40"/>
      <c r="G99" s="40"/>
      <c r="H99" s="40"/>
      <c r="I99" s="40"/>
      <c r="J99" s="40"/>
      <c r="K99" s="40"/>
      <c r="L99" s="40"/>
      <c r="M99" s="40"/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40"/>
      <c r="AF99" s="40"/>
      <c r="AG99" s="61">
        <f t="shared" si="27"/>
        <v>1</v>
      </c>
      <c r="AH99" s="61">
        <f t="shared" si="28"/>
        <v>0</v>
      </c>
      <c r="AJ99" s="36"/>
    </row>
    <row r="100" spans="1:36" s="20" customFormat="1" ht="15" customHeight="1">
      <c r="A100" s="60" t="s">
        <v>29</v>
      </c>
      <c r="B100" s="40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40"/>
      <c r="Z100" s="40"/>
      <c r="AA100" s="40"/>
      <c r="AB100" s="40"/>
      <c r="AC100" s="40"/>
      <c r="AD100" s="40"/>
      <c r="AE100" s="40"/>
      <c r="AF100" s="40"/>
      <c r="AG100" s="61">
        <f t="shared" si="27"/>
        <v>0</v>
      </c>
      <c r="AH100" s="61">
        <f t="shared" si="28"/>
        <v>0</v>
      </c>
      <c r="AJ100" s="37"/>
    </row>
    <row r="101" spans="1:36" s="20" customFormat="1" ht="15" customHeight="1">
      <c r="A101" s="60" t="s">
        <v>30</v>
      </c>
      <c r="B101" s="40"/>
      <c r="C101" s="40"/>
      <c r="D101" s="40"/>
      <c r="E101" s="40"/>
      <c r="F101" s="40"/>
      <c r="G101" s="40"/>
      <c r="H101" s="40"/>
      <c r="I101" s="40"/>
      <c r="J101" s="40"/>
      <c r="K101" s="40"/>
      <c r="L101" s="40"/>
      <c r="M101" s="40"/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40"/>
      <c r="AF101" s="40"/>
      <c r="AG101" s="61">
        <f t="shared" si="27"/>
        <v>0</v>
      </c>
      <c r="AH101" s="61">
        <f t="shared" si="28"/>
        <v>0</v>
      </c>
      <c r="AJ101" s="38"/>
    </row>
    <row r="102" spans="1:36" s="20" customFormat="1" ht="15" customHeight="1">
      <c r="A102" s="60" t="s">
        <v>31</v>
      </c>
      <c r="B102" s="40"/>
      <c r="C102" s="40"/>
      <c r="D102" s="40"/>
      <c r="E102" s="40"/>
      <c r="F102" s="40"/>
      <c r="G102" s="40"/>
      <c r="H102" s="40"/>
      <c r="I102" s="40"/>
      <c r="J102" s="40"/>
      <c r="K102" s="40"/>
      <c r="L102" s="40"/>
      <c r="M102" s="40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61">
        <f t="shared" si="27"/>
        <v>0</v>
      </c>
      <c r="AH102" s="61">
        <f t="shared" si="28"/>
        <v>0</v>
      </c>
      <c r="AJ102" s="34"/>
    </row>
    <row r="103" spans="1:36" s="20" customFormat="1" ht="5.0999999999999996" customHeight="1">
      <c r="A103" s="58"/>
      <c r="B103" s="47">
        <f>$B$1</f>
        <v>2017</v>
      </c>
      <c r="C103" s="59"/>
      <c r="D103" s="59"/>
      <c r="E103" s="59"/>
      <c r="F103" s="59"/>
      <c r="G103" s="59"/>
      <c r="H103" s="59"/>
      <c r="I103" s="59"/>
      <c r="J103" s="59"/>
      <c r="K103" s="59"/>
      <c r="L103" s="59"/>
      <c r="M103" s="59"/>
      <c r="N103" s="59"/>
      <c r="O103" s="59"/>
      <c r="P103" s="59"/>
      <c r="Q103" s="59"/>
      <c r="R103" s="59"/>
      <c r="S103" s="59"/>
      <c r="T103" s="59"/>
      <c r="U103" s="59"/>
      <c r="V103" s="59"/>
      <c r="W103" s="59"/>
      <c r="X103" s="59"/>
      <c r="Y103" s="59"/>
      <c r="Z103" s="59"/>
      <c r="AA103" s="59"/>
      <c r="AB103" s="59"/>
      <c r="AC103" s="59"/>
      <c r="AD103" s="59"/>
      <c r="AE103" s="59"/>
      <c r="AF103" s="59"/>
      <c r="AG103" s="59"/>
      <c r="AH103" s="59"/>
      <c r="AI103" s="53"/>
      <c r="AJ103" s="45"/>
    </row>
    <row r="104" spans="1:36" ht="27" customHeight="1">
      <c r="A104" s="69" t="s">
        <v>19</v>
      </c>
      <c r="B104" s="70"/>
      <c r="C104" s="70"/>
      <c r="D104" s="70"/>
      <c r="E104" s="70"/>
      <c r="F104" s="70"/>
      <c r="G104" s="70"/>
      <c r="H104" s="70"/>
      <c r="I104" s="70"/>
      <c r="J104" s="70"/>
      <c r="K104" s="70"/>
      <c r="L104" s="70"/>
      <c r="M104" s="70"/>
      <c r="N104" s="70"/>
      <c r="O104" s="70"/>
      <c r="P104" s="70"/>
      <c r="Q104" s="70"/>
      <c r="R104" s="70"/>
      <c r="S104" s="70"/>
      <c r="T104" s="71">
        <f>B105</f>
        <v>43009</v>
      </c>
      <c r="U104" s="71"/>
      <c r="V104" s="71"/>
      <c r="W104" s="71"/>
      <c r="X104" s="71"/>
      <c r="Y104" s="71"/>
      <c r="Z104" s="71"/>
      <c r="AA104" s="71"/>
      <c r="AB104" s="71"/>
      <c r="AC104" s="71"/>
      <c r="AD104" s="71"/>
      <c r="AE104" s="71"/>
      <c r="AF104" s="71"/>
      <c r="AG104" s="71"/>
      <c r="AH104" s="72"/>
      <c r="AI104" s="54"/>
      <c r="AJ104" s="45"/>
    </row>
    <row r="105" spans="1:36" s="19" customFormat="1" ht="35.25" customHeight="1">
      <c r="A105" s="57" t="s">
        <v>16</v>
      </c>
      <c r="B105" s="24">
        <f>DATE($B$1,10,1)</f>
        <v>43009</v>
      </c>
      <c r="C105" s="24">
        <f>IF(B105="","",IF(MONTH(B105+1)=10,B105+1,""))</f>
        <v>43010</v>
      </c>
      <c r="D105" s="24">
        <f t="shared" ref="D105:AF105" si="29">IF(C105="","",IF(MONTH(C105+1)=10,C105+1,""))</f>
        <v>43011</v>
      </c>
      <c r="E105" s="24">
        <f t="shared" si="29"/>
        <v>43012</v>
      </c>
      <c r="F105" s="24">
        <f t="shared" si="29"/>
        <v>43013</v>
      </c>
      <c r="G105" s="24">
        <f t="shared" si="29"/>
        <v>43014</v>
      </c>
      <c r="H105" s="24">
        <f t="shared" si="29"/>
        <v>43015</v>
      </c>
      <c r="I105" s="24">
        <f t="shared" si="29"/>
        <v>43016</v>
      </c>
      <c r="J105" s="24">
        <f t="shared" si="29"/>
        <v>43017</v>
      </c>
      <c r="K105" s="24">
        <f t="shared" si="29"/>
        <v>43018</v>
      </c>
      <c r="L105" s="24">
        <f t="shared" si="29"/>
        <v>43019</v>
      </c>
      <c r="M105" s="24">
        <f t="shared" si="29"/>
        <v>43020</v>
      </c>
      <c r="N105" s="24">
        <f t="shared" si="29"/>
        <v>43021</v>
      </c>
      <c r="O105" s="24">
        <f t="shared" si="29"/>
        <v>43022</v>
      </c>
      <c r="P105" s="24">
        <f t="shared" si="29"/>
        <v>43023</v>
      </c>
      <c r="Q105" s="24">
        <f t="shared" si="29"/>
        <v>43024</v>
      </c>
      <c r="R105" s="24">
        <f t="shared" si="29"/>
        <v>43025</v>
      </c>
      <c r="S105" s="24">
        <f t="shared" si="29"/>
        <v>43026</v>
      </c>
      <c r="T105" s="24">
        <f t="shared" si="29"/>
        <v>43027</v>
      </c>
      <c r="U105" s="24">
        <f t="shared" si="29"/>
        <v>43028</v>
      </c>
      <c r="V105" s="24">
        <f t="shared" si="29"/>
        <v>43029</v>
      </c>
      <c r="W105" s="24">
        <f t="shared" si="29"/>
        <v>43030</v>
      </c>
      <c r="X105" s="24">
        <f t="shared" si="29"/>
        <v>43031</v>
      </c>
      <c r="Y105" s="24">
        <f t="shared" si="29"/>
        <v>43032</v>
      </c>
      <c r="Z105" s="24">
        <f t="shared" si="29"/>
        <v>43033</v>
      </c>
      <c r="AA105" s="24">
        <f t="shared" si="29"/>
        <v>43034</v>
      </c>
      <c r="AB105" s="24">
        <f t="shared" si="29"/>
        <v>43035</v>
      </c>
      <c r="AC105" s="24">
        <f t="shared" si="29"/>
        <v>43036</v>
      </c>
      <c r="AD105" s="24">
        <f t="shared" si="29"/>
        <v>43037</v>
      </c>
      <c r="AE105" s="24">
        <f t="shared" si="29"/>
        <v>43038</v>
      </c>
      <c r="AF105" s="24">
        <f t="shared" si="29"/>
        <v>43039</v>
      </c>
      <c r="AG105" s="25" t="s">
        <v>7</v>
      </c>
      <c r="AH105" s="25"/>
      <c r="AJ105" s="16"/>
    </row>
    <row r="106" spans="1:36" s="20" customFormat="1" ht="15" customHeight="1">
      <c r="A106" s="60" t="s">
        <v>23</v>
      </c>
      <c r="B106" s="40"/>
      <c r="C106" s="40"/>
      <c r="D106" s="40"/>
      <c r="E106" s="40"/>
      <c r="F106" s="40"/>
      <c r="G106" s="40"/>
      <c r="H106" s="40"/>
      <c r="I106" s="40"/>
      <c r="J106" s="40"/>
      <c r="K106" s="40"/>
      <c r="L106" s="40"/>
      <c r="M106" s="40"/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40"/>
      <c r="Y106" s="40"/>
      <c r="Z106" s="40"/>
      <c r="AA106" s="40"/>
      <c r="AB106" s="40"/>
      <c r="AC106" s="40"/>
      <c r="AD106" s="40"/>
      <c r="AE106" s="40"/>
      <c r="AF106" s="40"/>
      <c r="AG106" s="61">
        <f t="shared" ref="AG106:AG114" si="30">COUNTIF(B106:AF106,"P")+COUNTIF(B106:AF106,"DP")*0.5+AG94</f>
        <v>0</v>
      </c>
      <c r="AH106" s="61">
        <f t="shared" ref="AH106:AH114" si="31">COUNTIF(B106:AG106,"RTT")+COUNTIF(B106:AG106,"DRTT")*0.5+AH94</f>
        <v>0</v>
      </c>
      <c r="AJ106" s="34"/>
    </row>
    <row r="107" spans="1:36" s="20" customFormat="1" ht="15" customHeight="1">
      <c r="A107" s="60" t="s">
        <v>24</v>
      </c>
      <c r="B107" s="40"/>
      <c r="C107" s="40"/>
      <c r="D107" s="40"/>
      <c r="E107" s="40"/>
      <c r="F107" s="40"/>
      <c r="G107" s="40"/>
      <c r="H107" s="40"/>
      <c r="I107" s="40"/>
      <c r="J107" s="40"/>
      <c r="K107" s="40"/>
      <c r="L107" s="40"/>
      <c r="M107" s="40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40"/>
      <c r="Z107" s="40"/>
      <c r="AA107" s="40"/>
      <c r="AB107" s="40"/>
      <c r="AC107" s="40"/>
      <c r="AD107" s="40"/>
      <c r="AE107" s="40"/>
      <c r="AF107" s="40"/>
      <c r="AG107" s="61">
        <f t="shared" si="30"/>
        <v>2</v>
      </c>
      <c r="AH107" s="61">
        <f t="shared" si="31"/>
        <v>0</v>
      </c>
      <c r="AI107" s="53"/>
      <c r="AJ107" s="63"/>
    </row>
    <row r="108" spans="1:36" s="20" customFormat="1" ht="15" customHeight="1">
      <c r="A108" s="60" t="s">
        <v>25</v>
      </c>
      <c r="B108" s="40"/>
      <c r="C108" s="40"/>
      <c r="D108" s="40"/>
      <c r="E108" s="40"/>
      <c r="F108" s="40"/>
      <c r="G108" s="40"/>
      <c r="H108" s="40"/>
      <c r="I108" s="40"/>
      <c r="J108" s="40"/>
      <c r="K108" s="40"/>
      <c r="L108" s="40"/>
      <c r="M108" s="40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40"/>
      <c r="AA108" s="40"/>
      <c r="AB108" s="40"/>
      <c r="AC108" s="40"/>
      <c r="AD108" s="40"/>
      <c r="AE108" s="40"/>
      <c r="AF108" s="40"/>
      <c r="AG108" s="61">
        <f t="shared" si="30"/>
        <v>1</v>
      </c>
      <c r="AH108" s="61">
        <f t="shared" si="31"/>
        <v>0</v>
      </c>
      <c r="AJ108" s="38"/>
    </row>
    <row r="109" spans="1:36" s="20" customFormat="1" ht="15" customHeight="1">
      <c r="A109" s="60" t="s">
        <v>26</v>
      </c>
      <c r="B109" s="40"/>
      <c r="C109" s="40"/>
      <c r="D109" s="40"/>
      <c r="E109" s="40"/>
      <c r="F109" s="40"/>
      <c r="G109" s="40"/>
      <c r="H109" s="40"/>
      <c r="I109" s="40"/>
      <c r="J109" s="40"/>
      <c r="K109" s="40"/>
      <c r="L109" s="40"/>
      <c r="M109" s="40"/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40"/>
      <c r="Z109" s="40"/>
      <c r="AA109" s="40"/>
      <c r="AB109" s="40"/>
      <c r="AC109" s="40"/>
      <c r="AD109" s="40"/>
      <c r="AE109" s="40"/>
      <c r="AF109" s="40"/>
      <c r="AG109" s="61">
        <f t="shared" si="30"/>
        <v>0</v>
      </c>
      <c r="AH109" s="61">
        <f t="shared" si="31"/>
        <v>0</v>
      </c>
      <c r="AJ109" s="39"/>
    </row>
    <row r="110" spans="1:36" s="20" customFormat="1" ht="15" customHeight="1">
      <c r="A110" s="60" t="s">
        <v>27</v>
      </c>
      <c r="B110" s="40"/>
      <c r="C110" s="40"/>
      <c r="D110" s="40"/>
      <c r="E110" s="40"/>
      <c r="F110" s="40"/>
      <c r="G110" s="40"/>
      <c r="H110" s="40"/>
      <c r="I110" s="40"/>
      <c r="J110" s="40"/>
      <c r="K110" s="40"/>
      <c r="L110" s="40"/>
      <c r="M110" s="40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Z110" s="40"/>
      <c r="AA110" s="40"/>
      <c r="AB110" s="40"/>
      <c r="AC110" s="40"/>
      <c r="AD110" s="40"/>
      <c r="AE110" s="40"/>
      <c r="AF110" s="40"/>
      <c r="AG110" s="61">
        <f t="shared" si="30"/>
        <v>0</v>
      </c>
      <c r="AH110" s="61">
        <f t="shared" si="31"/>
        <v>0</v>
      </c>
      <c r="AI110" s="53"/>
      <c r="AJ110" s="35"/>
    </row>
    <row r="111" spans="1:36" s="20" customFormat="1" ht="15" customHeight="1">
      <c r="A111" s="60" t="s">
        <v>28</v>
      </c>
      <c r="B111" s="40"/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40"/>
      <c r="Y111" s="40"/>
      <c r="Z111" s="40"/>
      <c r="AA111" s="40"/>
      <c r="AB111" s="40"/>
      <c r="AC111" s="40"/>
      <c r="AD111" s="40"/>
      <c r="AE111" s="40"/>
      <c r="AF111" s="40"/>
      <c r="AG111" s="61">
        <f t="shared" si="30"/>
        <v>1</v>
      </c>
      <c r="AH111" s="61">
        <f t="shared" si="31"/>
        <v>0</v>
      </c>
      <c r="AJ111" s="36"/>
    </row>
    <row r="112" spans="1:36" s="20" customFormat="1" ht="15" customHeight="1">
      <c r="A112" s="60" t="s">
        <v>29</v>
      </c>
      <c r="B112" s="40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/>
      <c r="Y112" s="40"/>
      <c r="Z112" s="40"/>
      <c r="AA112" s="40"/>
      <c r="AB112" s="40"/>
      <c r="AC112" s="40"/>
      <c r="AD112" s="40"/>
      <c r="AE112" s="40"/>
      <c r="AF112" s="40"/>
      <c r="AG112" s="61">
        <f t="shared" si="30"/>
        <v>0</v>
      </c>
      <c r="AH112" s="61">
        <f t="shared" si="31"/>
        <v>0</v>
      </c>
      <c r="AJ112" s="37"/>
    </row>
    <row r="113" spans="1:36" s="20" customFormat="1" ht="15" customHeight="1">
      <c r="A113" s="60" t="s">
        <v>30</v>
      </c>
      <c r="B113" s="40"/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40"/>
      <c r="Z113" s="40"/>
      <c r="AA113" s="40"/>
      <c r="AB113" s="40"/>
      <c r="AC113" s="40"/>
      <c r="AD113" s="40"/>
      <c r="AE113" s="40"/>
      <c r="AF113" s="40"/>
      <c r="AG113" s="61">
        <f t="shared" si="30"/>
        <v>0</v>
      </c>
      <c r="AH113" s="61">
        <f t="shared" si="31"/>
        <v>0</v>
      </c>
      <c r="AJ113" s="38"/>
    </row>
    <row r="114" spans="1:36" s="20" customFormat="1" ht="15" customHeight="1">
      <c r="A114" s="60" t="s">
        <v>31</v>
      </c>
      <c r="B114" s="40"/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Z114" s="40"/>
      <c r="AA114" s="40"/>
      <c r="AB114" s="40"/>
      <c r="AC114" s="40"/>
      <c r="AD114" s="40"/>
      <c r="AE114" s="40"/>
      <c r="AF114" s="40"/>
      <c r="AG114" s="61">
        <f t="shared" si="30"/>
        <v>0</v>
      </c>
      <c r="AH114" s="61">
        <f t="shared" si="31"/>
        <v>0</v>
      </c>
      <c r="AJ114" s="34"/>
    </row>
    <row r="115" spans="1:36" s="7" customFormat="1">
      <c r="A115" s="42" t="s">
        <v>0</v>
      </c>
      <c r="B115" s="13">
        <f>$B$1</f>
        <v>2017</v>
      </c>
      <c r="C115" s="13"/>
      <c r="D115" s="13" t="s">
        <v>1</v>
      </c>
      <c r="E115" s="13">
        <v>11</v>
      </c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8"/>
      <c r="AH115" s="18"/>
      <c r="AJ115" s="16"/>
    </row>
    <row r="116" spans="1:36" s="19" customFormat="1" ht="35.25" customHeight="1">
      <c r="A116" s="56" t="s">
        <v>17</v>
      </c>
      <c r="B116" s="50">
        <f>DATE(B115,11,1)</f>
        <v>43040</v>
      </c>
      <c r="C116" s="50">
        <f>IF(B116="","",IF(MONTH(B116+1)=11,B116+1,""))</f>
        <v>43041</v>
      </c>
      <c r="D116" s="50">
        <f t="shared" ref="D116:AF116" si="32">IF(C116="","",IF(MONTH(C116+1)=11,C116+1,""))</f>
        <v>43042</v>
      </c>
      <c r="E116" s="50">
        <f t="shared" si="32"/>
        <v>43043</v>
      </c>
      <c r="F116" s="50">
        <f t="shared" si="32"/>
        <v>43044</v>
      </c>
      <c r="G116" s="50">
        <f t="shared" si="32"/>
        <v>43045</v>
      </c>
      <c r="H116" s="50">
        <f t="shared" si="32"/>
        <v>43046</v>
      </c>
      <c r="I116" s="50">
        <f t="shared" si="32"/>
        <v>43047</v>
      </c>
      <c r="J116" s="50">
        <f t="shared" si="32"/>
        <v>43048</v>
      </c>
      <c r="K116" s="50">
        <f t="shared" si="32"/>
        <v>43049</v>
      </c>
      <c r="L116" s="50">
        <f t="shared" si="32"/>
        <v>43050</v>
      </c>
      <c r="M116" s="50">
        <f t="shared" si="32"/>
        <v>43051</v>
      </c>
      <c r="N116" s="50">
        <f t="shared" si="32"/>
        <v>43052</v>
      </c>
      <c r="O116" s="50">
        <f t="shared" si="32"/>
        <v>43053</v>
      </c>
      <c r="P116" s="50">
        <f t="shared" si="32"/>
        <v>43054</v>
      </c>
      <c r="Q116" s="50">
        <f t="shared" si="32"/>
        <v>43055</v>
      </c>
      <c r="R116" s="50">
        <f t="shared" si="32"/>
        <v>43056</v>
      </c>
      <c r="S116" s="50">
        <f t="shared" si="32"/>
        <v>43057</v>
      </c>
      <c r="T116" s="50">
        <f t="shared" si="32"/>
        <v>43058</v>
      </c>
      <c r="U116" s="50">
        <f t="shared" si="32"/>
        <v>43059</v>
      </c>
      <c r="V116" s="50">
        <f t="shared" si="32"/>
        <v>43060</v>
      </c>
      <c r="W116" s="50">
        <f t="shared" si="32"/>
        <v>43061</v>
      </c>
      <c r="X116" s="50">
        <f t="shared" si="32"/>
        <v>43062</v>
      </c>
      <c r="Y116" s="50">
        <f t="shared" si="32"/>
        <v>43063</v>
      </c>
      <c r="Z116" s="50">
        <f t="shared" si="32"/>
        <v>43064</v>
      </c>
      <c r="AA116" s="50">
        <f t="shared" si="32"/>
        <v>43065</v>
      </c>
      <c r="AB116" s="50">
        <f t="shared" si="32"/>
        <v>43066</v>
      </c>
      <c r="AC116" s="50">
        <f t="shared" si="32"/>
        <v>43067</v>
      </c>
      <c r="AD116" s="50">
        <f t="shared" si="32"/>
        <v>43068</v>
      </c>
      <c r="AE116" s="50">
        <f t="shared" si="32"/>
        <v>43069</v>
      </c>
      <c r="AF116" s="50" t="str">
        <f t="shared" si="32"/>
        <v/>
      </c>
      <c r="AG116" s="51" t="s">
        <v>7</v>
      </c>
      <c r="AH116" s="51"/>
      <c r="AI116" s="52"/>
      <c r="AJ116" s="45"/>
    </row>
    <row r="117" spans="1:36" s="20" customFormat="1" ht="15" customHeight="1">
      <c r="A117" s="60" t="s">
        <v>23</v>
      </c>
      <c r="B117" s="40"/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O117" s="40"/>
      <c r="P117" s="40"/>
      <c r="Q117" s="40"/>
      <c r="R117" s="40"/>
      <c r="S117" s="40"/>
      <c r="T117" s="40"/>
      <c r="U117" s="40"/>
      <c r="V117" s="40"/>
      <c r="W117" s="40"/>
      <c r="X117" s="40"/>
      <c r="Y117" s="40"/>
      <c r="Z117" s="40"/>
      <c r="AA117" s="40"/>
      <c r="AB117" s="40"/>
      <c r="AC117" s="40"/>
      <c r="AD117" s="40"/>
      <c r="AE117" s="40"/>
      <c r="AF117" s="40"/>
      <c r="AG117" s="61">
        <f t="shared" ref="AG117:AG125" si="33">COUNTIF(B117:AF117,"P")+COUNTIF(B117:AF117,"DP")*0.5+AG106</f>
        <v>0</v>
      </c>
      <c r="AH117" s="61">
        <f t="shared" ref="AH117:AH125" si="34">COUNTIF(B117:AG117,"RTT")+COUNTIF(B117:AG117,"DRTT")*0.5+AH106</f>
        <v>0</v>
      </c>
      <c r="AJ117" s="34"/>
    </row>
    <row r="118" spans="1:36" s="20" customFormat="1" ht="15" customHeight="1">
      <c r="A118" s="60" t="s">
        <v>24</v>
      </c>
      <c r="B118" s="40"/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40"/>
      <c r="Z118" s="40"/>
      <c r="AA118" s="40"/>
      <c r="AB118" s="40"/>
      <c r="AC118" s="40"/>
      <c r="AD118" s="40"/>
      <c r="AE118" s="40"/>
      <c r="AF118" s="40"/>
      <c r="AG118" s="61">
        <f t="shared" si="33"/>
        <v>2</v>
      </c>
      <c r="AH118" s="61">
        <f t="shared" si="34"/>
        <v>0</v>
      </c>
      <c r="AJ118" s="63"/>
    </row>
    <row r="119" spans="1:36" s="20" customFormat="1" ht="15" customHeight="1">
      <c r="A119" s="60" t="s">
        <v>25</v>
      </c>
      <c r="B119" s="40"/>
      <c r="C119" s="40"/>
      <c r="D119" s="40"/>
      <c r="E119" s="67" t="s">
        <v>2</v>
      </c>
      <c r="F119" s="40"/>
      <c r="G119" s="40"/>
      <c r="H119" s="40"/>
      <c r="I119" s="40"/>
      <c r="J119" s="40"/>
      <c r="K119" s="40"/>
      <c r="L119" s="40"/>
      <c r="M119" s="40"/>
      <c r="N119" s="40"/>
      <c r="O119" s="40"/>
      <c r="P119" s="40"/>
      <c r="Q119" s="40"/>
      <c r="R119" s="40"/>
      <c r="S119" s="40"/>
      <c r="T119" s="40"/>
      <c r="U119" s="40"/>
      <c r="V119" s="40"/>
      <c r="W119" s="40"/>
      <c r="X119" s="40"/>
      <c r="Y119" s="40"/>
      <c r="Z119" s="40"/>
      <c r="AA119" s="40"/>
      <c r="AB119" s="40"/>
      <c r="AC119" s="40"/>
      <c r="AD119" s="40"/>
      <c r="AE119" s="40"/>
      <c r="AF119" s="40"/>
      <c r="AG119" s="61">
        <f t="shared" si="33"/>
        <v>2</v>
      </c>
      <c r="AH119" s="61">
        <f t="shared" si="34"/>
        <v>0</v>
      </c>
      <c r="AJ119" s="38"/>
    </row>
    <row r="120" spans="1:36" s="20" customFormat="1" ht="15" customHeight="1">
      <c r="A120" s="60" t="s">
        <v>26</v>
      </c>
      <c r="B120" s="40"/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O120" s="40"/>
      <c r="P120" s="40"/>
      <c r="Q120" s="40"/>
      <c r="R120" s="40"/>
      <c r="S120" s="40"/>
      <c r="T120" s="40"/>
      <c r="U120" s="40"/>
      <c r="V120" s="40"/>
      <c r="W120" s="40"/>
      <c r="X120" s="40"/>
      <c r="Y120" s="40"/>
      <c r="Z120" s="40"/>
      <c r="AA120" s="40"/>
      <c r="AB120" s="40"/>
      <c r="AC120" s="40"/>
      <c r="AD120" s="40"/>
      <c r="AE120" s="40"/>
      <c r="AF120" s="40"/>
      <c r="AG120" s="61">
        <f t="shared" si="33"/>
        <v>0</v>
      </c>
      <c r="AH120" s="61">
        <f t="shared" si="34"/>
        <v>0</v>
      </c>
      <c r="AI120" s="53"/>
      <c r="AJ120" s="39"/>
    </row>
    <row r="121" spans="1:36" s="20" customFormat="1" ht="15" customHeight="1">
      <c r="A121" s="60" t="s">
        <v>27</v>
      </c>
      <c r="B121" s="40"/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Z121" s="40"/>
      <c r="AA121" s="40"/>
      <c r="AB121" s="40"/>
      <c r="AC121" s="40"/>
      <c r="AD121" s="40"/>
      <c r="AE121" s="40"/>
      <c r="AF121" s="40"/>
      <c r="AG121" s="61">
        <f t="shared" si="33"/>
        <v>0</v>
      </c>
      <c r="AH121" s="61">
        <f t="shared" si="34"/>
        <v>0</v>
      </c>
      <c r="AJ121" s="35"/>
    </row>
    <row r="122" spans="1:36" s="20" customFormat="1" ht="15" customHeight="1">
      <c r="A122" s="60" t="s">
        <v>28</v>
      </c>
      <c r="B122" s="40"/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  <c r="Q122" s="40"/>
      <c r="R122" s="40"/>
      <c r="S122" s="40"/>
      <c r="T122" s="40"/>
      <c r="U122" s="40"/>
      <c r="V122" s="40"/>
      <c r="W122" s="40"/>
      <c r="X122" s="40"/>
      <c r="Y122" s="40"/>
      <c r="Z122" s="40"/>
      <c r="AA122" s="40"/>
      <c r="AB122" s="40"/>
      <c r="AC122" s="40"/>
      <c r="AD122" s="40"/>
      <c r="AE122" s="40"/>
      <c r="AF122" s="40"/>
      <c r="AG122" s="61">
        <f t="shared" si="33"/>
        <v>1</v>
      </c>
      <c r="AH122" s="61">
        <f t="shared" si="34"/>
        <v>0</v>
      </c>
      <c r="AJ122" s="36"/>
    </row>
    <row r="123" spans="1:36" s="20" customFormat="1" ht="15" customHeight="1">
      <c r="A123" s="60" t="s">
        <v>29</v>
      </c>
      <c r="B123" s="40"/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40"/>
      <c r="Z123" s="40"/>
      <c r="AA123" s="40"/>
      <c r="AB123" s="40"/>
      <c r="AC123" s="40"/>
      <c r="AD123" s="40"/>
      <c r="AE123" s="40"/>
      <c r="AF123" s="40"/>
      <c r="AG123" s="61">
        <f t="shared" si="33"/>
        <v>0</v>
      </c>
      <c r="AH123" s="61">
        <f t="shared" si="34"/>
        <v>0</v>
      </c>
      <c r="AI123" s="53"/>
      <c r="AJ123" s="37"/>
    </row>
    <row r="124" spans="1:36" s="20" customFormat="1" ht="15" customHeight="1">
      <c r="A124" s="60" t="s">
        <v>30</v>
      </c>
      <c r="B124" s="40"/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O124" s="40"/>
      <c r="P124" s="40"/>
      <c r="Q124" s="40"/>
      <c r="R124" s="40"/>
      <c r="S124" s="40"/>
      <c r="T124" s="40"/>
      <c r="U124" s="40"/>
      <c r="V124" s="40"/>
      <c r="W124" s="40"/>
      <c r="X124" s="40"/>
      <c r="Y124" s="40"/>
      <c r="Z124" s="40"/>
      <c r="AA124" s="40"/>
      <c r="AB124" s="40"/>
      <c r="AC124" s="40"/>
      <c r="AD124" s="40"/>
      <c r="AE124" s="40"/>
      <c r="AF124" s="40"/>
      <c r="AG124" s="61">
        <f t="shared" si="33"/>
        <v>0</v>
      </c>
      <c r="AH124" s="61">
        <f t="shared" si="34"/>
        <v>0</v>
      </c>
      <c r="AJ124" s="38"/>
    </row>
    <row r="125" spans="1:36" s="20" customFormat="1" ht="15" customHeight="1">
      <c r="A125" s="60" t="s">
        <v>31</v>
      </c>
      <c r="B125" s="40"/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  <c r="Q125" s="40"/>
      <c r="R125" s="40"/>
      <c r="S125" s="40"/>
      <c r="T125" s="40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40"/>
      <c r="AF125" s="40"/>
      <c r="AG125" s="61">
        <f t="shared" si="33"/>
        <v>0</v>
      </c>
      <c r="AH125" s="61">
        <f t="shared" si="34"/>
        <v>0</v>
      </c>
      <c r="AJ125" s="34"/>
    </row>
    <row r="126" spans="1:36" s="7" customFormat="1">
      <c r="A126" s="42" t="s">
        <v>0</v>
      </c>
      <c r="B126" s="13">
        <f>$B$1</f>
        <v>2017</v>
      </c>
      <c r="C126" s="13"/>
      <c r="D126" s="13" t="s">
        <v>1</v>
      </c>
      <c r="E126" s="13">
        <v>12</v>
      </c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8"/>
      <c r="AH126" s="18"/>
      <c r="AJ126" s="16"/>
    </row>
    <row r="127" spans="1:36" s="19" customFormat="1" ht="35.25" customHeight="1">
      <c r="A127" s="57" t="s">
        <v>18</v>
      </c>
      <c r="B127" s="24">
        <f>DATE(B126,12,1)</f>
        <v>43070</v>
      </c>
      <c r="C127" s="24">
        <f>IF(B127="","",IF(MONTH(B127+1)=12,B127+1,""))</f>
        <v>43071</v>
      </c>
      <c r="D127" s="24">
        <f t="shared" ref="D127:AF127" si="35">IF(C127="","",IF(MONTH(C127+1)=12,C127+1,""))</f>
        <v>43072</v>
      </c>
      <c r="E127" s="24">
        <f t="shared" si="35"/>
        <v>43073</v>
      </c>
      <c r="F127" s="24">
        <f t="shared" si="35"/>
        <v>43074</v>
      </c>
      <c r="G127" s="24">
        <f t="shared" si="35"/>
        <v>43075</v>
      </c>
      <c r="H127" s="24">
        <f t="shared" si="35"/>
        <v>43076</v>
      </c>
      <c r="I127" s="24">
        <f t="shared" si="35"/>
        <v>43077</v>
      </c>
      <c r="J127" s="24">
        <f t="shared" si="35"/>
        <v>43078</v>
      </c>
      <c r="K127" s="24">
        <f t="shared" si="35"/>
        <v>43079</v>
      </c>
      <c r="L127" s="24">
        <f t="shared" si="35"/>
        <v>43080</v>
      </c>
      <c r="M127" s="24">
        <f t="shared" si="35"/>
        <v>43081</v>
      </c>
      <c r="N127" s="24">
        <f t="shared" si="35"/>
        <v>43082</v>
      </c>
      <c r="O127" s="24">
        <f t="shared" si="35"/>
        <v>43083</v>
      </c>
      <c r="P127" s="24">
        <f t="shared" si="35"/>
        <v>43084</v>
      </c>
      <c r="Q127" s="24">
        <f t="shared" si="35"/>
        <v>43085</v>
      </c>
      <c r="R127" s="24">
        <f t="shared" si="35"/>
        <v>43086</v>
      </c>
      <c r="S127" s="24">
        <f t="shared" si="35"/>
        <v>43087</v>
      </c>
      <c r="T127" s="24">
        <f t="shared" si="35"/>
        <v>43088</v>
      </c>
      <c r="U127" s="24">
        <f t="shared" si="35"/>
        <v>43089</v>
      </c>
      <c r="V127" s="24">
        <f t="shared" si="35"/>
        <v>43090</v>
      </c>
      <c r="W127" s="24">
        <f t="shared" si="35"/>
        <v>43091</v>
      </c>
      <c r="X127" s="24">
        <f t="shared" si="35"/>
        <v>43092</v>
      </c>
      <c r="Y127" s="24">
        <f t="shared" si="35"/>
        <v>43093</v>
      </c>
      <c r="Z127" s="24">
        <f t="shared" si="35"/>
        <v>43094</v>
      </c>
      <c r="AA127" s="24">
        <f t="shared" si="35"/>
        <v>43095</v>
      </c>
      <c r="AB127" s="24">
        <f t="shared" si="35"/>
        <v>43096</v>
      </c>
      <c r="AC127" s="24">
        <f t="shared" si="35"/>
        <v>43097</v>
      </c>
      <c r="AD127" s="24">
        <f t="shared" si="35"/>
        <v>43098</v>
      </c>
      <c r="AE127" s="24">
        <f t="shared" si="35"/>
        <v>43099</v>
      </c>
      <c r="AF127" s="24">
        <f t="shared" si="35"/>
        <v>43100</v>
      </c>
      <c r="AG127" s="25" t="s">
        <v>7</v>
      </c>
      <c r="AH127" s="25"/>
      <c r="AJ127" s="16"/>
    </row>
    <row r="128" spans="1:36" s="20" customFormat="1" ht="15" customHeight="1">
      <c r="A128" s="60" t="s">
        <v>23</v>
      </c>
      <c r="B128" s="40"/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O128" s="40"/>
      <c r="P128" s="40"/>
      <c r="Q128" s="40"/>
      <c r="R128" s="40"/>
      <c r="S128" s="40"/>
      <c r="T128" s="40"/>
      <c r="U128" s="40"/>
      <c r="V128" s="40"/>
      <c r="W128" s="40"/>
      <c r="X128" s="40"/>
      <c r="Y128" s="40"/>
      <c r="Z128" s="40"/>
      <c r="AA128" s="40"/>
      <c r="AB128" s="40"/>
      <c r="AC128" s="40"/>
      <c r="AD128" s="40"/>
      <c r="AE128" s="40"/>
      <c r="AF128" s="40"/>
      <c r="AG128" s="61">
        <f t="shared" ref="AG128" si="36">COUNTIF(B128:AF128,"P")+COUNTIF(B128:AF128,"DP")*0.5+AG117</f>
        <v>0</v>
      </c>
      <c r="AH128" s="61">
        <f t="shared" ref="AH128" si="37">COUNTIF(B128:AG128,"RTT")+COUNTIF(B128:AG128,"DRTT")*0.5+AH117</f>
        <v>0</v>
      </c>
      <c r="AI128" s="53"/>
      <c r="AJ128" s="34"/>
    </row>
    <row r="129" spans="1:36" s="20" customFormat="1" ht="15" customHeight="1">
      <c r="A129" s="60"/>
      <c r="B129" s="40"/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  <c r="N129" s="40"/>
      <c r="O129" s="40"/>
      <c r="P129" s="40"/>
      <c r="Q129" s="40"/>
      <c r="R129" s="40"/>
      <c r="S129" s="40"/>
      <c r="T129" s="40"/>
      <c r="U129" s="40"/>
      <c r="V129" s="40"/>
      <c r="W129" s="40"/>
      <c r="X129" s="40"/>
      <c r="Y129" s="40"/>
      <c r="Z129" s="40"/>
      <c r="AA129" s="40"/>
      <c r="AB129" s="40"/>
      <c r="AC129" s="40"/>
      <c r="AD129" s="40"/>
      <c r="AE129" s="40"/>
      <c r="AF129" s="40"/>
      <c r="AG129" s="61"/>
      <c r="AH129" s="61"/>
      <c r="AI129" s="53"/>
      <c r="AJ129" s="34"/>
    </row>
    <row r="130" spans="1:36" s="20" customFormat="1" ht="15" customHeight="1">
      <c r="A130" s="60" t="s">
        <v>24</v>
      </c>
      <c r="B130" s="40"/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  <c r="Q130" s="40"/>
      <c r="R130" s="40"/>
      <c r="S130" s="40"/>
      <c r="T130" s="40"/>
      <c r="U130" s="40"/>
      <c r="V130" s="40"/>
      <c r="W130" s="40"/>
      <c r="X130" s="40"/>
      <c r="Y130" s="40"/>
      <c r="Z130" s="40"/>
      <c r="AA130" s="40"/>
      <c r="AB130" s="40"/>
      <c r="AC130" s="40"/>
      <c r="AD130" s="40"/>
      <c r="AE130" s="40"/>
      <c r="AF130" s="40"/>
      <c r="AG130" s="61">
        <f t="shared" ref="AG130:AG137" si="38">COUNTIF(B130:AF130,"P")+COUNTIF(B130:AF130,"DP")*0.5+AG118</f>
        <v>2</v>
      </c>
      <c r="AH130" s="61">
        <f t="shared" ref="AH130:AH137" si="39">COUNTIF(B130:AG130,"RTT")+COUNTIF(B130:AG130,"DRTT")*0.5+AH118</f>
        <v>0</v>
      </c>
      <c r="AJ130" s="63"/>
    </row>
    <row r="131" spans="1:36" s="20" customFormat="1" ht="15" customHeight="1">
      <c r="A131" s="60" t="s">
        <v>25</v>
      </c>
      <c r="B131" s="40"/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O131" s="40"/>
      <c r="P131" s="40"/>
      <c r="Q131" s="40"/>
      <c r="R131" s="40"/>
      <c r="S131" s="40"/>
      <c r="T131" s="40"/>
      <c r="U131" s="40"/>
      <c r="V131" s="40"/>
      <c r="W131" s="40"/>
      <c r="X131" s="40"/>
      <c r="Y131" s="40"/>
      <c r="Z131" s="40"/>
      <c r="AA131" s="40"/>
      <c r="AB131" s="40"/>
      <c r="AC131" s="40"/>
      <c r="AD131" s="40"/>
      <c r="AE131" s="40"/>
      <c r="AF131" s="40"/>
      <c r="AG131" s="61">
        <f t="shared" si="38"/>
        <v>2</v>
      </c>
      <c r="AH131" s="61">
        <f t="shared" si="39"/>
        <v>0</v>
      </c>
      <c r="AJ131" s="38"/>
    </row>
    <row r="132" spans="1:36" s="20" customFormat="1" ht="15" customHeight="1">
      <c r="A132" s="64" t="s">
        <v>26</v>
      </c>
      <c r="B132" s="40"/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O132" s="40"/>
      <c r="P132" s="40"/>
      <c r="Q132" s="40"/>
      <c r="R132" s="40"/>
      <c r="S132" s="40"/>
      <c r="T132" s="40"/>
      <c r="U132" s="40"/>
      <c r="V132" s="40"/>
      <c r="W132" s="40"/>
      <c r="X132" s="40"/>
      <c r="Y132" s="40"/>
      <c r="Z132" s="40"/>
      <c r="AA132" s="40"/>
      <c r="AB132" s="40"/>
      <c r="AC132" s="40"/>
      <c r="AD132" s="40"/>
      <c r="AE132" s="40"/>
      <c r="AF132" s="40"/>
      <c r="AG132" s="65">
        <f t="shared" si="38"/>
        <v>0</v>
      </c>
      <c r="AH132" s="65">
        <f t="shared" si="39"/>
        <v>0</v>
      </c>
      <c r="AI132" s="53"/>
      <c r="AJ132" s="39"/>
    </row>
    <row r="133" spans="1:36" s="20" customFormat="1" ht="15" customHeight="1">
      <c r="A133" s="60" t="s">
        <v>27</v>
      </c>
      <c r="B133" s="40"/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Z133" s="40"/>
      <c r="AA133" s="40"/>
      <c r="AB133" s="40"/>
      <c r="AC133" s="40"/>
      <c r="AD133" s="40"/>
      <c r="AE133" s="40"/>
      <c r="AF133" s="40"/>
      <c r="AG133" s="61">
        <f t="shared" si="38"/>
        <v>0</v>
      </c>
      <c r="AH133" s="61">
        <f t="shared" si="39"/>
        <v>0</v>
      </c>
      <c r="AI133" s="53"/>
      <c r="AJ133" s="35"/>
    </row>
    <row r="134" spans="1:36" s="20" customFormat="1" ht="15" customHeight="1">
      <c r="A134" s="60" t="s">
        <v>28</v>
      </c>
      <c r="B134" s="40"/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Z134" s="40"/>
      <c r="AA134" s="40"/>
      <c r="AB134" s="40"/>
      <c r="AC134" s="40"/>
      <c r="AD134" s="40"/>
      <c r="AE134" s="40"/>
      <c r="AF134" s="40"/>
      <c r="AG134" s="61">
        <f t="shared" si="38"/>
        <v>1</v>
      </c>
      <c r="AH134" s="61">
        <f t="shared" si="39"/>
        <v>0</v>
      </c>
      <c r="AJ134" s="36"/>
    </row>
    <row r="135" spans="1:36" s="20" customFormat="1" ht="15" customHeight="1">
      <c r="A135" s="60" t="s">
        <v>29</v>
      </c>
      <c r="B135" s="40"/>
      <c r="C135" s="40"/>
      <c r="D135" s="40"/>
      <c r="E135" s="40"/>
      <c r="F135" s="40"/>
      <c r="G135" s="40"/>
      <c r="H135" s="40"/>
      <c r="I135" s="40"/>
      <c r="J135" s="40"/>
      <c r="K135" s="40"/>
      <c r="L135" s="40"/>
      <c r="M135" s="40"/>
      <c r="N135" s="40"/>
      <c r="O135" s="40"/>
      <c r="P135" s="40"/>
      <c r="Q135" s="40"/>
      <c r="R135" s="40"/>
      <c r="S135" s="40"/>
      <c r="T135" s="40"/>
      <c r="U135" s="40"/>
      <c r="V135" s="40"/>
      <c r="W135" s="40"/>
      <c r="X135" s="40"/>
      <c r="Y135" s="40"/>
      <c r="Z135" s="40"/>
      <c r="AA135" s="40"/>
      <c r="AB135" s="40"/>
      <c r="AC135" s="40"/>
      <c r="AD135" s="40"/>
      <c r="AE135" s="40"/>
      <c r="AF135" s="40"/>
      <c r="AG135" s="61">
        <f t="shared" si="38"/>
        <v>0</v>
      </c>
      <c r="AH135" s="61">
        <f t="shared" si="39"/>
        <v>0</v>
      </c>
      <c r="AJ135" s="37"/>
    </row>
    <row r="136" spans="1:36" s="20" customFormat="1" ht="15" customHeight="1">
      <c r="A136" s="60" t="s">
        <v>30</v>
      </c>
      <c r="B136" s="40"/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O136" s="40"/>
      <c r="P136" s="40"/>
      <c r="Q136" s="40"/>
      <c r="R136" s="40"/>
      <c r="S136" s="40"/>
      <c r="T136" s="40"/>
      <c r="U136" s="40"/>
      <c r="V136" s="40"/>
      <c r="W136" s="40"/>
      <c r="X136" s="40"/>
      <c r="Y136" s="40"/>
      <c r="Z136" s="40"/>
      <c r="AA136" s="40"/>
      <c r="AB136" s="40"/>
      <c r="AC136" s="40"/>
      <c r="AD136" s="40"/>
      <c r="AE136" s="40"/>
      <c r="AF136" s="40"/>
      <c r="AG136" s="61">
        <f t="shared" si="38"/>
        <v>0</v>
      </c>
      <c r="AH136" s="61">
        <f t="shared" si="39"/>
        <v>0</v>
      </c>
      <c r="AJ136" s="38"/>
    </row>
    <row r="137" spans="1:36" s="20" customFormat="1" ht="15" customHeight="1">
      <c r="A137" s="60" t="s">
        <v>31</v>
      </c>
      <c r="B137" s="40"/>
      <c r="C137" s="40"/>
      <c r="D137" s="40"/>
      <c r="E137" s="40"/>
      <c r="F137" s="40"/>
      <c r="G137" s="40"/>
      <c r="H137" s="40"/>
      <c r="I137" s="40"/>
      <c r="J137" s="40"/>
      <c r="K137" s="40"/>
      <c r="L137" s="40"/>
      <c r="M137" s="40"/>
      <c r="N137" s="40"/>
      <c r="O137" s="40"/>
      <c r="P137" s="40"/>
      <c r="Q137" s="40"/>
      <c r="R137" s="40"/>
      <c r="S137" s="40"/>
      <c r="T137" s="40"/>
      <c r="U137" s="40"/>
      <c r="V137" s="40"/>
      <c r="W137" s="40"/>
      <c r="X137" s="40"/>
      <c r="Y137" s="40"/>
      <c r="Z137" s="40"/>
      <c r="AA137" s="40"/>
      <c r="AB137" s="40"/>
      <c r="AC137" s="40"/>
      <c r="AD137" s="40"/>
      <c r="AE137" s="40"/>
      <c r="AF137" s="40"/>
      <c r="AG137" s="61">
        <f t="shared" si="38"/>
        <v>0</v>
      </c>
      <c r="AH137" s="61">
        <f t="shared" si="39"/>
        <v>0</v>
      </c>
      <c r="AI137" s="53"/>
      <c r="AJ137" s="34"/>
    </row>
  </sheetData>
  <dataConsolidate/>
  <mergeCells count="8">
    <mergeCell ref="A104:S104"/>
    <mergeCell ref="T104:AH104"/>
    <mergeCell ref="T2:AH2"/>
    <mergeCell ref="A2:S2"/>
    <mergeCell ref="A36:S36"/>
    <mergeCell ref="T36:AH36"/>
    <mergeCell ref="A70:S70"/>
    <mergeCell ref="T70:AH70"/>
  </mergeCells>
  <phoneticPr fontId="0" type="noConversion"/>
  <conditionalFormatting sqref="B26:AF34">
    <cfRule type="expression" dxfId="46" priority="228">
      <formula>AND(WEEKDAY(B$25,2)&gt;5,B26="")</formula>
    </cfRule>
  </conditionalFormatting>
  <conditionalFormatting sqref="B37:AF37">
    <cfRule type="expression" dxfId="45" priority="227">
      <formula>WEEKDAY(B$37,2)&gt;5</formula>
    </cfRule>
  </conditionalFormatting>
  <conditionalFormatting sqref="B48:AF48">
    <cfRule type="expression" dxfId="44" priority="226">
      <formula>WEEKDAY(B$48,2)&gt;5</formula>
    </cfRule>
  </conditionalFormatting>
  <conditionalFormatting sqref="B59:AF59">
    <cfRule type="expression" dxfId="43" priority="223">
      <formula>WEEKDAY(B$59,2)&gt;5</formula>
    </cfRule>
  </conditionalFormatting>
  <conditionalFormatting sqref="B71:AF71">
    <cfRule type="expression" dxfId="42" priority="222">
      <formula>WEEKDAY(B$71,2)&gt;5</formula>
    </cfRule>
  </conditionalFormatting>
  <conditionalFormatting sqref="B82:AF82">
    <cfRule type="expression" dxfId="41" priority="221">
      <formula>WEEKDAY(B$82,2)&gt;5</formula>
    </cfRule>
  </conditionalFormatting>
  <conditionalFormatting sqref="B93:AF93">
    <cfRule type="expression" dxfId="40" priority="220">
      <formula>WEEKDAY(B$93,2)&gt;5</formula>
    </cfRule>
  </conditionalFormatting>
  <conditionalFormatting sqref="B105:AF105">
    <cfRule type="expression" dxfId="39" priority="219">
      <formula>WEEKDAY(B$105,2)&gt;5</formula>
    </cfRule>
  </conditionalFormatting>
  <conditionalFormatting sqref="B116:AF116">
    <cfRule type="expression" dxfId="38" priority="218">
      <formula>WEEKDAY(B$116,2)&gt;5</formula>
    </cfRule>
  </conditionalFormatting>
  <conditionalFormatting sqref="B127:AF127">
    <cfRule type="expression" dxfId="37" priority="217">
      <formula>WEEKDAY(B$127,2)&gt;5</formula>
    </cfRule>
  </conditionalFormatting>
  <conditionalFormatting sqref="B4:AF12">
    <cfRule type="expression" dxfId="36" priority="136">
      <formula>AND(WEEKDAY(B$3,2)&gt;5,B4="")</formula>
    </cfRule>
  </conditionalFormatting>
  <conditionalFormatting sqref="B14:AD14">
    <cfRule type="expression" dxfId="35" priority="229">
      <formula>AND(WEEKDAY(B$14,2)&gt;5,B15="")</formula>
    </cfRule>
  </conditionalFormatting>
  <conditionalFormatting sqref="B3:AF3">
    <cfRule type="expression" dxfId="34" priority="135">
      <formula>WEEKDAY(B$3,2)&gt;5</formula>
    </cfRule>
  </conditionalFormatting>
  <conditionalFormatting sqref="B15:AF23">
    <cfRule type="expression" dxfId="33" priority="17">
      <formula>AND(WEEKDAY(B$14,2)&gt;5,B15="")</formula>
    </cfRule>
  </conditionalFormatting>
  <conditionalFormatting sqref="B25:AF25">
    <cfRule type="expression" dxfId="32" priority="14">
      <formula>WEEKDAY(B$25,2)&gt;5</formula>
    </cfRule>
  </conditionalFormatting>
  <conditionalFormatting sqref="B38:AF46">
    <cfRule type="expression" dxfId="31" priority="13">
      <formula>AND(WEEKDAY(B$37,2)&gt;5,B38="")</formula>
    </cfRule>
  </conditionalFormatting>
  <conditionalFormatting sqref="B49:AF57">
    <cfRule type="expression" dxfId="30" priority="10">
      <formula>AND(WEEKDAY(B$48,2)&gt;5,B49="")</formula>
    </cfRule>
  </conditionalFormatting>
  <conditionalFormatting sqref="B60:AF68">
    <cfRule type="expression" dxfId="29" priority="9">
      <formula>AND(WEEKDAY(B$59,2)&gt;5,B60="")</formula>
    </cfRule>
  </conditionalFormatting>
  <conditionalFormatting sqref="B72:AF80">
    <cfRule type="expression" dxfId="28" priority="6">
      <formula>AND(WEEKDAY(B$71,2)&gt;5,B72="")</formula>
    </cfRule>
  </conditionalFormatting>
  <conditionalFormatting sqref="B83:AF91">
    <cfRule type="expression" dxfId="27" priority="5">
      <formula>AND(WEEKDAY(B$82,2)&gt;5,B94="")</formula>
    </cfRule>
  </conditionalFormatting>
  <conditionalFormatting sqref="B94:AE102">
    <cfRule type="expression" dxfId="26" priority="4">
      <formula>AND(WEEKDAY(B$93,2)&gt;5,B94="")</formula>
    </cfRule>
  </conditionalFormatting>
  <conditionalFormatting sqref="B106:AF114">
    <cfRule type="expression" dxfId="25" priority="3">
      <formula>AND(WEEKDAY(B$105,2)&gt;5,B106="")</formula>
    </cfRule>
  </conditionalFormatting>
  <conditionalFormatting sqref="B117:AE125">
    <cfRule type="expression" dxfId="24" priority="2">
      <formula>AND(WEEKDAY(B$116,2)&gt;5,B117="")</formula>
    </cfRule>
  </conditionalFormatting>
  <conditionalFormatting sqref="B128:AF137">
    <cfRule type="expression" dxfId="23" priority="1">
      <formula>AND(WEEKDAY(B$127,2)&gt;5,B128="")</formula>
    </cfRule>
  </conditionalFormatting>
  <printOptions horizontalCentered="1" verticalCentered="1"/>
  <pageMargins left="0.39370078740157483" right="0" top="0" bottom="0" header="0" footer="0"/>
  <pageSetup paperSize="9" scale="98" fitToHeight="0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Liste!$A$1:$A$4</xm:f>
          </x14:formula1>
          <xm:sqref>B117:AF125 B106:AF114 B94:AF102 B83:AF91 B72:AF80 B60:AF68 B49:AF57 B38:AF46 B26:AF34 B15:AF23 B4:AF12 B128:AF137</xm:sqref>
        </x14:dataValidation>
        <x14:dataValidation type="list" allowBlank="1">
          <x14:formula1>
            <xm:f>Liste!$D$1:$D$10</xm:f>
          </x14:formula1>
          <xm:sqref>A117:A125 A106:A114 A94:A102 A83:A91 A72:A80 A60:A68 A49:A57 A38:A46 A26:A34 A15:A23 A4:A12 A128:A137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2"/>
  <sheetViews>
    <sheetView showGridLines="0" zoomScale="90" workbookViewId="0">
      <selection activeCell="D25" sqref="D25"/>
    </sheetView>
  </sheetViews>
  <sheetFormatPr baseColWidth="10" defaultColWidth="11.42578125" defaultRowHeight="15"/>
  <cols>
    <col min="1" max="9" width="16.85546875" style="1" customWidth="1"/>
    <col min="10" max="16384" width="11.42578125" style="1"/>
  </cols>
  <sheetData>
    <row r="1" spans="1:14">
      <c r="A1" s="9" t="s">
        <v>2</v>
      </c>
      <c r="B1" s="1">
        <v>1</v>
      </c>
      <c r="C1" s="1">
        <v>2015</v>
      </c>
      <c r="D1" s="28" t="s">
        <v>23</v>
      </c>
    </row>
    <row r="2" spans="1:14">
      <c r="A2" s="9" t="s">
        <v>6</v>
      </c>
      <c r="B2" s="1">
        <v>2</v>
      </c>
      <c r="C2" s="1">
        <v>2016</v>
      </c>
      <c r="D2" s="28" t="s">
        <v>24</v>
      </c>
    </row>
    <row r="3" spans="1:14">
      <c r="A3" s="9" t="s">
        <v>3</v>
      </c>
      <c r="B3" s="1">
        <v>3</v>
      </c>
      <c r="C3" s="1">
        <v>2017</v>
      </c>
      <c r="D3" s="28" t="s">
        <v>25</v>
      </c>
      <c r="F3" s="4"/>
    </row>
    <row r="4" spans="1:14">
      <c r="A4" s="9" t="s">
        <v>4</v>
      </c>
      <c r="B4" s="1">
        <v>4</v>
      </c>
      <c r="C4" s="1">
        <v>2018</v>
      </c>
      <c r="D4" s="28" t="s">
        <v>26</v>
      </c>
      <c r="F4" s="5"/>
    </row>
    <row r="5" spans="1:14">
      <c r="A5" s="9"/>
      <c r="B5" s="1">
        <v>5</v>
      </c>
      <c r="C5" s="1">
        <v>2019</v>
      </c>
      <c r="D5" s="28" t="s">
        <v>27</v>
      </c>
      <c r="F5" s="5"/>
    </row>
    <row r="6" spans="1:14">
      <c r="A6" s="9"/>
      <c r="B6" s="1">
        <v>6</v>
      </c>
      <c r="C6" s="1">
        <v>2020</v>
      </c>
      <c r="D6" s="28" t="s">
        <v>28</v>
      </c>
      <c r="N6" s="5"/>
    </row>
    <row r="7" spans="1:14">
      <c r="A7" s="9"/>
      <c r="B7" s="1">
        <v>7</v>
      </c>
      <c r="C7" s="1">
        <v>2021</v>
      </c>
      <c r="D7" s="28" t="s">
        <v>29</v>
      </c>
      <c r="N7" s="5"/>
    </row>
    <row r="8" spans="1:14">
      <c r="A8" s="9"/>
      <c r="B8" s="1">
        <v>8</v>
      </c>
      <c r="D8" s="28" t="s">
        <v>30</v>
      </c>
      <c r="E8" s="8"/>
    </row>
    <row r="9" spans="1:14">
      <c r="A9" s="2"/>
      <c r="B9" s="1">
        <v>9</v>
      </c>
      <c r="D9" s="28" t="s">
        <v>31</v>
      </c>
    </row>
    <row r="10" spans="1:14">
      <c r="A10" s="2"/>
      <c r="B10" s="1">
        <v>10</v>
      </c>
      <c r="D10" s="28" t="s">
        <v>32</v>
      </c>
    </row>
    <row r="11" spans="1:14">
      <c r="A11" s="2"/>
      <c r="B11" s="1">
        <v>11</v>
      </c>
    </row>
    <row r="12" spans="1:14">
      <c r="A12" s="3"/>
      <c r="B12" s="1">
        <v>12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Menu</vt:lpstr>
      <vt:lpstr>Calendrier</vt:lpstr>
      <vt:lpstr>Liste</vt:lpstr>
      <vt:lpstr>Aout</vt:lpstr>
      <vt:lpstr>Avr</vt:lpstr>
      <vt:lpstr>date</vt:lpstr>
      <vt:lpstr>Dec</vt:lpstr>
      <vt:lpstr>F</vt:lpstr>
      <vt:lpstr>Fev</vt:lpstr>
      <vt:lpstr>Janv</vt:lpstr>
      <vt:lpstr>Juil</vt:lpstr>
      <vt:lpstr>Juin</vt:lpstr>
      <vt:lpstr>Mai</vt:lpstr>
      <vt:lpstr>Mars</vt:lpstr>
      <vt:lpstr>Nov</vt:lpstr>
      <vt:lpstr>Oct</vt:lpstr>
      <vt:lpstr>Sept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gmb</cp:lastModifiedBy>
  <cp:lastPrinted>2017-09-27T21:02:38Z</cp:lastPrinted>
  <dcterms:created xsi:type="dcterms:W3CDTF">2007-09-18T14:14:20Z</dcterms:created>
  <dcterms:modified xsi:type="dcterms:W3CDTF">2017-09-30T15:19:00Z</dcterms:modified>
</cp:coreProperties>
</file>