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685" windowHeight="11460" tabRatio="837" firstSheet="1" activeTab="9"/>
  </bookViews>
  <sheets>
    <sheet name="JK" sheetId="16" r:id="rId1"/>
    <sheet name="EtudeEnCours" sheetId="2" r:id="rId2"/>
    <sheet name="MandatsSignes" sheetId="3" r:id="rId3"/>
    <sheet name="Compromis" sheetId="11" r:id="rId4"/>
    <sheet name="MandatsRetires" sheetId="10" r:id="rId5"/>
    <sheet name="VendusF" sheetId="12" r:id="rId6"/>
    <sheet name="PasDeRetour" sheetId="9" r:id="rId7"/>
    <sheet name="Vendus" sheetId="4" r:id="rId8"/>
    <sheet name="PasInteret" sheetId="5" r:id="rId9"/>
    <sheet name="contacts" sheetId="7" r:id="rId10"/>
    <sheet name="PasDeNums" sheetId="6" r:id="rId11"/>
    <sheet name="mentions" sheetId="17" r:id="rId12"/>
    <sheet name="Tableau de bord" sheetId="15" r:id="rId13"/>
    <sheet name="calcul com" sheetId="19" r:id="rId14"/>
  </sheets>
  <externalReferences>
    <externalReference r:id="rId15"/>
  </externalReferences>
  <definedNames>
    <definedName name="_xlnm._FilterDatabase" localSheetId="3" hidden="1">Compromis!$A$3:$CB$3</definedName>
    <definedName name="_xlnm._FilterDatabase" localSheetId="9" hidden="1">contacts!$A$3:$HD$3</definedName>
    <definedName name="_xlnm._FilterDatabase" localSheetId="1" hidden="1">EtudeEnCours!$B$3:$HD$3</definedName>
    <definedName name="_xlnm._FilterDatabase" localSheetId="0" hidden="1">JK!$A$4:$HD$4</definedName>
    <definedName name="_xlnm._FilterDatabase" localSheetId="4" hidden="1">MandatsRetires!$A$3:$CB$3</definedName>
    <definedName name="_xlnm._FilterDatabase" localSheetId="2" hidden="1">MandatsSignes!$A$3:$HD$3</definedName>
    <definedName name="_xlnm._FilterDatabase" localSheetId="10" hidden="1">PasDeNums!$A$3:$CB$3</definedName>
    <definedName name="_xlnm._FilterDatabase" localSheetId="6" hidden="1">PasDeRetour!$A$3:$HD$3</definedName>
    <definedName name="_xlnm._FilterDatabase" localSheetId="8" hidden="1">PasInteret!$A$3:$HD$3</definedName>
    <definedName name="_xlnm._FilterDatabase" localSheetId="7" hidden="1">Vendus!$A$3:$HD$3</definedName>
    <definedName name="_xlnm._FilterDatabase" localSheetId="5" hidden="1">VendusF!$A$3:$CB$3</definedName>
    <definedName name="com_totale">'calcul com'!$B$3</definedName>
    <definedName name="honos_CIBLE">JK!#REF!</definedName>
    <definedName name="honos_FA">JK!#REF!</definedName>
    <definedName name="honos_humania">JK!#REF!</definedName>
    <definedName name="recup_futur_CIBLE">JK!#REF!</definedName>
    <definedName name="recup_futur_humania">JK!#REF!</definedName>
    <definedName name="recup_past_CIBLE">JK!#REF!</definedName>
    <definedName name="recup_past_FA">JK!#REF!</definedName>
    <definedName name="recup_past_humania">JK!#REF!</definedName>
    <definedName name="total_contacts">'Tableau de bord'!$B$15</definedName>
    <definedName name="Z_2F8BF59A_B28C_C84F_879A_BD32D802FAA7_.wvu.Cols" localSheetId="3" hidden="1">Compromis!$BP:$HD</definedName>
    <definedName name="Z_2F8BF59A_B28C_C84F_879A_BD32D802FAA7_.wvu.Cols" localSheetId="9" hidden="1">contacts!$BP:$HD</definedName>
    <definedName name="Z_2F8BF59A_B28C_C84F_879A_BD32D802FAA7_.wvu.Cols" localSheetId="1" hidden="1">EtudeEnCours!$BP:$HD</definedName>
    <definedName name="Z_2F8BF59A_B28C_C84F_879A_BD32D802FAA7_.wvu.Cols" localSheetId="0" hidden="1">JK!$BP:$HE</definedName>
    <definedName name="Z_2F8BF59A_B28C_C84F_879A_BD32D802FAA7_.wvu.Cols" localSheetId="4" hidden="1">MandatsRetires!$BP:$HD</definedName>
    <definedName name="Z_2F8BF59A_B28C_C84F_879A_BD32D802FAA7_.wvu.Cols" localSheetId="2" hidden="1">MandatsSignes!$U:$U,MandatsSignes!$BP:$HD</definedName>
    <definedName name="Z_2F8BF59A_B28C_C84F_879A_BD32D802FAA7_.wvu.Cols" localSheetId="10" hidden="1">PasDeNums!$BP:$HD</definedName>
    <definedName name="Z_2F8BF59A_B28C_C84F_879A_BD32D802FAA7_.wvu.Cols" localSheetId="6" hidden="1">PasDeRetour!$BP:$HD</definedName>
    <definedName name="Z_2F8BF59A_B28C_C84F_879A_BD32D802FAA7_.wvu.Cols" localSheetId="8" hidden="1">PasInteret!$BP:$HD</definedName>
    <definedName name="Z_2F8BF59A_B28C_C84F_879A_BD32D802FAA7_.wvu.Cols" localSheetId="7" hidden="1">Vendus!$BP:$HD</definedName>
    <definedName name="Z_2F8BF59A_B28C_C84F_879A_BD32D802FAA7_.wvu.Cols" localSheetId="5" hidden="1">VendusF!$BP:$HD</definedName>
    <definedName name="Z_2F8BF59A_B28C_C84F_879A_BD32D802FAA7_.wvu.FilterData" localSheetId="3" hidden="1">Compromis!$A$3:$CB$3</definedName>
    <definedName name="Z_2F8BF59A_B28C_C84F_879A_BD32D802FAA7_.wvu.FilterData" localSheetId="9" hidden="1">contacts!$A$3:$HD$3</definedName>
    <definedName name="Z_2F8BF59A_B28C_C84F_879A_BD32D802FAA7_.wvu.FilterData" localSheetId="1" hidden="1">EtudeEnCours!$B$3:$HD$3</definedName>
    <definedName name="Z_2F8BF59A_B28C_C84F_879A_BD32D802FAA7_.wvu.FilterData" localSheetId="0" hidden="1">JK!$A$4:$HD$4</definedName>
    <definedName name="Z_2F8BF59A_B28C_C84F_879A_BD32D802FAA7_.wvu.FilterData" localSheetId="4" hidden="1">MandatsRetires!$A$3:$CB$3</definedName>
    <definedName name="Z_2F8BF59A_B28C_C84F_879A_BD32D802FAA7_.wvu.FilterData" localSheetId="2" hidden="1">MandatsSignes!$A$3:$HD$3</definedName>
    <definedName name="Z_2F8BF59A_B28C_C84F_879A_BD32D802FAA7_.wvu.FilterData" localSheetId="10" hidden="1">PasDeNums!$A$3:$CB$3</definedName>
    <definedName name="Z_2F8BF59A_B28C_C84F_879A_BD32D802FAA7_.wvu.FilterData" localSheetId="6" hidden="1">PasDeRetour!$A$3:$HD$3</definedName>
    <definedName name="Z_2F8BF59A_B28C_C84F_879A_BD32D802FAA7_.wvu.FilterData" localSheetId="8" hidden="1">PasInteret!$A$3:$HD$3</definedName>
    <definedName name="Z_2F8BF59A_B28C_C84F_879A_BD32D802FAA7_.wvu.FilterData" localSheetId="7" hidden="1">Vendus!$A$3:$HD$3</definedName>
    <definedName name="Z_2F8BF59A_B28C_C84F_879A_BD32D802FAA7_.wvu.FilterData" localSheetId="5" hidden="1">VendusF!$A$3:$CB$3</definedName>
  </definedNames>
  <calcPr calcId="152511" concurrentCalc="0"/>
  <customWorkbookViews>
    <customWorkbookView name="ANGLESMasqueTout" guid="{2F8BF59A-B28C-C84F-879A-BD32D802FAA7}" windowWidth="1785" windowHeight="804" activeSheetId="16"/>
  </customWorkbookViews>
</workbook>
</file>

<file path=xl/calcChain.xml><?xml version="1.0" encoding="utf-8"?>
<calcChain xmlns="http://schemas.openxmlformats.org/spreadsheetml/2006/main">
  <c r="AQ14" i="11" l="1"/>
  <c r="AR14" i="11"/>
  <c r="CI5" i="12"/>
  <c r="CJ5" i="12"/>
  <c r="EE5" i="12"/>
  <c r="GL5" i="12"/>
  <c r="GM5" i="12"/>
  <c r="GN5" i="12"/>
  <c r="GO5" i="12"/>
  <c r="GQ5" i="12"/>
  <c r="GR5" i="12"/>
  <c r="GU5" i="12"/>
  <c r="GV5" i="12"/>
  <c r="GW5" i="12"/>
  <c r="GX5" i="12"/>
  <c r="CI6" i="12"/>
  <c r="CJ6" i="12"/>
  <c r="EE6" i="12"/>
  <c r="GL6" i="12"/>
  <c r="GM6" i="12"/>
  <c r="GN6" i="12"/>
  <c r="GO6" i="12"/>
  <c r="GQ6" i="12"/>
  <c r="GR6" i="12"/>
  <c r="GU6" i="12"/>
  <c r="GV6" i="12"/>
  <c r="GW6" i="12"/>
  <c r="GX6" i="12"/>
  <c r="CI7" i="12"/>
  <c r="CJ7" i="12"/>
  <c r="EE7" i="12"/>
  <c r="GL7" i="12"/>
  <c r="GM7" i="12"/>
  <c r="GN7" i="12"/>
  <c r="GO7" i="12"/>
  <c r="GQ7" i="12"/>
  <c r="GR7" i="12"/>
  <c r="GU7" i="12"/>
  <c r="GV7" i="12"/>
  <c r="GW7" i="12"/>
  <c r="GX7" i="12"/>
  <c r="CI8" i="12"/>
  <c r="CJ8" i="12"/>
  <c r="EE8" i="12"/>
  <c r="GL8" i="12"/>
  <c r="GM8" i="12"/>
  <c r="GN8" i="12"/>
  <c r="GO8" i="12"/>
  <c r="GQ8" i="12"/>
  <c r="GR8" i="12"/>
  <c r="GU8" i="12"/>
  <c r="GV8" i="12"/>
  <c r="GW8" i="12"/>
  <c r="GX8" i="12"/>
  <c r="CI9" i="12"/>
  <c r="CJ9" i="12"/>
  <c r="EE9" i="12"/>
  <c r="GL9" i="12"/>
  <c r="GM9" i="12"/>
  <c r="GN9" i="12"/>
  <c r="GO9" i="12"/>
  <c r="GQ9" i="12"/>
  <c r="GR9" i="12"/>
  <c r="GU9" i="12"/>
  <c r="GV9" i="12"/>
  <c r="GW9" i="12"/>
  <c r="GX9" i="12"/>
  <c r="GX4" i="12"/>
  <c r="GW4" i="12"/>
  <c r="GV4" i="12"/>
  <c r="GU4" i="12"/>
  <c r="GR4" i="12"/>
  <c r="GQ4" i="12"/>
  <c r="GO4" i="12"/>
  <c r="GN4" i="12"/>
  <c r="GM4" i="12"/>
  <c r="GL4" i="12"/>
  <c r="EE4" i="12"/>
  <c r="CJ4" i="12"/>
  <c r="CI4" i="12"/>
  <c r="BP5" i="12"/>
  <c r="BP6" i="12"/>
  <c r="BP7" i="12"/>
  <c r="BP8" i="12"/>
  <c r="BP9" i="12"/>
  <c r="BP4" i="12"/>
  <c r="CI5" i="10"/>
  <c r="CJ5" i="10"/>
  <c r="EE5" i="10"/>
  <c r="GL5" i="10"/>
  <c r="GM5" i="10"/>
  <c r="GN5" i="10"/>
  <c r="GO5" i="10"/>
  <c r="GQ5" i="10"/>
  <c r="GR5" i="10"/>
  <c r="GU5" i="10"/>
  <c r="GV5" i="10"/>
  <c r="GW5" i="10"/>
  <c r="GX5" i="10"/>
  <c r="CI6" i="10"/>
  <c r="CJ6" i="10"/>
  <c r="EE6" i="10"/>
  <c r="GL6" i="10"/>
  <c r="GM6" i="10"/>
  <c r="GN6" i="10"/>
  <c r="GO6" i="10"/>
  <c r="GQ6" i="10"/>
  <c r="GR6" i="10"/>
  <c r="GU6" i="10"/>
  <c r="GV6" i="10"/>
  <c r="GW6" i="10"/>
  <c r="GX6" i="10"/>
  <c r="CI7" i="10"/>
  <c r="CJ7" i="10"/>
  <c r="EE7" i="10"/>
  <c r="GL7" i="10"/>
  <c r="GM7" i="10"/>
  <c r="GN7" i="10"/>
  <c r="GO7" i="10"/>
  <c r="GQ7" i="10"/>
  <c r="GR7" i="10"/>
  <c r="GU7" i="10"/>
  <c r="GV7" i="10"/>
  <c r="GW7" i="10"/>
  <c r="GX7" i="10"/>
  <c r="GX4" i="10"/>
  <c r="GW4" i="10"/>
  <c r="GV4" i="10"/>
  <c r="GU4" i="10"/>
  <c r="GR4" i="10"/>
  <c r="GQ4" i="10"/>
  <c r="GO4" i="10"/>
  <c r="GN4" i="10"/>
  <c r="GM4" i="10"/>
  <c r="GL4" i="10"/>
  <c r="EE4" i="10"/>
  <c r="CJ4" i="10"/>
  <c r="CI4" i="10"/>
  <c r="BP5" i="10"/>
  <c r="BP6" i="10"/>
  <c r="BP7" i="10"/>
  <c r="BP4" i="10"/>
  <c r="CI5" i="11"/>
  <c r="CJ5" i="11"/>
  <c r="EE5" i="11"/>
  <c r="GL5" i="11"/>
  <c r="GM5" i="11"/>
  <c r="GN5" i="11"/>
  <c r="GO5" i="11"/>
  <c r="GQ5" i="11"/>
  <c r="GR5" i="11"/>
  <c r="GU5" i="11"/>
  <c r="GV5" i="11"/>
  <c r="GW5" i="11"/>
  <c r="GX5" i="11"/>
  <c r="CI6" i="11"/>
  <c r="CJ6" i="11"/>
  <c r="EE6" i="11"/>
  <c r="GL6" i="11"/>
  <c r="GM6" i="11"/>
  <c r="GN6" i="11"/>
  <c r="GO6" i="11"/>
  <c r="GQ6" i="11"/>
  <c r="GR6" i="11"/>
  <c r="GU6" i="11"/>
  <c r="GV6" i="11"/>
  <c r="GW6" i="11"/>
  <c r="GX6" i="11"/>
  <c r="CI7" i="11"/>
  <c r="CJ7" i="11"/>
  <c r="EE7" i="11"/>
  <c r="GL7" i="11"/>
  <c r="GM7" i="11"/>
  <c r="GN7" i="11"/>
  <c r="GO7" i="11"/>
  <c r="GQ7" i="11"/>
  <c r="GR7" i="11"/>
  <c r="GU7" i="11"/>
  <c r="GV7" i="11"/>
  <c r="GW7" i="11"/>
  <c r="GX7" i="11"/>
  <c r="CI8" i="11"/>
  <c r="CJ8" i="11"/>
  <c r="EE8" i="11"/>
  <c r="GL8" i="11"/>
  <c r="GM8" i="11"/>
  <c r="GN8" i="11"/>
  <c r="GO8" i="11"/>
  <c r="GQ8" i="11"/>
  <c r="GR8" i="11"/>
  <c r="GU8" i="11"/>
  <c r="GV8" i="11"/>
  <c r="GW8" i="11"/>
  <c r="GX8" i="11"/>
  <c r="CI9" i="11"/>
  <c r="CJ9" i="11"/>
  <c r="EE9" i="11"/>
  <c r="GL9" i="11"/>
  <c r="GM9" i="11"/>
  <c r="GN9" i="11"/>
  <c r="GO9" i="11"/>
  <c r="GQ9" i="11"/>
  <c r="GR9" i="11"/>
  <c r="GU9" i="11"/>
  <c r="GV9" i="11"/>
  <c r="GW9" i="11"/>
  <c r="GX9" i="11"/>
  <c r="CI10" i="11"/>
  <c r="CJ10" i="11"/>
  <c r="EE10" i="11"/>
  <c r="GL10" i="11"/>
  <c r="GM10" i="11"/>
  <c r="GN10" i="11"/>
  <c r="GO10" i="11"/>
  <c r="GQ10" i="11"/>
  <c r="GR10" i="11"/>
  <c r="GU10" i="11"/>
  <c r="GV10" i="11"/>
  <c r="GW10" i="11"/>
  <c r="GX10" i="11"/>
  <c r="CI11" i="11"/>
  <c r="CJ11" i="11"/>
  <c r="EE11" i="11"/>
  <c r="GL11" i="11"/>
  <c r="GM11" i="11"/>
  <c r="GN11" i="11"/>
  <c r="GO11" i="11"/>
  <c r="GQ11" i="11"/>
  <c r="GR11" i="11"/>
  <c r="GU11" i="11"/>
  <c r="GV11" i="11"/>
  <c r="GW11" i="11"/>
  <c r="GX11" i="11"/>
  <c r="CI12" i="11"/>
  <c r="CJ12" i="11"/>
  <c r="EE12" i="11"/>
  <c r="GL12" i="11"/>
  <c r="GM12" i="11"/>
  <c r="GN12" i="11"/>
  <c r="GO12" i="11"/>
  <c r="GQ12" i="11"/>
  <c r="GR12" i="11"/>
  <c r="GU12" i="11"/>
  <c r="GV12" i="11"/>
  <c r="GW12" i="11"/>
  <c r="GX12" i="11"/>
  <c r="GX4" i="11"/>
  <c r="GW4" i="11"/>
  <c r="GV4" i="11"/>
  <c r="GU4" i="11"/>
  <c r="GR4" i="11"/>
  <c r="GQ4" i="11"/>
  <c r="GO4" i="11"/>
  <c r="GN4" i="11"/>
  <c r="GM4" i="11"/>
  <c r="GL4" i="11"/>
  <c r="EE4" i="11"/>
  <c r="CJ4" i="11"/>
  <c r="CI4" i="11"/>
  <c r="BP5" i="11"/>
  <c r="BP11" i="11"/>
  <c r="BP10" i="11"/>
  <c r="BP12" i="11"/>
  <c r="BP6" i="11"/>
  <c r="BP7" i="11"/>
  <c r="BP8" i="11"/>
  <c r="BP9" i="11"/>
  <c r="BP4" i="11"/>
  <c r="CI5" i="3"/>
  <c r="CJ5" i="3"/>
  <c r="EE5" i="3"/>
  <c r="GL5" i="3"/>
  <c r="GM5" i="3"/>
  <c r="GN5" i="3"/>
  <c r="GO5" i="3"/>
  <c r="GQ5" i="3"/>
  <c r="GR5" i="3"/>
  <c r="GU5" i="3"/>
  <c r="GV5" i="3"/>
  <c r="GW5" i="3"/>
  <c r="GX5" i="3"/>
  <c r="CI4" i="3"/>
  <c r="CJ4" i="3"/>
  <c r="EE4" i="3"/>
  <c r="GL4" i="3"/>
  <c r="GM4" i="3"/>
  <c r="GN4" i="3"/>
  <c r="GO4" i="3"/>
  <c r="GQ4" i="3"/>
  <c r="GR4" i="3"/>
  <c r="GU4" i="3"/>
  <c r="GV4" i="3"/>
  <c r="GW4" i="3"/>
  <c r="GX4" i="3"/>
  <c r="BP5" i="3"/>
  <c r="BP4" i="3"/>
  <c r="J2" i="6"/>
  <c r="CI5" i="6"/>
  <c r="CJ5" i="6"/>
  <c r="EE5" i="6"/>
  <c r="GL5" i="6"/>
  <c r="GM5" i="6"/>
  <c r="GN5" i="6"/>
  <c r="GO5" i="6"/>
  <c r="GQ5" i="6"/>
  <c r="GR5" i="6"/>
  <c r="GU5" i="6"/>
  <c r="GV5" i="6"/>
  <c r="GW5" i="6"/>
  <c r="GX5" i="6"/>
  <c r="GX4" i="6"/>
  <c r="GW4" i="6"/>
  <c r="GV4" i="6"/>
  <c r="GU4" i="6"/>
  <c r="GR4" i="6"/>
  <c r="GQ4" i="6"/>
  <c r="GO4" i="6"/>
  <c r="GN4" i="6"/>
  <c r="GM4" i="6"/>
  <c r="GL4" i="6"/>
  <c r="EE4" i="6"/>
  <c r="CJ4" i="6"/>
  <c r="CI4" i="6"/>
  <c r="BP5" i="6"/>
  <c r="BP4" i="6"/>
  <c r="CI5" i="7"/>
  <c r="CJ5" i="7"/>
  <c r="EE5" i="7"/>
  <c r="GL5" i="7"/>
  <c r="GM5" i="7"/>
  <c r="GN5" i="7"/>
  <c r="GO5" i="7"/>
  <c r="GQ5" i="7"/>
  <c r="GR5" i="7"/>
  <c r="GU5" i="7"/>
  <c r="GV5" i="7"/>
  <c r="GW5" i="7"/>
  <c r="GX5" i="7"/>
  <c r="CI6" i="7"/>
  <c r="CJ6" i="7"/>
  <c r="EE6" i="7"/>
  <c r="GL6" i="7"/>
  <c r="GM6" i="7"/>
  <c r="GN6" i="7"/>
  <c r="GO6" i="7"/>
  <c r="GQ6" i="7"/>
  <c r="GR6" i="7"/>
  <c r="GU6" i="7"/>
  <c r="GV6" i="7"/>
  <c r="GW6" i="7"/>
  <c r="GX6" i="7"/>
  <c r="GX4" i="7"/>
  <c r="GW4" i="7"/>
  <c r="GV4" i="7"/>
  <c r="GU4" i="7"/>
  <c r="GR4" i="7"/>
  <c r="GQ4" i="7"/>
  <c r="GO4" i="7"/>
  <c r="GN4" i="7"/>
  <c r="GM4" i="7"/>
  <c r="GL4" i="7"/>
  <c r="EE4" i="7"/>
  <c r="CJ4" i="7"/>
  <c r="CI4" i="7"/>
  <c r="BP5" i="7"/>
  <c r="BP6" i="7"/>
  <c r="BP4" i="7"/>
  <c r="CI5" i="5"/>
  <c r="CJ5" i="5"/>
  <c r="EE5" i="5"/>
  <c r="GL5" i="5"/>
  <c r="GM5" i="5"/>
  <c r="GN5" i="5"/>
  <c r="GO5" i="5"/>
  <c r="GQ5" i="5"/>
  <c r="GR5" i="5"/>
  <c r="GU5" i="5"/>
  <c r="GV5" i="5"/>
  <c r="GW5" i="5"/>
  <c r="GX5" i="5"/>
  <c r="CI6" i="5"/>
  <c r="CJ6" i="5"/>
  <c r="EE6" i="5"/>
  <c r="GL6" i="5"/>
  <c r="GM6" i="5"/>
  <c r="GN6" i="5"/>
  <c r="GO6" i="5"/>
  <c r="GQ6" i="5"/>
  <c r="GR6" i="5"/>
  <c r="GU6" i="5"/>
  <c r="GV6" i="5"/>
  <c r="GW6" i="5"/>
  <c r="GX6" i="5"/>
  <c r="CI4" i="5"/>
  <c r="CJ4" i="5"/>
  <c r="EE4" i="5"/>
  <c r="GL4" i="5"/>
  <c r="GM4" i="5"/>
  <c r="GN4" i="5"/>
  <c r="GO4" i="5"/>
  <c r="GQ4" i="5"/>
  <c r="GR4" i="5"/>
  <c r="GU4" i="5"/>
  <c r="GV4" i="5"/>
  <c r="GW4" i="5"/>
  <c r="GX4" i="5"/>
  <c r="BP5" i="5"/>
  <c r="BP6" i="5"/>
  <c r="BP4" i="5"/>
  <c r="CI5" i="4"/>
  <c r="CJ5" i="4"/>
  <c r="EE5" i="4"/>
  <c r="GL5" i="4"/>
  <c r="GM5" i="4"/>
  <c r="GN5" i="4"/>
  <c r="GO5" i="4"/>
  <c r="GQ5" i="4"/>
  <c r="GR5" i="4"/>
  <c r="GU5" i="4"/>
  <c r="GV5" i="4"/>
  <c r="GW5" i="4"/>
  <c r="GX5" i="4"/>
  <c r="GX4" i="4"/>
  <c r="GW4" i="4"/>
  <c r="GV4" i="4"/>
  <c r="GU4" i="4"/>
  <c r="GR4" i="4"/>
  <c r="GQ4" i="4"/>
  <c r="GO4" i="4"/>
  <c r="GN4" i="4"/>
  <c r="GM4" i="4"/>
  <c r="GL4" i="4"/>
  <c r="EE4" i="4"/>
  <c r="CJ4" i="4"/>
  <c r="CI4" i="4"/>
  <c r="BP5" i="4"/>
  <c r="BP4" i="4"/>
  <c r="CI5" i="9"/>
  <c r="CJ5" i="9"/>
  <c r="EE5" i="9"/>
  <c r="GL5" i="9"/>
  <c r="GM5" i="9"/>
  <c r="GN5" i="9"/>
  <c r="GO5" i="9"/>
  <c r="GQ5" i="9"/>
  <c r="GR5" i="9"/>
  <c r="GU5" i="9"/>
  <c r="GV5" i="9"/>
  <c r="GW5" i="9"/>
  <c r="GX5" i="9"/>
  <c r="CI6" i="9"/>
  <c r="CJ6" i="9"/>
  <c r="EE6" i="9"/>
  <c r="GL6" i="9"/>
  <c r="GM6" i="9"/>
  <c r="GN6" i="9"/>
  <c r="GO6" i="9"/>
  <c r="GQ6" i="9"/>
  <c r="GR6" i="9"/>
  <c r="GU6" i="9"/>
  <c r="GV6" i="9"/>
  <c r="GW6" i="9"/>
  <c r="GX6" i="9"/>
  <c r="CI7" i="9"/>
  <c r="CJ7" i="9"/>
  <c r="EE7" i="9"/>
  <c r="GL7" i="9"/>
  <c r="GM7" i="9"/>
  <c r="GN7" i="9"/>
  <c r="GO7" i="9"/>
  <c r="GQ7" i="9"/>
  <c r="GR7" i="9"/>
  <c r="GU7" i="9"/>
  <c r="GV7" i="9"/>
  <c r="GW7" i="9"/>
  <c r="GX7" i="9"/>
  <c r="CI8" i="9"/>
  <c r="CJ8" i="9"/>
  <c r="EE8" i="9"/>
  <c r="GL8" i="9"/>
  <c r="GM8" i="9"/>
  <c r="GN8" i="9"/>
  <c r="GO8" i="9"/>
  <c r="GQ8" i="9"/>
  <c r="GR8" i="9"/>
  <c r="GU8" i="9"/>
  <c r="GV8" i="9"/>
  <c r="GW8" i="9"/>
  <c r="GX8" i="9"/>
  <c r="GX4" i="9"/>
  <c r="GW4" i="9"/>
  <c r="GV4" i="9"/>
  <c r="GU4" i="9"/>
  <c r="GR4" i="9"/>
  <c r="GQ4" i="9"/>
  <c r="GO4" i="9"/>
  <c r="GN4" i="9"/>
  <c r="GM4" i="9"/>
  <c r="GL4" i="9"/>
  <c r="EE4" i="9"/>
  <c r="CJ4" i="9"/>
  <c r="CI4" i="9"/>
  <c r="BP5" i="9"/>
  <c r="BP6" i="9"/>
  <c r="BP7" i="9"/>
  <c r="BP8" i="9"/>
  <c r="BP4" i="9"/>
  <c r="CI5" i="2"/>
  <c r="CJ5" i="2"/>
  <c r="EE5" i="2"/>
  <c r="GL5" i="2"/>
  <c r="GM5" i="2"/>
  <c r="GN5" i="2"/>
  <c r="GO5" i="2"/>
  <c r="GQ5" i="2"/>
  <c r="GR5" i="2"/>
  <c r="GU5" i="2"/>
  <c r="GV5" i="2"/>
  <c r="GW5" i="2"/>
  <c r="GX5" i="2"/>
  <c r="GX4" i="2"/>
  <c r="GW4" i="2"/>
  <c r="GV4" i="2"/>
  <c r="GU4" i="2"/>
  <c r="GR4" i="2"/>
  <c r="GQ4" i="2"/>
  <c r="GO4" i="2"/>
  <c r="GN4" i="2"/>
  <c r="GM4" i="2"/>
  <c r="GL4" i="2"/>
  <c r="EE4" i="2"/>
  <c r="CJ4" i="2"/>
  <c r="CI4" i="2"/>
  <c r="BP5" i="2"/>
  <c r="BP4" i="2"/>
  <c r="CI5" i="16"/>
  <c r="CI6" i="16"/>
  <c r="CJ5" i="16"/>
  <c r="CJ6" i="16"/>
  <c r="EE5" i="16"/>
  <c r="EE6" i="16"/>
  <c r="GL5" i="16"/>
  <c r="GL6" i="16"/>
  <c r="GM5" i="16"/>
  <c r="GM6" i="16"/>
  <c r="GN5" i="16"/>
  <c r="GN6" i="16"/>
  <c r="GO5" i="16"/>
  <c r="GO6" i="16"/>
  <c r="GQ5" i="16"/>
  <c r="GQ6" i="16"/>
  <c r="GR5" i="16"/>
  <c r="GR6" i="16"/>
  <c r="GU5" i="16"/>
  <c r="GU6" i="16"/>
  <c r="GV5" i="16"/>
  <c r="GV6" i="16"/>
  <c r="GW5" i="16"/>
  <c r="GW6" i="16"/>
  <c r="GX5" i="16"/>
  <c r="GX6" i="16"/>
  <c r="BP5" i="16"/>
  <c r="BP6" i="16"/>
  <c r="D6" i="19"/>
  <c r="C6" i="19"/>
  <c r="B6" i="19"/>
  <c r="J2" i="12"/>
  <c r="J2" i="5"/>
  <c r="B11" i="15"/>
  <c r="J3" i="16"/>
  <c r="B12" i="15"/>
  <c r="J2" i="7"/>
  <c r="B13" i="15"/>
  <c r="J2" i="4"/>
  <c r="B10" i="15"/>
  <c r="J2" i="9"/>
  <c r="B9" i="15"/>
  <c r="B6" i="15"/>
  <c r="J2" i="10"/>
  <c r="B8" i="15"/>
  <c r="J2" i="11"/>
  <c r="B5" i="15"/>
  <c r="J2" i="3"/>
  <c r="B4" i="15"/>
  <c r="B2" i="15"/>
  <c r="J2" i="2"/>
  <c r="B3" i="15"/>
  <c r="B15" i="15"/>
  <c r="C13" i="15"/>
  <c r="C3" i="15"/>
  <c r="C12" i="15"/>
  <c r="C10" i="15"/>
  <c r="C5" i="15"/>
  <c r="C4" i="15"/>
  <c r="C6" i="15"/>
  <c r="C11" i="15"/>
  <c r="C2" i="15"/>
  <c r="C8" i="15"/>
  <c r="C9" i="15"/>
</calcChain>
</file>

<file path=xl/sharedStrings.xml><?xml version="1.0" encoding="utf-8"?>
<sst xmlns="http://schemas.openxmlformats.org/spreadsheetml/2006/main" count="2552" uniqueCount="236">
  <si>
    <t>Tri</t>
  </si>
  <si>
    <t>N°</t>
  </si>
  <si>
    <t>N° Lesueur</t>
  </si>
  <si>
    <t>titre</t>
  </si>
  <si>
    <t>nom</t>
  </si>
  <si>
    <t>prenom</t>
  </si>
  <si>
    <t>Gsm</t>
  </si>
  <si>
    <t>Fixe</t>
  </si>
  <si>
    <t>Tel3</t>
  </si>
  <si>
    <t>date origine contact</t>
  </si>
  <si>
    <t>Commercial</t>
  </si>
  <si>
    <t>Date dernier contact</t>
  </si>
  <si>
    <t>Commentaires</t>
  </si>
  <si>
    <t>ETAT dossier</t>
  </si>
  <si>
    <t>SUIVI</t>
  </si>
  <si>
    <t>RAPPEL PREVU</t>
  </si>
  <si>
    <t>conditions mandat</t>
  </si>
  <si>
    <t>Com agence</t>
  </si>
  <si>
    <t>Renta Etude</t>
  </si>
  <si>
    <t>Exclusif Simple</t>
  </si>
  <si>
    <t>Loué Libre</t>
  </si>
  <si>
    <t>N° Mandat</t>
  </si>
  <si>
    <t>jours écoulés</t>
  </si>
  <si>
    <t>E-mail</t>
  </si>
  <si>
    <t>CP</t>
  </si>
  <si>
    <t>ville</t>
  </si>
  <si>
    <t>REGION domicile</t>
  </si>
  <si>
    <t>adresse</t>
  </si>
  <si>
    <t>SIT MAT</t>
  </si>
  <si>
    <t>PROFESSION</t>
  </si>
  <si>
    <t>Prix Achat</t>
  </si>
  <si>
    <t>LOI FISCALE</t>
  </si>
  <si>
    <t>DATE ACTE</t>
  </si>
  <si>
    <t>An/livraison</t>
  </si>
  <si>
    <t>REGION invest</t>
  </si>
  <si>
    <t>DEPT</t>
  </si>
  <si>
    <t>Ville</t>
  </si>
  <si>
    <t>Lot</t>
  </si>
  <si>
    <t>interne</t>
  </si>
  <si>
    <t>REUNION</t>
  </si>
  <si>
    <t>L5</t>
  </si>
  <si>
    <t>L4</t>
  </si>
  <si>
    <t>RP</t>
  </si>
  <si>
    <t>L3</t>
  </si>
  <si>
    <t>Origine</t>
  </si>
  <si>
    <t>relance mail</t>
  </si>
  <si>
    <t>Attente réponse</t>
  </si>
  <si>
    <t>1-EN COURS</t>
  </si>
  <si>
    <t>PAS INTERESSE</t>
  </si>
  <si>
    <t>Mandat SIGNE</t>
  </si>
  <si>
    <t>Vendu</t>
  </si>
  <si>
    <t>COMPROMIS</t>
  </si>
  <si>
    <t>Contact FCPI</t>
  </si>
  <si>
    <t>URGENT</t>
  </si>
  <si>
    <t>Revoir - TEG</t>
  </si>
  <si>
    <t>**DOSSIER MORT**</t>
  </si>
  <si>
    <t>Date Mandat</t>
  </si>
  <si>
    <t>FCPI</t>
  </si>
  <si>
    <t>Pas de retour</t>
  </si>
  <si>
    <t>Compromis</t>
  </si>
  <si>
    <t>Pas intéressé</t>
  </si>
  <si>
    <t>Date Acte</t>
  </si>
  <si>
    <t>Com Angles</t>
  </si>
  <si>
    <t>date compromis</t>
  </si>
  <si>
    <t>Mandats signés</t>
  </si>
  <si>
    <t>Ventes</t>
  </si>
  <si>
    <t>Mandats retirés</t>
  </si>
  <si>
    <t>Lots vendus</t>
  </si>
  <si>
    <t>Pas de numéros</t>
  </si>
  <si>
    <t>total contacts</t>
  </si>
  <si>
    <t>Lesueur en cours</t>
  </si>
  <si>
    <t>Etudes en cours</t>
  </si>
  <si>
    <t>I2</t>
  </si>
  <si>
    <t>I3</t>
  </si>
  <si>
    <t>Ro2</t>
  </si>
  <si>
    <t>date</t>
  </si>
  <si>
    <t>HT</t>
  </si>
  <si>
    <t>COM revente2</t>
  </si>
  <si>
    <t>Comments2</t>
  </si>
  <si>
    <t>etat civil</t>
  </si>
  <si>
    <t>Mandat/vente</t>
  </si>
  <si>
    <t>LOT</t>
  </si>
  <si>
    <t>Interne1</t>
  </si>
  <si>
    <t>Suivi2</t>
  </si>
  <si>
    <t>Suivi1</t>
  </si>
  <si>
    <t>NOM COMPLET</t>
  </si>
  <si>
    <t>Ro</t>
  </si>
  <si>
    <t>SuiteRo</t>
  </si>
  <si>
    <t>SuiteRo2</t>
  </si>
  <si>
    <t>dernier contact fcpi</t>
  </si>
  <si>
    <t>comments Persos</t>
  </si>
  <si>
    <t>Interne2</t>
  </si>
  <si>
    <t>date mail</t>
  </si>
  <si>
    <t>date Retrait</t>
  </si>
  <si>
    <t>Comments3</t>
  </si>
  <si>
    <t>Date premier contact</t>
  </si>
  <si>
    <t>Delai Vente</t>
  </si>
  <si>
    <t>Date Acte prévue</t>
  </si>
  <si>
    <t>com totale</t>
  </si>
  <si>
    <t>moi</t>
    <phoneticPr fontId="1"/>
  </si>
  <si>
    <t>taux</t>
  </si>
  <si>
    <t>Taux Me</t>
  </si>
  <si>
    <t>Coms</t>
  </si>
  <si>
    <t>&gt;11000</t>
  </si>
  <si>
    <t>Comments1</t>
  </si>
  <si>
    <t>PAS TOUCHER</t>
  </si>
  <si>
    <t>Interne3</t>
  </si>
  <si>
    <t>AUTRES</t>
  </si>
  <si>
    <t>contacts &amp; pieces</t>
  </si>
  <si>
    <t>HUMANIA</t>
  </si>
  <si>
    <t>FINANCIERE AUTREMENT</t>
  </si>
  <si>
    <t>CIBLE</t>
  </si>
  <si>
    <t>Recup</t>
  </si>
  <si>
    <t>PRÊT</t>
  </si>
  <si>
    <t>HONORAIRES</t>
  </si>
  <si>
    <t>Ori1</t>
  </si>
  <si>
    <t>Ori2</t>
  </si>
  <si>
    <t>MONNE</t>
  </si>
  <si>
    <t>Parrainage</t>
    <phoneticPr fontId="6"/>
  </si>
  <si>
    <t>Commercial</t>
    <phoneticPr fontId="6"/>
  </si>
  <si>
    <t>Impôts</t>
  </si>
  <si>
    <t>mail</t>
  </si>
  <si>
    <t>commercial</t>
  </si>
  <si>
    <t>VERIF</t>
    <phoneticPr fontId="6"/>
  </si>
  <si>
    <t>Apport</t>
  </si>
  <si>
    <t>Effort</t>
  </si>
  <si>
    <t>CASDEN</t>
  </si>
  <si>
    <t>EHPAD</t>
  </si>
  <si>
    <t>BUREAUX</t>
  </si>
  <si>
    <t>PARIS</t>
    <phoneticPr fontId="6"/>
  </si>
  <si>
    <t>TOULOUSE</t>
    <phoneticPr fontId="6"/>
  </si>
  <si>
    <t>MONTPELLIER</t>
    <phoneticPr fontId="6"/>
  </si>
  <si>
    <t>LYON</t>
    <phoneticPr fontId="6"/>
  </si>
  <si>
    <t>MARSEILLE</t>
    <phoneticPr fontId="6"/>
  </si>
  <si>
    <t>BORDEAUX</t>
    <phoneticPr fontId="6"/>
  </si>
  <si>
    <t>AUTRES</t>
    <phoneticPr fontId="6"/>
  </si>
  <si>
    <t>Valeur RP</t>
  </si>
  <si>
    <t xml:space="preserve">location RP </t>
  </si>
  <si>
    <t>Bien1</t>
  </si>
  <si>
    <t>valeur Bien1</t>
  </si>
  <si>
    <t>Bien1 loué</t>
  </si>
  <si>
    <t>Bien2</t>
  </si>
  <si>
    <t>valeur Bien2</t>
  </si>
  <si>
    <t>Bien2 loué</t>
  </si>
  <si>
    <t>Bien3</t>
  </si>
  <si>
    <t>valeur Bien3</t>
  </si>
  <si>
    <t>Bien3 loué</t>
  </si>
  <si>
    <t>PEL</t>
  </si>
  <si>
    <t>Ass Vie 1</t>
  </si>
  <si>
    <t>Montant Ass Vie 1</t>
  </si>
  <si>
    <t>Ass Vie 2</t>
  </si>
  <si>
    <t>Montant Ass Vie 2</t>
  </si>
  <si>
    <t>Prêt1</t>
  </si>
  <si>
    <t>Date1</t>
  </si>
  <si>
    <t>Prêt2</t>
  </si>
  <si>
    <t>Date2</t>
  </si>
  <si>
    <t>Prêt3</t>
  </si>
  <si>
    <t>Date3</t>
  </si>
  <si>
    <t>Prêt4</t>
  </si>
  <si>
    <t>Date4</t>
  </si>
  <si>
    <t>Prêt5</t>
  </si>
  <si>
    <t>Date5</t>
  </si>
  <si>
    <t>E-mail2</t>
  </si>
  <si>
    <t>faux mail</t>
    <phoneticPr fontId="6" type="noConversion"/>
  </si>
  <si>
    <t>Donne1</t>
    <phoneticPr fontId="6"/>
  </si>
  <si>
    <t>Donne2</t>
    <phoneticPr fontId="6"/>
  </si>
  <si>
    <t>Appel/contact</t>
  </si>
  <si>
    <t>A2</t>
  </si>
  <si>
    <t>A3</t>
  </si>
  <si>
    <t>suite</t>
  </si>
  <si>
    <t>info</t>
  </si>
  <si>
    <t>R1</t>
  </si>
  <si>
    <t>R2</t>
  </si>
  <si>
    <t>Mail pieces</t>
  </si>
  <si>
    <t>Mail pieces2</t>
  </si>
  <si>
    <t>reçu pièces</t>
  </si>
  <si>
    <t>envoi CAFPI</t>
  </si>
  <si>
    <t>HUMANIA envoi</t>
  </si>
  <si>
    <t>HUMANIA results</t>
  </si>
  <si>
    <t>Relance</t>
  </si>
  <si>
    <t>&lt;5 ans</t>
  </si>
  <si>
    <t>HUMANIA reponse client</t>
  </si>
  <si>
    <t>DATE CH + mission</t>
  </si>
  <si>
    <t>RQ</t>
  </si>
  <si>
    <t>Envoi CH + Mission</t>
  </si>
  <si>
    <t>NUMERO Dossier</t>
  </si>
  <si>
    <t>Envoi 1er courrier</t>
  </si>
  <si>
    <t>Accusé Banque 1er courrier</t>
  </si>
  <si>
    <t>Réponse 1er courier</t>
  </si>
  <si>
    <t>Envoi 2ème courrier</t>
  </si>
  <si>
    <t>Accusé Banque 2ème courrier</t>
  </si>
  <si>
    <t>Réponse 2ème courier</t>
  </si>
  <si>
    <t>Envoi Pouvoirs</t>
  </si>
  <si>
    <t>Accusé Pouvoirs</t>
  </si>
  <si>
    <t>Réponse Pouvoirs</t>
  </si>
  <si>
    <t xml:space="preserve">AVOCAT </t>
  </si>
  <si>
    <t>FA envoi docs</t>
  </si>
  <si>
    <t>FA results</t>
  </si>
  <si>
    <t>FA reponse client</t>
  </si>
  <si>
    <t>N° CLIENT</t>
  </si>
  <si>
    <t>N° Dossier</t>
  </si>
  <si>
    <t xml:space="preserve"> PASSÉ HUMANIA</t>
  </si>
  <si>
    <t xml:space="preserve"> FUTUR HUMANIA</t>
  </si>
  <si>
    <t>PASSÉ FA</t>
  </si>
  <si>
    <t>FUTUR FA</t>
  </si>
  <si>
    <t>PASSÉ CIBLE</t>
  </si>
  <si>
    <t>FUTUR CIBLE</t>
  </si>
  <si>
    <t>Dossier banque</t>
  </si>
  <si>
    <t>Destination</t>
  </si>
  <si>
    <t>Montant</t>
  </si>
  <si>
    <t>Taux</t>
  </si>
  <si>
    <t>Avenant / Rachat</t>
  </si>
  <si>
    <t>Avenant 2</t>
  </si>
  <si>
    <t>% ANGLES</t>
  </si>
  <si>
    <t>Honos Humania</t>
  </si>
  <si>
    <t>Gain ANGLES PASSÉ</t>
  </si>
  <si>
    <t>Gain HUMANIA PASSÉ</t>
  </si>
  <si>
    <t>Gain ANGLES FUTUR</t>
  </si>
  <si>
    <t>Gain HUMANIA FUTUR</t>
  </si>
  <si>
    <t>Honos FA</t>
  </si>
  <si>
    <t>Gain FA PASSÉ</t>
  </si>
  <si>
    <t>Honos CIBLE</t>
  </si>
  <si>
    <t>% CIBLE</t>
  </si>
  <si>
    <t>Gain CIBLE PASSÉ</t>
  </si>
  <si>
    <t>Gain CIBLE FUTUR</t>
  </si>
  <si>
    <t>HONO CLIENT</t>
  </si>
  <si>
    <t>Banque</t>
  </si>
  <si>
    <t>Chèque</t>
  </si>
  <si>
    <t>Total Gains CLIENT</t>
  </si>
  <si>
    <t>Hono IMMO</t>
  </si>
  <si>
    <t>Hono AUTRES</t>
  </si>
  <si>
    <t>Identité Client</t>
  </si>
  <si>
    <t>PRETS TEG</t>
  </si>
  <si>
    <t>INTERNE</t>
  </si>
  <si>
    <t>ETAT CIVIL</t>
  </si>
  <si>
    <t>Mandat 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</si>
</sst>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d\-mmm\-yyyy;@"/>
    <numFmt numFmtId="165" formatCode="d\-mmm\-yy;@"/>
    <numFmt numFmtId="166" formatCode="0##,###"/>
    <numFmt numFmtId="167" formatCode="yyyy\-mm\-dd;@"/>
    <numFmt numFmtId="168" formatCode="mmm\-yy;@"/>
    <numFmt numFmtId="169" formatCode="0.0"/>
    <numFmt numFmtId="170" formatCode="mm\-yy"/>
    <numFmt numFmtId="171" formatCode="#,##0.00_);[Red]\(#,##0.00\)"/>
    <numFmt numFmtId="172" formatCode="dd\-mm\-yyyy"/>
    <numFmt numFmtId="173" formatCode="[$-40C]d\-mmm\-yy;@"/>
    <numFmt numFmtId="174" formatCode="#,##0\ &quot;€&quot;"/>
    <numFmt numFmtId="175" formatCode="[$-40C]d\-mmm\-yyyy;@"/>
    <numFmt numFmtId="176" formatCode="[$-40C]mmm\-yy;@"/>
  </numFmts>
  <fonts count="55">
    <font>
      <sz val="10"/>
      <name val="Geneva"/>
      <family val="2"/>
      <charset val="1"/>
    </font>
    <font>
      <b/>
      <sz val="9"/>
      <name val="Gill Sans MT"/>
      <family val="2"/>
      <charset val="1"/>
    </font>
    <font>
      <sz val="9"/>
      <color rgb="FFFFFFFF"/>
      <name val="Gill Sans MT"/>
      <family val="2"/>
      <charset val="1"/>
    </font>
    <font>
      <sz val="9"/>
      <name val="Gill Sans MT"/>
      <family val="2"/>
      <charset val="1"/>
    </font>
    <font>
      <sz val="9"/>
      <color rgb="FFEEECE1"/>
      <name val="Gill Sans MT"/>
      <family val="2"/>
      <charset val="1"/>
    </font>
    <font>
      <sz val="9"/>
      <color rgb="FFFF0000"/>
      <name val="Gill Sans MT"/>
      <family val="2"/>
      <charset val="1"/>
    </font>
    <font>
      <sz val="9"/>
      <color rgb="FF000000"/>
      <name val="Gill Sans MT"/>
      <family val="2"/>
      <charset val="1"/>
    </font>
    <font>
      <sz val="9"/>
      <color rgb="FF254061"/>
      <name val="Gill Sans MT"/>
      <family val="2"/>
      <charset val="1"/>
    </font>
    <font>
      <sz val="9"/>
      <color rgb="FF0000FF"/>
      <name val="Gill Sans MT"/>
      <family val="2"/>
      <charset val="1"/>
    </font>
    <font>
      <sz val="9"/>
      <color rgb="FF800000"/>
      <name val="Gill Sans MT"/>
      <family val="2"/>
      <charset val="1"/>
    </font>
    <font>
      <sz val="9"/>
      <color rgb="FF008000"/>
      <name val="Gill Sans MT"/>
      <family val="2"/>
      <charset val="1"/>
    </font>
    <font>
      <sz val="9"/>
      <color rgb="FF600080"/>
      <name val="Gill Sans MT"/>
      <family val="2"/>
      <charset val="1"/>
    </font>
    <font>
      <sz val="9"/>
      <color rgb="FF800080"/>
      <name val="Gill Sans MT"/>
      <family val="2"/>
      <charset val="1"/>
    </font>
    <font>
      <sz val="12"/>
      <color rgb="FF9C6500"/>
      <name val="Calibri"/>
      <family val="2"/>
      <charset val="1"/>
    </font>
    <font>
      <sz val="9"/>
      <color rgb="FF3F26D4"/>
      <name val="Gill Sans MT"/>
      <family val="2"/>
      <charset val="1"/>
    </font>
    <font>
      <sz val="9"/>
      <color rgb="FF900000"/>
      <name val="Gill Sans MT"/>
      <family val="2"/>
      <charset val="1"/>
    </font>
    <font>
      <sz val="9"/>
      <color rgb="FF632523"/>
      <name val="Gill Sans MT"/>
      <family val="2"/>
      <charset val="1"/>
    </font>
    <font>
      <sz val="9"/>
      <color rgb="FF444444"/>
      <name val="Gill Sans MT"/>
      <family val="2"/>
      <charset val="1"/>
    </font>
    <font>
      <u/>
      <sz val="9"/>
      <color rgb="FF0000FF"/>
      <name val="Tahoma"/>
      <family val="2"/>
      <charset val="1"/>
    </font>
    <font>
      <u/>
      <sz val="9"/>
      <color rgb="FF0000FF"/>
      <name val="Gill Sans MT"/>
      <family val="2"/>
      <charset val="1"/>
    </font>
    <font>
      <sz val="9"/>
      <color rgb="FF4600A5"/>
      <name val="Gill Sans MT"/>
      <family val="2"/>
      <charset val="1"/>
    </font>
    <font>
      <b/>
      <sz val="9"/>
      <color rgb="FFFFFFFF"/>
      <name val="Gill Sans MT"/>
      <family val="2"/>
      <charset val="1"/>
    </font>
    <font>
      <sz val="9"/>
      <color rgb="FF660066"/>
      <name val="Gill Sans MT"/>
      <family val="2"/>
      <charset val="1"/>
    </font>
    <font>
      <sz val="10"/>
      <name val="Geneva"/>
      <family val="2"/>
      <charset val="1"/>
    </font>
    <font>
      <sz val="9"/>
      <color theme="0"/>
      <name val="Gill Sans MT"/>
      <family val="2"/>
      <charset val="1"/>
    </font>
    <font>
      <i/>
      <sz val="9"/>
      <color rgb="FF000000"/>
      <name val="Gill Sans MT"/>
    </font>
    <font>
      <sz val="9"/>
      <color theme="1"/>
      <name val="Gill Sans MT"/>
      <family val="2"/>
      <charset val="1"/>
    </font>
    <font>
      <u/>
      <sz val="10"/>
      <color theme="11"/>
      <name val="Geneva"/>
      <family val="2"/>
      <charset val="1"/>
    </font>
    <font>
      <sz val="10"/>
      <name val="Gill Sans MT"/>
    </font>
    <font>
      <sz val="9"/>
      <color rgb="FF000000"/>
      <name val="Calibri"/>
      <family val="2"/>
      <charset val="1"/>
    </font>
    <font>
      <sz val="9"/>
      <name val="Verdana"/>
    </font>
    <font>
      <sz val="9"/>
      <color indexed="8"/>
      <name val="Gill Sans MT"/>
    </font>
    <font>
      <b/>
      <sz val="9"/>
      <color theme="0"/>
      <name val="Gill Sans MT"/>
    </font>
    <font>
      <b/>
      <sz val="9"/>
      <color theme="1"/>
      <name val="Gill Sans MT"/>
    </font>
    <font>
      <b/>
      <sz val="9"/>
      <color theme="9" tint="-0.499984740745262"/>
      <name val="Gill Sans MT"/>
    </font>
    <font>
      <b/>
      <sz val="9"/>
      <color theme="6" tint="-0.499984740745262"/>
      <name val="Gill Sans MT"/>
    </font>
    <font>
      <sz val="9"/>
      <color theme="2"/>
      <name val="Gill Sans MT"/>
    </font>
    <font>
      <sz val="9"/>
      <color theme="5" tint="-0.249977111117893"/>
      <name val="Gill Sans MT"/>
    </font>
    <font>
      <sz val="9"/>
      <color rgb="FFFF320C"/>
      <name val="Gill Sans MT"/>
    </font>
    <font>
      <sz val="9"/>
      <color indexed="53"/>
      <name val="Gill Sans MT"/>
    </font>
    <font>
      <sz val="9"/>
      <color indexed="9"/>
      <name val="Gill Sans MT"/>
    </font>
    <font>
      <b/>
      <sz val="9"/>
      <color rgb="FFFF0000"/>
      <name val="Gill Sans MT"/>
    </font>
    <font>
      <sz val="9"/>
      <color rgb="FF004080"/>
      <name val="Gill Sans MT"/>
    </font>
    <font>
      <b/>
      <sz val="9"/>
      <color rgb="FF3366FF"/>
      <name val="Gill Sans MT"/>
    </font>
    <font>
      <b/>
      <sz val="9"/>
      <color rgb="FF004080"/>
      <name val="Gill Sans MT"/>
    </font>
    <font>
      <sz val="9"/>
      <color theme="1" tint="0.34998626667073579"/>
      <name val="Gill Sans MT"/>
    </font>
    <font>
      <sz val="9"/>
      <color theme="2" tint="-0.749992370372631"/>
      <name val="Gill Sans MT"/>
    </font>
    <font>
      <sz val="9"/>
      <color indexed="54"/>
      <name val="Gill Sans MT"/>
    </font>
    <font>
      <sz val="9"/>
      <color indexed="12"/>
      <name val="Gill Sans MT"/>
    </font>
    <font>
      <sz val="9"/>
      <color indexed="10"/>
      <name val="Gill Sans MT"/>
    </font>
    <font>
      <sz val="9"/>
      <color rgb="FFFF6600"/>
      <name val="Gill Sans MT"/>
    </font>
    <font>
      <b/>
      <sz val="9"/>
      <color indexed="8"/>
      <name val="Gill Sans MT"/>
    </font>
    <font>
      <sz val="9"/>
      <color rgb="FFC00000"/>
      <name val="Gill Sans MT"/>
    </font>
    <font>
      <b/>
      <sz val="9"/>
      <color rgb="FF000000"/>
      <name val="Gill Sans MT"/>
    </font>
    <font>
      <b/>
      <sz val="9"/>
      <color rgb="FFC00000"/>
      <name val="Gill Sans MT"/>
    </font>
  </fonts>
  <fills count="146">
    <fill>
      <patternFill patternType="none"/>
    </fill>
    <fill>
      <patternFill patternType="gray125"/>
    </fill>
    <fill>
      <patternFill patternType="solid">
        <fgColor rgb="FFFFEB9C"/>
        <bgColor rgb="FFFFFF99"/>
      </patternFill>
    </fill>
    <fill>
      <patternFill patternType="solid">
        <fgColor rgb="FFFF0000"/>
        <bgColor rgb="FFFC0282"/>
      </patternFill>
    </fill>
    <fill>
      <patternFill patternType="solid">
        <fgColor rgb="FF635C87"/>
        <bgColor rgb="FF695E3D"/>
      </patternFill>
    </fill>
    <fill>
      <patternFill patternType="solid">
        <fgColor rgb="FFFFFFA0"/>
        <bgColor rgb="FFFFFF99"/>
      </patternFill>
    </fill>
    <fill>
      <patternFill patternType="solid">
        <fgColor rgb="FFFCD5B5"/>
        <bgColor rgb="FFFFCC99"/>
      </patternFill>
    </fill>
    <fill>
      <patternFill patternType="solid">
        <fgColor rgb="FFDBEEF4"/>
        <bgColor rgb="FFDCE6F2"/>
      </patternFill>
    </fill>
    <fill>
      <patternFill patternType="solid">
        <fgColor rgb="FFE6E0EC"/>
        <bgColor rgb="FFE3E1EE"/>
      </patternFill>
    </fill>
    <fill>
      <patternFill patternType="solid">
        <fgColor rgb="FFB7DEE8"/>
        <bgColor rgb="FFC6EFCE"/>
      </patternFill>
    </fill>
    <fill>
      <patternFill patternType="solid">
        <fgColor rgb="FFDCE6F2"/>
        <bgColor rgb="FFE3E1EE"/>
      </patternFill>
    </fill>
    <fill>
      <patternFill patternType="solid">
        <fgColor rgb="FFB0A3C3"/>
        <bgColor rgb="FFBDBDBE"/>
      </patternFill>
    </fill>
    <fill>
      <patternFill patternType="solid">
        <fgColor rgb="FF80FF00"/>
        <bgColor rgb="FF22FF37"/>
      </patternFill>
    </fill>
    <fill>
      <patternFill patternType="mediumGray">
        <fgColor rgb="FF695E3D"/>
        <bgColor rgb="FF635C87"/>
      </patternFill>
    </fill>
    <fill>
      <patternFill patternType="darkGray">
        <fgColor rgb="FFA16500"/>
        <bgColor rgb="FFE46C0A"/>
      </patternFill>
    </fill>
    <fill>
      <patternFill patternType="solid">
        <fgColor rgb="FFFDEADA"/>
        <bgColor rgb="FFFDE9D9"/>
      </patternFill>
    </fill>
    <fill>
      <patternFill patternType="solid">
        <fgColor rgb="FF808080"/>
        <bgColor rgb="FF839171"/>
      </patternFill>
    </fill>
    <fill>
      <patternFill patternType="solid">
        <fgColor rgb="FFFFFF00"/>
        <bgColor rgb="FFFCF304"/>
      </patternFill>
    </fill>
    <fill>
      <patternFill patternType="solid">
        <fgColor rgb="FF1DACBD"/>
        <bgColor rgb="FF2D9A6E"/>
      </patternFill>
    </fill>
    <fill>
      <patternFill patternType="solid">
        <fgColor rgb="FFFCF304"/>
        <bgColor rgb="FFFFFF00"/>
      </patternFill>
    </fill>
    <fill>
      <patternFill patternType="solid">
        <fgColor rgb="FFFFFFB9"/>
        <bgColor rgb="FFFFFFCC"/>
      </patternFill>
    </fill>
    <fill>
      <patternFill patternType="solid">
        <fgColor rgb="FFFFCC99"/>
        <bgColor rgb="FFFCD5B5"/>
      </patternFill>
    </fill>
    <fill>
      <patternFill patternType="solid">
        <fgColor rgb="FFC0BEC3"/>
        <bgColor rgb="FFBDBDBE"/>
      </patternFill>
    </fill>
    <fill>
      <patternFill patternType="solid">
        <fgColor rgb="FFEDF1E0"/>
        <bgColor rgb="FFFDEADA"/>
      </patternFill>
    </fill>
    <fill>
      <patternFill patternType="solid">
        <fgColor rgb="FFC3D69B"/>
        <bgColor rgb="FFBDBDBE"/>
      </patternFill>
    </fill>
    <fill>
      <patternFill patternType="solid">
        <fgColor rgb="FFFE8101"/>
        <bgColor rgb="FFFA6801"/>
      </patternFill>
    </fill>
    <fill>
      <patternFill patternType="solid">
        <fgColor rgb="FFE46C0A"/>
        <bgColor rgb="FFFA6801"/>
      </patternFill>
    </fill>
    <fill>
      <patternFill patternType="solid">
        <fgColor rgb="FFFFC000"/>
        <bgColor rgb="FFFFA600"/>
      </patternFill>
    </fill>
    <fill>
      <patternFill patternType="solid">
        <fgColor rgb="FF000000"/>
        <bgColor rgb="FF1F3542"/>
      </patternFill>
    </fill>
    <fill>
      <patternFill patternType="solid">
        <fgColor rgb="FFFFC000"/>
        <bgColor rgb="FF2D9A6E"/>
      </patternFill>
    </fill>
    <fill>
      <patternFill patternType="solid">
        <fgColor theme="9" tint="-0.249977111117893"/>
        <bgColor rgb="FFFCD5B5"/>
      </patternFill>
    </fill>
    <fill>
      <patternFill patternType="solid">
        <fgColor rgb="FFFFC000"/>
        <bgColor rgb="FFFA6801"/>
      </patternFill>
    </fill>
    <fill>
      <patternFill patternType="solid">
        <fgColor rgb="FFFFC000"/>
        <bgColor rgb="FFFDE9D9"/>
      </patternFill>
    </fill>
    <fill>
      <patternFill patternType="solid">
        <fgColor rgb="FFFFF247"/>
        <bgColor rgb="FFFFFF99"/>
      </patternFill>
    </fill>
    <fill>
      <patternFill patternType="solid">
        <fgColor rgb="FF00B0F0"/>
        <bgColor rgb="FF2D9A6E"/>
      </patternFill>
    </fill>
    <fill>
      <patternFill patternType="solid">
        <fgColor rgb="FFFF0000"/>
        <bgColor rgb="FFFDE9D9"/>
      </patternFill>
    </fill>
    <fill>
      <patternFill patternType="solid">
        <fgColor rgb="FF7CD0E8"/>
        <bgColor rgb="FFC6EFCE"/>
      </patternFill>
    </fill>
    <fill>
      <patternFill patternType="solid">
        <fgColor rgb="FFCCDCE8"/>
        <bgColor rgb="FFC6EFCE"/>
      </patternFill>
    </fill>
    <fill>
      <patternFill patternType="solid">
        <fgColor theme="9" tint="-0.499984740745262"/>
        <bgColor rgb="FFFCD5B5"/>
      </patternFill>
    </fill>
    <fill>
      <patternFill patternType="solid">
        <fgColor theme="0"/>
        <bgColor rgb="FF695E3D"/>
      </patternFill>
    </fill>
    <fill>
      <patternFill patternType="solid">
        <fgColor theme="0"/>
        <bgColor rgb="FFFFFF99"/>
      </patternFill>
    </fill>
    <fill>
      <patternFill patternType="solid">
        <fgColor theme="0"/>
        <bgColor rgb="FFFFCC99"/>
      </patternFill>
    </fill>
    <fill>
      <patternFill patternType="solid">
        <fgColor theme="0"/>
        <bgColor rgb="FFFA6801"/>
      </patternFill>
    </fill>
    <fill>
      <patternFill patternType="solid">
        <fgColor theme="0"/>
        <bgColor rgb="FFDCE6F2"/>
      </patternFill>
    </fill>
    <fill>
      <patternFill patternType="solid">
        <fgColor theme="0"/>
        <bgColor rgb="FFE3E1EE"/>
      </patternFill>
    </fill>
    <fill>
      <patternFill patternType="solid">
        <fgColor theme="0"/>
        <bgColor rgb="FFC6EFCE"/>
      </patternFill>
    </fill>
    <fill>
      <patternFill patternType="solid">
        <fgColor theme="0"/>
        <bgColor rgb="FFBDBDBE"/>
      </patternFill>
    </fill>
    <fill>
      <patternFill patternType="solid">
        <fgColor theme="0"/>
        <bgColor rgb="FF22FF37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rgb="FFFFFF99"/>
      </patternFill>
    </fill>
    <fill>
      <patternFill patternType="solid">
        <fgColor theme="2" tint="-0.249977111117893"/>
        <bgColor rgb="FFA16500"/>
      </patternFill>
    </fill>
    <fill>
      <patternFill patternType="solid">
        <fgColor rgb="FF7030A0"/>
        <bgColor rgb="FFFDE9D9"/>
      </patternFill>
    </fill>
    <fill>
      <patternFill patternType="solid">
        <fgColor rgb="FF7A81FF"/>
        <bgColor rgb="FFE3E1EE"/>
      </patternFill>
    </fill>
    <fill>
      <patternFill patternType="solid">
        <fgColor rgb="FF7A81FF"/>
        <bgColor rgb="FFDCE6F2"/>
      </patternFill>
    </fill>
    <fill>
      <patternFill patternType="solid">
        <fgColor rgb="FF635C87"/>
        <bgColor rgb="FF666699"/>
      </patternFill>
    </fill>
    <fill>
      <patternFill patternType="solid">
        <fgColor theme="9" tint="0.39997558519241921"/>
        <bgColor rgb="FFFC0282"/>
      </patternFill>
    </fill>
    <fill>
      <patternFill patternType="solid">
        <fgColor theme="6" tint="0.39997558519241921"/>
        <bgColor rgb="FFFC0282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rgb="FFFC0282"/>
      </patternFill>
    </fill>
    <fill>
      <patternFill patternType="solid">
        <fgColor rgb="FFFFF28B"/>
        <bgColor rgb="FFFDE9D9"/>
      </patternFill>
    </fill>
    <fill>
      <patternFill patternType="solid">
        <fgColor rgb="FFFFF28B"/>
        <bgColor rgb="FFFFCC99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80FA00"/>
        <bgColor rgb="FF22FF37"/>
      </patternFill>
    </fill>
    <fill>
      <patternFill patternType="solid">
        <fgColor rgb="FF80FA00"/>
        <bgColor rgb="FFFDE9D9"/>
      </patternFill>
    </fill>
    <fill>
      <patternFill patternType="solid">
        <fgColor rgb="FF80FF00"/>
        <bgColor rgb="FFFDE9D9"/>
      </patternFill>
    </fill>
    <fill>
      <patternFill patternType="solid">
        <fgColor rgb="FF80FF00"/>
        <bgColor rgb="FFFCF304"/>
      </patternFill>
    </fill>
    <fill>
      <patternFill patternType="solid">
        <fgColor rgb="FFFFD0FF"/>
        <bgColor rgb="FFFFCC99"/>
      </patternFill>
    </fill>
    <fill>
      <patternFill patternType="solid">
        <fgColor rgb="FFFFD0FF"/>
        <bgColor rgb="FFFDE9D9"/>
      </patternFill>
    </fill>
    <fill>
      <patternFill patternType="solid">
        <fgColor rgb="FFFFFF00"/>
        <bgColor rgb="FFDCE6F2"/>
      </patternFill>
    </fill>
    <fill>
      <patternFill patternType="solid">
        <fgColor rgb="FFFFF28B"/>
        <bgColor rgb="FFFFFD78"/>
      </patternFill>
    </fill>
    <fill>
      <patternFill patternType="solid">
        <fgColor indexed="52"/>
        <bgColor indexed="64"/>
      </patternFill>
    </fill>
    <fill>
      <patternFill patternType="solid">
        <fgColor rgb="FFFDF8EC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DF8EC"/>
        <bgColor rgb="FFFFCC99"/>
      </patternFill>
    </fill>
    <fill>
      <patternFill patternType="solid">
        <fgColor rgb="FFFDF8EC"/>
        <bgColor rgb="FFFDE9D9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rgb="FFBDBDBE"/>
      </patternFill>
    </fill>
    <fill>
      <patternFill patternType="solid">
        <fgColor rgb="FFE8F6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EEBF7"/>
        <bgColor rgb="FFDBEEF4"/>
      </patternFill>
    </fill>
    <fill>
      <patternFill patternType="solid">
        <fgColor rgb="FFFFFD78"/>
        <bgColor rgb="FFFFFF66"/>
      </patternFill>
    </fill>
    <fill>
      <patternFill patternType="darkGray">
        <fgColor rgb="FFE8EEE7"/>
        <bgColor rgb="FFDBEEF4"/>
      </patternFill>
    </fill>
    <fill>
      <patternFill patternType="solid">
        <fgColor rgb="FFFFD0FF"/>
        <bgColor indexed="64"/>
      </patternFill>
    </fill>
    <fill>
      <patternFill patternType="solid">
        <fgColor rgb="FFCEF8F1"/>
        <bgColor indexed="64"/>
      </patternFill>
    </fill>
    <fill>
      <patternFill patternType="solid">
        <fgColor theme="9" tint="-0.249977111117893"/>
        <bgColor rgb="FFFFCC99"/>
      </patternFill>
    </fill>
    <fill>
      <patternFill patternType="solid">
        <fgColor rgb="FF66CC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FF7C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FFF8C"/>
        <bgColor indexed="64"/>
      </patternFill>
    </fill>
    <fill>
      <patternFill patternType="solid">
        <fgColor rgb="FF8BFFCB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66FF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00FF80"/>
        <bgColor indexed="8"/>
      </patternFill>
    </fill>
    <fill>
      <patternFill patternType="solid">
        <fgColor rgb="FF66FF66"/>
        <bgColor indexed="8"/>
      </patternFill>
    </fill>
    <fill>
      <patternFill patternType="solid">
        <fgColor rgb="FF80FF00"/>
        <bgColor indexed="8"/>
      </patternFill>
    </fill>
    <fill>
      <patternFill patternType="solid">
        <fgColor rgb="FF008000"/>
        <bgColor indexed="8"/>
      </patternFill>
    </fill>
    <fill>
      <patternFill patternType="solid">
        <fgColor rgb="FF88FFFD"/>
        <bgColor indexed="8"/>
      </patternFill>
    </fill>
    <fill>
      <patternFill patternType="solid">
        <fgColor rgb="FF00FFFF"/>
        <bgColor indexed="8"/>
      </patternFill>
    </fill>
    <fill>
      <patternFill patternType="solid">
        <fgColor rgb="FF0080FF"/>
        <bgColor indexed="8"/>
      </patternFill>
    </fill>
    <fill>
      <patternFill patternType="solid">
        <fgColor indexed="6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22FF98"/>
        <bgColor indexed="64"/>
      </patternFill>
    </fill>
    <fill>
      <patternFill patternType="solid">
        <fgColor rgb="FFFFFFA0"/>
        <bgColor indexed="64"/>
      </patternFill>
    </fill>
    <fill>
      <patternFill patternType="solid">
        <fgColor rgb="FF99FF63"/>
        <bgColor rgb="FF000000"/>
      </patternFill>
    </fill>
    <fill>
      <patternFill patternType="solid">
        <fgColor rgb="FF99FF63"/>
        <bgColor indexed="64"/>
      </patternFill>
    </fill>
    <fill>
      <patternFill patternType="solid">
        <fgColor rgb="FF9AEBA1"/>
        <bgColor rgb="FF000000"/>
      </patternFill>
    </fill>
    <fill>
      <patternFill patternType="solid">
        <fgColor rgb="FF22FF98"/>
        <bgColor rgb="FF000000"/>
      </patternFill>
    </fill>
    <fill>
      <patternFill patternType="solid">
        <fgColor rgb="FF768700"/>
        <bgColor indexed="64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rgb="FFFFFFA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00FFCB"/>
        <bgColor indexed="64"/>
      </patternFill>
    </fill>
    <fill>
      <patternFill patternType="solid">
        <fgColor rgb="FFFFFFDA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87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CF305"/>
        <bgColor indexed="64"/>
      </patternFill>
    </fill>
    <fill>
      <patternFill patternType="solid">
        <fgColor rgb="FF6049B5"/>
        <bgColor indexed="64"/>
      </patternFill>
    </fill>
    <fill>
      <patternFill patternType="solid">
        <fgColor rgb="FFFFEDFA"/>
        <bgColor indexed="64"/>
      </patternFill>
    </fill>
    <fill>
      <patternFill patternType="solid">
        <fgColor rgb="FFB4F3FF"/>
        <bgColor indexed="8"/>
      </patternFill>
    </fill>
    <fill>
      <patternFill patternType="solid">
        <fgColor rgb="FFFEAF02"/>
        <bgColor indexed="8"/>
      </patternFill>
    </fill>
    <fill>
      <patternFill patternType="solid">
        <fgColor rgb="FF339933"/>
        <bgColor indexed="8"/>
      </patternFill>
    </fill>
    <fill>
      <patternFill patternType="solid">
        <fgColor rgb="FF006411"/>
        <bgColor indexed="8"/>
      </patternFill>
    </fill>
    <fill>
      <patternFill patternType="solid">
        <fgColor indexed="27"/>
        <bgColor indexed="8"/>
      </patternFill>
    </fill>
    <fill>
      <patternFill patternType="solid">
        <fgColor indexed="15"/>
        <bgColor indexed="8"/>
      </patternFill>
    </fill>
    <fill>
      <patternFill patternType="solid">
        <fgColor indexed="40"/>
        <bgColor indexed="8"/>
      </patternFill>
    </fill>
    <fill>
      <patternFill patternType="solid">
        <fgColor indexed="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28A"/>
        <bgColor indexed="64"/>
      </patternFill>
    </fill>
    <fill>
      <patternFill patternType="solid">
        <fgColor rgb="FF8BFFCB"/>
        <bgColor rgb="FF000000"/>
      </patternFill>
    </fill>
    <fill>
      <patternFill patternType="solid">
        <fgColor rgb="FFFF6600"/>
        <bgColor rgb="FF000000"/>
      </patternFill>
    </fill>
    <fill>
      <patternFill patternType="solid">
        <fgColor rgb="FFFF8700"/>
        <bgColor rgb="FF000000"/>
      </patternFill>
    </fill>
    <fill>
      <patternFill patternType="solid">
        <fgColor rgb="FFCCFF66"/>
        <bgColor rgb="FF000000"/>
      </patternFill>
    </fill>
    <fill>
      <patternFill patternType="solid">
        <fgColor rgb="FFB5DAD3"/>
        <bgColor rgb="FF000000"/>
      </patternFill>
    </fill>
    <fill>
      <patternFill patternType="solid">
        <fgColor rgb="FFB5DAD3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30">
    <xf numFmtId="0" fontId="0" fillId="0" borderId="0"/>
    <xf numFmtId="9" fontId="23" fillId="0" borderId="0" applyBorder="0" applyProtection="0"/>
    <xf numFmtId="0" fontId="18" fillId="0" borderId="0" applyBorder="0" applyProtection="0"/>
    <xf numFmtId="0" fontId="13" fillId="2" borderId="0" applyBorder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30" fillId="0" borderId="0"/>
    <xf numFmtId="9" fontId="30" fillId="0" borderId="0" applyFont="0" applyFill="0" applyBorder="0" applyAlignment="0" applyProtection="0"/>
    <xf numFmtId="0" fontId="23" fillId="0" borderId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</cellStyleXfs>
  <cellXfs count="712">
    <xf numFmtId="0" fontId="0" fillId="0" borderId="0" xfId="0"/>
    <xf numFmtId="0" fontId="3" fillId="8" borderId="3" xfId="0" applyFont="1" applyFill="1" applyBorder="1" applyAlignment="1" applyProtection="1">
      <alignment vertical="center" shrinkToFit="1"/>
      <protection locked="0"/>
    </xf>
    <xf numFmtId="0" fontId="2" fillId="13" borderId="3" xfId="0" applyFont="1" applyFill="1" applyBorder="1" applyAlignment="1" applyProtection="1">
      <alignment vertical="center" shrinkToFit="1"/>
      <protection locked="0"/>
    </xf>
    <xf numFmtId="0" fontId="5" fillId="5" borderId="3" xfId="0" applyFont="1" applyFill="1" applyBorder="1" applyAlignment="1" applyProtection="1">
      <alignment vertical="center" shrinkToFit="1"/>
      <protection locked="0"/>
    </xf>
    <xf numFmtId="0" fontId="9" fillId="49" borderId="7" xfId="0" applyFont="1" applyFill="1" applyBorder="1" applyAlignment="1" applyProtection="1">
      <alignment vertical="center" shrinkToFit="1"/>
      <protection locked="0"/>
    </xf>
    <xf numFmtId="0" fontId="9" fillId="49" borderId="3" xfId="0" applyFont="1" applyFill="1" applyBorder="1" applyAlignment="1" applyProtection="1">
      <alignment vertical="center" shrinkToFit="1"/>
      <protection locked="0"/>
    </xf>
    <xf numFmtId="166" fontId="26" fillId="49" borderId="3" xfId="0" applyNumberFormat="1" applyFont="1" applyFill="1" applyBorder="1" applyAlignment="1" applyProtection="1">
      <alignment horizontal="left" vertical="center"/>
      <protection locked="0"/>
    </xf>
    <xf numFmtId="166" fontId="26" fillId="49" borderId="3" xfId="0" applyNumberFormat="1" applyFont="1" applyFill="1" applyBorder="1" applyAlignment="1" applyProtection="1">
      <alignment horizontal="justify" vertical="center"/>
      <protection locked="0"/>
    </xf>
    <xf numFmtId="0" fontId="26" fillId="49" borderId="3" xfId="0" applyFont="1" applyFill="1" applyBorder="1" applyAlignment="1" applyProtection="1">
      <alignment horizontal="justify" vertical="center" wrapText="1"/>
      <protection locked="0"/>
    </xf>
    <xf numFmtId="0" fontId="2" fillId="50" borderId="3" xfId="0" applyFont="1" applyFill="1" applyBorder="1" applyAlignment="1" applyProtection="1">
      <alignment horizontal="center" vertical="center" shrinkToFit="1"/>
      <protection locked="0"/>
    </xf>
    <xf numFmtId="165" fontId="6" fillId="15" borderId="3" xfId="0" applyNumberFormat="1" applyFont="1" applyFill="1" applyBorder="1" applyAlignment="1" applyProtection="1">
      <alignment horizontal="justify" vertical="center" wrapText="1" shrinkToFit="1"/>
      <protection locked="0"/>
    </xf>
    <xf numFmtId="165" fontId="25" fillId="15" borderId="3" xfId="0" applyNumberFormat="1" applyFont="1" applyFill="1" applyBorder="1" applyAlignment="1" applyProtection="1">
      <alignment horizontal="justify" vertical="center" wrapText="1" shrinkToFit="1"/>
      <protection locked="0"/>
    </xf>
    <xf numFmtId="165" fontId="6" fillId="15" borderId="3" xfId="0" applyNumberFormat="1" applyFont="1" applyFill="1" applyBorder="1" applyAlignment="1" applyProtection="1">
      <alignment horizontal="justify" vertical="center" shrinkToFit="1"/>
      <protection locked="0"/>
    </xf>
    <xf numFmtId="49" fontId="6" fillId="15" borderId="3" xfId="0" applyNumberFormat="1" applyFont="1" applyFill="1" applyBorder="1" applyAlignment="1" applyProtection="1">
      <alignment horizontal="justify" vertical="center" wrapText="1" shrinkToFit="1"/>
      <protection locked="0"/>
    </xf>
    <xf numFmtId="165" fontId="6" fillId="15" borderId="3" xfId="0" applyNumberFormat="1" applyFont="1" applyFill="1" applyBorder="1" applyAlignment="1" applyProtection="1">
      <alignment horizontal="center" vertical="center" shrinkToFit="1"/>
      <protection locked="0"/>
    </xf>
    <xf numFmtId="0" fontId="6" fillId="60" borderId="3" xfId="0" applyNumberFormat="1" applyFont="1" applyFill="1" applyBorder="1" applyAlignment="1" applyProtection="1">
      <alignment vertical="center" shrinkToFit="1"/>
      <protection locked="0"/>
    </xf>
    <xf numFmtId="49" fontId="6" fillId="15" borderId="3" xfId="0" applyNumberFormat="1" applyFont="1" applyFill="1" applyBorder="1" applyAlignment="1" applyProtection="1">
      <alignment horizontal="justify" vertical="center" shrinkToFit="1"/>
      <protection locked="0"/>
    </xf>
    <xf numFmtId="49" fontId="6" fillId="15" borderId="3" xfId="0" applyNumberFormat="1" applyFont="1" applyFill="1" applyBorder="1" applyAlignment="1" applyProtection="1">
      <alignment vertical="center" wrapText="1" shrinkToFit="1"/>
      <protection locked="0"/>
    </xf>
    <xf numFmtId="165" fontId="24" fillId="53" borderId="3" xfId="0" applyNumberFormat="1" applyFont="1" applyFill="1" applyBorder="1" applyAlignment="1" applyProtection="1">
      <alignment horizontal="justify" vertical="center" shrinkToFit="1"/>
      <protection locked="0"/>
    </xf>
    <xf numFmtId="165" fontId="7" fillId="7" borderId="3" xfId="0" applyNumberFormat="1" applyFont="1" applyFill="1" applyBorder="1" applyAlignment="1" applyProtection="1">
      <alignment horizontal="justify" vertical="center" shrinkToFit="1"/>
      <protection locked="0"/>
    </xf>
    <xf numFmtId="3" fontId="6" fillId="8" borderId="3" xfId="0" applyNumberFormat="1" applyFont="1" applyFill="1" applyBorder="1" applyAlignment="1" applyProtection="1">
      <alignment horizontal="left" vertical="center" wrapText="1" shrinkToFit="1"/>
      <protection locked="0"/>
    </xf>
    <xf numFmtId="3" fontId="24" fillId="52" borderId="3" xfId="0" applyNumberFormat="1" applyFont="1" applyFill="1" applyBorder="1" applyAlignment="1" applyProtection="1">
      <alignment horizontal="left" vertical="center" wrapText="1" shrinkToFit="1"/>
      <protection locked="0"/>
    </xf>
    <xf numFmtId="10" fontId="6" fillId="7" borderId="3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36" borderId="3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37" borderId="3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9" borderId="3" xfId="1" applyNumberFormat="1" applyFont="1" applyFill="1" applyBorder="1" applyAlignment="1" applyProtection="1">
      <alignment horizontal="center" vertical="center" wrapText="1" shrinkToFit="1"/>
      <protection locked="0"/>
    </xf>
    <xf numFmtId="167" fontId="6" fillId="9" borderId="3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10" borderId="3" xfId="1" applyNumberFormat="1" applyFont="1" applyFill="1" applyBorder="1" applyAlignment="1" applyProtection="1">
      <alignment horizontal="center" vertical="center" wrapText="1" shrinkToFit="1"/>
      <protection locked="0"/>
    </xf>
    <xf numFmtId="0" fontId="8" fillId="0" borderId="1" xfId="0" applyFont="1" applyBorder="1" applyAlignment="1" applyProtection="1">
      <alignment horizontal="justify" vertical="center"/>
      <protection locked="0"/>
    </xf>
    <xf numFmtId="0" fontId="6" fillId="0" borderId="3" xfId="0" applyFont="1" applyBorder="1" applyAlignment="1" applyProtection="1">
      <alignment horizontal="center" vertical="center" shrinkToFit="1"/>
      <protection locked="0"/>
    </xf>
    <xf numFmtId="0" fontId="11" fillId="0" borderId="3" xfId="0" applyFont="1" applyBorder="1" applyAlignment="1" applyProtection="1">
      <alignment vertical="center" shrinkToFit="1"/>
      <protection locked="0"/>
    </xf>
    <xf numFmtId="0" fontId="6" fillId="0" borderId="3" xfId="0" applyFont="1" applyBorder="1" applyAlignment="1" applyProtection="1">
      <alignment horizontal="left" vertical="center" wrapText="1"/>
      <protection locked="0"/>
    </xf>
    <xf numFmtId="0" fontId="6" fillId="0" borderId="3" xfId="0" applyFont="1" applyBorder="1" applyAlignment="1" applyProtection="1">
      <alignment horizontal="left" vertical="center"/>
      <protection locked="0"/>
    </xf>
    <xf numFmtId="0" fontId="6" fillId="0" borderId="3" xfId="0" applyFont="1" applyBorder="1" applyAlignment="1" applyProtection="1">
      <alignment horizontal="justify" vertical="center" shrinkToFit="1"/>
      <protection locked="0"/>
    </xf>
    <xf numFmtId="3" fontId="9" fillId="49" borderId="3" xfId="0" applyNumberFormat="1" applyFont="1" applyFill="1" applyBorder="1" applyAlignment="1" applyProtection="1">
      <alignment horizontal="center" vertical="center"/>
      <protection locked="0"/>
    </xf>
    <xf numFmtId="165" fontId="6" fillId="49" borderId="3" xfId="0" applyNumberFormat="1" applyFont="1" applyFill="1" applyBorder="1" applyAlignment="1" applyProtection="1">
      <alignment horizontal="center" vertical="center" shrinkToFit="1"/>
      <protection locked="0"/>
    </xf>
    <xf numFmtId="168" fontId="6" fillId="49" borderId="3" xfId="0" applyNumberFormat="1" applyFont="1" applyFill="1" applyBorder="1" applyAlignment="1" applyProtection="1">
      <alignment horizontal="center" vertical="center" shrinkToFit="1"/>
      <protection locked="0"/>
    </xf>
    <xf numFmtId="169" fontId="3" fillId="49" borderId="3" xfId="0" applyNumberFormat="1" applyFont="1" applyFill="1" applyBorder="1" applyAlignment="1" applyProtection="1">
      <alignment horizontal="left" vertical="center"/>
      <protection locked="0"/>
    </xf>
    <xf numFmtId="0" fontId="6" fillId="49" borderId="3" xfId="0" applyNumberFormat="1" applyFont="1" applyFill="1" applyBorder="1" applyAlignment="1" applyProtection="1">
      <alignment horizontal="center" vertical="center"/>
      <protection locked="0"/>
    </xf>
    <xf numFmtId="0" fontId="6" fillId="49" borderId="3" xfId="0" applyFont="1" applyFill="1" applyBorder="1" applyAlignment="1" applyProtection="1">
      <alignment horizontal="left" vertical="center" shrinkToFit="1"/>
      <protection locked="0"/>
    </xf>
    <xf numFmtId="0" fontId="3" fillId="49" borderId="3" xfId="0" applyFont="1" applyFill="1" applyBorder="1" applyAlignment="1" applyProtection="1">
      <alignment vertical="center" shrinkToFit="1"/>
      <protection locked="0"/>
    </xf>
    <xf numFmtId="0" fontId="6" fillId="60" borderId="4" xfId="0" applyNumberFormat="1" applyFont="1" applyFill="1" applyBorder="1" applyAlignment="1" applyProtection="1">
      <alignment vertical="center" shrinkToFit="1"/>
      <protection locked="0"/>
    </xf>
    <xf numFmtId="0" fontId="6" fillId="0" borderId="4" xfId="0" applyFont="1" applyBorder="1" applyAlignment="1" applyProtection="1">
      <alignment horizontal="center"/>
      <protection locked="0"/>
    </xf>
    <xf numFmtId="172" fontId="6" fillId="0" borderId="4" xfId="0" applyNumberFormat="1" applyFont="1" applyBorder="1" applyProtection="1">
      <protection locked="0"/>
    </xf>
    <xf numFmtId="0" fontId="6" fillId="0" borderId="4" xfId="0" applyFont="1" applyBorder="1" applyAlignment="1" applyProtection="1">
      <alignment horizontal="center" wrapText="1"/>
      <protection locked="0"/>
    </xf>
    <xf numFmtId="0" fontId="6" fillId="0" borderId="4" xfId="0" applyFont="1" applyBorder="1" applyAlignment="1" applyProtection="1">
      <alignment wrapText="1"/>
      <protection locked="0"/>
    </xf>
    <xf numFmtId="0" fontId="3" fillId="0" borderId="0" xfId="0" applyFont="1" applyProtection="1">
      <protection locked="0"/>
    </xf>
    <xf numFmtId="0" fontId="6" fillId="0" borderId="3" xfId="0" applyFont="1" applyBorder="1" applyAlignment="1" applyProtection="1">
      <alignment horizontal="center"/>
      <protection locked="0"/>
    </xf>
    <xf numFmtId="172" fontId="6" fillId="0" borderId="3" xfId="0" applyNumberFormat="1" applyFont="1" applyBorder="1" applyProtection="1">
      <protection locked="0"/>
    </xf>
    <xf numFmtId="0" fontId="6" fillId="0" borderId="3" xfId="0" applyFont="1" applyBorder="1" applyAlignment="1" applyProtection="1">
      <alignment horizontal="center" wrapText="1"/>
      <protection locked="0"/>
    </xf>
    <xf numFmtId="0" fontId="6" fillId="0" borderId="3" xfId="0" applyFont="1" applyBorder="1" applyAlignment="1" applyProtection="1">
      <alignment wrapText="1"/>
      <protection locked="0"/>
    </xf>
    <xf numFmtId="0" fontId="3" fillId="16" borderId="3" xfId="0" applyFont="1" applyFill="1" applyBorder="1" applyAlignment="1" applyProtection="1">
      <alignment vertical="center" shrinkToFit="1"/>
      <protection locked="0"/>
    </xf>
    <xf numFmtId="0" fontId="9" fillId="17" borderId="7" xfId="0" applyFont="1" applyFill="1" applyBorder="1" applyAlignment="1" applyProtection="1">
      <alignment vertical="center" shrinkToFit="1"/>
      <protection locked="0"/>
    </xf>
    <xf numFmtId="0" fontId="9" fillId="17" borderId="3" xfId="0" applyFont="1" applyFill="1" applyBorder="1" applyAlignment="1" applyProtection="1">
      <alignment vertical="center" shrinkToFit="1"/>
      <protection locked="0"/>
    </xf>
    <xf numFmtId="166" fontId="10" fillId="17" borderId="3" xfId="0" applyNumberFormat="1" applyFont="1" applyFill="1" applyBorder="1" applyAlignment="1" applyProtection="1">
      <alignment horizontal="left" vertical="center"/>
      <protection locked="0"/>
    </xf>
    <xf numFmtId="0" fontId="6" fillId="15" borderId="3" xfId="0" applyFont="1" applyFill="1" applyBorder="1" applyAlignment="1" applyProtection="1">
      <alignment horizontal="center" vertical="center" shrinkToFit="1"/>
      <protection locked="0"/>
    </xf>
    <xf numFmtId="0" fontId="6" fillId="15" borderId="3" xfId="0" applyFont="1" applyFill="1" applyBorder="1" applyAlignment="1" applyProtection="1">
      <alignment horizontal="justify" vertical="center" wrapText="1" shrinkToFit="1"/>
      <protection locked="0"/>
    </xf>
    <xf numFmtId="0" fontId="3" fillId="17" borderId="3" xfId="0" applyFont="1" applyFill="1" applyBorder="1" applyAlignment="1" applyProtection="1">
      <alignment horizontal="center" vertical="center" shrinkToFit="1"/>
      <protection locked="0"/>
    </xf>
    <xf numFmtId="0" fontId="14" fillId="17" borderId="3" xfId="0" applyFont="1" applyFill="1" applyBorder="1" applyAlignment="1" applyProtection="1">
      <alignment vertical="center" shrinkToFit="1"/>
      <protection locked="0"/>
    </xf>
    <xf numFmtId="0" fontId="3" fillId="19" borderId="3" xfId="0" applyFont="1" applyFill="1" applyBorder="1" applyAlignment="1" applyProtection="1">
      <alignment horizontal="justify" vertical="center" wrapText="1"/>
      <protection locked="0"/>
    </xf>
    <xf numFmtId="0" fontId="3" fillId="19" borderId="3" xfId="0" applyFont="1" applyFill="1" applyBorder="1" applyAlignment="1" applyProtection="1">
      <alignment horizontal="left" vertical="center"/>
      <protection locked="0"/>
    </xf>
    <xf numFmtId="168" fontId="6" fillId="15" borderId="3" xfId="0" applyNumberFormat="1" applyFont="1" applyFill="1" applyBorder="1" applyAlignment="1" applyProtection="1">
      <alignment horizontal="center" vertical="center" shrinkToFit="1"/>
      <protection locked="0"/>
    </xf>
    <xf numFmtId="169" fontId="3" fillId="21" borderId="3" xfId="0" applyNumberFormat="1" applyFont="1" applyFill="1" applyBorder="1" applyAlignment="1" applyProtection="1">
      <alignment horizontal="left" vertical="center"/>
      <protection locked="0"/>
    </xf>
    <xf numFmtId="0" fontId="3" fillId="21" borderId="3" xfId="0" applyNumberFormat="1" applyFont="1" applyFill="1" applyBorder="1" applyAlignment="1" applyProtection="1">
      <alignment horizontal="center" vertical="center"/>
      <protection locked="0"/>
    </xf>
    <xf numFmtId="0" fontId="10" fillId="17" borderId="3" xfId="0" applyFont="1" applyFill="1" applyBorder="1" applyAlignment="1" applyProtection="1">
      <alignment horizontal="left" vertical="center" shrinkToFit="1"/>
      <protection locked="0"/>
    </xf>
    <xf numFmtId="169" fontId="3" fillId="49" borderId="3" xfId="0" applyNumberFormat="1" applyFont="1" applyFill="1" applyBorder="1" applyAlignment="1" applyProtection="1">
      <alignment horizontal="left" vertical="center" shrinkToFit="1"/>
      <protection locked="0"/>
    </xf>
    <xf numFmtId="0" fontId="2" fillId="3" borderId="3" xfId="0" applyFon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9" fillId="33" borderId="7" xfId="0" applyFont="1" applyFill="1" applyBorder="1" applyAlignment="1" applyProtection="1">
      <alignment vertical="center" shrinkToFit="1"/>
      <protection locked="0"/>
    </xf>
    <xf numFmtId="0" fontId="9" fillId="33" borderId="3" xfId="0" applyFont="1" applyFill="1" applyBorder="1" applyAlignment="1" applyProtection="1">
      <alignment vertical="center" shrinkToFit="1"/>
      <protection locked="0"/>
    </xf>
    <xf numFmtId="166" fontId="10" fillId="33" borderId="3" xfId="0" applyNumberFormat="1" applyFont="1" applyFill="1" applyBorder="1" applyAlignment="1" applyProtection="1">
      <alignment horizontal="left" vertical="center"/>
      <protection locked="0"/>
    </xf>
    <xf numFmtId="166" fontId="9" fillId="33" borderId="3" xfId="0" applyNumberFormat="1" applyFont="1" applyFill="1" applyBorder="1" applyAlignment="1" applyProtection="1">
      <alignment horizontal="justify" vertical="center"/>
      <protection locked="0"/>
    </xf>
    <xf numFmtId="0" fontId="9" fillId="33" borderId="3" xfId="0" applyFont="1" applyFill="1" applyBorder="1" applyAlignment="1" applyProtection="1">
      <alignment horizontal="justify" vertical="center" wrapText="1"/>
      <protection locked="0"/>
    </xf>
    <xf numFmtId="0" fontId="2" fillId="14" borderId="3" xfId="0" applyFont="1" applyFill="1" applyBorder="1" applyAlignment="1" applyProtection="1">
      <alignment horizontal="center" vertical="center" shrinkToFit="1"/>
      <protection locked="0"/>
    </xf>
    <xf numFmtId="0" fontId="6" fillId="27" borderId="3" xfId="0" applyFont="1" applyFill="1" applyBorder="1" applyAlignment="1" applyProtection="1">
      <alignment horizontal="center" vertical="center" shrinkToFit="1"/>
      <protection locked="0"/>
    </xf>
    <xf numFmtId="0" fontId="9" fillId="17" borderId="3" xfId="0" applyFont="1" applyFill="1" applyBorder="1" applyAlignment="1" applyProtection="1">
      <alignment horizontal="justify" vertical="center" shrinkToFit="1"/>
      <protection locked="0"/>
    </xf>
    <xf numFmtId="0" fontId="3" fillId="21" borderId="3" xfId="0" applyFont="1" applyFill="1" applyBorder="1" applyAlignment="1" applyProtection="1">
      <alignment horizontal="justify" vertical="center"/>
      <protection locked="0"/>
    </xf>
    <xf numFmtId="0" fontId="6" fillId="0" borderId="1" xfId="0" applyFont="1" applyBorder="1" applyAlignment="1" applyProtection="1">
      <alignment horizontal="center" vertical="center" shrinkToFit="1"/>
      <protection locked="0"/>
    </xf>
    <xf numFmtId="3" fontId="9" fillId="33" borderId="3" xfId="0" applyNumberFormat="1" applyFont="1" applyFill="1" applyBorder="1" applyAlignment="1" applyProtection="1">
      <alignment horizontal="center" vertical="center"/>
      <protection locked="0"/>
    </xf>
    <xf numFmtId="165" fontId="6" fillId="33" borderId="3" xfId="0" applyNumberFormat="1" applyFont="1" applyFill="1" applyBorder="1" applyAlignment="1" applyProtection="1">
      <alignment horizontal="center" vertical="center" shrinkToFit="1"/>
      <protection locked="0"/>
    </xf>
    <xf numFmtId="168" fontId="6" fillId="33" borderId="3" xfId="0" applyNumberFormat="1" applyFont="1" applyFill="1" applyBorder="1" applyAlignment="1" applyProtection="1">
      <alignment horizontal="center" vertical="center" shrinkToFit="1"/>
      <protection locked="0"/>
    </xf>
    <xf numFmtId="169" fontId="3" fillId="33" borderId="3" xfId="0" applyNumberFormat="1" applyFont="1" applyFill="1" applyBorder="1" applyAlignment="1" applyProtection="1">
      <alignment horizontal="left" vertical="center"/>
      <protection locked="0"/>
    </xf>
    <xf numFmtId="169" fontId="3" fillId="33" borderId="3" xfId="0" applyNumberFormat="1" applyFont="1" applyFill="1" applyBorder="1" applyAlignment="1" applyProtection="1">
      <alignment horizontal="left" vertical="center" shrinkToFit="1"/>
      <protection locked="0"/>
    </xf>
    <xf numFmtId="0" fontId="6" fillId="33" borderId="3" xfId="0" applyNumberFormat="1" applyFont="1" applyFill="1" applyBorder="1" applyAlignment="1" applyProtection="1">
      <alignment horizontal="center" vertical="center"/>
      <protection locked="0"/>
    </xf>
    <xf numFmtId="0" fontId="6" fillId="33" borderId="3" xfId="0" applyFont="1" applyFill="1" applyBorder="1" applyAlignment="1" applyProtection="1">
      <alignment horizontal="left" vertical="center" shrinkToFit="1"/>
      <protection locked="0"/>
    </xf>
    <xf numFmtId="0" fontId="3" fillId="33" borderId="3" xfId="0" applyFont="1" applyFill="1" applyBorder="1" applyAlignment="1" applyProtection="1">
      <alignment vertical="center" shrinkToFit="1"/>
      <protection locked="0"/>
    </xf>
    <xf numFmtId="0" fontId="6" fillId="29" borderId="3" xfId="0" applyFont="1" applyFill="1" applyBorder="1" applyAlignment="1" applyProtection="1">
      <alignment horizontal="center" vertical="center" shrinkToFit="1"/>
      <protection locked="0"/>
    </xf>
    <xf numFmtId="0" fontId="8" fillId="0" borderId="3" xfId="0" applyFont="1" applyBorder="1" applyAlignment="1" applyProtection="1">
      <alignment horizontal="justify" vertical="center"/>
      <protection locked="0"/>
    </xf>
    <xf numFmtId="0" fontId="4" fillId="4" borderId="3" xfId="0" applyFont="1" applyFill="1" applyBorder="1" applyAlignment="1" applyProtection="1">
      <alignment horizontal="center" vertical="center" wrapText="1" shrinkToFit="1"/>
      <protection locked="0"/>
    </xf>
    <xf numFmtId="0" fontId="5" fillId="5" borderId="3" xfId="0" applyFont="1" applyFill="1" applyBorder="1" applyAlignment="1" applyProtection="1">
      <alignment horizontal="center" vertical="center" wrapText="1" shrinkToFit="1"/>
      <protection locked="0"/>
    </xf>
    <xf numFmtId="0" fontId="4" fillId="4" borderId="3" xfId="0" applyFont="1" applyFill="1" applyBorder="1" applyAlignment="1" applyProtection="1">
      <alignment horizontal="center" vertical="center" wrapText="1"/>
      <protection locked="0"/>
    </xf>
    <xf numFmtId="0" fontId="2" fillId="26" borderId="3" xfId="0" applyFont="1" applyFill="1" applyBorder="1" applyAlignment="1" applyProtection="1">
      <alignment horizontal="center" vertical="center" wrapText="1" shrinkToFit="1"/>
      <protection locked="0"/>
    </xf>
    <xf numFmtId="164" fontId="6" fillId="6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6" borderId="3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6" borderId="3" xfId="0" applyNumberFormat="1" applyFont="1" applyFill="1" applyBorder="1" applyAlignment="1" applyProtection="1">
      <alignment horizontal="justify" vertical="center" wrapText="1" shrinkToFit="1"/>
      <protection locked="0"/>
    </xf>
    <xf numFmtId="164" fontId="6" fillId="61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24" fillId="53" borderId="3" xfId="0" applyNumberFormat="1" applyFont="1" applyFill="1" applyBorder="1" applyAlignment="1" applyProtection="1">
      <alignment horizontal="center" vertical="center" wrapText="1" shrinkToFit="1"/>
      <protection locked="0"/>
    </xf>
    <xf numFmtId="164" fontId="7" fillId="7" borderId="3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8" borderId="3" xfId="0" applyNumberFormat="1" applyFont="1" applyFill="1" applyBorder="1" applyAlignment="1" applyProtection="1">
      <alignment horizontal="center" vertical="center" wrapText="1" shrinkToFit="1"/>
      <protection locked="0"/>
    </xf>
    <xf numFmtId="164" fontId="24" fillId="52" borderId="3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7" borderId="3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36" borderId="3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37" borderId="3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9" borderId="3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10" borderId="3" xfId="0" applyNumberFormat="1" applyFont="1" applyFill="1" applyBorder="1" applyAlignment="1" applyProtection="1">
      <alignment horizontal="center" vertical="center" wrapText="1" shrinkToFit="1"/>
      <protection locked="0"/>
    </xf>
    <xf numFmtId="49" fontId="6" fillId="11" borderId="3" xfId="0" applyNumberFormat="1" applyFont="1" applyFill="1" applyBorder="1" applyAlignment="1" applyProtection="1">
      <alignment horizontal="center" vertical="center" wrapText="1"/>
      <protection locked="0"/>
    </xf>
    <xf numFmtId="49" fontId="6" fillId="11" borderId="3" xfId="0" applyNumberFormat="1" applyFont="1" applyFill="1" applyBorder="1" applyAlignment="1" applyProtection="1">
      <alignment horizontal="justify" vertical="center" wrapText="1"/>
      <protection locked="0"/>
    </xf>
    <xf numFmtId="3" fontId="8" fillId="8" borderId="3" xfId="0" applyNumberFormat="1" applyFont="1" applyFill="1" applyBorder="1" applyAlignment="1" applyProtection="1">
      <alignment horizontal="center" vertical="center" wrapText="1"/>
      <protection locked="0"/>
    </xf>
    <xf numFmtId="164" fontId="8" fillId="8" borderId="3" xfId="0" applyNumberFormat="1" applyFont="1" applyFill="1" applyBorder="1" applyAlignment="1" applyProtection="1">
      <alignment horizontal="center" vertical="center" wrapText="1" shrinkToFit="1"/>
      <protection locked="0"/>
    </xf>
    <xf numFmtId="0" fontId="8" fillId="8" borderId="3" xfId="0" applyFont="1" applyFill="1" applyBorder="1" applyAlignment="1" applyProtection="1">
      <alignment horizontal="center" vertical="center" wrapText="1"/>
      <protection locked="0"/>
    </xf>
    <xf numFmtId="1" fontId="8" fillId="8" borderId="3" xfId="0" applyNumberFormat="1" applyFont="1" applyFill="1" applyBorder="1" applyAlignment="1" applyProtection="1">
      <alignment horizontal="center" vertical="center" wrapText="1"/>
      <protection locked="0"/>
    </xf>
    <xf numFmtId="49" fontId="6" fillId="12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54" borderId="3" xfId="0" applyFont="1" applyFill="1" applyBorder="1" applyAlignment="1" applyProtection="1">
      <alignment horizontal="center" vertical="center" wrapText="1"/>
      <protection locked="0"/>
    </xf>
    <xf numFmtId="172" fontId="4" fillId="54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3" xfId="0" applyFont="1" applyBorder="1" applyProtection="1">
      <protection locked="0"/>
    </xf>
    <xf numFmtId="0" fontId="3" fillId="0" borderId="3" xfId="0" applyFont="1" applyBorder="1" applyAlignment="1" applyProtection="1">
      <alignment horizontal="justify"/>
      <protection locked="0"/>
    </xf>
    <xf numFmtId="165" fontId="3" fillId="0" borderId="3" xfId="0" applyNumberFormat="1" applyFont="1" applyBorder="1" applyProtection="1">
      <protection locked="0"/>
    </xf>
    <xf numFmtId="165" fontId="3" fillId="0" borderId="3" xfId="0" applyNumberFormat="1" applyFont="1" applyBorder="1" applyAlignment="1" applyProtection="1">
      <alignment horizontal="left"/>
      <protection locked="0"/>
    </xf>
    <xf numFmtId="0" fontId="0" fillId="0" borderId="3" xfId="0" applyBorder="1" applyProtection="1">
      <protection locked="0"/>
    </xf>
    <xf numFmtId="164" fontId="6" fillId="44" borderId="3" xfId="0" applyNumberFormat="1" applyFont="1" applyFill="1" applyBorder="1" applyAlignment="1" applyProtection="1">
      <alignment horizontal="center" vertical="center" wrapText="1" shrinkToFit="1"/>
      <protection locked="0"/>
    </xf>
    <xf numFmtId="171" fontId="3" fillId="0" borderId="3" xfId="0" applyNumberFormat="1" applyFont="1" applyBorder="1" applyAlignment="1" applyProtection="1">
      <alignment horizontal="left"/>
      <protection locked="0"/>
    </xf>
    <xf numFmtId="0" fontId="3" fillId="0" borderId="3" xfId="0" applyNumberFormat="1" applyFont="1" applyBorder="1" applyAlignment="1" applyProtection="1">
      <alignment horizontal="center"/>
      <protection locked="0"/>
    </xf>
    <xf numFmtId="171" fontId="6" fillId="7" borderId="3" xfId="1" applyNumberFormat="1" applyFont="1" applyFill="1" applyBorder="1" applyAlignment="1" applyProtection="1">
      <alignment horizontal="center" vertical="center" wrapText="1" shrinkToFit="1"/>
      <protection locked="0"/>
    </xf>
    <xf numFmtId="165" fontId="25" fillId="15" borderId="4" xfId="0" applyNumberFormat="1" applyFont="1" applyFill="1" applyBorder="1" applyAlignment="1" applyProtection="1">
      <alignment horizontal="justify" vertical="center" wrapText="1" shrinkToFit="1"/>
      <protection locked="0"/>
    </xf>
    <xf numFmtId="0" fontId="9" fillId="24" borderId="7" xfId="0" applyFont="1" applyFill="1" applyBorder="1" applyAlignment="1" applyProtection="1">
      <alignment vertical="center" shrinkToFit="1"/>
      <protection locked="0"/>
    </xf>
    <xf numFmtId="0" fontId="9" fillId="24" borderId="3" xfId="0" applyFont="1" applyFill="1" applyBorder="1" applyAlignment="1" applyProtection="1">
      <alignment vertical="center" shrinkToFit="1"/>
      <protection locked="0"/>
    </xf>
    <xf numFmtId="0" fontId="9" fillId="24" borderId="3" xfId="0" applyFont="1" applyFill="1" applyBorder="1" applyAlignment="1" applyProtection="1">
      <alignment horizontal="justify" vertical="center" wrapText="1"/>
      <protection locked="0"/>
    </xf>
    <xf numFmtId="0" fontId="5" fillId="23" borderId="3" xfId="0" applyFont="1" applyFill="1" applyBorder="1" applyAlignment="1" applyProtection="1">
      <alignment horizontal="justify" vertical="center"/>
      <protection locked="0"/>
    </xf>
    <xf numFmtId="0" fontId="3" fillId="24" borderId="3" xfId="0" applyFont="1" applyFill="1" applyBorder="1" applyAlignment="1" applyProtection="1">
      <alignment horizontal="left" vertical="center"/>
      <protection locked="0"/>
    </xf>
    <xf numFmtId="0" fontId="3" fillId="24" borderId="3" xfId="0" applyFont="1" applyFill="1" applyBorder="1" applyAlignment="1" applyProtection="1">
      <alignment horizontal="justify" vertical="center" wrapText="1"/>
      <protection locked="0"/>
    </xf>
    <xf numFmtId="3" fontId="16" fillId="20" borderId="3" xfId="0" applyNumberFormat="1" applyFont="1" applyFill="1" applyBorder="1" applyAlignment="1" applyProtection="1">
      <alignment horizontal="center" vertical="center"/>
      <protection locked="0"/>
    </xf>
    <xf numFmtId="166" fontId="9" fillId="17" borderId="3" xfId="0" applyNumberFormat="1" applyFont="1" applyFill="1" applyBorder="1" applyAlignment="1" applyProtection="1">
      <alignment horizontal="justify" vertical="center"/>
      <protection locked="0"/>
    </xf>
    <xf numFmtId="0" fontId="9" fillId="19" borderId="3" xfId="0" applyFont="1" applyFill="1" applyBorder="1" applyAlignment="1" applyProtection="1">
      <alignment horizontal="justify" vertical="center" wrapText="1"/>
      <protection locked="0"/>
    </xf>
    <xf numFmtId="0" fontId="3" fillId="21" borderId="6" xfId="0" applyFont="1" applyFill="1" applyBorder="1" applyAlignment="1" applyProtection="1">
      <alignment vertical="center" shrinkToFit="1"/>
      <protection locked="0"/>
    </xf>
    <xf numFmtId="0" fontId="9" fillId="21" borderId="7" xfId="0" applyFont="1" applyFill="1" applyBorder="1" applyAlignment="1" applyProtection="1">
      <alignment vertical="center" shrinkToFit="1"/>
      <protection locked="0"/>
    </xf>
    <xf numFmtId="0" fontId="9" fillId="21" borderId="3" xfId="0" applyFont="1" applyFill="1" applyBorder="1" applyAlignment="1" applyProtection="1">
      <alignment vertical="center" shrinkToFit="1"/>
      <protection locked="0"/>
    </xf>
    <xf numFmtId="166" fontId="10" fillId="21" borderId="3" xfId="0" applyNumberFormat="1" applyFont="1" applyFill="1" applyBorder="1" applyAlignment="1" applyProtection="1">
      <alignment horizontal="left" vertical="center"/>
      <protection locked="0"/>
    </xf>
    <xf numFmtId="166" fontId="9" fillId="21" borderId="3" xfId="0" applyNumberFormat="1" applyFont="1" applyFill="1" applyBorder="1" applyAlignment="1" applyProtection="1">
      <alignment horizontal="justify" vertical="center"/>
      <protection locked="0"/>
    </xf>
    <xf numFmtId="0" fontId="6" fillId="15" borderId="3" xfId="0" applyFont="1" applyFill="1" applyBorder="1" applyAlignment="1" applyProtection="1">
      <alignment horizontal="left" vertical="center" wrapText="1" shrinkToFit="1"/>
      <protection locked="0"/>
    </xf>
    <xf numFmtId="0" fontId="3" fillId="21" borderId="3" xfId="0" applyFont="1" applyFill="1" applyBorder="1" applyAlignment="1" applyProtection="1">
      <alignment horizontal="center" vertical="center" shrinkToFit="1"/>
      <protection locked="0"/>
    </xf>
    <xf numFmtId="0" fontId="11" fillId="21" borderId="3" xfId="0" applyFont="1" applyFill="1" applyBorder="1" applyAlignment="1" applyProtection="1">
      <alignment vertical="center" shrinkToFit="1"/>
      <protection locked="0"/>
    </xf>
    <xf numFmtId="0" fontId="3" fillId="21" borderId="3" xfId="0" applyFont="1" applyFill="1" applyBorder="1" applyAlignment="1" applyProtection="1">
      <alignment horizontal="justify" vertical="center" wrapText="1"/>
      <protection locked="0"/>
    </xf>
    <xf numFmtId="0" fontId="3" fillId="21" borderId="3" xfId="0" applyFont="1" applyFill="1" applyBorder="1" applyAlignment="1" applyProtection="1">
      <alignment horizontal="left" vertical="center"/>
      <protection locked="0"/>
    </xf>
    <xf numFmtId="3" fontId="3" fillId="20" borderId="3" xfId="0" applyNumberFormat="1" applyFont="1" applyFill="1" applyBorder="1" applyAlignment="1" applyProtection="1">
      <alignment horizontal="center" vertical="center"/>
      <protection locked="0"/>
    </xf>
    <xf numFmtId="0" fontId="3" fillId="21" borderId="3" xfId="0" applyFont="1" applyFill="1" applyBorder="1" applyAlignment="1" applyProtection="1">
      <alignment horizontal="left" vertical="center" shrinkToFit="1"/>
      <protection locked="0"/>
    </xf>
    <xf numFmtId="3" fontId="9" fillId="20" borderId="3" xfId="0" applyNumberFormat="1" applyFont="1" applyFill="1" applyBorder="1" applyAlignment="1" applyProtection="1">
      <alignment horizontal="center" vertical="center"/>
      <protection locked="0"/>
    </xf>
    <xf numFmtId="0" fontId="9" fillId="5" borderId="7" xfId="0" applyFont="1" applyFill="1" applyBorder="1" applyAlignment="1" applyProtection="1">
      <alignment vertical="center" shrinkToFit="1"/>
      <protection locked="0"/>
    </xf>
    <xf numFmtId="0" fontId="9" fillId="5" borderId="3" xfId="0" applyFont="1" applyFill="1" applyBorder="1" applyAlignment="1" applyProtection="1">
      <alignment vertical="center" shrinkToFit="1"/>
      <protection locked="0"/>
    </xf>
    <xf numFmtId="166" fontId="10" fillId="5" borderId="3" xfId="0" applyNumberFormat="1" applyFont="1" applyFill="1" applyBorder="1" applyAlignment="1" applyProtection="1">
      <alignment horizontal="left" vertical="center"/>
      <protection locked="0"/>
    </xf>
    <xf numFmtId="166" fontId="9" fillId="5" borderId="3" xfId="0" applyNumberFormat="1" applyFont="1" applyFill="1" applyBorder="1" applyAlignment="1" applyProtection="1">
      <alignment horizontal="justify" vertical="center"/>
      <protection locked="0"/>
    </xf>
    <xf numFmtId="0" fontId="9" fillId="5" borderId="3" xfId="0" applyFont="1" applyFill="1" applyBorder="1" applyAlignment="1" applyProtection="1">
      <alignment horizontal="justify" vertical="center" wrapText="1"/>
      <protection locked="0"/>
    </xf>
    <xf numFmtId="3" fontId="9" fillId="5" borderId="3" xfId="0" applyNumberFormat="1" applyFont="1" applyFill="1" applyBorder="1" applyAlignment="1" applyProtection="1">
      <alignment horizontal="center" vertical="center"/>
      <protection locked="0"/>
    </xf>
    <xf numFmtId="165" fontId="6" fillId="5" borderId="3" xfId="0" applyNumberFormat="1" applyFont="1" applyFill="1" applyBorder="1" applyAlignment="1" applyProtection="1">
      <alignment horizontal="center" vertical="center" shrinkToFit="1"/>
      <protection locked="0"/>
    </xf>
    <xf numFmtId="168" fontId="6" fillId="5" borderId="3" xfId="0" applyNumberFormat="1" applyFont="1" applyFill="1" applyBorder="1" applyAlignment="1" applyProtection="1">
      <alignment horizontal="center" vertical="center" shrinkToFit="1"/>
      <protection locked="0"/>
    </xf>
    <xf numFmtId="169" fontId="3" fillId="5" borderId="3" xfId="0" applyNumberFormat="1" applyFont="1" applyFill="1" applyBorder="1" applyAlignment="1" applyProtection="1">
      <alignment horizontal="left" vertical="center"/>
      <protection locked="0"/>
    </xf>
    <xf numFmtId="0" fontId="6" fillId="5" borderId="3" xfId="0" applyNumberFormat="1" applyFont="1" applyFill="1" applyBorder="1" applyAlignment="1" applyProtection="1">
      <alignment horizontal="center" vertical="center"/>
      <protection locked="0"/>
    </xf>
    <xf numFmtId="0" fontId="6" fillId="5" borderId="3" xfId="0" applyFont="1" applyFill="1" applyBorder="1" applyAlignment="1" applyProtection="1">
      <alignment horizontal="left" vertical="center" shrinkToFit="1"/>
      <protection locked="0"/>
    </xf>
    <xf numFmtId="0" fontId="3" fillId="5" borderId="3" xfId="0" applyFont="1" applyFill="1" applyBorder="1" applyAlignment="1" applyProtection="1">
      <alignment vertical="center" shrinkToFit="1"/>
      <protection locked="0"/>
    </xf>
    <xf numFmtId="0" fontId="3" fillId="8" borderId="4" xfId="0" applyFont="1" applyFill="1" applyBorder="1" applyAlignment="1" applyProtection="1">
      <alignment vertical="center" shrinkToFit="1"/>
      <protection locked="0"/>
    </xf>
    <xf numFmtId="0" fontId="2" fillId="13" borderId="4" xfId="0" applyFont="1" applyFill="1" applyBorder="1" applyAlignment="1" applyProtection="1">
      <alignment vertical="center" shrinkToFit="1"/>
      <protection locked="0"/>
    </xf>
    <xf numFmtId="0" fontId="5" fillId="5" borderId="4" xfId="0" applyFont="1" applyFill="1" applyBorder="1" applyAlignment="1" applyProtection="1">
      <alignment vertical="center" shrinkToFit="1"/>
      <protection locked="0"/>
    </xf>
    <xf numFmtId="0" fontId="9" fillId="49" borderId="8" xfId="0" applyFont="1" applyFill="1" applyBorder="1" applyAlignment="1" applyProtection="1">
      <alignment vertical="center" shrinkToFit="1"/>
      <protection locked="0"/>
    </xf>
    <xf numFmtId="0" fontId="9" fillId="49" borderId="4" xfId="0" applyFont="1" applyFill="1" applyBorder="1" applyAlignment="1" applyProtection="1">
      <alignment vertical="center" shrinkToFit="1"/>
      <protection locked="0"/>
    </xf>
    <xf numFmtId="166" fontId="26" fillId="49" borderId="4" xfId="0" applyNumberFormat="1" applyFont="1" applyFill="1" applyBorder="1" applyAlignment="1" applyProtection="1">
      <alignment horizontal="left" vertical="center"/>
      <protection locked="0"/>
    </xf>
    <xf numFmtId="166" fontId="26" fillId="49" borderId="4" xfId="0" applyNumberFormat="1" applyFont="1" applyFill="1" applyBorder="1" applyAlignment="1" applyProtection="1">
      <alignment horizontal="justify" vertical="center"/>
      <protection locked="0"/>
    </xf>
    <xf numFmtId="0" fontId="26" fillId="49" borderId="4" xfId="0" applyFont="1" applyFill="1" applyBorder="1" applyAlignment="1" applyProtection="1">
      <alignment horizontal="justify" vertical="center" wrapText="1"/>
      <protection locked="0"/>
    </xf>
    <xf numFmtId="0" fontId="2" fillId="50" borderId="4" xfId="0" applyFont="1" applyFill="1" applyBorder="1" applyAlignment="1" applyProtection="1">
      <alignment horizontal="center" vertical="center" shrinkToFit="1"/>
      <protection locked="0"/>
    </xf>
    <xf numFmtId="165" fontId="6" fillId="15" borderId="4" xfId="0" applyNumberFormat="1" applyFont="1" applyFill="1" applyBorder="1" applyAlignment="1" applyProtection="1">
      <alignment horizontal="justify" vertical="center" wrapText="1" shrinkToFit="1"/>
      <protection locked="0"/>
    </xf>
    <xf numFmtId="165" fontId="6" fillId="15" borderId="4" xfId="0" applyNumberFormat="1" applyFont="1" applyFill="1" applyBorder="1" applyAlignment="1" applyProtection="1">
      <alignment horizontal="justify" vertical="center" shrinkToFit="1"/>
      <protection locked="0"/>
    </xf>
    <xf numFmtId="49" fontId="6" fillId="15" borderId="4" xfId="0" applyNumberFormat="1" applyFont="1" applyFill="1" applyBorder="1" applyAlignment="1" applyProtection="1">
      <alignment horizontal="justify" vertical="center" wrapText="1" shrinkToFit="1"/>
      <protection locked="0"/>
    </xf>
    <xf numFmtId="165" fontId="6" fillId="15" borderId="4" xfId="0" applyNumberFormat="1" applyFont="1" applyFill="1" applyBorder="1" applyAlignment="1" applyProtection="1">
      <alignment horizontal="center" vertical="center" shrinkToFit="1"/>
      <protection locked="0"/>
    </xf>
    <xf numFmtId="49" fontId="6" fillId="15" borderId="4" xfId="0" applyNumberFormat="1" applyFont="1" applyFill="1" applyBorder="1" applyAlignment="1" applyProtection="1">
      <alignment horizontal="justify" vertical="center" shrinkToFit="1"/>
      <protection locked="0"/>
    </xf>
    <xf numFmtId="49" fontId="6" fillId="15" borderId="4" xfId="0" applyNumberFormat="1" applyFont="1" applyFill="1" applyBorder="1" applyAlignment="1" applyProtection="1">
      <alignment vertical="center" wrapText="1" shrinkToFit="1"/>
      <protection locked="0"/>
    </xf>
    <xf numFmtId="165" fontId="24" fillId="53" borderId="4" xfId="0" applyNumberFormat="1" applyFont="1" applyFill="1" applyBorder="1" applyAlignment="1" applyProtection="1">
      <alignment horizontal="justify" vertical="center" shrinkToFit="1"/>
      <protection locked="0"/>
    </xf>
    <xf numFmtId="165" fontId="7" fillId="7" borderId="4" xfId="0" applyNumberFormat="1" applyFont="1" applyFill="1" applyBorder="1" applyAlignment="1" applyProtection="1">
      <alignment horizontal="justify" vertical="center" shrinkToFit="1"/>
      <protection locked="0"/>
    </xf>
    <xf numFmtId="3" fontId="6" fillId="8" borderId="4" xfId="0" applyNumberFormat="1" applyFont="1" applyFill="1" applyBorder="1" applyAlignment="1" applyProtection="1">
      <alignment horizontal="left" vertical="center" wrapText="1" shrinkToFit="1"/>
      <protection locked="0"/>
    </xf>
    <xf numFmtId="10" fontId="6" fillId="7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36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37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9" borderId="4" xfId="1" applyNumberFormat="1" applyFont="1" applyFill="1" applyBorder="1" applyAlignment="1" applyProtection="1">
      <alignment horizontal="center" vertical="center" wrapText="1" shrinkToFit="1"/>
      <protection locked="0"/>
    </xf>
    <xf numFmtId="167" fontId="6" fillId="9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6" fillId="10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8" fillId="0" borderId="10" xfId="0" applyFont="1" applyBorder="1" applyAlignment="1" applyProtection="1">
      <alignment horizontal="justify" vertical="center"/>
      <protection locked="0"/>
    </xf>
    <xf numFmtId="0" fontId="6" fillId="0" borderId="4" xfId="0" applyFont="1" applyBorder="1" applyAlignment="1" applyProtection="1">
      <alignment horizontal="center" vertical="center" shrinkToFit="1"/>
      <protection locked="0"/>
    </xf>
    <xf numFmtId="0" fontId="11" fillId="0" borderId="4" xfId="0" applyFont="1" applyBorder="1" applyAlignment="1" applyProtection="1">
      <alignment vertical="center" shrinkToFit="1"/>
      <protection locked="0"/>
    </xf>
    <xf numFmtId="0" fontId="6" fillId="0" borderId="4" xfId="0" applyFont="1" applyBorder="1" applyAlignment="1" applyProtection="1">
      <alignment horizontal="left" vertical="center" wrapText="1"/>
      <protection locked="0"/>
    </xf>
    <xf numFmtId="0" fontId="6" fillId="0" borderId="4" xfId="0" applyFont="1" applyBorder="1" applyAlignment="1" applyProtection="1">
      <alignment horizontal="left" vertical="center"/>
      <protection locked="0"/>
    </xf>
    <xf numFmtId="0" fontId="6" fillId="0" borderId="4" xfId="0" applyFont="1" applyBorder="1" applyAlignment="1" applyProtection="1">
      <alignment horizontal="justify" vertical="center" shrinkToFit="1"/>
      <protection locked="0"/>
    </xf>
    <xf numFmtId="3" fontId="9" fillId="49" borderId="4" xfId="0" applyNumberFormat="1" applyFont="1" applyFill="1" applyBorder="1" applyAlignment="1" applyProtection="1">
      <alignment horizontal="center" vertical="center"/>
      <protection locked="0"/>
    </xf>
    <xf numFmtId="165" fontId="6" fillId="49" borderId="4" xfId="0" applyNumberFormat="1" applyFont="1" applyFill="1" applyBorder="1" applyAlignment="1" applyProtection="1">
      <alignment horizontal="center" vertical="center" shrinkToFit="1"/>
      <protection locked="0"/>
    </xf>
    <xf numFmtId="168" fontId="6" fillId="49" borderId="4" xfId="0" applyNumberFormat="1" applyFont="1" applyFill="1" applyBorder="1" applyAlignment="1" applyProtection="1">
      <alignment horizontal="center" vertical="center" shrinkToFit="1"/>
      <protection locked="0"/>
    </xf>
    <xf numFmtId="169" fontId="3" fillId="49" borderId="4" xfId="0" applyNumberFormat="1" applyFont="1" applyFill="1" applyBorder="1" applyAlignment="1" applyProtection="1">
      <alignment horizontal="left" vertical="center"/>
      <protection locked="0"/>
    </xf>
    <xf numFmtId="0" fontId="6" fillId="49" borderId="4" xfId="0" applyNumberFormat="1" applyFont="1" applyFill="1" applyBorder="1" applyAlignment="1" applyProtection="1">
      <alignment horizontal="center" vertical="center"/>
      <protection locked="0"/>
    </xf>
    <xf numFmtId="0" fontId="2" fillId="16" borderId="3" xfId="0" applyFont="1" applyFill="1" applyBorder="1" applyAlignment="1" applyProtection="1">
      <alignment vertical="center" shrinkToFit="1"/>
      <protection locked="0"/>
    </xf>
    <xf numFmtId="0" fontId="3" fillId="17" borderId="3" xfId="0" applyFont="1" applyFill="1" applyBorder="1" applyAlignment="1" applyProtection="1">
      <alignment horizontal="left" vertical="center" shrinkToFit="1"/>
      <protection locked="0"/>
    </xf>
    <xf numFmtId="166" fontId="2" fillId="3" borderId="3" xfId="0" applyNumberFormat="1" applyFont="1" applyFill="1" applyBorder="1" applyAlignment="1" applyProtection="1">
      <alignment horizontal="justify" vertical="center"/>
      <protection locked="0"/>
    </xf>
    <xf numFmtId="0" fontId="10" fillId="17" borderId="6" xfId="0" applyFont="1" applyFill="1" applyBorder="1" applyAlignment="1" applyProtection="1">
      <alignment vertical="center" shrinkToFit="1"/>
      <protection locked="0"/>
    </xf>
    <xf numFmtId="0" fontId="10" fillId="17" borderId="3" xfId="0" applyFont="1" applyFill="1" applyBorder="1" applyAlignment="1" applyProtection="1">
      <alignment horizontal="center" vertical="center" shrinkToFit="1"/>
      <protection locked="0"/>
    </xf>
    <xf numFmtId="0" fontId="5" fillId="17" borderId="3" xfId="0" applyFont="1" applyFill="1" applyBorder="1" applyAlignment="1" applyProtection="1">
      <alignment horizontal="justify" vertical="center" wrapText="1"/>
      <protection locked="0"/>
    </xf>
    <xf numFmtId="0" fontId="5" fillId="17" borderId="3" xfId="0" applyFont="1" applyFill="1" applyBorder="1" applyAlignment="1" applyProtection="1">
      <alignment horizontal="left" vertical="center"/>
      <protection locked="0"/>
    </xf>
    <xf numFmtId="0" fontId="12" fillId="17" borderId="3" xfId="0" applyFont="1" applyFill="1" applyBorder="1" applyAlignment="1" applyProtection="1">
      <alignment horizontal="left" vertical="center" shrinkToFit="1"/>
      <protection locked="0"/>
    </xf>
    <xf numFmtId="0" fontId="9" fillId="6" borderId="7" xfId="0" applyFont="1" applyFill="1" applyBorder="1" applyAlignment="1" applyProtection="1">
      <alignment vertical="center" shrinkToFit="1"/>
      <protection locked="0"/>
    </xf>
    <xf numFmtId="0" fontId="9" fillId="6" borderId="3" xfId="0" applyFont="1" applyFill="1" applyBorder="1" applyAlignment="1" applyProtection="1">
      <alignment vertical="center" shrinkToFit="1"/>
      <protection locked="0"/>
    </xf>
    <xf numFmtId="0" fontId="17" fillId="21" borderId="3" xfId="0" applyFont="1" applyFill="1" applyBorder="1" applyAlignment="1" applyProtection="1">
      <alignment vertical="center" shrinkToFit="1"/>
      <protection locked="0"/>
    </xf>
    <xf numFmtId="0" fontId="12" fillId="17" borderId="3" xfId="0" applyFont="1" applyFill="1" applyBorder="1" applyAlignment="1" applyProtection="1">
      <alignment horizontal="center" vertical="center" shrinkToFit="1"/>
      <protection locked="0"/>
    </xf>
    <xf numFmtId="166" fontId="10" fillId="17" borderId="3" xfId="0" applyNumberFormat="1" applyFont="1" applyFill="1" applyBorder="1" applyAlignment="1" applyProtection="1">
      <alignment horizontal="left" vertical="center" shrinkToFit="1"/>
      <protection locked="0"/>
    </xf>
    <xf numFmtId="0" fontId="12" fillId="17" borderId="3" xfId="0" applyFont="1" applyFill="1" applyBorder="1" applyAlignment="1" applyProtection="1">
      <alignment horizontal="justify" vertical="center" wrapText="1"/>
      <protection locked="0"/>
    </xf>
    <xf numFmtId="0" fontId="12" fillId="17" borderId="3" xfId="0" applyFont="1" applyFill="1" applyBorder="1" applyAlignment="1" applyProtection="1">
      <alignment horizontal="left" vertical="center"/>
      <protection locked="0"/>
    </xf>
    <xf numFmtId="0" fontId="11" fillId="17" borderId="3" xfId="0" applyFont="1" applyFill="1" applyBorder="1" applyAlignment="1" applyProtection="1">
      <alignment vertical="center" shrinkToFit="1"/>
      <protection locked="0"/>
    </xf>
    <xf numFmtId="166" fontId="9" fillId="17" borderId="3" xfId="0" applyNumberFormat="1" applyFont="1" applyFill="1" applyBorder="1" applyAlignment="1" applyProtection="1">
      <alignment horizontal="left" vertical="center" shrinkToFit="1"/>
      <protection locked="0"/>
    </xf>
    <xf numFmtId="166" fontId="10" fillId="21" borderId="3" xfId="0" applyNumberFormat="1" applyFont="1" applyFill="1" applyBorder="1" applyAlignment="1" applyProtection="1">
      <alignment horizontal="left" vertical="center" shrinkToFit="1"/>
      <protection locked="0"/>
    </xf>
    <xf numFmtId="166" fontId="9" fillId="21" borderId="3" xfId="0" applyNumberFormat="1" applyFont="1" applyFill="1" applyBorder="1" applyAlignment="1" applyProtection="1">
      <alignment horizontal="left" vertical="center" shrinkToFit="1"/>
      <protection locked="0"/>
    </xf>
    <xf numFmtId="0" fontId="6" fillId="5" borderId="3" xfId="0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/>
      <protection locked="0"/>
    </xf>
    <xf numFmtId="0" fontId="0" fillId="0" borderId="3" xfId="0" applyNumberFormat="1" applyBorder="1" applyAlignment="1" applyProtection="1">
      <alignment horizontal="center"/>
      <protection locked="0"/>
    </xf>
    <xf numFmtId="0" fontId="3" fillId="5" borderId="4" xfId="0" applyFont="1" applyFill="1" applyBorder="1" applyAlignment="1" applyProtection="1">
      <alignment vertical="center" shrinkToFit="1"/>
      <protection locked="0"/>
    </xf>
    <xf numFmtId="0" fontId="2" fillId="16" borderId="4" xfId="0" applyFont="1" applyFill="1" applyBorder="1" applyAlignment="1" applyProtection="1">
      <alignment vertical="center" shrinkToFit="1"/>
      <protection locked="0"/>
    </xf>
    <xf numFmtId="0" fontId="6" fillId="15" borderId="4" xfId="0" applyFont="1" applyFill="1" applyBorder="1" applyAlignment="1" applyProtection="1">
      <alignment horizontal="center" vertical="center" shrinkToFit="1"/>
      <protection locked="0"/>
    </xf>
    <xf numFmtId="0" fontId="6" fillId="15" borderId="4" xfId="0" applyFont="1" applyFill="1" applyBorder="1" applyAlignment="1" applyProtection="1">
      <alignment horizontal="justify" vertical="center" shrinkToFit="1"/>
      <protection locked="0"/>
    </xf>
    <xf numFmtId="0" fontId="9" fillId="17" borderId="4" xfId="0" applyFont="1" applyFill="1" applyBorder="1" applyAlignment="1" applyProtection="1">
      <alignment horizontal="justify" vertical="center" shrinkToFit="1"/>
      <protection locked="0"/>
    </xf>
    <xf numFmtId="0" fontId="3" fillId="21" borderId="4" xfId="0" applyFont="1" applyFill="1" applyBorder="1" applyAlignment="1" applyProtection="1">
      <alignment horizontal="justify" vertical="center"/>
      <protection locked="0"/>
    </xf>
    <xf numFmtId="3" fontId="24" fillId="52" borderId="4" xfId="0" applyNumberFormat="1" applyFont="1" applyFill="1" applyBorder="1" applyAlignment="1" applyProtection="1">
      <alignment horizontal="left" vertical="center" wrapText="1" shrinkToFit="1"/>
      <protection locked="0"/>
    </xf>
    <xf numFmtId="0" fontId="3" fillId="21" borderId="4" xfId="0" applyFont="1" applyFill="1" applyBorder="1" applyAlignment="1" applyProtection="1">
      <alignment horizontal="justify" vertical="center" wrapText="1"/>
      <protection locked="0"/>
    </xf>
    <xf numFmtId="168" fontId="6" fillId="15" borderId="4" xfId="0" applyNumberFormat="1" applyFont="1" applyFill="1" applyBorder="1" applyAlignment="1" applyProtection="1">
      <alignment horizontal="center" vertical="center" shrinkToFit="1"/>
      <protection locked="0"/>
    </xf>
    <xf numFmtId="169" fontId="3" fillId="21" borderId="4" xfId="0" applyNumberFormat="1" applyFont="1" applyFill="1" applyBorder="1" applyAlignment="1" applyProtection="1">
      <alignment horizontal="left" vertical="center"/>
      <protection locked="0"/>
    </xf>
    <xf numFmtId="0" fontId="3" fillId="21" borderId="4" xfId="0" applyNumberFormat="1" applyFont="1" applyFill="1" applyBorder="1" applyAlignment="1" applyProtection="1">
      <alignment horizontal="center" vertical="center"/>
      <protection locked="0"/>
    </xf>
    <xf numFmtId="0" fontId="5" fillId="15" borderId="3" xfId="0" applyFont="1" applyFill="1" applyBorder="1" applyAlignment="1" applyProtection="1">
      <alignment horizontal="left" vertical="center" wrapText="1" shrinkToFit="1"/>
      <protection locked="0"/>
    </xf>
    <xf numFmtId="0" fontId="6" fillId="0" borderId="3" xfId="0" applyFont="1" applyBorder="1" applyAlignment="1" applyProtection="1">
      <alignment horizontal="left" vertical="center" shrinkToFit="1"/>
      <protection locked="0"/>
    </xf>
    <xf numFmtId="169" fontId="3" fillId="5" borderId="3" xfId="0" applyNumberFormat="1" applyFont="1" applyFill="1" applyBorder="1" applyAlignment="1" applyProtection="1">
      <alignment horizontal="left" vertical="center" shrinkToFit="1"/>
      <protection locked="0"/>
    </xf>
    <xf numFmtId="0" fontId="3" fillId="15" borderId="3" xfId="0" applyFont="1" applyFill="1" applyBorder="1" applyAlignment="1" applyProtection="1">
      <alignment horizontal="left" vertical="center" wrapText="1" shrinkToFit="1"/>
      <protection locked="0"/>
    </xf>
    <xf numFmtId="169" fontId="3" fillId="21" borderId="3" xfId="0" applyNumberFormat="1" applyFont="1" applyFill="1" applyBorder="1" applyAlignment="1" applyProtection="1">
      <alignment horizontal="left" vertical="center" shrinkToFit="1"/>
      <protection locked="0"/>
    </xf>
    <xf numFmtId="0" fontId="6" fillId="31" borderId="3" xfId="0" applyFont="1" applyFill="1" applyBorder="1" applyAlignment="1" applyProtection="1">
      <alignment horizontal="center" vertical="center" shrinkToFit="1"/>
      <protection locked="0"/>
    </xf>
    <xf numFmtId="0" fontId="6" fillId="15" borderId="3" xfId="0" applyFont="1" applyFill="1" applyBorder="1" applyAlignment="1" applyProtection="1">
      <alignment horizontal="justify" vertical="center" shrinkToFit="1"/>
      <protection locked="0"/>
    </xf>
    <xf numFmtId="0" fontId="6" fillId="18" borderId="3" xfId="0" applyFont="1" applyFill="1" applyBorder="1" applyAlignment="1" applyProtection="1">
      <alignment horizontal="center" vertical="center" shrinkToFit="1"/>
      <protection locked="0"/>
    </xf>
    <xf numFmtId="0" fontId="15" fillId="19" borderId="3" xfId="0" applyFont="1" applyFill="1" applyBorder="1" applyAlignment="1" applyProtection="1">
      <alignment horizontal="justify" vertical="center" shrinkToFit="1"/>
      <protection locked="0"/>
    </xf>
    <xf numFmtId="0" fontId="3" fillId="24" borderId="3" xfId="0" applyFont="1" applyFill="1" applyBorder="1" applyAlignment="1" applyProtection="1">
      <alignment horizontal="center" vertical="center" shrinkToFit="1"/>
      <protection locked="0"/>
    </xf>
    <xf numFmtId="0" fontId="6" fillId="34" borderId="3" xfId="0" applyFont="1" applyFill="1" applyBorder="1" applyAlignment="1" applyProtection="1">
      <alignment horizontal="center" vertical="center" shrinkToFit="1"/>
      <protection locked="0"/>
    </xf>
    <xf numFmtId="0" fontId="10" fillId="24" borderId="3" xfId="0" applyFont="1" applyFill="1" applyBorder="1" applyAlignment="1" applyProtection="1">
      <alignment horizontal="left" vertical="center" shrinkToFit="1"/>
      <protection locked="0"/>
    </xf>
    <xf numFmtId="49" fontId="6" fillId="32" borderId="3" xfId="0" applyNumberFormat="1" applyFont="1" applyFill="1" applyBorder="1" applyAlignment="1" applyProtection="1">
      <alignment horizontal="center" vertical="center" wrapText="1" shrinkToFit="1"/>
      <protection locked="0"/>
    </xf>
    <xf numFmtId="0" fontId="10" fillId="17" borderId="3" xfId="0" applyFont="1" applyFill="1" applyBorder="1" applyAlignment="1" applyProtection="1">
      <alignment horizontal="justify" vertical="center" wrapText="1" shrinkToFit="1"/>
      <protection locked="0"/>
    </xf>
    <xf numFmtId="0" fontId="22" fillId="17" borderId="3" xfId="0" applyFont="1" applyFill="1" applyBorder="1" applyAlignment="1" applyProtection="1">
      <alignment vertical="center" shrinkToFit="1"/>
      <protection locked="0"/>
    </xf>
    <xf numFmtId="166" fontId="10" fillId="24" borderId="3" xfId="0" applyNumberFormat="1" applyFont="1" applyFill="1" applyBorder="1" applyAlignment="1" applyProtection="1">
      <alignment horizontal="left" vertical="center" wrapText="1"/>
      <protection locked="0"/>
    </xf>
    <xf numFmtId="166" fontId="9" fillId="24" borderId="3" xfId="0" applyNumberFormat="1" applyFont="1" applyFill="1" applyBorder="1" applyAlignment="1" applyProtection="1">
      <alignment horizontal="justify" vertical="center" wrapText="1"/>
      <protection locked="0"/>
    </xf>
    <xf numFmtId="165" fontId="7" fillId="7" borderId="7" xfId="0" applyNumberFormat="1" applyFont="1" applyFill="1" applyBorder="1" applyAlignment="1" applyProtection="1">
      <alignment horizontal="justify" vertical="center" shrinkToFit="1"/>
      <protection locked="0"/>
    </xf>
    <xf numFmtId="0" fontId="17" fillId="24" borderId="3" xfId="0" applyFont="1" applyFill="1" applyBorder="1" applyAlignment="1" applyProtection="1">
      <alignment horizontal="justify" vertical="center" shrinkToFit="1"/>
      <protection locked="0"/>
    </xf>
    <xf numFmtId="169" fontId="3" fillId="21" borderId="3" xfId="0" applyNumberFormat="1" applyFont="1" applyFill="1" applyBorder="1" applyAlignment="1" applyProtection="1">
      <alignment horizontal="center" vertical="center"/>
      <protection locked="0"/>
    </xf>
    <xf numFmtId="3" fontId="0" fillId="0" borderId="0" xfId="0" applyNumberFormat="1" applyProtection="1">
      <protection locked="0"/>
    </xf>
    <xf numFmtId="0" fontId="4" fillId="39" borderId="3" xfId="0" applyFont="1" applyFill="1" applyBorder="1" applyAlignment="1" applyProtection="1">
      <alignment horizontal="center" vertical="center" wrapText="1" shrinkToFit="1"/>
      <protection locked="0"/>
    </xf>
    <xf numFmtId="0" fontId="5" fillId="40" borderId="3" xfId="0" applyFont="1" applyFill="1" applyBorder="1" applyAlignment="1" applyProtection="1">
      <alignment horizontal="center" vertical="center" wrapText="1" shrinkToFit="1"/>
      <protection locked="0"/>
    </xf>
    <xf numFmtId="0" fontId="4" fillId="39" borderId="3" xfId="0" applyFont="1" applyFill="1" applyBorder="1" applyAlignment="1" applyProtection="1">
      <alignment horizontal="center" vertical="center" wrapText="1"/>
      <protection locked="0"/>
    </xf>
    <xf numFmtId="164" fontId="6" fillId="41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41" borderId="3" xfId="0" applyNumberFormat="1" applyFont="1" applyFill="1" applyBorder="1" applyAlignment="1" applyProtection="1">
      <alignment horizontal="center" vertical="center" wrapText="1" shrinkToFit="1"/>
      <protection locked="0"/>
    </xf>
    <xf numFmtId="0" fontId="0" fillId="48" borderId="3" xfId="0" applyFill="1" applyBorder="1" applyProtection="1">
      <protection locked="0"/>
    </xf>
    <xf numFmtId="0" fontId="2" fillId="42" borderId="3" xfId="0" applyFont="1" applyFill="1" applyBorder="1" applyAlignment="1" applyProtection="1">
      <alignment horizontal="center" vertical="center" wrapText="1" shrinkToFit="1"/>
      <protection locked="0"/>
    </xf>
    <xf numFmtId="164" fontId="7" fillId="43" borderId="3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43" borderId="3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45" borderId="3" xfId="0" applyNumberFormat="1" applyFont="1" applyFill="1" applyBorder="1" applyAlignment="1" applyProtection="1">
      <alignment horizontal="center" vertical="center" wrapText="1" shrinkToFit="1"/>
      <protection locked="0"/>
    </xf>
    <xf numFmtId="49" fontId="6" fillId="46" borderId="3" xfId="0" applyNumberFormat="1" applyFont="1" applyFill="1" applyBorder="1" applyAlignment="1" applyProtection="1">
      <alignment horizontal="left" vertical="center" wrapText="1"/>
      <protection locked="0"/>
    </xf>
    <xf numFmtId="49" fontId="6" fillId="46" borderId="3" xfId="0" applyNumberFormat="1" applyFont="1" applyFill="1" applyBorder="1" applyAlignment="1" applyProtection="1">
      <alignment horizontal="center" vertical="center" wrapText="1"/>
      <protection locked="0"/>
    </xf>
    <xf numFmtId="49" fontId="6" fillId="46" borderId="3" xfId="0" applyNumberFormat="1" applyFont="1" applyFill="1" applyBorder="1" applyAlignment="1" applyProtection="1">
      <alignment horizontal="justify" vertical="center" wrapText="1"/>
      <protection locked="0"/>
    </xf>
    <xf numFmtId="3" fontId="8" fillId="44" borderId="3" xfId="0" applyNumberFormat="1" applyFont="1" applyFill="1" applyBorder="1" applyAlignment="1" applyProtection="1">
      <alignment horizontal="center" vertical="center" wrapText="1"/>
      <protection locked="0"/>
    </xf>
    <xf numFmtId="164" fontId="8" fillId="44" borderId="3" xfId="0" applyNumberFormat="1" applyFont="1" applyFill="1" applyBorder="1" applyAlignment="1" applyProtection="1">
      <alignment horizontal="center" vertical="center" wrapText="1" shrinkToFit="1"/>
      <protection locked="0"/>
    </xf>
    <xf numFmtId="0" fontId="8" fillId="44" borderId="3" xfId="0" applyFont="1" applyFill="1" applyBorder="1" applyAlignment="1" applyProtection="1">
      <alignment horizontal="center" vertical="center" wrapText="1"/>
      <protection locked="0"/>
    </xf>
    <xf numFmtId="0" fontId="8" fillId="44" borderId="3" xfId="0" applyNumberFormat="1" applyFont="1" applyFill="1" applyBorder="1" applyAlignment="1" applyProtection="1">
      <alignment horizontal="center" vertical="center" wrapText="1"/>
      <protection locked="0"/>
    </xf>
    <xf numFmtId="49" fontId="6" fillId="47" borderId="3" xfId="0" applyNumberFormat="1" applyFont="1" applyFill="1" applyBorder="1" applyAlignment="1" applyProtection="1">
      <alignment horizontal="center" vertical="center" wrapText="1"/>
      <protection locked="0"/>
    </xf>
    <xf numFmtId="164" fontId="6" fillId="41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0" fillId="48" borderId="0" xfId="0" applyFill="1" applyProtection="1">
      <protection locked="0"/>
    </xf>
    <xf numFmtId="0" fontId="2" fillId="3" borderId="4" xfId="0" applyFont="1" applyFill="1" applyBorder="1" applyAlignment="1" applyProtection="1">
      <alignment horizontal="center" vertical="center" shrinkToFit="1"/>
      <protection locked="0"/>
    </xf>
    <xf numFmtId="0" fontId="24" fillId="30" borderId="4" xfId="0" applyFont="1" applyFill="1" applyBorder="1" applyAlignment="1" applyProtection="1">
      <alignment horizontal="justify" vertical="center"/>
      <protection locked="0"/>
    </xf>
    <xf numFmtId="49" fontId="6" fillId="15" borderId="1" xfId="0" applyNumberFormat="1" applyFont="1" applyFill="1" applyBorder="1" applyAlignment="1" applyProtection="1">
      <alignment horizontal="justify" vertical="center" wrapText="1" shrinkToFit="1"/>
      <protection locked="0"/>
    </xf>
    <xf numFmtId="0" fontId="24" fillId="30" borderId="3" xfId="0" applyFont="1" applyFill="1" applyBorder="1" applyAlignment="1" applyProtection="1">
      <alignment horizontal="justify" vertical="center"/>
      <protection locked="0"/>
    </xf>
    <xf numFmtId="0" fontId="20" fillId="17" borderId="3" xfId="0" applyFont="1" applyFill="1" applyBorder="1" applyAlignment="1" applyProtection="1">
      <alignment vertical="center" shrinkToFit="1"/>
      <protection locked="0"/>
    </xf>
    <xf numFmtId="0" fontId="3" fillId="21" borderId="3" xfId="0" applyNumberFormat="1" applyFont="1" applyFill="1" applyBorder="1" applyAlignment="1" applyProtection="1">
      <alignment horizontal="left" vertical="center"/>
      <protection locked="0"/>
    </xf>
    <xf numFmtId="165" fontId="6" fillId="12" borderId="3" xfId="0" applyNumberFormat="1" applyFont="1" applyFill="1" applyBorder="1" applyAlignment="1" applyProtection="1">
      <alignment horizontal="justify" vertical="center" shrinkToFit="1"/>
      <protection locked="0"/>
    </xf>
    <xf numFmtId="0" fontId="0" fillId="0" borderId="3" xfId="0" applyNumberFormat="1" applyBorder="1" applyProtection="1">
      <protection locked="0"/>
    </xf>
    <xf numFmtId="0" fontId="3" fillId="12" borderId="3" xfId="3" applyFont="1" applyFill="1" applyBorder="1" applyAlignment="1" applyProtection="1">
      <alignment horizontal="left" vertical="center" wrapText="1" shrinkToFit="1"/>
      <protection locked="0"/>
    </xf>
    <xf numFmtId="3" fontId="3" fillId="8" borderId="3" xfId="0" applyNumberFormat="1" applyFont="1" applyFill="1" applyBorder="1" applyAlignment="1" applyProtection="1">
      <alignment horizontal="left" vertical="center"/>
      <protection locked="0"/>
    </xf>
    <xf numFmtId="0" fontId="24" fillId="38" borderId="4" xfId="0" applyFont="1" applyFill="1" applyBorder="1" applyAlignment="1" applyProtection="1">
      <alignment horizontal="justify" vertical="center"/>
      <protection locked="0"/>
    </xf>
    <xf numFmtId="0" fontId="10" fillId="17" borderId="3" xfId="0" applyFont="1" applyFill="1" applyBorder="1" applyAlignment="1" applyProtection="1">
      <alignment vertical="center" shrinkToFit="1"/>
      <protection locked="0"/>
    </xf>
    <xf numFmtId="0" fontId="24" fillId="38" borderId="3" xfId="0" applyFont="1" applyFill="1" applyBorder="1" applyAlignment="1" applyProtection="1">
      <alignment horizontal="justify" vertical="center"/>
      <protection locked="0"/>
    </xf>
    <xf numFmtId="0" fontId="8" fillId="21" borderId="3" xfId="0" applyFont="1" applyFill="1" applyBorder="1" applyAlignment="1" applyProtection="1">
      <alignment horizontal="left" vertical="center" wrapText="1"/>
      <protection locked="0"/>
    </xf>
    <xf numFmtId="0" fontId="6" fillId="25" borderId="3" xfId="0" applyFont="1" applyFill="1" applyBorder="1" applyAlignment="1" applyProtection="1">
      <alignment horizontal="center" vertical="center" shrinkToFit="1"/>
      <protection locked="0"/>
    </xf>
    <xf numFmtId="0" fontId="3" fillId="19" borderId="3" xfId="0" applyFont="1" applyFill="1" applyBorder="1" applyAlignment="1" applyProtection="1">
      <alignment horizontal="justify" vertical="center"/>
      <protection locked="0"/>
    </xf>
    <xf numFmtId="0" fontId="0" fillId="0" borderId="0" xfId="0" applyBorder="1" applyProtection="1">
      <protection locked="0"/>
    </xf>
    <xf numFmtId="0" fontId="8" fillId="21" borderId="1" xfId="0" applyFont="1" applyFill="1" applyBorder="1" applyAlignment="1" applyProtection="1">
      <alignment horizontal="left" vertical="center" wrapText="1"/>
      <protection locked="0"/>
    </xf>
    <xf numFmtId="165" fontId="7" fillId="7" borderId="8" xfId="0" applyNumberFormat="1" applyFont="1" applyFill="1" applyBorder="1" applyAlignment="1" applyProtection="1">
      <alignment horizontal="justify" vertical="center" shrinkToFit="1"/>
      <protection locked="0"/>
    </xf>
    <xf numFmtId="3" fontId="9" fillId="5" borderId="4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Protection="1">
      <protection locked="0"/>
    </xf>
    <xf numFmtId="0" fontId="3" fillId="0" borderId="3" xfId="0" applyNumberFormat="1" applyFont="1" applyBorder="1" applyProtection="1">
      <protection locked="0"/>
    </xf>
    <xf numFmtId="0" fontId="10" fillId="21" borderId="3" xfId="0" applyFont="1" applyFill="1" applyBorder="1" applyAlignment="1" applyProtection="1">
      <alignment horizontal="justify" vertical="center" wrapText="1" shrinkToFit="1"/>
      <protection locked="0"/>
    </xf>
    <xf numFmtId="0" fontId="4" fillId="4" borderId="11" xfId="0" applyFont="1" applyFill="1" applyBorder="1" applyAlignment="1" applyProtection="1">
      <alignment horizontal="center" vertical="center" wrapText="1" shrinkToFit="1"/>
      <protection locked="0"/>
    </xf>
    <xf numFmtId="0" fontId="5" fillId="5" borderId="11" xfId="0" applyFont="1" applyFill="1" applyBorder="1" applyAlignment="1" applyProtection="1">
      <alignment horizontal="center" vertical="center" wrapText="1" shrinkToFit="1"/>
      <protection locked="0"/>
    </xf>
    <xf numFmtId="0" fontId="4" fillId="4" borderId="12" xfId="0" applyFont="1" applyFill="1" applyBorder="1" applyAlignment="1" applyProtection="1">
      <alignment horizontal="center" vertical="center" wrapText="1" shrinkToFit="1"/>
      <protection locked="0"/>
    </xf>
    <xf numFmtId="0" fontId="4" fillId="4" borderId="9" xfId="0" applyFont="1" applyFill="1" applyBorder="1" applyAlignment="1" applyProtection="1">
      <alignment horizontal="center" vertical="center" wrapText="1" shrinkToFit="1"/>
      <protection locked="0"/>
    </xf>
    <xf numFmtId="0" fontId="4" fillId="4" borderId="9" xfId="0" applyFont="1" applyFill="1" applyBorder="1" applyAlignment="1" applyProtection="1">
      <alignment horizontal="center" vertical="center" wrapText="1"/>
      <protection locked="0"/>
    </xf>
    <xf numFmtId="0" fontId="2" fillId="26" borderId="9" xfId="0" applyFont="1" applyFill="1" applyBorder="1" applyAlignment="1" applyProtection="1">
      <alignment horizontal="center" vertical="center" wrapText="1" shrinkToFit="1"/>
      <protection locked="0"/>
    </xf>
    <xf numFmtId="164" fontId="6" fillId="6" borderId="9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6" borderId="11" xfId="0" applyNumberFormat="1" applyFont="1" applyFill="1" applyBorder="1" applyAlignment="1" applyProtection="1">
      <alignment horizontal="justify" vertical="center" wrapText="1" shrinkToFit="1"/>
      <protection locked="0"/>
    </xf>
    <xf numFmtId="164" fontId="6" fillId="61" borderId="9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6" borderId="11" xfId="0" applyNumberFormat="1" applyFont="1" applyFill="1" applyBorder="1" applyAlignment="1" applyProtection="1">
      <alignment horizontal="center" vertical="center" wrapText="1" shrinkToFit="1"/>
      <protection locked="0"/>
    </xf>
    <xf numFmtId="165" fontId="24" fillId="53" borderId="11" xfId="0" applyNumberFormat="1" applyFont="1" applyFill="1" applyBorder="1" applyAlignment="1" applyProtection="1">
      <alignment horizontal="center" vertical="center" wrapText="1" shrinkToFit="1"/>
      <protection locked="0"/>
    </xf>
    <xf numFmtId="164" fontId="7" fillId="7" borderId="9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8" borderId="9" xfId="0" applyNumberFormat="1" applyFont="1" applyFill="1" applyBorder="1" applyAlignment="1" applyProtection="1">
      <alignment horizontal="center" vertical="center" wrapText="1" shrinkToFit="1"/>
      <protection locked="0"/>
    </xf>
    <xf numFmtId="164" fontId="24" fillId="52" borderId="9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7" borderId="9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36" borderId="9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37" borderId="9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9" borderId="9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10" borderId="9" xfId="0" applyNumberFormat="1" applyFont="1" applyFill="1" applyBorder="1" applyAlignment="1" applyProtection="1">
      <alignment horizontal="center" vertical="center" wrapText="1" shrinkToFit="1"/>
      <protection locked="0"/>
    </xf>
    <xf numFmtId="49" fontId="6" fillId="11" borderId="11" xfId="0" applyNumberFormat="1" applyFont="1" applyFill="1" applyBorder="1" applyAlignment="1" applyProtection="1">
      <alignment horizontal="center" vertical="center" wrapText="1"/>
      <protection locked="0"/>
    </xf>
    <xf numFmtId="49" fontId="6" fillId="11" borderId="11" xfId="0" applyNumberFormat="1" applyFont="1" applyFill="1" applyBorder="1" applyAlignment="1" applyProtection="1">
      <alignment horizontal="justify" vertical="center" wrapText="1"/>
      <protection locked="0"/>
    </xf>
    <xf numFmtId="3" fontId="8" fillId="8" borderId="11" xfId="0" applyNumberFormat="1" applyFont="1" applyFill="1" applyBorder="1" applyAlignment="1" applyProtection="1">
      <alignment horizontal="center" vertical="center" wrapText="1"/>
      <protection locked="0"/>
    </xf>
    <xf numFmtId="164" fontId="8" fillId="8" borderId="11" xfId="0" applyNumberFormat="1" applyFont="1" applyFill="1" applyBorder="1" applyAlignment="1" applyProtection="1">
      <alignment horizontal="center" vertical="center" wrapText="1" shrinkToFit="1"/>
      <protection locked="0"/>
    </xf>
    <xf numFmtId="0" fontId="8" fillId="8" borderId="9" xfId="0" applyFont="1" applyFill="1" applyBorder="1" applyAlignment="1" applyProtection="1">
      <alignment horizontal="center" vertical="center" wrapText="1"/>
      <protection locked="0"/>
    </xf>
    <xf numFmtId="0" fontId="8" fillId="8" borderId="11" xfId="0" applyFont="1" applyFill="1" applyBorder="1" applyAlignment="1" applyProtection="1">
      <alignment horizontal="center" vertical="center" wrapText="1"/>
      <protection locked="0"/>
    </xf>
    <xf numFmtId="1" fontId="8" fillId="8" borderId="11" xfId="0" applyNumberFormat="1" applyFont="1" applyFill="1" applyBorder="1" applyAlignment="1" applyProtection="1">
      <alignment horizontal="center" vertical="center" wrapText="1"/>
      <protection locked="0"/>
    </xf>
    <xf numFmtId="49" fontId="6" fillId="12" borderId="11" xfId="0" applyNumberFormat="1" applyFont="1" applyFill="1" applyBorder="1" applyAlignment="1" applyProtection="1">
      <alignment horizontal="center" vertical="center" wrapText="1"/>
      <protection locked="0"/>
    </xf>
    <xf numFmtId="49" fontId="6" fillId="12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54" borderId="11" xfId="0" applyFont="1" applyFill="1" applyBorder="1" applyAlignment="1" applyProtection="1">
      <alignment horizontal="center" vertical="center" wrapText="1"/>
      <protection locked="0"/>
    </xf>
    <xf numFmtId="172" fontId="4" fillId="54" borderId="11" xfId="0" applyNumberFormat="1" applyFont="1" applyFill="1" applyBorder="1" applyAlignment="1" applyProtection="1">
      <alignment horizontal="center" vertical="center" wrapText="1"/>
      <protection locked="0"/>
    </xf>
    <xf numFmtId="0" fontId="2" fillId="28" borderId="3" xfId="0" applyFont="1" applyFill="1" applyBorder="1" applyAlignment="1" applyProtection="1">
      <alignment horizontal="justify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28" fillId="0" borderId="3" xfId="0" applyFont="1" applyBorder="1" applyProtection="1">
      <protection locked="0"/>
    </xf>
    <xf numFmtId="49" fontId="6" fillId="22" borderId="3" xfId="0" applyNumberFormat="1" applyFont="1" applyFill="1" applyBorder="1" applyAlignment="1" applyProtection="1">
      <alignment horizontal="justify" vertical="center" shrinkToFit="1"/>
      <protection locked="0"/>
    </xf>
    <xf numFmtId="0" fontId="4" fillId="4" borderId="4" xfId="0" applyFont="1" applyFill="1" applyBorder="1" applyAlignment="1" applyProtection="1">
      <alignment horizontal="center" vertical="center" wrapText="1" shrinkToFit="1"/>
      <protection locked="0"/>
    </xf>
    <xf numFmtId="0" fontId="5" fillId="5" borderId="4" xfId="0" applyFont="1" applyFill="1" applyBorder="1" applyAlignment="1" applyProtection="1">
      <alignment horizontal="center" vertical="center" wrapText="1" shrinkToFit="1"/>
      <protection locked="0"/>
    </xf>
    <xf numFmtId="164" fontId="6" fillId="6" borderId="4" xfId="0" applyNumberFormat="1" applyFont="1" applyFill="1" applyBorder="1" applyAlignment="1" applyProtection="1">
      <alignment horizontal="justify" vertical="center" wrapText="1" shrinkToFit="1"/>
      <protection locked="0"/>
    </xf>
    <xf numFmtId="164" fontId="6" fillId="6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24" fillId="53" borderId="4" xfId="0" applyNumberFormat="1" applyFont="1" applyFill="1" applyBorder="1" applyAlignment="1" applyProtection="1">
      <alignment horizontal="center" vertical="center" wrapText="1" shrinkToFit="1"/>
      <protection locked="0"/>
    </xf>
    <xf numFmtId="49" fontId="6" fillId="11" borderId="4" xfId="0" applyNumberFormat="1" applyFont="1" applyFill="1" applyBorder="1" applyAlignment="1" applyProtection="1">
      <alignment horizontal="center" vertical="center" wrapText="1"/>
      <protection locked="0"/>
    </xf>
    <xf numFmtId="49" fontId="6" fillId="11" borderId="4" xfId="0" applyNumberFormat="1" applyFont="1" applyFill="1" applyBorder="1" applyAlignment="1" applyProtection="1">
      <alignment horizontal="justify" vertical="center" wrapText="1"/>
      <protection locked="0"/>
    </xf>
    <xf numFmtId="49" fontId="6" fillId="12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Protection="1">
      <protection locked="0"/>
    </xf>
    <xf numFmtId="0" fontId="3" fillId="0" borderId="4" xfId="0" applyFont="1" applyBorder="1" applyAlignment="1" applyProtection="1">
      <alignment horizontal="justify"/>
      <protection locked="0"/>
    </xf>
    <xf numFmtId="165" fontId="3" fillId="0" borderId="4" xfId="0" applyNumberFormat="1" applyFont="1" applyBorder="1" applyProtection="1">
      <protection locked="0"/>
    </xf>
    <xf numFmtId="0" fontId="3" fillId="0" borderId="4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left"/>
      <protection locked="0"/>
    </xf>
    <xf numFmtId="165" fontId="3" fillId="0" borderId="4" xfId="0" applyNumberFormat="1" applyFont="1" applyBorder="1" applyAlignment="1" applyProtection="1">
      <alignment horizontal="left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6" fillId="0" borderId="9" xfId="0" applyFont="1" applyBorder="1" applyAlignment="1" applyProtection="1">
      <alignment horizontal="center"/>
      <protection locked="0"/>
    </xf>
    <xf numFmtId="172" fontId="6" fillId="0" borderId="0" xfId="0" applyNumberFormat="1" applyFont="1" applyProtection="1">
      <protection locked="0"/>
    </xf>
    <xf numFmtId="0" fontId="3" fillId="0" borderId="3" xfId="0" applyFont="1" applyBorder="1" applyAlignment="1" applyProtection="1">
      <alignment shrinkToFit="1"/>
      <protection locked="0"/>
    </xf>
    <xf numFmtId="0" fontId="3" fillId="0" borderId="3" xfId="0" applyFont="1" applyBorder="1" applyAlignment="1" applyProtection="1">
      <alignment horizontal="center" shrinkToFit="1"/>
      <protection locked="0"/>
    </xf>
    <xf numFmtId="49" fontId="24" fillId="51" borderId="3" xfId="0" applyNumberFormat="1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shrinkToFit="1"/>
      <protection locked="0"/>
    </xf>
    <xf numFmtId="0" fontId="0" fillId="0" borderId="0" xfId="0" applyAlignment="1" applyProtection="1">
      <alignment horizontal="center" shrinkToFit="1"/>
      <protection locked="0"/>
    </xf>
    <xf numFmtId="165" fontId="3" fillId="0" borderId="0" xfId="0" applyNumberFormat="1" applyFont="1" applyAlignment="1" applyProtection="1">
      <alignment horizontal="left"/>
      <protection locked="0"/>
    </xf>
    <xf numFmtId="0" fontId="9" fillId="17" borderId="4" xfId="0" applyFont="1" applyFill="1" applyBorder="1" applyAlignment="1" applyProtection="1">
      <alignment vertical="center" shrinkToFit="1"/>
      <protection locked="0"/>
    </xf>
    <xf numFmtId="3" fontId="16" fillId="20" borderId="4" xfId="0" applyNumberFormat="1" applyFont="1" applyFill="1" applyBorder="1" applyAlignment="1" applyProtection="1">
      <alignment horizontal="center" vertical="center"/>
      <protection locked="0"/>
    </xf>
    <xf numFmtId="0" fontId="6" fillId="49" borderId="4" xfId="0" applyFont="1" applyFill="1" applyBorder="1" applyAlignment="1" applyProtection="1">
      <alignment horizontal="left" vertical="center" shrinkToFit="1"/>
      <protection locked="0"/>
    </xf>
    <xf numFmtId="0" fontId="3" fillId="49" borderId="4" xfId="0" applyFont="1" applyFill="1" applyBorder="1" applyAlignment="1" applyProtection="1">
      <alignment vertical="center" shrinkToFit="1"/>
      <protection locked="0"/>
    </xf>
    <xf numFmtId="169" fontId="3" fillId="49" borderId="4" xfId="0" applyNumberFormat="1" applyFont="1" applyFill="1" applyBorder="1" applyAlignment="1" applyProtection="1">
      <alignment horizontal="left" vertical="center" shrinkToFit="1"/>
      <protection locked="0"/>
    </xf>
    <xf numFmtId="0" fontId="3" fillId="0" borderId="0" xfId="0" applyFont="1" applyAlignment="1" applyProtection="1">
      <alignment shrinkToFit="1"/>
      <protection locked="0"/>
    </xf>
    <xf numFmtId="0" fontId="8" fillId="8" borderId="3" xfId="0" applyFont="1" applyFill="1" applyBorder="1" applyAlignment="1" applyProtection="1">
      <alignment horizontal="center" vertical="center" wrapText="1" shrinkToFit="1"/>
      <protection locked="0"/>
    </xf>
    <xf numFmtId="0" fontId="10" fillId="17" borderId="5" xfId="0" applyFont="1" applyFill="1" applyBorder="1" applyAlignment="1" applyProtection="1">
      <alignment vertical="center" shrinkToFit="1"/>
      <protection locked="0"/>
    </xf>
    <xf numFmtId="166" fontId="10" fillId="17" borderId="4" xfId="0" applyNumberFormat="1" applyFont="1" applyFill="1" applyBorder="1" applyAlignment="1" applyProtection="1">
      <alignment horizontal="left" vertical="center" shrinkToFit="1"/>
      <protection locked="0"/>
    </xf>
    <xf numFmtId="166" fontId="9" fillId="17" borderId="4" xfId="0" applyNumberFormat="1" applyFont="1" applyFill="1" applyBorder="1" applyAlignment="1" applyProtection="1">
      <alignment horizontal="left" vertical="center" shrinkToFit="1"/>
      <protection locked="0"/>
    </xf>
    <xf numFmtId="0" fontId="10" fillId="17" borderId="4" xfId="0" applyFont="1" applyFill="1" applyBorder="1" applyAlignment="1" applyProtection="1">
      <alignment horizontal="justify" vertical="center" wrapText="1" shrinkToFit="1"/>
      <protection locked="0"/>
    </xf>
    <xf numFmtId="0" fontId="22" fillId="17" borderId="4" xfId="0" applyFont="1" applyFill="1" applyBorder="1" applyAlignment="1" applyProtection="1">
      <alignment vertical="center" shrinkToFit="1"/>
      <protection locked="0"/>
    </xf>
    <xf numFmtId="0" fontId="5" fillId="17" borderId="4" xfId="0" applyFont="1" applyFill="1" applyBorder="1" applyAlignment="1" applyProtection="1">
      <alignment horizontal="justify" vertical="center" wrapText="1"/>
      <protection locked="0"/>
    </xf>
    <xf numFmtId="0" fontId="5" fillId="17" borderId="4" xfId="0" applyFont="1" applyFill="1" applyBorder="1" applyAlignment="1" applyProtection="1">
      <alignment horizontal="left" vertical="center"/>
      <protection locked="0"/>
    </xf>
    <xf numFmtId="0" fontId="10" fillId="17" borderId="4" xfId="0" applyFont="1" applyFill="1" applyBorder="1" applyAlignment="1" applyProtection="1">
      <alignment horizontal="left" vertical="center" shrinkToFit="1"/>
      <protection locked="0"/>
    </xf>
    <xf numFmtId="0" fontId="8" fillId="21" borderId="1" xfId="0" applyFont="1" applyFill="1" applyBorder="1" applyAlignment="1" applyProtection="1">
      <alignment horizontal="left" vertical="center"/>
      <protection locked="0"/>
    </xf>
    <xf numFmtId="0" fontId="10" fillId="17" borderId="4" xfId="0" applyFont="1" applyFill="1" applyBorder="1" applyAlignment="1" applyProtection="1">
      <alignment horizontal="center" vertical="center" shrinkToFit="1"/>
      <protection locked="0"/>
    </xf>
    <xf numFmtId="0" fontId="8" fillId="0" borderId="3" xfId="0" applyFont="1" applyBorder="1" applyAlignment="1" applyProtection="1">
      <alignment horizontal="justify" vertical="center" shrinkToFit="1"/>
      <protection locked="0"/>
    </xf>
    <xf numFmtId="0" fontId="9" fillId="17" borderId="9" xfId="0" applyFont="1" applyFill="1" applyBorder="1" applyAlignment="1" applyProtection="1">
      <alignment horizontal="justify" vertical="center" shrinkToFit="1"/>
      <protection locked="0"/>
    </xf>
    <xf numFmtId="0" fontId="8" fillId="21" borderId="10" xfId="0" applyFont="1" applyFill="1" applyBorder="1" applyAlignment="1" applyProtection="1">
      <alignment horizontal="left" vertical="center" wrapText="1"/>
      <protection locked="0"/>
    </xf>
    <xf numFmtId="49" fontId="6" fillId="63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65" borderId="4" xfId="0" applyFont="1" applyFill="1" applyBorder="1" applyAlignment="1" applyProtection="1">
      <alignment horizontal="center" vertical="center" wrapText="1" shrinkToFit="1"/>
      <protection locked="0"/>
    </xf>
    <xf numFmtId="165" fontId="25" fillId="65" borderId="8" xfId="0" applyNumberFormat="1" applyFont="1" applyFill="1" applyBorder="1" applyAlignment="1" applyProtection="1">
      <alignment horizontal="justify" vertical="center" wrapText="1" shrinkToFit="1"/>
      <protection locked="0"/>
    </xf>
    <xf numFmtId="0" fontId="6" fillId="65" borderId="8" xfId="0" applyFont="1" applyFill="1" applyBorder="1" applyAlignment="1" applyProtection="1">
      <alignment horizontal="center" vertical="center" wrapText="1" shrinkToFit="1"/>
      <protection locked="0"/>
    </xf>
    <xf numFmtId="0" fontId="6" fillId="65" borderId="3" xfId="0" applyFont="1" applyFill="1" applyBorder="1" applyAlignment="1" applyProtection="1">
      <alignment horizontal="center" vertical="center" wrapText="1" shrinkToFit="1"/>
      <protection locked="0"/>
    </xf>
    <xf numFmtId="165" fontId="25" fillId="65" borderId="7" xfId="0" applyNumberFormat="1" applyFont="1" applyFill="1" applyBorder="1" applyAlignment="1" applyProtection="1">
      <alignment horizontal="justify" vertical="center" wrapText="1" shrinkToFit="1"/>
      <protection locked="0"/>
    </xf>
    <xf numFmtId="0" fontId="6" fillId="65" borderId="7" xfId="0" applyFont="1" applyFill="1" applyBorder="1" applyAlignment="1" applyProtection="1">
      <alignment horizontal="center" vertical="center" wrapText="1" shrinkToFit="1"/>
      <protection locked="0"/>
    </xf>
    <xf numFmtId="170" fontId="10" fillId="66" borderId="3" xfId="0" applyNumberFormat="1" applyFont="1" applyFill="1" applyBorder="1" applyAlignment="1" applyProtection="1">
      <alignment horizontal="center" vertical="center"/>
      <protection locked="0"/>
    </xf>
    <xf numFmtId="0" fontId="5" fillId="65" borderId="3" xfId="0" applyFont="1" applyFill="1" applyBorder="1" applyAlignment="1" applyProtection="1">
      <alignment horizontal="center" vertical="center" shrinkToFit="1"/>
      <protection locked="0"/>
    </xf>
    <xf numFmtId="170" fontId="3" fillId="66" borderId="3" xfId="0" applyNumberFormat="1" applyFont="1" applyFill="1" applyBorder="1" applyAlignment="1" applyProtection="1">
      <alignment horizontal="center" vertical="center"/>
      <protection locked="0"/>
    </xf>
    <xf numFmtId="0" fontId="6" fillId="65" borderId="3" xfId="0" applyFont="1" applyFill="1" applyBorder="1" applyAlignment="1" applyProtection="1">
      <alignment horizontal="center" vertical="center" shrinkToFit="1"/>
      <protection locked="0"/>
    </xf>
    <xf numFmtId="170" fontId="12" fillId="66" borderId="3" xfId="0" applyNumberFormat="1" applyFont="1" applyFill="1" applyBorder="1" applyAlignment="1" applyProtection="1">
      <alignment horizontal="center" vertical="center"/>
      <protection locked="0"/>
    </xf>
    <xf numFmtId="165" fontId="25" fillId="65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5" fillId="65" borderId="4" xfId="0" applyFont="1" applyFill="1" applyBorder="1" applyAlignment="1" applyProtection="1">
      <alignment horizontal="center" vertical="center" shrinkToFit="1"/>
      <protection locked="0"/>
    </xf>
    <xf numFmtId="164" fontId="6" fillId="67" borderId="3" xfId="0" applyNumberFormat="1" applyFont="1" applyFill="1" applyBorder="1" applyAlignment="1" applyProtection="1">
      <alignment horizontal="center" vertical="center" wrapText="1" shrinkToFit="1"/>
      <protection locked="0"/>
    </xf>
    <xf numFmtId="49" fontId="6" fillId="68" borderId="3" xfId="0" applyNumberFormat="1" applyFont="1" applyFill="1" applyBorder="1" applyAlignment="1" applyProtection="1">
      <alignment horizontal="justify" vertical="center" wrapText="1" shrinkToFit="1"/>
      <protection locked="0"/>
    </xf>
    <xf numFmtId="49" fontId="6" fillId="68" borderId="4" xfId="0" applyNumberFormat="1" applyFont="1" applyFill="1" applyBorder="1" applyAlignment="1" applyProtection="1">
      <alignment horizontal="justify" vertical="center" wrapText="1" shrinkToFit="1"/>
      <protection locked="0"/>
    </xf>
    <xf numFmtId="165" fontId="6" fillId="68" borderId="4" xfId="0" applyNumberFormat="1" applyFont="1" applyFill="1" applyBorder="1" applyAlignment="1" applyProtection="1">
      <alignment horizontal="justify" vertical="center" shrinkToFit="1"/>
      <protection locked="0"/>
    </xf>
    <xf numFmtId="165" fontId="6" fillId="68" borderId="3" xfId="0" applyNumberFormat="1" applyFont="1" applyFill="1" applyBorder="1" applyAlignment="1" applyProtection="1">
      <alignment horizontal="justify" vertical="center" shrinkToFit="1"/>
      <protection locked="0"/>
    </xf>
    <xf numFmtId="0" fontId="6" fillId="68" borderId="3" xfId="0" applyFont="1" applyFill="1" applyBorder="1" applyAlignment="1" applyProtection="1">
      <alignment horizontal="left" vertical="center" wrapText="1" shrinkToFit="1"/>
      <protection locked="0"/>
    </xf>
    <xf numFmtId="0" fontId="5" fillId="68" borderId="3" xfId="0" applyFont="1" applyFill="1" applyBorder="1" applyAlignment="1" applyProtection="1">
      <alignment horizontal="left" vertical="center" wrapText="1" shrinkToFit="1"/>
      <protection locked="0"/>
    </xf>
    <xf numFmtId="165" fontId="6" fillId="68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9" fillId="17" borderId="8" xfId="0" applyFont="1" applyFill="1" applyBorder="1" applyAlignment="1" applyProtection="1">
      <alignment vertical="center" shrinkToFit="1"/>
      <protection locked="0"/>
    </xf>
    <xf numFmtId="0" fontId="2" fillId="14" borderId="4" xfId="0" applyFont="1" applyFill="1" applyBorder="1" applyAlignment="1" applyProtection="1">
      <alignment horizontal="center" vertical="center" shrinkToFit="1"/>
      <protection locked="0"/>
    </xf>
    <xf numFmtId="1" fontId="6" fillId="33" borderId="3" xfId="0" applyNumberFormat="1" applyFont="1" applyFill="1" applyBorder="1" applyAlignment="1" applyProtection="1">
      <alignment horizontal="center" vertical="center"/>
      <protection locked="0"/>
    </xf>
    <xf numFmtId="1" fontId="3" fillId="0" borderId="4" xfId="0" applyNumberFormat="1" applyFont="1" applyBorder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/>
      <protection locked="0"/>
    </xf>
    <xf numFmtId="0" fontId="3" fillId="68" borderId="3" xfId="0" applyFont="1" applyFill="1" applyBorder="1" applyAlignment="1" applyProtection="1">
      <alignment horizontal="left" vertical="center" wrapText="1" shrinkToFit="1"/>
      <protection locked="0"/>
    </xf>
    <xf numFmtId="0" fontId="8" fillId="0" borderId="1" xfId="0" applyFont="1" applyBorder="1" applyAlignment="1" applyProtection="1">
      <alignment horizontal="justify" vertical="center" shrinkToFit="1"/>
      <protection locked="0"/>
    </xf>
    <xf numFmtId="0" fontId="10" fillId="17" borderId="7" xfId="0" applyFont="1" applyFill="1" applyBorder="1" applyAlignment="1" applyProtection="1">
      <alignment vertical="center" shrinkToFit="1"/>
      <protection locked="0"/>
    </xf>
    <xf numFmtId="49" fontId="6" fillId="65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6" fillId="5" borderId="5" xfId="0" applyFont="1" applyFill="1" applyBorder="1" applyAlignment="1" applyProtection="1">
      <alignment vertical="center" shrinkToFit="1"/>
      <protection locked="0"/>
    </xf>
    <xf numFmtId="0" fontId="9" fillId="5" borderId="8" xfId="0" applyFont="1" applyFill="1" applyBorder="1" applyAlignment="1" applyProtection="1">
      <alignment vertical="center" shrinkToFit="1"/>
      <protection locked="0"/>
    </xf>
    <xf numFmtId="0" fontId="9" fillId="5" borderId="4" xfId="0" applyFont="1" applyFill="1" applyBorder="1" applyAlignment="1" applyProtection="1">
      <alignment vertical="center" shrinkToFit="1"/>
      <protection locked="0"/>
    </xf>
    <xf numFmtId="166" fontId="10" fillId="5" borderId="4" xfId="0" applyNumberFormat="1" applyFont="1" applyFill="1" applyBorder="1" applyAlignment="1" applyProtection="1">
      <alignment horizontal="left" vertical="center"/>
      <protection locked="0"/>
    </xf>
    <xf numFmtId="166" fontId="9" fillId="5" borderId="4" xfId="0" applyNumberFormat="1" applyFont="1" applyFill="1" applyBorder="1" applyAlignment="1" applyProtection="1">
      <alignment horizontal="justify" vertical="center"/>
      <protection locked="0"/>
    </xf>
    <xf numFmtId="0" fontId="9" fillId="5" borderId="4" xfId="0" applyFont="1" applyFill="1" applyBorder="1" applyAlignment="1" applyProtection="1">
      <alignment horizontal="justify" vertical="center" wrapText="1"/>
      <protection locked="0"/>
    </xf>
    <xf numFmtId="0" fontId="6" fillId="18" borderId="4" xfId="0" applyFont="1" applyFill="1" applyBorder="1" applyAlignment="1" applyProtection="1">
      <alignment horizontal="center" vertical="center" shrinkToFit="1"/>
      <protection locked="0"/>
    </xf>
    <xf numFmtId="0" fontId="19" fillId="3" borderId="3" xfId="2" applyFont="1" applyFill="1" applyBorder="1" applyAlignment="1" applyProtection="1">
      <alignment horizontal="left" vertical="center"/>
      <protection locked="0"/>
    </xf>
    <xf numFmtId="165" fontId="6" fillId="5" borderId="4" xfId="0" applyNumberFormat="1" applyFont="1" applyFill="1" applyBorder="1" applyAlignment="1" applyProtection="1">
      <alignment horizontal="center" vertical="center" shrinkToFit="1"/>
      <protection locked="0"/>
    </xf>
    <xf numFmtId="168" fontId="6" fillId="5" borderId="4" xfId="0" applyNumberFormat="1" applyFont="1" applyFill="1" applyBorder="1" applyAlignment="1" applyProtection="1">
      <alignment horizontal="center" vertical="center" shrinkToFit="1"/>
      <protection locked="0"/>
    </xf>
    <xf numFmtId="169" fontId="3" fillId="5" borderId="4" xfId="0" applyNumberFormat="1" applyFont="1" applyFill="1" applyBorder="1" applyAlignment="1" applyProtection="1">
      <alignment horizontal="left" vertical="center"/>
      <protection locked="0"/>
    </xf>
    <xf numFmtId="169" fontId="3" fillId="5" borderId="4" xfId="0" applyNumberFormat="1" applyFont="1" applyFill="1" applyBorder="1" applyAlignment="1" applyProtection="1">
      <alignment horizontal="left" vertical="center" shrinkToFit="1"/>
      <protection locked="0"/>
    </xf>
    <xf numFmtId="0" fontId="6" fillId="5" borderId="4" xfId="0" applyNumberFormat="1" applyFont="1" applyFill="1" applyBorder="1" applyAlignment="1" applyProtection="1">
      <alignment horizontal="left" vertical="center"/>
      <protection locked="0"/>
    </xf>
    <xf numFmtId="0" fontId="6" fillId="5" borderId="4" xfId="0" applyFont="1" applyFill="1" applyBorder="1" applyAlignment="1" applyProtection="1">
      <alignment horizontal="left" vertical="center" shrinkToFit="1"/>
      <protection locked="0"/>
    </xf>
    <xf numFmtId="0" fontId="12" fillId="17" borderId="6" xfId="0" applyFont="1" applyFill="1" applyBorder="1" applyAlignment="1" applyProtection="1">
      <alignment vertical="center" shrinkToFit="1"/>
      <protection locked="0"/>
    </xf>
    <xf numFmtId="0" fontId="9" fillId="17" borderId="7" xfId="0" applyFont="1" applyFill="1" applyBorder="1" applyAlignment="1" applyProtection="1">
      <alignment horizontal="justify" vertical="center" shrinkToFit="1"/>
      <protection locked="0"/>
    </xf>
    <xf numFmtId="49" fontId="8" fillId="17" borderId="1" xfId="0" applyNumberFormat="1" applyFont="1" applyFill="1" applyBorder="1" applyAlignment="1" applyProtection="1">
      <alignment horizontal="left" vertical="center"/>
      <protection locked="0"/>
    </xf>
    <xf numFmtId="0" fontId="3" fillId="21" borderId="8" xfId="0" applyFont="1" applyFill="1" applyBorder="1" applyAlignment="1" applyProtection="1">
      <alignment horizontal="left" vertical="center"/>
      <protection locked="0"/>
    </xf>
    <xf numFmtId="0" fontId="6" fillId="0" borderId="4" xfId="0" applyFont="1" applyBorder="1" applyAlignment="1" applyProtection="1">
      <alignment horizontal="left" vertical="center" shrinkToFit="1"/>
      <protection locked="0"/>
    </xf>
    <xf numFmtId="0" fontId="24" fillId="35" borderId="3" xfId="0" applyFont="1" applyFill="1" applyBorder="1" applyAlignment="1" applyProtection="1">
      <alignment horizontal="justify" vertical="center" wrapText="1" shrinkToFit="1"/>
      <protection locked="0"/>
    </xf>
    <xf numFmtId="49" fontId="6" fillId="64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6" fillId="27" borderId="4" xfId="0" applyFont="1" applyFill="1" applyBorder="1" applyAlignment="1" applyProtection="1">
      <alignment horizontal="center" vertical="center" shrinkToFit="1"/>
      <protection locked="0"/>
    </xf>
    <xf numFmtId="0" fontId="8" fillId="0" borderId="4" xfId="0" applyFont="1" applyBorder="1" applyAlignment="1" applyProtection="1">
      <alignment horizontal="justify" vertical="center" shrinkToFit="1"/>
      <protection locked="0"/>
    </xf>
    <xf numFmtId="0" fontId="8" fillId="0" borderId="3" xfId="0" applyFont="1" applyBorder="1" applyAlignment="1" applyProtection="1">
      <alignment horizontal="left" vertical="center"/>
      <protection locked="0"/>
    </xf>
    <xf numFmtId="0" fontId="6" fillId="0" borderId="10" xfId="0" applyFont="1" applyBorder="1" applyAlignment="1" applyProtection="1">
      <alignment horizontal="center" vertical="center" shrinkToFit="1"/>
      <protection locked="0"/>
    </xf>
    <xf numFmtId="0" fontId="6" fillId="34" borderId="4" xfId="0" applyFont="1" applyFill="1" applyBorder="1" applyAlignment="1" applyProtection="1">
      <alignment horizontal="center" vertical="center" shrinkToFit="1"/>
      <protection locked="0"/>
    </xf>
    <xf numFmtId="0" fontId="5" fillId="69" borderId="4" xfId="1" applyNumberFormat="1" applyFont="1" applyFill="1" applyBorder="1" applyAlignment="1" applyProtection="1">
      <alignment horizontal="center" vertical="center" wrapText="1" shrinkToFit="1"/>
      <protection locked="0"/>
    </xf>
    <xf numFmtId="49" fontId="19" fillId="24" borderId="1" xfId="2" applyNumberFormat="1" applyFont="1" applyFill="1" applyBorder="1" applyAlignment="1" applyProtection="1">
      <alignment horizontal="justify" vertical="center" shrinkToFit="1"/>
      <protection locked="0"/>
    </xf>
    <xf numFmtId="0" fontId="3" fillId="17" borderId="6" xfId="0" applyFont="1" applyFill="1" applyBorder="1" applyAlignment="1" applyProtection="1">
      <alignment vertical="center" shrinkToFit="1"/>
      <protection locked="0"/>
    </xf>
    <xf numFmtId="49" fontId="8" fillId="17" borderId="1" xfId="0" applyNumberFormat="1" applyFont="1" applyFill="1" applyBorder="1" applyAlignment="1" applyProtection="1">
      <alignment horizontal="left" vertical="center" wrapText="1"/>
      <protection locked="0"/>
    </xf>
    <xf numFmtId="164" fontId="6" fillId="70" borderId="3" xfId="0" applyNumberFormat="1" applyFont="1" applyFill="1" applyBorder="1" applyAlignment="1" applyProtection="1">
      <alignment horizontal="center" vertical="center" wrapText="1" shrinkToFit="1"/>
      <protection locked="0"/>
    </xf>
    <xf numFmtId="0" fontId="29" fillId="0" borderId="3" xfId="0" applyFont="1" applyBorder="1" applyProtection="1">
      <protection locked="0"/>
    </xf>
    <xf numFmtId="0" fontId="6" fillId="70" borderId="3" xfId="0" applyFont="1" applyFill="1" applyBorder="1" applyAlignment="1" applyProtection="1">
      <alignment vertical="center" shrinkToFit="1"/>
      <protection locked="0"/>
    </xf>
    <xf numFmtId="164" fontId="6" fillId="74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75" borderId="4" xfId="0" applyNumberFormat="1" applyFont="1" applyFill="1" applyBorder="1" applyAlignment="1" applyProtection="1">
      <alignment horizontal="justify" vertical="center" shrinkToFit="1"/>
      <protection locked="0"/>
    </xf>
    <xf numFmtId="165" fontId="6" fillId="75" borderId="3" xfId="0" applyNumberFormat="1" applyFont="1" applyFill="1" applyBorder="1" applyAlignment="1" applyProtection="1">
      <alignment horizontal="justify" vertical="center" shrinkToFit="1"/>
      <protection locked="0"/>
    </xf>
    <xf numFmtId="49" fontId="6" fillId="75" borderId="0" xfId="0" applyNumberFormat="1" applyFont="1" applyFill="1" applyBorder="1" applyAlignment="1" applyProtection="1">
      <alignment horizontal="justify" vertical="center" wrapText="1" shrinkToFit="1"/>
      <protection locked="0"/>
    </xf>
    <xf numFmtId="49" fontId="6" fillId="75" borderId="3" xfId="0" applyNumberFormat="1" applyFont="1" applyFill="1" applyBorder="1" applyAlignment="1" applyProtection="1">
      <alignment horizontal="justify" vertical="center" wrapText="1" shrinkToFit="1"/>
      <protection locked="0"/>
    </xf>
    <xf numFmtId="49" fontId="6" fillId="75" borderId="1" xfId="0" applyNumberFormat="1" applyFont="1" applyFill="1" applyBorder="1" applyAlignment="1" applyProtection="1">
      <alignment horizontal="justify" vertical="center" wrapText="1" shrinkToFit="1"/>
      <protection locked="0"/>
    </xf>
    <xf numFmtId="165" fontId="6" fillId="74" borderId="3" xfId="0" applyNumberFormat="1" applyFont="1" applyFill="1" applyBorder="1" applyAlignment="1" applyProtection="1">
      <alignment horizontal="center" vertical="center" wrapText="1" shrinkToFit="1"/>
      <protection locked="0"/>
    </xf>
    <xf numFmtId="165" fontId="25" fillId="75" borderId="3" xfId="0" applyNumberFormat="1" applyFont="1" applyFill="1" applyBorder="1" applyAlignment="1" applyProtection="1">
      <alignment horizontal="justify" vertical="center" wrapText="1" shrinkToFit="1"/>
      <protection locked="0"/>
    </xf>
    <xf numFmtId="0" fontId="6" fillId="80" borderId="3" xfId="0" applyFont="1" applyFill="1" applyBorder="1" applyAlignment="1" applyProtection="1">
      <alignment wrapText="1"/>
      <protection locked="0"/>
    </xf>
    <xf numFmtId="0" fontId="6" fillId="81" borderId="3" xfId="0" applyFont="1" applyFill="1" applyBorder="1" applyAlignment="1" applyProtection="1">
      <alignment wrapText="1"/>
      <protection locked="0"/>
    </xf>
    <xf numFmtId="0" fontId="6" fillId="82" borderId="3" xfId="0" applyFont="1" applyFill="1" applyBorder="1" applyAlignment="1" applyProtection="1">
      <alignment wrapText="1"/>
      <protection locked="0"/>
    </xf>
    <xf numFmtId="0" fontId="6" fillId="83" borderId="3" xfId="0" applyFont="1" applyFill="1" applyBorder="1" applyAlignment="1" applyProtection="1">
      <alignment vertical="center" wrapText="1"/>
      <protection locked="0"/>
    </xf>
    <xf numFmtId="164" fontId="6" fillId="70" borderId="4" xfId="0" applyNumberFormat="1" applyFont="1" applyFill="1" applyBorder="1" applyAlignment="1" applyProtection="1">
      <alignment horizontal="center" vertical="center" wrapText="1" shrinkToFit="1"/>
      <protection locked="0"/>
    </xf>
    <xf numFmtId="0" fontId="4" fillId="54" borderId="4" xfId="0" applyFont="1" applyFill="1" applyBorder="1" applyAlignment="1" applyProtection="1">
      <alignment horizontal="center" vertical="center" wrapText="1"/>
      <protection locked="0"/>
    </xf>
    <xf numFmtId="172" fontId="4" fillId="54" borderId="4" xfId="0" applyNumberFormat="1" applyFont="1" applyFill="1" applyBorder="1" applyAlignment="1" applyProtection="1">
      <alignment horizontal="center" vertical="center" wrapText="1"/>
      <protection locked="0"/>
    </xf>
    <xf numFmtId="164" fontId="6" fillId="61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74" borderId="4" xfId="0" applyNumberFormat="1" applyFont="1" applyFill="1" applyBorder="1" applyAlignment="1" applyProtection="1">
      <alignment horizontal="center" vertical="center" wrapText="1" shrinkToFit="1"/>
      <protection locked="0"/>
    </xf>
    <xf numFmtId="165" fontId="6" fillId="6" borderId="4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74" borderId="4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67" borderId="4" xfId="0" applyNumberFormat="1" applyFont="1" applyFill="1" applyBorder="1" applyAlignment="1" applyProtection="1">
      <alignment horizontal="center" vertical="center" wrapText="1" shrinkToFit="1"/>
      <protection locked="0"/>
    </xf>
    <xf numFmtId="49" fontId="24" fillId="77" borderId="4" xfId="0" applyNumberFormat="1" applyFont="1" applyFill="1" applyBorder="1" applyAlignment="1" applyProtection="1">
      <alignment horizontal="center" vertical="center" wrapText="1"/>
      <protection locked="0"/>
    </xf>
    <xf numFmtId="0" fontId="2" fillId="26" borderId="4" xfId="0" applyFont="1" applyFill="1" applyBorder="1" applyAlignment="1" applyProtection="1">
      <alignment horizontal="center" vertical="center" wrapText="1" shrinkToFit="1"/>
      <protection locked="0"/>
    </xf>
    <xf numFmtId="164" fontId="7" fillId="7" borderId="4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8" borderId="4" xfId="0" applyNumberFormat="1" applyFont="1" applyFill="1" applyBorder="1" applyAlignment="1" applyProtection="1">
      <alignment horizontal="center" vertical="center" wrapText="1" shrinkToFit="1"/>
      <protection locked="0"/>
    </xf>
    <xf numFmtId="164" fontId="24" fillId="52" borderId="4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7" borderId="4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36" borderId="4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37" borderId="4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9" borderId="4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10" borderId="4" xfId="0" applyNumberFormat="1" applyFont="1" applyFill="1" applyBorder="1" applyAlignment="1" applyProtection="1">
      <alignment horizontal="center" vertical="center" wrapText="1" shrinkToFit="1"/>
      <protection locked="0"/>
    </xf>
    <xf numFmtId="0" fontId="4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Protection="1">
      <protection locked="0"/>
    </xf>
    <xf numFmtId="0" fontId="3" fillId="0" borderId="9" xfId="0" applyFont="1" applyBorder="1" applyProtection="1">
      <protection locked="0"/>
    </xf>
    <xf numFmtId="49" fontId="24" fillId="77" borderId="4" xfId="0" applyNumberFormat="1" applyFont="1" applyFill="1" applyBorder="1" applyAlignment="1" applyProtection="1">
      <alignment horizontal="center" vertical="center" shrinkToFit="1"/>
      <protection locked="0"/>
    </xf>
    <xf numFmtId="0" fontId="21" fillId="26" borderId="3" xfId="0" applyFont="1" applyFill="1" applyBorder="1" applyAlignment="1" applyProtection="1">
      <alignment horizontal="center" vertical="center" wrapText="1" shrinkToFit="1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36" fillId="94" borderId="4" xfId="0" applyFont="1" applyFill="1" applyBorder="1" applyAlignment="1" applyProtection="1">
      <alignment horizontal="center" vertical="center" wrapText="1" shrinkToFit="1"/>
      <protection locked="0"/>
    </xf>
    <xf numFmtId="0" fontId="37" fillId="95" borderId="4" xfId="0" applyFont="1" applyFill="1" applyBorder="1" applyAlignment="1" applyProtection="1">
      <alignment horizontal="center" vertical="center" wrapText="1" shrinkToFit="1"/>
      <protection locked="0"/>
    </xf>
    <xf numFmtId="0" fontId="36" fillId="94" borderId="19" xfId="0" applyFont="1" applyFill="1" applyBorder="1" applyAlignment="1" applyProtection="1">
      <alignment horizontal="center" vertical="center" wrapText="1" shrinkToFit="1"/>
      <protection locked="0"/>
    </xf>
    <xf numFmtId="0" fontId="36" fillId="94" borderId="20" xfId="0" applyFont="1" applyFill="1" applyBorder="1" applyAlignment="1" applyProtection="1">
      <alignment horizontal="center" vertical="center" wrapText="1"/>
      <protection locked="0"/>
    </xf>
    <xf numFmtId="0" fontId="5" fillId="90" borderId="4" xfId="0" applyFont="1" applyFill="1" applyBorder="1" applyAlignment="1" applyProtection="1">
      <alignment horizontal="center" vertical="center" wrapText="1"/>
      <protection locked="0"/>
    </xf>
    <xf numFmtId="0" fontId="5" fillId="90" borderId="10" xfId="0" applyFont="1" applyFill="1" applyBorder="1" applyAlignment="1" applyProtection="1">
      <alignment horizontal="center" vertical="center" wrapText="1"/>
      <protection locked="0"/>
    </xf>
    <xf numFmtId="0" fontId="36" fillId="94" borderId="5" xfId="0" applyFont="1" applyFill="1" applyBorder="1" applyAlignment="1" applyProtection="1">
      <alignment horizontal="center" vertical="center" wrapText="1"/>
      <protection locked="0"/>
    </xf>
    <xf numFmtId="0" fontId="36" fillId="94" borderId="4" xfId="0" applyFont="1" applyFill="1" applyBorder="1" applyAlignment="1" applyProtection="1">
      <alignment horizontal="center" vertical="center" wrapText="1"/>
      <protection locked="0"/>
    </xf>
    <xf numFmtId="49" fontId="38" fillId="128" borderId="4" xfId="0" applyNumberFormat="1" applyFont="1" applyFill="1" applyBorder="1" applyAlignment="1" applyProtection="1">
      <alignment horizontal="center" vertical="center" wrapText="1"/>
      <protection locked="0"/>
    </xf>
    <xf numFmtId="49" fontId="39" fillId="128" borderId="4" xfId="0" applyNumberFormat="1" applyFont="1" applyFill="1" applyBorder="1" applyAlignment="1" applyProtection="1">
      <alignment horizontal="center" vertical="center" wrapText="1"/>
      <protection locked="0"/>
    </xf>
    <xf numFmtId="49" fontId="3" fillId="128" borderId="10" xfId="0" applyNumberFormat="1" applyFont="1" applyFill="1" applyBorder="1" applyAlignment="1" applyProtection="1">
      <alignment horizontal="center" vertical="center" wrapText="1"/>
      <protection locked="0"/>
    </xf>
    <xf numFmtId="0" fontId="31" fillId="97" borderId="5" xfId="0" applyFont="1" applyFill="1" applyBorder="1" applyAlignment="1" applyProtection="1">
      <alignment horizontal="center" vertical="center" wrapText="1"/>
      <protection locked="0"/>
    </xf>
    <xf numFmtId="0" fontId="31" fillId="97" borderId="4" xfId="0" applyFont="1" applyFill="1" applyBorder="1" applyAlignment="1" applyProtection="1">
      <alignment horizontal="center" vertical="center" wrapText="1"/>
      <protection locked="0"/>
    </xf>
    <xf numFmtId="0" fontId="31" fillId="98" borderId="4" xfId="0" applyFont="1" applyFill="1" applyBorder="1" applyAlignment="1" applyProtection="1">
      <alignment horizontal="center" vertical="center" wrapText="1"/>
      <protection locked="0"/>
    </xf>
    <xf numFmtId="0" fontId="31" fillId="99" borderId="4" xfId="0" applyFont="1" applyFill="1" applyBorder="1" applyAlignment="1" applyProtection="1">
      <alignment horizontal="center" vertical="center" wrapText="1"/>
      <protection locked="0"/>
    </xf>
    <xf numFmtId="0" fontId="40" fillId="100" borderId="4" xfId="0" applyFont="1" applyFill="1" applyBorder="1" applyAlignment="1" applyProtection="1">
      <alignment horizontal="center" vertical="center" wrapText="1"/>
      <protection locked="0"/>
    </xf>
    <xf numFmtId="0" fontId="31" fillId="101" borderId="4" xfId="0" applyNumberFormat="1" applyFont="1" applyFill="1" applyBorder="1" applyAlignment="1" applyProtection="1">
      <alignment horizontal="center" vertical="center" wrapText="1"/>
      <protection locked="0"/>
    </xf>
    <xf numFmtId="0" fontId="31" fillId="102" borderId="4" xfId="0" applyFont="1" applyFill="1" applyBorder="1" applyAlignment="1" applyProtection="1">
      <alignment horizontal="center" vertical="center" wrapText="1"/>
      <protection locked="0"/>
    </xf>
    <xf numFmtId="0" fontId="31" fillId="102" borderId="4" xfId="0" applyNumberFormat="1" applyFont="1" applyFill="1" applyBorder="1" applyAlignment="1" applyProtection="1">
      <alignment horizontal="center" vertical="center" wrapText="1"/>
      <protection locked="0"/>
    </xf>
    <xf numFmtId="0" fontId="36" fillId="103" borderId="4" xfId="0" applyFont="1" applyFill="1" applyBorder="1" applyAlignment="1" applyProtection="1">
      <alignment horizontal="center" vertical="center" wrapText="1"/>
      <protection locked="0"/>
    </xf>
    <xf numFmtId="0" fontId="36" fillId="103" borderId="10" xfId="0" applyFont="1" applyFill="1" applyBorder="1" applyAlignment="1" applyProtection="1">
      <alignment horizontal="center" vertical="center" wrapText="1"/>
      <protection locked="0"/>
    </xf>
    <xf numFmtId="3" fontId="36" fillId="94" borderId="5" xfId="0" applyNumberFormat="1" applyFont="1" applyFill="1" applyBorder="1" applyAlignment="1" applyProtection="1">
      <alignment horizontal="center" vertical="center" wrapText="1"/>
      <protection locked="0"/>
    </xf>
    <xf numFmtId="3" fontId="36" fillId="94" borderId="4" xfId="0" applyNumberFormat="1" applyFont="1" applyFill="1" applyBorder="1" applyAlignment="1" applyProtection="1">
      <alignment horizontal="center" vertical="center" wrapText="1"/>
      <protection locked="0"/>
    </xf>
    <xf numFmtId="0" fontId="39" fillId="104" borderId="4" xfId="0" applyFont="1" applyFill="1" applyBorder="1" applyAlignment="1" applyProtection="1">
      <alignment horizontal="center" vertical="center" wrapText="1"/>
      <protection locked="0"/>
    </xf>
    <xf numFmtId="0" fontId="5" fillId="87" borderId="5" xfId="0" applyFont="1" applyFill="1" applyBorder="1" applyAlignment="1" applyProtection="1">
      <alignment horizontal="center" vertical="center" wrapText="1"/>
      <protection locked="0"/>
    </xf>
    <xf numFmtId="0" fontId="5" fillId="87" borderId="4" xfId="0" applyFont="1" applyFill="1" applyBorder="1" applyAlignment="1" applyProtection="1">
      <alignment horizontal="center" vertical="center" wrapText="1"/>
      <protection locked="0"/>
    </xf>
    <xf numFmtId="173" fontId="5" fillId="95" borderId="4" xfId="0" applyNumberFormat="1" applyFont="1" applyFill="1" applyBorder="1" applyAlignment="1" applyProtection="1">
      <alignment horizontal="center" vertical="center" wrapText="1"/>
      <protection locked="0"/>
    </xf>
    <xf numFmtId="175" fontId="31" fillId="105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31" fillId="95" borderId="10" xfId="0" applyNumberFormat="1" applyFont="1" applyFill="1" applyBorder="1" applyAlignment="1" applyProtection="1">
      <alignment horizontal="center" vertical="center" wrapText="1" shrinkToFit="1"/>
      <protection locked="0"/>
    </xf>
    <xf numFmtId="175" fontId="31" fillId="106" borderId="5" xfId="0" applyNumberFormat="1" applyFont="1" applyFill="1" applyBorder="1" applyAlignment="1" applyProtection="1">
      <alignment horizontal="center" vertical="center" wrapText="1" shrinkToFit="1"/>
      <protection locked="0"/>
    </xf>
    <xf numFmtId="175" fontId="41" fillId="106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31" fillId="107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5" fillId="106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1" fillId="106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31" fillId="106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31" fillId="108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10" fillId="109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10" fillId="110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1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1" borderId="8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2" borderId="8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2" borderId="21" xfId="0" applyNumberFormat="1" applyFont="1" applyFill="1" applyBorder="1" applyAlignment="1" applyProtection="1">
      <alignment horizontal="center" vertical="center" wrapText="1" shrinkToFit="1"/>
      <protection locked="0"/>
    </xf>
    <xf numFmtId="175" fontId="24" fillId="113" borderId="10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4" borderId="5" xfId="0" applyNumberFormat="1" applyFont="1" applyFill="1" applyBorder="1" applyAlignment="1" applyProtection="1">
      <alignment horizontal="center" vertical="center" wrapText="1" shrinkToFit="1"/>
      <protection locked="0"/>
    </xf>
    <xf numFmtId="175" fontId="41" fillId="114" borderId="8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4" borderId="8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5" borderId="8" xfId="0" applyNumberFormat="1" applyFont="1" applyFill="1" applyBorder="1" applyAlignment="1" applyProtection="1">
      <alignment horizontal="center" vertical="center" wrapText="1" shrinkToFit="1"/>
      <protection locked="0"/>
    </xf>
    <xf numFmtId="175" fontId="43" fillId="115" borderId="8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5" borderId="21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6" borderId="5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6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44" fillId="117" borderId="10" xfId="0" applyNumberFormat="1" applyFont="1" applyFill="1" applyBorder="1" applyAlignment="1" applyProtection="1">
      <alignment horizontal="center" vertical="center" wrapText="1" shrinkToFit="1"/>
      <protection locked="0"/>
    </xf>
    <xf numFmtId="175" fontId="45" fillId="118" borderId="5" xfId="0" applyNumberFormat="1" applyFont="1" applyFill="1" applyBorder="1" applyAlignment="1" applyProtection="1">
      <alignment horizontal="center" vertical="center" wrapText="1" shrinkToFit="1"/>
      <protection locked="0"/>
    </xf>
    <xf numFmtId="175" fontId="45" fillId="118" borderId="10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7" borderId="21" xfId="0" applyNumberFormat="1" applyFont="1" applyFill="1" applyBorder="1" applyAlignment="1" applyProtection="1">
      <alignment horizontal="center" vertical="center" wrapText="1" shrinkToFit="1"/>
      <protection locked="0"/>
    </xf>
    <xf numFmtId="175" fontId="12" fillId="92" borderId="5" xfId="0" applyNumberFormat="1" applyFont="1" applyFill="1" applyBorder="1" applyAlignment="1" applyProtection="1">
      <alignment horizontal="center" vertical="center" wrapText="1" shrinkToFit="1"/>
      <protection locked="0"/>
    </xf>
    <xf numFmtId="175" fontId="12" fillId="92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12" fillId="92" borderId="10" xfId="0" applyNumberFormat="1" applyFont="1" applyFill="1" applyBorder="1" applyAlignment="1" applyProtection="1">
      <alignment horizontal="center" vertical="center" wrapText="1" shrinkToFit="1"/>
      <protection locked="0"/>
    </xf>
    <xf numFmtId="175" fontId="12" fillId="92" borderId="8" xfId="0" applyNumberFormat="1" applyFont="1" applyFill="1" applyBorder="1" applyAlignment="1" applyProtection="1">
      <alignment horizontal="center" vertical="center" wrapText="1" shrinkToFit="1"/>
      <protection locked="0"/>
    </xf>
    <xf numFmtId="175" fontId="31" fillId="48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45" fillId="118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46" fillId="86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4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6" borderId="8" xfId="0" applyNumberFormat="1" applyFont="1" applyFill="1" applyBorder="1" applyAlignment="1" applyProtection="1">
      <alignment horizontal="center" vertical="center" wrapText="1" shrinkToFit="1"/>
      <protection locked="0"/>
    </xf>
    <xf numFmtId="175" fontId="42" fillId="119" borderId="8" xfId="0" applyNumberFormat="1" applyFont="1" applyFill="1" applyBorder="1" applyAlignment="1" applyProtection="1">
      <alignment horizontal="center" vertical="center" wrapText="1" shrinkToFit="1"/>
      <protection locked="0"/>
    </xf>
    <xf numFmtId="175" fontId="31" fillId="120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31" fillId="121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24" fillId="122" borderId="4" xfId="0" applyNumberFormat="1" applyFont="1" applyFill="1" applyBorder="1" applyAlignment="1" applyProtection="1">
      <alignment horizontal="center" vertical="center" wrapText="1" shrinkToFit="1"/>
      <protection locked="0"/>
    </xf>
    <xf numFmtId="175" fontId="24" fillId="123" borderId="4" xfId="0" applyNumberFormat="1" applyFont="1" applyFill="1" applyBorder="1" applyAlignment="1" applyProtection="1">
      <alignment horizontal="center" vertical="center" wrapText="1" shrinkToFit="1"/>
      <protection locked="0"/>
    </xf>
    <xf numFmtId="173" fontId="31" fillId="78" borderId="3" xfId="0" applyNumberFormat="1" applyFont="1" applyFill="1" applyBorder="1" applyAlignment="1" applyProtection="1">
      <alignment horizontal="center" vertical="center" shrinkToFit="1"/>
      <protection locked="0"/>
    </xf>
    <xf numFmtId="0" fontId="3" fillId="79" borderId="3" xfId="27" applyFont="1" applyFill="1" applyBorder="1" applyAlignment="1" applyProtection="1">
      <alignment vertical="center" wrapText="1"/>
      <protection locked="0"/>
    </xf>
    <xf numFmtId="0" fontId="31" fillId="79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84" borderId="3" xfId="0" applyFont="1" applyFill="1" applyBorder="1" applyAlignment="1" applyProtection="1">
      <alignment vertical="center" wrapText="1"/>
      <protection locked="0"/>
    </xf>
    <xf numFmtId="0" fontId="3" fillId="124" borderId="3" xfId="0" applyFont="1" applyFill="1" applyBorder="1" applyAlignment="1" applyProtection="1">
      <alignment vertical="center" wrapText="1" shrinkToFit="1"/>
      <protection locked="0"/>
    </xf>
    <xf numFmtId="0" fontId="52" fillId="76" borderId="3" xfId="0" applyFont="1" applyFill="1" applyBorder="1" applyAlignment="1" applyProtection="1">
      <alignment vertical="center" wrapText="1" shrinkToFit="1"/>
      <protection locked="0"/>
    </xf>
    <xf numFmtId="0" fontId="24" fillId="125" borderId="3" xfId="0" applyFont="1" applyFill="1" applyBorder="1" applyAlignment="1" applyProtection="1">
      <alignment horizontal="left" vertical="center" shrinkToFit="1"/>
      <protection locked="0"/>
    </xf>
    <xf numFmtId="0" fontId="47" fillId="126" borderId="3" xfId="0" applyFont="1" applyFill="1" applyBorder="1" applyAlignment="1" applyProtection="1">
      <alignment horizontal="center" vertical="center" wrapText="1"/>
      <protection locked="0"/>
    </xf>
    <xf numFmtId="173" fontId="5" fillId="87" borderId="6" xfId="0" applyNumberFormat="1" applyFont="1" applyFill="1" applyBorder="1" applyAlignment="1" applyProtection="1">
      <alignment vertical="center" wrapText="1"/>
      <protection locked="0"/>
    </xf>
    <xf numFmtId="173" fontId="5" fillId="87" borderId="3" xfId="0" applyNumberFormat="1" applyFont="1" applyFill="1" applyBorder="1" applyAlignment="1" applyProtection="1">
      <alignment vertical="center" wrapText="1"/>
      <protection locked="0"/>
    </xf>
    <xf numFmtId="0" fontId="24" fillId="144" borderId="6" xfId="0" applyFont="1" applyFill="1" applyBorder="1" applyAlignment="1" applyProtection="1">
      <alignment horizontal="center" vertical="center"/>
      <protection locked="0"/>
    </xf>
    <xf numFmtId="0" fontId="24" fillId="144" borderId="3" xfId="0" applyFont="1" applyFill="1" applyBorder="1" applyAlignment="1" applyProtection="1">
      <alignment horizontal="center" vertical="center"/>
      <protection locked="0"/>
    </xf>
    <xf numFmtId="0" fontId="3" fillId="145" borderId="3" xfId="0" applyFont="1" applyFill="1" applyBorder="1" applyAlignment="1" applyProtection="1">
      <alignment horizontal="center" vertical="center" shrinkToFit="1"/>
      <protection locked="0"/>
    </xf>
    <xf numFmtId="0" fontId="2" fillId="144" borderId="3" xfId="0" applyFont="1" applyFill="1" applyBorder="1" applyAlignment="1" applyProtection="1">
      <alignment horizontal="center" vertical="center"/>
      <protection locked="0"/>
    </xf>
    <xf numFmtId="0" fontId="24" fillId="127" borderId="3" xfId="0" applyFont="1" applyFill="1" applyBorder="1" applyAlignment="1" applyProtection="1">
      <alignment horizontal="center" vertical="center"/>
      <protection locked="0"/>
    </xf>
    <xf numFmtId="49" fontId="38" fillId="128" borderId="3" xfId="0" applyNumberFormat="1" applyFont="1" applyFill="1" applyBorder="1" applyAlignment="1" applyProtection="1">
      <alignment vertical="center"/>
      <protection locked="0"/>
    </xf>
    <xf numFmtId="49" fontId="38" fillId="128" borderId="1" xfId="0" applyNumberFormat="1" applyFont="1" applyFill="1" applyBorder="1" applyAlignment="1" applyProtection="1">
      <alignment vertical="center"/>
      <protection locked="0"/>
    </xf>
    <xf numFmtId="0" fontId="31" fillId="129" borderId="6" xfId="0" applyFont="1" applyFill="1" applyBorder="1" applyAlignment="1" applyProtection="1">
      <alignment horizontal="justify" vertical="center"/>
      <protection locked="0"/>
    </xf>
    <xf numFmtId="0" fontId="31" fillId="129" borderId="7" xfId="0" applyFont="1" applyFill="1" applyBorder="1" applyAlignment="1" applyProtection="1">
      <alignment horizontal="justify" vertical="center"/>
      <protection locked="0"/>
    </xf>
    <xf numFmtId="0" fontId="31" fillId="130" borderId="7" xfId="0" applyFont="1" applyFill="1" applyBorder="1" applyAlignment="1" applyProtection="1">
      <alignment horizontal="justify" vertical="center"/>
      <protection locked="0"/>
    </xf>
    <xf numFmtId="0" fontId="40" fillId="131" borderId="7" xfId="0" applyFont="1" applyFill="1" applyBorder="1" applyAlignment="1" applyProtection="1">
      <alignment horizontal="justify" vertical="center"/>
      <protection locked="0"/>
    </xf>
    <xf numFmtId="0" fontId="40" fillId="132" borderId="7" xfId="0" applyFont="1" applyFill="1" applyBorder="1" applyAlignment="1" applyProtection="1">
      <alignment horizontal="justify" vertical="center"/>
      <protection locked="0"/>
    </xf>
    <xf numFmtId="0" fontId="31" fillId="133" borderId="7" xfId="0" applyNumberFormat="1" applyFont="1" applyFill="1" applyBorder="1" applyAlignment="1" applyProtection="1">
      <alignment horizontal="justify" vertical="center"/>
      <protection locked="0"/>
    </xf>
    <xf numFmtId="0" fontId="31" fillId="134" borderId="7" xfId="0" applyFont="1" applyFill="1" applyBorder="1" applyAlignment="1" applyProtection="1">
      <alignment horizontal="justify" vertical="center"/>
      <protection locked="0"/>
    </xf>
    <xf numFmtId="0" fontId="31" fillId="134" borderId="7" xfId="0" applyNumberFormat="1" applyFont="1" applyFill="1" applyBorder="1" applyAlignment="1" applyProtection="1">
      <alignment horizontal="justify" vertical="center"/>
      <protection locked="0"/>
    </xf>
    <xf numFmtId="0" fontId="36" fillId="135" borderId="7" xfId="0" applyFont="1" applyFill="1" applyBorder="1" applyAlignment="1" applyProtection="1">
      <alignment horizontal="justify" vertical="center"/>
      <protection locked="0"/>
    </xf>
    <xf numFmtId="3" fontId="36" fillId="135" borderId="2" xfId="0" applyNumberFormat="1" applyFont="1" applyFill="1" applyBorder="1" applyAlignment="1" applyProtection="1">
      <alignment horizontal="justify" vertical="center"/>
      <protection locked="0"/>
    </xf>
    <xf numFmtId="3" fontId="49" fillId="96" borderId="6" xfId="0" applyNumberFormat="1" applyFont="1" applyFill="1" applyBorder="1" applyAlignment="1" applyProtection="1">
      <alignment horizontal="center" vertical="center"/>
      <protection locked="0"/>
    </xf>
    <xf numFmtId="176" fontId="3" fillId="136" borderId="22" xfId="0" applyNumberFormat="1" applyFont="1" applyFill="1" applyBorder="1" applyAlignment="1" applyProtection="1">
      <alignment horizontal="center" vertical="center"/>
      <protection locked="0"/>
    </xf>
    <xf numFmtId="0" fontId="49" fillId="96" borderId="6" xfId="0" applyFont="1" applyFill="1" applyBorder="1" applyAlignment="1" applyProtection="1">
      <alignment horizontal="center" vertical="center"/>
      <protection locked="0"/>
    </xf>
    <xf numFmtId="0" fontId="49" fillId="96" borderId="7" xfId="0" applyFont="1" applyFill="1" applyBorder="1" applyAlignment="1" applyProtection="1">
      <alignment horizontal="center" vertical="center"/>
      <protection locked="0"/>
    </xf>
    <xf numFmtId="0" fontId="48" fillId="137" borderId="3" xfId="0" applyFont="1" applyFill="1" applyBorder="1" applyAlignment="1" applyProtection="1">
      <alignment horizontal="left" vertical="center" shrinkToFit="1"/>
      <protection locked="0"/>
    </xf>
    <xf numFmtId="0" fontId="3" fillId="138" borderId="3" xfId="0" applyFont="1" applyFill="1" applyBorder="1" applyAlignment="1" applyProtection="1">
      <alignment vertical="center"/>
      <protection locked="0"/>
    </xf>
    <xf numFmtId="0" fontId="31" fillId="139" borderId="3" xfId="0" applyFont="1" applyFill="1" applyBorder="1" applyAlignment="1" applyProtection="1">
      <alignment vertical="center" wrapText="1" shrinkToFit="1"/>
      <protection locked="0"/>
    </xf>
    <xf numFmtId="173" fontId="5" fillId="87" borderId="6" xfId="0" applyNumberFormat="1" applyFont="1" applyFill="1" applyBorder="1" applyAlignment="1" applyProtection="1">
      <alignment vertical="center"/>
      <protection locked="0"/>
    </xf>
    <xf numFmtId="173" fontId="5" fillId="87" borderId="3" xfId="0" applyNumberFormat="1" applyFont="1" applyFill="1" applyBorder="1" applyAlignment="1" applyProtection="1">
      <alignment vertical="center"/>
      <protection locked="0"/>
    </xf>
    <xf numFmtId="173" fontId="5" fillId="87" borderId="3" xfId="0" applyNumberFormat="1" applyFont="1" applyFill="1" applyBorder="1" applyAlignment="1" applyProtection="1">
      <alignment horizontal="justify" vertical="center"/>
      <protection locked="0"/>
    </xf>
    <xf numFmtId="0" fontId="5" fillId="87" borderId="3" xfId="0" applyFont="1" applyFill="1" applyBorder="1" applyAlignment="1" applyProtection="1">
      <alignment horizontal="justify" vertical="center" wrapText="1"/>
      <protection locked="0"/>
    </xf>
    <xf numFmtId="0" fontId="5" fillId="95" borderId="3" xfId="0" applyFont="1" applyFill="1" applyBorder="1" applyAlignment="1" applyProtection="1">
      <alignment vertical="center" wrapText="1"/>
      <protection locked="0"/>
    </xf>
    <xf numFmtId="173" fontId="31" fillId="105" borderId="3" xfId="0" applyNumberFormat="1" applyFont="1" applyFill="1" applyBorder="1" applyAlignment="1" applyProtection="1">
      <alignment horizontal="center" vertical="center" wrapText="1" shrinkToFit="1"/>
      <protection locked="0"/>
    </xf>
    <xf numFmtId="173" fontId="31" fillId="95" borderId="1" xfId="0" applyNumberFormat="1" applyFont="1" applyFill="1" applyBorder="1" applyAlignment="1" applyProtection="1">
      <alignment horizontal="center" vertical="center" wrapText="1" shrinkToFit="1"/>
      <protection locked="0"/>
    </xf>
    <xf numFmtId="173" fontId="31" fillId="106" borderId="6" xfId="0" applyNumberFormat="1" applyFont="1" applyFill="1" applyBorder="1" applyAlignment="1" applyProtection="1">
      <alignment horizontal="center" vertical="center" shrinkToFit="1"/>
      <protection locked="0"/>
    </xf>
    <xf numFmtId="173" fontId="41" fillId="106" borderId="3" xfId="0" applyNumberFormat="1" applyFont="1" applyFill="1" applyBorder="1" applyAlignment="1" applyProtection="1">
      <alignment horizontal="center" vertical="center" shrinkToFit="1"/>
      <protection locked="0"/>
    </xf>
    <xf numFmtId="173" fontId="5" fillId="107" borderId="3" xfId="0" applyNumberFormat="1" applyFont="1" applyFill="1" applyBorder="1" applyAlignment="1" applyProtection="1">
      <alignment horizontal="center" vertical="center" shrinkToFit="1"/>
      <protection locked="0"/>
    </xf>
    <xf numFmtId="0" fontId="5" fillId="106" borderId="3" xfId="0" applyNumberFormat="1" applyFont="1" applyFill="1" applyBorder="1" applyAlignment="1" applyProtection="1">
      <alignment horizontal="center" vertical="center" shrinkToFit="1"/>
      <protection locked="0"/>
    </xf>
    <xf numFmtId="173" fontId="1" fillId="106" borderId="3" xfId="0" applyNumberFormat="1" applyFont="1" applyFill="1" applyBorder="1" applyAlignment="1" applyProtection="1">
      <alignment horizontal="center" vertical="center" shrinkToFit="1"/>
      <protection locked="0"/>
    </xf>
    <xf numFmtId="173" fontId="31" fillId="106" borderId="3" xfId="0" applyNumberFormat="1" applyFont="1" applyFill="1" applyBorder="1" applyAlignment="1" applyProtection="1">
      <alignment horizontal="center" vertical="center" shrinkToFit="1"/>
      <protection locked="0"/>
    </xf>
    <xf numFmtId="173" fontId="31" fillId="108" borderId="3" xfId="0" applyNumberFormat="1" applyFont="1" applyFill="1" applyBorder="1" applyAlignment="1" applyProtection="1">
      <alignment horizontal="center" vertical="center" shrinkToFit="1"/>
      <protection locked="0"/>
    </xf>
    <xf numFmtId="173" fontId="31" fillId="107" borderId="3" xfId="0" applyNumberFormat="1" applyFont="1" applyFill="1" applyBorder="1" applyAlignment="1" applyProtection="1">
      <alignment horizontal="center" vertical="center" shrinkToFit="1"/>
      <protection locked="0"/>
    </xf>
    <xf numFmtId="0" fontId="50" fillId="107" borderId="3" xfId="0" applyNumberFormat="1" applyFont="1" applyFill="1" applyBorder="1" applyAlignment="1" applyProtection="1">
      <alignment horizontal="center" vertical="center" shrinkToFit="1"/>
      <protection locked="0"/>
    </xf>
    <xf numFmtId="173" fontId="31" fillId="110" borderId="3" xfId="0" applyNumberFormat="1" applyFont="1" applyFill="1" applyBorder="1" applyAlignment="1" applyProtection="1">
      <alignment horizontal="center" vertical="center" shrinkToFit="1"/>
      <protection locked="0"/>
    </xf>
    <xf numFmtId="173" fontId="42" fillId="111" borderId="3" xfId="0" applyNumberFormat="1" applyFont="1" applyFill="1" applyBorder="1" applyAlignment="1" applyProtection="1">
      <alignment horizontal="center" vertical="center" shrinkToFit="1"/>
      <protection locked="0"/>
    </xf>
    <xf numFmtId="173" fontId="42" fillId="112" borderId="3" xfId="0" applyNumberFormat="1" applyFont="1" applyFill="1" applyBorder="1" applyAlignment="1" applyProtection="1">
      <alignment horizontal="center" vertical="center" shrinkToFit="1"/>
      <protection locked="0"/>
    </xf>
    <xf numFmtId="173" fontId="24" fillId="113" borderId="21" xfId="0" applyNumberFormat="1" applyFont="1" applyFill="1" applyBorder="1" applyAlignment="1" applyProtection="1">
      <alignment horizontal="center" vertical="center" shrinkToFit="1"/>
      <protection locked="0"/>
    </xf>
    <xf numFmtId="173" fontId="42" fillId="114" borderId="5" xfId="0" applyNumberFormat="1" applyFont="1" applyFill="1" applyBorder="1" applyAlignment="1" applyProtection="1">
      <alignment horizontal="center" vertical="center" shrinkToFit="1"/>
      <protection locked="0"/>
    </xf>
    <xf numFmtId="173" fontId="41" fillId="114" borderId="8" xfId="0" applyNumberFormat="1" applyFont="1" applyFill="1" applyBorder="1" applyAlignment="1" applyProtection="1">
      <alignment horizontal="center" vertical="center" wrapText="1" shrinkToFit="1"/>
      <protection locked="0"/>
    </xf>
    <xf numFmtId="173" fontId="42" fillId="114" borderId="8" xfId="0" applyNumberFormat="1" applyFont="1" applyFill="1" applyBorder="1" applyAlignment="1" applyProtection="1">
      <alignment horizontal="center" vertical="center" shrinkToFit="1"/>
      <protection locked="0"/>
    </xf>
    <xf numFmtId="173" fontId="44" fillId="114" borderId="8" xfId="0" applyNumberFormat="1" applyFont="1" applyFill="1" applyBorder="1" applyAlignment="1" applyProtection="1">
      <alignment horizontal="center" vertical="center" wrapText="1" shrinkToFit="1"/>
      <protection locked="0"/>
    </xf>
    <xf numFmtId="173" fontId="42" fillId="115" borderId="3" xfId="0" applyNumberFormat="1" applyFont="1" applyFill="1" applyBorder="1" applyAlignment="1" applyProtection="1">
      <alignment horizontal="center" vertical="center" shrinkToFit="1"/>
      <protection locked="0"/>
    </xf>
    <xf numFmtId="0" fontId="43" fillId="115" borderId="3" xfId="0" applyNumberFormat="1" applyFont="1" applyFill="1" applyBorder="1" applyAlignment="1" applyProtection="1">
      <alignment horizontal="center" vertical="center" shrinkToFit="1"/>
      <protection locked="0"/>
    </xf>
    <xf numFmtId="0" fontId="44" fillId="115" borderId="1" xfId="0" applyNumberFormat="1" applyFont="1" applyFill="1" applyBorder="1" applyAlignment="1" applyProtection="1">
      <alignment horizontal="center" vertical="center" shrinkToFit="1"/>
      <protection locked="0"/>
    </xf>
    <xf numFmtId="173" fontId="42" fillId="116" borderId="6" xfId="0" applyNumberFormat="1" applyFont="1" applyFill="1" applyBorder="1" applyAlignment="1" applyProtection="1">
      <alignment horizontal="center" vertical="center" shrinkToFit="1"/>
      <protection locked="0"/>
    </xf>
    <xf numFmtId="0" fontId="44" fillId="116" borderId="3" xfId="0" applyNumberFormat="1" applyFont="1" applyFill="1" applyBorder="1" applyAlignment="1" applyProtection="1">
      <alignment horizontal="center" vertical="center" shrinkToFit="1"/>
      <protection locked="0"/>
    </xf>
    <xf numFmtId="0" fontId="44" fillId="117" borderId="22" xfId="0" applyNumberFormat="1" applyFont="1" applyFill="1" applyBorder="1" applyAlignment="1" applyProtection="1">
      <alignment horizontal="center" vertical="center" shrinkToFit="1"/>
      <protection locked="0"/>
    </xf>
    <xf numFmtId="3" fontId="45" fillId="118" borderId="6" xfId="0" applyNumberFormat="1" applyFont="1" applyFill="1" applyBorder="1" applyAlignment="1" applyProtection="1">
      <alignment horizontal="center" vertical="center" shrinkToFit="1"/>
      <protection locked="0"/>
    </xf>
    <xf numFmtId="3" fontId="45" fillId="118" borderId="1" xfId="0" applyNumberFormat="1" applyFont="1" applyFill="1" applyBorder="1" applyAlignment="1" applyProtection="1">
      <alignment horizontal="center" vertical="center" shrinkToFit="1"/>
      <protection locked="0"/>
    </xf>
    <xf numFmtId="3" fontId="42" fillId="114" borderId="5" xfId="0" applyNumberFormat="1" applyFont="1" applyFill="1" applyBorder="1" applyAlignment="1" applyProtection="1">
      <alignment horizontal="center" vertical="center" shrinkToFit="1"/>
      <protection locked="0"/>
    </xf>
    <xf numFmtId="3" fontId="44" fillId="115" borderId="21" xfId="0" applyNumberFormat="1" applyFont="1" applyFill="1" applyBorder="1" applyAlignment="1" applyProtection="1">
      <alignment horizontal="center" vertical="center" shrinkToFit="1"/>
      <protection locked="0"/>
    </xf>
    <xf numFmtId="3" fontId="42" fillId="116" borderId="5" xfId="0" applyNumberFormat="1" applyFont="1" applyFill="1" applyBorder="1" applyAlignment="1" applyProtection="1">
      <alignment horizontal="center" vertical="center" shrinkToFit="1"/>
      <protection locked="0"/>
    </xf>
    <xf numFmtId="3" fontId="44" fillId="117" borderId="21" xfId="0" applyNumberFormat="1" applyFont="1" applyFill="1" applyBorder="1" applyAlignment="1" applyProtection="1">
      <alignment horizontal="center" vertical="center" shrinkToFit="1"/>
      <protection locked="0"/>
    </xf>
    <xf numFmtId="0" fontId="12" fillId="92" borderId="6" xfId="0" applyNumberFormat="1" applyFont="1" applyFill="1" applyBorder="1" applyAlignment="1" applyProtection="1">
      <alignment horizontal="center" vertical="center" wrapText="1" shrinkToFit="1"/>
      <protection locked="0"/>
    </xf>
    <xf numFmtId="0" fontId="12" fillId="92" borderId="3" xfId="0" applyNumberFormat="1" applyFont="1" applyFill="1" applyBorder="1" applyAlignment="1" applyProtection="1">
      <alignment horizontal="center" vertical="center" wrapText="1" shrinkToFit="1"/>
      <protection locked="0"/>
    </xf>
    <xf numFmtId="174" fontId="12" fillId="92" borderId="1" xfId="0" applyNumberFormat="1" applyFont="1" applyFill="1" applyBorder="1" applyAlignment="1" applyProtection="1">
      <alignment horizontal="center" vertical="center" shrinkToFit="1"/>
      <protection locked="0"/>
    </xf>
    <xf numFmtId="10" fontId="12" fillId="140" borderId="1" xfId="0" applyNumberFormat="1" applyFont="1" applyFill="1" applyBorder="1" applyAlignment="1" applyProtection="1">
      <alignment horizontal="center" vertical="center" shrinkToFit="1"/>
      <protection locked="0"/>
    </xf>
    <xf numFmtId="0" fontId="12" fillId="92" borderId="7" xfId="0" applyNumberFormat="1" applyFont="1" applyFill="1" applyBorder="1" applyAlignment="1" applyProtection="1">
      <alignment horizontal="center" vertical="center" wrapText="1" shrinkToFit="1"/>
      <protection locked="0"/>
    </xf>
    <xf numFmtId="9" fontId="51" fillId="48" borderId="3" xfId="0" applyNumberFormat="1" applyFont="1" applyFill="1" applyBorder="1" applyAlignment="1" applyProtection="1">
      <alignment horizontal="center" vertical="center" shrinkToFit="1"/>
      <protection locked="0"/>
    </xf>
    <xf numFmtId="174" fontId="45" fillId="118" borderId="6" xfId="0" applyNumberFormat="1" applyFont="1" applyFill="1" applyBorder="1" applyAlignment="1" applyProtection="1">
      <alignment horizontal="center" vertical="center" shrinkToFit="1"/>
      <protection locked="0"/>
    </xf>
    <xf numFmtId="174" fontId="45" fillId="118" borderId="3" xfId="0" applyNumberFormat="1" applyFont="1" applyFill="1" applyBorder="1" applyAlignment="1" applyProtection="1">
      <alignment horizontal="center" vertical="center" shrinkToFit="1"/>
      <protection locked="0"/>
    </xf>
    <xf numFmtId="174" fontId="46" fillId="86" borderId="3" xfId="0" applyNumberFormat="1" applyFont="1" applyFill="1" applyBorder="1" applyAlignment="1" applyProtection="1">
      <alignment horizontal="center" vertical="center" shrinkToFit="1"/>
      <protection locked="0"/>
    </xf>
    <xf numFmtId="174" fontId="42" fillId="114" borderId="3" xfId="0" applyNumberFormat="1" applyFont="1" applyFill="1" applyBorder="1" applyAlignment="1" applyProtection="1">
      <alignment horizontal="center" vertical="center" shrinkToFit="1"/>
      <protection locked="0"/>
    </xf>
    <xf numFmtId="174" fontId="42" fillId="116" borderId="8" xfId="0" applyNumberFormat="1" applyFont="1" applyFill="1" applyBorder="1" applyAlignment="1" applyProtection="1">
      <alignment horizontal="center" vertical="center" shrinkToFit="1"/>
      <protection locked="0"/>
    </xf>
    <xf numFmtId="9" fontId="42" fillId="119" borderId="8" xfId="1" applyFont="1" applyFill="1" applyBorder="1" applyAlignment="1" applyProtection="1">
      <alignment horizontal="center" vertical="center" shrinkToFit="1"/>
      <protection locked="0"/>
    </xf>
    <xf numFmtId="174" fontId="31" fillId="120" borderId="3" xfId="0" applyNumberFormat="1" applyFont="1" applyFill="1" applyBorder="1" applyAlignment="1" applyProtection="1">
      <alignment horizontal="center" vertical="center" shrinkToFit="1"/>
      <protection locked="0"/>
    </xf>
    <xf numFmtId="174" fontId="31" fillId="121" borderId="3" xfId="0" applyNumberFormat="1" applyFont="1" applyFill="1" applyBorder="1" applyAlignment="1" applyProtection="1">
      <alignment horizontal="center" vertical="center" shrinkToFit="1"/>
      <protection locked="0"/>
    </xf>
    <xf numFmtId="0" fontId="31" fillId="121" borderId="3" xfId="0" applyNumberFormat="1" applyFont="1" applyFill="1" applyBorder="1" applyAlignment="1" applyProtection="1">
      <alignment horizontal="center" vertical="center" shrinkToFit="1"/>
      <protection locked="0"/>
    </xf>
    <xf numFmtId="0" fontId="31" fillId="121" borderId="2" xfId="0" applyNumberFormat="1" applyFont="1" applyFill="1" applyBorder="1" applyAlignment="1" applyProtection="1">
      <alignment horizontal="center" vertical="center" shrinkToFit="1"/>
      <protection locked="0"/>
    </xf>
    <xf numFmtId="174" fontId="24" fillId="141" borderId="3" xfId="0" applyNumberFormat="1" applyFont="1" applyFill="1" applyBorder="1" applyAlignment="1" applyProtection="1">
      <alignment horizontal="center" vertical="center" shrinkToFit="1"/>
      <protection locked="0"/>
    </xf>
    <xf numFmtId="174" fontId="24" fillId="142" borderId="3" xfId="0" applyNumberFormat="1" applyFont="1" applyFill="1" applyBorder="1" applyAlignment="1" applyProtection="1">
      <alignment horizontal="center" vertical="center" shrinkToFit="1"/>
      <protection locked="0"/>
    </xf>
    <xf numFmtId="0" fontId="30" fillId="0" borderId="0" xfId="25" applyProtection="1">
      <protection locked="0"/>
    </xf>
    <xf numFmtId="0" fontId="30" fillId="71" borderId="3" xfId="25" applyFill="1" applyBorder="1" applyAlignment="1" applyProtection="1">
      <alignment horizontal="center" vertical="center"/>
      <protection locked="0"/>
    </xf>
    <xf numFmtId="174" fontId="30" fillId="72" borderId="3" xfId="25" applyNumberFormat="1" applyFill="1" applyBorder="1" applyAlignment="1" applyProtection="1">
      <alignment horizontal="center"/>
      <protection locked="0"/>
    </xf>
    <xf numFmtId="0" fontId="30" fillId="73" borderId="3" xfId="25" applyFill="1" applyBorder="1" applyAlignment="1" applyProtection="1">
      <alignment horizontal="center" vertical="center"/>
      <protection locked="0"/>
    </xf>
    <xf numFmtId="0" fontId="30" fillId="72" borderId="3" xfId="25" applyFill="1" applyBorder="1" applyAlignment="1" applyProtection="1">
      <alignment horizontal="center"/>
      <protection locked="0"/>
    </xf>
    <xf numFmtId="174" fontId="30" fillId="0" borderId="3" xfId="25" applyNumberFormat="1" applyBorder="1" applyAlignment="1" applyProtection="1">
      <alignment horizontal="center"/>
      <protection locked="0"/>
    </xf>
    <xf numFmtId="9" fontId="0" fillId="0" borderId="3" xfId="26" applyFont="1" applyBorder="1" applyAlignment="1" applyProtection="1">
      <alignment horizontal="center"/>
      <protection locked="0"/>
    </xf>
    <xf numFmtId="0" fontId="30" fillId="0" borderId="3" xfId="25" applyBorder="1" applyAlignment="1" applyProtection="1">
      <alignment horizontal="center"/>
      <protection locked="0"/>
    </xf>
    <xf numFmtId="10" fontId="0" fillId="0" borderId="0" xfId="0" applyNumberFormat="1" applyProtection="1">
      <protection locked="0"/>
    </xf>
    <xf numFmtId="165" fontId="3" fillId="21" borderId="3" xfId="0" applyNumberFormat="1" applyFont="1" applyFill="1" applyBorder="1" applyAlignment="1" applyProtection="1">
      <alignment horizontal="justify" vertical="center"/>
      <protection locked="0"/>
    </xf>
    <xf numFmtId="165" fontId="3" fillId="12" borderId="3" xfId="0" applyNumberFormat="1" applyFont="1" applyFill="1" applyBorder="1" applyAlignment="1" applyProtection="1">
      <alignment horizontal="justify" vertical="center"/>
      <protection locked="0"/>
    </xf>
    <xf numFmtId="165" fontId="21" fillId="3" borderId="3" xfId="0" applyNumberFormat="1" applyFont="1" applyFill="1" applyBorder="1" applyAlignment="1" applyProtection="1">
      <alignment horizontal="left" vertical="center" shrinkToFit="1"/>
      <protection locked="0"/>
    </xf>
    <xf numFmtId="165" fontId="21" fillId="3" borderId="3" xfId="0" applyNumberFormat="1" applyFont="1" applyFill="1" applyBorder="1" applyAlignment="1" applyProtection="1">
      <alignment horizontal="justify" vertical="center" shrinkToFit="1"/>
      <protection locked="0"/>
    </xf>
    <xf numFmtId="0" fontId="3" fillId="0" borderId="7" xfId="0" applyFont="1" applyBorder="1" applyAlignment="1" applyProtection="1">
      <alignment horizontal="left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3" fillId="0" borderId="1" xfId="0" applyFont="1" applyBorder="1" applyAlignment="1" applyProtection="1">
      <alignment horizontal="left"/>
      <protection locked="0"/>
    </xf>
    <xf numFmtId="0" fontId="24" fillId="62" borderId="26" xfId="0" applyFont="1" applyFill="1" applyBorder="1" applyAlignment="1" applyProtection="1">
      <alignment horizontal="left"/>
      <protection locked="0"/>
    </xf>
    <xf numFmtId="0" fontId="24" fillId="62" borderId="27" xfId="0" applyFont="1" applyFill="1" applyBorder="1" applyAlignment="1" applyProtection="1">
      <alignment horizontal="left"/>
      <protection locked="0"/>
    </xf>
    <xf numFmtId="0" fontId="24" fillId="62" borderId="28" xfId="0" applyFont="1" applyFill="1" applyBorder="1" applyAlignment="1" applyProtection="1">
      <alignment horizontal="left"/>
      <protection locked="0"/>
    </xf>
    <xf numFmtId="0" fontId="1" fillId="0" borderId="23" xfId="0" applyFont="1" applyBorder="1" applyAlignment="1" applyProtection="1">
      <alignment horizontal="left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25" xfId="0" applyFont="1" applyBorder="1" applyAlignment="1" applyProtection="1">
      <alignment horizontal="left"/>
      <protection locked="0"/>
    </xf>
    <xf numFmtId="0" fontId="2" fillId="59" borderId="23" xfId="0" applyFont="1" applyFill="1" applyBorder="1" applyAlignment="1" applyProtection="1">
      <alignment horizontal="left"/>
      <protection locked="0"/>
    </xf>
    <xf numFmtId="0" fontId="2" fillId="59" borderId="24" xfId="0" applyFont="1" applyFill="1" applyBorder="1" applyAlignment="1" applyProtection="1">
      <alignment horizontal="left"/>
      <protection locked="0"/>
    </xf>
    <xf numFmtId="0" fontId="2" fillId="59" borderId="25" xfId="0" applyFont="1" applyFill="1" applyBorder="1" applyAlignment="1" applyProtection="1">
      <alignment horizontal="left"/>
      <protection locked="0"/>
    </xf>
    <xf numFmtId="0" fontId="26" fillId="56" borderId="23" xfId="0" applyFont="1" applyFill="1" applyBorder="1" applyAlignment="1" applyProtection="1">
      <alignment horizontal="left"/>
      <protection locked="0"/>
    </xf>
    <xf numFmtId="0" fontId="26" fillId="56" borderId="24" xfId="0" applyFont="1" applyFill="1" applyBorder="1" applyAlignment="1" applyProtection="1">
      <alignment horizontal="left"/>
      <protection locked="0"/>
    </xf>
    <xf numFmtId="0" fontId="26" fillId="56" borderId="25" xfId="0" applyFont="1" applyFill="1" applyBorder="1" applyAlignment="1" applyProtection="1">
      <alignment horizontal="left"/>
      <protection locked="0"/>
    </xf>
    <xf numFmtId="0" fontId="3" fillId="58" borderId="23" xfId="0" applyFont="1" applyFill="1" applyBorder="1" applyAlignment="1" applyProtection="1">
      <alignment horizontal="left"/>
      <protection locked="0"/>
    </xf>
    <xf numFmtId="0" fontId="3" fillId="58" borderId="24" xfId="0" applyFont="1" applyFill="1" applyBorder="1" applyAlignment="1" applyProtection="1">
      <alignment horizontal="left"/>
      <protection locked="0"/>
    </xf>
    <xf numFmtId="0" fontId="3" fillId="58" borderId="25" xfId="0" applyFont="1" applyFill="1" applyBorder="1" applyAlignment="1" applyProtection="1">
      <alignment horizontal="left"/>
      <protection locked="0"/>
    </xf>
    <xf numFmtId="0" fontId="26" fillId="55" borderId="16" xfId="0" applyFont="1" applyFill="1" applyBorder="1" applyAlignment="1" applyProtection="1">
      <alignment horizontal="left"/>
      <protection locked="0"/>
    </xf>
    <xf numFmtId="0" fontId="26" fillId="55" borderId="17" xfId="0" applyFont="1" applyFill="1" applyBorder="1" applyAlignment="1" applyProtection="1">
      <alignment horizontal="left"/>
      <protection locked="0"/>
    </xf>
    <xf numFmtId="0" fontId="26" fillId="55" borderId="18" xfId="0" applyFont="1" applyFill="1" applyBorder="1" applyAlignment="1" applyProtection="1">
      <alignment horizontal="left"/>
      <protection locked="0"/>
    </xf>
    <xf numFmtId="175" fontId="44" fillId="143" borderId="16" xfId="0" applyNumberFormat="1" applyFont="1" applyFill="1" applyBorder="1" applyAlignment="1" applyProtection="1">
      <alignment horizontal="left" vertical="center" wrapText="1" shrinkToFit="1"/>
      <protection locked="0"/>
    </xf>
    <xf numFmtId="175" fontId="44" fillId="143" borderId="17" xfId="0" applyNumberFormat="1" applyFont="1" applyFill="1" applyBorder="1" applyAlignment="1" applyProtection="1">
      <alignment horizontal="left" vertical="center" wrapText="1" shrinkToFit="1"/>
      <protection locked="0"/>
    </xf>
    <xf numFmtId="175" fontId="44" fillId="143" borderId="18" xfId="0" applyNumberFormat="1" applyFont="1" applyFill="1" applyBorder="1" applyAlignment="1" applyProtection="1">
      <alignment horizontal="left" vertical="center" wrapText="1" shrinkToFit="1"/>
      <protection locked="0"/>
    </xf>
    <xf numFmtId="0" fontId="1" fillId="88" borderId="14" xfId="0" applyFont="1" applyFill="1" applyBorder="1" applyAlignment="1" applyProtection="1">
      <alignment horizontal="left" vertical="center"/>
      <protection locked="0"/>
    </xf>
    <xf numFmtId="0" fontId="1" fillId="88" borderId="15" xfId="0" applyFont="1" applyFill="1" applyBorder="1" applyAlignment="1" applyProtection="1">
      <alignment horizontal="left" vertical="center"/>
      <protection locked="0"/>
    </xf>
    <xf numFmtId="0" fontId="33" fillId="87" borderId="16" xfId="0" applyFont="1" applyFill="1" applyBorder="1" applyAlignment="1" applyProtection="1">
      <alignment horizontal="left" vertical="center" wrapText="1"/>
      <protection locked="0"/>
    </xf>
    <xf numFmtId="0" fontId="33" fillId="87" borderId="17" xfId="0" applyFont="1" applyFill="1" applyBorder="1" applyAlignment="1" applyProtection="1">
      <alignment horizontal="left" vertical="center" wrapText="1"/>
      <protection locked="0"/>
    </xf>
    <xf numFmtId="0" fontId="33" fillId="87" borderId="18" xfId="0" applyFont="1" applyFill="1" applyBorder="1" applyAlignment="1" applyProtection="1">
      <alignment horizontal="left" vertical="center" wrapText="1"/>
      <protection locked="0"/>
    </xf>
    <xf numFmtId="0" fontId="53" fillId="70" borderId="16" xfId="0" applyFont="1" applyFill="1" applyBorder="1" applyAlignment="1" applyProtection="1">
      <alignment horizontal="left"/>
      <protection locked="0"/>
    </xf>
    <xf numFmtId="0" fontId="53" fillId="70" borderId="17" xfId="0" applyFont="1" applyFill="1" applyBorder="1" applyAlignment="1" applyProtection="1">
      <alignment horizontal="left"/>
      <protection locked="0"/>
    </xf>
    <xf numFmtId="0" fontId="53" fillId="70" borderId="18" xfId="0" applyFont="1" applyFill="1" applyBorder="1" applyAlignment="1" applyProtection="1">
      <alignment horizontal="left"/>
      <protection locked="0"/>
    </xf>
    <xf numFmtId="0" fontId="24" fillId="57" borderId="16" xfId="0" applyFont="1" applyFill="1" applyBorder="1" applyAlignment="1" applyProtection="1">
      <alignment horizontal="left"/>
      <protection locked="0"/>
    </xf>
    <xf numFmtId="0" fontId="24" fillId="57" borderId="17" xfId="0" applyFont="1" applyFill="1" applyBorder="1" applyAlignment="1" applyProtection="1">
      <alignment horizontal="left"/>
      <protection locked="0"/>
    </xf>
    <xf numFmtId="0" fontId="24" fillId="57" borderId="18" xfId="0" applyFont="1" applyFill="1" applyBorder="1" applyAlignment="1" applyProtection="1">
      <alignment horizontal="left"/>
      <protection locked="0"/>
    </xf>
    <xf numFmtId="0" fontId="34" fillId="90" borderId="13" xfId="0" applyFont="1" applyFill="1" applyBorder="1" applyAlignment="1" applyProtection="1">
      <alignment horizontal="left" vertical="center"/>
      <protection locked="0"/>
    </xf>
    <xf numFmtId="0" fontId="34" fillId="90" borderId="14" xfId="0" applyFont="1" applyFill="1" applyBorder="1" applyAlignment="1" applyProtection="1">
      <alignment horizontal="left" vertical="center"/>
      <protection locked="0"/>
    </xf>
    <xf numFmtId="0" fontId="34" fillId="90" borderId="15" xfId="0" applyFont="1" applyFill="1" applyBorder="1" applyAlignment="1" applyProtection="1">
      <alignment horizontal="left" vertical="center"/>
      <protection locked="0"/>
    </xf>
    <xf numFmtId="0" fontId="33" fillId="91" borderId="13" xfId="0" applyFont="1" applyFill="1" applyBorder="1" applyAlignment="1" applyProtection="1">
      <alignment horizontal="left" vertical="center"/>
      <protection locked="0"/>
    </xf>
    <xf numFmtId="0" fontId="33" fillId="91" borderId="14" xfId="0" applyFont="1" applyFill="1" applyBorder="1" applyAlignment="1" applyProtection="1">
      <alignment horizontal="left" vertical="center"/>
      <protection locked="0"/>
    </xf>
    <xf numFmtId="0" fontId="33" fillId="91" borderId="15" xfId="0" applyFont="1" applyFill="1" applyBorder="1" applyAlignment="1" applyProtection="1">
      <alignment horizontal="left" vertical="center"/>
      <protection locked="0"/>
    </xf>
    <xf numFmtId="0" fontId="35" fillId="92" borderId="13" xfId="0" applyFont="1" applyFill="1" applyBorder="1" applyAlignment="1" applyProtection="1">
      <alignment horizontal="left" vertical="center" wrapText="1"/>
      <protection locked="0"/>
    </xf>
    <xf numFmtId="0" fontId="35" fillId="92" borderId="14" xfId="0" applyFont="1" applyFill="1" applyBorder="1" applyAlignment="1" applyProtection="1">
      <alignment horizontal="left" vertical="center" wrapText="1"/>
      <protection locked="0"/>
    </xf>
    <xf numFmtId="0" fontId="35" fillId="92" borderId="15" xfId="0" applyFont="1" applyFill="1" applyBorder="1" applyAlignment="1" applyProtection="1">
      <alignment horizontal="left" vertical="center" wrapText="1"/>
      <protection locked="0"/>
    </xf>
    <xf numFmtId="0" fontId="32" fillId="93" borderId="13" xfId="0" applyFont="1" applyFill="1" applyBorder="1" applyAlignment="1" applyProtection="1">
      <alignment horizontal="left" vertical="center"/>
      <protection locked="0"/>
    </xf>
    <xf numFmtId="0" fontId="32" fillId="93" borderId="14" xfId="0" applyFont="1" applyFill="1" applyBorder="1" applyAlignment="1" applyProtection="1">
      <alignment horizontal="left" vertical="center"/>
      <protection locked="0"/>
    </xf>
    <xf numFmtId="0" fontId="32" fillId="93" borderId="15" xfId="0" applyFont="1" applyFill="1" applyBorder="1" applyAlignment="1" applyProtection="1">
      <alignment horizontal="left" vertical="center"/>
      <protection locked="0"/>
    </xf>
    <xf numFmtId="0" fontId="21" fillId="85" borderId="13" xfId="0" applyFont="1" applyFill="1" applyBorder="1" applyAlignment="1" applyProtection="1">
      <alignment horizontal="left"/>
      <protection locked="0"/>
    </xf>
    <xf numFmtId="0" fontId="21" fillId="85" borderId="14" xfId="0" applyFont="1" applyFill="1" applyBorder="1" applyAlignment="1" applyProtection="1">
      <alignment horizontal="left"/>
      <protection locked="0"/>
    </xf>
    <xf numFmtId="0" fontId="21" fillId="85" borderId="15" xfId="0" applyFont="1" applyFill="1" applyBorder="1" applyAlignment="1" applyProtection="1">
      <alignment horizontal="left"/>
      <protection locked="0"/>
    </xf>
    <xf numFmtId="0" fontId="32" fillId="89" borderId="13" xfId="0" applyFont="1" applyFill="1" applyBorder="1" applyAlignment="1" applyProtection="1">
      <alignment horizontal="left" vertical="center"/>
      <protection locked="0"/>
    </xf>
    <xf numFmtId="0" fontId="32" fillId="89" borderId="14" xfId="0" applyFont="1" applyFill="1" applyBorder="1" applyAlignment="1" applyProtection="1">
      <alignment horizontal="left" vertical="center"/>
      <protection locked="0"/>
    </xf>
    <xf numFmtId="0" fontId="32" fillId="89" borderId="15" xfId="0" applyFont="1" applyFill="1" applyBorder="1" applyAlignment="1" applyProtection="1">
      <alignment horizontal="left" vertical="center"/>
      <protection locked="0"/>
    </xf>
    <xf numFmtId="0" fontId="32" fillId="57" borderId="13" xfId="0" applyFont="1" applyFill="1" applyBorder="1" applyAlignment="1" applyProtection="1">
      <alignment horizontal="left" vertical="center"/>
      <protection locked="0"/>
    </xf>
    <xf numFmtId="0" fontId="32" fillId="57" borderId="14" xfId="0" applyFont="1" applyFill="1" applyBorder="1" applyAlignment="1" applyProtection="1">
      <alignment horizontal="left" vertical="center"/>
      <protection locked="0"/>
    </xf>
    <xf numFmtId="0" fontId="32" fillId="57" borderId="15" xfId="0" applyFont="1" applyFill="1" applyBorder="1" applyAlignment="1" applyProtection="1">
      <alignment horizontal="left" vertical="center"/>
      <protection locked="0"/>
    </xf>
    <xf numFmtId="0" fontId="54" fillId="128" borderId="16" xfId="0" applyFont="1" applyFill="1" applyBorder="1" applyAlignment="1" applyProtection="1">
      <alignment horizontal="left"/>
      <protection locked="0"/>
    </xf>
    <xf numFmtId="0" fontId="54" fillId="128" borderId="17" xfId="0" applyFont="1" applyFill="1" applyBorder="1" applyAlignment="1" applyProtection="1">
      <alignment horizontal="left"/>
      <protection locked="0"/>
    </xf>
    <xf numFmtId="0" fontId="54" fillId="128" borderId="18" xfId="0" applyFont="1" applyFill="1" applyBorder="1" applyAlignment="1" applyProtection="1">
      <alignment horizontal="left"/>
      <protection locked="0"/>
    </xf>
    <xf numFmtId="0" fontId="1" fillId="58" borderId="23" xfId="0" applyFont="1" applyFill="1" applyBorder="1" applyAlignment="1" applyProtection="1">
      <alignment horizontal="left"/>
      <protection locked="0"/>
    </xf>
    <xf numFmtId="0" fontId="1" fillId="58" borderId="24" xfId="0" applyFont="1" applyFill="1" applyBorder="1" applyAlignment="1" applyProtection="1">
      <alignment horizontal="left"/>
      <protection locked="0"/>
    </xf>
    <xf numFmtId="0" fontId="1" fillId="58" borderId="25" xfId="0" applyFont="1" applyFill="1" applyBorder="1" applyAlignment="1" applyProtection="1">
      <alignment horizontal="left"/>
      <protection locked="0"/>
    </xf>
    <xf numFmtId="0" fontId="1" fillId="0" borderId="7" xfId="0" applyFont="1" applyBorder="1" applyAlignment="1" applyProtection="1">
      <alignment horizontal="left"/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33" fillId="56" borderId="23" xfId="0" applyFont="1" applyFill="1" applyBorder="1" applyAlignment="1" applyProtection="1">
      <alignment horizontal="left"/>
      <protection locked="0"/>
    </xf>
    <xf numFmtId="0" fontId="33" fillId="56" borderId="24" xfId="0" applyFont="1" applyFill="1" applyBorder="1" applyAlignment="1" applyProtection="1">
      <alignment horizontal="left"/>
      <protection locked="0"/>
    </xf>
    <xf numFmtId="0" fontId="33" fillId="56" borderId="25" xfId="0" applyFont="1" applyFill="1" applyBorder="1" applyAlignment="1" applyProtection="1">
      <alignment horizontal="left"/>
      <protection locked="0"/>
    </xf>
    <xf numFmtId="0" fontId="1" fillId="0" borderId="16" xfId="0" applyFont="1" applyBorder="1" applyAlignment="1" applyProtection="1">
      <alignment horizontal="left"/>
      <protection locked="0"/>
    </xf>
    <xf numFmtId="0" fontId="1" fillId="0" borderId="17" xfId="0" applyFont="1" applyBorder="1" applyAlignment="1" applyProtection="1">
      <alignment horizontal="left"/>
      <protection locked="0"/>
    </xf>
    <xf numFmtId="0" fontId="1" fillId="0" borderId="18" xfId="0" applyFont="1" applyBorder="1" applyAlignment="1" applyProtection="1">
      <alignment horizontal="left"/>
      <protection locked="0"/>
    </xf>
  </cellXfs>
  <cellStyles count="30">
    <cellStyle name="Lien hypertexte" xfId="2" builtinId="8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8" builtinId="9" hidden="1"/>
    <cellStyle name="Lien hypertexte visité" xfId="29" builtinId="9" hidden="1"/>
    <cellStyle name="Normal" xfId="0" builtinId="0"/>
    <cellStyle name="Normal 2" xfId="25"/>
    <cellStyle name="Normal 3" xfId="27"/>
    <cellStyle name="Pourcentage" xfId="1" builtinId="5"/>
    <cellStyle name="Pourcentage 2" xfId="26"/>
    <cellStyle name="Texte explicatif" xfId="3" builtinId="53" customBuiltin="1"/>
  </cellStyles>
  <dxfs count="115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auto="1"/>
          <bgColor rgb="FF00FFFF"/>
        </patternFill>
      </fill>
    </dxf>
    <dxf>
      <font>
        <color theme="2"/>
      </font>
      <fill>
        <patternFill patternType="solid">
          <fgColor theme="2"/>
          <bgColor rgb="FFFF87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22FF37"/>
      <rgbColor rgb="00000000"/>
      <rgbColor rgb="00FFFFFF"/>
      <rgbColor rgb="00DD0806"/>
      <rgbColor rgb="0099FF63"/>
      <rgbColor rgb="000000D4"/>
      <rgbColor rgb="00FCF305"/>
      <rgbColor rgb="00F20884"/>
      <rgbColor rgb="00B4F3FF"/>
      <rgbColor rgb="00900000"/>
      <rgbColor rgb="00006411"/>
      <rgbColor rgb="00000090"/>
      <rgbColor rgb="00FFC2FF"/>
      <rgbColor rgb="004600A5"/>
      <rgbColor rgb="00008080"/>
      <rgbColor rgb="00CECECE"/>
      <rgbColor rgb="008CCF96"/>
      <rgbColor rgb="008080FF"/>
      <rgbColor rgb="00802060"/>
      <rgbColor rgb="00FFFFC0"/>
      <rgbColor rgb="00FCCEAE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2F0FF"/>
      <rgbColor rgb="00CCFFCC"/>
      <rgbColor rgb="00FFFF99"/>
      <rgbColor rgb="00E8FF9C"/>
      <rgbColor rgb="00FFEDFA"/>
      <rgbColor rgb="00CCB8FF"/>
      <rgbColor rgb="00FDE0D7"/>
      <rgbColor rgb="003366FF"/>
      <rgbColor rgb="006ACAEE"/>
      <rgbColor rgb="00339933"/>
      <rgbColor rgb="00DD31BC"/>
      <rgbColor rgb="00FF5621"/>
      <rgbColor rgb="00FF320C"/>
      <rgbColor rgb="00007E0C"/>
      <rgbColor rgb="00E6E6E6"/>
      <rgbColor rgb="003333CC"/>
      <rgbColor rgb="00FEAF02"/>
      <rgbColor rgb="00003300"/>
      <rgbColor rgb="00DDD003"/>
      <rgbColor rgb="00663300"/>
      <rgbColor rgb="00ECA7A2"/>
      <rgbColor rgb="00483CE6"/>
      <rgbColor rgb="00424242"/>
    </indexedColors>
    <mruColors>
      <color rgb="FFFFEDFA"/>
      <color rgb="FFFFFB6D"/>
      <color rgb="FF80FF00"/>
      <color rgb="FF80FA00"/>
      <color rgb="FF92D050"/>
      <color rgb="FFFFCC99"/>
      <color rgb="FFFFF28B"/>
      <color rgb="FFCCDCE8"/>
      <color rgb="FF7A81FF"/>
      <color rgb="FF7CD0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6078176908377897E-2"/>
          <c:y val="0.121663918480778"/>
          <c:w val="0.83924642464246402"/>
          <c:h val="0.69757085859957102"/>
        </c:manualLayout>
      </c:layout>
      <c:ofPieChart>
        <c:ofPieType val="pie"/>
        <c:varyColors val="1"/>
        <c:ser>
          <c:idx val="0"/>
          <c:order val="0"/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4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bord'!$A$3:$A$6</c:f>
              <c:strCache>
                <c:ptCount val="4"/>
                <c:pt idx="0">
                  <c:v>Etudes en cours</c:v>
                </c:pt>
                <c:pt idx="1">
                  <c:v>Mandats signés</c:v>
                </c:pt>
                <c:pt idx="2">
                  <c:v>Compromis</c:v>
                </c:pt>
                <c:pt idx="3">
                  <c:v>Ventes</c:v>
                </c:pt>
              </c:strCache>
            </c:strRef>
          </c:cat>
          <c:val>
            <c:numRef>
              <c:f>'Tableau de bord'!$B$3:$B$6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50"/>
        <c:secondPieSize val="7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3295966407664401"/>
          <c:y val="0.90211897004253805"/>
          <c:w val="0.49695195897542499"/>
          <c:h val="7.87239418348568E-2"/>
        </c:manualLayout>
      </c:layout>
      <c:overlay val="0"/>
      <c:spPr>
        <a:noFill/>
        <a:ln>
          <a:solidFill>
            <a:schemeClr val="accent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effectLst>
                <a:outerShdw blurRad="50800" dist="50800" dir="5400000" sx="1000" sy="1000"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366485</xdr:colOff>
      <xdr:row>0</xdr:row>
      <xdr:rowOff>27214</xdr:rowOff>
    </xdr:from>
    <xdr:to>
      <xdr:col>11</xdr:col>
      <xdr:colOff>326572</xdr:colOff>
      <xdr:row>29</xdr:row>
      <xdr:rowOff>172357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xavierangle\Dropbox\--INDISPENSABLES\Users\xavierangle\Dropbox\--INDISPENSABLES\a&#768;Fichier%20Prospects%20LIGHT%20V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ling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>
    <pageSetUpPr autoPageBreaks="0"/>
  </sheetPr>
  <dimension ref="A1:HE6"/>
  <sheetViews>
    <sheetView zoomScale="140" zoomScaleNormal="130" zoomScalePageLayoutView="130" workbookViewId="0">
      <pane ySplit="5835" topLeftCell="A13" activePane="bottomLeft"/>
      <selection pane="bottomLeft" activeCell="F16" sqref="F16"/>
    </sheetView>
  </sheetViews>
  <sheetFormatPr baseColWidth="10" defaultColWidth="10.7109375" defaultRowHeight="12"/>
  <cols>
    <col min="1" max="2" width="2.140625" style="46" customWidth="1"/>
    <col min="3" max="3" width="4.42578125" style="46" customWidth="1"/>
    <col min="4" max="4" width="4" style="46" customWidth="1"/>
    <col min="5" max="5" width="10.28515625" style="46" customWidth="1"/>
    <col min="6" max="6" width="8.42578125" style="46" customWidth="1"/>
    <col min="7" max="7" width="8.7109375" style="46" customWidth="1"/>
    <col min="8" max="8" width="9.7109375" style="46" customWidth="1"/>
    <col min="9" max="9" width="9.140625" style="46" customWidth="1"/>
    <col min="10" max="10" width="6" style="46" customWidth="1"/>
    <col min="11" max="11" width="8.7109375" style="46" customWidth="1"/>
    <col min="12" max="13" width="6.140625" style="46" customWidth="1"/>
    <col min="14" max="15" width="6.42578125" style="46" customWidth="1"/>
    <col min="16" max="16" width="14.42578125" style="46" customWidth="1"/>
    <col min="17" max="17" width="8.42578125" style="46" bestFit="1" customWidth="1"/>
    <col min="18" max="18" width="7.85546875" style="46" customWidth="1"/>
    <col min="19" max="19" width="26.28515625" style="46" customWidth="1"/>
    <col min="20" max="21" width="14.5703125" style="46" customWidth="1"/>
    <col min="22" max="33" width="4.42578125" style="46" customWidth="1"/>
    <col min="34" max="35" width="5.85546875" style="46" customWidth="1"/>
    <col min="36" max="36" width="14.7109375" style="46" customWidth="1"/>
    <col min="37" max="38" width="8.7109375" style="46" customWidth="1"/>
    <col min="39" max="39" width="7" style="46" customWidth="1"/>
    <col min="40" max="41" width="7.7109375" style="46" customWidth="1"/>
    <col min="42" max="42" width="6.7109375" style="46" customWidth="1"/>
    <col min="43" max="43" width="5.85546875" style="46" customWidth="1"/>
    <col min="44" max="44" width="6.28515625" style="46" customWidth="1"/>
    <col min="45" max="45" width="4.42578125" style="46" customWidth="1"/>
    <col min="46" max="47" width="6.5703125" style="46" customWidth="1"/>
    <col min="48" max="48" width="4.5703125" style="46" customWidth="1"/>
    <col min="49" max="49" width="7.85546875" style="46" customWidth="1"/>
    <col min="50" max="50" width="4.28515625" style="46" customWidth="1"/>
    <col min="51" max="52" width="16.7109375" style="46" customWidth="1"/>
    <col min="53" max="53" width="5.7109375" style="46" customWidth="1"/>
    <col min="54" max="54" width="12.28515625" style="46" customWidth="1"/>
    <col min="55" max="55" width="9" style="46" customWidth="1"/>
    <col min="56" max="56" width="13.28515625" style="46" customWidth="1"/>
    <col min="57" max="57" width="8.42578125" style="46" customWidth="1"/>
    <col min="58" max="58" width="12.28515625" style="46" customWidth="1"/>
    <col min="59" max="59" width="15.5703125" style="46" customWidth="1"/>
    <col min="60" max="60" width="5.7109375" style="46" customWidth="1"/>
    <col min="61" max="61" width="8.28515625" style="46" customWidth="1"/>
    <col min="62" max="62" width="5.5703125" style="46" customWidth="1"/>
    <col min="63" max="63" width="3.5703125" style="46" customWidth="1"/>
    <col min="64" max="64" width="5.85546875" style="356" customWidth="1"/>
    <col min="65" max="65" width="3.5703125" style="46" customWidth="1"/>
    <col min="66" max="66" width="7.7109375" style="46" customWidth="1"/>
    <col min="67" max="67" width="11" style="216" customWidth="1"/>
    <col min="68" max="68" width="10.7109375" style="46" hidden="1" customWidth="1"/>
    <col min="69" max="69" width="4.42578125" style="46" hidden="1" customWidth="1"/>
    <col min="70" max="70" width="5.140625" style="46" hidden="1" customWidth="1"/>
    <col min="71" max="71" width="6.85546875" style="46" hidden="1" customWidth="1"/>
    <col min="72" max="72" width="4.140625" style="46" hidden="1" customWidth="1"/>
    <col min="73" max="73" width="6.28515625" style="46" hidden="1" customWidth="1"/>
    <col min="74" max="74" width="5.28515625" style="46" hidden="1" customWidth="1"/>
    <col min="75" max="75" width="7.42578125" style="46" hidden="1" customWidth="1"/>
    <col min="76" max="76" width="6.28515625" style="46" hidden="1" customWidth="1"/>
    <col min="77" max="77" width="7.140625" style="46" hidden="1" customWidth="1"/>
    <col min="78" max="78" width="6" style="46" hidden="1" customWidth="1"/>
    <col min="79" max="79" width="9" style="46" hidden="1" customWidth="1"/>
    <col min="80" max="86" width="10.7109375" style="46" hidden="1" customWidth="1"/>
    <col min="87" max="87" width="4" style="46" hidden="1" customWidth="1"/>
    <col min="88" max="149" width="10.7109375" style="46" hidden="1" customWidth="1"/>
    <col min="150" max="150" width="4.5703125" style="46" hidden="1" customWidth="1"/>
    <col min="151" max="213" width="10.7109375" style="46" hidden="1" customWidth="1"/>
    <col min="214" max="16384" width="10.7109375" style="46"/>
  </cols>
  <sheetData>
    <row r="1" spans="1:212" s="466" customFormat="1" ht="12.75" thickBot="1">
      <c r="A1" s="709" t="s">
        <v>234</v>
      </c>
      <c r="B1" s="710"/>
      <c r="C1" s="710"/>
      <c r="D1" s="710"/>
      <c r="E1" s="710"/>
      <c r="F1" s="710"/>
      <c r="G1" s="710"/>
      <c r="H1" s="710"/>
      <c r="I1" s="711"/>
      <c r="J1" s="697" t="s">
        <v>14</v>
      </c>
      <c r="K1" s="698"/>
      <c r="L1" s="698"/>
      <c r="M1" s="698"/>
      <c r="N1" s="698"/>
      <c r="O1" s="698"/>
      <c r="P1" s="698"/>
      <c r="Q1" s="698"/>
      <c r="R1" s="698"/>
      <c r="S1" s="698"/>
      <c r="T1" s="698"/>
      <c r="U1" s="698"/>
      <c r="V1" s="698"/>
      <c r="W1" s="698"/>
      <c r="X1" s="698"/>
      <c r="Y1" s="698"/>
      <c r="Z1" s="698"/>
      <c r="AA1" s="698"/>
      <c r="AB1" s="698"/>
      <c r="AC1" s="698"/>
      <c r="AD1" s="698"/>
      <c r="AE1" s="698"/>
      <c r="AF1" s="698"/>
      <c r="AG1" s="698"/>
      <c r="AH1" s="698"/>
      <c r="AI1" s="698"/>
      <c r="AJ1" s="698"/>
      <c r="AK1" s="698"/>
      <c r="AL1" s="698"/>
      <c r="AM1" s="699"/>
      <c r="AN1" s="706" t="s">
        <v>80</v>
      </c>
      <c r="AO1" s="707"/>
      <c r="AP1" s="707"/>
      <c r="AQ1" s="707"/>
      <c r="AR1" s="707"/>
      <c r="AS1" s="707"/>
      <c r="AT1" s="707"/>
      <c r="AU1" s="707"/>
      <c r="AV1" s="707"/>
      <c r="AW1" s="707"/>
      <c r="AX1" s="708"/>
      <c r="AY1" s="700" t="s">
        <v>231</v>
      </c>
      <c r="AZ1" s="701"/>
      <c r="BA1" s="701"/>
      <c r="BB1" s="701"/>
      <c r="BC1" s="701"/>
      <c r="BD1" s="701"/>
      <c r="BE1" s="701"/>
      <c r="BF1" s="702"/>
      <c r="BG1" s="703" t="s">
        <v>81</v>
      </c>
      <c r="BH1" s="704"/>
      <c r="BI1" s="704"/>
      <c r="BJ1" s="704"/>
      <c r="BK1" s="704"/>
      <c r="BL1" s="704"/>
      <c r="BM1" s="704"/>
      <c r="BN1" s="704"/>
      <c r="BO1" s="705"/>
      <c r="BP1" s="670" t="s">
        <v>233</v>
      </c>
      <c r="BQ1" s="671"/>
      <c r="BR1" s="671"/>
      <c r="BS1" s="671"/>
      <c r="BT1" s="671"/>
      <c r="BU1" s="671"/>
      <c r="BV1" s="671"/>
      <c r="BW1" s="671"/>
      <c r="BX1" s="671"/>
      <c r="BY1" s="671"/>
      <c r="BZ1" s="671"/>
      <c r="CA1" s="671"/>
      <c r="CB1" s="671"/>
      <c r="CC1" s="671"/>
      <c r="CD1" s="671"/>
      <c r="CE1" s="671"/>
      <c r="CF1" s="671"/>
      <c r="CG1" s="671"/>
      <c r="CH1" s="671"/>
      <c r="CI1" s="672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2" t="s">
        <v>232</v>
      </c>
      <c r="EF1" s="663"/>
      <c r="EG1" s="663"/>
      <c r="EH1" s="663"/>
      <c r="EI1" s="663"/>
      <c r="EJ1" s="663"/>
      <c r="EK1" s="663"/>
      <c r="EL1" s="663"/>
      <c r="EM1" s="663"/>
      <c r="EN1" s="663"/>
      <c r="EO1" s="663"/>
      <c r="EP1" s="663"/>
      <c r="EQ1" s="663"/>
      <c r="ER1" s="663"/>
      <c r="ES1" s="663"/>
      <c r="ET1" s="663"/>
      <c r="EU1" s="663"/>
      <c r="EV1" s="663"/>
      <c r="EW1" s="663"/>
      <c r="EX1" s="663"/>
      <c r="EY1" s="663"/>
      <c r="EZ1" s="663"/>
      <c r="FA1" s="663"/>
      <c r="FB1" s="663"/>
      <c r="FC1" s="663"/>
      <c r="FD1" s="663"/>
      <c r="FE1" s="663"/>
      <c r="FF1" s="663"/>
      <c r="FG1" s="663"/>
      <c r="FH1" s="663"/>
      <c r="FI1" s="663"/>
      <c r="FJ1" s="663"/>
      <c r="FK1" s="663"/>
      <c r="FL1" s="663"/>
      <c r="FM1" s="663"/>
      <c r="FN1" s="663"/>
      <c r="FO1" s="663"/>
      <c r="FP1" s="663"/>
      <c r="FQ1" s="663"/>
      <c r="FR1" s="663"/>
      <c r="FS1" s="663"/>
      <c r="FT1" s="663"/>
      <c r="FU1" s="663"/>
      <c r="FV1" s="663"/>
      <c r="FW1" s="663"/>
      <c r="FX1" s="663"/>
      <c r="FY1" s="663"/>
      <c r="FZ1" s="663"/>
      <c r="GA1" s="663"/>
      <c r="GB1" s="663"/>
      <c r="GC1" s="663"/>
      <c r="GD1" s="663"/>
      <c r="GE1" s="663"/>
      <c r="GF1" s="663"/>
      <c r="GG1" s="663"/>
      <c r="GH1" s="663"/>
      <c r="GI1" s="663"/>
      <c r="GJ1" s="663"/>
      <c r="GK1" s="663"/>
      <c r="GL1" s="663"/>
      <c r="GM1" s="663"/>
      <c r="GN1" s="663"/>
      <c r="GO1" s="663"/>
      <c r="GP1" s="663"/>
      <c r="GQ1" s="663"/>
      <c r="GR1" s="663"/>
      <c r="GS1" s="663"/>
      <c r="GT1" s="663"/>
      <c r="GU1" s="663"/>
      <c r="GV1" s="663"/>
      <c r="GW1" s="663"/>
      <c r="GX1" s="663"/>
      <c r="GY1" s="663"/>
      <c r="GZ1" s="663"/>
      <c r="HA1" s="663"/>
      <c r="HB1" s="663"/>
      <c r="HC1" s="663"/>
      <c r="HD1" s="664"/>
    </row>
    <row r="2" spans="1:212" s="70" customFormat="1" ht="13.5" thickBot="1">
      <c r="A2" s="647"/>
      <c r="B2" s="648"/>
      <c r="C2" s="649"/>
      <c r="D2" s="647" t="s">
        <v>79</v>
      </c>
      <c r="E2" s="648"/>
      <c r="F2" s="648"/>
      <c r="G2" s="648"/>
      <c r="H2" s="648"/>
      <c r="I2" s="649"/>
      <c r="J2" s="650" t="s">
        <v>84</v>
      </c>
      <c r="K2" s="651"/>
      <c r="L2" s="651"/>
      <c r="M2" s="651"/>
      <c r="N2" s="651"/>
      <c r="O2" s="652"/>
      <c r="P2" s="659" t="s">
        <v>83</v>
      </c>
      <c r="Q2" s="660"/>
      <c r="R2" s="660"/>
      <c r="S2" s="660"/>
      <c r="T2" s="660"/>
      <c r="U2" s="660"/>
      <c r="V2" s="660"/>
      <c r="W2" s="660"/>
      <c r="X2" s="660"/>
      <c r="Y2" s="660"/>
      <c r="Z2" s="660"/>
      <c r="AA2" s="660"/>
      <c r="AB2" s="660"/>
      <c r="AC2" s="660"/>
      <c r="AD2" s="660"/>
      <c r="AE2" s="660"/>
      <c r="AF2" s="660"/>
      <c r="AG2" s="660"/>
      <c r="AH2" s="660"/>
      <c r="AI2" s="660"/>
      <c r="AJ2" s="660"/>
      <c r="AK2" s="660"/>
      <c r="AL2" s="660"/>
      <c r="AM2" s="661"/>
      <c r="AN2" s="653" t="s">
        <v>80</v>
      </c>
      <c r="AO2" s="654"/>
      <c r="AP2" s="654"/>
      <c r="AQ2" s="654"/>
      <c r="AR2" s="654"/>
      <c r="AS2" s="654"/>
      <c r="AT2" s="654"/>
      <c r="AU2" s="654"/>
      <c r="AV2" s="654"/>
      <c r="AW2" s="654"/>
      <c r="AX2" s="655"/>
      <c r="AY2" s="656" t="s">
        <v>231</v>
      </c>
      <c r="AZ2" s="657"/>
      <c r="BA2" s="657"/>
      <c r="BB2" s="657"/>
      <c r="BC2" s="657"/>
      <c r="BD2" s="657"/>
      <c r="BE2" s="657"/>
      <c r="BF2" s="658"/>
      <c r="BG2" s="641" t="s">
        <v>81</v>
      </c>
      <c r="BH2" s="642"/>
      <c r="BI2" s="642"/>
      <c r="BJ2" s="642"/>
      <c r="BK2" s="642"/>
      <c r="BL2" s="642"/>
      <c r="BM2" s="642"/>
      <c r="BN2" s="642"/>
      <c r="BO2" s="643"/>
      <c r="BP2" s="673" t="s">
        <v>82</v>
      </c>
      <c r="BQ2" s="674"/>
      <c r="BR2" s="674"/>
      <c r="BS2" s="674"/>
      <c r="BT2" s="674"/>
      <c r="BU2" s="675"/>
      <c r="BV2" s="644" t="s">
        <v>91</v>
      </c>
      <c r="BW2" s="645"/>
      <c r="BX2" s="645"/>
      <c r="BY2" s="645"/>
      <c r="BZ2" s="645"/>
      <c r="CA2" s="645"/>
      <c r="CB2" s="646"/>
      <c r="CC2" s="688" t="s">
        <v>106</v>
      </c>
      <c r="CD2" s="689"/>
      <c r="CE2" s="689"/>
      <c r="CF2" s="689"/>
      <c r="CG2" s="689"/>
      <c r="CH2" s="689"/>
      <c r="CI2" s="690"/>
      <c r="CJ2" s="667" t="s">
        <v>107</v>
      </c>
      <c r="CK2" s="668"/>
      <c r="CL2" s="668"/>
      <c r="CM2" s="668"/>
      <c r="CN2" s="668"/>
      <c r="CO2" s="668"/>
      <c r="CP2" s="668"/>
      <c r="CQ2" s="668"/>
      <c r="CR2" s="668"/>
      <c r="CS2" s="668"/>
      <c r="CT2" s="668"/>
      <c r="CU2" s="668"/>
      <c r="CV2" s="668"/>
      <c r="CW2" s="668"/>
      <c r="CX2" s="668"/>
      <c r="CY2" s="668"/>
      <c r="CZ2" s="668"/>
      <c r="DA2" s="668"/>
      <c r="DB2" s="668"/>
      <c r="DC2" s="668"/>
      <c r="DD2" s="668"/>
      <c r="DE2" s="668"/>
      <c r="DF2" s="668"/>
      <c r="DG2" s="668"/>
      <c r="DH2" s="668"/>
      <c r="DI2" s="668"/>
      <c r="DJ2" s="668"/>
      <c r="DK2" s="668"/>
      <c r="DL2" s="668"/>
      <c r="DM2" s="668"/>
      <c r="DN2" s="668"/>
      <c r="DO2" s="668"/>
      <c r="DP2" s="668"/>
      <c r="DQ2" s="668"/>
      <c r="DR2" s="668"/>
      <c r="DS2" s="668"/>
      <c r="DT2" s="668"/>
      <c r="DU2" s="668"/>
      <c r="DV2" s="668"/>
      <c r="DW2" s="668"/>
      <c r="DX2" s="668"/>
      <c r="DY2" s="668"/>
      <c r="DZ2" s="668"/>
      <c r="EA2" s="668"/>
      <c r="EB2" s="668"/>
      <c r="EC2" s="668"/>
      <c r="ED2" s="669"/>
      <c r="EE2" s="665" t="s">
        <v>108</v>
      </c>
      <c r="EF2" s="665"/>
      <c r="EG2" s="665"/>
      <c r="EH2" s="665"/>
      <c r="EI2" s="665"/>
      <c r="EJ2" s="665"/>
      <c r="EK2" s="665"/>
      <c r="EL2" s="665"/>
      <c r="EM2" s="665"/>
      <c r="EN2" s="665"/>
      <c r="EO2" s="665"/>
      <c r="EP2" s="666"/>
      <c r="EQ2" s="691" t="s">
        <v>109</v>
      </c>
      <c r="ER2" s="692"/>
      <c r="ES2" s="692"/>
      <c r="ET2" s="692"/>
      <c r="EU2" s="692"/>
      <c r="EV2" s="692"/>
      <c r="EW2" s="692"/>
      <c r="EX2" s="692"/>
      <c r="EY2" s="692"/>
      <c r="EZ2" s="692"/>
      <c r="FA2" s="692"/>
      <c r="FB2" s="692"/>
      <c r="FC2" s="692"/>
      <c r="FD2" s="692"/>
      <c r="FE2" s="692"/>
      <c r="FF2" s="692"/>
      <c r="FG2" s="692"/>
      <c r="FH2" s="692"/>
      <c r="FI2" s="693"/>
      <c r="FJ2" s="694" t="s">
        <v>110</v>
      </c>
      <c r="FK2" s="695"/>
      <c r="FL2" s="695"/>
      <c r="FM2" s="695"/>
      <c r="FN2" s="695"/>
      <c r="FO2" s="695"/>
      <c r="FP2" s="695"/>
      <c r="FQ2" s="696"/>
      <c r="FR2" s="676" t="s">
        <v>111</v>
      </c>
      <c r="FS2" s="677"/>
      <c r="FT2" s="677"/>
      <c r="FU2" s="677"/>
      <c r="FV2" s="677"/>
      <c r="FW2" s="678"/>
      <c r="FX2" s="679" t="s">
        <v>112</v>
      </c>
      <c r="FY2" s="680"/>
      <c r="FZ2" s="680"/>
      <c r="GA2" s="680"/>
      <c r="GB2" s="680"/>
      <c r="GC2" s="681"/>
      <c r="GD2" s="682" t="s">
        <v>113</v>
      </c>
      <c r="GE2" s="683"/>
      <c r="GF2" s="683"/>
      <c r="GG2" s="683"/>
      <c r="GH2" s="683"/>
      <c r="GI2" s="684"/>
      <c r="GJ2" s="685" t="s">
        <v>114</v>
      </c>
      <c r="GK2" s="686"/>
      <c r="GL2" s="686"/>
      <c r="GM2" s="686"/>
      <c r="GN2" s="686"/>
      <c r="GO2" s="686"/>
      <c r="GP2" s="686"/>
      <c r="GQ2" s="686"/>
      <c r="GR2" s="686"/>
      <c r="GS2" s="686"/>
      <c r="GT2" s="686"/>
      <c r="GU2" s="686"/>
      <c r="GV2" s="686"/>
      <c r="GW2" s="686"/>
      <c r="GX2" s="686"/>
      <c r="GY2" s="686"/>
      <c r="GZ2" s="686"/>
      <c r="HA2" s="686"/>
      <c r="HB2" s="686"/>
      <c r="HC2" s="686"/>
      <c r="HD2" s="687"/>
    </row>
    <row r="3" spans="1:212" s="67" customFormat="1" ht="60">
      <c r="A3" s="327" t="s">
        <v>0</v>
      </c>
      <c r="B3" s="327" t="s">
        <v>1</v>
      </c>
      <c r="C3" s="328" t="s">
        <v>2</v>
      </c>
      <c r="D3" s="327" t="s">
        <v>3</v>
      </c>
      <c r="E3" s="327" t="s">
        <v>4</v>
      </c>
      <c r="F3" s="327" t="s">
        <v>5</v>
      </c>
      <c r="G3" s="465" t="s">
        <v>6</v>
      </c>
      <c r="H3" s="465" t="s">
        <v>7</v>
      </c>
      <c r="I3" s="465" t="s">
        <v>8</v>
      </c>
      <c r="J3" s="456">
        <f>COUNTA(E4:E1061)-2</f>
        <v>-2</v>
      </c>
      <c r="K3" s="330" t="s">
        <v>44</v>
      </c>
      <c r="L3" s="330" t="s">
        <v>9</v>
      </c>
      <c r="M3" s="330" t="s">
        <v>77</v>
      </c>
      <c r="N3" s="330" t="s">
        <v>75</v>
      </c>
      <c r="O3" s="330" t="s">
        <v>10</v>
      </c>
      <c r="P3" s="447" t="s">
        <v>85</v>
      </c>
      <c r="Q3" s="451" t="s">
        <v>95</v>
      </c>
      <c r="R3" s="452" t="s">
        <v>11</v>
      </c>
      <c r="S3" s="453" t="s">
        <v>12</v>
      </c>
      <c r="T3" s="330" t="s">
        <v>104</v>
      </c>
      <c r="U3" s="454" t="s">
        <v>78</v>
      </c>
      <c r="V3" s="468" t="s">
        <v>105</v>
      </c>
      <c r="W3" s="468" t="s">
        <v>105</v>
      </c>
      <c r="X3" s="468" t="s">
        <v>105</v>
      </c>
      <c r="Y3" s="468" t="s">
        <v>105</v>
      </c>
      <c r="Z3" s="468" t="s">
        <v>105</v>
      </c>
      <c r="AA3" s="468" t="s">
        <v>105</v>
      </c>
      <c r="AB3" s="468" t="s">
        <v>105</v>
      </c>
      <c r="AC3" s="468" t="s">
        <v>105</v>
      </c>
      <c r="AD3" s="468" t="s">
        <v>105</v>
      </c>
      <c r="AE3" s="468" t="s">
        <v>105</v>
      </c>
      <c r="AF3" s="468" t="s">
        <v>105</v>
      </c>
      <c r="AG3" s="468" t="s">
        <v>105</v>
      </c>
      <c r="AH3" s="329" t="s">
        <v>92</v>
      </c>
      <c r="AI3" s="329" t="s">
        <v>45</v>
      </c>
      <c r="AJ3" s="450" t="s">
        <v>85</v>
      </c>
      <c r="AK3" s="330" t="s">
        <v>13</v>
      </c>
      <c r="AL3" s="330" t="s">
        <v>14</v>
      </c>
      <c r="AM3" s="331" t="s">
        <v>15</v>
      </c>
      <c r="AN3" s="457" t="s">
        <v>63</v>
      </c>
      <c r="AO3" s="457" t="s">
        <v>61</v>
      </c>
      <c r="AP3" s="458" t="s">
        <v>16</v>
      </c>
      <c r="AQ3" s="458" t="s">
        <v>17</v>
      </c>
      <c r="AR3" s="459" t="s">
        <v>62</v>
      </c>
      <c r="AS3" s="460" t="s">
        <v>18</v>
      </c>
      <c r="AT3" s="461" t="s">
        <v>19</v>
      </c>
      <c r="AU3" s="462" t="s">
        <v>20</v>
      </c>
      <c r="AV3" s="463" t="s">
        <v>21</v>
      </c>
      <c r="AW3" s="463" t="s">
        <v>56</v>
      </c>
      <c r="AX3" s="464" t="s">
        <v>22</v>
      </c>
      <c r="AY3" s="332" t="s">
        <v>23</v>
      </c>
      <c r="AZ3" s="455" t="s">
        <v>105</v>
      </c>
      <c r="BA3" s="332" t="s">
        <v>24</v>
      </c>
      <c r="BB3" s="332" t="s">
        <v>25</v>
      </c>
      <c r="BC3" s="332" t="s">
        <v>26</v>
      </c>
      <c r="BD3" s="332" t="s">
        <v>27</v>
      </c>
      <c r="BE3" s="332" t="s">
        <v>28</v>
      </c>
      <c r="BF3" s="333" t="s">
        <v>29</v>
      </c>
      <c r="BG3" s="98" t="s">
        <v>85</v>
      </c>
      <c r="BH3" s="110" t="s">
        <v>30</v>
      </c>
      <c r="BI3" s="111" t="s">
        <v>31</v>
      </c>
      <c r="BJ3" s="111" t="s">
        <v>32</v>
      </c>
      <c r="BK3" s="112" t="s">
        <v>33</v>
      </c>
      <c r="BL3" s="357" t="s">
        <v>34</v>
      </c>
      <c r="BM3" s="113" t="s">
        <v>35</v>
      </c>
      <c r="BN3" s="112" t="s">
        <v>36</v>
      </c>
      <c r="BO3" s="112" t="s">
        <v>37</v>
      </c>
      <c r="BP3" s="450" t="s">
        <v>85</v>
      </c>
      <c r="BQ3" s="334" t="s">
        <v>38</v>
      </c>
      <c r="BR3" s="334" t="s">
        <v>72</v>
      </c>
      <c r="BS3" s="334" t="s">
        <v>75</v>
      </c>
      <c r="BT3" s="334" t="s">
        <v>73</v>
      </c>
      <c r="BU3" s="334" t="s">
        <v>75</v>
      </c>
      <c r="BV3" s="448" t="s">
        <v>86</v>
      </c>
      <c r="BW3" s="449" t="s">
        <v>75</v>
      </c>
      <c r="BX3" s="448" t="s">
        <v>87</v>
      </c>
      <c r="BY3" s="449" t="s">
        <v>75</v>
      </c>
      <c r="BZ3" s="448" t="s">
        <v>88</v>
      </c>
      <c r="CA3" s="449" t="s">
        <v>89</v>
      </c>
      <c r="CB3" s="448" t="s">
        <v>90</v>
      </c>
      <c r="CC3" s="471" t="s">
        <v>115</v>
      </c>
      <c r="CD3" s="471" t="s">
        <v>116</v>
      </c>
      <c r="CE3" s="472" t="s">
        <v>117</v>
      </c>
      <c r="CF3" s="472" t="s">
        <v>118</v>
      </c>
      <c r="CG3" s="472" t="s">
        <v>119</v>
      </c>
      <c r="CH3" s="473" t="s">
        <v>120</v>
      </c>
      <c r="CI3" s="474" t="s">
        <v>121</v>
      </c>
      <c r="CJ3" s="447" t="s">
        <v>85</v>
      </c>
      <c r="CK3" s="475" t="s">
        <v>122</v>
      </c>
      <c r="CL3" s="476" t="s">
        <v>123</v>
      </c>
      <c r="CM3" s="477" t="s">
        <v>124</v>
      </c>
      <c r="CN3" s="478" t="s">
        <v>125</v>
      </c>
      <c r="CO3" s="478" t="s">
        <v>126</v>
      </c>
      <c r="CP3" s="478" t="s">
        <v>127</v>
      </c>
      <c r="CQ3" s="478" t="s">
        <v>128</v>
      </c>
      <c r="CR3" s="479" t="s">
        <v>39</v>
      </c>
      <c r="CS3" s="480" t="s">
        <v>129</v>
      </c>
      <c r="CT3" s="480" t="s">
        <v>130</v>
      </c>
      <c r="CU3" s="480" t="s">
        <v>131</v>
      </c>
      <c r="CV3" s="480" t="s">
        <v>132</v>
      </c>
      <c r="CW3" s="480" t="s">
        <v>133</v>
      </c>
      <c r="CX3" s="480" t="s">
        <v>134</v>
      </c>
      <c r="CY3" s="481" t="s">
        <v>135</v>
      </c>
      <c r="CZ3" s="482" t="s">
        <v>42</v>
      </c>
      <c r="DA3" s="483" t="s">
        <v>136</v>
      </c>
      <c r="DB3" s="483" t="s">
        <v>137</v>
      </c>
      <c r="DC3" s="484" t="s">
        <v>138</v>
      </c>
      <c r="DD3" s="484" t="s">
        <v>139</v>
      </c>
      <c r="DE3" s="484" t="s">
        <v>140</v>
      </c>
      <c r="DF3" s="485" t="s">
        <v>141</v>
      </c>
      <c r="DG3" s="485" t="s">
        <v>142</v>
      </c>
      <c r="DH3" s="485" t="s">
        <v>143</v>
      </c>
      <c r="DI3" s="486" t="s">
        <v>144</v>
      </c>
      <c r="DJ3" s="486" t="s">
        <v>145</v>
      </c>
      <c r="DK3" s="486" t="s">
        <v>146</v>
      </c>
      <c r="DL3" s="487" t="s">
        <v>147</v>
      </c>
      <c r="DM3" s="488" t="s">
        <v>148</v>
      </c>
      <c r="DN3" s="489" t="s">
        <v>149</v>
      </c>
      <c r="DO3" s="490" t="s">
        <v>150</v>
      </c>
      <c r="DP3" s="491" t="s">
        <v>151</v>
      </c>
      <c r="DQ3" s="492" t="s">
        <v>152</v>
      </c>
      <c r="DR3" s="478" t="s">
        <v>153</v>
      </c>
      <c r="DS3" s="493" t="s">
        <v>154</v>
      </c>
      <c r="DT3" s="478" t="s">
        <v>155</v>
      </c>
      <c r="DU3" s="478" t="s">
        <v>156</v>
      </c>
      <c r="DV3" s="478" t="s">
        <v>157</v>
      </c>
      <c r="DW3" s="478" t="s">
        <v>158</v>
      </c>
      <c r="DX3" s="478" t="s">
        <v>159</v>
      </c>
      <c r="DY3" s="478" t="s">
        <v>160</v>
      </c>
      <c r="DZ3" s="478" t="s">
        <v>161</v>
      </c>
      <c r="EA3" s="478" t="s">
        <v>162</v>
      </c>
      <c r="EB3" s="494" t="s">
        <v>163</v>
      </c>
      <c r="EC3" s="478" t="s">
        <v>164</v>
      </c>
      <c r="ED3" s="478" t="s">
        <v>165</v>
      </c>
      <c r="EE3" s="432" t="s">
        <v>85</v>
      </c>
      <c r="EF3" s="495" t="s">
        <v>166</v>
      </c>
      <c r="EG3" s="496" t="s">
        <v>167</v>
      </c>
      <c r="EH3" s="496" t="s">
        <v>168</v>
      </c>
      <c r="EI3" s="496" t="s">
        <v>169</v>
      </c>
      <c r="EJ3" s="496" t="s">
        <v>170</v>
      </c>
      <c r="EK3" s="497" t="s">
        <v>171</v>
      </c>
      <c r="EL3" s="497" t="s">
        <v>172</v>
      </c>
      <c r="EM3" s="498" t="s">
        <v>173</v>
      </c>
      <c r="EN3" s="498" t="s">
        <v>174</v>
      </c>
      <c r="EO3" s="498" t="s">
        <v>175</v>
      </c>
      <c r="EP3" s="499" t="s">
        <v>176</v>
      </c>
      <c r="EQ3" s="500" t="s">
        <v>177</v>
      </c>
      <c r="ER3" s="501" t="s">
        <v>178</v>
      </c>
      <c r="ES3" s="502" t="s">
        <v>179</v>
      </c>
      <c r="ET3" s="503" t="s">
        <v>180</v>
      </c>
      <c r="EU3" s="504" t="s">
        <v>181</v>
      </c>
      <c r="EV3" s="505" t="s">
        <v>182</v>
      </c>
      <c r="EW3" s="506" t="s">
        <v>183</v>
      </c>
      <c r="EX3" s="502" t="s">
        <v>184</v>
      </c>
      <c r="EY3" s="502" t="s">
        <v>185</v>
      </c>
      <c r="EZ3" s="507" t="s">
        <v>186</v>
      </c>
      <c r="FA3" s="508" t="s">
        <v>187</v>
      </c>
      <c r="FB3" s="508" t="s">
        <v>188</v>
      </c>
      <c r="FC3" s="509" t="s">
        <v>189</v>
      </c>
      <c r="FD3" s="510" t="s">
        <v>190</v>
      </c>
      <c r="FE3" s="510" t="s">
        <v>191</v>
      </c>
      <c r="FF3" s="511" t="s">
        <v>192</v>
      </c>
      <c r="FG3" s="511" t="s">
        <v>193</v>
      </c>
      <c r="FH3" s="512" t="s">
        <v>194</v>
      </c>
      <c r="FI3" s="513" t="s">
        <v>195</v>
      </c>
      <c r="FJ3" s="514" t="s">
        <v>196</v>
      </c>
      <c r="FK3" s="515" t="s">
        <v>197</v>
      </c>
      <c r="FL3" s="516" t="s">
        <v>180</v>
      </c>
      <c r="FM3" s="516" t="s">
        <v>198</v>
      </c>
      <c r="FN3" s="516" t="s">
        <v>182</v>
      </c>
      <c r="FO3" s="517" t="s">
        <v>184</v>
      </c>
      <c r="FP3" s="518" t="s">
        <v>199</v>
      </c>
      <c r="FQ3" s="519" t="s">
        <v>200</v>
      </c>
      <c r="FR3" s="520" t="s">
        <v>196</v>
      </c>
      <c r="FS3" s="521" t="s">
        <v>197</v>
      </c>
      <c r="FT3" s="521" t="s">
        <v>198</v>
      </c>
      <c r="FU3" s="521" t="s">
        <v>182</v>
      </c>
      <c r="FV3" s="521" t="s">
        <v>184</v>
      </c>
      <c r="FW3" s="522" t="s">
        <v>199</v>
      </c>
      <c r="FX3" s="523" t="s">
        <v>201</v>
      </c>
      <c r="FY3" s="524" t="s">
        <v>202</v>
      </c>
      <c r="FZ3" s="514" t="s">
        <v>203</v>
      </c>
      <c r="GA3" s="519" t="s">
        <v>204</v>
      </c>
      <c r="GB3" s="520" t="s">
        <v>205</v>
      </c>
      <c r="GC3" s="525" t="s">
        <v>206</v>
      </c>
      <c r="GD3" s="526" t="s">
        <v>207</v>
      </c>
      <c r="GE3" s="527" t="s">
        <v>208</v>
      </c>
      <c r="GF3" s="528" t="s">
        <v>209</v>
      </c>
      <c r="GG3" s="528" t="s">
        <v>210</v>
      </c>
      <c r="GH3" s="527" t="s">
        <v>211</v>
      </c>
      <c r="GI3" s="529" t="s">
        <v>212</v>
      </c>
      <c r="GJ3" s="530" t="s">
        <v>213</v>
      </c>
      <c r="GK3" s="523" t="s">
        <v>214</v>
      </c>
      <c r="GL3" s="531" t="s">
        <v>215</v>
      </c>
      <c r="GM3" s="531" t="s">
        <v>216</v>
      </c>
      <c r="GN3" s="532" t="s">
        <v>217</v>
      </c>
      <c r="GO3" s="532" t="s">
        <v>218</v>
      </c>
      <c r="GP3" s="533" t="s">
        <v>219</v>
      </c>
      <c r="GQ3" s="533" t="s">
        <v>215</v>
      </c>
      <c r="GR3" s="533" t="s">
        <v>220</v>
      </c>
      <c r="GS3" s="534" t="s">
        <v>221</v>
      </c>
      <c r="GT3" s="535" t="s">
        <v>222</v>
      </c>
      <c r="GU3" s="534" t="s">
        <v>215</v>
      </c>
      <c r="GV3" s="534" t="s">
        <v>223</v>
      </c>
      <c r="GW3" s="534" t="s">
        <v>217</v>
      </c>
      <c r="GX3" s="534" t="s">
        <v>224</v>
      </c>
      <c r="GY3" s="536" t="s">
        <v>225</v>
      </c>
      <c r="GZ3" s="537" t="s">
        <v>226</v>
      </c>
      <c r="HA3" s="537" t="s">
        <v>227</v>
      </c>
      <c r="HB3" s="537" t="s">
        <v>228</v>
      </c>
      <c r="HC3" s="538" t="s">
        <v>229</v>
      </c>
      <c r="HD3" s="539" t="s">
        <v>230</v>
      </c>
    </row>
    <row r="4" spans="1:212" ht="12.75">
      <c r="A4" s="117"/>
      <c r="B4" s="117"/>
      <c r="C4" s="117"/>
      <c r="D4" s="117"/>
      <c r="E4" s="117"/>
      <c r="F4" s="117"/>
      <c r="G4" s="117"/>
      <c r="H4" s="118"/>
      <c r="I4" s="118"/>
      <c r="J4" s="117"/>
      <c r="K4" s="117"/>
      <c r="L4" s="117"/>
      <c r="M4" s="117"/>
      <c r="N4" s="117"/>
      <c r="O4" s="117"/>
      <c r="P4" s="433"/>
      <c r="Q4" s="117"/>
      <c r="R4" s="119"/>
      <c r="S4" s="470"/>
      <c r="T4" s="470"/>
      <c r="U4" s="470"/>
      <c r="V4" s="470"/>
      <c r="W4" s="470"/>
      <c r="X4" s="470"/>
      <c r="Y4" s="470"/>
      <c r="Z4" s="470"/>
      <c r="AA4" s="470"/>
      <c r="AB4" s="470"/>
      <c r="AC4" s="470"/>
      <c r="AD4" s="470"/>
      <c r="AE4" s="470"/>
      <c r="AF4" s="470"/>
      <c r="AG4" s="470"/>
      <c r="AH4" s="117"/>
      <c r="AI4" s="117"/>
      <c r="AJ4" s="117"/>
      <c r="AK4" s="470"/>
      <c r="AL4" s="470"/>
      <c r="AM4" s="120"/>
      <c r="AN4" s="121"/>
      <c r="AO4" s="121"/>
      <c r="AP4" s="470"/>
      <c r="AQ4" s="470"/>
      <c r="AR4" s="122"/>
      <c r="AS4" s="123"/>
      <c r="AT4" s="121"/>
      <c r="AU4" s="121"/>
      <c r="AV4" s="470"/>
      <c r="AW4" s="470"/>
      <c r="AX4" s="470"/>
      <c r="AY4" s="117"/>
      <c r="AZ4" s="117"/>
      <c r="BA4" s="117"/>
      <c r="BB4" s="117"/>
      <c r="BC4" s="117"/>
      <c r="BD4" s="117"/>
      <c r="BE4" s="117"/>
      <c r="BF4" s="118"/>
      <c r="BG4" s="117"/>
      <c r="BH4" s="117"/>
      <c r="BI4" s="117"/>
      <c r="BJ4" s="117"/>
      <c r="BK4" s="117"/>
      <c r="BL4" s="345"/>
      <c r="BM4" s="124"/>
      <c r="BN4" s="117"/>
      <c r="BO4" s="117"/>
      <c r="BP4" s="117"/>
      <c r="BQ4" s="117"/>
      <c r="BR4" s="121"/>
      <c r="BS4" s="121"/>
      <c r="BT4" s="121"/>
      <c r="BU4" s="121"/>
      <c r="BV4" s="117"/>
      <c r="BW4" s="117"/>
      <c r="BX4" s="117"/>
      <c r="BY4" s="117"/>
      <c r="BZ4" s="117"/>
      <c r="CA4" s="117"/>
      <c r="CB4" s="117"/>
      <c r="CC4" s="67"/>
      <c r="CD4" s="67"/>
      <c r="CE4" s="67"/>
      <c r="CF4" s="67"/>
      <c r="CG4" s="67"/>
      <c r="CH4" s="67"/>
      <c r="CI4" s="67"/>
      <c r="CJ4" s="67"/>
      <c r="CK4" s="67"/>
      <c r="CL4" s="67"/>
      <c r="CM4" s="67"/>
      <c r="CN4" s="67"/>
      <c r="CO4" s="67"/>
      <c r="CP4" s="67"/>
      <c r="CQ4" s="67"/>
      <c r="CR4" s="67"/>
      <c r="CS4" s="67"/>
      <c r="CT4" s="67"/>
      <c r="CU4" s="67"/>
      <c r="CV4" s="67"/>
      <c r="CW4" s="67"/>
      <c r="CX4" s="67"/>
      <c r="CY4" s="67"/>
      <c r="CZ4" s="67"/>
      <c r="DA4" s="67"/>
      <c r="DB4" s="67"/>
      <c r="DC4" s="67"/>
      <c r="DD4" s="67"/>
      <c r="DE4" s="67"/>
      <c r="DF4" s="67"/>
      <c r="DG4" s="67"/>
      <c r="DH4" s="67"/>
      <c r="DI4" s="67"/>
      <c r="DJ4" s="67"/>
      <c r="DK4" s="67"/>
      <c r="DL4" s="67"/>
      <c r="DM4" s="67"/>
      <c r="DN4" s="67"/>
      <c r="DO4" s="67"/>
      <c r="DP4" s="67"/>
      <c r="DQ4" s="67"/>
      <c r="DR4" s="67"/>
      <c r="DS4" s="67"/>
      <c r="DT4" s="67"/>
      <c r="DU4" s="67"/>
      <c r="DV4" s="67"/>
      <c r="DW4" s="67"/>
      <c r="DX4" s="67"/>
      <c r="DY4" s="67"/>
      <c r="DZ4" s="67"/>
      <c r="EA4" s="67"/>
      <c r="EB4" s="67"/>
      <c r="EC4" s="67"/>
      <c r="ED4" s="67"/>
      <c r="EE4" s="67"/>
      <c r="EF4" s="67"/>
      <c r="EG4" s="67"/>
      <c r="EH4" s="67"/>
      <c r="EI4" s="67"/>
      <c r="EJ4" s="67"/>
      <c r="EK4" s="67"/>
      <c r="EL4" s="67"/>
      <c r="EM4" s="67"/>
      <c r="EN4" s="67"/>
      <c r="EO4" s="67"/>
      <c r="EP4" s="67"/>
      <c r="EQ4" s="67"/>
      <c r="ER4" s="67"/>
      <c r="ES4" s="67"/>
      <c r="ET4" s="67"/>
      <c r="EU4" s="67"/>
      <c r="EV4" s="67"/>
      <c r="EW4" s="67"/>
      <c r="EX4" s="67"/>
      <c r="EY4" s="67"/>
      <c r="EZ4" s="67"/>
      <c r="FA4" s="67"/>
      <c r="FB4" s="67"/>
      <c r="FC4" s="67"/>
      <c r="FD4" s="67"/>
      <c r="FE4" s="67"/>
      <c r="FF4" s="67"/>
      <c r="FG4" s="67"/>
      <c r="FH4" s="67"/>
      <c r="FI4" s="67"/>
      <c r="FJ4" s="67"/>
      <c r="FK4" s="67"/>
      <c r="FL4" s="67"/>
      <c r="FM4" s="67"/>
      <c r="FN4" s="67"/>
      <c r="FO4" s="67"/>
      <c r="FP4" s="67"/>
      <c r="FQ4" s="67"/>
      <c r="FR4" s="67"/>
      <c r="FS4" s="67"/>
      <c r="FT4" s="67"/>
      <c r="FU4" s="67"/>
      <c r="FV4" s="67"/>
      <c r="FW4" s="67"/>
      <c r="FX4" s="67"/>
      <c r="FY4" s="67"/>
      <c r="FZ4" s="67"/>
      <c r="GA4" s="67"/>
      <c r="GB4" s="67"/>
      <c r="GC4" s="67"/>
      <c r="GD4" s="67"/>
      <c r="GE4" s="67"/>
      <c r="GF4" s="67"/>
      <c r="GG4" s="67"/>
      <c r="GH4" s="67"/>
      <c r="GI4" s="67"/>
      <c r="GJ4" s="67"/>
      <c r="GK4" s="67"/>
      <c r="GL4" s="67"/>
      <c r="GM4" s="67"/>
      <c r="GN4" s="67"/>
      <c r="GO4" s="67"/>
      <c r="GP4" s="67"/>
      <c r="GQ4" s="67"/>
      <c r="GR4" s="67"/>
      <c r="GS4" s="67"/>
      <c r="GT4" s="67"/>
      <c r="GU4" s="67"/>
      <c r="GV4" s="67"/>
      <c r="GW4" s="67"/>
      <c r="GX4" s="67"/>
      <c r="GY4" s="67"/>
      <c r="GZ4" s="67"/>
      <c r="HA4" s="67"/>
      <c r="HB4" s="67"/>
      <c r="HC4" s="67"/>
      <c r="HD4" s="67"/>
    </row>
    <row r="5" spans="1:212">
      <c r="A5" s="1"/>
      <c r="B5" s="2"/>
      <c r="C5" s="3"/>
      <c r="D5" s="4"/>
      <c r="E5" s="4"/>
      <c r="F5" s="5"/>
      <c r="G5" s="6"/>
      <c r="H5" s="7"/>
      <c r="I5" s="8"/>
      <c r="J5" s="9"/>
      <c r="K5" s="10"/>
      <c r="L5" s="11"/>
      <c r="M5" s="10"/>
      <c r="N5" s="11"/>
      <c r="O5" s="11"/>
      <c r="P5" s="434"/>
      <c r="Q5" s="442"/>
      <c r="R5" s="12"/>
      <c r="S5" s="401"/>
      <c r="T5" s="12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19"/>
      <c r="AP5" s="20"/>
      <c r="AQ5" s="20"/>
      <c r="AR5" s="21"/>
      <c r="AS5" s="22"/>
      <c r="AT5" s="23"/>
      <c r="AU5" s="24"/>
      <c r="AV5" s="25"/>
      <c r="AW5" s="26"/>
      <c r="AX5" s="27"/>
      <c r="AY5" s="28"/>
      <c r="AZ5" s="28"/>
      <c r="BA5" s="29"/>
      <c r="BB5" s="30"/>
      <c r="BC5" s="30"/>
      <c r="BD5" s="31"/>
      <c r="BE5" s="32"/>
      <c r="BF5" s="33"/>
      <c r="BG5" s="15"/>
      <c r="BH5" s="34"/>
      <c r="BI5" s="35"/>
      <c r="BJ5" s="36"/>
      <c r="BK5" s="37"/>
      <c r="BL5" s="65"/>
      <c r="BM5" s="38"/>
      <c r="BN5" s="39"/>
      <c r="BO5" s="40"/>
      <c r="BP5" s="41">
        <f>AJ5</f>
        <v>0</v>
      </c>
      <c r="BQ5" s="375"/>
      <c r="BR5" s="375"/>
      <c r="BS5" s="376"/>
      <c r="BT5" s="377"/>
      <c r="BU5" s="376"/>
      <c r="BV5" s="42"/>
      <c r="BW5" s="43"/>
      <c r="BX5" s="44"/>
      <c r="BY5" s="43"/>
      <c r="BZ5" s="42"/>
      <c r="CA5" s="43"/>
      <c r="CB5" s="45"/>
      <c r="CC5" s="544"/>
      <c r="CD5" s="545"/>
      <c r="CE5" s="545"/>
      <c r="CF5" s="545"/>
      <c r="CG5" s="546"/>
      <c r="CH5" s="545"/>
      <c r="CI5" s="547">
        <f>IF(AY5&lt;&gt;0, "mail", )</f>
        <v>0</v>
      </c>
      <c r="CJ5" s="434">
        <f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>IF(honos_humania&gt;0, GJ5*recup_past_humania,)</f>
        <v>#REF!</v>
      </c>
      <c r="GM5" s="617" t="e">
        <f>IF(honos_humania&gt;0,recup_past_humania* 6.5%,)</f>
        <v>#REF!</v>
      </c>
      <c r="GN5" s="618" t="e">
        <f>IF(AND(honos_humania&gt;0,recup_futur_humania&gt;0), recup_futur_humania*GJ5,"-")</f>
        <v>#REF!</v>
      </c>
      <c r="GO5" s="618" t="e">
        <f>IF(AND(honos_humania&gt;0,recup_futur_humania&gt;0), recup_futur_humania*6.5%,"-")</f>
        <v>#REF!</v>
      </c>
      <c r="GP5" s="619"/>
      <c r="GQ5" s="619" t="e">
        <f>IF(honos_FA&gt;0, GJ5*recup_past_FA,)</f>
        <v>#REF!</v>
      </c>
      <c r="GR5" s="619" t="e">
        <f>IF(honos_FA&gt;0,recup_past_FA* 8%,)</f>
        <v>#REF!</v>
      </c>
      <c r="GS5" s="620"/>
      <c r="GT5" s="621"/>
      <c r="GU5" s="620" t="e">
        <f>IF(honos_CIBLE&gt;0, GJ5*recup_past_CIBLE,)</f>
        <v>#REF!</v>
      </c>
      <c r="GV5" s="620" t="e">
        <f>IF(honos_CIBLE&gt;0,recup_past_CIBLE*GT5,)</f>
        <v>#REF!</v>
      </c>
      <c r="GW5" s="620" t="e">
        <f>IF(AND(honos_CIBLE&gt;0,recup_futur_CIBLE&gt;0), recup_futur_CIBLE*GJ5,"-")</f>
        <v>#REF!</v>
      </c>
      <c r="GX5" s="620" t="e">
        <f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>
      <c r="A6" s="1"/>
      <c r="B6" s="2"/>
      <c r="C6" s="3"/>
      <c r="D6" s="4"/>
      <c r="E6" s="4"/>
      <c r="F6" s="5"/>
      <c r="G6" s="6"/>
      <c r="H6" s="7"/>
      <c r="I6" s="8"/>
      <c r="J6" s="9"/>
      <c r="K6" s="10"/>
      <c r="L6" s="11"/>
      <c r="M6" s="10"/>
      <c r="N6" s="11"/>
      <c r="O6" s="11"/>
      <c r="P6" s="434"/>
      <c r="Q6" s="442"/>
      <c r="R6" s="12"/>
      <c r="S6" s="422"/>
      <c r="T6" s="12"/>
      <c r="U6" s="386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16"/>
      <c r="AL6" s="17"/>
      <c r="AM6" s="18"/>
      <c r="AN6" s="19"/>
      <c r="AO6" s="19"/>
      <c r="AP6" s="20"/>
      <c r="AQ6" s="20"/>
      <c r="AR6" s="21"/>
      <c r="AS6" s="22"/>
      <c r="AT6" s="23"/>
      <c r="AU6" s="24"/>
      <c r="AV6" s="25"/>
      <c r="AW6" s="26"/>
      <c r="AX6" s="27"/>
      <c r="AY6" s="28"/>
      <c r="AZ6" s="28"/>
      <c r="BA6" s="29"/>
      <c r="BB6" s="30"/>
      <c r="BC6" s="30"/>
      <c r="BD6" s="31"/>
      <c r="BE6" s="32"/>
      <c r="BF6" s="33"/>
      <c r="BG6" s="15"/>
      <c r="BH6" s="34"/>
      <c r="BI6" s="35"/>
      <c r="BJ6" s="36"/>
      <c r="BK6" s="37"/>
      <c r="BL6" s="65"/>
      <c r="BM6" s="38"/>
      <c r="BN6" s="39"/>
      <c r="BO6" s="40"/>
      <c r="BP6" s="41">
        <f>AJ6</f>
        <v>0</v>
      </c>
      <c r="BQ6" s="375"/>
      <c r="BR6" s="375"/>
      <c r="BS6" s="376"/>
      <c r="BT6" s="377"/>
      <c r="BU6" s="376"/>
      <c r="BV6" s="42"/>
      <c r="BW6" s="43"/>
      <c r="BX6" s="44"/>
      <c r="BY6" s="43"/>
      <c r="BZ6" s="42"/>
      <c r="CA6" s="43"/>
      <c r="CB6" s="45"/>
      <c r="CC6" s="544"/>
      <c r="CD6" s="545"/>
      <c r="CE6" s="545"/>
      <c r="CF6" s="545"/>
      <c r="CG6" s="546"/>
      <c r="CH6" s="545"/>
      <c r="CI6" s="547">
        <f>IF(AY6&lt;&gt;0, "mail", )</f>
        <v>0</v>
      </c>
      <c r="CJ6" s="434">
        <f>AJ6</f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>CONCATENATE(E6," ",F6)</f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>IF(honos_humania&gt;0, GJ6*recup_past_humania,)</f>
        <v>#REF!</v>
      </c>
      <c r="GM6" s="617" t="e">
        <f>IF(honos_humania&gt;0,recup_past_humania* 6.5%,)</f>
        <v>#REF!</v>
      </c>
      <c r="GN6" s="618" t="e">
        <f>IF(AND(honos_humania&gt;0,recup_futur_humania&gt;0), recup_futur_humania*GJ6,"-")</f>
        <v>#REF!</v>
      </c>
      <c r="GO6" s="618" t="e">
        <f>IF(AND(honos_humania&gt;0,recup_futur_humania&gt;0), recup_futur_humania*6.5%,"-")</f>
        <v>#REF!</v>
      </c>
      <c r="GP6" s="619"/>
      <c r="GQ6" s="619" t="e">
        <f>IF(honos_FA&gt;0, GJ6*recup_past_FA,)</f>
        <v>#REF!</v>
      </c>
      <c r="GR6" s="619" t="e">
        <f>IF(honos_FA&gt;0,recup_past_FA* 8%,)</f>
        <v>#REF!</v>
      </c>
      <c r="GS6" s="620"/>
      <c r="GT6" s="621"/>
      <c r="GU6" s="620" t="e">
        <f>IF(honos_CIBLE&gt;0, GJ6*recup_past_CIBLE,)</f>
        <v>#REF!</v>
      </c>
      <c r="GV6" s="620" t="e">
        <f>IF(honos_CIBLE&gt;0,recup_past_CIBLE*GT6,)</f>
        <v>#REF!</v>
      </c>
      <c r="GW6" s="620" t="e">
        <f>IF(AND(honos_CIBLE&gt;0,recup_futur_CIBLE&gt;0), recup_futur_CIBLE*GJ6,"-")</f>
        <v>#REF!</v>
      </c>
      <c r="GX6" s="620" t="e">
        <f>IF(AND(honos_CIBLE&gt;0,recup_futur_CIBLE&gt;0), recup_futur_CIBLE*GT6,"-")</f>
        <v>#REF!</v>
      </c>
      <c r="GY6" s="622"/>
      <c r="GZ6" s="623"/>
      <c r="HA6" s="624"/>
      <c r="HB6" s="625"/>
      <c r="HC6" s="626"/>
      <c r="HD6" s="627"/>
    </row>
  </sheetData>
  <sheetProtection formatCells="0" formatRows="0" insertColumns="0" insertRows="0" deleteRows="0" sort="0" autoFilter="0"/>
  <autoFilter ref="A4:HD6">
    <sortState ref="A5:HD557">
      <sortCondition descending="1" ref="R4"/>
    </sortState>
  </autoFilter>
  <customSheetViews>
    <customSheetView guid="{2F8BF59A-B28C-C84F-879A-BD32D802FAA7}" scale="140" showAutoFilter="1" hiddenColumns="1">
      <pane xSplit="8.5111111111111111" ySplit="12.941176470588236" topLeftCell="BC556"/>
      <selection activeCell="G12" sqref="G12"/>
      <pageMargins left="0.7" right="0.7" top="0.75" bottom="0.75" header="0.3" footer="0.3"/>
      <autoFilter ref="A4:HD557">
        <sortState ref="A5:HD557">
          <sortCondition descending="1" ref="R4"/>
        </sortState>
      </autoFilter>
    </customSheetView>
  </customSheetViews>
  <mergeCells count="26">
    <mergeCell ref="J1:AM1"/>
    <mergeCell ref="AY1:BF1"/>
    <mergeCell ref="BG1:BO1"/>
    <mergeCell ref="AN1:AX1"/>
    <mergeCell ref="A1:I1"/>
    <mergeCell ref="EE1:HD1"/>
    <mergeCell ref="EE2:EP2"/>
    <mergeCell ref="CJ1:ED1"/>
    <mergeCell ref="CJ2:ED2"/>
    <mergeCell ref="BP1:CI1"/>
    <mergeCell ref="BP2:BU2"/>
    <mergeCell ref="FR2:FW2"/>
    <mergeCell ref="FX2:GC2"/>
    <mergeCell ref="GD2:GI2"/>
    <mergeCell ref="GJ2:HD2"/>
    <mergeCell ref="CC2:CI2"/>
    <mergeCell ref="EQ2:FI2"/>
    <mergeCell ref="FJ2:FQ2"/>
    <mergeCell ref="BG2:BO2"/>
    <mergeCell ref="BV2:CB2"/>
    <mergeCell ref="A2:C2"/>
    <mergeCell ref="D2:I2"/>
    <mergeCell ref="J2:O2"/>
    <mergeCell ref="AN2:AX2"/>
    <mergeCell ref="AY2:BF2"/>
    <mergeCell ref="P2:AM2"/>
  </mergeCells>
  <conditionalFormatting sqref="AD5:AG6">
    <cfRule type="cellIs" dxfId="114" priority="4" operator="equal">
      <formula>"NON"</formula>
    </cfRule>
    <cfRule type="cellIs" dxfId="113" priority="5" operator="equal">
      <formula>"FA"</formula>
    </cfRule>
    <cfRule type="cellIs" dxfId="112" priority="6" operator="equal">
      <formula>"HUMANIA"</formula>
    </cfRule>
  </conditionalFormatting>
  <conditionalFormatting sqref="AD5:AG6">
    <cfRule type="cellIs" dxfId="111" priority="7" operator="equal">
      <formula>"NON"</formula>
    </cfRule>
    <cfRule type="cellIs" dxfId="110" priority="8" operator="equal">
      <formula>"FA"</formula>
    </cfRule>
    <cfRule type="cellIs" dxfId="109" priority="9" operator="equal">
      <formula>"HUMANIA"</formula>
    </cfRule>
  </conditionalFormatting>
  <conditionalFormatting sqref="CO5:CO6">
    <cfRule type="cellIs" dxfId="108" priority="2" operator="equal">
      <formula>"non"</formula>
    </cfRule>
    <cfRule type="cellIs" dxfId="107" priority="3" operator="equal">
      <formula>"oui"</formula>
    </cfRule>
  </conditionalFormatting>
  <conditionalFormatting sqref="FM5:FM6">
    <cfRule type="cellIs" dxfId="106" priority="1" operator="equal">
      <formula>"OK"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459EBDB6-B493-2447-A131-5A66DC976FC9}">
            <xm:f>'D:\Users\xavierangle\Dropbox\--INDISPENSABLES\Users\xavierangle\Dropbox\--INDISPENSABLES\[àFichier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D3727771-A52F-0148-829E-10BAC505EC3E}">
            <xm:f>'D:\Users\xavierangle\Dropbox\--INDISPENSABLES\Users\xavierangle\Dropbox\--INDISPENSABLES\[àFichier Prospects LIGHT V5.xlsx]Mailings'!#REF!</xm:f>
            <xm:f>'D:\Users\xavierangle\Dropbox\--INDISPENSABLES\Users\xavierangle\Dropbox\--INDISPENSABLES\[àFichier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AD5:AG6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HD55"/>
  <sheetViews>
    <sheetView zoomScale="140" zoomScaleNormal="130" zoomScalePageLayoutView="130" workbookViewId="0">
      <pane xSplit="12795" ySplit="5055" topLeftCell="BG78"/>
      <selection activeCell="F16" sqref="F16"/>
      <selection pane="topRight" activeCell="F16" sqref="F16"/>
      <selection pane="bottomLeft" activeCell="F16" sqref="F16"/>
      <selection pane="bottomRight" activeCell="F16" sqref="F16"/>
    </sheetView>
  </sheetViews>
  <sheetFormatPr baseColWidth="10" defaultColWidth="11.42578125" defaultRowHeight="12.75"/>
  <cols>
    <col min="1" max="2" width="1.7109375" style="67" customWidth="1"/>
    <col min="3" max="3" width="3.85546875" style="67" customWidth="1"/>
    <col min="4" max="4" width="3.7109375" style="348" customWidth="1"/>
    <col min="5" max="5" width="9.42578125" style="67" customWidth="1"/>
    <col min="6" max="6" width="7.85546875" style="67" customWidth="1"/>
    <col min="7" max="7" width="9.140625" style="67" customWidth="1"/>
    <col min="8" max="8" width="8.7109375" style="67" customWidth="1"/>
    <col min="9" max="9" width="8.5703125" style="67" customWidth="1"/>
    <col min="10" max="10" width="7.140625" style="67" customWidth="1"/>
    <col min="11" max="14" width="7.7109375" style="67" customWidth="1"/>
    <col min="15" max="15" width="8" style="349" customWidth="1"/>
    <col min="16" max="16" width="11.42578125" style="349" customWidth="1"/>
    <col min="17" max="17" width="8" style="349" customWidth="1"/>
    <col min="18" max="18" width="10.28515625" style="67" bestFit="1" customWidth="1"/>
    <col min="19" max="19" width="33.42578125" style="67" customWidth="1"/>
    <col min="20" max="21" width="17.28515625" style="67" customWidth="1"/>
    <col min="22" max="33" width="2.42578125" style="67" customWidth="1"/>
    <col min="34" max="34" width="6.7109375" style="67" customWidth="1"/>
    <col min="35" max="35" width="4.85546875" style="67" customWidth="1"/>
    <col min="36" max="36" width="9.85546875" style="67" customWidth="1"/>
    <col min="37" max="37" width="7.42578125" style="67" customWidth="1"/>
    <col min="38" max="38" width="3.42578125" style="67" customWidth="1"/>
    <col min="39" max="39" width="8.42578125" style="67" customWidth="1"/>
    <col min="40" max="40" width="4.85546875" style="67" customWidth="1"/>
    <col min="41" max="41" width="7.42578125" style="67" customWidth="1"/>
    <col min="42" max="42" width="6.28515625" style="67" customWidth="1"/>
    <col min="43" max="43" width="14.140625" style="67" customWidth="1"/>
    <col min="44" max="44" width="7" style="67" customWidth="1"/>
    <col min="45" max="45" width="7.28515625" style="67" customWidth="1"/>
    <col min="46" max="46" width="11.42578125" style="67"/>
    <col min="47" max="47" width="6" style="67" customWidth="1"/>
    <col min="48" max="48" width="8.42578125" style="67" customWidth="1"/>
    <col min="49" max="49" width="6.140625" style="67" customWidth="1"/>
    <col min="50" max="50" width="3" style="67" customWidth="1"/>
    <col min="51" max="51" width="6.5703125" style="67" customWidth="1"/>
    <col min="52" max="52" width="3" style="67" customWidth="1"/>
    <col min="53" max="53" width="6.42578125" style="348" customWidth="1"/>
    <col min="54" max="54" width="10.28515625" style="324" customWidth="1"/>
    <col min="55" max="55" width="4" style="67" customWidth="1"/>
    <col min="56" max="56" width="5.5703125" style="67" customWidth="1"/>
    <col min="57" max="57" width="6.28515625" style="67" customWidth="1"/>
    <col min="58" max="58" width="5" style="67" customWidth="1"/>
    <col min="59" max="59" width="6.5703125" style="67" customWidth="1"/>
    <col min="60" max="62" width="6.42578125" style="67" customWidth="1"/>
    <col min="63" max="64" width="11.42578125" style="67" customWidth="1"/>
    <col min="65" max="65" width="5.85546875" style="67" customWidth="1"/>
    <col min="66" max="66" width="6.5703125" style="67" customWidth="1"/>
    <col min="67" max="67" width="6.85546875" style="67" customWidth="1"/>
    <col min="68" max="68" width="13" style="67" hidden="1" customWidth="1"/>
    <col min="69" max="73" width="6" style="67" hidden="1" customWidth="1"/>
    <col min="74" max="80" width="6.5703125" style="67" hidden="1" customWidth="1"/>
    <col min="81" max="212" width="11.42578125" style="67" hidden="1" customWidth="1"/>
    <col min="213" max="16384" width="11.42578125" style="67"/>
  </cols>
  <sheetData>
    <row r="1" spans="1:212" s="70" customFormat="1" ht="13.5" thickBot="1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120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COUNTA(E3:E422)</f>
        <v>0</v>
      </c>
      <c r="K2" s="330" t="s">
        <v>44</v>
      </c>
      <c r="L2" s="330" t="s">
        <v>9</v>
      </c>
      <c r="M2" s="330" t="s">
        <v>77</v>
      </c>
      <c r="N2" s="330" t="s">
        <v>75</v>
      </c>
      <c r="O2" s="330" t="s">
        <v>10</v>
      </c>
      <c r="P2" s="447" t="s">
        <v>85</v>
      </c>
      <c r="Q2" s="451" t="s">
        <v>95</v>
      </c>
      <c r="R2" s="452" t="s">
        <v>11</v>
      </c>
      <c r="S2" s="453" t="s">
        <v>12</v>
      </c>
      <c r="T2" s="330" t="s">
        <v>104</v>
      </c>
      <c r="U2" s="454" t="s">
        <v>78</v>
      </c>
      <c r="V2" s="468" t="s">
        <v>105</v>
      </c>
      <c r="W2" s="468" t="s">
        <v>105</v>
      </c>
      <c r="X2" s="468" t="s">
        <v>105</v>
      </c>
      <c r="Y2" s="468" t="s">
        <v>105</v>
      </c>
      <c r="Z2" s="468" t="s">
        <v>105</v>
      </c>
      <c r="AA2" s="468" t="s">
        <v>105</v>
      </c>
      <c r="AB2" s="468" t="s">
        <v>105</v>
      </c>
      <c r="AC2" s="468" t="s">
        <v>105</v>
      </c>
      <c r="AD2" s="468" t="s">
        <v>105</v>
      </c>
      <c r="AE2" s="468" t="s">
        <v>105</v>
      </c>
      <c r="AF2" s="468" t="s">
        <v>105</v>
      </c>
      <c r="AG2" s="468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>
      <c r="A3" s="121"/>
      <c r="B3" s="121"/>
      <c r="C3" s="121"/>
      <c r="D3" s="345"/>
      <c r="E3" s="117"/>
      <c r="F3" s="117"/>
      <c r="G3" s="117"/>
      <c r="H3" s="118"/>
      <c r="I3" s="118"/>
      <c r="J3" s="117"/>
      <c r="K3" s="117"/>
      <c r="L3" s="117"/>
      <c r="M3" s="117"/>
      <c r="N3" s="117"/>
      <c r="O3" s="346"/>
      <c r="P3" s="433"/>
      <c r="Q3" s="346"/>
      <c r="R3" s="119"/>
      <c r="S3" s="470"/>
      <c r="T3" s="470"/>
      <c r="U3" s="470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17"/>
      <c r="AI3" s="117"/>
      <c r="AJ3" s="121"/>
      <c r="AK3" s="470"/>
      <c r="AL3" s="470"/>
      <c r="AM3" s="120"/>
      <c r="AN3" s="121"/>
      <c r="AO3" s="121"/>
      <c r="AP3" s="470"/>
      <c r="AQ3" s="470"/>
      <c r="AR3" s="122"/>
      <c r="AS3" s="470"/>
      <c r="AT3" s="121"/>
      <c r="AU3" s="121"/>
      <c r="AV3" s="470"/>
      <c r="AW3" s="470"/>
      <c r="AX3" s="470"/>
      <c r="AY3" s="467"/>
      <c r="BA3" s="117"/>
      <c r="BB3" s="117"/>
      <c r="BC3" s="117"/>
      <c r="BD3" s="117"/>
      <c r="BE3" s="117"/>
      <c r="BF3" s="118"/>
      <c r="BG3" s="121"/>
      <c r="BH3" s="117"/>
      <c r="BI3" s="117"/>
      <c r="BJ3" s="117"/>
      <c r="BK3" s="117"/>
      <c r="BL3" s="345"/>
      <c r="BM3" s="124"/>
      <c r="BN3" s="117"/>
      <c r="BO3" s="117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 s="46" customFormat="1" ht="12">
      <c r="A4" s="1"/>
      <c r="B4" s="2"/>
      <c r="C4" s="3"/>
      <c r="D4" s="4"/>
      <c r="E4" s="4"/>
      <c r="F4" s="5"/>
      <c r="G4" s="6"/>
      <c r="H4" s="7"/>
      <c r="I4" s="8"/>
      <c r="J4" s="9"/>
      <c r="K4" s="10"/>
      <c r="L4" s="11"/>
      <c r="M4" s="10"/>
      <c r="N4" s="11"/>
      <c r="O4" s="66"/>
      <c r="P4" s="434"/>
      <c r="Q4" s="12"/>
      <c r="R4" s="12"/>
      <c r="S4" s="13"/>
      <c r="T4" s="13"/>
      <c r="U4" s="386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16"/>
      <c r="AL4" s="17"/>
      <c r="AM4" s="18"/>
      <c r="AN4" s="19"/>
      <c r="AO4" s="19"/>
      <c r="AP4" s="20"/>
      <c r="AQ4" s="20"/>
      <c r="AR4" s="21"/>
      <c r="AS4" s="22"/>
      <c r="AT4" s="23"/>
      <c r="AU4" s="24"/>
      <c r="AV4" s="25"/>
      <c r="AW4" s="26"/>
      <c r="AX4" s="27"/>
      <c r="AY4" s="90"/>
      <c r="AZ4" s="117"/>
      <c r="BA4" s="29"/>
      <c r="BB4" s="30"/>
      <c r="BC4" s="30"/>
      <c r="BD4" s="31"/>
      <c r="BE4" s="32"/>
      <c r="BF4" s="33"/>
      <c r="BG4" s="15"/>
      <c r="BH4" s="34"/>
      <c r="BI4" s="35"/>
      <c r="BJ4" s="36"/>
      <c r="BK4" s="37"/>
      <c r="BL4" s="65"/>
      <c r="BM4" s="38"/>
      <c r="BN4" s="39"/>
      <c r="BO4" s="40"/>
      <c r="BP4" s="41">
        <f>AJ4</f>
        <v>0</v>
      </c>
      <c r="BQ4" s="375"/>
      <c r="BR4" s="375"/>
      <c r="BS4" s="376"/>
      <c r="BT4" s="377"/>
      <c r="BU4" s="376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s="46" customFormat="1" ht="12">
      <c r="A5" s="1"/>
      <c r="B5" s="2"/>
      <c r="C5" s="3"/>
      <c r="D5" s="4"/>
      <c r="E5" s="4"/>
      <c r="F5" s="5"/>
      <c r="G5" s="6"/>
      <c r="H5" s="7"/>
      <c r="I5" s="8"/>
      <c r="J5" s="9"/>
      <c r="K5" s="10"/>
      <c r="L5" s="11"/>
      <c r="M5" s="10"/>
      <c r="N5" s="11"/>
      <c r="O5" s="347"/>
      <c r="P5" s="434"/>
      <c r="Q5" s="12"/>
      <c r="R5" s="12"/>
      <c r="S5" s="13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19"/>
      <c r="AP5" s="20"/>
      <c r="AQ5" s="20"/>
      <c r="AR5" s="21"/>
      <c r="AS5" s="22"/>
      <c r="AT5" s="23"/>
      <c r="AU5" s="24"/>
      <c r="AV5" s="25"/>
      <c r="AW5" s="26"/>
      <c r="AX5" s="27"/>
      <c r="AY5" s="90"/>
      <c r="AZ5" s="117"/>
      <c r="BA5" s="29"/>
      <c r="BB5" s="30"/>
      <c r="BC5" s="30"/>
      <c r="BD5" s="31"/>
      <c r="BE5" s="32"/>
      <c r="BF5" s="33"/>
      <c r="BG5" s="15"/>
      <c r="BH5" s="34"/>
      <c r="BI5" s="35"/>
      <c r="BJ5" s="36"/>
      <c r="BK5" s="37"/>
      <c r="BL5" s="65"/>
      <c r="BM5" s="38"/>
      <c r="BN5" s="39"/>
      <c r="BO5" s="40"/>
      <c r="BP5" s="41">
        <f>AJ5</f>
        <v>0</v>
      </c>
      <c r="BQ5" s="375"/>
      <c r="BR5" s="375"/>
      <c r="BS5" s="376"/>
      <c r="BT5" s="377"/>
      <c r="BU5" s="376"/>
      <c r="BV5" s="42"/>
      <c r="BW5" s="43"/>
      <c r="BX5" s="44"/>
      <c r="BY5" s="43"/>
      <c r="BZ5" s="42"/>
      <c r="CA5" s="43"/>
      <c r="CB5" s="45"/>
      <c r="CC5" s="544"/>
      <c r="CD5" s="545"/>
      <c r="CE5" s="545"/>
      <c r="CF5" s="545"/>
      <c r="CG5" s="546"/>
      <c r="CH5" s="545"/>
      <c r="CI5" s="547">
        <f>IF(AY5&lt;&gt;0, "mail", )</f>
        <v>0</v>
      </c>
      <c r="CJ5" s="434">
        <f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>IF(honos_humania&gt;0, GJ5*recup_past_humania,)</f>
        <v>#REF!</v>
      </c>
      <c r="GM5" s="617" t="e">
        <f>IF(honos_humania&gt;0,recup_past_humania* 6.5%,)</f>
        <v>#REF!</v>
      </c>
      <c r="GN5" s="618" t="e">
        <f>IF(AND(honos_humania&gt;0,recup_futur_humania&gt;0), recup_futur_humania*GJ5,"-")</f>
        <v>#REF!</v>
      </c>
      <c r="GO5" s="618" t="e">
        <f>IF(AND(honos_humania&gt;0,recup_futur_humania&gt;0), recup_futur_humania*6.5%,"-")</f>
        <v>#REF!</v>
      </c>
      <c r="GP5" s="619"/>
      <c r="GQ5" s="619" t="e">
        <f>IF(honos_FA&gt;0, GJ5*recup_past_FA,)</f>
        <v>#REF!</v>
      </c>
      <c r="GR5" s="619" t="e">
        <f>IF(honos_FA&gt;0,recup_past_FA* 8%,)</f>
        <v>#REF!</v>
      </c>
      <c r="GS5" s="620"/>
      <c r="GT5" s="621"/>
      <c r="GU5" s="620" t="e">
        <f>IF(honos_CIBLE&gt;0, GJ5*recup_past_CIBLE,)</f>
        <v>#REF!</v>
      </c>
      <c r="GV5" s="620" t="e">
        <f>IF(honos_CIBLE&gt;0,recup_past_CIBLE*GT5,)</f>
        <v>#REF!</v>
      </c>
      <c r="GW5" s="620" t="e">
        <f>IF(AND(honos_CIBLE&gt;0,recup_futur_CIBLE&gt;0), recup_futur_CIBLE*GJ5,"-")</f>
        <v>#REF!</v>
      </c>
      <c r="GX5" s="620" t="e">
        <f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>
      <c r="BF6" s="286"/>
    </row>
    <row r="7" spans="1:212">
      <c r="AA7" s="350"/>
      <c r="AB7" s="350"/>
      <c r="AC7" s="350"/>
      <c r="BF7" s="286"/>
    </row>
    <row r="8" spans="1:212">
      <c r="AA8" s="350"/>
      <c r="AB8" s="350"/>
      <c r="AC8" s="350"/>
      <c r="BF8" s="286"/>
    </row>
    <row r="9" spans="1:212">
      <c r="BF9" s="286"/>
    </row>
    <row r="10" spans="1:212">
      <c r="BF10" s="286"/>
    </row>
    <row r="11" spans="1:212">
      <c r="BF11" s="286"/>
    </row>
    <row r="12" spans="1:212">
      <c r="BF12" s="286"/>
    </row>
    <row r="13" spans="1:212">
      <c r="BF13" s="286"/>
    </row>
    <row r="14" spans="1:212">
      <c r="BF14" s="286"/>
    </row>
    <row r="15" spans="1:212">
      <c r="BF15" s="286"/>
    </row>
    <row r="16" spans="1:212">
      <c r="BF16" s="286"/>
    </row>
    <row r="17" spans="58:58">
      <c r="BF17" s="286"/>
    </row>
    <row r="18" spans="58:58">
      <c r="BF18" s="286"/>
    </row>
    <row r="19" spans="58:58">
      <c r="BF19" s="286"/>
    </row>
    <row r="20" spans="58:58">
      <c r="BF20" s="286"/>
    </row>
    <row r="21" spans="58:58">
      <c r="BF21" s="286"/>
    </row>
    <row r="22" spans="58:58">
      <c r="BF22" s="286"/>
    </row>
    <row r="23" spans="58:58">
      <c r="BF23" s="286"/>
    </row>
    <row r="24" spans="58:58">
      <c r="BF24" s="286"/>
    </row>
    <row r="25" spans="58:58">
      <c r="BF25" s="286"/>
    </row>
    <row r="26" spans="58:58">
      <c r="BF26" s="286"/>
    </row>
    <row r="27" spans="58:58">
      <c r="BF27" s="286"/>
    </row>
    <row r="28" spans="58:58">
      <c r="BF28" s="286"/>
    </row>
    <row r="29" spans="58:58">
      <c r="BF29" s="286"/>
    </row>
    <row r="30" spans="58:58">
      <c r="BF30" s="286"/>
    </row>
    <row r="31" spans="58:58">
      <c r="BF31" s="286"/>
    </row>
    <row r="32" spans="58:58">
      <c r="BF32" s="286"/>
    </row>
    <row r="33" spans="58:58">
      <c r="BF33" s="286"/>
    </row>
    <row r="34" spans="58:58">
      <c r="BF34" s="286"/>
    </row>
    <row r="35" spans="58:58">
      <c r="BF35" s="286"/>
    </row>
    <row r="36" spans="58:58">
      <c r="BF36" s="286"/>
    </row>
    <row r="37" spans="58:58">
      <c r="BF37" s="286"/>
    </row>
    <row r="38" spans="58:58">
      <c r="BF38" s="286"/>
    </row>
    <row r="39" spans="58:58">
      <c r="BF39" s="286"/>
    </row>
    <row r="40" spans="58:58">
      <c r="BF40" s="286"/>
    </row>
    <row r="41" spans="58:58">
      <c r="BF41" s="286"/>
    </row>
    <row r="42" spans="58:58">
      <c r="BF42" s="286"/>
    </row>
    <row r="43" spans="58:58">
      <c r="BF43" s="286"/>
    </row>
    <row r="44" spans="58:58">
      <c r="BF44" s="286"/>
    </row>
    <row r="45" spans="58:58">
      <c r="BF45" s="286"/>
    </row>
    <row r="46" spans="58:58">
      <c r="BF46" s="286"/>
    </row>
    <row r="47" spans="58:58">
      <c r="BF47" s="286"/>
    </row>
    <row r="48" spans="58:58">
      <c r="BF48" s="286"/>
    </row>
    <row r="49" spans="58:58">
      <c r="BF49" s="286"/>
    </row>
    <row r="50" spans="58:58">
      <c r="BF50" s="286"/>
    </row>
    <row r="51" spans="58:58">
      <c r="BF51" s="286"/>
    </row>
    <row r="52" spans="58:58">
      <c r="BF52" s="286"/>
    </row>
    <row r="53" spans="58:58">
      <c r="BF53" s="286"/>
    </row>
    <row r="54" spans="58:58">
      <c r="BF54" s="286"/>
    </row>
    <row r="55" spans="58:58">
      <c r="BF55" s="286"/>
    </row>
  </sheetData>
  <sheetProtection formatCells="0" formatRows="0" insertColumns="0" insertRows="0" deleteRows="0" sort="0" autoFilter="0"/>
  <autoFilter ref="B3:HD5"/>
  <customSheetViews>
    <customSheetView guid="{2F8BF59A-B28C-C84F-879A-BD32D802FAA7}" scale="140" showAutoFilter="1" hiddenColumns="1">
      <pane xSplit="10" ySplit="9" topLeftCell="BG78"/>
      <selection activeCell="AJ18" sqref="AJ18"/>
      <pageMargins left="0" right="0" top="0" bottom="0" header="0" footer="0"/>
      <pageSetup paperSize="9" orientation="portrait" r:id="rId1"/>
      <autoFilter ref="B3:HD78"/>
    </customSheetView>
  </customSheetViews>
  <mergeCells count="18">
    <mergeCell ref="A1:C1"/>
    <mergeCell ref="D1:I1"/>
    <mergeCell ref="J1:O1"/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</mergeCells>
  <conditionalFormatting sqref="AD4:AG5">
    <cfRule type="cellIs" dxfId="103" priority="4" operator="equal">
      <formula>"NON"</formula>
    </cfRule>
    <cfRule type="cellIs" dxfId="102" priority="5" operator="equal">
      <formula>"FA"</formula>
    </cfRule>
    <cfRule type="cellIs" dxfId="101" priority="6" operator="equal">
      <formula>"HUMANIA"</formula>
    </cfRule>
  </conditionalFormatting>
  <conditionalFormatting sqref="AD4:AG5">
    <cfRule type="cellIs" dxfId="100" priority="7" operator="equal">
      <formula>"NON"</formula>
    </cfRule>
    <cfRule type="cellIs" dxfId="99" priority="8" operator="equal">
      <formula>"FA"</formula>
    </cfRule>
    <cfRule type="cellIs" dxfId="98" priority="9" operator="equal">
      <formula>"HUMANIA"</formula>
    </cfRule>
  </conditionalFormatting>
  <conditionalFormatting sqref="CO4:CO5">
    <cfRule type="cellIs" dxfId="97" priority="2" operator="equal">
      <formula>"non"</formula>
    </cfRule>
    <cfRule type="cellIs" dxfId="96" priority="3" operator="equal">
      <formula>"oui"</formula>
    </cfRule>
  </conditionalFormatting>
  <conditionalFormatting sqref="FM4:FM5">
    <cfRule type="cellIs" dxfId="95" priority="1" operator="equal">
      <formula>"OK"</formula>
    </cfRule>
  </conditionalFormatting>
  <pageMargins left="0" right="0" top="0" bottom="0" header="0" footer="0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EB4B8CED-9BE8-0847-9755-D075B60DF644}">
            <xm:f>'D:\Users\xavierangle\Dropbox\--INDISPENSABLES\Users\xavierangle\Dropbox\--INDISPENSABLES\[àFichier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9581DC17-1FEA-9D43-89AE-8D7493FAA30D}">
            <xm:f>'D:\Users\xavierangle\Dropbox\--INDISPENSABLES\Users\xavierangle\Dropbox\--INDISPENSABLES\[àFichier Prospects LIGHT V5.xlsx]Mailings'!#REF!</xm:f>
            <xm:f>'D:\Users\xavierangle\Dropbox\--INDISPENSABLES\Users\xavierangle\Dropbox\--INDISPENSABLES\[àFichier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:HD546"/>
  <sheetViews>
    <sheetView zoomScale="140" zoomScaleNormal="130" zoomScalePageLayoutView="130" workbookViewId="0">
      <pane xSplit="14235" ySplit="3825" topLeftCell="BG15"/>
      <selection activeCell="F16" sqref="F16"/>
      <selection pane="topRight" activeCell="F16" sqref="F16"/>
      <selection pane="bottomLeft" activeCell="F16" sqref="F16"/>
      <selection pane="bottomRight" activeCell="F16" sqref="F16"/>
    </sheetView>
  </sheetViews>
  <sheetFormatPr baseColWidth="10" defaultColWidth="11.42578125" defaultRowHeight="12.75"/>
  <cols>
    <col min="1" max="2" width="2.140625" style="67" customWidth="1"/>
    <col min="3" max="3" width="2.85546875" style="67" customWidth="1"/>
    <col min="4" max="4" width="4.140625" style="67" customWidth="1"/>
    <col min="5" max="5" width="12.85546875" style="67" customWidth="1"/>
    <col min="6" max="6" width="9.140625" style="67" customWidth="1"/>
    <col min="7" max="7" width="8.85546875" style="67" customWidth="1"/>
    <col min="8" max="9" width="9" style="67" customWidth="1"/>
    <col min="10" max="10" width="7" style="67" customWidth="1"/>
    <col min="11" max="11" width="7" style="67" bestFit="1" customWidth="1"/>
    <col min="12" max="12" width="6.5703125" style="67" bestFit="1" customWidth="1"/>
    <col min="13" max="14" width="6.5703125" style="67" customWidth="1"/>
    <col min="15" max="15" width="7.28515625" style="67" customWidth="1"/>
    <col min="16" max="16" width="14.140625" style="67" customWidth="1"/>
    <col min="17" max="17" width="7.28515625" style="67" customWidth="1"/>
    <col min="18" max="18" width="7.140625" style="67" customWidth="1"/>
    <col min="19" max="19" width="23.5703125" style="67" customWidth="1"/>
    <col min="20" max="20" width="15.140625" style="67" customWidth="1"/>
    <col min="21" max="21" width="18.28515625" style="67" hidden="1" customWidth="1"/>
    <col min="22" max="33" width="1.7109375" style="67" customWidth="1"/>
    <col min="34" max="34" width="4" style="67" bestFit="1" customWidth="1"/>
    <col min="35" max="35" width="5.42578125" style="67" customWidth="1"/>
    <col min="36" max="36" width="11.85546875" style="67" customWidth="1"/>
    <col min="37" max="37" width="5.7109375" style="67" customWidth="1"/>
    <col min="38" max="38" width="6.28515625" style="67" customWidth="1"/>
    <col min="39" max="39" width="6.7109375" style="67" customWidth="1"/>
    <col min="40" max="40" width="4.7109375" style="67" customWidth="1"/>
    <col min="41" max="41" width="6" style="67" customWidth="1"/>
    <col min="42" max="43" width="4.85546875" style="67" customWidth="1"/>
    <col min="44" max="44" width="4.140625" style="67" customWidth="1"/>
    <col min="45" max="45" width="3.5703125" style="67" customWidth="1"/>
    <col min="46" max="46" width="5.140625" style="67" customWidth="1"/>
    <col min="47" max="47" width="5.85546875" style="67" customWidth="1"/>
    <col min="48" max="48" width="4.5703125" style="67" customWidth="1"/>
    <col min="49" max="49" width="7.7109375" style="67" customWidth="1"/>
    <col min="50" max="50" width="3.5703125" style="67" customWidth="1"/>
    <col min="51" max="51" width="10.5703125" style="67" customWidth="1"/>
    <col min="52" max="52" width="3.7109375" style="68" customWidth="1"/>
    <col min="53" max="53" width="7.7109375" style="67" customWidth="1"/>
    <col min="54" max="54" width="8.42578125" style="69" customWidth="1"/>
    <col min="55" max="55" width="3.28515625" style="67" customWidth="1"/>
    <col min="56" max="56" width="4.85546875" style="67" customWidth="1"/>
    <col min="57" max="57" width="6" style="67" customWidth="1"/>
    <col min="58" max="58" width="4.42578125" style="67" customWidth="1"/>
    <col min="59" max="59" width="12.42578125" style="67" customWidth="1"/>
    <col min="60" max="60" width="5.42578125" style="67" customWidth="1"/>
    <col min="61" max="62" width="6" style="67" customWidth="1"/>
    <col min="63" max="63" width="3.7109375" style="67" customWidth="1"/>
    <col min="64" max="64" width="7.7109375" style="67" customWidth="1"/>
    <col min="65" max="65" width="2.85546875" style="67" customWidth="1"/>
    <col min="66" max="66" width="6.140625" style="67" customWidth="1"/>
    <col min="67" max="67" width="5.7109375" style="67" customWidth="1"/>
    <col min="68" max="68" width="12.42578125" style="67" hidden="1" customWidth="1"/>
    <col min="69" max="73" width="6.5703125" style="67" hidden="1" customWidth="1"/>
    <col min="74" max="74" width="5.85546875" style="67" hidden="1" customWidth="1"/>
    <col min="75" max="75" width="6.7109375" style="67" hidden="1" customWidth="1"/>
    <col min="76" max="79" width="5.85546875" style="67" hidden="1" customWidth="1"/>
    <col min="80" max="80" width="6" style="67" hidden="1" customWidth="1"/>
    <col min="81" max="212" width="11.42578125" style="67" hidden="1" customWidth="1"/>
    <col min="213" max="16384" width="11.42578125" style="67"/>
  </cols>
  <sheetData>
    <row r="1" spans="1:212" s="70" customFormat="1" ht="13.5" thickBot="1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45" customHeight="1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COUNTA(E3:E529)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96" t="s">
        <v>11</v>
      </c>
      <c r="R2" s="96" t="s">
        <v>11</v>
      </c>
      <c r="S2" s="95" t="s">
        <v>12</v>
      </c>
      <c r="T2" s="95" t="s">
        <v>78</v>
      </c>
      <c r="U2" s="385" t="s">
        <v>94</v>
      </c>
      <c r="V2" s="468" t="s">
        <v>105</v>
      </c>
      <c r="W2" s="468" t="s">
        <v>105</v>
      </c>
      <c r="X2" s="468" t="s">
        <v>105</v>
      </c>
      <c r="Y2" s="468" t="s">
        <v>105</v>
      </c>
      <c r="Z2" s="468" t="s">
        <v>105</v>
      </c>
      <c r="AA2" s="468" t="s">
        <v>105</v>
      </c>
      <c r="AB2" s="468" t="s">
        <v>105</v>
      </c>
      <c r="AC2" s="468" t="s">
        <v>105</v>
      </c>
      <c r="AD2" s="468" t="s">
        <v>105</v>
      </c>
      <c r="AE2" s="468" t="s">
        <v>105</v>
      </c>
      <c r="AF2" s="468" t="s">
        <v>105</v>
      </c>
      <c r="AG2" s="468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5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>
      <c r="A3" s="121"/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17"/>
      <c r="N3" s="117"/>
      <c r="O3" s="121"/>
      <c r="P3" s="433"/>
      <c r="Q3" s="121"/>
      <c r="R3" s="121"/>
      <c r="S3" s="121"/>
      <c r="T3" s="121"/>
      <c r="U3" s="121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21"/>
      <c r="AI3" s="121"/>
      <c r="AJ3" s="121"/>
      <c r="AK3" s="121"/>
      <c r="AL3" s="121"/>
      <c r="AM3" s="121"/>
      <c r="AN3" s="121"/>
      <c r="AO3" s="121"/>
      <c r="AP3" s="121"/>
      <c r="AQ3" s="121"/>
      <c r="AR3" s="122"/>
      <c r="AS3" s="121"/>
      <c r="AT3" s="121"/>
      <c r="AU3" s="121"/>
      <c r="AV3" s="121"/>
      <c r="AW3" s="121"/>
      <c r="AX3" s="121"/>
      <c r="AY3" s="121"/>
      <c r="AZ3" s="67"/>
      <c r="BA3" s="121"/>
      <c r="BB3" s="121"/>
      <c r="BC3" s="121"/>
      <c r="BD3" s="121"/>
      <c r="BE3" s="121"/>
      <c r="BF3" s="121"/>
      <c r="BG3" s="121"/>
      <c r="BH3" s="121"/>
      <c r="BI3" s="121"/>
      <c r="BJ3" s="121"/>
      <c r="BK3" s="121"/>
      <c r="BL3" s="121"/>
      <c r="BM3" s="217"/>
      <c r="BN3" s="121"/>
      <c r="BO3" s="121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>
      <c r="A4" s="51"/>
      <c r="B4" s="2"/>
      <c r="C4" s="3"/>
      <c r="D4" s="137"/>
      <c r="E4" s="137"/>
      <c r="F4" s="138"/>
      <c r="G4" s="139"/>
      <c r="H4" s="140"/>
      <c r="I4" s="144"/>
      <c r="J4" s="55"/>
      <c r="K4" s="421"/>
      <c r="L4" s="11"/>
      <c r="M4" s="11"/>
      <c r="N4" s="11"/>
      <c r="O4" s="66"/>
      <c r="P4" s="434"/>
      <c r="Q4" s="12"/>
      <c r="R4" s="12"/>
      <c r="S4" s="141"/>
      <c r="T4" s="141"/>
      <c r="U4" s="390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78"/>
      <c r="AL4" s="79"/>
      <c r="AM4" s="18"/>
      <c r="AN4" s="19"/>
      <c r="AO4" s="19"/>
      <c r="AP4" s="20"/>
      <c r="AQ4" s="20"/>
      <c r="AR4" s="21"/>
      <c r="AS4" s="22"/>
      <c r="AT4" s="23"/>
      <c r="AU4" s="24"/>
      <c r="AV4" s="25"/>
      <c r="AW4" s="26"/>
      <c r="AX4" s="27"/>
      <c r="AY4" s="142"/>
      <c r="AZ4" s="117"/>
      <c r="BA4" s="142"/>
      <c r="BB4" s="206"/>
      <c r="BC4" s="206"/>
      <c r="BD4" s="144"/>
      <c r="BE4" s="145"/>
      <c r="BF4" s="144"/>
      <c r="BG4" s="15"/>
      <c r="BH4" s="146"/>
      <c r="BI4" s="14"/>
      <c r="BJ4" s="61"/>
      <c r="BK4" s="62"/>
      <c r="BL4" s="233"/>
      <c r="BM4" s="63"/>
      <c r="BN4" s="147"/>
      <c r="BO4" s="147"/>
      <c r="BP4" s="41">
        <f>AJ4</f>
        <v>0</v>
      </c>
      <c r="BQ4" s="381"/>
      <c r="BR4" s="375"/>
      <c r="BS4" s="376"/>
      <c r="BT4" s="377"/>
      <c r="BU4" s="376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s="46" customFormat="1" ht="12">
      <c r="A5" s="51"/>
      <c r="B5" s="2"/>
      <c r="C5" s="3"/>
      <c r="D5" s="127"/>
      <c r="E5" s="127"/>
      <c r="F5" s="128"/>
      <c r="G5" s="244"/>
      <c r="H5" s="245"/>
      <c r="I5" s="129"/>
      <c r="J5" s="55"/>
      <c r="K5" s="235"/>
      <c r="L5" s="11"/>
      <c r="M5" s="11"/>
      <c r="N5" s="11"/>
      <c r="O5" s="66"/>
      <c r="P5" s="434"/>
      <c r="Q5" s="12"/>
      <c r="R5" s="12"/>
      <c r="S5" s="12"/>
      <c r="T5" s="12"/>
      <c r="U5" s="389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78"/>
      <c r="AL5" s="79"/>
      <c r="AM5" s="18"/>
      <c r="AN5" s="19"/>
      <c r="AO5" s="19"/>
      <c r="AP5" s="20"/>
      <c r="AQ5" s="20"/>
      <c r="AR5" s="21"/>
      <c r="AS5" s="22"/>
      <c r="AT5" s="23"/>
      <c r="AU5" s="24"/>
      <c r="AV5" s="25"/>
      <c r="AW5" s="26"/>
      <c r="AX5" s="27"/>
      <c r="AY5" s="429"/>
      <c r="AZ5" s="117"/>
      <c r="BA5" s="238"/>
      <c r="BB5" s="247"/>
      <c r="BC5" s="247"/>
      <c r="BD5" s="132"/>
      <c r="BE5" s="131"/>
      <c r="BF5" s="132"/>
      <c r="BG5" s="15"/>
      <c r="BH5" s="148"/>
      <c r="BI5" s="14"/>
      <c r="BJ5" s="61"/>
      <c r="BK5" s="62"/>
      <c r="BL5" s="233"/>
      <c r="BM5" s="248"/>
      <c r="BN5" s="240"/>
      <c r="BO5" s="240"/>
      <c r="BP5" s="41">
        <f>AJ5</f>
        <v>0</v>
      </c>
      <c r="BQ5" s="378" t="s">
        <v>40</v>
      </c>
      <c r="BR5" s="375"/>
      <c r="BS5" s="376"/>
      <c r="BT5" s="377"/>
      <c r="BU5" s="376"/>
      <c r="BV5" s="42"/>
      <c r="BW5" s="43"/>
      <c r="BX5" s="44"/>
      <c r="BY5" s="43"/>
      <c r="BZ5" s="42"/>
      <c r="CA5" s="43"/>
      <c r="CB5" s="45"/>
      <c r="CC5" s="544"/>
      <c r="CD5" s="545"/>
      <c r="CE5" s="545"/>
      <c r="CF5" s="545"/>
      <c r="CG5" s="546"/>
      <c r="CH5" s="545"/>
      <c r="CI5" s="547">
        <f>IF(AY5&lt;&gt;0, "mail", )</f>
        <v>0</v>
      </c>
      <c r="CJ5" s="434">
        <f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>IF(honos_humania&gt;0, GJ5*recup_past_humania,)</f>
        <v>#REF!</v>
      </c>
      <c r="GM5" s="617" t="e">
        <f>IF(honos_humania&gt;0,recup_past_humania* 6.5%,)</f>
        <v>#REF!</v>
      </c>
      <c r="GN5" s="618" t="e">
        <f>IF(AND(honos_humania&gt;0,recup_futur_humania&gt;0), recup_futur_humania*GJ5,"-")</f>
        <v>#REF!</v>
      </c>
      <c r="GO5" s="618" t="e">
        <f>IF(AND(honos_humania&gt;0,recup_futur_humania&gt;0), recup_futur_humania*6.5%,"-")</f>
        <v>#REF!</v>
      </c>
      <c r="GP5" s="619"/>
      <c r="GQ5" s="619" t="e">
        <f>IF(honos_FA&gt;0, GJ5*recup_past_FA,)</f>
        <v>#REF!</v>
      </c>
      <c r="GR5" s="619" t="e">
        <f>IF(honos_FA&gt;0,recup_past_FA* 8%,)</f>
        <v>#REF!</v>
      </c>
      <c r="GS5" s="620"/>
      <c r="GT5" s="621"/>
      <c r="GU5" s="620" t="e">
        <f>IF(honos_CIBLE&gt;0, GJ5*recup_past_CIBLE,)</f>
        <v>#REF!</v>
      </c>
      <c r="GV5" s="620" t="e">
        <f>IF(honos_CIBLE&gt;0,recup_past_CIBLE*GT5,)</f>
        <v>#REF!</v>
      </c>
      <c r="GW5" s="620" t="e">
        <f>IF(AND(honos_CIBLE&gt;0,recup_futur_CIBLE&gt;0), recup_futur_CIBLE*GJ5,"-")</f>
        <v>#REF!</v>
      </c>
      <c r="GX5" s="620" t="e">
        <f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>
      <c r="AF6" s="67" t="s">
        <v>76</v>
      </c>
    </row>
    <row r="7" spans="1:212">
      <c r="AG7" s="249"/>
    </row>
    <row r="63" ht="32.1" customHeight="1"/>
    <row r="545" ht="14.1" customHeight="1"/>
    <row r="546" ht="14.1" customHeight="1"/>
  </sheetData>
  <sheetProtection formatCells="0" formatRows="0" insertColumns="0" insertRows="0" deleteRows="0" sort="0" autoFilter="0"/>
  <autoFilter ref="A3:HD5">
    <sortState ref="A4:HD16">
      <sortCondition ref="P3:P16"/>
    </sortState>
  </autoFilter>
  <customSheetViews>
    <customSheetView guid="{2F8BF59A-B28C-C84F-879A-BD32D802FAA7}" scale="140" showAutoFilter="1" hiddenColumns="1">
      <pane xSplit="10.27536231884058" ySplit="5.9402985074626864" topLeftCell="BG15"/>
      <selection activeCell="AJ18" sqref="AJ18"/>
      <pageMargins left="0" right="0" top="0" bottom="0" header="0" footer="0"/>
      <pageSetup paperSize="9" orientation="portrait" r:id="rId1"/>
      <autoFilter ref="A3:HD16">
        <sortState ref="A4:HD16">
          <sortCondition ref="P3:P16"/>
        </sortState>
      </autoFilter>
    </customSheetView>
  </customSheetViews>
  <mergeCells count="18">
    <mergeCell ref="FJ1:FQ1"/>
    <mergeCell ref="FR1:FW1"/>
    <mergeCell ref="FX1:GC1"/>
    <mergeCell ref="GD1:GI1"/>
    <mergeCell ref="GJ1:HD1"/>
    <mergeCell ref="BV1:CB1"/>
    <mergeCell ref="CC1:CI1"/>
    <mergeCell ref="CJ1:ED1"/>
    <mergeCell ref="EE1:EP1"/>
    <mergeCell ref="EQ1:FI1"/>
    <mergeCell ref="AY1:BF1"/>
    <mergeCell ref="BG1:BO1"/>
    <mergeCell ref="BP1:BU1"/>
    <mergeCell ref="A1:C1"/>
    <mergeCell ref="D1:I1"/>
    <mergeCell ref="J1:O1"/>
    <mergeCell ref="P1:AM1"/>
    <mergeCell ref="AN1:AX1"/>
  </mergeCells>
  <conditionalFormatting sqref="AD4:AG5">
    <cfRule type="cellIs" dxfId="92" priority="4" operator="equal">
      <formula>"NON"</formula>
    </cfRule>
    <cfRule type="cellIs" dxfId="91" priority="5" operator="equal">
      <formula>"FA"</formula>
    </cfRule>
    <cfRule type="cellIs" dxfId="90" priority="6" operator="equal">
      <formula>"HUMANIA"</formula>
    </cfRule>
  </conditionalFormatting>
  <conditionalFormatting sqref="CO4:CO5">
    <cfRule type="cellIs" dxfId="89" priority="2" operator="equal">
      <formula>"non"</formula>
    </cfRule>
    <cfRule type="cellIs" dxfId="88" priority="3" operator="equal">
      <formula>"oui"</formula>
    </cfRule>
  </conditionalFormatting>
  <conditionalFormatting sqref="FM4:FM5">
    <cfRule type="cellIs" dxfId="87" priority="1" operator="equal">
      <formula>"OK"</formula>
    </cfRule>
  </conditionalFormatting>
  <pageMargins left="0" right="0" top="0" bottom="0" header="0" footer="0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AF598287-43B3-D94F-BEB7-011A15F38170}">
            <xm:f>'D:\Users\xavierangle\Dropbox\--INDISPENSABLES\Users\xavierangle\Dropbox\--INDISPENSABLES\[àFichier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95DD4D8E-04BD-5345-BAA0-46FA48FADC90}">
            <xm:f>'D:\Users\xavierangle\Dropbox\--INDISPENSABLES\Users\xavierangle\Dropbox\--INDISPENSABLES\[àFichier Prospects LIGHT V5.xlsx]Mailings'!#REF!</xm:f>
            <xm:f>'D:\Users\xavierangle\Dropbox\--INDISPENSABLES\Users\xavierangle\Dropbox\--INDISPENSABLES\[àFichier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A1:HD14"/>
  <sheetViews>
    <sheetView zoomScale="140" zoomScaleNormal="130" zoomScalePageLayoutView="130" workbookViewId="0">
      <pane xSplit="14220" topLeftCell="BG1"/>
      <selection activeCell="F16" sqref="F16"/>
      <selection pane="topRight" activeCell="F16" sqref="F16"/>
    </sheetView>
  </sheetViews>
  <sheetFormatPr baseColWidth="10" defaultColWidth="11.42578125" defaultRowHeight="12.75"/>
  <cols>
    <col min="1" max="2" width="2.28515625" style="67" customWidth="1"/>
    <col min="3" max="3" width="3.7109375" style="67" customWidth="1"/>
    <col min="4" max="4" width="4.42578125" style="67" customWidth="1"/>
    <col min="5" max="5" width="8.5703125" style="67" customWidth="1"/>
    <col min="6" max="6" width="10.85546875" style="67" bestFit="1" customWidth="1"/>
    <col min="7" max="7" width="11.140625" style="67" customWidth="1"/>
    <col min="8" max="8" width="7.85546875" style="67" bestFit="1" customWidth="1"/>
    <col min="9" max="9" width="8.140625" style="67" bestFit="1" customWidth="1"/>
    <col min="10" max="10" width="6.5703125" style="67" bestFit="1" customWidth="1"/>
    <col min="11" max="11" width="8.28515625" style="67" bestFit="1" customWidth="1"/>
    <col min="12" max="12" width="5.85546875" style="67" customWidth="1"/>
    <col min="13" max="13" width="7.140625" style="67" customWidth="1"/>
    <col min="14" max="14" width="6.28515625" style="67" customWidth="1"/>
    <col min="15" max="15" width="7.28515625" style="67" bestFit="1" customWidth="1"/>
    <col min="16" max="16" width="14" style="67" customWidth="1"/>
    <col min="17" max="17" width="7.28515625" style="67" customWidth="1"/>
    <col min="18" max="18" width="6.42578125" style="67" customWidth="1"/>
    <col min="19" max="20" width="16" style="67" customWidth="1"/>
    <col min="21" max="21" width="19.28515625" style="67" customWidth="1"/>
    <col min="22" max="33" width="1.85546875" style="67" customWidth="1"/>
    <col min="34" max="34" width="4" style="67" customWidth="1"/>
    <col min="35" max="35" width="4.7109375" style="67" bestFit="1" customWidth="1"/>
    <col min="36" max="36" width="11.42578125" style="67" customWidth="1"/>
    <col min="37" max="37" width="7.42578125" style="67" bestFit="1" customWidth="1"/>
    <col min="38" max="38" width="8.85546875" style="67" customWidth="1"/>
    <col min="39" max="39" width="13" style="67" customWidth="1"/>
    <col min="40" max="40" width="8.28515625" style="67" customWidth="1"/>
    <col min="41" max="41" width="9.7109375" style="67" bestFit="1" customWidth="1"/>
    <col min="42" max="42" width="6" style="70" customWidth="1"/>
    <col min="43" max="43" width="5.85546875" style="67" customWidth="1"/>
    <col min="44" max="44" width="5.28515625" style="67" bestFit="1" customWidth="1"/>
    <col min="45" max="45" width="4.42578125" style="67" customWidth="1"/>
    <col min="46" max="46" width="7" style="67" customWidth="1"/>
    <col min="47" max="47" width="5.28515625" style="67" bestFit="1" customWidth="1"/>
    <col min="48" max="48" width="4.85546875" style="67" customWidth="1"/>
    <col min="49" max="49" width="7.28515625" style="67" customWidth="1"/>
    <col min="50" max="50" width="3.7109375" style="67" customWidth="1"/>
    <col min="51" max="51" width="11.5703125" style="67" customWidth="1"/>
    <col min="52" max="52" width="3.28515625" style="68" customWidth="1"/>
    <col min="53" max="53" width="7.42578125" style="67" customWidth="1"/>
    <col min="54" max="54" width="9" style="69" customWidth="1"/>
    <col min="55" max="55" width="3.85546875" style="67" customWidth="1"/>
    <col min="56" max="56" width="15.7109375" style="67" customWidth="1"/>
    <col min="57" max="57" width="6.140625" style="67" customWidth="1"/>
    <col min="58" max="58" width="7" style="67" customWidth="1"/>
    <col min="59" max="59" width="9.85546875" style="67" customWidth="1"/>
    <col min="60" max="62" width="5.7109375" style="67" customWidth="1"/>
    <col min="63" max="63" width="3.5703125" style="67" customWidth="1"/>
    <col min="64" max="64" width="8" style="67" customWidth="1"/>
    <col min="65" max="65" width="3.7109375" style="67" customWidth="1"/>
    <col min="66" max="66" width="7" style="67" customWidth="1"/>
    <col min="67" max="67" width="6.85546875" style="67" customWidth="1"/>
    <col min="68" max="68" width="13" style="67" hidden="1" customWidth="1"/>
    <col min="69" max="187" width="6.5703125" style="67" hidden="1" customWidth="1"/>
    <col min="188" max="212" width="11.42578125" style="67" hidden="1" customWidth="1"/>
    <col min="213" max="16384" width="11.42578125" style="67"/>
  </cols>
  <sheetData>
    <row r="1" spans="1:212" s="70" customFormat="1" ht="13.5" thickBot="1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96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469">
        <f>COUNTA(E3:E544)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68" t="s">
        <v>105</v>
      </c>
      <c r="W2" s="468" t="s">
        <v>105</v>
      </c>
      <c r="X2" s="468" t="s">
        <v>105</v>
      </c>
      <c r="Y2" s="468" t="s">
        <v>105</v>
      </c>
      <c r="Z2" s="468" t="s">
        <v>105</v>
      </c>
      <c r="AA2" s="468" t="s">
        <v>105</v>
      </c>
      <c r="AB2" s="468" t="s">
        <v>105</v>
      </c>
      <c r="AC2" s="468" t="s">
        <v>105</v>
      </c>
      <c r="AD2" s="468" t="s">
        <v>105</v>
      </c>
      <c r="AE2" s="468" t="s">
        <v>105</v>
      </c>
      <c r="AF2" s="468" t="s">
        <v>105</v>
      </c>
      <c r="AG2" s="468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97</v>
      </c>
      <c r="AP2" s="101" t="s">
        <v>16</v>
      </c>
      <c r="AQ2" s="101" t="s">
        <v>17</v>
      </c>
      <c r="AR2" s="102" t="s">
        <v>62</v>
      </c>
      <c r="AS2" s="103" t="s">
        <v>96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s="269" customFormat="1">
      <c r="A3" s="250"/>
      <c r="B3" s="250"/>
      <c r="C3" s="251"/>
      <c r="D3" s="250"/>
      <c r="E3" s="250"/>
      <c r="F3" s="250"/>
      <c r="G3" s="252"/>
      <c r="H3" s="252"/>
      <c r="I3" s="252"/>
      <c r="J3" s="253"/>
      <c r="K3" s="253"/>
      <c r="L3" s="253"/>
      <c r="M3" s="117"/>
      <c r="N3" s="117"/>
      <c r="O3" s="253"/>
      <c r="P3" s="433"/>
      <c r="Q3" s="253"/>
      <c r="R3" s="254"/>
      <c r="S3" s="253"/>
      <c r="T3" s="253"/>
      <c r="U3" s="253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253"/>
      <c r="AI3" s="253"/>
      <c r="AJ3" s="255"/>
      <c r="AK3" s="256"/>
      <c r="AL3" s="253"/>
      <c r="AM3" s="121"/>
      <c r="AN3" s="257"/>
      <c r="AO3" s="257"/>
      <c r="AP3" s="122"/>
      <c r="AQ3" s="122"/>
      <c r="AR3" s="122"/>
      <c r="AS3" s="258"/>
      <c r="AT3" s="259"/>
      <c r="AU3" s="259"/>
      <c r="AV3" s="259"/>
      <c r="AW3" s="259"/>
      <c r="AX3" s="122"/>
      <c r="AY3" s="260"/>
      <c r="AZ3" s="67"/>
      <c r="BA3" s="261"/>
      <c r="BB3" s="261"/>
      <c r="BC3" s="261"/>
      <c r="BD3" s="261"/>
      <c r="BE3" s="261"/>
      <c r="BF3" s="262"/>
      <c r="BG3" s="255"/>
      <c r="BH3" s="263"/>
      <c r="BI3" s="264"/>
      <c r="BJ3" s="264"/>
      <c r="BK3" s="265"/>
      <c r="BL3" s="265"/>
      <c r="BM3" s="266"/>
      <c r="BN3" s="265"/>
      <c r="BO3" s="265"/>
      <c r="BP3" s="117"/>
      <c r="BQ3" s="267"/>
      <c r="BR3" s="121"/>
      <c r="BS3" s="121"/>
      <c r="BT3" s="121"/>
      <c r="BU3" s="121"/>
      <c r="BV3" s="255"/>
      <c r="BW3" s="255"/>
      <c r="BX3" s="255"/>
      <c r="BY3" s="255"/>
      <c r="BZ3" s="255"/>
      <c r="CA3" s="255"/>
      <c r="CB3" s="255"/>
      <c r="CC3" s="67"/>
      <c r="CD3" s="67"/>
      <c r="CE3" s="67"/>
      <c r="CF3" s="67"/>
      <c r="CG3" s="67"/>
      <c r="CH3" s="67"/>
      <c r="CI3" s="67"/>
      <c r="CJ3" s="67"/>
      <c r="CK3" s="67"/>
      <c r="CL3" s="67"/>
      <c r="CM3" s="67"/>
      <c r="CN3" s="67"/>
      <c r="CO3" s="67"/>
      <c r="CP3" s="67"/>
      <c r="CQ3" s="67"/>
      <c r="CR3" s="67"/>
      <c r="CS3" s="67"/>
      <c r="CT3" s="67"/>
      <c r="CU3" s="67"/>
      <c r="CV3" s="67"/>
      <c r="CW3" s="67"/>
      <c r="CX3" s="67"/>
      <c r="CY3" s="67"/>
      <c r="CZ3" s="67"/>
      <c r="DA3" s="67"/>
      <c r="DB3" s="67"/>
      <c r="DC3" s="67"/>
      <c r="DD3" s="67"/>
      <c r="DE3" s="67"/>
      <c r="DF3" s="67"/>
      <c r="DG3" s="67"/>
      <c r="DH3" s="67"/>
      <c r="DI3" s="67"/>
      <c r="DJ3" s="67"/>
      <c r="DK3" s="67"/>
      <c r="DL3" s="67"/>
      <c r="DM3" s="67"/>
      <c r="DN3" s="67"/>
      <c r="DO3" s="67"/>
      <c r="DP3" s="67"/>
      <c r="DQ3" s="67"/>
      <c r="DR3" s="67"/>
      <c r="DS3" s="67"/>
      <c r="DT3" s="67"/>
      <c r="DU3" s="67"/>
      <c r="DV3" s="67"/>
      <c r="DW3" s="67"/>
      <c r="DX3" s="67"/>
      <c r="DY3" s="67"/>
      <c r="DZ3" s="67"/>
      <c r="EA3" s="67"/>
      <c r="EB3" s="67"/>
      <c r="EC3" s="67"/>
      <c r="ED3" s="67"/>
      <c r="EE3" s="67"/>
      <c r="EF3" s="67"/>
      <c r="EG3" s="67"/>
      <c r="EH3" s="67"/>
      <c r="EI3" s="67"/>
      <c r="EJ3" s="67"/>
      <c r="EK3" s="67"/>
      <c r="EL3" s="67"/>
      <c r="EM3" s="67"/>
      <c r="EN3" s="67"/>
      <c r="EO3" s="67"/>
      <c r="EP3" s="67"/>
      <c r="EQ3" s="67"/>
      <c r="ER3" s="67"/>
      <c r="ES3" s="67"/>
      <c r="ET3" s="67"/>
      <c r="EU3" s="67"/>
      <c r="EV3" s="67"/>
      <c r="EW3" s="67"/>
      <c r="EX3" s="67"/>
      <c r="EY3" s="67"/>
      <c r="EZ3" s="67"/>
      <c r="FA3" s="67"/>
      <c r="FB3" s="67"/>
      <c r="FC3" s="67"/>
      <c r="FD3" s="67"/>
      <c r="FE3" s="67"/>
      <c r="FF3" s="67"/>
      <c r="FG3" s="67"/>
      <c r="FH3" s="67"/>
      <c r="FI3" s="67"/>
      <c r="FJ3" s="67"/>
      <c r="FK3" s="67"/>
      <c r="FL3" s="67"/>
      <c r="FM3" s="67"/>
      <c r="FN3" s="67"/>
      <c r="FO3" s="67"/>
      <c r="FP3" s="67"/>
      <c r="FQ3" s="67"/>
      <c r="FR3" s="67"/>
      <c r="FS3" s="67"/>
      <c r="FT3" s="67"/>
      <c r="FU3" s="67"/>
      <c r="FV3" s="67"/>
      <c r="FW3" s="67"/>
      <c r="FX3" s="67"/>
      <c r="FY3" s="67"/>
      <c r="FZ3" s="67"/>
      <c r="GA3" s="67"/>
      <c r="GB3" s="67"/>
      <c r="GC3" s="67"/>
      <c r="GD3" s="67"/>
      <c r="GE3" s="67"/>
      <c r="GF3" s="67"/>
      <c r="GG3" s="67"/>
      <c r="GH3" s="67"/>
      <c r="GI3" s="67"/>
      <c r="GJ3" s="67"/>
      <c r="GK3" s="67"/>
      <c r="GL3" s="67"/>
      <c r="GM3" s="67"/>
      <c r="GN3" s="67"/>
      <c r="GO3" s="67"/>
      <c r="GP3" s="67"/>
      <c r="GQ3" s="67"/>
      <c r="GR3" s="67"/>
      <c r="GS3" s="67"/>
      <c r="GT3" s="67"/>
      <c r="GU3" s="67"/>
      <c r="GV3" s="67"/>
      <c r="GW3" s="67"/>
      <c r="GX3" s="67"/>
      <c r="GY3" s="67"/>
      <c r="GZ3" s="67"/>
      <c r="HA3" s="67"/>
      <c r="HB3" s="67"/>
      <c r="HC3" s="67"/>
      <c r="HD3" s="67"/>
    </row>
    <row r="4" spans="1:212">
      <c r="A4" s="161"/>
      <c r="B4" s="162"/>
      <c r="C4" s="163"/>
      <c r="D4" s="164"/>
      <c r="E4" s="164"/>
      <c r="F4" s="165"/>
      <c r="G4" s="166"/>
      <c r="H4" s="167"/>
      <c r="I4" s="168"/>
      <c r="J4" s="169"/>
      <c r="K4" s="170"/>
      <c r="L4" s="126"/>
      <c r="M4" s="126"/>
      <c r="N4" s="126"/>
      <c r="O4" s="423"/>
      <c r="P4" s="434"/>
      <c r="Q4" s="436"/>
      <c r="R4" s="171"/>
      <c r="S4" s="438"/>
      <c r="T4" s="171"/>
      <c r="U4" s="388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73"/>
      <c r="AI4" s="173"/>
      <c r="AJ4" s="15"/>
      <c r="AK4" s="222"/>
      <c r="AL4" s="271"/>
      <c r="AM4" s="176"/>
      <c r="AN4" s="19"/>
      <c r="AO4" s="19"/>
      <c r="AP4" s="178"/>
      <c r="AQ4" s="178"/>
      <c r="AR4" s="224"/>
      <c r="AS4" s="428"/>
      <c r="AT4" s="180"/>
      <c r="AU4" s="181"/>
      <c r="AV4" s="182"/>
      <c r="AW4" s="183"/>
      <c r="AX4" s="184"/>
      <c r="AY4" s="424"/>
      <c r="AZ4" s="117"/>
      <c r="BA4" s="426"/>
      <c r="BB4" s="187"/>
      <c r="BC4" s="187"/>
      <c r="BD4" s="188"/>
      <c r="BE4" s="189"/>
      <c r="BF4" s="190"/>
      <c r="BG4" s="15"/>
      <c r="BH4" s="191"/>
      <c r="BI4" s="192"/>
      <c r="BJ4" s="193"/>
      <c r="BK4" s="194"/>
      <c r="BL4" s="355"/>
      <c r="BM4" s="195"/>
      <c r="BN4" s="353"/>
      <c r="BO4" s="354"/>
      <c r="BP4" s="41">
        <f t="shared" ref="BP4:BP12" si="0">AJ4</f>
        <v>0</v>
      </c>
      <c r="BQ4" s="372"/>
      <c r="BR4" s="372"/>
      <c r="BS4" s="373"/>
      <c r="BT4" s="374"/>
      <c r="BU4" s="373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 t="shared" ref="CI4:CI12" si="1">IF(AY4&lt;&gt;0, "mail", )</f>
        <v>0</v>
      </c>
      <c r="CJ4" s="434">
        <f t="shared" ref="CJ4:CJ12" si="2"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 t="shared" ref="EE4:EE12" si="3"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 t="shared" ref="GL4:GL12" si="4">IF(honos_humania&gt;0, GJ4*recup_past_humania,)</f>
        <v>#REF!</v>
      </c>
      <c r="GM4" s="617" t="e">
        <f t="shared" ref="GM4:GM12" si="5">IF(honos_humania&gt;0,recup_past_humania* 6.5%,)</f>
        <v>#REF!</v>
      </c>
      <c r="GN4" s="618" t="e">
        <f t="shared" ref="GN4:GN12" si="6">IF(AND(honos_humania&gt;0,recup_futur_humania&gt;0), recup_futur_humania*GJ4,"-")</f>
        <v>#REF!</v>
      </c>
      <c r="GO4" s="618" t="e">
        <f t="shared" ref="GO4:GO12" si="7">IF(AND(honos_humania&gt;0,recup_futur_humania&gt;0), recup_futur_humania*6.5%,"-")</f>
        <v>#REF!</v>
      </c>
      <c r="GP4" s="619"/>
      <c r="GQ4" s="619" t="e">
        <f t="shared" ref="GQ4:GQ12" si="8">IF(honos_FA&gt;0, GJ4*recup_past_FA,)</f>
        <v>#REF!</v>
      </c>
      <c r="GR4" s="619" t="e">
        <f t="shared" ref="GR4:GR12" si="9">IF(honos_FA&gt;0,recup_past_FA* 8%,)</f>
        <v>#REF!</v>
      </c>
      <c r="GS4" s="620"/>
      <c r="GT4" s="621"/>
      <c r="GU4" s="620" t="e">
        <f t="shared" ref="GU4:GU12" si="10">IF(honos_CIBLE&gt;0, GJ4*recup_past_CIBLE,)</f>
        <v>#REF!</v>
      </c>
      <c r="GV4" s="620" t="e">
        <f t="shared" ref="GV4:GV12" si="11">IF(honos_CIBLE&gt;0,recup_past_CIBLE*GT4,)</f>
        <v>#REF!</v>
      </c>
      <c r="GW4" s="620" t="e">
        <f t="shared" ref="GW4:GW12" si="12">IF(AND(honos_CIBLE&gt;0,recup_futur_CIBLE&gt;0), recup_futur_CIBLE*GJ4,"-")</f>
        <v>#REF!</v>
      </c>
      <c r="GX4" s="620" t="e">
        <f t="shared" ref="GX4:GX12" si="13"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>
      <c r="A5" s="1"/>
      <c r="B5" s="2"/>
      <c r="C5" s="3"/>
      <c r="D5" s="149"/>
      <c r="E5" s="149"/>
      <c r="F5" s="150"/>
      <c r="G5" s="151"/>
      <c r="H5" s="152"/>
      <c r="I5" s="153"/>
      <c r="J5" s="76"/>
      <c r="K5" s="10"/>
      <c r="L5" s="11"/>
      <c r="M5" s="11"/>
      <c r="N5" s="11"/>
      <c r="O5" s="234"/>
      <c r="P5" s="434"/>
      <c r="Q5" s="436"/>
      <c r="R5" s="12"/>
      <c r="S5" s="437"/>
      <c r="T5" s="12"/>
      <c r="U5" s="389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78"/>
      <c r="AL5" s="273"/>
      <c r="AM5" s="18"/>
      <c r="AN5" s="19"/>
      <c r="AO5" s="19"/>
      <c r="AP5" s="20"/>
      <c r="AQ5" s="20"/>
      <c r="AR5" s="21"/>
      <c r="AS5" s="428"/>
      <c r="AT5" s="23"/>
      <c r="AU5" s="24"/>
      <c r="AV5" s="25"/>
      <c r="AW5" s="26"/>
      <c r="AX5" s="27"/>
      <c r="AY5" s="80"/>
      <c r="AZ5" s="117"/>
      <c r="BA5" s="80"/>
      <c r="BB5" s="30"/>
      <c r="BC5" s="30"/>
      <c r="BD5" s="31"/>
      <c r="BE5" s="32"/>
      <c r="BF5" s="33"/>
      <c r="BG5" s="15"/>
      <c r="BH5" s="154"/>
      <c r="BI5" s="155"/>
      <c r="BJ5" s="156"/>
      <c r="BK5" s="157"/>
      <c r="BL5" s="231"/>
      <c r="BM5" s="158"/>
      <c r="BN5" s="159"/>
      <c r="BO5" s="160"/>
      <c r="BP5" s="41">
        <f t="shared" si="0"/>
        <v>0</v>
      </c>
      <c r="BQ5" s="375"/>
      <c r="BR5" s="375"/>
      <c r="BS5" s="376"/>
      <c r="BT5" s="377"/>
      <c r="BU5" s="376"/>
      <c r="BV5" s="42"/>
      <c r="BW5" s="43"/>
      <c r="BX5" s="44"/>
      <c r="BY5" s="43"/>
      <c r="BZ5" s="42"/>
      <c r="CA5" s="43"/>
      <c r="CB5" s="45"/>
      <c r="CC5" s="544"/>
      <c r="CD5" s="545"/>
      <c r="CE5" s="545"/>
      <c r="CF5" s="545"/>
      <c r="CG5" s="546"/>
      <c r="CH5" s="545"/>
      <c r="CI5" s="547">
        <f t="shared" si="1"/>
        <v>0</v>
      </c>
      <c r="CJ5" s="434">
        <f t="shared" si="2"/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si="3"/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si="4"/>
        <v>#REF!</v>
      </c>
      <c r="GM5" s="617" t="e">
        <f t="shared" si="5"/>
        <v>#REF!</v>
      </c>
      <c r="GN5" s="618" t="e">
        <f t="shared" si="6"/>
        <v>#REF!</v>
      </c>
      <c r="GO5" s="618" t="e">
        <f t="shared" si="7"/>
        <v>#REF!</v>
      </c>
      <c r="GP5" s="619"/>
      <c r="GQ5" s="619" t="e">
        <f t="shared" si="8"/>
        <v>#REF!</v>
      </c>
      <c r="GR5" s="619" t="e">
        <f t="shared" si="9"/>
        <v>#REF!</v>
      </c>
      <c r="GS5" s="620"/>
      <c r="GT5" s="621"/>
      <c r="GU5" s="620" t="e">
        <f t="shared" si="10"/>
        <v>#REF!</v>
      </c>
      <c r="GV5" s="620" t="e">
        <f t="shared" si="11"/>
        <v>#REF!</v>
      </c>
      <c r="GW5" s="620" t="e">
        <f t="shared" si="12"/>
        <v>#REF!</v>
      </c>
      <c r="GX5" s="620" t="e">
        <f t="shared" si="13"/>
        <v>#REF!</v>
      </c>
      <c r="GY5" s="622"/>
      <c r="GZ5" s="623"/>
      <c r="HA5" s="624"/>
      <c r="HB5" s="625"/>
      <c r="HC5" s="626"/>
      <c r="HD5" s="627"/>
    </row>
    <row r="6" spans="1:212">
      <c r="A6" s="51"/>
      <c r="B6" s="2"/>
      <c r="C6" s="3"/>
      <c r="D6" s="137"/>
      <c r="E6" s="137"/>
      <c r="F6" s="138"/>
      <c r="G6" s="198"/>
      <c r="H6" s="140"/>
      <c r="I6" s="144"/>
      <c r="J6" s="55"/>
      <c r="K6" s="56"/>
      <c r="L6" s="11"/>
      <c r="M6" s="11"/>
      <c r="N6" s="11"/>
      <c r="O6" s="89"/>
      <c r="P6" s="434"/>
      <c r="Q6" s="436"/>
      <c r="R6" s="12"/>
      <c r="S6" s="440"/>
      <c r="T6" s="10"/>
      <c r="U6" s="392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78"/>
      <c r="AL6" s="273"/>
      <c r="AM6" s="18"/>
      <c r="AN6" s="19"/>
      <c r="AO6" s="19"/>
      <c r="AP6" s="20"/>
      <c r="AQ6" s="20"/>
      <c r="AR6" s="21"/>
      <c r="AS6" s="428"/>
      <c r="AT6" s="23"/>
      <c r="AU6" s="24"/>
      <c r="AV6" s="25"/>
      <c r="AW6" s="26"/>
      <c r="AX6" s="27"/>
      <c r="AY6" s="147"/>
      <c r="AZ6" s="117"/>
      <c r="BA6" s="142"/>
      <c r="BB6" s="143"/>
      <c r="BC6" s="143"/>
      <c r="BD6" s="144"/>
      <c r="BE6" s="145"/>
      <c r="BF6" s="144"/>
      <c r="BG6" s="15"/>
      <c r="BH6" s="148"/>
      <c r="BI6" s="14"/>
      <c r="BJ6" s="61"/>
      <c r="BK6" s="62"/>
      <c r="BL6" s="233"/>
      <c r="BM6" s="63"/>
      <c r="BN6" s="147"/>
      <c r="BO6" s="147"/>
      <c r="BP6" s="41">
        <f t="shared" si="0"/>
        <v>0</v>
      </c>
      <c r="BQ6" s="380" t="s">
        <v>40</v>
      </c>
      <c r="BR6" s="375"/>
      <c r="BS6" s="376"/>
      <c r="BT6" s="377"/>
      <c r="BU6" s="376"/>
      <c r="BV6" s="42"/>
      <c r="BW6" s="43"/>
      <c r="BX6" s="44"/>
      <c r="BY6" s="43"/>
      <c r="BZ6" s="42"/>
      <c r="CA6" s="43"/>
      <c r="CB6" s="45"/>
      <c r="CC6" s="544"/>
      <c r="CD6" s="545"/>
      <c r="CE6" s="545"/>
      <c r="CF6" s="545"/>
      <c r="CG6" s="546"/>
      <c r="CH6" s="545"/>
      <c r="CI6" s="547">
        <f t="shared" si="1"/>
        <v>0</v>
      </c>
      <c r="CJ6" s="434">
        <f t="shared" si="2"/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 t="shared" si="3"/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 t="shared" si="4"/>
        <v>#REF!</v>
      </c>
      <c r="GM6" s="617" t="e">
        <f t="shared" si="5"/>
        <v>#REF!</v>
      </c>
      <c r="GN6" s="618" t="e">
        <f t="shared" si="6"/>
        <v>#REF!</v>
      </c>
      <c r="GO6" s="618" t="e">
        <f t="shared" si="7"/>
        <v>#REF!</v>
      </c>
      <c r="GP6" s="619"/>
      <c r="GQ6" s="619" t="e">
        <f t="shared" si="8"/>
        <v>#REF!</v>
      </c>
      <c r="GR6" s="619" t="e">
        <f t="shared" si="9"/>
        <v>#REF!</v>
      </c>
      <c r="GS6" s="620"/>
      <c r="GT6" s="621"/>
      <c r="GU6" s="620" t="e">
        <f t="shared" si="10"/>
        <v>#REF!</v>
      </c>
      <c r="GV6" s="620" t="e">
        <f t="shared" si="11"/>
        <v>#REF!</v>
      </c>
      <c r="GW6" s="620" t="e">
        <f t="shared" si="12"/>
        <v>#REF!</v>
      </c>
      <c r="GX6" s="620" t="e">
        <f t="shared" si="13"/>
        <v>#REF!</v>
      </c>
      <c r="GY6" s="622"/>
      <c r="GZ6" s="623"/>
      <c r="HA6" s="624"/>
      <c r="HB6" s="625"/>
      <c r="HC6" s="626"/>
      <c r="HD6" s="627"/>
    </row>
    <row r="7" spans="1:212" s="46" customFormat="1" ht="12">
      <c r="A7" s="160"/>
      <c r="B7" s="196"/>
      <c r="C7" s="3"/>
      <c r="D7" s="137"/>
      <c r="E7" s="137"/>
      <c r="F7" s="138"/>
      <c r="G7" s="213"/>
      <c r="H7" s="214"/>
      <c r="I7" s="292"/>
      <c r="J7" s="55"/>
      <c r="K7" s="235"/>
      <c r="L7" s="11"/>
      <c r="M7" s="11"/>
      <c r="N7" s="11"/>
      <c r="O7" s="239"/>
      <c r="P7" s="434"/>
      <c r="Q7" s="437"/>
      <c r="R7" s="12"/>
      <c r="S7" s="439"/>
      <c r="T7" s="13"/>
      <c r="U7" s="390"/>
      <c r="V7" s="540"/>
      <c r="W7" s="541"/>
      <c r="X7" s="542"/>
      <c r="Y7" s="542"/>
      <c r="Z7" s="443"/>
      <c r="AA7" s="444"/>
      <c r="AB7" s="445"/>
      <c r="AC7" s="446"/>
      <c r="AD7" s="543"/>
      <c r="AE7" s="543"/>
      <c r="AF7" s="543"/>
      <c r="AG7" s="543"/>
      <c r="AH7" s="14"/>
      <c r="AI7" s="14"/>
      <c r="AJ7" s="15"/>
      <c r="AK7" s="78"/>
      <c r="AL7" s="273"/>
      <c r="AM7" s="18"/>
      <c r="AN7" s="19"/>
      <c r="AO7" s="19"/>
      <c r="AP7" s="20"/>
      <c r="AQ7" s="20"/>
      <c r="AR7" s="21"/>
      <c r="AS7" s="428"/>
      <c r="AT7" s="23"/>
      <c r="AU7" s="24"/>
      <c r="AV7" s="25"/>
      <c r="AW7" s="26"/>
      <c r="AX7" s="27"/>
      <c r="AY7" s="142"/>
      <c r="AZ7" s="117"/>
      <c r="BA7" s="142"/>
      <c r="BB7" s="138"/>
      <c r="BC7" s="138"/>
      <c r="BD7" s="144"/>
      <c r="BE7" s="145"/>
      <c r="BF7" s="144"/>
      <c r="BG7" s="15"/>
      <c r="BH7" s="146"/>
      <c r="BI7" s="14"/>
      <c r="BJ7" s="61"/>
      <c r="BK7" s="62"/>
      <c r="BL7" s="233"/>
      <c r="BM7" s="63"/>
      <c r="BN7" s="147"/>
      <c r="BO7" s="147"/>
      <c r="BP7" s="41">
        <f t="shared" si="0"/>
        <v>0</v>
      </c>
      <c r="BQ7" s="379" t="s">
        <v>41</v>
      </c>
      <c r="BR7" s="375"/>
      <c r="BS7" s="376"/>
      <c r="BT7" s="377"/>
      <c r="BU7" s="376"/>
      <c r="BV7" s="42"/>
      <c r="BW7" s="43"/>
      <c r="BX7" s="44"/>
      <c r="BY7" s="43"/>
      <c r="BZ7" s="42"/>
      <c r="CA7" s="43"/>
      <c r="CB7" s="45"/>
      <c r="CC7" s="544"/>
      <c r="CD7" s="545"/>
      <c r="CE7" s="545"/>
      <c r="CF7" s="545"/>
      <c r="CG7" s="546"/>
      <c r="CH7" s="545"/>
      <c r="CI7" s="547">
        <f t="shared" si="1"/>
        <v>0</v>
      </c>
      <c r="CJ7" s="434">
        <f t="shared" si="2"/>
        <v>0</v>
      </c>
      <c r="CK7" s="548"/>
      <c r="CL7" s="549"/>
      <c r="CM7" s="550"/>
      <c r="CN7" s="551"/>
      <c r="CO7" s="552"/>
      <c r="CP7" s="553"/>
      <c r="CQ7" s="554"/>
      <c r="CR7" s="555"/>
      <c r="CS7" s="555"/>
      <c r="CT7" s="555"/>
      <c r="CU7" s="555"/>
      <c r="CV7" s="555"/>
      <c r="CW7" s="555"/>
      <c r="CX7" s="555"/>
      <c r="CY7" s="556"/>
      <c r="CZ7" s="557"/>
      <c r="DA7" s="558"/>
      <c r="DB7" s="558"/>
      <c r="DC7" s="559"/>
      <c r="DD7" s="559"/>
      <c r="DE7" s="559"/>
      <c r="DF7" s="560"/>
      <c r="DG7" s="560"/>
      <c r="DH7" s="560"/>
      <c r="DI7" s="561"/>
      <c r="DJ7" s="561"/>
      <c r="DK7" s="561"/>
      <c r="DL7" s="562"/>
      <c r="DM7" s="563"/>
      <c r="DN7" s="564"/>
      <c r="DO7" s="565"/>
      <c r="DP7" s="566"/>
      <c r="DQ7" s="567"/>
      <c r="DR7" s="568"/>
      <c r="DS7" s="567"/>
      <c r="DT7" s="568"/>
      <c r="DU7" s="569"/>
      <c r="DV7" s="568"/>
      <c r="DW7" s="570"/>
      <c r="DX7" s="568"/>
      <c r="DY7" s="569"/>
      <c r="DZ7" s="568"/>
      <c r="EA7" s="571"/>
      <c r="EB7" s="571"/>
      <c r="EC7" s="572"/>
      <c r="ED7" s="572"/>
      <c r="EE7" s="573" t="str">
        <f t="shared" si="3"/>
        <v xml:space="preserve"> </v>
      </c>
      <c r="EF7" s="574"/>
      <c r="EG7" s="575"/>
      <c r="EH7" s="575"/>
      <c r="EI7" s="576"/>
      <c r="EJ7" s="577"/>
      <c r="EK7" s="578"/>
      <c r="EL7" s="578"/>
      <c r="EM7" s="579"/>
      <c r="EN7" s="579"/>
      <c r="EO7" s="579"/>
      <c r="EP7" s="580"/>
      <c r="EQ7" s="581"/>
      <c r="ER7" s="582"/>
      <c r="ES7" s="583"/>
      <c r="ET7" s="584"/>
      <c r="EU7" s="585"/>
      <c r="EV7" s="586"/>
      <c r="EW7" s="587"/>
      <c r="EX7" s="588"/>
      <c r="EY7" s="589"/>
      <c r="EZ7" s="590"/>
      <c r="FA7" s="590"/>
      <c r="FB7" s="590"/>
      <c r="FC7" s="591"/>
      <c r="FD7" s="591"/>
      <c r="FE7" s="591"/>
      <c r="FF7" s="592"/>
      <c r="FG7" s="592"/>
      <c r="FH7" s="592"/>
      <c r="FI7" s="593"/>
      <c r="FJ7" s="594"/>
      <c r="FK7" s="595"/>
      <c r="FL7" s="596"/>
      <c r="FM7" s="597"/>
      <c r="FN7" s="596"/>
      <c r="FO7" s="598"/>
      <c r="FP7" s="599"/>
      <c r="FQ7" s="600"/>
      <c r="FR7" s="601"/>
      <c r="FS7" s="602"/>
      <c r="FT7" s="602"/>
      <c r="FU7" s="602"/>
      <c r="FV7" s="602"/>
      <c r="FW7" s="603"/>
      <c r="FX7" s="604"/>
      <c r="FY7" s="605"/>
      <c r="FZ7" s="606"/>
      <c r="GA7" s="607"/>
      <c r="GB7" s="608"/>
      <c r="GC7" s="609"/>
      <c r="GD7" s="610"/>
      <c r="GE7" s="611"/>
      <c r="GF7" s="612"/>
      <c r="GG7" s="613"/>
      <c r="GH7" s="611"/>
      <c r="GI7" s="614"/>
      <c r="GJ7" s="615"/>
      <c r="GK7" s="616"/>
      <c r="GL7" s="617" t="e">
        <f t="shared" si="4"/>
        <v>#REF!</v>
      </c>
      <c r="GM7" s="617" t="e">
        <f t="shared" si="5"/>
        <v>#REF!</v>
      </c>
      <c r="GN7" s="618" t="e">
        <f t="shared" si="6"/>
        <v>#REF!</v>
      </c>
      <c r="GO7" s="618" t="e">
        <f t="shared" si="7"/>
        <v>#REF!</v>
      </c>
      <c r="GP7" s="619"/>
      <c r="GQ7" s="619" t="e">
        <f t="shared" si="8"/>
        <v>#REF!</v>
      </c>
      <c r="GR7" s="619" t="e">
        <f t="shared" si="9"/>
        <v>#REF!</v>
      </c>
      <c r="GS7" s="620"/>
      <c r="GT7" s="621"/>
      <c r="GU7" s="620" t="e">
        <f t="shared" si="10"/>
        <v>#REF!</v>
      </c>
      <c r="GV7" s="620" t="e">
        <f t="shared" si="11"/>
        <v>#REF!</v>
      </c>
      <c r="GW7" s="620" t="e">
        <f t="shared" si="12"/>
        <v>#REF!</v>
      </c>
      <c r="GX7" s="620" t="e">
        <f t="shared" si="13"/>
        <v>#REF!</v>
      </c>
      <c r="GY7" s="622"/>
      <c r="GZ7" s="623"/>
      <c r="HA7" s="624"/>
      <c r="HB7" s="625"/>
      <c r="HC7" s="626"/>
      <c r="HD7" s="627"/>
    </row>
    <row r="8" spans="1:212" s="46" customFormat="1" ht="12">
      <c r="A8" s="1"/>
      <c r="B8" s="2"/>
      <c r="C8" s="3"/>
      <c r="D8" s="149"/>
      <c r="E8" s="149"/>
      <c r="F8" s="150"/>
      <c r="G8" s="151"/>
      <c r="H8" s="152"/>
      <c r="I8" s="153"/>
      <c r="J8" s="76"/>
      <c r="K8" s="10"/>
      <c r="L8" s="11"/>
      <c r="M8" s="11"/>
      <c r="N8" s="11"/>
      <c r="O8" s="66"/>
      <c r="P8" s="434"/>
      <c r="Q8" s="436"/>
      <c r="R8" s="12"/>
      <c r="S8" s="439"/>
      <c r="T8" s="229"/>
      <c r="U8" s="398"/>
      <c r="V8" s="540"/>
      <c r="W8" s="541"/>
      <c r="X8" s="542"/>
      <c r="Y8" s="542"/>
      <c r="Z8" s="443"/>
      <c r="AA8" s="444"/>
      <c r="AB8" s="445"/>
      <c r="AC8" s="446"/>
      <c r="AD8" s="543"/>
      <c r="AE8" s="543"/>
      <c r="AF8" s="543"/>
      <c r="AG8" s="543"/>
      <c r="AH8" s="14"/>
      <c r="AI8" s="14"/>
      <c r="AJ8" s="15"/>
      <c r="AK8" s="78"/>
      <c r="AL8" s="273"/>
      <c r="AM8" s="18"/>
      <c r="AN8" s="19"/>
      <c r="AO8" s="19"/>
      <c r="AP8" s="20"/>
      <c r="AQ8" s="20"/>
      <c r="AR8" s="21"/>
      <c r="AS8" s="428"/>
      <c r="AT8" s="23"/>
      <c r="AU8" s="24"/>
      <c r="AV8" s="25"/>
      <c r="AW8" s="26"/>
      <c r="AX8" s="27"/>
      <c r="AY8" s="80"/>
      <c r="AZ8" s="117"/>
      <c r="BA8" s="29"/>
      <c r="BB8" s="30"/>
      <c r="BC8" s="30"/>
      <c r="BD8" s="31"/>
      <c r="BE8" s="32"/>
      <c r="BF8" s="230"/>
      <c r="BG8" s="15"/>
      <c r="BH8" s="154"/>
      <c r="BI8" s="155"/>
      <c r="BJ8" s="156"/>
      <c r="BK8" s="157"/>
      <c r="BL8" s="231"/>
      <c r="BM8" s="158"/>
      <c r="BN8" s="159"/>
      <c r="BO8" s="160"/>
      <c r="BP8" s="41">
        <f t="shared" si="0"/>
        <v>0</v>
      </c>
      <c r="BQ8" s="375"/>
      <c r="BR8" s="375"/>
      <c r="BS8" s="376"/>
      <c r="BT8" s="377"/>
      <c r="BU8" s="376"/>
      <c r="BV8" s="42"/>
      <c r="BW8" s="43"/>
      <c r="BX8" s="44"/>
      <c r="BY8" s="43"/>
      <c r="BZ8" s="42"/>
      <c r="CA8" s="43"/>
      <c r="CB8" s="45"/>
      <c r="CC8" s="544"/>
      <c r="CD8" s="545"/>
      <c r="CE8" s="545"/>
      <c r="CF8" s="545"/>
      <c r="CG8" s="546"/>
      <c r="CH8" s="545"/>
      <c r="CI8" s="547">
        <f t="shared" si="1"/>
        <v>0</v>
      </c>
      <c r="CJ8" s="434">
        <f t="shared" si="2"/>
        <v>0</v>
      </c>
      <c r="CK8" s="548"/>
      <c r="CL8" s="549"/>
      <c r="CM8" s="550"/>
      <c r="CN8" s="551"/>
      <c r="CO8" s="552"/>
      <c r="CP8" s="553"/>
      <c r="CQ8" s="554"/>
      <c r="CR8" s="555"/>
      <c r="CS8" s="555"/>
      <c r="CT8" s="555"/>
      <c r="CU8" s="555"/>
      <c r="CV8" s="555"/>
      <c r="CW8" s="555"/>
      <c r="CX8" s="555"/>
      <c r="CY8" s="556"/>
      <c r="CZ8" s="557"/>
      <c r="DA8" s="558"/>
      <c r="DB8" s="558"/>
      <c r="DC8" s="559"/>
      <c r="DD8" s="559"/>
      <c r="DE8" s="559"/>
      <c r="DF8" s="560"/>
      <c r="DG8" s="560"/>
      <c r="DH8" s="560"/>
      <c r="DI8" s="561"/>
      <c r="DJ8" s="561"/>
      <c r="DK8" s="561"/>
      <c r="DL8" s="562"/>
      <c r="DM8" s="563"/>
      <c r="DN8" s="564"/>
      <c r="DO8" s="565"/>
      <c r="DP8" s="566"/>
      <c r="DQ8" s="567"/>
      <c r="DR8" s="568"/>
      <c r="DS8" s="567"/>
      <c r="DT8" s="568"/>
      <c r="DU8" s="569"/>
      <c r="DV8" s="568"/>
      <c r="DW8" s="570"/>
      <c r="DX8" s="568"/>
      <c r="DY8" s="569"/>
      <c r="DZ8" s="568"/>
      <c r="EA8" s="571"/>
      <c r="EB8" s="571"/>
      <c r="EC8" s="572"/>
      <c r="ED8" s="572"/>
      <c r="EE8" s="573" t="str">
        <f t="shared" si="3"/>
        <v xml:space="preserve"> </v>
      </c>
      <c r="EF8" s="574"/>
      <c r="EG8" s="575"/>
      <c r="EH8" s="575"/>
      <c r="EI8" s="576"/>
      <c r="EJ8" s="577"/>
      <c r="EK8" s="578"/>
      <c r="EL8" s="578"/>
      <c r="EM8" s="579"/>
      <c r="EN8" s="579"/>
      <c r="EO8" s="579"/>
      <c r="EP8" s="580"/>
      <c r="EQ8" s="581"/>
      <c r="ER8" s="582"/>
      <c r="ES8" s="583"/>
      <c r="ET8" s="584"/>
      <c r="EU8" s="585"/>
      <c r="EV8" s="586"/>
      <c r="EW8" s="587"/>
      <c r="EX8" s="588"/>
      <c r="EY8" s="589"/>
      <c r="EZ8" s="590"/>
      <c r="FA8" s="590"/>
      <c r="FB8" s="590"/>
      <c r="FC8" s="591"/>
      <c r="FD8" s="591"/>
      <c r="FE8" s="591"/>
      <c r="FF8" s="592"/>
      <c r="FG8" s="592"/>
      <c r="FH8" s="592"/>
      <c r="FI8" s="593"/>
      <c r="FJ8" s="594"/>
      <c r="FK8" s="595"/>
      <c r="FL8" s="596"/>
      <c r="FM8" s="597"/>
      <c r="FN8" s="596"/>
      <c r="FO8" s="598"/>
      <c r="FP8" s="599"/>
      <c r="FQ8" s="600"/>
      <c r="FR8" s="601"/>
      <c r="FS8" s="602"/>
      <c r="FT8" s="602"/>
      <c r="FU8" s="602"/>
      <c r="FV8" s="602"/>
      <c r="FW8" s="603"/>
      <c r="FX8" s="604"/>
      <c r="FY8" s="605"/>
      <c r="FZ8" s="606"/>
      <c r="GA8" s="607"/>
      <c r="GB8" s="608"/>
      <c r="GC8" s="609"/>
      <c r="GD8" s="610"/>
      <c r="GE8" s="611"/>
      <c r="GF8" s="612"/>
      <c r="GG8" s="613"/>
      <c r="GH8" s="611"/>
      <c r="GI8" s="614"/>
      <c r="GJ8" s="615"/>
      <c r="GK8" s="616"/>
      <c r="GL8" s="617" t="e">
        <f t="shared" si="4"/>
        <v>#REF!</v>
      </c>
      <c r="GM8" s="617" t="e">
        <f t="shared" si="5"/>
        <v>#REF!</v>
      </c>
      <c r="GN8" s="618" t="e">
        <f t="shared" si="6"/>
        <v>#REF!</v>
      </c>
      <c r="GO8" s="618" t="e">
        <f t="shared" si="7"/>
        <v>#REF!</v>
      </c>
      <c r="GP8" s="619"/>
      <c r="GQ8" s="619" t="e">
        <f t="shared" si="8"/>
        <v>#REF!</v>
      </c>
      <c r="GR8" s="619" t="e">
        <f t="shared" si="9"/>
        <v>#REF!</v>
      </c>
      <c r="GS8" s="620"/>
      <c r="GT8" s="621"/>
      <c r="GU8" s="620" t="e">
        <f t="shared" si="10"/>
        <v>#REF!</v>
      </c>
      <c r="GV8" s="620" t="e">
        <f t="shared" si="11"/>
        <v>#REF!</v>
      </c>
      <c r="GW8" s="620" t="e">
        <f t="shared" si="12"/>
        <v>#REF!</v>
      </c>
      <c r="GX8" s="620" t="e">
        <f t="shared" si="13"/>
        <v>#REF!</v>
      </c>
      <c r="GY8" s="622"/>
      <c r="GZ8" s="623"/>
      <c r="HA8" s="624"/>
      <c r="HB8" s="625"/>
      <c r="HC8" s="626"/>
      <c r="HD8" s="627"/>
    </row>
    <row r="9" spans="1:212" s="46" customFormat="1" ht="12">
      <c r="A9" s="1"/>
      <c r="B9" s="2"/>
      <c r="C9" s="3"/>
      <c r="D9" s="71"/>
      <c r="E9" s="71"/>
      <c r="F9" s="72"/>
      <c r="G9" s="73"/>
      <c r="H9" s="74"/>
      <c r="I9" s="75"/>
      <c r="J9" s="76"/>
      <c r="K9" s="10"/>
      <c r="L9" s="11"/>
      <c r="M9" s="11"/>
      <c r="N9" s="11"/>
      <c r="O9" s="239"/>
      <c r="P9" s="434"/>
      <c r="Q9" s="436"/>
      <c r="R9" s="12"/>
      <c r="S9" s="437"/>
      <c r="T9" s="12"/>
      <c r="U9" s="389"/>
      <c r="V9" s="540"/>
      <c r="W9" s="541"/>
      <c r="X9" s="542"/>
      <c r="Y9" s="542"/>
      <c r="Z9" s="443"/>
      <c r="AA9" s="444"/>
      <c r="AB9" s="445"/>
      <c r="AC9" s="446"/>
      <c r="AD9" s="543"/>
      <c r="AE9" s="543"/>
      <c r="AF9" s="543"/>
      <c r="AG9" s="543"/>
      <c r="AH9" s="14"/>
      <c r="AI9" s="14"/>
      <c r="AJ9" s="15"/>
      <c r="AK9" s="78"/>
      <c r="AL9" s="273"/>
      <c r="AM9" s="18"/>
      <c r="AN9" s="19"/>
      <c r="AO9" s="19"/>
      <c r="AP9" s="20"/>
      <c r="AQ9" s="20"/>
      <c r="AR9" s="21"/>
      <c r="AS9" s="428"/>
      <c r="AT9" s="23"/>
      <c r="AU9" s="24"/>
      <c r="AV9" s="25"/>
      <c r="AW9" s="26"/>
      <c r="AX9" s="27"/>
      <c r="AY9" s="399"/>
      <c r="AZ9" s="117"/>
      <c r="BA9" s="29"/>
      <c r="BB9" s="30"/>
      <c r="BC9" s="30"/>
      <c r="BD9" s="31"/>
      <c r="BE9" s="32"/>
      <c r="BF9" s="33"/>
      <c r="BG9" s="15"/>
      <c r="BH9" s="81"/>
      <c r="BI9" s="82"/>
      <c r="BJ9" s="83"/>
      <c r="BK9" s="84"/>
      <c r="BL9" s="85"/>
      <c r="BM9" s="86"/>
      <c r="BN9" s="87"/>
      <c r="BO9" s="88"/>
      <c r="BP9" s="41">
        <f t="shared" si="0"/>
        <v>0</v>
      </c>
      <c r="BQ9" s="375"/>
      <c r="BR9" s="375"/>
      <c r="BS9" s="376"/>
      <c r="BT9" s="377"/>
      <c r="BU9" s="376"/>
      <c r="BV9" s="42"/>
      <c r="BW9" s="43"/>
      <c r="BX9" s="44"/>
      <c r="BY9" s="43"/>
      <c r="BZ9" s="42"/>
      <c r="CA9" s="43"/>
      <c r="CB9" s="45"/>
      <c r="CC9" s="544"/>
      <c r="CD9" s="545"/>
      <c r="CE9" s="545"/>
      <c r="CF9" s="545"/>
      <c r="CG9" s="546"/>
      <c r="CH9" s="545"/>
      <c r="CI9" s="547">
        <f t="shared" si="1"/>
        <v>0</v>
      </c>
      <c r="CJ9" s="434">
        <f t="shared" si="2"/>
        <v>0</v>
      </c>
      <c r="CK9" s="548"/>
      <c r="CL9" s="549"/>
      <c r="CM9" s="550"/>
      <c r="CN9" s="551"/>
      <c r="CO9" s="552"/>
      <c r="CP9" s="553"/>
      <c r="CQ9" s="554"/>
      <c r="CR9" s="555"/>
      <c r="CS9" s="555"/>
      <c r="CT9" s="555"/>
      <c r="CU9" s="555"/>
      <c r="CV9" s="555"/>
      <c r="CW9" s="555"/>
      <c r="CX9" s="555"/>
      <c r="CY9" s="556"/>
      <c r="CZ9" s="557"/>
      <c r="DA9" s="558"/>
      <c r="DB9" s="558"/>
      <c r="DC9" s="559"/>
      <c r="DD9" s="559"/>
      <c r="DE9" s="559"/>
      <c r="DF9" s="560"/>
      <c r="DG9" s="560"/>
      <c r="DH9" s="560"/>
      <c r="DI9" s="561"/>
      <c r="DJ9" s="561"/>
      <c r="DK9" s="561"/>
      <c r="DL9" s="562"/>
      <c r="DM9" s="563"/>
      <c r="DN9" s="564"/>
      <c r="DO9" s="565"/>
      <c r="DP9" s="566"/>
      <c r="DQ9" s="567"/>
      <c r="DR9" s="568"/>
      <c r="DS9" s="567"/>
      <c r="DT9" s="568"/>
      <c r="DU9" s="569"/>
      <c r="DV9" s="568"/>
      <c r="DW9" s="570"/>
      <c r="DX9" s="568"/>
      <c r="DY9" s="569"/>
      <c r="DZ9" s="568"/>
      <c r="EA9" s="571"/>
      <c r="EB9" s="571"/>
      <c r="EC9" s="572"/>
      <c r="ED9" s="572"/>
      <c r="EE9" s="573" t="str">
        <f t="shared" si="3"/>
        <v xml:space="preserve"> </v>
      </c>
      <c r="EF9" s="574"/>
      <c r="EG9" s="575"/>
      <c r="EH9" s="575"/>
      <c r="EI9" s="576"/>
      <c r="EJ9" s="577"/>
      <c r="EK9" s="578"/>
      <c r="EL9" s="578"/>
      <c r="EM9" s="579"/>
      <c r="EN9" s="579"/>
      <c r="EO9" s="579"/>
      <c r="EP9" s="580"/>
      <c r="EQ9" s="581"/>
      <c r="ER9" s="582"/>
      <c r="ES9" s="583"/>
      <c r="ET9" s="584"/>
      <c r="EU9" s="585"/>
      <c r="EV9" s="586"/>
      <c r="EW9" s="587"/>
      <c r="EX9" s="588"/>
      <c r="EY9" s="589"/>
      <c r="EZ9" s="590"/>
      <c r="FA9" s="590"/>
      <c r="FB9" s="590"/>
      <c r="FC9" s="591"/>
      <c r="FD9" s="591"/>
      <c r="FE9" s="591"/>
      <c r="FF9" s="592"/>
      <c r="FG9" s="592"/>
      <c r="FH9" s="592"/>
      <c r="FI9" s="593"/>
      <c r="FJ9" s="594"/>
      <c r="FK9" s="595"/>
      <c r="FL9" s="596"/>
      <c r="FM9" s="597"/>
      <c r="FN9" s="596"/>
      <c r="FO9" s="598"/>
      <c r="FP9" s="599"/>
      <c r="FQ9" s="600"/>
      <c r="FR9" s="601"/>
      <c r="FS9" s="602"/>
      <c r="FT9" s="602"/>
      <c r="FU9" s="602"/>
      <c r="FV9" s="602"/>
      <c r="FW9" s="603"/>
      <c r="FX9" s="604"/>
      <c r="FY9" s="605"/>
      <c r="FZ9" s="606"/>
      <c r="GA9" s="607"/>
      <c r="GB9" s="608"/>
      <c r="GC9" s="609"/>
      <c r="GD9" s="610"/>
      <c r="GE9" s="611"/>
      <c r="GF9" s="612"/>
      <c r="GG9" s="613"/>
      <c r="GH9" s="611"/>
      <c r="GI9" s="614"/>
      <c r="GJ9" s="615"/>
      <c r="GK9" s="616"/>
      <c r="GL9" s="617" t="e">
        <f t="shared" si="4"/>
        <v>#REF!</v>
      </c>
      <c r="GM9" s="617" t="e">
        <f t="shared" si="5"/>
        <v>#REF!</v>
      </c>
      <c r="GN9" s="618" t="e">
        <f t="shared" si="6"/>
        <v>#REF!</v>
      </c>
      <c r="GO9" s="618" t="e">
        <f t="shared" si="7"/>
        <v>#REF!</v>
      </c>
      <c r="GP9" s="619"/>
      <c r="GQ9" s="619" t="e">
        <f t="shared" si="8"/>
        <v>#REF!</v>
      </c>
      <c r="GR9" s="619" t="e">
        <f t="shared" si="9"/>
        <v>#REF!</v>
      </c>
      <c r="GS9" s="620"/>
      <c r="GT9" s="621"/>
      <c r="GU9" s="620" t="e">
        <f t="shared" si="10"/>
        <v>#REF!</v>
      </c>
      <c r="GV9" s="620" t="e">
        <f t="shared" si="11"/>
        <v>#REF!</v>
      </c>
      <c r="GW9" s="620" t="e">
        <f t="shared" si="12"/>
        <v>#REF!</v>
      </c>
      <c r="GX9" s="620" t="e">
        <f t="shared" si="13"/>
        <v>#REF!</v>
      </c>
      <c r="GY9" s="622"/>
      <c r="GZ9" s="623"/>
      <c r="HA9" s="624"/>
      <c r="HB9" s="625"/>
      <c r="HC9" s="626"/>
      <c r="HD9" s="627"/>
    </row>
    <row r="10" spans="1:212">
      <c r="A10" s="1"/>
      <c r="B10" s="2"/>
      <c r="C10" s="3"/>
      <c r="D10" s="72"/>
      <c r="E10" s="72"/>
      <c r="F10" s="72"/>
      <c r="G10" s="73"/>
      <c r="H10" s="74"/>
      <c r="I10" s="75"/>
      <c r="J10" s="76"/>
      <c r="K10" s="10"/>
      <c r="L10" s="11"/>
      <c r="M10" s="11"/>
      <c r="N10" s="11"/>
      <c r="O10" s="66"/>
      <c r="P10" s="434"/>
      <c r="Q10" s="436"/>
      <c r="R10" s="12"/>
      <c r="S10" s="440"/>
      <c r="T10" s="10"/>
      <c r="U10" s="392"/>
      <c r="V10" s="540"/>
      <c r="W10" s="541"/>
      <c r="X10" s="542"/>
      <c r="Y10" s="542"/>
      <c r="Z10" s="443"/>
      <c r="AA10" s="444"/>
      <c r="AB10" s="445"/>
      <c r="AC10" s="446"/>
      <c r="AD10" s="543"/>
      <c r="AE10" s="543"/>
      <c r="AF10" s="543"/>
      <c r="AG10" s="543"/>
      <c r="AH10" s="14"/>
      <c r="AI10" s="14"/>
      <c r="AJ10" s="15"/>
      <c r="AK10" s="78"/>
      <c r="AL10" s="273"/>
      <c r="AM10" s="18"/>
      <c r="AN10" s="19"/>
      <c r="AO10" s="19"/>
      <c r="AP10" s="20"/>
      <c r="AQ10" s="20"/>
      <c r="AR10" s="21"/>
      <c r="AS10" s="428"/>
      <c r="AT10" s="23"/>
      <c r="AU10" s="24"/>
      <c r="AV10" s="25"/>
      <c r="AW10" s="26"/>
      <c r="AX10" s="27"/>
      <c r="AY10" s="425"/>
      <c r="AZ10" s="117"/>
      <c r="BA10" s="29"/>
      <c r="BB10" s="30"/>
      <c r="BC10" s="30"/>
      <c r="BD10" s="31"/>
      <c r="BE10" s="32"/>
      <c r="BF10" s="33"/>
      <c r="BG10" s="15"/>
      <c r="BH10" s="81"/>
      <c r="BI10" s="82"/>
      <c r="BJ10" s="83"/>
      <c r="BK10" s="84"/>
      <c r="BL10" s="85"/>
      <c r="BM10" s="86"/>
      <c r="BN10" s="87"/>
      <c r="BO10" s="88"/>
      <c r="BP10" s="41">
        <f t="shared" si="0"/>
        <v>0</v>
      </c>
      <c r="BQ10" s="375"/>
      <c r="BR10" s="375"/>
      <c r="BS10" s="376"/>
      <c r="BT10" s="377"/>
      <c r="BU10" s="376"/>
      <c r="BV10" s="42"/>
      <c r="BW10" s="43"/>
      <c r="BX10" s="44"/>
      <c r="BY10" s="43"/>
      <c r="BZ10" s="42"/>
      <c r="CA10" s="43"/>
      <c r="CB10" s="45"/>
      <c r="CC10" s="544"/>
      <c r="CD10" s="545"/>
      <c r="CE10" s="545"/>
      <c r="CF10" s="545"/>
      <c r="CG10" s="546"/>
      <c r="CH10" s="545"/>
      <c r="CI10" s="547">
        <f t="shared" si="1"/>
        <v>0</v>
      </c>
      <c r="CJ10" s="434">
        <f t="shared" si="2"/>
        <v>0</v>
      </c>
      <c r="CK10" s="548"/>
      <c r="CL10" s="549"/>
      <c r="CM10" s="550"/>
      <c r="CN10" s="551"/>
      <c r="CO10" s="552"/>
      <c r="CP10" s="553"/>
      <c r="CQ10" s="554"/>
      <c r="CR10" s="555"/>
      <c r="CS10" s="555"/>
      <c r="CT10" s="555"/>
      <c r="CU10" s="555"/>
      <c r="CV10" s="555"/>
      <c r="CW10" s="555"/>
      <c r="CX10" s="555"/>
      <c r="CY10" s="556"/>
      <c r="CZ10" s="557"/>
      <c r="DA10" s="558"/>
      <c r="DB10" s="558"/>
      <c r="DC10" s="559"/>
      <c r="DD10" s="559"/>
      <c r="DE10" s="559"/>
      <c r="DF10" s="560"/>
      <c r="DG10" s="560"/>
      <c r="DH10" s="560"/>
      <c r="DI10" s="561"/>
      <c r="DJ10" s="561"/>
      <c r="DK10" s="561"/>
      <c r="DL10" s="562"/>
      <c r="DM10" s="563"/>
      <c r="DN10" s="564"/>
      <c r="DO10" s="565"/>
      <c r="DP10" s="566"/>
      <c r="DQ10" s="567"/>
      <c r="DR10" s="568"/>
      <c r="DS10" s="567"/>
      <c r="DT10" s="568"/>
      <c r="DU10" s="569"/>
      <c r="DV10" s="568"/>
      <c r="DW10" s="570"/>
      <c r="DX10" s="568"/>
      <c r="DY10" s="569"/>
      <c r="DZ10" s="568"/>
      <c r="EA10" s="571"/>
      <c r="EB10" s="571"/>
      <c r="EC10" s="572"/>
      <c r="ED10" s="572"/>
      <c r="EE10" s="573" t="str">
        <f t="shared" si="3"/>
        <v xml:space="preserve"> </v>
      </c>
      <c r="EF10" s="574"/>
      <c r="EG10" s="575"/>
      <c r="EH10" s="575"/>
      <c r="EI10" s="576"/>
      <c r="EJ10" s="577"/>
      <c r="EK10" s="578"/>
      <c r="EL10" s="578"/>
      <c r="EM10" s="579"/>
      <c r="EN10" s="579"/>
      <c r="EO10" s="579"/>
      <c r="EP10" s="580"/>
      <c r="EQ10" s="581"/>
      <c r="ER10" s="582"/>
      <c r="ES10" s="583"/>
      <c r="ET10" s="584"/>
      <c r="EU10" s="585"/>
      <c r="EV10" s="586"/>
      <c r="EW10" s="587"/>
      <c r="EX10" s="588"/>
      <c r="EY10" s="589"/>
      <c r="EZ10" s="590"/>
      <c r="FA10" s="590"/>
      <c r="FB10" s="590"/>
      <c r="FC10" s="591"/>
      <c r="FD10" s="591"/>
      <c r="FE10" s="591"/>
      <c r="FF10" s="592"/>
      <c r="FG10" s="592"/>
      <c r="FH10" s="592"/>
      <c r="FI10" s="593"/>
      <c r="FJ10" s="594"/>
      <c r="FK10" s="595"/>
      <c r="FL10" s="596"/>
      <c r="FM10" s="597"/>
      <c r="FN10" s="596"/>
      <c r="FO10" s="598"/>
      <c r="FP10" s="599"/>
      <c r="FQ10" s="600"/>
      <c r="FR10" s="601"/>
      <c r="FS10" s="602"/>
      <c r="FT10" s="602"/>
      <c r="FU10" s="602"/>
      <c r="FV10" s="602"/>
      <c r="FW10" s="603"/>
      <c r="FX10" s="604"/>
      <c r="FY10" s="605"/>
      <c r="FZ10" s="606"/>
      <c r="GA10" s="607"/>
      <c r="GB10" s="608"/>
      <c r="GC10" s="609"/>
      <c r="GD10" s="610"/>
      <c r="GE10" s="611"/>
      <c r="GF10" s="612"/>
      <c r="GG10" s="613"/>
      <c r="GH10" s="611"/>
      <c r="GI10" s="614"/>
      <c r="GJ10" s="615"/>
      <c r="GK10" s="616"/>
      <c r="GL10" s="617" t="e">
        <f t="shared" si="4"/>
        <v>#REF!</v>
      </c>
      <c r="GM10" s="617" t="e">
        <f t="shared" si="5"/>
        <v>#REF!</v>
      </c>
      <c r="GN10" s="618" t="e">
        <f t="shared" si="6"/>
        <v>#REF!</v>
      </c>
      <c r="GO10" s="618" t="e">
        <f t="shared" si="7"/>
        <v>#REF!</v>
      </c>
      <c r="GP10" s="619"/>
      <c r="GQ10" s="619" t="e">
        <f t="shared" si="8"/>
        <v>#REF!</v>
      </c>
      <c r="GR10" s="619" t="e">
        <f t="shared" si="9"/>
        <v>#REF!</v>
      </c>
      <c r="GS10" s="620"/>
      <c r="GT10" s="621"/>
      <c r="GU10" s="620" t="e">
        <f t="shared" si="10"/>
        <v>#REF!</v>
      </c>
      <c r="GV10" s="620" t="e">
        <f t="shared" si="11"/>
        <v>#REF!</v>
      </c>
      <c r="GW10" s="620" t="e">
        <f t="shared" si="12"/>
        <v>#REF!</v>
      </c>
      <c r="GX10" s="620" t="e">
        <f t="shared" si="13"/>
        <v>#REF!</v>
      </c>
      <c r="GY10" s="622"/>
      <c r="GZ10" s="623"/>
      <c r="HA10" s="624"/>
      <c r="HB10" s="625"/>
      <c r="HC10" s="626"/>
      <c r="HD10" s="627"/>
    </row>
    <row r="11" spans="1:212">
      <c r="A11" s="1"/>
      <c r="B11" s="2"/>
      <c r="C11" s="3"/>
      <c r="D11" s="72"/>
      <c r="E11" s="72"/>
      <c r="F11" s="72"/>
      <c r="G11" s="73"/>
      <c r="H11" s="74"/>
      <c r="I11" s="75"/>
      <c r="J11" s="76"/>
      <c r="K11" s="10"/>
      <c r="L11" s="11"/>
      <c r="M11" s="11"/>
      <c r="N11" s="11"/>
      <c r="O11" s="77"/>
      <c r="P11" s="434"/>
      <c r="Q11" s="436"/>
      <c r="R11" s="12"/>
      <c r="S11" s="440"/>
      <c r="T11" s="12"/>
      <c r="U11" s="389"/>
      <c r="V11" s="540"/>
      <c r="W11" s="541"/>
      <c r="X11" s="542"/>
      <c r="Y11" s="542"/>
      <c r="Z11" s="443"/>
      <c r="AA11" s="444"/>
      <c r="AB11" s="445"/>
      <c r="AC11" s="446"/>
      <c r="AD11" s="543"/>
      <c r="AE11" s="543"/>
      <c r="AF11" s="543"/>
      <c r="AG11" s="543"/>
      <c r="AH11" s="14"/>
      <c r="AI11" s="14"/>
      <c r="AJ11" s="15"/>
      <c r="AK11" s="78"/>
      <c r="AL11" s="273"/>
      <c r="AM11" s="18"/>
      <c r="AN11" s="19"/>
      <c r="AO11" s="19"/>
      <c r="AP11" s="20"/>
      <c r="AQ11" s="20"/>
      <c r="AR11" s="21"/>
      <c r="AS11" s="428"/>
      <c r="AT11" s="23"/>
      <c r="AU11" s="24"/>
      <c r="AV11" s="25"/>
      <c r="AW11" s="26"/>
      <c r="AX11" s="27"/>
      <c r="AY11" s="368"/>
      <c r="AZ11" s="117"/>
      <c r="BA11" s="29"/>
      <c r="BB11" s="30"/>
      <c r="BC11" s="30"/>
      <c r="BD11" s="31"/>
      <c r="BE11" s="32"/>
      <c r="BF11" s="33"/>
      <c r="BG11" s="15"/>
      <c r="BH11" s="81"/>
      <c r="BI11" s="82"/>
      <c r="BJ11" s="83"/>
      <c r="BK11" s="84"/>
      <c r="BL11" s="85"/>
      <c r="BM11" s="86"/>
      <c r="BN11" s="87"/>
      <c r="BO11" s="88"/>
      <c r="BP11" s="41">
        <f t="shared" si="0"/>
        <v>0</v>
      </c>
      <c r="BQ11" s="375"/>
      <c r="BR11" s="375" t="s">
        <v>74</v>
      </c>
      <c r="BS11" s="376">
        <v>42800</v>
      </c>
      <c r="BT11" s="377"/>
      <c r="BU11" s="376"/>
      <c r="BV11" s="42"/>
      <c r="BW11" s="43"/>
      <c r="BX11" s="44"/>
      <c r="BY11" s="43"/>
      <c r="BZ11" s="42"/>
      <c r="CA11" s="43"/>
      <c r="CB11" s="45"/>
      <c r="CC11" s="544"/>
      <c r="CD11" s="545"/>
      <c r="CE11" s="545"/>
      <c r="CF11" s="545"/>
      <c r="CG11" s="546"/>
      <c r="CH11" s="545"/>
      <c r="CI11" s="547">
        <f t="shared" si="1"/>
        <v>0</v>
      </c>
      <c r="CJ11" s="434">
        <f t="shared" si="2"/>
        <v>0</v>
      </c>
      <c r="CK11" s="548"/>
      <c r="CL11" s="549"/>
      <c r="CM11" s="550"/>
      <c r="CN11" s="551"/>
      <c r="CO11" s="552"/>
      <c r="CP11" s="553"/>
      <c r="CQ11" s="554"/>
      <c r="CR11" s="555"/>
      <c r="CS11" s="555"/>
      <c r="CT11" s="555"/>
      <c r="CU11" s="555"/>
      <c r="CV11" s="555"/>
      <c r="CW11" s="555"/>
      <c r="CX11" s="555"/>
      <c r="CY11" s="556"/>
      <c r="CZ11" s="557"/>
      <c r="DA11" s="558"/>
      <c r="DB11" s="558"/>
      <c r="DC11" s="559"/>
      <c r="DD11" s="559"/>
      <c r="DE11" s="559"/>
      <c r="DF11" s="560"/>
      <c r="DG11" s="560"/>
      <c r="DH11" s="560"/>
      <c r="DI11" s="561"/>
      <c r="DJ11" s="561"/>
      <c r="DK11" s="561"/>
      <c r="DL11" s="562"/>
      <c r="DM11" s="563"/>
      <c r="DN11" s="564"/>
      <c r="DO11" s="565"/>
      <c r="DP11" s="566"/>
      <c r="DQ11" s="567"/>
      <c r="DR11" s="568"/>
      <c r="DS11" s="567"/>
      <c r="DT11" s="568"/>
      <c r="DU11" s="569"/>
      <c r="DV11" s="568"/>
      <c r="DW11" s="570"/>
      <c r="DX11" s="568"/>
      <c r="DY11" s="569"/>
      <c r="DZ11" s="568"/>
      <c r="EA11" s="571"/>
      <c r="EB11" s="571"/>
      <c r="EC11" s="572"/>
      <c r="ED11" s="572"/>
      <c r="EE11" s="573" t="str">
        <f t="shared" si="3"/>
        <v xml:space="preserve"> </v>
      </c>
      <c r="EF11" s="574"/>
      <c r="EG11" s="575"/>
      <c r="EH11" s="575"/>
      <c r="EI11" s="576"/>
      <c r="EJ11" s="577"/>
      <c r="EK11" s="578"/>
      <c r="EL11" s="578"/>
      <c r="EM11" s="579"/>
      <c r="EN11" s="579"/>
      <c r="EO11" s="579"/>
      <c r="EP11" s="580"/>
      <c r="EQ11" s="581"/>
      <c r="ER11" s="582"/>
      <c r="ES11" s="583"/>
      <c r="ET11" s="584"/>
      <c r="EU11" s="585"/>
      <c r="EV11" s="586"/>
      <c r="EW11" s="587"/>
      <c r="EX11" s="588"/>
      <c r="EY11" s="589"/>
      <c r="EZ11" s="590"/>
      <c r="FA11" s="590"/>
      <c r="FB11" s="590"/>
      <c r="FC11" s="591"/>
      <c r="FD11" s="591"/>
      <c r="FE11" s="591"/>
      <c r="FF11" s="592"/>
      <c r="FG11" s="592"/>
      <c r="FH11" s="592"/>
      <c r="FI11" s="593"/>
      <c r="FJ11" s="594"/>
      <c r="FK11" s="595"/>
      <c r="FL11" s="596"/>
      <c r="FM11" s="597"/>
      <c r="FN11" s="596"/>
      <c r="FO11" s="598"/>
      <c r="FP11" s="599"/>
      <c r="FQ11" s="600"/>
      <c r="FR11" s="601"/>
      <c r="FS11" s="602"/>
      <c r="FT11" s="602"/>
      <c r="FU11" s="602"/>
      <c r="FV11" s="602"/>
      <c r="FW11" s="603"/>
      <c r="FX11" s="604"/>
      <c r="FY11" s="605"/>
      <c r="FZ11" s="606"/>
      <c r="GA11" s="607"/>
      <c r="GB11" s="608"/>
      <c r="GC11" s="609"/>
      <c r="GD11" s="610"/>
      <c r="GE11" s="611"/>
      <c r="GF11" s="612"/>
      <c r="GG11" s="613"/>
      <c r="GH11" s="611"/>
      <c r="GI11" s="614"/>
      <c r="GJ11" s="615"/>
      <c r="GK11" s="616"/>
      <c r="GL11" s="617" t="e">
        <f t="shared" si="4"/>
        <v>#REF!</v>
      </c>
      <c r="GM11" s="617" t="e">
        <f t="shared" si="5"/>
        <v>#REF!</v>
      </c>
      <c r="GN11" s="618" t="e">
        <f t="shared" si="6"/>
        <v>#REF!</v>
      </c>
      <c r="GO11" s="618" t="e">
        <f t="shared" si="7"/>
        <v>#REF!</v>
      </c>
      <c r="GP11" s="619"/>
      <c r="GQ11" s="619" t="e">
        <f t="shared" si="8"/>
        <v>#REF!</v>
      </c>
      <c r="GR11" s="619" t="e">
        <f t="shared" si="9"/>
        <v>#REF!</v>
      </c>
      <c r="GS11" s="620"/>
      <c r="GT11" s="621"/>
      <c r="GU11" s="620" t="e">
        <f t="shared" si="10"/>
        <v>#REF!</v>
      </c>
      <c r="GV11" s="620" t="e">
        <f t="shared" si="11"/>
        <v>#REF!</v>
      </c>
      <c r="GW11" s="620" t="e">
        <f t="shared" si="12"/>
        <v>#REF!</v>
      </c>
      <c r="GX11" s="620" t="e">
        <f t="shared" si="13"/>
        <v>#REF!</v>
      </c>
      <c r="GY11" s="622"/>
      <c r="GZ11" s="623"/>
      <c r="HA11" s="624"/>
      <c r="HB11" s="625"/>
      <c r="HC11" s="626"/>
      <c r="HD11" s="627"/>
    </row>
    <row r="12" spans="1:212" s="46" customFormat="1" ht="12">
      <c r="A12" s="51"/>
      <c r="B12" s="2"/>
      <c r="C12" s="3"/>
      <c r="D12" s="52"/>
      <c r="E12" s="52"/>
      <c r="F12" s="53"/>
      <c r="G12" s="54"/>
      <c r="H12" s="134"/>
      <c r="I12" s="209"/>
      <c r="J12" s="55"/>
      <c r="K12" s="56"/>
      <c r="L12" s="11"/>
      <c r="M12" s="11"/>
      <c r="N12" s="11"/>
      <c r="O12" s="241"/>
      <c r="P12" s="434"/>
      <c r="Q12" s="436"/>
      <c r="R12" s="12"/>
      <c r="S12" s="440"/>
      <c r="T12" s="10"/>
      <c r="U12" s="392"/>
      <c r="V12" s="540"/>
      <c r="W12" s="541"/>
      <c r="X12" s="542"/>
      <c r="Y12" s="542"/>
      <c r="Z12" s="443"/>
      <c r="AA12" s="444"/>
      <c r="AB12" s="445"/>
      <c r="AC12" s="446"/>
      <c r="AD12" s="543"/>
      <c r="AE12" s="543"/>
      <c r="AF12" s="543"/>
      <c r="AG12" s="543"/>
      <c r="AH12" s="14"/>
      <c r="AI12" s="14"/>
      <c r="AJ12" s="15"/>
      <c r="AK12" s="237"/>
      <c r="AL12" s="273"/>
      <c r="AM12" s="18"/>
      <c r="AN12" s="19"/>
      <c r="AO12" s="19"/>
      <c r="AP12" s="20"/>
      <c r="AQ12" s="20"/>
      <c r="AR12" s="21"/>
      <c r="AS12" s="428"/>
      <c r="AT12" s="23"/>
      <c r="AU12" s="24"/>
      <c r="AV12" s="25"/>
      <c r="AW12" s="26"/>
      <c r="AX12" s="27"/>
      <c r="AY12" s="203"/>
      <c r="AZ12" s="117"/>
      <c r="BA12" s="207"/>
      <c r="BB12" s="274"/>
      <c r="BC12" s="274"/>
      <c r="BD12" s="209"/>
      <c r="BE12" s="210"/>
      <c r="BF12" s="209"/>
      <c r="BG12" s="15"/>
      <c r="BH12" s="148"/>
      <c r="BI12" s="14"/>
      <c r="BJ12" s="61"/>
      <c r="BK12" s="62"/>
      <c r="BL12" s="233"/>
      <c r="BM12" s="63"/>
      <c r="BN12" s="203"/>
      <c r="BO12" s="203"/>
      <c r="BP12" s="41">
        <f t="shared" si="0"/>
        <v>0</v>
      </c>
      <c r="BQ12" s="382" t="s">
        <v>40</v>
      </c>
      <c r="BR12" s="375"/>
      <c r="BS12" s="376"/>
      <c r="BT12" s="377"/>
      <c r="BU12" s="376"/>
      <c r="BV12" s="42"/>
      <c r="BW12" s="43"/>
      <c r="BX12" s="44"/>
      <c r="BY12" s="43"/>
      <c r="BZ12" s="42"/>
      <c r="CA12" s="43"/>
      <c r="CB12" s="45"/>
      <c r="CC12" s="544"/>
      <c r="CD12" s="545"/>
      <c r="CE12" s="545"/>
      <c r="CF12" s="545"/>
      <c r="CG12" s="546"/>
      <c r="CH12" s="545"/>
      <c r="CI12" s="547">
        <f t="shared" si="1"/>
        <v>0</v>
      </c>
      <c r="CJ12" s="434">
        <f t="shared" si="2"/>
        <v>0</v>
      </c>
      <c r="CK12" s="548"/>
      <c r="CL12" s="549"/>
      <c r="CM12" s="550"/>
      <c r="CN12" s="551"/>
      <c r="CO12" s="552"/>
      <c r="CP12" s="553"/>
      <c r="CQ12" s="554"/>
      <c r="CR12" s="555"/>
      <c r="CS12" s="555"/>
      <c r="CT12" s="555"/>
      <c r="CU12" s="555"/>
      <c r="CV12" s="555"/>
      <c r="CW12" s="555"/>
      <c r="CX12" s="555"/>
      <c r="CY12" s="556"/>
      <c r="CZ12" s="557"/>
      <c r="DA12" s="558"/>
      <c r="DB12" s="558"/>
      <c r="DC12" s="559"/>
      <c r="DD12" s="559"/>
      <c r="DE12" s="559"/>
      <c r="DF12" s="560"/>
      <c r="DG12" s="560"/>
      <c r="DH12" s="560"/>
      <c r="DI12" s="561"/>
      <c r="DJ12" s="561"/>
      <c r="DK12" s="561"/>
      <c r="DL12" s="562"/>
      <c r="DM12" s="563"/>
      <c r="DN12" s="564"/>
      <c r="DO12" s="565"/>
      <c r="DP12" s="566"/>
      <c r="DQ12" s="567"/>
      <c r="DR12" s="568"/>
      <c r="DS12" s="567"/>
      <c r="DT12" s="568"/>
      <c r="DU12" s="569"/>
      <c r="DV12" s="568"/>
      <c r="DW12" s="570"/>
      <c r="DX12" s="568"/>
      <c r="DY12" s="569"/>
      <c r="DZ12" s="568"/>
      <c r="EA12" s="571"/>
      <c r="EB12" s="571"/>
      <c r="EC12" s="572"/>
      <c r="ED12" s="572"/>
      <c r="EE12" s="573" t="str">
        <f t="shared" si="3"/>
        <v xml:space="preserve"> </v>
      </c>
      <c r="EF12" s="574"/>
      <c r="EG12" s="575"/>
      <c r="EH12" s="575"/>
      <c r="EI12" s="576"/>
      <c r="EJ12" s="577"/>
      <c r="EK12" s="578"/>
      <c r="EL12" s="578"/>
      <c r="EM12" s="579"/>
      <c r="EN12" s="579"/>
      <c r="EO12" s="579"/>
      <c r="EP12" s="580"/>
      <c r="EQ12" s="581"/>
      <c r="ER12" s="582"/>
      <c r="ES12" s="583"/>
      <c r="ET12" s="584"/>
      <c r="EU12" s="585"/>
      <c r="EV12" s="586"/>
      <c r="EW12" s="587"/>
      <c r="EX12" s="588"/>
      <c r="EY12" s="589"/>
      <c r="EZ12" s="590"/>
      <c r="FA12" s="590"/>
      <c r="FB12" s="590"/>
      <c r="FC12" s="591"/>
      <c r="FD12" s="591"/>
      <c r="FE12" s="591"/>
      <c r="FF12" s="592"/>
      <c r="FG12" s="592"/>
      <c r="FH12" s="592"/>
      <c r="FI12" s="593"/>
      <c r="FJ12" s="594"/>
      <c r="FK12" s="595"/>
      <c r="FL12" s="596"/>
      <c r="FM12" s="597"/>
      <c r="FN12" s="596"/>
      <c r="FO12" s="598"/>
      <c r="FP12" s="599"/>
      <c r="FQ12" s="600"/>
      <c r="FR12" s="601"/>
      <c r="FS12" s="602"/>
      <c r="FT12" s="602"/>
      <c r="FU12" s="602"/>
      <c r="FV12" s="602"/>
      <c r="FW12" s="603"/>
      <c r="FX12" s="604"/>
      <c r="FY12" s="605"/>
      <c r="FZ12" s="606"/>
      <c r="GA12" s="607"/>
      <c r="GB12" s="608"/>
      <c r="GC12" s="609"/>
      <c r="GD12" s="610"/>
      <c r="GE12" s="611"/>
      <c r="GF12" s="612"/>
      <c r="GG12" s="613"/>
      <c r="GH12" s="611"/>
      <c r="GI12" s="614"/>
      <c r="GJ12" s="615"/>
      <c r="GK12" s="616"/>
      <c r="GL12" s="617" t="e">
        <f t="shared" si="4"/>
        <v>#REF!</v>
      </c>
      <c r="GM12" s="617" t="e">
        <f t="shared" si="5"/>
        <v>#REF!</v>
      </c>
      <c r="GN12" s="618" t="e">
        <f t="shared" si="6"/>
        <v>#REF!</v>
      </c>
      <c r="GO12" s="618" t="e">
        <f t="shared" si="7"/>
        <v>#REF!</v>
      </c>
      <c r="GP12" s="619"/>
      <c r="GQ12" s="619" t="e">
        <f t="shared" si="8"/>
        <v>#REF!</v>
      </c>
      <c r="GR12" s="619" t="e">
        <f t="shared" si="9"/>
        <v>#REF!</v>
      </c>
      <c r="GS12" s="620"/>
      <c r="GT12" s="621"/>
      <c r="GU12" s="620" t="e">
        <f t="shared" si="10"/>
        <v>#REF!</v>
      </c>
      <c r="GV12" s="620" t="e">
        <f t="shared" si="11"/>
        <v>#REF!</v>
      </c>
      <c r="GW12" s="620" t="e">
        <f t="shared" si="12"/>
        <v>#REF!</v>
      </c>
      <c r="GX12" s="620" t="e">
        <f t="shared" si="13"/>
        <v>#REF!</v>
      </c>
      <c r="GY12" s="622"/>
      <c r="GZ12" s="623"/>
      <c r="HA12" s="624"/>
      <c r="HB12" s="625"/>
      <c r="HC12" s="626"/>
      <c r="HD12" s="627"/>
    </row>
    <row r="14" spans="1:212">
      <c r="AQ14" s="20">
        <f>SUM(AQ4:AQ13)</f>
        <v>0</v>
      </c>
      <c r="AR14" s="21">
        <f>SUM(AR4:AR13)</f>
        <v>0</v>
      </c>
    </row>
  </sheetData>
  <sheetProtection formatCells="0" formatRows="0" insertColumns="0" insertRows="0" deleteRows="0" sort="0" autoFilter="0"/>
  <autoFilter ref="A3:BS12">
    <sortState ref="A4:BS15">
      <sortCondition ref="E3:E15"/>
    </sortState>
  </autoFilter>
  <customSheetViews>
    <customSheetView guid="{2F8BF59A-B28C-C84F-879A-BD32D802FAA7}" scale="140" showAutoFilter="1" hiddenColumns="1">
      <pane xSplit="10.419753086419753" topLeftCell="BG1"/>
      <selection activeCell="P18" sqref="P18:AM18"/>
      <pageMargins left="0" right="0" top="0" bottom="0" header="0" footer="0"/>
      <autoFilter ref="A3:BS12">
        <sortState ref="A4:BS15">
          <sortCondition ref="E3:E15"/>
        </sortState>
      </autoFilter>
    </customSheetView>
  </customSheetViews>
  <mergeCells count="18">
    <mergeCell ref="A1:C1"/>
    <mergeCell ref="D1:I1"/>
    <mergeCell ref="J1:O1"/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</mergeCells>
  <conditionalFormatting sqref="AD4:AG12">
    <cfRule type="cellIs" dxfId="84" priority="4" operator="equal">
      <formula>"NON"</formula>
    </cfRule>
    <cfRule type="cellIs" dxfId="83" priority="5" operator="equal">
      <formula>"FA"</formula>
    </cfRule>
    <cfRule type="cellIs" dxfId="82" priority="6" operator="equal">
      <formula>"HUMANIA"</formula>
    </cfRule>
  </conditionalFormatting>
  <conditionalFormatting sqref="AD4:AG12">
    <cfRule type="cellIs" dxfId="81" priority="7" operator="equal">
      <formula>"NON"</formula>
    </cfRule>
    <cfRule type="cellIs" dxfId="80" priority="8" operator="equal">
      <formula>"FA"</formula>
    </cfRule>
    <cfRule type="cellIs" dxfId="79" priority="9" operator="equal">
      <formula>"HUMANIA"</formula>
    </cfRule>
  </conditionalFormatting>
  <conditionalFormatting sqref="CO4:CO12">
    <cfRule type="cellIs" dxfId="78" priority="2" operator="equal">
      <formula>"non"</formula>
    </cfRule>
    <cfRule type="cellIs" dxfId="77" priority="3" operator="equal">
      <formula>"oui"</formula>
    </cfRule>
  </conditionalFormatting>
  <conditionalFormatting sqref="FM4:FM12">
    <cfRule type="cellIs" dxfId="76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9A625611-B59F-2C4D-BAFB-AF240194AD8D}">
            <xm:f>'D:\Users\xavierangle\Dropbox\--INDISPENSABLES\Users\xavierangle\Dropbox\--INDISPENSABLES\[àFichier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8D6F0E41-599C-7747-8B3F-895F7981C623}">
            <xm:f>'D:\Users\xavierangle\Dropbox\--INDISPENSABLES\Users\xavierangle\Dropbox\--INDISPENSABLES\[àFichier Prospects LIGHT V5.xlsx]Mailings'!#REF!</xm:f>
            <xm:f>'D:\Users\xavierangle\Dropbox\--INDISPENSABLES\Users\xavierangle\Dropbox\--INDISPENSABLES\[àFichier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/>
  <dimension ref="A1:HD7"/>
  <sheetViews>
    <sheetView zoomScale="130" zoomScaleNormal="130" zoomScalePageLayoutView="130" workbookViewId="0">
      <pane xSplit="20655" topLeftCell="BG1"/>
      <selection activeCell="F16" sqref="F16"/>
      <selection pane="topRight" activeCell="F16" sqref="F16"/>
    </sheetView>
  </sheetViews>
  <sheetFormatPr baseColWidth="10" defaultColWidth="11.42578125" defaultRowHeight="12.75"/>
  <cols>
    <col min="1" max="2" width="2.140625" style="67" customWidth="1"/>
    <col min="3" max="3" width="3.28515625" style="67" customWidth="1"/>
    <col min="4" max="4" width="5.140625" style="67" customWidth="1"/>
    <col min="5" max="5" width="9.85546875" style="67" customWidth="1"/>
    <col min="6" max="6" width="7.7109375" style="67" bestFit="1" customWidth="1"/>
    <col min="7" max="7" width="9" style="67" customWidth="1"/>
    <col min="8" max="8" width="7.85546875" style="67" bestFit="1" customWidth="1"/>
    <col min="9" max="9" width="10.42578125" style="67" bestFit="1" customWidth="1"/>
    <col min="10" max="10" width="7.42578125" style="67" customWidth="1"/>
    <col min="11" max="11" width="7.7109375" style="67" bestFit="1" customWidth="1"/>
    <col min="12" max="12" width="7.28515625" style="67" customWidth="1"/>
    <col min="13" max="13" width="10.28515625" style="67" customWidth="1"/>
    <col min="14" max="14" width="7.28515625" style="67" customWidth="1"/>
    <col min="15" max="15" width="7.85546875" style="67" customWidth="1"/>
    <col min="16" max="16" width="10.42578125" style="67" customWidth="1"/>
    <col min="17" max="17" width="7.85546875" style="67" customWidth="1"/>
    <col min="18" max="18" width="6.5703125" style="67" customWidth="1"/>
    <col min="19" max="19" width="27.7109375" style="67" customWidth="1"/>
    <col min="20" max="21" width="18.140625" style="67" customWidth="1"/>
    <col min="22" max="33" width="2.7109375" style="67" customWidth="1"/>
    <col min="34" max="35" width="5" style="67" customWidth="1"/>
    <col min="36" max="36" width="3.42578125" style="67" customWidth="1"/>
    <col min="37" max="38" width="7.28515625" style="67" customWidth="1"/>
    <col min="39" max="39" width="7" style="67" customWidth="1"/>
    <col min="40" max="40" width="6.5703125" style="67" customWidth="1"/>
    <col min="41" max="41" width="7.28515625" style="67" customWidth="1"/>
    <col min="42" max="42" width="5.5703125" style="67" customWidth="1"/>
    <col min="43" max="43" width="5.28515625" style="67" customWidth="1"/>
    <col min="44" max="44" width="4.5703125" style="67" customWidth="1"/>
    <col min="45" max="45" width="3.42578125" style="67" customWidth="1"/>
    <col min="46" max="46" width="5.28515625" style="67" customWidth="1"/>
    <col min="47" max="47" width="5.140625" style="67" customWidth="1"/>
    <col min="48" max="48" width="11.42578125" style="67"/>
    <col min="49" max="49" width="6.5703125" style="67" customWidth="1"/>
    <col min="50" max="50" width="3.28515625" style="67" customWidth="1"/>
    <col min="51" max="51" width="6" style="67" customWidth="1"/>
    <col min="52" max="52" width="3.28515625" style="67" customWidth="1"/>
    <col min="53" max="53" width="7" style="67" customWidth="1"/>
    <col min="54" max="54" width="11" style="69" customWidth="1"/>
    <col min="55" max="55" width="5" style="67" customWidth="1"/>
    <col min="56" max="56" width="12.140625" style="67" customWidth="1"/>
    <col min="57" max="57" width="6.5703125" style="67" customWidth="1"/>
    <col min="58" max="58" width="4.140625" style="67" customWidth="1"/>
    <col min="59" max="59" width="11.28515625" style="67" customWidth="1"/>
    <col min="60" max="60" width="5.140625" style="67" customWidth="1"/>
    <col min="61" max="62" width="5.85546875" style="67" customWidth="1"/>
    <col min="63" max="64" width="11.42578125" style="67" customWidth="1"/>
    <col min="65" max="65" width="5.7109375" style="67" customWidth="1"/>
    <col min="66" max="66" width="6.7109375" style="67" customWidth="1"/>
    <col min="67" max="67" width="6.85546875" style="67" customWidth="1"/>
    <col min="68" max="68" width="12.5703125" style="67" hidden="1" customWidth="1"/>
    <col min="69" max="73" width="5.28515625" style="67" hidden="1" customWidth="1"/>
    <col min="74" max="80" width="5.5703125" style="67" hidden="1" customWidth="1"/>
    <col min="81" max="212" width="11.42578125" style="67" hidden="1" customWidth="1"/>
    <col min="213" max="16384" width="11.42578125" style="67"/>
  </cols>
  <sheetData>
    <row r="1" spans="1:212" s="70" customFormat="1" ht="13.5" thickBot="1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96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COUNTA(E3:E532)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68" t="s">
        <v>105</v>
      </c>
      <c r="W2" s="468" t="s">
        <v>105</v>
      </c>
      <c r="X2" s="468" t="s">
        <v>105</v>
      </c>
      <c r="Y2" s="468" t="s">
        <v>105</v>
      </c>
      <c r="Z2" s="468" t="s">
        <v>105</v>
      </c>
      <c r="AA2" s="468" t="s">
        <v>105</v>
      </c>
      <c r="AB2" s="468" t="s">
        <v>105</v>
      </c>
      <c r="AC2" s="468" t="s">
        <v>105</v>
      </c>
      <c r="AD2" s="468" t="s">
        <v>105</v>
      </c>
      <c r="AE2" s="468" t="s">
        <v>105</v>
      </c>
      <c r="AF2" s="468" t="s">
        <v>105</v>
      </c>
      <c r="AG2" s="468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93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>
      <c r="A3" s="121"/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17"/>
      <c r="N3" s="117"/>
      <c r="O3" s="121"/>
      <c r="P3" s="433"/>
      <c r="Q3" s="121"/>
      <c r="R3" s="121"/>
      <c r="S3" s="121"/>
      <c r="T3" s="121"/>
      <c r="U3" s="121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21"/>
      <c r="AI3" s="121"/>
      <c r="AJ3" s="121"/>
      <c r="AK3" s="121"/>
      <c r="AL3" s="121"/>
      <c r="AM3" s="121"/>
      <c r="AN3" s="121"/>
      <c r="AO3" s="121"/>
      <c r="AP3" s="121"/>
      <c r="AQ3" s="121"/>
      <c r="AR3" s="122"/>
      <c r="AS3" s="121"/>
      <c r="AT3" s="121"/>
      <c r="AU3" s="121"/>
      <c r="AV3" s="121"/>
      <c r="AW3" s="121"/>
      <c r="AX3" s="121"/>
      <c r="AY3" s="121"/>
      <c r="BA3" s="121"/>
      <c r="BB3" s="121"/>
      <c r="BC3" s="121"/>
      <c r="BD3" s="121"/>
      <c r="BE3" s="121"/>
      <c r="BF3" s="121"/>
      <c r="BG3" s="121"/>
      <c r="BH3" s="121"/>
      <c r="BI3" s="121"/>
      <c r="BJ3" s="121"/>
      <c r="BK3" s="121"/>
      <c r="BL3" s="121"/>
      <c r="BM3" s="277"/>
      <c r="BN3" s="121"/>
      <c r="BO3" s="121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>
      <c r="A4" s="161"/>
      <c r="B4" s="162"/>
      <c r="C4" s="163"/>
      <c r="D4" s="402"/>
      <c r="E4" s="403"/>
      <c r="F4" s="404"/>
      <c r="G4" s="405"/>
      <c r="H4" s="406"/>
      <c r="I4" s="407"/>
      <c r="J4" s="394"/>
      <c r="K4" s="170"/>
      <c r="L4" s="126"/>
      <c r="M4" s="126"/>
      <c r="N4" s="126"/>
      <c r="O4" s="408"/>
      <c r="P4" s="434"/>
      <c r="Q4" s="12"/>
      <c r="R4" s="12"/>
      <c r="S4" s="232"/>
      <c r="T4" s="171"/>
      <c r="U4" s="388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73"/>
      <c r="AI4" s="173"/>
      <c r="AJ4" s="15"/>
      <c r="AK4" s="222"/>
      <c r="AL4" s="223"/>
      <c r="AM4" s="176"/>
      <c r="AN4" s="177"/>
      <c r="AO4" s="177"/>
      <c r="AP4" s="178"/>
      <c r="AQ4" s="178"/>
      <c r="AR4" s="224"/>
      <c r="AS4" s="179"/>
      <c r="AT4" s="180"/>
      <c r="AU4" s="181"/>
      <c r="AV4" s="182"/>
      <c r="AW4" s="183"/>
      <c r="AX4" s="184"/>
      <c r="AY4" s="185"/>
      <c r="AZ4" s="117"/>
      <c r="BA4" s="186"/>
      <c r="BB4" s="187"/>
      <c r="BC4" s="187"/>
      <c r="BD4" s="188"/>
      <c r="BE4" s="189"/>
      <c r="BF4" s="420"/>
      <c r="BG4" s="15"/>
      <c r="BH4" s="289"/>
      <c r="BI4" s="410"/>
      <c r="BJ4" s="411"/>
      <c r="BK4" s="412"/>
      <c r="BL4" s="413"/>
      <c r="BM4" s="414"/>
      <c r="BN4" s="415"/>
      <c r="BO4" s="218"/>
      <c r="BP4" s="41">
        <f>AJ4</f>
        <v>0</v>
      </c>
      <c r="BQ4" s="372"/>
      <c r="BR4" s="372"/>
      <c r="BS4" s="373"/>
      <c r="BT4" s="374"/>
      <c r="BU4" s="373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>
      <c r="A5" s="51"/>
      <c r="B5" s="2"/>
      <c r="C5" s="3"/>
      <c r="D5" s="416"/>
      <c r="E5" s="417"/>
      <c r="F5" s="78"/>
      <c r="G5" s="54"/>
      <c r="H5" s="134"/>
      <c r="I5" s="135"/>
      <c r="J5" s="55"/>
      <c r="K5" s="235"/>
      <c r="L5" s="11"/>
      <c r="M5" s="11"/>
      <c r="N5" s="11"/>
      <c r="O5" s="236"/>
      <c r="P5" s="434"/>
      <c r="Q5" s="12"/>
      <c r="R5" s="12"/>
      <c r="S5" s="232"/>
      <c r="T5" s="141"/>
      <c r="U5" s="390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78"/>
      <c r="AL5" s="79"/>
      <c r="AM5" s="18"/>
      <c r="AN5" s="19"/>
      <c r="AO5" s="19"/>
      <c r="AP5" s="279"/>
      <c r="AQ5" s="279"/>
      <c r="AR5" s="21"/>
      <c r="AS5" s="22"/>
      <c r="AT5" s="23"/>
      <c r="AU5" s="24"/>
      <c r="AV5" s="25"/>
      <c r="AW5" s="26"/>
      <c r="AX5" s="27"/>
      <c r="AY5" s="418"/>
      <c r="AZ5" s="117"/>
      <c r="BA5" s="207"/>
      <c r="BB5" s="211"/>
      <c r="BC5" s="211"/>
      <c r="BD5" s="209"/>
      <c r="BE5" s="210"/>
      <c r="BF5" s="209"/>
      <c r="BG5" s="15"/>
      <c r="BH5" s="133"/>
      <c r="BI5" s="14"/>
      <c r="BJ5" s="61"/>
      <c r="BK5" s="62"/>
      <c r="BL5" s="233"/>
      <c r="BM5" s="275"/>
      <c r="BN5" s="203"/>
      <c r="BO5" s="203"/>
      <c r="BP5" s="41">
        <f>AJ5</f>
        <v>0</v>
      </c>
      <c r="BQ5" s="381" t="s">
        <v>43</v>
      </c>
      <c r="BR5" s="375"/>
      <c r="BS5" s="376"/>
      <c r="BT5" s="377"/>
      <c r="BU5" s="376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>IF(AY5&lt;&gt;0, "mail", )</f>
        <v>0</v>
      </c>
      <c r="CJ5" s="434">
        <f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>IF(honos_humania&gt;0, GJ5*recup_past_humania,)</f>
        <v>#REF!</v>
      </c>
      <c r="GM5" s="617" t="e">
        <f>IF(honos_humania&gt;0,recup_past_humania* 6.5%,)</f>
        <v>#REF!</v>
      </c>
      <c r="GN5" s="618" t="e">
        <f>IF(AND(honos_humania&gt;0,recup_futur_humania&gt;0), recup_futur_humania*GJ5,"-")</f>
        <v>#REF!</v>
      </c>
      <c r="GO5" s="618" t="e">
        <f>IF(AND(honos_humania&gt;0,recup_futur_humania&gt;0), recup_futur_humania*6.5%,"-")</f>
        <v>#REF!</v>
      </c>
      <c r="GP5" s="619"/>
      <c r="GQ5" s="619" t="e">
        <f>IF(honos_FA&gt;0, GJ5*recup_past_FA,)</f>
        <v>#REF!</v>
      </c>
      <c r="GR5" s="619" t="e">
        <f>IF(honos_FA&gt;0,recup_past_FA* 8%,)</f>
        <v>#REF!</v>
      </c>
      <c r="GS5" s="620"/>
      <c r="GT5" s="621"/>
      <c r="GU5" s="620" t="e">
        <f>IF(honos_CIBLE&gt;0, GJ5*recup_past_CIBLE,)</f>
        <v>#REF!</v>
      </c>
      <c r="GV5" s="620" t="e">
        <f>IF(honos_CIBLE&gt;0,recup_past_CIBLE*GT5,)</f>
        <v>#REF!</v>
      </c>
      <c r="GW5" s="620" t="e">
        <f>IF(AND(honos_CIBLE&gt;0,recup_futur_CIBLE&gt;0), recup_futur_CIBLE*GJ5,"-")</f>
        <v>#REF!</v>
      </c>
      <c r="GX5" s="620" t="e">
        <f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>
      <c r="A6" s="51"/>
      <c r="B6" s="2"/>
      <c r="C6" s="3"/>
      <c r="D6" s="136"/>
      <c r="E6" s="138"/>
      <c r="F6" s="138"/>
      <c r="G6" s="139"/>
      <c r="H6" s="140"/>
      <c r="I6" s="144"/>
      <c r="J6" s="55"/>
      <c r="K6" s="235"/>
      <c r="L6" s="11"/>
      <c r="M6" s="11"/>
      <c r="N6" s="11"/>
      <c r="O6" s="66"/>
      <c r="P6" s="434"/>
      <c r="Q6" s="12"/>
      <c r="R6" s="12"/>
      <c r="S6" s="232"/>
      <c r="T6" s="229"/>
      <c r="U6" s="391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78"/>
      <c r="AL6" s="79"/>
      <c r="AM6" s="18"/>
      <c r="AN6" s="19"/>
      <c r="AO6" s="19"/>
      <c r="AP6" s="20"/>
      <c r="AQ6" s="20"/>
      <c r="AR6" s="21"/>
      <c r="AS6" s="22"/>
      <c r="AT6" s="23"/>
      <c r="AU6" s="24"/>
      <c r="AV6" s="25"/>
      <c r="AW6" s="26"/>
      <c r="AX6" s="27"/>
      <c r="AY6" s="366"/>
      <c r="AZ6" s="117"/>
      <c r="BA6" s="142"/>
      <c r="BB6" s="206"/>
      <c r="BC6" s="206"/>
      <c r="BD6" s="144"/>
      <c r="BE6" s="419"/>
      <c r="BF6" s="225"/>
      <c r="BG6" s="15"/>
      <c r="BH6" s="146"/>
      <c r="BI6" s="14"/>
      <c r="BJ6" s="61"/>
      <c r="BK6" s="62"/>
      <c r="BL6" s="233"/>
      <c r="BM6" s="275"/>
      <c r="BN6" s="147"/>
      <c r="BO6" s="147"/>
      <c r="BP6" s="41">
        <f>AJ6</f>
        <v>0</v>
      </c>
      <c r="BQ6" s="381"/>
      <c r="BR6" s="375"/>
      <c r="BS6" s="376"/>
      <c r="BT6" s="377"/>
      <c r="BU6" s="376"/>
      <c r="BV6" s="47"/>
      <c r="BW6" s="48"/>
      <c r="BX6" s="49"/>
      <c r="BY6" s="48"/>
      <c r="BZ6" s="47"/>
      <c r="CA6" s="48"/>
      <c r="CB6" s="50"/>
      <c r="CC6" s="544"/>
      <c r="CD6" s="545"/>
      <c r="CE6" s="545"/>
      <c r="CF6" s="545"/>
      <c r="CG6" s="546"/>
      <c r="CH6" s="545"/>
      <c r="CI6" s="547">
        <f>IF(AY6&lt;&gt;0, "mail", )</f>
        <v>0</v>
      </c>
      <c r="CJ6" s="434">
        <f>AJ6</f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>CONCATENATE(E6," ",F6)</f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>IF(honos_humania&gt;0, GJ6*recup_past_humania,)</f>
        <v>#REF!</v>
      </c>
      <c r="GM6" s="617" t="e">
        <f>IF(honos_humania&gt;0,recup_past_humania* 6.5%,)</f>
        <v>#REF!</v>
      </c>
      <c r="GN6" s="618" t="e">
        <f>IF(AND(honos_humania&gt;0,recup_futur_humania&gt;0), recup_futur_humania*GJ6,"-")</f>
        <v>#REF!</v>
      </c>
      <c r="GO6" s="618" t="e">
        <f>IF(AND(honos_humania&gt;0,recup_futur_humania&gt;0), recup_futur_humania*6.5%,"-")</f>
        <v>#REF!</v>
      </c>
      <c r="GP6" s="619"/>
      <c r="GQ6" s="619" t="e">
        <f>IF(honos_FA&gt;0, GJ6*recup_past_FA,)</f>
        <v>#REF!</v>
      </c>
      <c r="GR6" s="619" t="e">
        <f>IF(honos_FA&gt;0,recup_past_FA* 8%,)</f>
        <v>#REF!</v>
      </c>
      <c r="GS6" s="620"/>
      <c r="GT6" s="621"/>
      <c r="GU6" s="620" t="e">
        <f>IF(honos_CIBLE&gt;0, GJ6*recup_past_CIBLE,)</f>
        <v>#REF!</v>
      </c>
      <c r="GV6" s="620" t="e">
        <f>IF(honos_CIBLE&gt;0,recup_past_CIBLE*GT6,)</f>
        <v>#REF!</v>
      </c>
      <c r="GW6" s="620" t="e">
        <f>IF(AND(honos_CIBLE&gt;0,recup_futur_CIBLE&gt;0), recup_futur_CIBLE*GJ6,"-")</f>
        <v>#REF!</v>
      </c>
      <c r="GX6" s="620" t="e">
        <f>IF(AND(honos_CIBLE&gt;0,recup_futur_CIBLE&gt;0), recup_futur_CIBLE*GT6,"-")</f>
        <v>#REF!</v>
      </c>
      <c r="GY6" s="622"/>
      <c r="GZ6" s="623"/>
      <c r="HA6" s="624"/>
      <c r="HB6" s="625"/>
      <c r="HC6" s="626"/>
      <c r="HD6" s="627"/>
    </row>
    <row r="7" spans="1:212" s="46" customFormat="1" ht="12">
      <c r="A7" s="51"/>
      <c r="B7" s="2"/>
      <c r="C7" s="3"/>
      <c r="D7" s="136"/>
      <c r="E7" s="204"/>
      <c r="F7" s="205"/>
      <c r="G7" s="198"/>
      <c r="H7" s="140"/>
      <c r="I7" s="144"/>
      <c r="J7" s="55"/>
      <c r="K7" s="235"/>
      <c r="L7" s="11"/>
      <c r="M7" s="11"/>
      <c r="N7" s="11"/>
      <c r="O7" s="77"/>
      <c r="P7" s="434"/>
      <c r="Q7" s="12"/>
      <c r="R7" s="12"/>
      <c r="S7" s="232"/>
      <c r="T7" s="141"/>
      <c r="U7" s="390"/>
      <c r="V7" s="540"/>
      <c r="W7" s="541"/>
      <c r="X7" s="542"/>
      <c r="Y7" s="542"/>
      <c r="Z7" s="443"/>
      <c r="AA7" s="444"/>
      <c r="AB7" s="445"/>
      <c r="AC7" s="446"/>
      <c r="AD7" s="543"/>
      <c r="AE7" s="543"/>
      <c r="AF7" s="543"/>
      <c r="AG7" s="543"/>
      <c r="AH7" s="14"/>
      <c r="AI7" s="14"/>
      <c r="AJ7" s="15"/>
      <c r="AK7" s="78"/>
      <c r="AL7" s="79"/>
      <c r="AM7" s="18"/>
      <c r="AN7" s="19"/>
      <c r="AO7" s="19"/>
      <c r="AP7" s="20"/>
      <c r="AQ7" s="20"/>
      <c r="AR7" s="21"/>
      <c r="AS7" s="22"/>
      <c r="AT7" s="23"/>
      <c r="AU7" s="24"/>
      <c r="AV7" s="25"/>
      <c r="AW7" s="26"/>
      <c r="AX7" s="27"/>
      <c r="AY7" s="409"/>
      <c r="AZ7" s="117"/>
      <c r="BA7" s="142"/>
      <c r="BB7" s="206"/>
      <c r="BC7" s="206"/>
      <c r="BD7" s="144"/>
      <c r="BE7" s="145"/>
      <c r="BF7" s="144"/>
      <c r="BG7" s="15"/>
      <c r="BH7" s="148"/>
      <c r="BI7" s="14"/>
      <c r="BJ7" s="61"/>
      <c r="BK7" s="62"/>
      <c r="BL7" s="233"/>
      <c r="BM7" s="275"/>
      <c r="BN7" s="147"/>
      <c r="BO7" s="147"/>
      <c r="BP7" s="41">
        <f>AJ7</f>
        <v>0</v>
      </c>
      <c r="BQ7" s="380" t="s">
        <v>40</v>
      </c>
      <c r="BR7" s="375"/>
      <c r="BS7" s="376"/>
      <c r="BT7" s="377"/>
      <c r="BU7" s="376"/>
      <c r="BV7" s="47"/>
      <c r="BW7" s="48"/>
      <c r="BX7" s="49"/>
      <c r="BY7" s="48"/>
      <c r="BZ7" s="47"/>
      <c r="CA7" s="48"/>
      <c r="CB7" s="50"/>
      <c r="CC7" s="544"/>
      <c r="CD7" s="545"/>
      <c r="CE7" s="545"/>
      <c r="CF7" s="545"/>
      <c r="CG7" s="546"/>
      <c r="CH7" s="545"/>
      <c r="CI7" s="547">
        <f>IF(AY7&lt;&gt;0, "mail", )</f>
        <v>0</v>
      </c>
      <c r="CJ7" s="434">
        <f>AJ7</f>
        <v>0</v>
      </c>
      <c r="CK7" s="548"/>
      <c r="CL7" s="549"/>
      <c r="CM7" s="550"/>
      <c r="CN7" s="551"/>
      <c r="CO7" s="552"/>
      <c r="CP7" s="553"/>
      <c r="CQ7" s="554"/>
      <c r="CR7" s="555"/>
      <c r="CS7" s="555"/>
      <c r="CT7" s="555"/>
      <c r="CU7" s="555"/>
      <c r="CV7" s="555"/>
      <c r="CW7" s="555"/>
      <c r="CX7" s="555"/>
      <c r="CY7" s="556"/>
      <c r="CZ7" s="557"/>
      <c r="DA7" s="558"/>
      <c r="DB7" s="558"/>
      <c r="DC7" s="559"/>
      <c r="DD7" s="559"/>
      <c r="DE7" s="559"/>
      <c r="DF7" s="560"/>
      <c r="DG7" s="560"/>
      <c r="DH7" s="560"/>
      <c r="DI7" s="561"/>
      <c r="DJ7" s="561"/>
      <c r="DK7" s="561"/>
      <c r="DL7" s="562"/>
      <c r="DM7" s="563"/>
      <c r="DN7" s="564"/>
      <c r="DO7" s="565"/>
      <c r="DP7" s="566"/>
      <c r="DQ7" s="567"/>
      <c r="DR7" s="568"/>
      <c r="DS7" s="567"/>
      <c r="DT7" s="568"/>
      <c r="DU7" s="569"/>
      <c r="DV7" s="568"/>
      <c r="DW7" s="570"/>
      <c r="DX7" s="568"/>
      <c r="DY7" s="569"/>
      <c r="DZ7" s="568"/>
      <c r="EA7" s="571"/>
      <c r="EB7" s="571"/>
      <c r="EC7" s="572"/>
      <c r="ED7" s="572"/>
      <c r="EE7" s="573" t="str">
        <f>CONCATENATE(E7," ",F7)</f>
        <v xml:space="preserve"> </v>
      </c>
      <c r="EF7" s="574"/>
      <c r="EG7" s="575"/>
      <c r="EH7" s="575"/>
      <c r="EI7" s="576"/>
      <c r="EJ7" s="577"/>
      <c r="EK7" s="578"/>
      <c r="EL7" s="578"/>
      <c r="EM7" s="579"/>
      <c r="EN7" s="579"/>
      <c r="EO7" s="579"/>
      <c r="EP7" s="580"/>
      <c r="EQ7" s="581"/>
      <c r="ER7" s="582"/>
      <c r="ES7" s="583"/>
      <c r="ET7" s="584"/>
      <c r="EU7" s="585"/>
      <c r="EV7" s="586"/>
      <c r="EW7" s="587"/>
      <c r="EX7" s="588"/>
      <c r="EY7" s="589"/>
      <c r="EZ7" s="590"/>
      <c r="FA7" s="590"/>
      <c r="FB7" s="590"/>
      <c r="FC7" s="591"/>
      <c r="FD7" s="591"/>
      <c r="FE7" s="591"/>
      <c r="FF7" s="592"/>
      <c r="FG7" s="592"/>
      <c r="FH7" s="592"/>
      <c r="FI7" s="593"/>
      <c r="FJ7" s="594"/>
      <c r="FK7" s="595"/>
      <c r="FL7" s="596"/>
      <c r="FM7" s="597"/>
      <c r="FN7" s="596"/>
      <c r="FO7" s="598"/>
      <c r="FP7" s="599"/>
      <c r="FQ7" s="600"/>
      <c r="FR7" s="601"/>
      <c r="FS7" s="602"/>
      <c r="FT7" s="602"/>
      <c r="FU7" s="602"/>
      <c r="FV7" s="602"/>
      <c r="FW7" s="603"/>
      <c r="FX7" s="604"/>
      <c r="FY7" s="605"/>
      <c r="FZ7" s="606"/>
      <c r="GA7" s="607"/>
      <c r="GB7" s="608"/>
      <c r="GC7" s="609"/>
      <c r="GD7" s="610"/>
      <c r="GE7" s="611"/>
      <c r="GF7" s="612"/>
      <c r="GG7" s="613"/>
      <c r="GH7" s="611"/>
      <c r="GI7" s="614"/>
      <c r="GJ7" s="615"/>
      <c r="GK7" s="616"/>
      <c r="GL7" s="617" t="e">
        <f>IF(honos_humania&gt;0, GJ7*recup_past_humania,)</f>
        <v>#REF!</v>
      </c>
      <c r="GM7" s="617" t="e">
        <f>IF(honos_humania&gt;0,recup_past_humania* 6.5%,)</f>
        <v>#REF!</v>
      </c>
      <c r="GN7" s="618" t="e">
        <f>IF(AND(honos_humania&gt;0,recup_futur_humania&gt;0), recup_futur_humania*GJ7,"-")</f>
        <v>#REF!</v>
      </c>
      <c r="GO7" s="618" t="e">
        <f>IF(AND(honos_humania&gt;0,recup_futur_humania&gt;0), recup_futur_humania*6.5%,"-")</f>
        <v>#REF!</v>
      </c>
      <c r="GP7" s="619"/>
      <c r="GQ7" s="619" t="e">
        <f>IF(honos_FA&gt;0, GJ7*recup_past_FA,)</f>
        <v>#REF!</v>
      </c>
      <c r="GR7" s="619" t="e">
        <f>IF(honos_FA&gt;0,recup_past_FA* 8%,)</f>
        <v>#REF!</v>
      </c>
      <c r="GS7" s="620"/>
      <c r="GT7" s="621"/>
      <c r="GU7" s="620" t="e">
        <f>IF(honos_CIBLE&gt;0, GJ7*recup_past_CIBLE,)</f>
        <v>#REF!</v>
      </c>
      <c r="GV7" s="620" t="e">
        <f>IF(honos_CIBLE&gt;0,recup_past_CIBLE*GT7,)</f>
        <v>#REF!</v>
      </c>
      <c r="GW7" s="620" t="e">
        <f>IF(AND(honos_CIBLE&gt;0,recup_futur_CIBLE&gt;0), recup_futur_CIBLE*GJ7,"-")</f>
        <v>#REF!</v>
      </c>
      <c r="GX7" s="620" t="e">
        <f>IF(AND(honos_CIBLE&gt;0,recup_futur_CIBLE&gt;0), recup_futur_CIBLE*GT7,"-")</f>
        <v>#REF!</v>
      </c>
      <c r="GY7" s="622"/>
      <c r="GZ7" s="623"/>
      <c r="HA7" s="624"/>
      <c r="HB7" s="625"/>
      <c r="HC7" s="626"/>
      <c r="HD7" s="627"/>
    </row>
  </sheetData>
  <sheetProtection formatCells="0" formatRows="0" insertColumns="0" insertRows="0" deleteRows="0" sort="0" autoFilter="0"/>
  <autoFilter ref="A3:BS7">
    <sortState ref="A4:BS14">
      <sortCondition ref="AB3:AB14"/>
    </sortState>
  </autoFilter>
  <customSheetViews>
    <customSheetView guid="{2F8BF59A-B28C-C84F-879A-BD32D802FAA7}" scale="140" showAutoFilter="1" hiddenColumns="1">
      <pane xSplit="15.401960784313726" topLeftCell="BI1"/>
      <selection sqref="A1:C1"/>
      <pageMargins left="0" right="0" top="0" bottom="0" header="0" footer="0"/>
      <autoFilter ref="A3:BS14">
        <sortState ref="A4:BS14">
          <sortCondition ref="AB3:AB14"/>
        </sortState>
      </autoFilter>
    </customSheetView>
  </customSheetViews>
  <mergeCells count="18">
    <mergeCell ref="A1:C1"/>
    <mergeCell ref="D1:I1"/>
    <mergeCell ref="J1:O1"/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</mergeCells>
  <conditionalFormatting sqref="AD4:AG7">
    <cfRule type="cellIs" dxfId="73" priority="26" operator="equal">
      <formula>"NON"</formula>
    </cfRule>
    <cfRule type="cellIs" dxfId="72" priority="27" operator="equal">
      <formula>"FA"</formula>
    </cfRule>
    <cfRule type="cellIs" dxfId="71" priority="28" operator="equal">
      <formula>"HUMANIA"</formula>
    </cfRule>
  </conditionalFormatting>
  <conditionalFormatting sqref="AD4:AG7">
    <cfRule type="cellIs" dxfId="70" priority="29" operator="equal">
      <formula>"NON"</formula>
    </cfRule>
    <cfRule type="cellIs" dxfId="69" priority="30" operator="equal">
      <formula>"FA"</formula>
    </cfRule>
    <cfRule type="cellIs" dxfId="68" priority="31" operator="equal">
      <formula>"HUMANIA"</formula>
    </cfRule>
  </conditionalFormatting>
  <conditionalFormatting sqref="CO4:CO7">
    <cfRule type="cellIs" dxfId="67" priority="24" operator="equal">
      <formula>"non"</formula>
    </cfRule>
    <cfRule type="cellIs" dxfId="66" priority="25" operator="equal">
      <formula>"oui"</formula>
    </cfRule>
  </conditionalFormatting>
  <conditionalFormatting sqref="FM4:FM7">
    <cfRule type="cellIs" dxfId="65" priority="23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2" operator="equal" id="{21FF931F-37BB-2641-97A0-ADA2571DA4FF}">
            <xm:f>'D:\Users\xavierangle\Dropbox\--INDISPENSABLES\Users\xavierangle\Dropbox\--INDISPENSABLES\[àFichier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33" operator="between" id="{DD355C74-75BE-FC4E-A3F0-5B053D615491}">
            <xm:f>'D:\Users\xavierangle\Dropbox\--INDISPENSABLES\Users\xavierangle\Dropbox\--INDISPENSABLES\[àFichier Prospects LIGHT V5.xlsx]Mailings'!#REF!</xm:f>
            <xm:f>'D:\Users\xavierangle\Dropbox\--INDISPENSABLES\Users\xavierangle\Dropbox\--INDISPENSABLES\[àFichier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/>
  <dimension ref="A1:HD547"/>
  <sheetViews>
    <sheetView zoomScale="130" zoomScaleNormal="130" zoomScalePageLayoutView="130" workbookViewId="0">
      <pane xSplit="21225" topLeftCell="BG1"/>
      <selection activeCell="F16" sqref="F16"/>
      <selection pane="topRight" activeCell="F16" sqref="F16"/>
    </sheetView>
  </sheetViews>
  <sheetFormatPr baseColWidth="10" defaultColWidth="10.7109375" defaultRowHeight="12.75"/>
  <cols>
    <col min="1" max="2" width="1.85546875" style="67" customWidth="1"/>
    <col min="3" max="3" width="2.7109375" style="67" customWidth="1"/>
    <col min="4" max="4" width="5.28515625" style="67" customWidth="1"/>
    <col min="5" max="5" width="8.5703125" style="67" customWidth="1"/>
    <col min="6" max="6" width="10.7109375" style="67"/>
    <col min="7" max="9" width="8.28515625" style="67" customWidth="1"/>
    <col min="10" max="10" width="7" style="67" customWidth="1"/>
    <col min="11" max="11" width="7.140625" style="67" customWidth="1"/>
    <col min="12" max="14" width="7.85546875" style="67" customWidth="1"/>
    <col min="15" max="15" width="7.28515625" style="67" customWidth="1"/>
    <col min="16" max="16" width="11.42578125" style="67" customWidth="1"/>
    <col min="17" max="17" width="7.28515625" style="67" customWidth="1"/>
    <col min="18" max="18" width="9.140625" style="67" bestFit="1" customWidth="1"/>
    <col min="19" max="19" width="22" style="67" customWidth="1"/>
    <col min="20" max="21" width="21.140625" style="67" customWidth="1"/>
    <col min="22" max="33" width="2.7109375" style="67" customWidth="1"/>
    <col min="34" max="34" width="5.42578125" style="67" customWidth="1"/>
    <col min="35" max="35" width="4.140625" style="67" customWidth="1"/>
    <col min="36" max="36" width="11.7109375" style="67" customWidth="1"/>
    <col min="37" max="37" width="12.140625" style="67" customWidth="1"/>
    <col min="38" max="38" width="4.42578125" style="67" customWidth="1"/>
    <col min="39" max="39" width="7.5703125" style="67" customWidth="1"/>
    <col min="40" max="40" width="6.28515625" style="67" customWidth="1"/>
    <col min="41" max="41" width="6.7109375" style="67" customWidth="1"/>
    <col min="42" max="42" width="5.42578125" style="67" customWidth="1"/>
    <col min="43" max="43" width="7.42578125" style="67" customWidth="1"/>
    <col min="44" max="44" width="5.5703125" style="67" customWidth="1"/>
    <col min="45" max="45" width="5.85546875" style="67" customWidth="1"/>
    <col min="46" max="46" width="6.42578125" style="67" customWidth="1"/>
    <col min="47" max="47" width="4.85546875" style="67" customWidth="1"/>
    <col min="48" max="48" width="4" style="67" customWidth="1"/>
    <col min="49" max="49" width="6.5703125" style="67" customWidth="1"/>
    <col min="50" max="50" width="4.85546875" style="67" customWidth="1"/>
    <col min="51" max="51" width="7.85546875" style="67" customWidth="1"/>
    <col min="52" max="52" width="3.5703125" style="67" customWidth="1"/>
    <col min="53" max="53" width="6.28515625" style="67" customWidth="1"/>
    <col min="54" max="54" width="3.28515625" style="68" customWidth="1"/>
    <col min="55" max="55" width="8.140625" style="67" customWidth="1"/>
    <col min="56" max="56" width="12.7109375" style="69" customWidth="1"/>
    <col min="57" max="57" width="3.42578125" style="67" customWidth="1"/>
    <col min="58" max="58" width="4.5703125" style="67" customWidth="1"/>
    <col min="59" max="59" width="14.28515625" style="67" customWidth="1"/>
    <col min="60" max="60" width="4.7109375" style="67" customWidth="1"/>
    <col min="61" max="61" width="6" style="67" customWidth="1"/>
    <col min="62" max="64" width="5.85546875" style="67" customWidth="1"/>
    <col min="65" max="66" width="10.7109375" style="67" customWidth="1"/>
    <col min="67" max="67" width="5.5703125" style="67" customWidth="1"/>
    <col min="68" max="68" width="11.28515625" style="67" hidden="1" customWidth="1"/>
    <col min="69" max="72" width="5.42578125" style="67" hidden="1" customWidth="1"/>
    <col min="73" max="73" width="4.85546875" style="67" hidden="1" customWidth="1"/>
    <col min="74" max="212" width="10.7109375" style="67" hidden="1" customWidth="1"/>
    <col min="213" max="16384" width="10.7109375" style="67"/>
  </cols>
  <sheetData>
    <row r="1" spans="1:212" s="70" customFormat="1" ht="13.5" thickBot="1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96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COUNTA(E4:E534)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68" t="s">
        <v>105</v>
      </c>
      <c r="W2" s="468" t="s">
        <v>105</v>
      </c>
      <c r="X2" s="468" t="s">
        <v>105</v>
      </c>
      <c r="Y2" s="468" t="s">
        <v>105</v>
      </c>
      <c r="Z2" s="468" t="s">
        <v>105</v>
      </c>
      <c r="AA2" s="468" t="s">
        <v>105</v>
      </c>
      <c r="AB2" s="468" t="s">
        <v>105</v>
      </c>
      <c r="AC2" s="468" t="s">
        <v>105</v>
      </c>
      <c r="AD2" s="468" t="s">
        <v>105</v>
      </c>
      <c r="AE2" s="468" t="s">
        <v>105</v>
      </c>
      <c r="AF2" s="468" t="s">
        <v>105</v>
      </c>
      <c r="AG2" s="468" t="s">
        <v>105</v>
      </c>
      <c r="AH2" s="97" t="s">
        <v>92</v>
      </c>
      <c r="AI2" s="97"/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235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 s="269" customFormat="1">
      <c r="A3" s="250"/>
      <c r="B3" s="250"/>
      <c r="C3" s="251"/>
      <c r="D3" s="250"/>
      <c r="E3" s="250"/>
      <c r="F3" s="250"/>
      <c r="G3" s="252"/>
      <c r="H3" s="252"/>
      <c r="I3" s="252"/>
      <c r="J3" s="253"/>
      <c r="K3" s="253"/>
      <c r="L3" s="253"/>
      <c r="M3" s="117"/>
      <c r="N3" s="117"/>
      <c r="O3" s="253"/>
      <c r="P3" s="433"/>
      <c r="Q3" s="253"/>
      <c r="R3" s="254"/>
      <c r="S3" s="253"/>
      <c r="T3" s="268"/>
      <c r="U3" s="268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253"/>
      <c r="AI3" s="253"/>
      <c r="AJ3" s="255"/>
      <c r="AK3" s="256"/>
      <c r="AL3" s="253"/>
      <c r="AM3" s="121"/>
      <c r="AN3" s="257"/>
      <c r="AO3" s="257"/>
      <c r="AP3" s="122"/>
      <c r="AQ3" s="122"/>
      <c r="AR3" s="122"/>
      <c r="AS3" s="258"/>
      <c r="AT3" s="259"/>
      <c r="AU3" s="259"/>
      <c r="AV3" s="259"/>
      <c r="AW3" s="259"/>
      <c r="AX3" s="122"/>
      <c r="AY3" s="261"/>
      <c r="AZ3" s="67"/>
      <c r="BA3" s="261"/>
      <c r="BB3" s="261"/>
      <c r="BC3" s="261"/>
      <c r="BD3" s="261"/>
      <c r="BE3" s="261"/>
      <c r="BF3" s="262"/>
      <c r="BG3" s="255"/>
      <c r="BH3" s="263"/>
      <c r="BI3" s="264"/>
      <c r="BJ3" s="264"/>
      <c r="BK3" s="265"/>
      <c r="BL3" s="265"/>
      <c r="BM3" s="266"/>
      <c r="BN3" s="265"/>
      <c r="BO3" s="265"/>
      <c r="BP3" s="117"/>
      <c r="BQ3" s="267"/>
      <c r="BR3" s="121"/>
      <c r="BS3" s="121"/>
      <c r="BT3" s="121"/>
      <c r="BU3" s="121"/>
      <c r="BV3" s="255"/>
      <c r="BW3" s="255"/>
      <c r="BX3" s="255"/>
      <c r="BY3" s="255"/>
      <c r="BZ3" s="255"/>
      <c r="CA3" s="255"/>
      <c r="CB3" s="255"/>
      <c r="CC3" s="67"/>
      <c r="CD3" s="67"/>
      <c r="CE3" s="67"/>
      <c r="CF3" s="67"/>
      <c r="CG3" s="67"/>
      <c r="CH3" s="67"/>
      <c r="CI3" s="67"/>
      <c r="CJ3" s="67"/>
      <c r="CK3" s="67"/>
      <c r="CL3" s="67"/>
      <c r="CM3" s="67"/>
      <c r="CN3" s="67"/>
      <c r="CO3" s="67"/>
      <c r="CP3" s="67"/>
      <c r="CQ3" s="67"/>
      <c r="CR3" s="67"/>
      <c r="CS3" s="67"/>
      <c r="CT3" s="67"/>
      <c r="CU3" s="67"/>
      <c r="CV3" s="67"/>
      <c r="CW3" s="67"/>
      <c r="CX3" s="67"/>
      <c r="CY3" s="67"/>
      <c r="CZ3" s="67"/>
      <c r="DA3" s="67"/>
      <c r="DB3" s="67"/>
      <c r="DC3" s="67"/>
      <c r="DD3" s="67"/>
      <c r="DE3" s="67"/>
      <c r="DF3" s="67"/>
      <c r="DG3" s="67"/>
      <c r="DH3" s="67"/>
      <c r="DI3" s="67"/>
      <c r="DJ3" s="67"/>
      <c r="DK3" s="67"/>
      <c r="DL3" s="67"/>
      <c r="DM3" s="67"/>
      <c r="DN3" s="67"/>
      <c r="DO3" s="67"/>
      <c r="DP3" s="67"/>
      <c r="DQ3" s="67"/>
      <c r="DR3" s="67"/>
      <c r="DS3" s="67"/>
      <c r="DT3" s="67"/>
      <c r="DU3" s="67"/>
      <c r="DV3" s="67"/>
      <c r="DW3" s="67"/>
      <c r="DX3" s="67"/>
      <c r="DY3" s="67"/>
      <c r="DZ3" s="67"/>
      <c r="EA3" s="67"/>
      <c r="EB3" s="67"/>
      <c r="EC3" s="67"/>
      <c r="ED3" s="67"/>
      <c r="EE3" s="67"/>
      <c r="EF3" s="67"/>
      <c r="EG3" s="67"/>
      <c r="EH3" s="67"/>
      <c r="EI3" s="67"/>
      <c r="EJ3" s="67"/>
      <c r="EK3" s="67"/>
      <c r="EL3" s="67"/>
      <c r="EM3" s="67"/>
      <c r="EN3" s="67"/>
      <c r="EO3" s="67"/>
      <c r="EP3" s="67"/>
      <c r="EQ3" s="67"/>
      <c r="ER3" s="67"/>
      <c r="ES3" s="67"/>
      <c r="ET3" s="67"/>
      <c r="EU3" s="67"/>
      <c r="EV3" s="67"/>
      <c r="EW3" s="67"/>
      <c r="EX3" s="67"/>
      <c r="EY3" s="67"/>
      <c r="EZ3" s="67"/>
      <c r="FA3" s="67"/>
      <c r="FB3" s="67"/>
      <c r="FC3" s="67"/>
      <c r="FD3" s="67"/>
      <c r="FE3" s="67"/>
      <c r="FF3" s="67"/>
      <c r="FG3" s="67"/>
      <c r="FH3" s="67"/>
      <c r="FI3" s="67"/>
      <c r="FJ3" s="67"/>
      <c r="FK3" s="67"/>
      <c r="FL3" s="67"/>
      <c r="FM3" s="67"/>
      <c r="FN3" s="67"/>
      <c r="FO3" s="67"/>
      <c r="FP3" s="67"/>
      <c r="FQ3" s="67"/>
      <c r="FR3" s="67"/>
      <c r="FS3" s="67"/>
      <c r="FT3" s="67"/>
      <c r="FU3" s="67"/>
      <c r="FV3" s="67"/>
      <c r="FW3" s="67"/>
      <c r="FX3" s="67"/>
      <c r="FY3" s="67"/>
      <c r="FZ3" s="67"/>
      <c r="GA3" s="67"/>
      <c r="GB3" s="67"/>
      <c r="GC3" s="67"/>
      <c r="GD3" s="67"/>
      <c r="GE3" s="67"/>
      <c r="GF3" s="67"/>
      <c r="GG3" s="67"/>
      <c r="GH3" s="67"/>
      <c r="GI3" s="67"/>
      <c r="GJ3" s="67"/>
      <c r="GK3" s="67"/>
      <c r="GL3" s="67"/>
      <c r="GM3" s="67"/>
      <c r="GN3" s="67"/>
      <c r="GO3" s="67"/>
      <c r="GP3" s="67"/>
      <c r="GQ3" s="67"/>
      <c r="GR3" s="67"/>
      <c r="GS3" s="67"/>
      <c r="GT3" s="67"/>
      <c r="GU3" s="67"/>
      <c r="GV3" s="67"/>
      <c r="GW3" s="67"/>
      <c r="GX3" s="67"/>
      <c r="GY3" s="67"/>
      <c r="GZ3" s="67"/>
      <c r="HA3" s="67"/>
      <c r="HB3" s="67"/>
      <c r="HC3" s="67"/>
      <c r="HD3" s="67"/>
    </row>
    <row r="4" spans="1:212">
      <c r="A4" s="218"/>
      <c r="B4" s="219"/>
      <c r="C4" s="163"/>
      <c r="D4" s="358"/>
      <c r="E4" s="393"/>
      <c r="F4" s="351"/>
      <c r="G4" s="359"/>
      <c r="H4" s="360"/>
      <c r="I4" s="361"/>
      <c r="J4" s="220"/>
      <c r="K4" s="221"/>
      <c r="L4" s="126"/>
      <c r="M4" s="126"/>
      <c r="N4" s="126"/>
      <c r="O4" s="270"/>
      <c r="P4" s="434"/>
      <c r="Q4" s="172"/>
      <c r="R4" s="172"/>
      <c r="S4" s="172"/>
      <c r="T4" s="171"/>
      <c r="U4" s="388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73"/>
      <c r="AI4" s="173"/>
      <c r="AJ4" s="15"/>
      <c r="AK4" s="222"/>
      <c r="AL4" s="280"/>
      <c r="AM4" s="176"/>
      <c r="AN4" s="19"/>
      <c r="AO4" s="19"/>
      <c r="AP4" s="178"/>
      <c r="AQ4" s="178"/>
      <c r="AR4" s="224"/>
      <c r="AS4" s="428"/>
      <c r="AT4" s="180"/>
      <c r="AU4" s="181"/>
      <c r="AV4" s="182"/>
      <c r="AW4" s="183"/>
      <c r="AX4" s="184"/>
      <c r="AY4" s="370"/>
      <c r="AZ4" s="117"/>
      <c r="BA4" s="367"/>
      <c r="BB4" s="362"/>
      <c r="BC4" s="362"/>
      <c r="BD4" s="363"/>
      <c r="BE4" s="364"/>
      <c r="BF4" s="363"/>
      <c r="BG4" s="15"/>
      <c r="BH4" s="352"/>
      <c r="BI4" s="173"/>
      <c r="BJ4" s="226"/>
      <c r="BK4" s="227"/>
      <c r="BL4" s="227"/>
      <c r="BM4" s="228"/>
      <c r="BN4" s="365"/>
      <c r="BO4" s="365"/>
      <c r="BP4" s="41">
        <f t="shared" ref="BP4:BP9" si="0">AJ4</f>
        <v>0</v>
      </c>
      <c r="BQ4" s="384"/>
      <c r="BR4" s="372"/>
      <c r="BS4" s="373"/>
      <c r="BT4" s="374"/>
      <c r="BU4" s="373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 t="shared" ref="CI4:CI9" si="1">IF(AY4&lt;&gt;0, "mail", )</f>
        <v>0</v>
      </c>
      <c r="CJ4" s="434">
        <f t="shared" ref="CJ4:CJ9" si="2"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 t="shared" ref="EE4:EE9" si="3"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 t="shared" ref="GL4:GL9" si="4">IF(honos_humania&gt;0, GJ4*recup_past_humania,)</f>
        <v>#REF!</v>
      </c>
      <c r="GM4" s="617" t="e">
        <f t="shared" ref="GM4:GM9" si="5">IF(honos_humania&gt;0,recup_past_humania* 6.5%,)</f>
        <v>#REF!</v>
      </c>
      <c r="GN4" s="618" t="e">
        <f t="shared" ref="GN4:GN9" si="6">IF(AND(honos_humania&gt;0,recup_futur_humania&gt;0), recup_futur_humania*GJ4,"-")</f>
        <v>#REF!</v>
      </c>
      <c r="GO4" s="618" t="e">
        <f t="shared" ref="GO4:GO9" si="7">IF(AND(honos_humania&gt;0,recup_futur_humania&gt;0), recup_futur_humania*6.5%,"-")</f>
        <v>#REF!</v>
      </c>
      <c r="GP4" s="619"/>
      <c r="GQ4" s="619" t="e">
        <f t="shared" ref="GQ4:GQ9" si="8">IF(honos_FA&gt;0, GJ4*recup_past_FA,)</f>
        <v>#REF!</v>
      </c>
      <c r="GR4" s="619" t="e">
        <f t="shared" ref="GR4:GR9" si="9">IF(honos_FA&gt;0,recup_past_FA* 8%,)</f>
        <v>#REF!</v>
      </c>
      <c r="GS4" s="620"/>
      <c r="GT4" s="621"/>
      <c r="GU4" s="620" t="e">
        <f t="shared" ref="GU4:GU9" si="10">IF(honos_CIBLE&gt;0, GJ4*recup_past_CIBLE,)</f>
        <v>#REF!</v>
      </c>
      <c r="GV4" s="620" t="e">
        <f t="shared" ref="GV4:GV9" si="11">IF(honos_CIBLE&gt;0,recup_past_CIBLE*GT4,)</f>
        <v>#REF!</v>
      </c>
      <c r="GW4" s="620" t="e">
        <f t="shared" ref="GW4:GW9" si="12">IF(AND(honos_CIBLE&gt;0,recup_futur_CIBLE&gt;0), recup_futur_CIBLE*GJ4,"-")</f>
        <v>#REF!</v>
      </c>
      <c r="GX4" s="620" t="e">
        <f t="shared" ref="GX4:GX9" si="13"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 s="46" customFormat="1" ht="12">
      <c r="A5" s="160"/>
      <c r="B5" s="196"/>
      <c r="C5" s="3"/>
      <c r="D5" s="281"/>
      <c r="E5" s="53"/>
      <c r="F5" s="53"/>
      <c r="G5" s="208"/>
      <c r="H5" s="212"/>
      <c r="I5" s="242"/>
      <c r="J5" s="55"/>
      <c r="K5" s="235"/>
      <c r="L5" s="11"/>
      <c r="M5" s="11"/>
      <c r="N5" s="11"/>
      <c r="O5" s="66"/>
      <c r="P5" s="434"/>
      <c r="Q5" s="172"/>
      <c r="R5" s="13"/>
      <c r="S5" s="13"/>
      <c r="T5" s="12"/>
      <c r="U5" s="389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78"/>
      <c r="AL5" s="282"/>
      <c r="AM5" s="18"/>
      <c r="AN5" s="19"/>
      <c r="AO5" s="19"/>
      <c r="AP5" s="20"/>
      <c r="AQ5" s="20"/>
      <c r="AR5" s="21"/>
      <c r="AS5" s="428"/>
      <c r="AT5" s="23"/>
      <c r="AU5" s="24"/>
      <c r="AV5" s="25"/>
      <c r="AW5" s="26"/>
      <c r="AX5" s="27"/>
      <c r="AY5" s="283"/>
      <c r="AZ5" s="117"/>
      <c r="BA5" s="200"/>
      <c r="BB5" s="243"/>
      <c r="BC5" s="243"/>
      <c r="BD5" s="201"/>
      <c r="BE5" s="202"/>
      <c r="BF5" s="201"/>
      <c r="BG5" s="15"/>
      <c r="BH5" s="133"/>
      <c r="BI5" s="14"/>
      <c r="BJ5" s="61"/>
      <c r="BK5" s="62"/>
      <c r="BL5" s="62"/>
      <c r="BM5" s="63"/>
      <c r="BN5" s="64"/>
      <c r="BO5" s="64"/>
      <c r="BP5" s="41">
        <f t="shared" si="0"/>
        <v>0</v>
      </c>
      <c r="BQ5" s="379"/>
      <c r="BR5" s="375"/>
      <c r="BS5" s="376"/>
      <c r="BT5" s="377"/>
      <c r="BU5" s="376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 t="shared" si="1"/>
        <v>0</v>
      </c>
      <c r="CJ5" s="434">
        <f t="shared" si="2"/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 t="shared" si="3"/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 t="shared" si="4"/>
        <v>#REF!</v>
      </c>
      <c r="GM5" s="617" t="e">
        <f t="shared" si="5"/>
        <v>#REF!</v>
      </c>
      <c r="GN5" s="618" t="e">
        <f t="shared" si="6"/>
        <v>#REF!</v>
      </c>
      <c r="GO5" s="618" t="e">
        <f t="shared" si="7"/>
        <v>#REF!</v>
      </c>
      <c r="GP5" s="619"/>
      <c r="GQ5" s="619" t="e">
        <f t="shared" si="8"/>
        <v>#REF!</v>
      </c>
      <c r="GR5" s="619" t="e">
        <f t="shared" si="9"/>
        <v>#REF!</v>
      </c>
      <c r="GS5" s="620"/>
      <c r="GT5" s="621"/>
      <c r="GU5" s="620" t="e">
        <f t="shared" si="10"/>
        <v>#REF!</v>
      </c>
      <c r="GV5" s="620" t="e">
        <f t="shared" si="11"/>
        <v>#REF!</v>
      </c>
      <c r="GW5" s="620" t="e">
        <f t="shared" si="12"/>
        <v>#REF!</v>
      </c>
      <c r="GX5" s="620" t="e">
        <f t="shared" si="13"/>
        <v>#REF!</v>
      </c>
      <c r="GY5" s="622"/>
      <c r="GZ5" s="623"/>
      <c r="HA5" s="624"/>
      <c r="HB5" s="625"/>
      <c r="HC5" s="626"/>
      <c r="HD5" s="627"/>
    </row>
    <row r="6" spans="1:212" s="46" customFormat="1" ht="12">
      <c r="A6" s="160"/>
      <c r="B6" s="196"/>
      <c r="C6" s="3"/>
      <c r="D6" s="199"/>
      <c r="E6" s="53"/>
      <c r="F6" s="53"/>
      <c r="G6" s="208"/>
      <c r="H6" s="212"/>
      <c r="I6" s="242"/>
      <c r="J6" s="55"/>
      <c r="K6" s="56"/>
      <c r="L6" s="11"/>
      <c r="M6" s="11"/>
      <c r="N6" s="11"/>
      <c r="O6" s="66"/>
      <c r="P6" s="434"/>
      <c r="Q6" s="172"/>
      <c r="R6" s="13"/>
      <c r="S6" s="13"/>
      <c r="T6" s="12"/>
      <c r="U6" s="389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369"/>
      <c r="AL6" s="282"/>
      <c r="AM6" s="18"/>
      <c r="AN6" s="19"/>
      <c r="AO6" s="19"/>
      <c r="AP6" s="20"/>
      <c r="AQ6" s="20"/>
      <c r="AR6" s="21"/>
      <c r="AS6" s="428"/>
      <c r="AT6" s="23"/>
      <c r="AU6" s="24"/>
      <c r="AV6" s="25"/>
      <c r="AW6" s="26"/>
      <c r="AX6" s="27"/>
      <c r="AY6" s="287"/>
      <c r="AZ6" s="117"/>
      <c r="BA6" s="200"/>
      <c r="BB6" s="243"/>
      <c r="BC6" s="243"/>
      <c r="BD6" s="201"/>
      <c r="BE6" s="202"/>
      <c r="BF6" s="201"/>
      <c r="BG6" s="15"/>
      <c r="BH6" s="133"/>
      <c r="BI6" s="14"/>
      <c r="BJ6" s="61"/>
      <c r="BK6" s="62"/>
      <c r="BL6" s="62"/>
      <c r="BM6" s="63"/>
      <c r="BN6" s="64"/>
      <c r="BO6" s="64"/>
      <c r="BP6" s="41">
        <f t="shared" si="0"/>
        <v>0</v>
      </c>
      <c r="BQ6" s="379"/>
      <c r="BR6" s="375"/>
      <c r="BS6" s="376"/>
      <c r="BT6" s="377"/>
      <c r="BU6" s="376"/>
      <c r="BV6" s="47"/>
      <c r="BW6" s="48"/>
      <c r="BX6" s="49"/>
      <c r="BY6" s="48"/>
      <c r="BZ6" s="47"/>
      <c r="CA6" s="48"/>
      <c r="CB6" s="50"/>
      <c r="CC6" s="544"/>
      <c r="CD6" s="545"/>
      <c r="CE6" s="545"/>
      <c r="CF6" s="545"/>
      <c r="CG6" s="546"/>
      <c r="CH6" s="545"/>
      <c r="CI6" s="547">
        <f t="shared" si="1"/>
        <v>0</v>
      </c>
      <c r="CJ6" s="434">
        <f t="shared" si="2"/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 t="shared" si="3"/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 t="shared" si="4"/>
        <v>#REF!</v>
      </c>
      <c r="GM6" s="617" t="e">
        <f t="shared" si="5"/>
        <v>#REF!</v>
      </c>
      <c r="GN6" s="618" t="e">
        <f t="shared" si="6"/>
        <v>#REF!</v>
      </c>
      <c r="GO6" s="618" t="e">
        <f t="shared" si="7"/>
        <v>#REF!</v>
      </c>
      <c r="GP6" s="619"/>
      <c r="GQ6" s="619" t="e">
        <f t="shared" si="8"/>
        <v>#REF!</v>
      </c>
      <c r="GR6" s="619" t="e">
        <f t="shared" si="9"/>
        <v>#REF!</v>
      </c>
      <c r="GS6" s="620"/>
      <c r="GT6" s="621"/>
      <c r="GU6" s="620" t="e">
        <f t="shared" si="10"/>
        <v>#REF!</v>
      </c>
      <c r="GV6" s="620" t="e">
        <f t="shared" si="11"/>
        <v>#REF!</v>
      </c>
      <c r="GW6" s="620" t="e">
        <f t="shared" si="12"/>
        <v>#REF!</v>
      </c>
      <c r="GX6" s="620" t="e">
        <f t="shared" si="13"/>
        <v>#REF!</v>
      </c>
      <c r="GY6" s="622"/>
      <c r="GZ6" s="623"/>
      <c r="HA6" s="624"/>
      <c r="HB6" s="625"/>
      <c r="HC6" s="626"/>
      <c r="HD6" s="627"/>
    </row>
    <row r="7" spans="1:212" s="286" customFormat="1">
      <c r="A7" s="160"/>
      <c r="B7" s="196"/>
      <c r="C7" s="3"/>
      <c r="D7" s="281"/>
      <c r="E7" s="53"/>
      <c r="F7" s="53"/>
      <c r="G7" s="208"/>
      <c r="H7" s="212"/>
      <c r="I7" s="242"/>
      <c r="J7" s="55"/>
      <c r="K7" s="235"/>
      <c r="L7" s="11"/>
      <c r="M7" s="11"/>
      <c r="N7" s="11"/>
      <c r="O7" s="66"/>
      <c r="P7" s="434"/>
      <c r="Q7" s="172"/>
      <c r="R7" s="13"/>
      <c r="S7" s="13"/>
      <c r="T7" s="12"/>
      <c r="U7" s="389"/>
      <c r="V7" s="540"/>
      <c r="W7" s="541"/>
      <c r="X7" s="542"/>
      <c r="Y7" s="542"/>
      <c r="Z7" s="443"/>
      <c r="AA7" s="444"/>
      <c r="AB7" s="445"/>
      <c r="AC7" s="446"/>
      <c r="AD7" s="543"/>
      <c r="AE7" s="543"/>
      <c r="AF7" s="543"/>
      <c r="AG7" s="543"/>
      <c r="AH7" s="14"/>
      <c r="AI7" s="14"/>
      <c r="AJ7" s="15"/>
      <c r="AK7" s="78"/>
      <c r="AL7" s="282"/>
      <c r="AM7" s="18"/>
      <c r="AN7" s="19"/>
      <c r="AO7" s="19"/>
      <c r="AP7" s="20"/>
      <c r="AQ7" s="20"/>
      <c r="AR7" s="21"/>
      <c r="AS7" s="428"/>
      <c r="AT7" s="23"/>
      <c r="AU7" s="24"/>
      <c r="AV7" s="25"/>
      <c r="AW7" s="183"/>
      <c r="AX7" s="27"/>
      <c r="AY7" s="283"/>
      <c r="AZ7" s="117"/>
      <c r="BA7" s="200"/>
      <c r="BB7" s="243"/>
      <c r="BC7" s="243"/>
      <c r="BD7" s="201"/>
      <c r="BE7" s="202"/>
      <c r="BF7" s="201"/>
      <c r="BG7" s="15"/>
      <c r="BH7" s="133"/>
      <c r="BI7" s="14"/>
      <c r="BJ7" s="61"/>
      <c r="BK7" s="62"/>
      <c r="BL7" s="62"/>
      <c r="BM7" s="63"/>
      <c r="BN7" s="64"/>
      <c r="BO7" s="64"/>
      <c r="BP7" s="41">
        <f t="shared" si="0"/>
        <v>0</v>
      </c>
      <c r="BQ7" s="379"/>
      <c r="BR7" s="375"/>
      <c r="BS7" s="376"/>
      <c r="BT7" s="377"/>
      <c r="BU7" s="376"/>
      <c r="BV7" s="47"/>
      <c r="BW7" s="48"/>
      <c r="BX7" s="49"/>
      <c r="BY7" s="48"/>
      <c r="BZ7" s="47"/>
      <c r="CA7" s="48"/>
      <c r="CB7" s="50"/>
      <c r="CC7" s="544"/>
      <c r="CD7" s="545"/>
      <c r="CE7" s="545"/>
      <c r="CF7" s="545"/>
      <c r="CG7" s="546"/>
      <c r="CH7" s="545"/>
      <c r="CI7" s="547">
        <f t="shared" si="1"/>
        <v>0</v>
      </c>
      <c r="CJ7" s="434">
        <f t="shared" si="2"/>
        <v>0</v>
      </c>
      <c r="CK7" s="548"/>
      <c r="CL7" s="549"/>
      <c r="CM7" s="550"/>
      <c r="CN7" s="551"/>
      <c r="CO7" s="552"/>
      <c r="CP7" s="553"/>
      <c r="CQ7" s="554"/>
      <c r="CR7" s="555"/>
      <c r="CS7" s="555"/>
      <c r="CT7" s="555"/>
      <c r="CU7" s="555"/>
      <c r="CV7" s="555"/>
      <c r="CW7" s="555"/>
      <c r="CX7" s="555"/>
      <c r="CY7" s="556"/>
      <c r="CZ7" s="557"/>
      <c r="DA7" s="558"/>
      <c r="DB7" s="558"/>
      <c r="DC7" s="559"/>
      <c r="DD7" s="559"/>
      <c r="DE7" s="559"/>
      <c r="DF7" s="560"/>
      <c r="DG7" s="560"/>
      <c r="DH7" s="560"/>
      <c r="DI7" s="561"/>
      <c r="DJ7" s="561"/>
      <c r="DK7" s="561"/>
      <c r="DL7" s="562"/>
      <c r="DM7" s="563"/>
      <c r="DN7" s="564"/>
      <c r="DO7" s="565"/>
      <c r="DP7" s="566"/>
      <c r="DQ7" s="567"/>
      <c r="DR7" s="568"/>
      <c r="DS7" s="567"/>
      <c r="DT7" s="568"/>
      <c r="DU7" s="569"/>
      <c r="DV7" s="568"/>
      <c r="DW7" s="570"/>
      <c r="DX7" s="568"/>
      <c r="DY7" s="569"/>
      <c r="DZ7" s="568"/>
      <c r="EA7" s="571"/>
      <c r="EB7" s="571"/>
      <c r="EC7" s="572"/>
      <c r="ED7" s="572"/>
      <c r="EE7" s="573" t="str">
        <f t="shared" si="3"/>
        <v xml:space="preserve"> </v>
      </c>
      <c r="EF7" s="574"/>
      <c r="EG7" s="575"/>
      <c r="EH7" s="575"/>
      <c r="EI7" s="576"/>
      <c r="EJ7" s="577"/>
      <c r="EK7" s="578"/>
      <c r="EL7" s="578"/>
      <c r="EM7" s="579"/>
      <c r="EN7" s="579"/>
      <c r="EO7" s="579"/>
      <c r="EP7" s="580"/>
      <c r="EQ7" s="581"/>
      <c r="ER7" s="582"/>
      <c r="ES7" s="583"/>
      <c r="ET7" s="584"/>
      <c r="EU7" s="585"/>
      <c r="EV7" s="586"/>
      <c r="EW7" s="587"/>
      <c r="EX7" s="588"/>
      <c r="EY7" s="589"/>
      <c r="EZ7" s="590"/>
      <c r="FA7" s="590"/>
      <c r="FB7" s="590"/>
      <c r="FC7" s="591"/>
      <c r="FD7" s="591"/>
      <c r="FE7" s="591"/>
      <c r="FF7" s="592"/>
      <c r="FG7" s="592"/>
      <c r="FH7" s="592"/>
      <c r="FI7" s="593"/>
      <c r="FJ7" s="594"/>
      <c r="FK7" s="595"/>
      <c r="FL7" s="596"/>
      <c r="FM7" s="597"/>
      <c r="FN7" s="596"/>
      <c r="FO7" s="598"/>
      <c r="FP7" s="599"/>
      <c r="FQ7" s="600"/>
      <c r="FR7" s="601"/>
      <c r="FS7" s="602"/>
      <c r="FT7" s="602"/>
      <c r="FU7" s="602"/>
      <c r="FV7" s="602"/>
      <c r="FW7" s="603"/>
      <c r="FX7" s="604"/>
      <c r="FY7" s="605"/>
      <c r="FZ7" s="606"/>
      <c r="GA7" s="607"/>
      <c r="GB7" s="608"/>
      <c r="GC7" s="609"/>
      <c r="GD7" s="610"/>
      <c r="GE7" s="611"/>
      <c r="GF7" s="612"/>
      <c r="GG7" s="613"/>
      <c r="GH7" s="611"/>
      <c r="GI7" s="614"/>
      <c r="GJ7" s="615"/>
      <c r="GK7" s="616"/>
      <c r="GL7" s="617" t="e">
        <f t="shared" si="4"/>
        <v>#REF!</v>
      </c>
      <c r="GM7" s="617" t="e">
        <f t="shared" si="5"/>
        <v>#REF!</v>
      </c>
      <c r="GN7" s="618" t="e">
        <f t="shared" si="6"/>
        <v>#REF!</v>
      </c>
      <c r="GO7" s="618" t="e">
        <f t="shared" si="7"/>
        <v>#REF!</v>
      </c>
      <c r="GP7" s="619"/>
      <c r="GQ7" s="619" t="e">
        <f t="shared" si="8"/>
        <v>#REF!</v>
      </c>
      <c r="GR7" s="619" t="e">
        <f t="shared" si="9"/>
        <v>#REF!</v>
      </c>
      <c r="GS7" s="620"/>
      <c r="GT7" s="621"/>
      <c r="GU7" s="620" t="e">
        <f t="shared" si="10"/>
        <v>#REF!</v>
      </c>
      <c r="GV7" s="620" t="e">
        <f t="shared" si="11"/>
        <v>#REF!</v>
      </c>
      <c r="GW7" s="620" t="e">
        <f t="shared" si="12"/>
        <v>#REF!</v>
      </c>
      <c r="GX7" s="620" t="e">
        <f t="shared" si="13"/>
        <v>#REF!</v>
      </c>
      <c r="GY7" s="622"/>
      <c r="GZ7" s="623"/>
      <c r="HA7" s="624"/>
      <c r="HB7" s="625"/>
      <c r="HC7" s="626"/>
      <c r="HD7" s="627"/>
    </row>
    <row r="8" spans="1:212">
      <c r="A8" s="160"/>
      <c r="B8" s="196"/>
      <c r="C8" s="3"/>
      <c r="D8" s="400"/>
      <c r="E8" s="52"/>
      <c r="F8" s="53"/>
      <c r="G8" s="208"/>
      <c r="H8" s="212"/>
      <c r="I8" s="242"/>
      <c r="J8" s="55"/>
      <c r="K8" s="235"/>
      <c r="L8" s="11"/>
      <c r="M8" s="11"/>
      <c r="N8" s="11"/>
      <c r="O8" s="66"/>
      <c r="P8" s="434"/>
      <c r="Q8" s="172"/>
      <c r="R8" s="13"/>
      <c r="S8" s="272"/>
      <c r="T8" s="12"/>
      <c r="U8" s="389"/>
      <c r="V8" s="540"/>
      <c r="W8" s="541"/>
      <c r="X8" s="542"/>
      <c r="Y8" s="542"/>
      <c r="Z8" s="443"/>
      <c r="AA8" s="444"/>
      <c r="AB8" s="445"/>
      <c r="AC8" s="446"/>
      <c r="AD8" s="543"/>
      <c r="AE8" s="543"/>
      <c r="AF8" s="543"/>
      <c r="AG8" s="543"/>
      <c r="AH8" s="14"/>
      <c r="AI8" s="14"/>
      <c r="AJ8" s="15"/>
      <c r="AK8" s="78"/>
      <c r="AL8" s="282"/>
      <c r="AM8" s="18"/>
      <c r="AN8" s="19"/>
      <c r="AO8" s="19"/>
      <c r="AP8" s="20"/>
      <c r="AQ8" s="20"/>
      <c r="AR8" s="21"/>
      <c r="AS8" s="428"/>
      <c r="AT8" s="23"/>
      <c r="AU8" s="24"/>
      <c r="AV8" s="25"/>
      <c r="AW8" s="26"/>
      <c r="AX8" s="27"/>
      <c r="AY8" s="283"/>
      <c r="AZ8" s="117"/>
      <c r="BA8" s="200"/>
      <c r="BB8" s="243"/>
      <c r="BC8" s="243"/>
      <c r="BD8" s="201"/>
      <c r="BE8" s="202"/>
      <c r="BF8" s="201"/>
      <c r="BG8" s="15"/>
      <c r="BH8" s="133"/>
      <c r="BI8" s="14"/>
      <c r="BJ8" s="61"/>
      <c r="BK8" s="62"/>
      <c r="BL8" s="62"/>
      <c r="BM8" s="63"/>
      <c r="BN8" s="64"/>
      <c r="BO8" s="64"/>
      <c r="BP8" s="41">
        <f t="shared" si="0"/>
        <v>0</v>
      </c>
      <c r="BQ8" s="379"/>
      <c r="BR8" s="375"/>
      <c r="BS8" s="376"/>
      <c r="BT8" s="377"/>
      <c r="BU8" s="376"/>
      <c r="BV8" s="42"/>
      <c r="BW8" s="43"/>
      <c r="BX8" s="44"/>
      <c r="BY8" s="43"/>
      <c r="BZ8" s="42"/>
      <c r="CA8" s="43"/>
      <c r="CB8" s="45"/>
      <c r="CC8" s="544"/>
      <c r="CD8" s="545"/>
      <c r="CE8" s="545"/>
      <c r="CF8" s="545"/>
      <c r="CG8" s="546"/>
      <c r="CH8" s="545"/>
      <c r="CI8" s="547">
        <f t="shared" si="1"/>
        <v>0</v>
      </c>
      <c r="CJ8" s="434">
        <f t="shared" si="2"/>
        <v>0</v>
      </c>
      <c r="CK8" s="548"/>
      <c r="CL8" s="549"/>
      <c r="CM8" s="550"/>
      <c r="CN8" s="551"/>
      <c r="CO8" s="552"/>
      <c r="CP8" s="553"/>
      <c r="CQ8" s="554"/>
      <c r="CR8" s="555"/>
      <c r="CS8" s="555"/>
      <c r="CT8" s="555"/>
      <c r="CU8" s="555"/>
      <c r="CV8" s="555"/>
      <c r="CW8" s="555"/>
      <c r="CX8" s="555"/>
      <c r="CY8" s="556"/>
      <c r="CZ8" s="557"/>
      <c r="DA8" s="558"/>
      <c r="DB8" s="558"/>
      <c r="DC8" s="559"/>
      <c r="DD8" s="559"/>
      <c r="DE8" s="559"/>
      <c r="DF8" s="560"/>
      <c r="DG8" s="560"/>
      <c r="DH8" s="560"/>
      <c r="DI8" s="561"/>
      <c r="DJ8" s="561"/>
      <c r="DK8" s="561"/>
      <c r="DL8" s="562"/>
      <c r="DM8" s="563"/>
      <c r="DN8" s="564"/>
      <c r="DO8" s="565"/>
      <c r="DP8" s="566"/>
      <c r="DQ8" s="567"/>
      <c r="DR8" s="568"/>
      <c r="DS8" s="567"/>
      <c r="DT8" s="568"/>
      <c r="DU8" s="569"/>
      <c r="DV8" s="568"/>
      <c r="DW8" s="570"/>
      <c r="DX8" s="568"/>
      <c r="DY8" s="569"/>
      <c r="DZ8" s="568"/>
      <c r="EA8" s="571"/>
      <c r="EB8" s="571"/>
      <c r="EC8" s="572"/>
      <c r="ED8" s="572"/>
      <c r="EE8" s="573" t="str">
        <f t="shared" si="3"/>
        <v xml:space="preserve"> </v>
      </c>
      <c r="EF8" s="574"/>
      <c r="EG8" s="575"/>
      <c r="EH8" s="575"/>
      <c r="EI8" s="576"/>
      <c r="EJ8" s="577"/>
      <c r="EK8" s="578"/>
      <c r="EL8" s="578"/>
      <c r="EM8" s="579"/>
      <c r="EN8" s="579"/>
      <c r="EO8" s="579"/>
      <c r="EP8" s="580"/>
      <c r="EQ8" s="581"/>
      <c r="ER8" s="582"/>
      <c r="ES8" s="583"/>
      <c r="ET8" s="584"/>
      <c r="EU8" s="585"/>
      <c r="EV8" s="586"/>
      <c r="EW8" s="587"/>
      <c r="EX8" s="588"/>
      <c r="EY8" s="589"/>
      <c r="EZ8" s="590"/>
      <c r="FA8" s="590"/>
      <c r="FB8" s="590"/>
      <c r="FC8" s="591"/>
      <c r="FD8" s="591"/>
      <c r="FE8" s="591"/>
      <c r="FF8" s="592"/>
      <c r="FG8" s="592"/>
      <c r="FH8" s="592"/>
      <c r="FI8" s="593"/>
      <c r="FJ8" s="594"/>
      <c r="FK8" s="595"/>
      <c r="FL8" s="596"/>
      <c r="FM8" s="597"/>
      <c r="FN8" s="596"/>
      <c r="FO8" s="598"/>
      <c r="FP8" s="599"/>
      <c r="FQ8" s="600"/>
      <c r="FR8" s="601"/>
      <c r="FS8" s="602"/>
      <c r="FT8" s="602"/>
      <c r="FU8" s="602"/>
      <c r="FV8" s="602"/>
      <c r="FW8" s="603"/>
      <c r="FX8" s="604"/>
      <c r="FY8" s="605"/>
      <c r="FZ8" s="606"/>
      <c r="GA8" s="607"/>
      <c r="GB8" s="608"/>
      <c r="GC8" s="609"/>
      <c r="GD8" s="610"/>
      <c r="GE8" s="611"/>
      <c r="GF8" s="612"/>
      <c r="GG8" s="613"/>
      <c r="GH8" s="611"/>
      <c r="GI8" s="614"/>
      <c r="GJ8" s="615"/>
      <c r="GK8" s="616"/>
      <c r="GL8" s="617" t="e">
        <f t="shared" si="4"/>
        <v>#REF!</v>
      </c>
      <c r="GM8" s="617" t="e">
        <f t="shared" si="5"/>
        <v>#REF!</v>
      </c>
      <c r="GN8" s="618" t="e">
        <f t="shared" si="6"/>
        <v>#REF!</v>
      </c>
      <c r="GO8" s="618" t="e">
        <f t="shared" si="7"/>
        <v>#REF!</v>
      </c>
      <c r="GP8" s="619"/>
      <c r="GQ8" s="619" t="e">
        <f t="shared" si="8"/>
        <v>#REF!</v>
      </c>
      <c r="GR8" s="619" t="e">
        <f t="shared" si="9"/>
        <v>#REF!</v>
      </c>
      <c r="GS8" s="620"/>
      <c r="GT8" s="621"/>
      <c r="GU8" s="620" t="e">
        <f t="shared" si="10"/>
        <v>#REF!</v>
      </c>
      <c r="GV8" s="620" t="e">
        <f t="shared" si="11"/>
        <v>#REF!</v>
      </c>
      <c r="GW8" s="620" t="e">
        <f t="shared" si="12"/>
        <v>#REF!</v>
      </c>
      <c r="GX8" s="620" t="e">
        <f t="shared" si="13"/>
        <v>#REF!</v>
      </c>
      <c r="GY8" s="622"/>
      <c r="GZ8" s="623"/>
      <c r="HA8" s="624"/>
      <c r="HB8" s="625"/>
      <c r="HC8" s="626"/>
      <c r="HD8" s="627"/>
    </row>
    <row r="9" spans="1:212">
      <c r="A9" s="160"/>
      <c r="B9" s="196"/>
      <c r="C9" s="3"/>
      <c r="D9" s="430"/>
      <c r="E9" s="52"/>
      <c r="F9" s="53"/>
      <c r="G9" s="54"/>
      <c r="H9" s="134"/>
      <c r="I9" s="135"/>
      <c r="J9" s="55"/>
      <c r="K9" s="235"/>
      <c r="L9" s="11"/>
      <c r="M9" s="11"/>
      <c r="N9" s="11"/>
      <c r="O9" s="284"/>
      <c r="P9" s="434"/>
      <c r="Q9" s="172"/>
      <c r="R9" s="276"/>
      <c r="S9" s="278"/>
      <c r="T9" s="141"/>
      <c r="U9" s="390"/>
      <c r="V9" s="540"/>
      <c r="W9" s="541"/>
      <c r="X9" s="542"/>
      <c r="Y9" s="542"/>
      <c r="Z9" s="443"/>
      <c r="AA9" s="444"/>
      <c r="AB9" s="445"/>
      <c r="AC9" s="446"/>
      <c r="AD9" s="543"/>
      <c r="AE9" s="543"/>
      <c r="AF9" s="543"/>
      <c r="AG9" s="543"/>
      <c r="AH9" s="14"/>
      <c r="AI9" s="14"/>
      <c r="AJ9" s="15"/>
      <c r="AK9" s="78"/>
      <c r="AL9" s="282"/>
      <c r="AM9" s="18"/>
      <c r="AN9" s="19"/>
      <c r="AO9" s="19"/>
      <c r="AP9" s="20"/>
      <c r="AQ9" s="20"/>
      <c r="AR9" s="21"/>
      <c r="AS9" s="428"/>
      <c r="AT9" s="23"/>
      <c r="AU9" s="24"/>
      <c r="AV9" s="25"/>
      <c r="AW9" s="26"/>
      <c r="AX9" s="27"/>
      <c r="AY9" s="431"/>
      <c r="AZ9" s="117"/>
      <c r="BA9" s="57"/>
      <c r="BB9" s="58"/>
      <c r="BC9" s="58"/>
      <c r="BD9" s="285"/>
      <c r="BE9" s="60"/>
      <c r="BF9" s="59"/>
      <c r="BG9" s="15"/>
      <c r="BH9" s="133"/>
      <c r="BI9" s="14"/>
      <c r="BJ9" s="61"/>
      <c r="BK9" s="62"/>
      <c r="BL9" s="62"/>
      <c r="BM9" s="63"/>
      <c r="BN9" s="197"/>
      <c r="BO9" s="197"/>
      <c r="BP9" s="41">
        <f t="shared" si="0"/>
        <v>0</v>
      </c>
      <c r="BQ9" s="379" t="s">
        <v>41</v>
      </c>
      <c r="BR9" s="375"/>
      <c r="BS9" s="376"/>
      <c r="BT9" s="377"/>
      <c r="BU9" s="376"/>
      <c r="BV9" s="47"/>
      <c r="BW9" s="48"/>
      <c r="BX9" s="49"/>
      <c r="BY9" s="48"/>
      <c r="BZ9" s="47"/>
      <c r="CA9" s="48"/>
      <c r="CB9" s="50"/>
      <c r="CC9" s="544"/>
      <c r="CD9" s="545"/>
      <c r="CE9" s="545"/>
      <c r="CF9" s="545"/>
      <c r="CG9" s="546"/>
      <c r="CH9" s="545"/>
      <c r="CI9" s="547">
        <f t="shared" si="1"/>
        <v>0</v>
      </c>
      <c r="CJ9" s="434">
        <f t="shared" si="2"/>
        <v>0</v>
      </c>
      <c r="CK9" s="548"/>
      <c r="CL9" s="549"/>
      <c r="CM9" s="550"/>
      <c r="CN9" s="551"/>
      <c r="CO9" s="552"/>
      <c r="CP9" s="553"/>
      <c r="CQ9" s="554"/>
      <c r="CR9" s="555"/>
      <c r="CS9" s="555"/>
      <c r="CT9" s="555"/>
      <c r="CU9" s="555"/>
      <c r="CV9" s="555"/>
      <c r="CW9" s="555"/>
      <c r="CX9" s="555"/>
      <c r="CY9" s="556"/>
      <c r="CZ9" s="557"/>
      <c r="DA9" s="558"/>
      <c r="DB9" s="558"/>
      <c r="DC9" s="559"/>
      <c r="DD9" s="559"/>
      <c r="DE9" s="559"/>
      <c r="DF9" s="560"/>
      <c r="DG9" s="560"/>
      <c r="DH9" s="560"/>
      <c r="DI9" s="561"/>
      <c r="DJ9" s="561"/>
      <c r="DK9" s="561"/>
      <c r="DL9" s="562"/>
      <c r="DM9" s="563"/>
      <c r="DN9" s="564"/>
      <c r="DO9" s="565"/>
      <c r="DP9" s="566"/>
      <c r="DQ9" s="567"/>
      <c r="DR9" s="568"/>
      <c r="DS9" s="567"/>
      <c r="DT9" s="568"/>
      <c r="DU9" s="569"/>
      <c r="DV9" s="568"/>
      <c r="DW9" s="570"/>
      <c r="DX9" s="568"/>
      <c r="DY9" s="569"/>
      <c r="DZ9" s="568"/>
      <c r="EA9" s="571"/>
      <c r="EB9" s="571"/>
      <c r="EC9" s="572"/>
      <c r="ED9" s="572"/>
      <c r="EE9" s="573" t="str">
        <f t="shared" si="3"/>
        <v xml:space="preserve"> </v>
      </c>
      <c r="EF9" s="574"/>
      <c r="EG9" s="575"/>
      <c r="EH9" s="575"/>
      <c r="EI9" s="576"/>
      <c r="EJ9" s="577"/>
      <c r="EK9" s="578"/>
      <c r="EL9" s="578"/>
      <c r="EM9" s="579"/>
      <c r="EN9" s="579"/>
      <c r="EO9" s="579"/>
      <c r="EP9" s="580"/>
      <c r="EQ9" s="581"/>
      <c r="ER9" s="582"/>
      <c r="ES9" s="583"/>
      <c r="ET9" s="584"/>
      <c r="EU9" s="585"/>
      <c r="EV9" s="586"/>
      <c r="EW9" s="587"/>
      <c r="EX9" s="588"/>
      <c r="EY9" s="589"/>
      <c r="EZ9" s="590"/>
      <c r="FA9" s="590"/>
      <c r="FB9" s="590"/>
      <c r="FC9" s="591"/>
      <c r="FD9" s="591"/>
      <c r="FE9" s="591"/>
      <c r="FF9" s="592"/>
      <c r="FG9" s="592"/>
      <c r="FH9" s="592"/>
      <c r="FI9" s="593"/>
      <c r="FJ9" s="594"/>
      <c r="FK9" s="595"/>
      <c r="FL9" s="596"/>
      <c r="FM9" s="597"/>
      <c r="FN9" s="596"/>
      <c r="FO9" s="598"/>
      <c r="FP9" s="599"/>
      <c r="FQ9" s="600"/>
      <c r="FR9" s="601"/>
      <c r="FS9" s="602"/>
      <c r="FT9" s="602"/>
      <c r="FU9" s="602"/>
      <c r="FV9" s="602"/>
      <c r="FW9" s="603"/>
      <c r="FX9" s="604"/>
      <c r="FY9" s="605"/>
      <c r="FZ9" s="606"/>
      <c r="GA9" s="607"/>
      <c r="GB9" s="608"/>
      <c r="GC9" s="609"/>
      <c r="GD9" s="610"/>
      <c r="GE9" s="611"/>
      <c r="GF9" s="612"/>
      <c r="GG9" s="613"/>
      <c r="GH9" s="611"/>
      <c r="GI9" s="614"/>
      <c r="GJ9" s="615"/>
      <c r="GK9" s="616"/>
      <c r="GL9" s="617" t="e">
        <f t="shared" si="4"/>
        <v>#REF!</v>
      </c>
      <c r="GM9" s="617" t="e">
        <f t="shared" si="5"/>
        <v>#REF!</v>
      </c>
      <c r="GN9" s="618" t="e">
        <f t="shared" si="6"/>
        <v>#REF!</v>
      </c>
      <c r="GO9" s="618" t="e">
        <f t="shared" si="7"/>
        <v>#REF!</v>
      </c>
      <c r="GP9" s="619"/>
      <c r="GQ9" s="619" t="e">
        <f t="shared" si="8"/>
        <v>#REF!</v>
      </c>
      <c r="GR9" s="619" t="e">
        <f t="shared" si="9"/>
        <v>#REF!</v>
      </c>
      <c r="GS9" s="620"/>
      <c r="GT9" s="621"/>
      <c r="GU9" s="620" t="e">
        <f t="shared" si="10"/>
        <v>#REF!</v>
      </c>
      <c r="GV9" s="620" t="e">
        <f t="shared" si="11"/>
        <v>#REF!</v>
      </c>
      <c r="GW9" s="620" t="e">
        <f t="shared" si="12"/>
        <v>#REF!</v>
      </c>
      <c r="GX9" s="620" t="e">
        <f t="shared" si="13"/>
        <v>#REF!</v>
      </c>
      <c r="GY9" s="622"/>
      <c r="GZ9" s="623"/>
      <c r="HA9" s="624"/>
      <c r="HB9" s="625"/>
      <c r="HC9" s="626"/>
      <c r="HD9" s="627"/>
    </row>
    <row r="64" ht="32.1" customHeight="1"/>
    <row r="546" ht="14.1" customHeight="1"/>
    <row r="547" ht="14.1" customHeight="1"/>
  </sheetData>
  <sheetProtection formatCells="0" formatRows="0" insertColumns="0" insertRows="0" deleteRows="0" sort="0" autoFilter="0"/>
  <autoFilter ref="A3:BU9">
    <sortState ref="A4:BU14">
      <sortCondition ref="AE3:AE14"/>
    </sortState>
  </autoFilter>
  <customSheetViews>
    <customSheetView guid="{2F8BF59A-B28C-C84F-879A-BD32D802FAA7}" scale="140" showAutoFilter="1" hiddenColumns="1" topLeftCell="AP1">
      <selection activeCell="AJ18" sqref="AJ18"/>
      <pageMargins left="0.7" right="0.7" top="0.75" bottom="0.75" header="0.3" footer="0.3"/>
      <autoFilter ref="A3:BU14">
        <sortState ref="A4:BU14">
          <sortCondition ref="AE3:AE14"/>
        </sortState>
      </autoFilter>
    </customSheetView>
  </customSheetViews>
  <mergeCells count="18">
    <mergeCell ref="A1:C1"/>
    <mergeCell ref="D1:I1"/>
    <mergeCell ref="J1:O1"/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</mergeCells>
  <conditionalFormatting sqref="AD4:AG9">
    <cfRule type="cellIs" dxfId="62" priority="37" operator="equal">
      <formula>"NON"</formula>
    </cfRule>
    <cfRule type="cellIs" dxfId="61" priority="38" operator="equal">
      <formula>"FA"</formula>
    </cfRule>
    <cfRule type="cellIs" dxfId="60" priority="39" operator="equal">
      <formula>"HUMANIA"</formula>
    </cfRule>
  </conditionalFormatting>
  <conditionalFormatting sqref="AD4:AG9">
    <cfRule type="cellIs" dxfId="59" priority="40" operator="equal">
      <formula>"NON"</formula>
    </cfRule>
    <cfRule type="cellIs" dxfId="58" priority="41" operator="equal">
      <formula>"FA"</formula>
    </cfRule>
    <cfRule type="cellIs" dxfId="57" priority="42" operator="equal">
      <formula>"HUMANIA"</formula>
    </cfRule>
  </conditionalFormatting>
  <conditionalFormatting sqref="CO4:CO9">
    <cfRule type="cellIs" dxfId="56" priority="35" operator="equal">
      <formula>"non"</formula>
    </cfRule>
    <cfRule type="cellIs" dxfId="55" priority="36" operator="equal">
      <formula>"oui"</formula>
    </cfRule>
  </conditionalFormatting>
  <conditionalFormatting sqref="FM4:FM9">
    <cfRule type="cellIs" dxfId="54" priority="34" operator="equal">
      <formula>"OK"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3" operator="equal" id="{577DDA34-774A-394C-8105-8387E3613760}">
            <xm:f>'D:\Users\xavierangle\Dropbox\--INDISPENSABLES\Users\xavierangle\Dropbox\--INDISPENSABLES\[àFichier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44" operator="between" id="{ECED7E8C-EA42-3048-9F35-D6D332617033}">
            <xm:f>'D:\Users\xavierangle\Dropbox\--INDISPENSABLES\Users\xavierangle\Dropbox\--INDISPENSABLES\[àFichier Prospects LIGHT V5.xlsx]Mailings'!#REF!</xm:f>
            <xm:f>'D:\Users\xavierangle\Dropbox\--INDISPENSABLES\Users\xavierangle\Dropbox\--INDISPENSABLES\[àFichier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>
    <tabColor rgb="FFFF0000"/>
  </sheetPr>
  <dimension ref="A1:HD8"/>
  <sheetViews>
    <sheetView zoomScale="130" zoomScaleNormal="130" zoomScalePageLayoutView="130" workbookViewId="0">
      <pane xSplit="18240" ySplit="8535" topLeftCell="BG221"/>
      <selection activeCell="F16" sqref="F16"/>
      <selection pane="topRight" activeCell="F16" sqref="F16"/>
      <selection pane="bottomLeft" activeCell="F16" sqref="F16"/>
      <selection pane="bottomRight" activeCell="F16" sqref="F16"/>
    </sheetView>
  </sheetViews>
  <sheetFormatPr baseColWidth="10" defaultColWidth="11.42578125" defaultRowHeight="12.75"/>
  <cols>
    <col min="1" max="2" width="2.28515625" style="67" customWidth="1"/>
    <col min="3" max="3" width="3.5703125" style="67" customWidth="1"/>
    <col min="4" max="4" width="3.85546875" style="67" bestFit="1" customWidth="1"/>
    <col min="5" max="5" width="9.28515625" style="67" customWidth="1"/>
    <col min="6" max="6" width="7.42578125" style="67" bestFit="1" customWidth="1"/>
    <col min="7" max="7" width="8.85546875" style="67" customWidth="1"/>
    <col min="8" max="8" width="7.85546875" style="67" bestFit="1" customWidth="1"/>
    <col min="9" max="9" width="10.28515625" style="67" bestFit="1" customWidth="1"/>
    <col min="10" max="10" width="7.140625" style="67" customWidth="1"/>
    <col min="11" max="11" width="8.140625" style="67" customWidth="1"/>
    <col min="12" max="14" width="6.140625" style="67" customWidth="1"/>
    <col min="15" max="15" width="7" style="67" customWidth="1"/>
    <col min="16" max="16" width="11.42578125" style="67" customWidth="1"/>
    <col min="17" max="18" width="7" style="67" customWidth="1"/>
    <col min="19" max="19" width="30.28515625" style="67" customWidth="1"/>
    <col min="20" max="21" width="16.5703125" style="67" customWidth="1"/>
    <col min="22" max="22" width="6.7109375" style="67" customWidth="1"/>
    <col min="23" max="33" width="4" style="67" customWidth="1"/>
    <col min="34" max="35" width="4.42578125" style="67" customWidth="1"/>
    <col min="36" max="36" width="13.5703125" style="67" customWidth="1"/>
    <col min="37" max="38" width="4.42578125" style="67" customWidth="1"/>
    <col min="39" max="39" width="11.42578125" style="290"/>
    <col min="40" max="40" width="5.28515625" style="67" customWidth="1"/>
    <col min="41" max="41" width="7" style="67" customWidth="1"/>
    <col min="42" max="42" width="11.42578125" style="67"/>
    <col min="43" max="43" width="15.140625" style="67" customWidth="1"/>
    <col min="44" max="44" width="7" style="67" customWidth="1"/>
    <col min="45" max="46" width="11.42578125" style="67"/>
    <col min="47" max="47" width="5.42578125" style="67" customWidth="1"/>
    <col min="48" max="48" width="8.140625" style="67" customWidth="1"/>
    <col min="49" max="49" width="6.28515625" style="67" customWidth="1"/>
    <col min="50" max="50" width="3.42578125" style="67" customWidth="1"/>
    <col min="51" max="51" width="7.85546875" style="67" customWidth="1"/>
    <col min="52" max="52" width="2.7109375" style="68" customWidth="1"/>
    <col min="53" max="53" width="5.7109375" style="67" customWidth="1"/>
    <col min="54" max="54" width="10.28515625" style="69" customWidth="1"/>
    <col min="55" max="55" width="3.7109375" style="67" customWidth="1"/>
    <col min="56" max="56" width="11.28515625" style="67" customWidth="1"/>
    <col min="57" max="57" width="6.42578125" style="67" customWidth="1"/>
    <col min="58" max="58" width="6.5703125" style="67" customWidth="1"/>
    <col min="59" max="59" width="11.28515625" style="67" customWidth="1"/>
    <col min="60" max="62" width="5.7109375" style="67" customWidth="1"/>
    <col min="63" max="63" width="3.85546875" style="67" customWidth="1"/>
    <col min="64" max="64" width="8.140625" style="67" customWidth="1"/>
    <col min="65" max="65" width="2.7109375" style="67" customWidth="1"/>
    <col min="66" max="66" width="6.7109375" style="67" customWidth="1"/>
    <col min="67" max="67" width="9.140625" style="67" customWidth="1"/>
    <col min="68" max="69" width="7.7109375" style="67" hidden="1" customWidth="1"/>
    <col min="70" max="70" width="8.140625" style="67" hidden="1" customWidth="1"/>
    <col min="71" max="73" width="11.42578125" style="67" hidden="1" customWidth="1"/>
    <col min="74" max="74" width="5.42578125" style="67" hidden="1" customWidth="1"/>
    <col min="75" max="75" width="8.42578125" style="67" hidden="1" customWidth="1"/>
    <col min="76" max="76" width="6" style="67" hidden="1" customWidth="1"/>
    <col min="77" max="77" width="9" style="67" hidden="1" customWidth="1"/>
    <col min="78" max="78" width="5.5703125" style="67" hidden="1" customWidth="1"/>
    <col min="79" max="80" width="9.28515625" style="67" hidden="1" customWidth="1"/>
    <col min="81" max="212" width="11.42578125" style="67" hidden="1" customWidth="1"/>
    <col min="213" max="16384" width="11.42578125" style="67"/>
  </cols>
  <sheetData>
    <row r="1" spans="1:212" s="70" customFormat="1" ht="13.5" thickBot="1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120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COUNTA(E3:E459)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55" t="s">
        <v>105</v>
      </c>
      <c r="W2" s="455" t="s">
        <v>105</v>
      </c>
      <c r="X2" s="455" t="s">
        <v>105</v>
      </c>
      <c r="Y2" s="455" t="s">
        <v>105</v>
      </c>
      <c r="Z2" s="455" t="s">
        <v>105</v>
      </c>
      <c r="AA2" s="455" t="s">
        <v>105</v>
      </c>
      <c r="AB2" s="455" t="s">
        <v>105</v>
      </c>
      <c r="AC2" s="455" t="s">
        <v>105</v>
      </c>
      <c r="AD2" s="455" t="s">
        <v>105</v>
      </c>
      <c r="AE2" s="455" t="s">
        <v>105</v>
      </c>
      <c r="AF2" s="455" t="s">
        <v>105</v>
      </c>
      <c r="AG2" s="455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>
      <c r="A3" s="121"/>
      <c r="B3" s="121"/>
      <c r="C3" s="121"/>
      <c r="D3" s="117"/>
      <c r="E3" s="117"/>
      <c r="F3" s="117"/>
      <c r="G3" s="117"/>
      <c r="H3" s="118"/>
      <c r="I3" s="118"/>
      <c r="J3" s="117"/>
      <c r="K3" s="117"/>
      <c r="L3" s="117"/>
      <c r="M3" s="117"/>
      <c r="N3" s="117"/>
      <c r="O3" s="117"/>
      <c r="P3" s="433"/>
      <c r="Q3" s="117"/>
      <c r="R3" s="119"/>
      <c r="S3" s="470"/>
      <c r="T3" s="118"/>
      <c r="U3" s="118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17"/>
      <c r="AI3" s="117"/>
      <c r="AJ3" s="121"/>
      <c r="AK3" s="470"/>
      <c r="AL3" s="470"/>
      <c r="AM3" s="121"/>
      <c r="AN3" s="121"/>
      <c r="AO3" s="121"/>
      <c r="AP3" s="470"/>
      <c r="AQ3" s="470"/>
      <c r="AR3" s="122"/>
      <c r="AS3" s="470"/>
      <c r="AT3" s="121"/>
      <c r="AU3" s="121"/>
      <c r="AV3" s="470"/>
      <c r="AW3" s="470"/>
      <c r="AX3" s="470"/>
      <c r="AY3" s="117"/>
      <c r="AZ3" s="67"/>
      <c r="BA3" s="117"/>
      <c r="BB3" s="117"/>
      <c r="BC3" s="117"/>
      <c r="BD3" s="117"/>
      <c r="BE3" s="117"/>
      <c r="BF3" s="118"/>
      <c r="BG3" s="121"/>
      <c r="BH3" s="117"/>
      <c r="BI3" s="117"/>
      <c r="BJ3" s="117"/>
      <c r="BK3" s="117"/>
      <c r="BL3" s="117"/>
      <c r="BM3" s="124"/>
      <c r="BN3" s="117"/>
      <c r="BO3" s="117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>
      <c r="A4" s="161"/>
      <c r="B4" s="162"/>
      <c r="C4" s="163"/>
      <c r="D4" s="164"/>
      <c r="E4" s="164"/>
      <c r="F4" s="165"/>
      <c r="G4" s="166"/>
      <c r="H4" s="167"/>
      <c r="I4" s="168"/>
      <c r="J4" s="169"/>
      <c r="K4" s="170"/>
      <c r="L4" s="126"/>
      <c r="M4" s="170"/>
      <c r="N4" s="126"/>
      <c r="O4" s="427"/>
      <c r="P4" s="434"/>
      <c r="Q4" s="171"/>
      <c r="R4" s="171"/>
      <c r="S4" s="172"/>
      <c r="T4" s="172"/>
      <c r="U4" s="387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73"/>
      <c r="AI4" s="173"/>
      <c r="AJ4" s="15"/>
      <c r="AK4" s="174"/>
      <c r="AL4" s="175"/>
      <c r="AM4" s="176"/>
      <c r="AN4" s="177"/>
      <c r="AO4" s="288"/>
      <c r="AP4" s="178"/>
      <c r="AQ4" s="178"/>
      <c r="AR4" s="224"/>
      <c r="AS4" s="179"/>
      <c r="AT4" s="180"/>
      <c r="AU4" s="181"/>
      <c r="AV4" s="182"/>
      <c r="AW4" s="183"/>
      <c r="AX4" s="184"/>
      <c r="AY4" s="185"/>
      <c r="AZ4" s="117"/>
      <c r="BA4" s="186"/>
      <c r="BB4" s="187"/>
      <c r="BC4" s="187"/>
      <c r="BD4" s="188"/>
      <c r="BE4" s="189"/>
      <c r="BF4" s="190"/>
      <c r="BG4" s="15"/>
      <c r="BH4" s="191"/>
      <c r="BI4" s="192"/>
      <c r="BJ4" s="193"/>
      <c r="BK4" s="194"/>
      <c r="BL4" s="355"/>
      <c r="BM4" s="195"/>
      <c r="BN4" s="353"/>
      <c r="BO4" s="354"/>
      <c r="BP4" s="41">
        <f>AJ4</f>
        <v>0</v>
      </c>
      <c r="BQ4" s="372"/>
      <c r="BR4" s="372"/>
      <c r="BS4" s="373"/>
      <c r="BT4" s="374"/>
      <c r="BU4" s="373"/>
      <c r="BV4" s="42"/>
      <c r="BW4" s="43"/>
      <c r="BX4" s="44"/>
      <c r="BY4" s="43"/>
      <c r="BZ4" s="42"/>
      <c r="CA4" s="43"/>
      <c r="CB4" s="45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>
      <c r="A5" s="1"/>
      <c r="B5" s="2"/>
      <c r="C5" s="3"/>
      <c r="D5" s="4"/>
      <c r="E5" s="4"/>
      <c r="F5" s="5"/>
      <c r="G5" s="6"/>
      <c r="H5" s="7"/>
      <c r="I5" s="8"/>
      <c r="J5" s="9"/>
      <c r="K5" s="10"/>
      <c r="L5" s="11"/>
      <c r="M5" s="10"/>
      <c r="N5" s="11"/>
      <c r="O5" s="239"/>
      <c r="P5" s="434"/>
      <c r="Q5" s="171"/>
      <c r="R5" s="12"/>
      <c r="S5" s="13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5"/>
      <c r="AM5" s="18"/>
      <c r="AN5" s="19"/>
      <c r="AO5" s="246"/>
      <c r="AP5" s="20"/>
      <c r="AQ5" s="20"/>
      <c r="AR5" s="21"/>
      <c r="AS5" s="22"/>
      <c r="AT5" s="23"/>
      <c r="AU5" s="24"/>
      <c r="AV5" s="25"/>
      <c r="AW5" s="26"/>
      <c r="AX5" s="27"/>
      <c r="AY5" s="90"/>
      <c r="AZ5" s="117"/>
      <c r="BA5" s="80"/>
      <c r="BB5" s="30"/>
      <c r="BC5" s="30"/>
      <c r="BD5" s="31"/>
      <c r="BE5" s="32"/>
      <c r="BF5" s="33"/>
      <c r="BG5" s="15"/>
      <c r="BH5" s="34"/>
      <c r="BI5" s="35"/>
      <c r="BJ5" s="36"/>
      <c r="BK5" s="37"/>
      <c r="BL5" s="65"/>
      <c r="BM5" s="38"/>
      <c r="BN5" s="39"/>
      <c r="BO5" s="40"/>
      <c r="BP5" s="41">
        <f>AJ5</f>
        <v>0</v>
      </c>
      <c r="BQ5" s="375"/>
      <c r="BR5" s="375"/>
      <c r="BS5" s="376"/>
      <c r="BT5" s="377"/>
      <c r="BU5" s="376"/>
      <c r="BV5" s="42"/>
      <c r="BW5" s="43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>IF(AY5&lt;&gt;0, "mail", )</f>
        <v>0</v>
      </c>
      <c r="CJ5" s="434">
        <f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>IF(honos_humania&gt;0, GJ5*recup_past_humania,)</f>
        <v>#REF!</v>
      </c>
      <c r="GM5" s="617" t="e">
        <f>IF(honos_humania&gt;0,recup_past_humania* 6.5%,)</f>
        <v>#REF!</v>
      </c>
      <c r="GN5" s="618" t="e">
        <f>IF(AND(honos_humania&gt;0,recup_futur_humania&gt;0), recup_futur_humania*GJ5,"-")</f>
        <v>#REF!</v>
      </c>
      <c r="GO5" s="618" t="e">
        <f>IF(AND(honos_humania&gt;0,recup_futur_humania&gt;0), recup_futur_humania*6.5%,"-")</f>
        <v>#REF!</v>
      </c>
      <c r="GP5" s="619"/>
      <c r="GQ5" s="619" t="e">
        <f>IF(honos_FA&gt;0, GJ5*recup_past_FA,)</f>
        <v>#REF!</v>
      </c>
      <c r="GR5" s="619" t="e">
        <f>IF(honos_FA&gt;0,recup_past_FA* 8%,)</f>
        <v>#REF!</v>
      </c>
      <c r="GS5" s="620"/>
      <c r="GT5" s="621"/>
      <c r="GU5" s="620" t="e">
        <f>IF(honos_CIBLE&gt;0, GJ5*recup_past_CIBLE,)</f>
        <v>#REF!</v>
      </c>
      <c r="GV5" s="620" t="e">
        <f>IF(honos_CIBLE&gt;0,recup_past_CIBLE*GT5,)</f>
        <v>#REF!</v>
      </c>
      <c r="GW5" s="620" t="e">
        <f>IF(AND(honos_CIBLE&gt;0,recup_futur_CIBLE&gt;0), recup_futur_CIBLE*GJ5,"-")</f>
        <v>#REF!</v>
      </c>
      <c r="GX5" s="620" t="e">
        <f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>
      <c r="A6" s="1"/>
      <c r="B6" s="2"/>
      <c r="C6" s="3"/>
      <c r="D6" s="4"/>
      <c r="E6" s="4"/>
      <c r="F6" s="5"/>
      <c r="G6" s="6"/>
      <c r="H6" s="7"/>
      <c r="I6" s="8"/>
      <c r="J6" s="9"/>
      <c r="K6" s="10"/>
      <c r="L6" s="11"/>
      <c r="M6" s="10"/>
      <c r="N6" s="11"/>
      <c r="O6" s="239"/>
      <c r="P6" s="434"/>
      <c r="Q6" s="171"/>
      <c r="R6" s="12"/>
      <c r="S6" s="13"/>
      <c r="T6" s="13"/>
      <c r="U6" s="386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16"/>
      <c r="AL6" s="175"/>
      <c r="AM6" s="18"/>
      <c r="AN6" s="19"/>
      <c r="AO6" s="246"/>
      <c r="AP6" s="20"/>
      <c r="AQ6" s="20"/>
      <c r="AR6" s="21"/>
      <c r="AS6" s="22"/>
      <c r="AT6" s="23"/>
      <c r="AU6" s="24"/>
      <c r="AV6" s="25"/>
      <c r="AW6" s="26"/>
      <c r="AX6" s="27"/>
      <c r="AY6" s="90"/>
      <c r="AZ6" s="117"/>
      <c r="BA6" s="80"/>
      <c r="BB6" s="30"/>
      <c r="BC6" s="30"/>
      <c r="BD6" s="31"/>
      <c r="BE6" s="32"/>
      <c r="BF6" s="33"/>
      <c r="BG6" s="15"/>
      <c r="BH6" s="34"/>
      <c r="BI6" s="35"/>
      <c r="BJ6" s="36"/>
      <c r="BK6" s="37"/>
      <c r="BL6" s="65"/>
      <c r="BM6" s="38"/>
      <c r="BN6" s="39"/>
      <c r="BO6" s="40"/>
      <c r="BP6" s="41">
        <f>AJ6</f>
        <v>0</v>
      </c>
      <c r="BQ6" s="375"/>
      <c r="BR6" s="375"/>
      <c r="BS6" s="376"/>
      <c r="BT6" s="377"/>
      <c r="BU6" s="376"/>
      <c r="BV6" s="42"/>
      <c r="BW6" s="43"/>
      <c r="BX6" s="49"/>
      <c r="BY6" s="48"/>
      <c r="BZ6" s="47"/>
      <c r="CA6" s="48"/>
      <c r="CB6" s="50"/>
      <c r="CC6" s="544"/>
      <c r="CD6" s="545"/>
      <c r="CE6" s="545"/>
      <c r="CF6" s="545"/>
      <c r="CG6" s="546"/>
      <c r="CH6" s="545"/>
      <c r="CI6" s="547">
        <f>IF(AY6&lt;&gt;0, "mail", )</f>
        <v>0</v>
      </c>
      <c r="CJ6" s="434">
        <f>AJ6</f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>CONCATENATE(E6," ",F6)</f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>IF(honos_humania&gt;0, GJ6*recup_past_humania,)</f>
        <v>#REF!</v>
      </c>
      <c r="GM6" s="617" t="e">
        <f>IF(honos_humania&gt;0,recup_past_humania* 6.5%,)</f>
        <v>#REF!</v>
      </c>
      <c r="GN6" s="618" t="e">
        <f>IF(AND(honos_humania&gt;0,recup_futur_humania&gt;0), recup_futur_humania*GJ6,"-")</f>
        <v>#REF!</v>
      </c>
      <c r="GO6" s="618" t="e">
        <f>IF(AND(honos_humania&gt;0,recup_futur_humania&gt;0), recup_futur_humania*6.5%,"-")</f>
        <v>#REF!</v>
      </c>
      <c r="GP6" s="619"/>
      <c r="GQ6" s="619" t="e">
        <f>IF(honos_FA&gt;0, GJ6*recup_past_FA,)</f>
        <v>#REF!</v>
      </c>
      <c r="GR6" s="619" t="e">
        <f>IF(honos_FA&gt;0,recup_past_FA* 8%,)</f>
        <v>#REF!</v>
      </c>
      <c r="GS6" s="620"/>
      <c r="GT6" s="621"/>
      <c r="GU6" s="620" t="e">
        <f>IF(honos_CIBLE&gt;0, GJ6*recup_past_CIBLE,)</f>
        <v>#REF!</v>
      </c>
      <c r="GV6" s="620" t="e">
        <f>IF(honos_CIBLE&gt;0,recup_past_CIBLE*GT6,)</f>
        <v>#REF!</v>
      </c>
      <c r="GW6" s="620" t="e">
        <f>IF(AND(honos_CIBLE&gt;0,recup_futur_CIBLE&gt;0), recup_futur_CIBLE*GJ6,"-")</f>
        <v>#REF!</v>
      </c>
      <c r="GX6" s="620" t="e">
        <f>IF(AND(honos_CIBLE&gt;0,recup_futur_CIBLE&gt;0), recup_futur_CIBLE*GT6,"-")</f>
        <v>#REF!</v>
      </c>
      <c r="GY6" s="622"/>
      <c r="GZ6" s="623"/>
      <c r="HA6" s="624"/>
      <c r="HB6" s="625"/>
      <c r="HC6" s="626"/>
      <c r="HD6" s="627"/>
    </row>
    <row r="7" spans="1:212">
      <c r="A7" s="1"/>
      <c r="B7" s="2"/>
      <c r="C7" s="3"/>
      <c r="D7" s="5"/>
      <c r="E7" s="5"/>
      <c r="F7" s="5"/>
      <c r="G7" s="6"/>
      <c r="H7" s="7"/>
      <c r="I7" s="8"/>
      <c r="J7" s="9"/>
      <c r="K7" s="10"/>
      <c r="L7" s="11"/>
      <c r="M7" s="10"/>
      <c r="N7" s="11"/>
      <c r="O7" s="239"/>
      <c r="P7" s="434"/>
      <c r="Q7" s="171"/>
      <c r="R7" s="12"/>
      <c r="S7" s="13"/>
      <c r="T7" s="13"/>
      <c r="U7" s="386"/>
      <c r="V7" s="540"/>
      <c r="W7" s="541"/>
      <c r="X7" s="542"/>
      <c r="Y7" s="542"/>
      <c r="Z7" s="443"/>
      <c r="AA7" s="444"/>
      <c r="AB7" s="445"/>
      <c r="AC7" s="446"/>
      <c r="AD7" s="543"/>
      <c r="AE7" s="543"/>
      <c r="AF7" s="543"/>
      <c r="AG7" s="543"/>
      <c r="AH7" s="14"/>
      <c r="AI7" s="14"/>
      <c r="AJ7" s="15"/>
      <c r="AK7" s="16"/>
      <c r="AL7" s="175"/>
      <c r="AM7" s="18"/>
      <c r="AN7" s="19"/>
      <c r="AO7" s="246"/>
      <c r="AP7" s="20"/>
      <c r="AQ7" s="20"/>
      <c r="AR7" s="21"/>
      <c r="AS7" s="22"/>
      <c r="AT7" s="23"/>
      <c r="AU7" s="24"/>
      <c r="AV7" s="25"/>
      <c r="AW7" s="26"/>
      <c r="AX7" s="27"/>
      <c r="AY7" s="28"/>
      <c r="AZ7" s="117"/>
      <c r="BA7" s="29"/>
      <c r="BB7" s="30"/>
      <c r="BC7" s="30"/>
      <c r="BD7" s="31"/>
      <c r="BE7" s="32"/>
      <c r="BF7" s="33"/>
      <c r="BG7" s="15"/>
      <c r="BH7" s="34"/>
      <c r="BI7" s="35"/>
      <c r="BJ7" s="36"/>
      <c r="BK7" s="37"/>
      <c r="BL7" s="65"/>
      <c r="BM7" s="38"/>
      <c r="BN7" s="39"/>
      <c r="BO7" s="40"/>
      <c r="BP7" s="41">
        <f>AJ7</f>
        <v>0</v>
      </c>
      <c r="BQ7" s="375"/>
      <c r="BR7" s="375"/>
      <c r="BS7" s="376"/>
      <c r="BT7" s="377"/>
      <c r="BU7" s="376"/>
      <c r="BV7" s="42"/>
      <c r="BW7" s="43"/>
      <c r="BX7" s="49"/>
      <c r="BY7" s="48"/>
      <c r="BZ7" s="47"/>
      <c r="CA7" s="48"/>
      <c r="CB7" s="50"/>
      <c r="CC7" s="544"/>
      <c r="CD7" s="545"/>
      <c r="CE7" s="545"/>
      <c r="CF7" s="545"/>
      <c r="CG7" s="546"/>
      <c r="CH7" s="545"/>
      <c r="CI7" s="547">
        <f>IF(AY7&lt;&gt;0, "mail", )</f>
        <v>0</v>
      </c>
      <c r="CJ7" s="434">
        <f>AJ7</f>
        <v>0</v>
      </c>
      <c r="CK7" s="548"/>
      <c r="CL7" s="549"/>
      <c r="CM7" s="550"/>
      <c r="CN7" s="551"/>
      <c r="CO7" s="552"/>
      <c r="CP7" s="553"/>
      <c r="CQ7" s="554"/>
      <c r="CR7" s="555"/>
      <c r="CS7" s="555"/>
      <c r="CT7" s="555"/>
      <c r="CU7" s="555"/>
      <c r="CV7" s="555"/>
      <c r="CW7" s="555"/>
      <c r="CX7" s="555"/>
      <c r="CY7" s="556"/>
      <c r="CZ7" s="557"/>
      <c r="DA7" s="558"/>
      <c r="DB7" s="558"/>
      <c r="DC7" s="559"/>
      <c r="DD7" s="559"/>
      <c r="DE7" s="559"/>
      <c r="DF7" s="560"/>
      <c r="DG7" s="560"/>
      <c r="DH7" s="560"/>
      <c r="DI7" s="561"/>
      <c r="DJ7" s="561"/>
      <c r="DK7" s="561"/>
      <c r="DL7" s="562"/>
      <c r="DM7" s="563"/>
      <c r="DN7" s="564"/>
      <c r="DO7" s="565"/>
      <c r="DP7" s="566"/>
      <c r="DQ7" s="567"/>
      <c r="DR7" s="568"/>
      <c r="DS7" s="567"/>
      <c r="DT7" s="568"/>
      <c r="DU7" s="569"/>
      <c r="DV7" s="568"/>
      <c r="DW7" s="570"/>
      <c r="DX7" s="568"/>
      <c r="DY7" s="569"/>
      <c r="DZ7" s="568"/>
      <c r="EA7" s="571"/>
      <c r="EB7" s="571"/>
      <c r="EC7" s="572"/>
      <c r="ED7" s="572"/>
      <c r="EE7" s="573" t="str">
        <f>CONCATENATE(E7," ",F7)</f>
        <v xml:space="preserve"> </v>
      </c>
      <c r="EF7" s="574"/>
      <c r="EG7" s="575"/>
      <c r="EH7" s="575"/>
      <c r="EI7" s="576"/>
      <c r="EJ7" s="577"/>
      <c r="EK7" s="578"/>
      <c r="EL7" s="578"/>
      <c r="EM7" s="579"/>
      <c r="EN7" s="579"/>
      <c r="EO7" s="579"/>
      <c r="EP7" s="580"/>
      <c r="EQ7" s="581"/>
      <c r="ER7" s="582"/>
      <c r="ES7" s="583"/>
      <c r="ET7" s="584"/>
      <c r="EU7" s="585"/>
      <c r="EV7" s="586"/>
      <c r="EW7" s="587"/>
      <c r="EX7" s="588"/>
      <c r="EY7" s="589"/>
      <c r="EZ7" s="590"/>
      <c r="FA7" s="590"/>
      <c r="FB7" s="590"/>
      <c r="FC7" s="591"/>
      <c r="FD7" s="591"/>
      <c r="FE7" s="591"/>
      <c r="FF7" s="592"/>
      <c r="FG7" s="592"/>
      <c r="FH7" s="592"/>
      <c r="FI7" s="593"/>
      <c r="FJ7" s="594"/>
      <c r="FK7" s="595"/>
      <c r="FL7" s="596"/>
      <c r="FM7" s="597"/>
      <c r="FN7" s="596"/>
      <c r="FO7" s="598"/>
      <c r="FP7" s="599"/>
      <c r="FQ7" s="600"/>
      <c r="FR7" s="601"/>
      <c r="FS7" s="602"/>
      <c r="FT7" s="602"/>
      <c r="FU7" s="602"/>
      <c r="FV7" s="602"/>
      <c r="FW7" s="603"/>
      <c r="FX7" s="604"/>
      <c r="FY7" s="605"/>
      <c r="FZ7" s="606"/>
      <c r="GA7" s="607"/>
      <c r="GB7" s="608"/>
      <c r="GC7" s="609"/>
      <c r="GD7" s="610"/>
      <c r="GE7" s="611"/>
      <c r="GF7" s="612"/>
      <c r="GG7" s="613"/>
      <c r="GH7" s="611"/>
      <c r="GI7" s="614"/>
      <c r="GJ7" s="615"/>
      <c r="GK7" s="616"/>
      <c r="GL7" s="617" t="e">
        <f>IF(honos_humania&gt;0, GJ7*recup_past_humania,)</f>
        <v>#REF!</v>
      </c>
      <c r="GM7" s="617" t="e">
        <f>IF(honos_humania&gt;0,recup_past_humania* 6.5%,)</f>
        <v>#REF!</v>
      </c>
      <c r="GN7" s="618" t="e">
        <f>IF(AND(honos_humania&gt;0,recup_futur_humania&gt;0), recup_futur_humania*GJ7,"-")</f>
        <v>#REF!</v>
      </c>
      <c r="GO7" s="618" t="e">
        <f>IF(AND(honos_humania&gt;0,recup_futur_humania&gt;0), recup_futur_humania*6.5%,"-")</f>
        <v>#REF!</v>
      </c>
      <c r="GP7" s="619"/>
      <c r="GQ7" s="619" t="e">
        <f>IF(honos_FA&gt;0, GJ7*recup_past_FA,)</f>
        <v>#REF!</v>
      </c>
      <c r="GR7" s="619" t="e">
        <f>IF(honos_FA&gt;0,recup_past_FA* 8%,)</f>
        <v>#REF!</v>
      </c>
      <c r="GS7" s="620"/>
      <c r="GT7" s="621"/>
      <c r="GU7" s="620" t="e">
        <f>IF(honos_CIBLE&gt;0, GJ7*recup_past_CIBLE,)</f>
        <v>#REF!</v>
      </c>
      <c r="GV7" s="620" t="e">
        <f>IF(honos_CIBLE&gt;0,recup_past_CIBLE*GT7,)</f>
        <v>#REF!</v>
      </c>
      <c r="GW7" s="620" t="e">
        <f>IF(AND(honos_CIBLE&gt;0,recup_futur_CIBLE&gt;0), recup_futur_CIBLE*GJ7,"-")</f>
        <v>#REF!</v>
      </c>
      <c r="GX7" s="620" t="e">
        <f>IF(AND(honos_CIBLE&gt;0,recup_futur_CIBLE&gt;0), recup_futur_CIBLE*GT7,"-")</f>
        <v>#REF!</v>
      </c>
      <c r="GY7" s="622"/>
      <c r="GZ7" s="623"/>
      <c r="HA7" s="624"/>
      <c r="HB7" s="625"/>
      <c r="HC7" s="626"/>
      <c r="HD7" s="627"/>
    </row>
    <row r="8" spans="1:212" s="46" customFormat="1" ht="12">
      <c r="A8" s="1"/>
      <c r="B8" s="2"/>
      <c r="C8" s="3"/>
      <c r="D8" s="4"/>
      <c r="E8" s="4"/>
      <c r="F8" s="5"/>
      <c r="G8" s="6"/>
      <c r="H8" s="7"/>
      <c r="I8" s="8"/>
      <c r="J8" s="9"/>
      <c r="K8" s="10"/>
      <c r="L8" s="11"/>
      <c r="M8" s="10"/>
      <c r="N8" s="11"/>
      <c r="O8" s="239"/>
      <c r="P8" s="434"/>
      <c r="Q8" s="171"/>
      <c r="R8" s="12"/>
      <c r="S8" s="13"/>
      <c r="T8" s="13"/>
      <c r="U8" s="386"/>
      <c r="V8" s="540"/>
      <c r="W8" s="541"/>
      <c r="X8" s="542"/>
      <c r="Y8" s="542"/>
      <c r="Z8" s="443"/>
      <c r="AA8" s="444"/>
      <c r="AB8" s="445"/>
      <c r="AC8" s="446"/>
      <c r="AD8" s="543"/>
      <c r="AE8" s="543"/>
      <c r="AF8" s="543"/>
      <c r="AG8" s="543"/>
      <c r="AH8" s="14"/>
      <c r="AI8" s="14"/>
      <c r="AJ8" s="15"/>
      <c r="AK8" s="16"/>
      <c r="AL8" s="175"/>
      <c r="AM8" s="18"/>
      <c r="AN8" s="19"/>
      <c r="AO8" s="19"/>
      <c r="AP8" s="20"/>
      <c r="AQ8" s="20"/>
      <c r="AR8" s="21"/>
      <c r="AS8" s="22"/>
      <c r="AT8" s="23"/>
      <c r="AU8" s="24"/>
      <c r="AV8" s="25"/>
      <c r="AW8" s="26"/>
      <c r="AX8" s="27"/>
      <c r="AY8" s="28"/>
      <c r="AZ8" s="117"/>
      <c r="BA8" s="29"/>
      <c r="BB8" s="30"/>
      <c r="BC8" s="30"/>
      <c r="BD8" s="31"/>
      <c r="BE8" s="32"/>
      <c r="BF8" s="33"/>
      <c r="BG8" s="15"/>
      <c r="BH8" s="34"/>
      <c r="BI8" s="35"/>
      <c r="BJ8" s="36"/>
      <c r="BK8" s="37"/>
      <c r="BL8" s="65"/>
      <c r="BM8" s="38"/>
      <c r="BN8" s="39"/>
      <c r="BO8" s="40"/>
      <c r="BP8" s="41">
        <f>AJ8</f>
        <v>0</v>
      </c>
      <c r="BQ8" s="375"/>
      <c r="BR8" s="375"/>
      <c r="BS8" s="376"/>
      <c r="BT8" s="377"/>
      <c r="BU8" s="376"/>
      <c r="BV8" s="42"/>
      <c r="BW8" s="43"/>
      <c r="BX8" s="49"/>
      <c r="BY8" s="48"/>
      <c r="BZ8" s="47"/>
      <c r="CA8" s="48"/>
      <c r="CB8" s="50"/>
      <c r="CC8" s="544"/>
      <c r="CD8" s="545"/>
      <c r="CE8" s="545"/>
      <c r="CF8" s="545"/>
      <c r="CG8" s="546"/>
      <c r="CH8" s="545"/>
      <c r="CI8" s="547">
        <f>IF(AY8&lt;&gt;0, "mail", )</f>
        <v>0</v>
      </c>
      <c r="CJ8" s="434">
        <f>AJ8</f>
        <v>0</v>
      </c>
      <c r="CK8" s="548"/>
      <c r="CL8" s="549"/>
      <c r="CM8" s="550"/>
      <c r="CN8" s="551"/>
      <c r="CO8" s="552"/>
      <c r="CP8" s="553"/>
      <c r="CQ8" s="554"/>
      <c r="CR8" s="555"/>
      <c r="CS8" s="555"/>
      <c r="CT8" s="555"/>
      <c r="CU8" s="555"/>
      <c r="CV8" s="555"/>
      <c r="CW8" s="555"/>
      <c r="CX8" s="555"/>
      <c r="CY8" s="556"/>
      <c r="CZ8" s="557"/>
      <c r="DA8" s="558"/>
      <c r="DB8" s="558"/>
      <c r="DC8" s="559"/>
      <c r="DD8" s="559"/>
      <c r="DE8" s="559"/>
      <c r="DF8" s="560"/>
      <c r="DG8" s="560"/>
      <c r="DH8" s="560"/>
      <c r="DI8" s="561"/>
      <c r="DJ8" s="561"/>
      <c r="DK8" s="561"/>
      <c r="DL8" s="562"/>
      <c r="DM8" s="563"/>
      <c r="DN8" s="564"/>
      <c r="DO8" s="565"/>
      <c r="DP8" s="566"/>
      <c r="DQ8" s="567"/>
      <c r="DR8" s="568"/>
      <c r="DS8" s="567"/>
      <c r="DT8" s="568"/>
      <c r="DU8" s="569"/>
      <c r="DV8" s="568"/>
      <c r="DW8" s="570"/>
      <c r="DX8" s="568"/>
      <c r="DY8" s="569"/>
      <c r="DZ8" s="568"/>
      <c r="EA8" s="571"/>
      <c r="EB8" s="571"/>
      <c r="EC8" s="572"/>
      <c r="ED8" s="572"/>
      <c r="EE8" s="573" t="str">
        <f>CONCATENATE(E8," ",F8)</f>
        <v xml:space="preserve"> </v>
      </c>
      <c r="EF8" s="574"/>
      <c r="EG8" s="575"/>
      <c r="EH8" s="575"/>
      <c r="EI8" s="576"/>
      <c r="EJ8" s="577"/>
      <c r="EK8" s="578"/>
      <c r="EL8" s="578"/>
      <c r="EM8" s="579"/>
      <c r="EN8" s="579"/>
      <c r="EO8" s="579"/>
      <c r="EP8" s="580"/>
      <c r="EQ8" s="581"/>
      <c r="ER8" s="582"/>
      <c r="ES8" s="583"/>
      <c r="ET8" s="584"/>
      <c r="EU8" s="585"/>
      <c r="EV8" s="586"/>
      <c r="EW8" s="587"/>
      <c r="EX8" s="588"/>
      <c r="EY8" s="589"/>
      <c r="EZ8" s="590"/>
      <c r="FA8" s="590"/>
      <c r="FB8" s="590"/>
      <c r="FC8" s="591"/>
      <c r="FD8" s="591"/>
      <c r="FE8" s="591"/>
      <c r="FF8" s="592"/>
      <c r="FG8" s="592"/>
      <c r="FH8" s="592"/>
      <c r="FI8" s="593"/>
      <c r="FJ8" s="594"/>
      <c r="FK8" s="595"/>
      <c r="FL8" s="596"/>
      <c r="FM8" s="597"/>
      <c r="FN8" s="596"/>
      <c r="FO8" s="598"/>
      <c r="FP8" s="599"/>
      <c r="FQ8" s="600"/>
      <c r="FR8" s="601"/>
      <c r="FS8" s="602"/>
      <c r="FT8" s="602"/>
      <c r="FU8" s="602"/>
      <c r="FV8" s="602"/>
      <c r="FW8" s="603"/>
      <c r="FX8" s="604"/>
      <c r="FY8" s="605"/>
      <c r="FZ8" s="606"/>
      <c r="GA8" s="607"/>
      <c r="GB8" s="608"/>
      <c r="GC8" s="609"/>
      <c r="GD8" s="610"/>
      <c r="GE8" s="611"/>
      <c r="GF8" s="612"/>
      <c r="GG8" s="613"/>
      <c r="GH8" s="611"/>
      <c r="GI8" s="614"/>
      <c r="GJ8" s="615"/>
      <c r="GK8" s="616"/>
      <c r="GL8" s="617" t="e">
        <f>IF(honos_humania&gt;0, GJ8*recup_past_humania,)</f>
        <v>#REF!</v>
      </c>
      <c r="GM8" s="617" t="e">
        <f>IF(honos_humania&gt;0,recup_past_humania* 6.5%,)</f>
        <v>#REF!</v>
      </c>
      <c r="GN8" s="618" t="e">
        <f>IF(AND(honos_humania&gt;0,recup_futur_humania&gt;0), recup_futur_humania*GJ8,"-")</f>
        <v>#REF!</v>
      </c>
      <c r="GO8" s="618" t="e">
        <f>IF(AND(honos_humania&gt;0,recup_futur_humania&gt;0), recup_futur_humania*6.5%,"-")</f>
        <v>#REF!</v>
      </c>
      <c r="GP8" s="619"/>
      <c r="GQ8" s="619" t="e">
        <f>IF(honos_FA&gt;0, GJ8*recup_past_FA,)</f>
        <v>#REF!</v>
      </c>
      <c r="GR8" s="619" t="e">
        <f>IF(honos_FA&gt;0,recup_past_FA* 8%,)</f>
        <v>#REF!</v>
      </c>
      <c r="GS8" s="620"/>
      <c r="GT8" s="621"/>
      <c r="GU8" s="620" t="e">
        <f>IF(honos_CIBLE&gt;0, GJ8*recup_past_CIBLE,)</f>
        <v>#REF!</v>
      </c>
      <c r="GV8" s="620" t="e">
        <f>IF(honos_CIBLE&gt;0,recup_past_CIBLE*GT8,)</f>
        <v>#REF!</v>
      </c>
      <c r="GW8" s="620" t="e">
        <f>IF(AND(honos_CIBLE&gt;0,recup_futur_CIBLE&gt;0), recup_futur_CIBLE*GJ8,"-")</f>
        <v>#REF!</v>
      </c>
      <c r="GX8" s="620" t="e">
        <f>IF(AND(honos_CIBLE&gt;0,recup_futur_CIBLE&gt;0), recup_futur_CIBLE*GT8,"-")</f>
        <v>#REF!</v>
      </c>
      <c r="GY8" s="622"/>
      <c r="GZ8" s="623"/>
      <c r="HA8" s="624"/>
      <c r="HB8" s="625"/>
      <c r="HC8" s="626"/>
      <c r="HD8" s="627"/>
    </row>
  </sheetData>
  <sheetProtection formatCells="0" formatRows="0" insertColumns="0" insertRows="0" deleteRows="0" sort="0" autoFilter="0"/>
  <autoFilter ref="A3:HD3"/>
  <customSheetViews>
    <customSheetView guid="{2F8BF59A-B28C-C84F-879A-BD32D802FAA7}" scale="140" showAutoFilter="1" hiddenColumns="1">
      <pane xSplit="15" ySplit="11.68" topLeftCell="BG221"/>
      <selection activeCell="AJ18" sqref="AJ18"/>
      <pageMargins left="0" right="0" top="0" bottom="0" header="0" footer="0"/>
      <autoFilter ref="A3:HD3"/>
    </customSheetView>
  </customSheetViews>
  <mergeCells count="18">
    <mergeCell ref="FJ1:FQ1"/>
    <mergeCell ref="FR1:FW1"/>
    <mergeCell ref="FX1:GC1"/>
    <mergeCell ref="GD1:GI1"/>
    <mergeCell ref="GJ1:HD1"/>
    <mergeCell ref="BV1:CB1"/>
    <mergeCell ref="CC1:CI1"/>
    <mergeCell ref="CJ1:ED1"/>
    <mergeCell ref="EE1:EP1"/>
    <mergeCell ref="EQ1:FI1"/>
    <mergeCell ref="AY1:BF1"/>
    <mergeCell ref="BG1:BO1"/>
    <mergeCell ref="BP1:BU1"/>
    <mergeCell ref="A1:C1"/>
    <mergeCell ref="D1:I1"/>
    <mergeCell ref="J1:O1"/>
    <mergeCell ref="P1:AM1"/>
    <mergeCell ref="AN1:AX1"/>
  </mergeCells>
  <conditionalFormatting sqref="AD4:AG8">
    <cfRule type="cellIs" dxfId="51" priority="4" operator="equal">
      <formula>"NON"</formula>
    </cfRule>
    <cfRule type="cellIs" dxfId="50" priority="5" operator="equal">
      <formula>"FA"</formula>
    </cfRule>
    <cfRule type="cellIs" dxfId="49" priority="6" operator="equal">
      <formula>"HUMANIA"</formula>
    </cfRule>
  </conditionalFormatting>
  <conditionalFormatting sqref="AD4:AG8">
    <cfRule type="cellIs" dxfId="48" priority="7" operator="equal">
      <formula>"NON"</formula>
    </cfRule>
    <cfRule type="cellIs" dxfId="47" priority="8" operator="equal">
      <formula>"FA"</formula>
    </cfRule>
    <cfRule type="cellIs" dxfId="46" priority="9" operator="equal">
      <formula>"HUMANIA"</formula>
    </cfRule>
  </conditionalFormatting>
  <conditionalFormatting sqref="CO4:CO8">
    <cfRule type="cellIs" dxfId="45" priority="2" operator="equal">
      <formula>"non"</formula>
    </cfRule>
    <cfRule type="cellIs" dxfId="44" priority="3" operator="equal">
      <formula>"oui"</formula>
    </cfRule>
  </conditionalFormatting>
  <conditionalFormatting sqref="FM4:FM8">
    <cfRule type="cellIs" dxfId="43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8C218FAE-AC6B-AF43-A02E-906C4A2A341A}">
            <xm:f>'D:\Users\xavierangle\Dropbox\--INDISPENSABLES\Users\xavierangle\Dropbox\--INDISPENSABLES\[àFichier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DB4CED74-AB79-9342-B5DE-02487A54A224}">
            <xm:f>'D:\Users\xavierangle\Dropbox\--INDISPENSABLES\Users\xavierangle\Dropbox\--INDISPENSABLES\[àFichier Prospects LIGHT V5.xlsx]Mailings'!#REF!</xm:f>
            <xm:f>'D:\Users\xavierangle\Dropbox\--INDISPENSABLES\Users\xavierangle\Dropbox\--INDISPENSABLES\[àFichier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AD4:AG8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>
    <tabColor rgb="FFFF0000"/>
  </sheetPr>
  <dimension ref="A1:HD5"/>
  <sheetViews>
    <sheetView zoomScale="130" zoomScaleNormal="130" zoomScalePageLayoutView="130" workbookViewId="0">
      <pane xSplit="21105" ySplit="10995" topLeftCell="BG248" activePane="topRight"/>
      <selection activeCell="F16" sqref="F16"/>
      <selection pane="topRight" activeCell="F16" sqref="F16"/>
      <selection pane="bottomLeft" activeCell="F16" sqref="F16"/>
      <selection pane="bottomRight" activeCell="F16" sqref="F16"/>
    </sheetView>
  </sheetViews>
  <sheetFormatPr baseColWidth="10" defaultColWidth="11.42578125" defaultRowHeight="12.75"/>
  <cols>
    <col min="1" max="2" width="1.85546875" style="67" customWidth="1"/>
    <col min="3" max="3" width="3.28515625" style="67" customWidth="1"/>
    <col min="4" max="4" width="4" style="67" customWidth="1"/>
    <col min="5" max="5" width="11.42578125" style="67"/>
    <col min="6" max="6" width="9.140625" style="67" customWidth="1"/>
    <col min="7" max="9" width="8.85546875" style="67" customWidth="1"/>
    <col min="10" max="10" width="6.85546875" style="67" customWidth="1"/>
    <col min="11" max="11" width="8.42578125" style="67" customWidth="1"/>
    <col min="12" max="14" width="6.140625" style="67" customWidth="1"/>
    <col min="15" max="15" width="7.7109375" style="67" customWidth="1"/>
    <col min="16" max="16" width="12.85546875" style="67" customWidth="1"/>
    <col min="17" max="18" width="7.7109375" style="67" customWidth="1"/>
    <col min="19" max="19" width="15.140625" style="67" customWidth="1"/>
    <col min="20" max="21" width="22.140625" style="67" customWidth="1"/>
    <col min="22" max="33" width="4" style="67" customWidth="1"/>
    <col min="34" max="35" width="5" style="67" customWidth="1"/>
    <col min="36" max="36" width="12.85546875" style="67" customWidth="1"/>
    <col min="37" max="37" width="4.140625" style="67" customWidth="1"/>
    <col min="38" max="38" width="5.28515625" style="67" customWidth="1"/>
    <col min="39" max="39" width="8.5703125" style="67" customWidth="1"/>
    <col min="40" max="40" width="5.5703125" style="67" customWidth="1"/>
    <col min="41" max="41" width="7.85546875" style="67" customWidth="1"/>
    <col min="42" max="42" width="7.7109375" style="67" customWidth="1"/>
    <col min="43" max="43" width="8.28515625" style="67" customWidth="1"/>
    <col min="44" max="44" width="7.42578125" style="67" customWidth="1"/>
    <col min="45" max="45" width="5.42578125" style="67" customWidth="1"/>
    <col min="46" max="47" width="7.28515625" style="67" customWidth="1"/>
    <col min="48" max="48" width="5.140625" style="67" customWidth="1"/>
    <col min="49" max="49" width="8" style="67" customWidth="1"/>
    <col min="50" max="50" width="3.5703125" style="67" customWidth="1"/>
    <col min="51" max="51" width="5.7109375" style="67" customWidth="1"/>
    <col min="52" max="52" width="3.140625" style="67" customWidth="1"/>
    <col min="53" max="53" width="8.5703125" style="67" customWidth="1"/>
    <col min="54" max="54" width="11.42578125" style="69" customWidth="1"/>
    <col min="55" max="55" width="4" style="67" customWidth="1"/>
    <col min="56" max="56" width="5" style="67" customWidth="1"/>
    <col min="57" max="57" width="7" style="67" customWidth="1"/>
    <col min="58" max="58" width="3.85546875" style="67" customWidth="1"/>
    <col min="59" max="59" width="7.42578125" style="67" customWidth="1"/>
    <col min="60" max="62" width="6.140625" style="67" customWidth="1"/>
    <col min="63" max="64" width="11.42578125" style="67" customWidth="1"/>
    <col min="65" max="65" width="6" style="67" customWidth="1"/>
    <col min="66" max="66" width="7.5703125" style="67" customWidth="1"/>
    <col min="67" max="67" width="6.5703125" style="67" customWidth="1"/>
    <col min="68" max="68" width="11.7109375" style="67" hidden="1" customWidth="1"/>
    <col min="69" max="74" width="5.7109375" style="67" hidden="1" customWidth="1"/>
    <col min="75" max="75" width="8" style="67" hidden="1" customWidth="1"/>
    <col min="76" max="76" width="6.140625" style="67" hidden="1" customWidth="1"/>
    <col min="77" max="77" width="8.28515625" style="67" hidden="1" customWidth="1"/>
    <col min="78" max="78" width="5.7109375" style="67" hidden="1" customWidth="1"/>
    <col min="79" max="80" width="8.140625" style="67" hidden="1" customWidth="1"/>
    <col min="81" max="212" width="11.42578125" style="67" hidden="1" customWidth="1"/>
    <col min="213" max="16384" width="11.42578125" style="67"/>
  </cols>
  <sheetData>
    <row r="1" spans="1:212" s="70" customFormat="1" ht="13.5" thickBot="1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108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COUNTA(E3:E357)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55" t="s">
        <v>105</v>
      </c>
      <c r="W2" s="455" t="s">
        <v>105</v>
      </c>
      <c r="X2" s="455" t="s">
        <v>105</v>
      </c>
      <c r="Y2" s="455" t="s">
        <v>105</v>
      </c>
      <c r="Z2" s="455" t="s">
        <v>105</v>
      </c>
      <c r="AA2" s="455" t="s">
        <v>105</v>
      </c>
      <c r="AB2" s="455" t="s">
        <v>105</v>
      </c>
      <c r="AC2" s="455" t="s">
        <v>105</v>
      </c>
      <c r="AD2" s="455" t="s">
        <v>105</v>
      </c>
      <c r="AE2" s="455" t="s">
        <v>105</v>
      </c>
      <c r="AF2" s="455" t="s">
        <v>105</v>
      </c>
      <c r="AG2" s="455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371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>
      <c r="A3" s="121"/>
      <c r="B3" s="121"/>
      <c r="C3" s="121"/>
      <c r="D3" s="117"/>
      <c r="E3" s="117"/>
      <c r="F3" s="117"/>
      <c r="G3" s="117"/>
      <c r="H3" s="118"/>
      <c r="I3" s="118"/>
      <c r="J3" s="117"/>
      <c r="K3" s="117"/>
      <c r="L3" s="117"/>
      <c r="M3" s="117"/>
      <c r="N3" s="117"/>
      <c r="O3" s="117"/>
      <c r="P3" s="433"/>
      <c r="Q3" s="117"/>
      <c r="R3" s="119"/>
      <c r="S3" s="470"/>
      <c r="T3" s="470"/>
      <c r="U3" s="470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17"/>
      <c r="AI3" s="117"/>
      <c r="AJ3" s="121"/>
      <c r="AK3" s="470"/>
      <c r="AL3" s="470"/>
      <c r="AM3" s="121"/>
      <c r="AN3" s="121"/>
      <c r="AO3" s="121"/>
      <c r="AP3" s="470"/>
      <c r="AQ3" s="470"/>
      <c r="AR3" s="122"/>
      <c r="AS3" s="470"/>
      <c r="AT3" s="121"/>
      <c r="AU3" s="121"/>
      <c r="AV3" s="470"/>
      <c r="AW3" s="470"/>
      <c r="AX3" s="470"/>
      <c r="AY3" s="117"/>
      <c r="BA3" s="117"/>
      <c r="BB3" s="117"/>
      <c r="BC3" s="117"/>
      <c r="BD3" s="117"/>
      <c r="BE3" s="117"/>
      <c r="BF3" s="118"/>
      <c r="BG3" s="121"/>
      <c r="BH3" s="117"/>
      <c r="BI3" s="117"/>
      <c r="BJ3" s="117"/>
      <c r="BK3" s="117"/>
      <c r="BL3" s="117"/>
      <c r="BM3" s="291"/>
      <c r="BN3" s="117"/>
      <c r="BO3" s="117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>
      <c r="A4" s="1"/>
      <c r="B4" s="2"/>
      <c r="C4" s="3"/>
      <c r="D4" s="4"/>
      <c r="E4" s="4"/>
      <c r="F4" s="5"/>
      <c r="G4" s="6"/>
      <c r="H4" s="7"/>
      <c r="I4" s="8"/>
      <c r="J4" s="9"/>
      <c r="K4" s="10"/>
      <c r="L4" s="11"/>
      <c r="M4" s="10"/>
      <c r="N4" s="11"/>
      <c r="O4" s="11"/>
      <c r="P4" s="434"/>
      <c r="Q4" s="11"/>
      <c r="R4" s="12"/>
      <c r="S4" s="13"/>
      <c r="T4" s="13"/>
      <c r="U4" s="386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16"/>
      <c r="AL4" s="17"/>
      <c r="AM4" s="18"/>
      <c r="AN4" s="19"/>
      <c r="AO4" s="246"/>
      <c r="AP4" s="20"/>
      <c r="AQ4" s="20"/>
      <c r="AR4" s="21"/>
      <c r="AS4" s="22"/>
      <c r="AT4" s="23"/>
      <c r="AU4" s="24"/>
      <c r="AV4" s="25"/>
      <c r="AW4" s="26"/>
      <c r="AX4" s="27"/>
      <c r="AY4" s="28"/>
      <c r="AZ4" s="117"/>
      <c r="BA4" s="29"/>
      <c r="BB4" s="30"/>
      <c r="BC4" s="30"/>
      <c r="BD4" s="31"/>
      <c r="BE4" s="32"/>
      <c r="BF4" s="33"/>
      <c r="BG4" s="15"/>
      <c r="BH4" s="34"/>
      <c r="BI4" s="35"/>
      <c r="BJ4" s="36"/>
      <c r="BK4" s="37"/>
      <c r="BL4" s="65"/>
      <c r="BM4" s="38"/>
      <c r="BN4" s="39"/>
      <c r="BO4" s="40"/>
      <c r="BP4" s="41">
        <f>AJ4</f>
        <v>0</v>
      </c>
      <c r="BQ4" s="375"/>
      <c r="BR4" s="375"/>
      <c r="BS4" s="383"/>
      <c r="BT4" s="375"/>
      <c r="BU4" s="383"/>
      <c r="BV4" s="47"/>
      <c r="BW4" s="48"/>
      <c r="BX4" s="49"/>
      <c r="BY4" s="48"/>
      <c r="BZ4" s="47"/>
      <c r="CA4" s="48"/>
      <c r="CB4" s="50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>
      <c r="A5" s="1"/>
      <c r="B5" s="2"/>
      <c r="C5" s="3"/>
      <c r="D5" s="5"/>
      <c r="E5" s="5"/>
      <c r="F5" s="5"/>
      <c r="G5" s="6"/>
      <c r="H5" s="7"/>
      <c r="I5" s="8"/>
      <c r="J5" s="9"/>
      <c r="K5" s="10"/>
      <c r="L5" s="11"/>
      <c r="M5" s="10"/>
      <c r="N5" s="11"/>
      <c r="O5" s="11"/>
      <c r="P5" s="434"/>
      <c r="Q5" s="11"/>
      <c r="R5" s="12"/>
      <c r="S5" s="13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246"/>
      <c r="AP5" s="20"/>
      <c r="AQ5" s="20"/>
      <c r="AR5" s="21"/>
      <c r="AS5" s="22"/>
      <c r="AT5" s="23"/>
      <c r="AU5" s="24"/>
      <c r="AV5" s="25"/>
      <c r="AW5" s="26"/>
      <c r="AX5" s="27"/>
      <c r="AY5" s="28"/>
      <c r="AZ5" s="117"/>
      <c r="BA5" s="29"/>
      <c r="BB5" s="30"/>
      <c r="BC5" s="30"/>
      <c r="BD5" s="31"/>
      <c r="BE5" s="32"/>
      <c r="BF5" s="33"/>
      <c r="BG5" s="15"/>
      <c r="BH5" s="34"/>
      <c r="BI5" s="35"/>
      <c r="BJ5" s="36"/>
      <c r="BK5" s="37"/>
      <c r="BL5" s="65"/>
      <c r="BM5" s="38"/>
      <c r="BN5" s="39"/>
      <c r="BO5" s="40"/>
      <c r="BP5" s="41">
        <f>AJ5</f>
        <v>0</v>
      </c>
      <c r="BQ5" s="375"/>
      <c r="BR5" s="375"/>
      <c r="BS5" s="383"/>
      <c r="BT5" s="375"/>
      <c r="BU5" s="383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>IF(AY5&lt;&gt;0, "mail", )</f>
        <v>0</v>
      </c>
      <c r="CJ5" s="434">
        <f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>IF(honos_humania&gt;0, GJ5*recup_past_humania,)</f>
        <v>#REF!</v>
      </c>
      <c r="GM5" s="617" t="e">
        <f>IF(honos_humania&gt;0,recup_past_humania* 6.5%,)</f>
        <v>#REF!</v>
      </c>
      <c r="GN5" s="618" t="e">
        <f>IF(AND(honos_humania&gt;0,recup_futur_humania&gt;0), recup_futur_humania*GJ5,"-")</f>
        <v>#REF!</v>
      </c>
      <c r="GO5" s="618" t="e">
        <f>IF(AND(honos_humania&gt;0,recup_futur_humania&gt;0), recup_futur_humania*6.5%,"-")</f>
        <v>#REF!</v>
      </c>
      <c r="GP5" s="619"/>
      <c r="GQ5" s="619" t="e">
        <f>IF(honos_FA&gt;0, GJ5*recup_past_FA,)</f>
        <v>#REF!</v>
      </c>
      <c r="GR5" s="619" t="e">
        <f>IF(honos_FA&gt;0,recup_past_FA* 8%,)</f>
        <v>#REF!</v>
      </c>
      <c r="GS5" s="620"/>
      <c r="GT5" s="621"/>
      <c r="GU5" s="620" t="e">
        <f>IF(honos_CIBLE&gt;0, GJ5*recup_past_CIBLE,)</f>
        <v>#REF!</v>
      </c>
      <c r="GV5" s="620" t="e">
        <f>IF(honos_CIBLE&gt;0,recup_past_CIBLE*GT5,)</f>
        <v>#REF!</v>
      </c>
      <c r="GW5" s="620" t="e">
        <f>IF(AND(honos_CIBLE&gt;0,recup_futur_CIBLE&gt;0), recup_futur_CIBLE*GJ5,"-")</f>
        <v>#REF!</v>
      </c>
      <c r="GX5" s="620" t="e">
        <f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</sheetData>
  <sheetProtection formatCells="0" formatRows="0" insertColumns="0" insertRows="0" deleteRows="0" sort="0" autoFilter="0"/>
  <autoFilter ref="A3:HD3"/>
  <customSheetViews>
    <customSheetView guid="{2F8BF59A-B28C-C84F-879A-BD32D802FAA7}" scale="140" showAutoFilter="1" hiddenColumns="1">
      <pane xSplit="16" ySplit="9" topLeftCell="BH10" activePane="topRight"/>
      <selection pane="topRight" activeCell="BO2" sqref="BO2"/>
      <pageMargins left="0" right="0" top="0" bottom="0" header="0" footer="0"/>
      <autoFilter ref="A3:HD3"/>
    </customSheetView>
  </customSheetViews>
  <mergeCells count="18">
    <mergeCell ref="AY1:BF1"/>
    <mergeCell ref="BG1:BO1"/>
    <mergeCell ref="BP1:BU1"/>
    <mergeCell ref="GD1:GI1"/>
    <mergeCell ref="GJ1:HD1"/>
    <mergeCell ref="BV1:CB1"/>
    <mergeCell ref="CC1:CI1"/>
    <mergeCell ref="CJ1:ED1"/>
    <mergeCell ref="EE1:EP1"/>
    <mergeCell ref="FX1:GC1"/>
    <mergeCell ref="EQ1:FI1"/>
    <mergeCell ref="FJ1:FQ1"/>
    <mergeCell ref="FR1:FW1"/>
    <mergeCell ref="A1:C1"/>
    <mergeCell ref="D1:I1"/>
    <mergeCell ref="J1:O1"/>
    <mergeCell ref="P1:AM1"/>
    <mergeCell ref="AN1:AX1"/>
  </mergeCells>
  <conditionalFormatting sqref="AD4:AG5">
    <cfRule type="cellIs" dxfId="40" priority="4" operator="equal">
      <formula>"NON"</formula>
    </cfRule>
    <cfRule type="cellIs" dxfId="39" priority="5" operator="equal">
      <formula>"FA"</formula>
    </cfRule>
    <cfRule type="cellIs" dxfId="38" priority="6" operator="equal">
      <formula>"HUMANIA"</formula>
    </cfRule>
  </conditionalFormatting>
  <conditionalFormatting sqref="CO4:CO5">
    <cfRule type="cellIs" dxfId="37" priority="2" operator="equal">
      <formula>"non"</formula>
    </cfRule>
    <cfRule type="cellIs" dxfId="36" priority="3" operator="equal">
      <formula>"oui"</formula>
    </cfRule>
  </conditionalFormatting>
  <conditionalFormatting sqref="FM4:FM5">
    <cfRule type="cellIs" dxfId="35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80C7F993-B12F-ED46-893F-3A94A3C40931}">
            <xm:f>'D:\Users\xavierangle\Dropbox\--INDISPENSABLES\Users\xavierangle\Dropbox\--INDISPENSABLES\[àFichier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183B53F6-2C01-CA46-9077-52B13A8B9493}">
            <xm:f>'D:\Users\xavierangle\Dropbox\--INDISPENSABLES\Users\xavierangle\Dropbox\--INDISPENSABLES\[àFichier Prospects LIGHT V5.xlsx]Mailings'!#REF!</xm:f>
            <xm:f>'D:\Users\xavierangle\Dropbox\--INDISPENSABLES\Users\xavierangle\Dropbox\--INDISPENSABLES\[àFichier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AD4:AG5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>
    <tabColor rgb="FF0070C0"/>
  </sheetPr>
  <dimension ref="A1:HD92"/>
  <sheetViews>
    <sheetView zoomScale="130" zoomScaleNormal="130" zoomScalePageLayoutView="130" workbookViewId="0">
      <pane xSplit="18705" topLeftCell="BG1"/>
      <selection activeCell="F16" sqref="F16"/>
      <selection pane="topRight" activeCell="F16" sqref="F16"/>
    </sheetView>
  </sheetViews>
  <sheetFormatPr baseColWidth="10" defaultColWidth="11.42578125" defaultRowHeight="12.75"/>
  <cols>
    <col min="1" max="2" width="2" style="67" customWidth="1"/>
    <col min="3" max="3" width="3.5703125" style="67" customWidth="1"/>
    <col min="4" max="4" width="4" style="67" customWidth="1"/>
    <col min="5" max="5" width="9.140625" style="67" customWidth="1"/>
    <col min="6" max="6" width="9.42578125" style="67" customWidth="1"/>
    <col min="7" max="9" width="8.7109375" style="67" customWidth="1"/>
    <col min="10" max="10" width="7.140625" style="67" customWidth="1"/>
    <col min="11" max="11" width="8.85546875" style="67" customWidth="1"/>
    <col min="12" max="14" width="6.7109375" style="67" customWidth="1"/>
    <col min="15" max="15" width="7" style="67" customWidth="1"/>
    <col min="16" max="16" width="13" style="67" customWidth="1"/>
    <col min="17" max="17" width="7" style="67" customWidth="1"/>
    <col min="18" max="18" width="6.7109375" style="67" customWidth="1"/>
    <col min="19" max="20" width="25.85546875" style="67" customWidth="1"/>
    <col min="21" max="21" width="6" style="67" customWidth="1"/>
    <col min="22" max="33" width="3.140625" style="67" customWidth="1"/>
    <col min="34" max="34" width="4.85546875" style="67" customWidth="1"/>
    <col min="35" max="35" width="5.140625" style="67" customWidth="1"/>
    <col min="36" max="36" width="12.28515625" style="67" customWidth="1"/>
    <col min="37" max="37" width="6.7109375" style="67" customWidth="1"/>
    <col min="38" max="38" width="4.42578125" style="67" customWidth="1"/>
    <col min="39" max="39" width="11.42578125" style="67"/>
    <col min="40" max="40" width="6.85546875" style="67" customWidth="1"/>
    <col min="41" max="41" width="7.7109375" style="67" customWidth="1"/>
    <col min="42" max="42" width="8.140625" style="67" customWidth="1"/>
    <col min="43" max="43" width="6.28515625" style="67" customWidth="1"/>
    <col min="44" max="44" width="7.28515625" style="67" customWidth="1"/>
    <col min="45" max="45" width="5.28515625" style="67" customWidth="1"/>
    <col min="46" max="46" width="6.28515625" style="67" customWidth="1"/>
    <col min="47" max="47" width="5.7109375" style="67" customWidth="1"/>
    <col min="48" max="48" width="3.7109375" style="67" customWidth="1"/>
    <col min="49" max="49" width="8.28515625" style="67" customWidth="1"/>
    <col min="50" max="50" width="3" style="67" customWidth="1"/>
    <col min="51" max="51" width="6.140625" style="67" customWidth="1"/>
    <col min="52" max="52" width="2.85546875" style="67" customWidth="1"/>
    <col min="53" max="53" width="9" style="67" customWidth="1"/>
    <col min="54" max="54" width="9.42578125" style="324" customWidth="1"/>
    <col min="55" max="55" width="3.7109375" style="67" customWidth="1"/>
    <col min="56" max="56" width="5.42578125" style="67" customWidth="1"/>
    <col min="57" max="57" width="5.85546875" style="67" customWidth="1"/>
    <col min="58" max="58" width="4.7109375" style="67" customWidth="1"/>
    <col min="59" max="59" width="6.5703125" style="67" customWidth="1"/>
    <col min="60" max="62" width="5.7109375" style="67" customWidth="1"/>
    <col min="63" max="64" width="11.42578125" style="67" customWidth="1"/>
    <col min="65" max="65" width="5" style="67" customWidth="1"/>
    <col min="66" max="66" width="7.7109375" style="67" customWidth="1"/>
    <col min="67" max="67" width="8.42578125" style="67" customWidth="1"/>
    <col min="68" max="68" width="10.28515625" style="67" hidden="1" customWidth="1"/>
    <col min="69" max="69" width="7.28515625" style="67" hidden="1" customWidth="1"/>
    <col min="70" max="70" width="8.85546875" style="67" hidden="1" customWidth="1"/>
    <col min="71" max="72" width="11.42578125" style="67" hidden="1" customWidth="1"/>
    <col min="73" max="77" width="6.7109375" style="67" hidden="1" customWidth="1"/>
    <col min="78" max="212" width="11.42578125" style="67" hidden="1" customWidth="1"/>
    <col min="213" max="16384" width="11.42578125" style="67"/>
  </cols>
  <sheetData>
    <row r="1" spans="1:212" s="70" customFormat="1" ht="13.5" thickBot="1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120">
      <c r="A2" s="293" t="s">
        <v>0</v>
      </c>
      <c r="B2" s="293" t="s">
        <v>1</v>
      </c>
      <c r="C2" s="294" t="s">
        <v>2</v>
      </c>
      <c r="D2" s="295" t="s">
        <v>3</v>
      </c>
      <c r="E2" s="296" t="s">
        <v>4</v>
      </c>
      <c r="F2" s="296" t="s">
        <v>5</v>
      </c>
      <c r="G2" s="297" t="s">
        <v>6</v>
      </c>
      <c r="H2" s="297" t="s">
        <v>7</v>
      </c>
      <c r="I2" s="297" t="s">
        <v>8</v>
      </c>
      <c r="J2" s="298">
        <f>COUNTA(E3:E181)</f>
        <v>0</v>
      </c>
      <c r="K2" s="299" t="s">
        <v>44</v>
      </c>
      <c r="L2" s="299" t="s">
        <v>9</v>
      </c>
      <c r="M2" s="299" t="s">
        <v>77</v>
      </c>
      <c r="N2" s="299" t="s">
        <v>75</v>
      </c>
      <c r="O2" s="299" t="s">
        <v>10</v>
      </c>
      <c r="P2" s="432" t="s">
        <v>85</v>
      </c>
      <c r="Q2" s="451" t="s">
        <v>95</v>
      </c>
      <c r="R2" s="452" t="s">
        <v>11</v>
      </c>
      <c r="S2" s="453" t="s">
        <v>12</v>
      </c>
      <c r="T2" s="330" t="s">
        <v>104</v>
      </c>
      <c r="U2" s="454" t="s">
        <v>78</v>
      </c>
      <c r="V2" s="455" t="s">
        <v>105</v>
      </c>
      <c r="W2" s="455" t="s">
        <v>105</v>
      </c>
      <c r="X2" s="455" t="s">
        <v>105</v>
      </c>
      <c r="Y2" s="455" t="s">
        <v>105</v>
      </c>
      <c r="Z2" s="455" t="s">
        <v>105</v>
      </c>
      <c r="AA2" s="455" t="s">
        <v>105</v>
      </c>
      <c r="AB2" s="455" t="s">
        <v>105</v>
      </c>
      <c r="AC2" s="455" t="s">
        <v>105</v>
      </c>
      <c r="AD2" s="455" t="s">
        <v>105</v>
      </c>
      <c r="AE2" s="455" t="s">
        <v>105</v>
      </c>
      <c r="AF2" s="455" t="s">
        <v>105</v>
      </c>
      <c r="AG2" s="455" t="s">
        <v>105</v>
      </c>
      <c r="AH2" s="300" t="s">
        <v>92</v>
      </c>
      <c r="AI2" s="300" t="s">
        <v>45</v>
      </c>
      <c r="AJ2" s="301" t="s">
        <v>85</v>
      </c>
      <c r="AK2" s="302" t="s">
        <v>13</v>
      </c>
      <c r="AL2" s="302" t="s">
        <v>14</v>
      </c>
      <c r="AM2" s="303" t="s">
        <v>15</v>
      </c>
      <c r="AN2" s="304" t="s">
        <v>63</v>
      </c>
      <c r="AO2" s="304" t="s">
        <v>61</v>
      </c>
      <c r="AP2" s="305" t="s">
        <v>16</v>
      </c>
      <c r="AQ2" s="305" t="s">
        <v>17</v>
      </c>
      <c r="AR2" s="306" t="s">
        <v>62</v>
      </c>
      <c r="AS2" s="307" t="s">
        <v>18</v>
      </c>
      <c r="AT2" s="308" t="s">
        <v>19</v>
      </c>
      <c r="AU2" s="309" t="s">
        <v>20</v>
      </c>
      <c r="AV2" s="310" t="s">
        <v>21</v>
      </c>
      <c r="AW2" s="310" t="s">
        <v>56</v>
      </c>
      <c r="AX2" s="311" t="s">
        <v>22</v>
      </c>
      <c r="AY2" s="312" t="s">
        <v>23</v>
      </c>
      <c r="AZ2" s="455" t="s">
        <v>105</v>
      </c>
      <c r="BA2" s="312" t="s">
        <v>24</v>
      </c>
      <c r="BB2" s="312" t="s">
        <v>25</v>
      </c>
      <c r="BC2" s="312" t="s">
        <v>26</v>
      </c>
      <c r="BD2" s="312" t="s">
        <v>27</v>
      </c>
      <c r="BE2" s="312" t="s">
        <v>28</v>
      </c>
      <c r="BF2" s="313" t="s">
        <v>29</v>
      </c>
      <c r="BG2" s="301" t="s">
        <v>85</v>
      </c>
      <c r="BH2" s="314" t="s">
        <v>30</v>
      </c>
      <c r="BI2" s="315" t="s">
        <v>31</v>
      </c>
      <c r="BJ2" s="315" t="s">
        <v>32</v>
      </c>
      <c r="BK2" s="316" t="s">
        <v>33</v>
      </c>
      <c r="BL2" s="317" t="s">
        <v>34</v>
      </c>
      <c r="BM2" s="318" t="s">
        <v>35</v>
      </c>
      <c r="BN2" s="317" t="s">
        <v>36</v>
      </c>
      <c r="BO2" s="317" t="s">
        <v>37</v>
      </c>
      <c r="BP2" s="450" t="s">
        <v>85</v>
      </c>
      <c r="BQ2" s="319" t="s">
        <v>38</v>
      </c>
      <c r="BR2" s="320" t="s">
        <v>72</v>
      </c>
      <c r="BS2" s="320" t="s">
        <v>75</v>
      </c>
      <c r="BT2" s="320" t="s">
        <v>73</v>
      </c>
      <c r="BU2" s="320" t="s">
        <v>75</v>
      </c>
      <c r="BV2" s="321" t="s">
        <v>86</v>
      </c>
      <c r="BW2" s="322" t="s">
        <v>75</v>
      </c>
      <c r="BX2" s="321" t="s">
        <v>87</v>
      </c>
      <c r="BY2" s="322" t="s">
        <v>75</v>
      </c>
      <c r="BZ2" s="321" t="s">
        <v>88</v>
      </c>
      <c r="CA2" s="322" t="s">
        <v>89</v>
      </c>
      <c r="CB2" s="321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>
      <c r="A3" s="121"/>
      <c r="B3" s="121"/>
      <c r="C3" s="121"/>
      <c r="D3" s="117"/>
      <c r="E3" s="117"/>
      <c r="F3" s="117"/>
      <c r="G3" s="117"/>
      <c r="H3" s="118"/>
      <c r="I3" s="118"/>
      <c r="J3" s="117"/>
      <c r="K3" s="117"/>
      <c r="L3" s="117"/>
      <c r="M3" s="117"/>
      <c r="N3" s="117"/>
      <c r="O3" s="117"/>
      <c r="P3" s="433"/>
      <c r="Q3" s="117"/>
      <c r="R3" s="119"/>
      <c r="S3" s="470"/>
      <c r="T3" s="470"/>
      <c r="U3" s="470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17"/>
      <c r="AI3" s="117"/>
      <c r="AJ3" s="121"/>
      <c r="AK3" s="470"/>
      <c r="AL3" s="470"/>
      <c r="AM3" s="120"/>
      <c r="AN3" s="121"/>
      <c r="AO3" s="121"/>
      <c r="AP3" s="470"/>
      <c r="AQ3" s="470"/>
      <c r="AR3" s="122"/>
      <c r="AS3" s="470"/>
      <c r="AT3" s="121"/>
      <c r="AU3" s="121"/>
      <c r="AV3" s="470"/>
      <c r="AW3" s="470"/>
      <c r="AX3" s="470"/>
      <c r="AY3" s="117"/>
      <c r="BA3" s="117"/>
      <c r="BB3" s="117"/>
      <c r="BC3" s="117"/>
      <c r="BD3" s="117"/>
      <c r="BE3" s="117"/>
      <c r="BF3" s="118"/>
      <c r="BG3" s="121"/>
      <c r="BH3" s="117"/>
      <c r="BI3" s="117"/>
      <c r="BJ3" s="117"/>
      <c r="BK3" s="117"/>
      <c r="BL3" s="117"/>
      <c r="BM3" s="124"/>
      <c r="BN3" s="117"/>
      <c r="BO3" s="117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>
      <c r="A4" s="1"/>
      <c r="B4" s="2"/>
      <c r="C4" s="3"/>
      <c r="D4" s="149"/>
      <c r="E4" s="149"/>
      <c r="F4" s="150"/>
      <c r="G4" s="151"/>
      <c r="H4" s="152"/>
      <c r="I4" s="153"/>
      <c r="J4" s="76"/>
      <c r="K4" s="10"/>
      <c r="L4" s="11"/>
      <c r="M4" s="10"/>
      <c r="N4" s="11"/>
      <c r="O4" s="11"/>
      <c r="P4" s="434"/>
      <c r="Q4" s="11"/>
      <c r="R4" s="12"/>
      <c r="S4" s="13"/>
      <c r="T4" s="13"/>
      <c r="U4" s="386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16"/>
      <c r="AL4" s="17"/>
      <c r="AM4" s="18"/>
      <c r="AN4" s="19"/>
      <c r="AO4" s="19"/>
      <c r="AP4" s="20"/>
      <c r="AQ4" s="20"/>
      <c r="AR4" s="21"/>
      <c r="AS4" s="22"/>
      <c r="AT4" s="23"/>
      <c r="AU4" s="24"/>
      <c r="AV4" s="25"/>
      <c r="AW4" s="26"/>
      <c r="AX4" s="27"/>
      <c r="AY4" s="28"/>
      <c r="AZ4" s="117"/>
      <c r="BA4" s="29"/>
      <c r="BB4" s="30"/>
      <c r="BC4" s="30"/>
      <c r="BD4" s="31"/>
      <c r="BE4" s="32"/>
      <c r="BF4" s="33"/>
      <c r="BG4" s="15"/>
      <c r="BH4" s="154"/>
      <c r="BI4" s="155"/>
      <c r="BJ4" s="156"/>
      <c r="BK4" s="157"/>
      <c r="BL4" s="231"/>
      <c r="BM4" s="215"/>
      <c r="BN4" s="159"/>
      <c r="BO4" s="160"/>
      <c r="BP4" s="41">
        <f>AJ4</f>
        <v>0</v>
      </c>
      <c r="BQ4" s="375"/>
      <c r="BR4" s="375"/>
      <c r="BS4" s="383"/>
      <c r="BT4" s="375"/>
      <c r="BU4" s="383"/>
      <c r="BV4" s="47"/>
      <c r="BW4" s="48"/>
      <c r="BX4" s="49"/>
      <c r="BY4" s="48"/>
      <c r="BZ4" s="47"/>
      <c r="CA4" s="48"/>
      <c r="CB4" s="50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>
      <c r="A5" s="1"/>
      <c r="B5" s="2"/>
      <c r="C5" s="3"/>
      <c r="D5" s="71"/>
      <c r="E5" s="71"/>
      <c r="F5" s="72"/>
      <c r="G5" s="73"/>
      <c r="H5" s="74"/>
      <c r="I5" s="75"/>
      <c r="J5" s="76"/>
      <c r="K5" s="10"/>
      <c r="L5" s="11"/>
      <c r="M5" s="10"/>
      <c r="N5" s="11"/>
      <c r="O5" s="11"/>
      <c r="P5" s="434"/>
      <c r="Q5" s="11"/>
      <c r="R5" s="12"/>
      <c r="S5" s="13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19"/>
      <c r="AP5" s="20"/>
      <c r="AQ5" s="20"/>
      <c r="AR5" s="21"/>
      <c r="AS5" s="22"/>
      <c r="AT5" s="23"/>
      <c r="AU5" s="24"/>
      <c r="AV5" s="25"/>
      <c r="AW5" s="26"/>
      <c r="AX5" s="27"/>
      <c r="AY5" s="28"/>
      <c r="AZ5" s="117"/>
      <c r="BA5" s="29"/>
      <c r="BB5" s="30"/>
      <c r="BC5" s="30"/>
      <c r="BD5" s="31"/>
      <c r="BE5" s="32"/>
      <c r="BF5" s="33"/>
      <c r="BG5" s="15"/>
      <c r="BH5" s="81"/>
      <c r="BI5" s="82"/>
      <c r="BJ5" s="83"/>
      <c r="BK5" s="84"/>
      <c r="BL5" s="85"/>
      <c r="BM5" s="86"/>
      <c r="BN5" s="87"/>
      <c r="BO5" s="88"/>
      <c r="BP5" s="41">
        <f>AJ5</f>
        <v>0</v>
      </c>
      <c r="BQ5" s="375"/>
      <c r="BR5" s="375"/>
      <c r="BS5" s="383"/>
      <c r="BT5" s="375"/>
      <c r="BU5" s="383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>IF(AY5&lt;&gt;0, "mail", )</f>
        <v>0</v>
      </c>
      <c r="CJ5" s="434">
        <f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>IF(honos_humania&gt;0, GJ5*recup_past_humania,)</f>
        <v>#REF!</v>
      </c>
      <c r="GM5" s="617" t="e">
        <f>IF(honos_humania&gt;0,recup_past_humania* 6.5%,)</f>
        <v>#REF!</v>
      </c>
      <c r="GN5" s="618" t="e">
        <f>IF(AND(honos_humania&gt;0,recup_futur_humania&gt;0), recup_futur_humania*GJ5,"-")</f>
        <v>#REF!</v>
      </c>
      <c r="GO5" s="618" t="e">
        <f>IF(AND(honos_humania&gt;0,recup_futur_humania&gt;0), recup_futur_humania*6.5%,"-")</f>
        <v>#REF!</v>
      </c>
      <c r="GP5" s="619"/>
      <c r="GQ5" s="619" t="e">
        <f>IF(honos_FA&gt;0, GJ5*recup_past_FA,)</f>
        <v>#REF!</v>
      </c>
      <c r="GR5" s="619" t="e">
        <f>IF(honos_FA&gt;0,recup_past_FA* 8%,)</f>
        <v>#REF!</v>
      </c>
      <c r="GS5" s="620"/>
      <c r="GT5" s="621"/>
      <c r="GU5" s="620" t="e">
        <f>IF(honos_CIBLE&gt;0, GJ5*recup_past_CIBLE,)</f>
        <v>#REF!</v>
      </c>
      <c r="GV5" s="620" t="e">
        <f>IF(honos_CIBLE&gt;0,recup_past_CIBLE*GT5,)</f>
        <v>#REF!</v>
      </c>
      <c r="GW5" s="620" t="e">
        <f>IF(AND(honos_CIBLE&gt;0,recup_futur_CIBLE&gt;0), recup_futur_CIBLE*GJ5,"-")</f>
        <v>#REF!</v>
      </c>
      <c r="GX5" s="620" t="e">
        <f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 s="46" customFormat="1" ht="12">
      <c r="A6" s="1"/>
      <c r="B6" s="2"/>
      <c r="C6" s="3"/>
      <c r="D6" s="71"/>
      <c r="E6" s="71"/>
      <c r="F6" s="72"/>
      <c r="G6" s="73"/>
      <c r="H6" s="74"/>
      <c r="I6" s="75"/>
      <c r="J6" s="76"/>
      <c r="K6" s="10"/>
      <c r="L6" s="11"/>
      <c r="M6" s="10"/>
      <c r="N6" s="11"/>
      <c r="O6" s="11"/>
      <c r="P6" s="434"/>
      <c r="Q6" s="11"/>
      <c r="R6" s="12"/>
      <c r="S6" s="13"/>
      <c r="T6" s="13"/>
      <c r="U6" s="386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16"/>
      <c r="AL6" s="17"/>
      <c r="AM6" s="18"/>
      <c r="AN6" s="19"/>
      <c r="AO6" s="19"/>
      <c r="AP6" s="20"/>
      <c r="AQ6" s="20"/>
      <c r="AR6" s="21"/>
      <c r="AS6" s="125"/>
      <c r="AT6" s="23"/>
      <c r="AU6" s="24"/>
      <c r="AV6" s="25"/>
      <c r="AW6" s="26"/>
      <c r="AX6" s="27"/>
      <c r="AY6" s="28"/>
      <c r="AZ6" s="117"/>
      <c r="BA6" s="29"/>
      <c r="BB6" s="30"/>
      <c r="BC6" s="30"/>
      <c r="BD6" s="31"/>
      <c r="BE6" s="32"/>
      <c r="BF6" s="33"/>
      <c r="BG6" s="15"/>
      <c r="BH6" s="81"/>
      <c r="BI6" s="82"/>
      <c r="BJ6" s="83"/>
      <c r="BK6" s="84"/>
      <c r="BL6" s="85"/>
      <c r="BM6" s="86"/>
      <c r="BN6" s="87"/>
      <c r="BO6" s="88"/>
      <c r="BP6" s="41">
        <f>AJ6</f>
        <v>0</v>
      </c>
      <c r="BQ6" s="375"/>
      <c r="BR6" s="375"/>
      <c r="BS6" s="376"/>
      <c r="BT6" s="377"/>
      <c r="BU6" s="376"/>
      <c r="BV6" s="47"/>
      <c r="BW6" s="48"/>
      <c r="BX6" s="44"/>
      <c r="BY6" s="43"/>
      <c r="BZ6" s="42"/>
      <c r="CA6" s="43"/>
      <c r="CB6" s="45"/>
      <c r="CC6" s="544"/>
      <c r="CD6" s="545"/>
      <c r="CE6" s="545"/>
      <c r="CF6" s="545"/>
      <c r="CG6" s="546"/>
      <c r="CH6" s="545"/>
      <c r="CI6" s="547">
        <f>IF(AY6&lt;&gt;0, "mail", )</f>
        <v>0</v>
      </c>
      <c r="CJ6" s="434">
        <f>AJ6</f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>CONCATENATE(E6," ",F6)</f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>IF(honos_humania&gt;0, GJ6*recup_past_humania,)</f>
        <v>#REF!</v>
      </c>
      <c r="GM6" s="617" t="e">
        <f>IF(honos_humania&gt;0,recup_past_humania* 6.5%,)</f>
        <v>#REF!</v>
      </c>
      <c r="GN6" s="618" t="e">
        <f>IF(AND(honos_humania&gt;0,recup_futur_humania&gt;0), recup_futur_humania*GJ6,"-")</f>
        <v>#REF!</v>
      </c>
      <c r="GO6" s="618" t="e">
        <f>IF(AND(honos_humania&gt;0,recup_futur_humania&gt;0), recup_futur_humania*6.5%,"-")</f>
        <v>#REF!</v>
      </c>
      <c r="GP6" s="619"/>
      <c r="GQ6" s="619" t="e">
        <f>IF(honos_FA&gt;0, GJ6*recup_past_FA,)</f>
        <v>#REF!</v>
      </c>
      <c r="GR6" s="619" t="e">
        <f>IF(honos_FA&gt;0,recup_past_FA* 8%,)</f>
        <v>#REF!</v>
      </c>
      <c r="GS6" s="620"/>
      <c r="GT6" s="621"/>
      <c r="GU6" s="620" t="e">
        <f>IF(honos_CIBLE&gt;0, GJ6*recup_past_CIBLE,)</f>
        <v>#REF!</v>
      </c>
      <c r="GV6" s="620" t="e">
        <f>IF(honos_CIBLE&gt;0,recup_past_CIBLE*GT6,)</f>
        <v>#REF!</v>
      </c>
      <c r="GW6" s="620" t="e">
        <f>IF(AND(honos_CIBLE&gt;0,recup_futur_CIBLE&gt;0), recup_futur_CIBLE*GJ6,"-")</f>
        <v>#REF!</v>
      </c>
      <c r="GX6" s="620" t="e">
        <f>IF(AND(honos_CIBLE&gt;0,recup_futur_CIBLE&gt;0), recup_futur_CIBLE*GT6,"-")</f>
        <v>#REF!</v>
      </c>
      <c r="GY6" s="622"/>
      <c r="GZ6" s="623"/>
      <c r="HA6" s="624"/>
      <c r="HB6" s="625"/>
      <c r="HC6" s="626"/>
      <c r="HD6" s="627"/>
    </row>
    <row r="91" ht="14.1" customHeight="1"/>
    <row r="92" ht="14.1" customHeight="1"/>
  </sheetData>
  <sheetProtection formatCells="0" formatRows="0" insertColumns="0" insertRows="0" deleteRows="0" sort="0" autoFilter="0"/>
  <autoFilter ref="A3:HD3"/>
  <customSheetViews>
    <customSheetView guid="{2F8BF59A-B28C-C84F-879A-BD32D802FAA7}" scale="140" showAutoFilter="1" hiddenColumns="1">
      <pane xSplit="15" topLeftCell="BG1" activePane="topRight"/>
      <selection pane="topRight" activeCell="BG1" sqref="BG1:BO1"/>
      <pageMargins left="0" right="0" top="0" bottom="0" header="0" footer="0"/>
      <autoFilter ref="A3:HD3"/>
    </customSheetView>
  </customSheetViews>
  <mergeCells count="18">
    <mergeCell ref="A1:C1"/>
    <mergeCell ref="D1:I1"/>
    <mergeCell ref="J1:O1"/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</mergeCells>
  <conditionalFormatting sqref="AD4:AG6">
    <cfRule type="cellIs" dxfId="32" priority="4" operator="equal">
      <formula>"NON"</formula>
    </cfRule>
    <cfRule type="cellIs" dxfId="31" priority="5" operator="equal">
      <formula>"FA"</formula>
    </cfRule>
    <cfRule type="cellIs" dxfId="30" priority="6" operator="equal">
      <formula>"HUMANIA"</formula>
    </cfRule>
  </conditionalFormatting>
  <conditionalFormatting sqref="AD4:AG6">
    <cfRule type="cellIs" dxfId="29" priority="7" operator="equal">
      <formula>"NON"</formula>
    </cfRule>
    <cfRule type="cellIs" dxfId="28" priority="8" operator="equal">
      <formula>"FA"</formula>
    </cfRule>
    <cfRule type="cellIs" dxfId="27" priority="9" operator="equal">
      <formula>"HUMANIA"</formula>
    </cfRule>
  </conditionalFormatting>
  <conditionalFormatting sqref="CO4:CO6">
    <cfRule type="cellIs" dxfId="26" priority="2" operator="equal">
      <formula>"non"</formula>
    </cfRule>
    <cfRule type="cellIs" dxfId="25" priority="3" operator="equal">
      <formula>"oui"</formula>
    </cfRule>
  </conditionalFormatting>
  <conditionalFormatting sqref="FM4:FM6">
    <cfRule type="cellIs" dxfId="24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221342DE-7D0B-B94D-83E4-387C7E6E76DD}">
            <xm:f>'D:\Users\xavierangle\Dropbox\--INDISPENSABLES\Users\xavierangle\Dropbox\--INDISPENSABLES\[àFichier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AE9DF239-4BBC-2048-A77F-6908ABFD10A5}">
            <xm:f>'D:\Users\xavierangle\Dropbox\--INDISPENSABLES\Users\xavierangle\Dropbox\--INDISPENSABLES\[àFichier Prospects LIGHT V5.xlsx]Mailings'!#REF!</xm:f>
            <xm:f>'D:\Users\xavierangle\Dropbox\--INDISPENSABLES\Users\xavierangle\Dropbox\--INDISPENSABLES\[àFichier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>
    <tabColor rgb="FFFF0000"/>
  </sheetPr>
  <dimension ref="A1:HD502"/>
  <sheetViews>
    <sheetView tabSelected="1" zoomScale="130" zoomScaleNormal="130" zoomScalePageLayoutView="130" workbookViewId="0">
      <pane xSplit="18765" ySplit="8160" topLeftCell="BG56"/>
      <selection activeCell="J13" sqref="J13"/>
      <selection pane="topRight" activeCell="F16" sqref="F16"/>
      <selection pane="bottomLeft" activeCell="O58" sqref="O58"/>
      <selection pane="bottomRight" activeCell="F16" sqref="F16"/>
    </sheetView>
  </sheetViews>
  <sheetFormatPr baseColWidth="10" defaultColWidth="11.42578125" defaultRowHeight="12.75"/>
  <cols>
    <col min="1" max="2" width="2.28515625" style="67" customWidth="1"/>
    <col min="3" max="3" width="4.42578125" style="67" customWidth="1"/>
    <col min="4" max="4" width="4.7109375" style="67" customWidth="1"/>
    <col min="5" max="5" width="10.7109375" style="67" customWidth="1"/>
    <col min="6" max="6" width="11.42578125" style="67"/>
    <col min="7" max="7" width="9.28515625" style="67" customWidth="1"/>
    <col min="8" max="9" width="8.5703125" style="67" customWidth="1"/>
    <col min="10" max="10" width="7.5703125" style="67" customWidth="1"/>
    <col min="11" max="11" width="9.85546875" style="67" customWidth="1"/>
    <col min="12" max="14" width="6.5703125" style="67" customWidth="1"/>
    <col min="15" max="15" width="8.140625" style="67" customWidth="1"/>
    <col min="16" max="16" width="11.85546875" style="67" customWidth="1"/>
    <col min="17" max="17" width="8.140625" style="67" customWidth="1"/>
    <col min="18" max="18" width="6.7109375" style="67" customWidth="1"/>
    <col min="19" max="21" width="20.5703125" style="67" customWidth="1"/>
    <col min="22" max="33" width="3.28515625" style="67" customWidth="1"/>
    <col min="34" max="35" width="4.140625" style="67" customWidth="1"/>
    <col min="36" max="36" width="13.28515625" style="67" customWidth="1"/>
    <col min="37" max="37" width="4.140625" style="67" customWidth="1"/>
    <col min="38" max="38" width="6.7109375" style="67" customWidth="1"/>
    <col min="39" max="39" width="11.42578125" style="67"/>
    <col min="40" max="41" width="6.42578125" style="67" customWidth="1"/>
    <col min="42" max="42" width="11.42578125" style="290"/>
    <col min="43" max="43" width="15" style="67" customWidth="1"/>
    <col min="44" max="45" width="6.85546875" style="67" customWidth="1"/>
    <col min="46" max="46" width="12.5703125" style="67" customWidth="1"/>
    <col min="47" max="47" width="6" style="67" customWidth="1"/>
    <col min="48" max="48" width="11.42578125" style="67"/>
    <col min="49" max="49" width="5.7109375" style="67" customWidth="1"/>
    <col min="50" max="50" width="7.5703125" style="67" customWidth="1"/>
    <col min="51" max="51" width="6.28515625" style="67" customWidth="1"/>
    <col min="52" max="52" width="3.5703125" style="67" customWidth="1"/>
    <col min="53" max="53" width="6" style="67" customWidth="1"/>
    <col min="54" max="54" width="11.140625" style="69" customWidth="1"/>
    <col min="55" max="55" width="4.5703125" style="67" customWidth="1"/>
    <col min="56" max="56" width="10" style="67" customWidth="1"/>
    <col min="57" max="57" width="7" style="67" customWidth="1"/>
    <col min="58" max="58" width="6.140625" style="67" customWidth="1"/>
    <col min="59" max="59" width="7.5703125" style="67" customWidth="1"/>
    <col min="60" max="62" width="6.85546875" style="67" customWidth="1"/>
    <col min="63" max="63" width="14" style="67" customWidth="1"/>
    <col min="64" max="64" width="11.42578125" style="67" customWidth="1"/>
    <col min="65" max="66" width="6.85546875" style="67" customWidth="1"/>
    <col min="67" max="67" width="6.42578125" style="67" customWidth="1"/>
    <col min="68" max="68" width="12.5703125" style="67" hidden="1" customWidth="1"/>
    <col min="69" max="73" width="6.28515625" style="67" hidden="1" customWidth="1"/>
    <col min="74" max="74" width="5.42578125" style="67" hidden="1" customWidth="1"/>
    <col min="75" max="75" width="7.28515625" style="67" hidden="1" customWidth="1"/>
    <col min="76" max="76" width="5.140625" style="67" hidden="1" customWidth="1"/>
    <col min="77" max="77" width="8.7109375" style="67" hidden="1" customWidth="1"/>
    <col min="78" max="78" width="5.5703125" style="67" hidden="1" customWidth="1"/>
    <col min="79" max="212" width="11.42578125" style="67" hidden="1" customWidth="1"/>
    <col min="213" max="16384" width="11.42578125" style="67"/>
  </cols>
  <sheetData>
    <row r="1" spans="1:212" s="70" customFormat="1" ht="13.5" thickBot="1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96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COUNTA(E3:E504)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55" t="s">
        <v>105</v>
      </c>
      <c r="W2" s="455" t="s">
        <v>105</v>
      </c>
      <c r="X2" s="455" t="s">
        <v>105</v>
      </c>
      <c r="Y2" s="455" t="s">
        <v>105</v>
      </c>
      <c r="Z2" s="455" t="s">
        <v>105</v>
      </c>
      <c r="AA2" s="455" t="s">
        <v>105</v>
      </c>
      <c r="AB2" s="455" t="s">
        <v>105</v>
      </c>
      <c r="AC2" s="455" t="s">
        <v>105</v>
      </c>
      <c r="AD2" s="455" t="s">
        <v>105</v>
      </c>
      <c r="AE2" s="455" t="s">
        <v>105</v>
      </c>
      <c r="AF2" s="455" t="s">
        <v>105</v>
      </c>
      <c r="AG2" s="455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114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>
      <c r="A3" s="121"/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17"/>
      <c r="M3" s="117"/>
      <c r="N3" s="117"/>
      <c r="O3" s="121"/>
      <c r="P3" s="433"/>
      <c r="Q3" s="121"/>
      <c r="R3" s="121"/>
      <c r="S3" s="121"/>
      <c r="T3" s="121"/>
      <c r="U3" s="121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121"/>
      <c r="AI3" s="121"/>
      <c r="AJ3" s="121"/>
      <c r="AK3" s="121"/>
      <c r="AL3" s="121"/>
      <c r="AM3" s="120"/>
      <c r="AN3" s="121"/>
      <c r="AO3" s="121"/>
      <c r="AP3" s="121"/>
      <c r="AQ3" s="121"/>
      <c r="AR3" s="122"/>
      <c r="AS3" s="121"/>
      <c r="AT3" s="121"/>
      <c r="AU3" s="121"/>
      <c r="AV3" s="121"/>
      <c r="AW3" s="121"/>
      <c r="AX3" s="121"/>
      <c r="AY3" s="325"/>
      <c r="BA3" s="121"/>
      <c r="BB3" s="121"/>
      <c r="BC3" s="121"/>
      <c r="BD3" s="121"/>
      <c r="BE3" s="121"/>
      <c r="BF3" s="121"/>
      <c r="BG3" s="121"/>
      <c r="BH3" s="121"/>
      <c r="BI3" s="121"/>
      <c r="BJ3" s="121"/>
      <c r="BK3" s="121"/>
      <c r="BL3" s="121"/>
      <c r="BM3" s="277"/>
      <c r="BN3" s="121"/>
      <c r="BO3" s="121"/>
      <c r="BP3" s="117"/>
      <c r="BQ3" s="121"/>
      <c r="BR3" s="121"/>
      <c r="BS3" s="121"/>
      <c r="BT3" s="121"/>
      <c r="BU3" s="121"/>
      <c r="BV3" s="121"/>
      <c r="BW3" s="121"/>
      <c r="BX3" s="121"/>
      <c r="BY3" s="121"/>
      <c r="BZ3" s="121"/>
      <c r="CA3" s="121"/>
      <c r="CB3" s="121"/>
    </row>
    <row r="4" spans="1:212">
      <c r="A4" s="1"/>
      <c r="B4" s="2"/>
      <c r="C4" s="3"/>
      <c r="D4" s="5"/>
      <c r="E4" s="5"/>
      <c r="F4" s="5"/>
      <c r="G4" s="6"/>
      <c r="H4" s="7"/>
      <c r="I4" s="8"/>
      <c r="J4" s="9"/>
      <c r="K4" s="10"/>
      <c r="L4" s="11"/>
      <c r="M4" s="10"/>
      <c r="N4" s="11"/>
      <c r="O4" s="11"/>
      <c r="P4" s="434"/>
      <c r="Q4" s="11"/>
      <c r="R4" s="12"/>
      <c r="S4" s="13"/>
      <c r="T4" s="13"/>
      <c r="U4" s="386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16"/>
      <c r="AL4" s="17"/>
      <c r="AM4" s="18"/>
      <c r="AN4" s="19"/>
      <c r="AO4" s="19"/>
      <c r="AP4" s="20"/>
      <c r="AQ4" s="20"/>
      <c r="AR4" s="21"/>
      <c r="AS4" s="22"/>
      <c r="AT4" s="23"/>
      <c r="AU4" s="24"/>
      <c r="AV4" s="25"/>
      <c r="AW4" s="26"/>
      <c r="AX4" s="27"/>
      <c r="AY4" s="90"/>
      <c r="AZ4" s="117"/>
      <c r="BA4" s="29"/>
      <c r="BB4" s="30"/>
      <c r="BC4" s="30"/>
      <c r="BD4" s="31"/>
      <c r="BE4" s="32"/>
      <c r="BF4" s="33"/>
      <c r="BG4" s="15"/>
      <c r="BH4" s="34"/>
      <c r="BI4" s="35"/>
      <c r="BJ4" s="36"/>
      <c r="BK4" s="37"/>
      <c r="BL4" s="65"/>
      <c r="BM4" s="38"/>
      <c r="BN4" s="39"/>
      <c r="BO4" s="40"/>
      <c r="BP4" s="41">
        <f>AJ4</f>
        <v>0</v>
      </c>
      <c r="BQ4" s="375"/>
      <c r="BR4" s="375"/>
      <c r="BS4" s="383"/>
      <c r="BT4" s="375"/>
      <c r="BU4" s="383"/>
      <c r="BV4" s="47"/>
      <c r="BW4" s="48"/>
      <c r="BX4" s="49"/>
      <c r="BY4" s="48"/>
      <c r="BZ4" s="47"/>
      <c r="CA4" s="48"/>
      <c r="CB4" s="50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>
      <c r="A5" s="1"/>
      <c r="B5" s="2"/>
      <c r="C5" s="3"/>
      <c r="D5" s="5"/>
      <c r="E5" s="5"/>
      <c r="F5" s="5"/>
      <c r="G5" s="6"/>
      <c r="H5" s="7"/>
      <c r="I5" s="8"/>
      <c r="J5" s="9"/>
      <c r="K5" s="10"/>
      <c r="L5" s="11"/>
      <c r="M5" s="10"/>
      <c r="N5" s="11"/>
      <c r="O5" s="11"/>
      <c r="P5" s="434"/>
      <c r="Q5" s="11"/>
      <c r="R5" s="12"/>
      <c r="S5" s="13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19"/>
      <c r="AP5" s="20"/>
      <c r="AQ5" s="20"/>
      <c r="AR5" s="21"/>
      <c r="AS5" s="22"/>
      <c r="AT5" s="23"/>
      <c r="AU5" s="24"/>
      <c r="AV5" s="25"/>
      <c r="AW5" s="26"/>
      <c r="AX5" s="27"/>
      <c r="AY5" s="90"/>
      <c r="AZ5" s="117"/>
      <c r="BA5" s="29"/>
      <c r="BB5" s="30"/>
      <c r="BC5" s="30"/>
      <c r="BD5" s="31"/>
      <c r="BE5" s="32"/>
      <c r="BF5" s="33"/>
      <c r="BG5" s="15"/>
      <c r="BH5" s="34"/>
      <c r="BI5" s="35"/>
      <c r="BJ5" s="36"/>
      <c r="BK5" s="37"/>
      <c r="BL5" s="65"/>
      <c r="BM5" s="38"/>
      <c r="BN5" s="39"/>
      <c r="BO5" s="40"/>
      <c r="BP5" s="41">
        <f>AJ5</f>
        <v>0</v>
      </c>
      <c r="BQ5" s="375"/>
      <c r="BR5" s="375"/>
      <c r="BS5" s="383"/>
      <c r="BT5" s="375"/>
      <c r="BU5" s="383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>IF(AY5&lt;&gt;0, "mail", )</f>
        <v>0</v>
      </c>
      <c r="CJ5" s="434">
        <f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>IF(honos_humania&gt;0, GJ5*recup_past_humania,)</f>
        <v>#REF!</v>
      </c>
      <c r="GM5" s="617" t="e">
        <f>IF(honos_humania&gt;0,recup_past_humania* 6.5%,)</f>
        <v>#REF!</v>
      </c>
      <c r="GN5" s="618" t="e">
        <f>IF(AND(honos_humania&gt;0,recup_futur_humania&gt;0), recup_futur_humania*GJ5,"-")</f>
        <v>#REF!</v>
      </c>
      <c r="GO5" s="618" t="e">
        <f>IF(AND(honos_humania&gt;0,recup_futur_humania&gt;0), recup_futur_humania*6.5%,"-")</f>
        <v>#REF!</v>
      </c>
      <c r="GP5" s="619"/>
      <c r="GQ5" s="619" t="e">
        <f>IF(honos_FA&gt;0, GJ5*recup_past_FA,)</f>
        <v>#REF!</v>
      </c>
      <c r="GR5" s="619" t="e">
        <f>IF(honos_FA&gt;0,recup_past_FA* 8%,)</f>
        <v>#REF!</v>
      </c>
      <c r="GS5" s="620"/>
      <c r="GT5" s="621"/>
      <c r="GU5" s="620" t="e">
        <f>IF(honos_CIBLE&gt;0, GJ5*recup_past_CIBLE,)</f>
        <v>#REF!</v>
      </c>
      <c r="GV5" s="620" t="e">
        <f>IF(honos_CIBLE&gt;0,recup_past_CIBLE*GT5,)</f>
        <v>#REF!</v>
      </c>
      <c r="GW5" s="620" t="e">
        <f>IF(AND(honos_CIBLE&gt;0,recup_futur_CIBLE&gt;0), recup_futur_CIBLE*GJ5,"-")</f>
        <v>#REF!</v>
      </c>
      <c r="GX5" s="620" t="e">
        <f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6" spans="1:212">
      <c r="A6" s="1"/>
      <c r="B6" s="2"/>
      <c r="C6" s="3"/>
      <c r="D6" s="5"/>
      <c r="E6" s="5"/>
      <c r="F6" s="5"/>
      <c r="G6" s="6"/>
      <c r="H6" s="7"/>
      <c r="I6" s="8"/>
      <c r="J6" s="9"/>
      <c r="K6" s="10"/>
      <c r="L6" s="11"/>
      <c r="M6" s="10"/>
      <c r="N6" s="11"/>
      <c r="O6" s="11"/>
      <c r="P6" s="434"/>
      <c r="Q6" s="11"/>
      <c r="R6" s="12"/>
      <c r="S6" s="13"/>
      <c r="T6" s="13"/>
      <c r="U6" s="386"/>
      <c r="V6" s="540"/>
      <c r="W6" s="541"/>
      <c r="X6" s="542"/>
      <c r="Y6" s="542"/>
      <c r="Z6" s="443"/>
      <c r="AA6" s="444"/>
      <c r="AB6" s="445"/>
      <c r="AC6" s="446"/>
      <c r="AD6" s="543"/>
      <c r="AE6" s="543"/>
      <c r="AF6" s="543"/>
      <c r="AG6" s="543"/>
      <c r="AH6" s="14"/>
      <c r="AI6" s="14"/>
      <c r="AJ6" s="15"/>
      <c r="AK6" s="16"/>
      <c r="AL6" s="17"/>
      <c r="AM6" s="18"/>
      <c r="AN6" s="19"/>
      <c r="AO6" s="19"/>
      <c r="AP6" s="20"/>
      <c r="AQ6" s="20"/>
      <c r="AR6" s="21"/>
      <c r="AS6" s="22"/>
      <c r="AT6" s="23"/>
      <c r="AU6" s="24"/>
      <c r="AV6" s="25"/>
      <c r="AW6" s="26"/>
      <c r="AX6" s="27"/>
      <c r="AY6" s="90"/>
      <c r="AZ6" s="117"/>
      <c r="BA6" s="29"/>
      <c r="BB6" s="30"/>
      <c r="BC6" s="30"/>
      <c r="BD6" s="31"/>
      <c r="BE6" s="32"/>
      <c r="BF6" s="33"/>
      <c r="BG6" s="15"/>
      <c r="BH6" s="34"/>
      <c r="BI6" s="35"/>
      <c r="BJ6" s="36"/>
      <c r="BK6" s="37"/>
      <c r="BL6" s="65"/>
      <c r="BM6" s="38"/>
      <c r="BN6" s="39"/>
      <c r="BO6" s="40"/>
      <c r="BP6" s="41">
        <f>AJ6</f>
        <v>0</v>
      </c>
      <c r="BQ6" s="375"/>
      <c r="BR6" s="375"/>
      <c r="BS6" s="383"/>
      <c r="BT6" s="375"/>
      <c r="BU6" s="383"/>
      <c r="BV6" s="47"/>
      <c r="BW6" s="48"/>
      <c r="BX6" s="49"/>
      <c r="BY6" s="48"/>
      <c r="BZ6" s="47"/>
      <c r="CA6" s="48"/>
      <c r="CB6" s="50"/>
      <c r="CC6" s="544"/>
      <c r="CD6" s="545"/>
      <c r="CE6" s="545"/>
      <c r="CF6" s="545"/>
      <c r="CG6" s="546"/>
      <c r="CH6" s="545"/>
      <c r="CI6" s="547">
        <f>IF(AY6&lt;&gt;0, "mail", )</f>
        <v>0</v>
      </c>
      <c r="CJ6" s="434">
        <f>AJ6</f>
        <v>0</v>
      </c>
      <c r="CK6" s="548"/>
      <c r="CL6" s="549"/>
      <c r="CM6" s="550"/>
      <c r="CN6" s="551"/>
      <c r="CO6" s="552"/>
      <c r="CP6" s="553"/>
      <c r="CQ6" s="554"/>
      <c r="CR6" s="555"/>
      <c r="CS6" s="555"/>
      <c r="CT6" s="555"/>
      <c r="CU6" s="555"/>
      <c r="CV6" s="555"/>
      <c r="CW6" s="555"/>
      <c r="CX6" s="555"/>
      <c r="CY6" s="556"/>
      <c r="CZ6" s="557"/>
      <c r="DA6" s="558"/>
      <c r="DB6" s="558"/>
      <c r="DC6" s="559"/>
      <c r="DD6" s="559"/>
      <c r="DE6" s="559"/>
      <c r="DF6" s="560"/>
      <c r="DG6" s="560"/>
      <c r="DH6" s="560"/>
      <c r="DI6" s="561"/>
      <c r="DJ6" s="561"/>
      <c r="DK6" s="561"/>
      <c r="DL6" s="562"/>
      <c r="DM6" s="563"/>
      <c r="DN6" s="564"/>
      <c r="DO6" s="565"/>
      <c r="DP6" s="566"/>
      <c r="DQ6" s="567"/>
      <c r="DR6" s="568"/>
      <c r="DS6" s="567"/>
      <c r="DT6" s="568"/>
      <c r="DU6" s="569"/>
      <c r="DV6" s="568"/>
      <c r="DW6" s="570"/>
      <c r="DX6" s="568"/>
      <c r="DY6" s="569"/>
      <c r="DZ6" s="568"/>
      <c r="EA6" s="571"/>
      <c r="EB6" s="571"/>
      <c r="EC6" s="572"/>
      <c r="ED6" s="572"/>
      <c r="EE6" s="573" t="str">
        <f>CONCATENATE(E6," ",F6)</f>
        <v xml:space="preserve"> </v>
      </c>
      <c r="EF6" s="574"/>
      <c r="EG6" s="575"/>
      <c r="EH6" s="575"/>
      <c r="EI6" s="576"/>
      <c r="EJ6" s="577"/>
      <c r="EK6" s="578"/>
      <c r="EL6" s="578"/>
      <c r="EM6" s="579"/>
      <c r="EN6" s="579"/>
      <c r="EO6" s="579"/>
      <c r="EP6" s="580"/>
      <c r="EQ6" s="581"/>
      <c r="ER6" s="582"/>
      <c r="ES6" s="583"/>
      <c r="ET6" s="584"/>
      <c r="EU6" s="585"/>
      <c r="EV6" s="586"/>
      <c r="EW6" s="587"/>
      <c r="EX6" s="588"/>
      <c r="EY6" s="589"/>
      <c r="EZ6" s="590"/>
      <c r="FA6" s="590"/>
      <c r="FB6" s="590"/>
      <c r="FC6" s="591"/>
      <c r="FD6" s="591"/>
      <c r="FE6" s="591"/>
      <c r="FF6" s="592"/>
      <c r="FG6" s="592"/>
      <c r="FH6" s="592"/>
      <c r="FI6" s="593"/>
      <c r="FJ6" s="594"/>
      <c r="FK6" s="595"/>
      <c r="FL6" s="596"/>
      <c r="FM6" s="597"/>
      <c r="FN6" s="596"/>
      <c r="FO6" s="598"/>
      <c r="FP6" s="599"/>
      <c r="FQ6" s="600"/>
      <c r="FR6" s="601"/>
      <c r="FS6" s="602"/>
      <c r="FT6" s="602"/>
      <c r="FU6" s="602"/>
      <c r="FV6" s="602"/>
      <c r="FW6" s="603"/>
      <c r="FX6" s="604"/>
      <c r="FY6" s="605"/>
      <c r="FZ6" s="606"/>
      <c r="GA6" s="607"/>
      <c r="GB6" s="608"/>
      <c r="GC6" s="609"/>
      <c r="GD6" s="610"/>
      <c r="GE6" s="611"/>
      <c r="GF6" s="612"/>
      <c r="GG6" s="613"/>
      <c r="GH6" s="611"/>
      <c r="GI6" s="614"/>
      <c r="GJ6" s="615"/>
      <c r="GK6" s="616"/>
      <c r="GL6" s="617" t="e">
        <f>IF(honos_humania&gt;0, GJ6*recup_past_humania,)</f>
        <v>#REF!</v>
      </c>
      <c r="GM6" s="617" t="e">
        <f>IF(honos_humania&gt;0,recup_past_humania* 6.5%,)</f>
        <v>#REF!</v>
      </c>
      <c r="GN6" s="618" t="e">
        <f>IF(AND(honos_humania&gt;0,recup_futur_humania&gt;0), recup_futur_humania*GJ6,"-")</f>
        <v>#REF!</v>
      </c>
      <c r="GO6" s="618" t="e">
        <f>IF(AND(honos_humania&gt;0,recup_futur_humania&gt;0), recup_futur_humania*6.5%,"-")</f>
        <v>#REF!</v>
      </c>
      <c r="GP6" s="619"/>
      <c r="GQ6" s="619" t="e">
        <f>IF(honos_FA&gt;0, GJ6*recup_past_FA,)</f>
        <v>#REF!</v>
      </c>
      <c r="GR6" s="619" t="e">
        <f>IF(honos_FA&gt;0,recup_past_FA* 8%,)</f>
        <v>#REF!</v>
      </c>
      <c r="GS6" s="620"/>
      <c r="GT6" s="621"/>
      <c r="GU6" s="620" t="e">
        <f>IF(honos_CIBLE&gt;0, GJ6*recup_past_CIBLE,)</f>
        <v>#REF!</v>
      </c>
      <c r="GV6" s="620" t="e">
        <f>IF(honos_CIBLE&gt;0,recup_past_CIBLE*GT6,)</f>
        <v>#REF!</v>
      </c>
      <c r="GW6" s="620" t="e">
        <f>IF(AND(honos_CIBLE&gt;0,recup_futur_CIBLE&gt;0), recup_futur_CIBLE*GJ6,"-")</f>
        <v>#REF!</v>
      </c>
      <c r="GX6" s="620" t="e">
        <f>IF(AND(honos_CIBLE&gt;0,recup_futur_CIBLE&gt;0), recup_futur_CIBLE*GT6,"-")</f>
        <v>#REF!</v>
      </c>
      <c r="GY6" s="622"/>
      <c r="GZ6" s="623"/>
      <c r="HA6" s="624"/>
      <c r="HB6" s="625"/>
      <c r="HC6" s="626"/>
      <c r="HD6" s="627"/>
    </row>
    <row r="19" ht="32.1" customHeight="1"/>
    <row r="501" ht="14.1" customHeight="1"/>
    <row r="502" ht="14.1" customHeight="1"/>
  </sheetData>
  <sheetProtection formatCells="0" formatRows="0" insertColumns="0" insertRows="0" deleteRows="0" sort="0" autoFilter="0"/>
  <autoFilter ref="A3:HD3"/>
  <customSheetViews>
    <customSheetView guid="{2F8BF59A-B28C-C84F-879A-BD32D802FAA7}" scale="140" showAutoFilter="1" hiddenColumns="1">
      <pane xSplit="14" ySplit="12" topLeftCell="BG53"/>
      <selection activeCell="AJ18" sqref="AJ18"/>
      <pageMargins left="0" right="0" top="0" bottom="0" header="0" footer="0"/>
      <autoFilter ref="A3:HD3"/>
    </customSheetView>
  </customSheetViews>
  <mergeCells count="18">
    <mergeCell ref="A1:C1"/>
    <mergeCell ref="D1:I1"/>
    <mergeCell ref="J1:O1"/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</mergeCells>
  <conditionalFormatting sqref="AD4:AG6">
    <cfRule type="cellIs" dxfId="21" priority="4" operator="equal">
      <formula>"NON"</formula>
    </cfRule>
    <cfRule type="cellIs" dxfId="20" priority="5" operator="equal">
      <formula>"FA"</formula>
    </cfRule>
    <cfRule type="cellIs" dxfId="19" priority="6" operator="equal">
      <formula>"HUMANIA"</formula>
    </cfRule>
  </conditionalFormatting>
  <conditionalFormatting sqref="AD4:AG6">
    <cfRule type="cellIs" dxfId="18" priority="7" operator="equal">
      <formula>"NON"</formula>
    </cfRule>
    <cfRule type="cellIs" dxfId="17" priority="8" operator="equal">
      <formula>"FA"</formula>
    </cfRule>
    <cfRule type="cellIs" dxfId="16" priority="9" operator="equal">
      <formula>"HUMANIA"</formula>
    </cfRule>
  </conditionalFormatting>
  <conditionalFormatting sqref="CO4:CO6">
    <cfRule type="cellIs" dxfId="15" priority="2" operator="equal">
      <formula>"non"</formula>
    </cfRule>
    <cfRule type="cellIs" dxfId="14" priority="3" operator="equal">
      <formula>"oui"</formula>
    </cfRule>
  </conditionalFormatting>
  <conditionalFormatting sqref="FM4:FM6">
    <cfRule type="cellIs" dxfId="13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953085CF-8FFB-C541-B46E-9926E791850C}">
            <xm:f>'D:\Users\xavierangle\Dropbox\--INDISPENSABLES\Users\xavierangle\Dropbox\--INDISPENSABLES\[àFichier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69B40C33-15DC-A84B-B4C3-A991161910A6}">
            <xm:f>'D:\Users\xavierangle\Dropbox\--INDISPENSABLES\Users\xavierangle\Dropbox\--INDISPENSABLES\[àFichier Prospects LIGHT V5.xlsx]Mailings'!#REF!</xm:f>
            <xm:f>'D:\Users\xavierangle\Dropbox\--INDISPENSABLES\Users\xavierangle\Dropbox\--INDISPENSABLES\[àFichier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AD4:AG6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>
    <tabColor rgb="FFFFFF00"/>
  </sheetPr>
  <dimension ref="A1:HD305"/>
  <sheetViews>
    <sheetView zoomScale="130" zoomScaleNormal="130" zoomScalePageLayoutView="130" workbookViewId="0">
      <pane xSplit="18465" ySplit="8520" topLeftCell="BG253"/>
      <selection activeCell="F16" sqref="F16"/>
      <selection pane="topRight" activeCell="F16" sqref="F16"/>
      <selection pane="bottomLeft" activeCell="F16" sqref="F16"/>
      <selection pane="bottomRight" activeCell="F16" sqref="F16"/>
    </sheetView>
  </sheetViews>
  <sheetFormatPr baseColWidth="10" defaultColWidth="11.42578125" defaultRowHeight="12.75"/>
  <cols>
    <col min="1" max="2" width="2" style="67" customWidth="1"/>
    <col min="3" max="3" width="3.85546875" style="67" customWidth="1"/>
    <col min="4" max="4" width="4.140625" style="67" customWidth="1"/>
    <col min="5" max="5" width="9.42578125" style="67" customWidth="1"/>
    <col min="6" max="6" width="8.42578125" style="67" customWidth="1"/>
    <col min="7" max="9" width="9" style="67" customWidth="1"/>
    <col min="10" max="10" width="6.5703125" style="67" customWidth="1"/>
    <col min="11" max="11" width="8.85546875" style="67" customWidth="1"/>
    <col min="12" max="12" width="6.42578125" style="67" customWidth="1"/>
    <col min="13" max="14" width="6" style="67" customWidth="1"/>
    <col min="15" max="15" width="7" style="67" customWidth="1"/>
    <col min="16" max="16" width="13.42578125" style="67" customWidth="1"/>
    <col min="17" max="17" width="7" style="67" customWidth="1"/>
    <col min="18" max="18" width="6.85546875" style="67" customWidth="1"/>
    <col min="19" max="19" width="24.140625" style="67" customWidth="1"/>
    <col min="20" max="21" width="18.5703125" style="67" customWidth="1"/>
    <col min="22" max="33" width="3.7109375" style="67" customWidth="1"/>
    <col min="34" max="35" width="5.28515625" style="67" customWidth="1"/>
    <col min="36" max="36" width="14.7109375" style="67" customWidth="1"/>
    <col min="37" max="37" width="5.28515625" style="67" customWidth="1"/>
    <col min="38" max="38" width="7.28515625" style="67" customWidth="1"/>
    <col min="39" max="39" width="11.42578125" style="67"/>
    <col min="40" max="40" width="4.85546875" style="68" customWidth="1"/>
    <col min="41" max="42" width="11.42578125" style="67"/>
    <col min="43" max="43" width="15.42578125" style="67" customWidth="1"/>
    <col min="44" max="44" width="6.5703125" style="67" customWidth="1"/>
    <col min="45" max="45" width="11.42578125" style="67"/>
    <col min="46" max="46" width="13.85546875" style="67" customWidth="1"/>
    <col min="47" max="47" width="7" style="67" customWidth="1"/>
    <col min="48" max="48" width="7.85546875" style="67" customWidth="1"/>
    <col min="49" max="49" width="6.42578125" style="67" customWidth="1"/>
    <col min="50" max="50" width="3.7109375" style="67" customWidth="1"/>
    <col min="51" max="51" width="7.5703125" style="67" customWidth="1"/>
    <col min="52" max="52" width="3.42578125" style="397" customWidth="1"/>
    <col min="53" max="53" width="6.7109375" style="67" customWidth="1"/>
    <col min="54" max="54" width="7.7109375" style="67" customWidth="1"/>
    <col min="55" max="55" width="6" style="67" customWidth="1"/>
    <col min="56" max="56" width="12.28515625" style="67" customWidth="1"/>
    <col min="57" max="57" width="7.140625" style="67" customWidth="1"/>
    <col min="58" max="58" width="5.5703125" style="67" customWidth="1"/>
    <col min="59" max="59" width="7.140625" style="67" customWidth="1"/>
    <col min="60" max="62" width="5.85546875" style="67" customWidth="1"/>
    <col min="63" max="63" width="16.28515625" style="67" customWidth="1"/>
    <col min="64" max="64" width="11.42578125" style="67" customWidth="1"/>
    <col min="65" max="65" width="5.85546875" style="67" customWidth="1"/>
    <col min="66" max="67" width="7.28515625" style="67" customWidth="1"/>
    <col min="68" max="68" width="8.28515625" style="67" hidden="1" customWidth="1"/>
    <col min="69" max="73" width="6.28515625" style="67" hidden="1" customWidth="1"/>
    <col min="74" max="80" width="6.5703125" style="67" hidden="1" customWidth="1"/>
    <col min="81" max="212" width="11.42578125" style="67" hidden="1" customWidth="1"/>
    <col min="213" max="16384" width="11.42578125" style="67"/>
  </cols>
  <sheetData>
    <row r="1" spans="1:212" s="70" customFormat="1" ht="15" customHeight="1" thickBot="1">
      <c r="A1" s="647"/>
      <c r="B1" s="648"/>
      <c r="C1" s="649"/>
      <c r="D1" s="647" t="s">
        <v>79</v>
      </c>
      <c r="E1" s="648"/>
      <c r="F1" s="648"/>
      <c r="G1" s="648"/>
      <c r="H1" s="648"/>
      <c r="I1" s="649"/>
      <c r="J1" s="650" t="s">
        <v>84</v>
      </c>
      <c r="K1" s="651"/>
      <c r="L1" s="651"/>
      <c r="M1" s="651"/>
      <c r="N1" s="651"/>
      <c r="O1" s="652"/>
      <c r="P1" s="659" t="s">
        <v>83</v>
      </c>
      <c r="Q1" s="660"/>
      <c r="R1" s="660"/>
      <c r="S1" s="660"/>
      <c r="T1" s="660"/>
      <c r="U1" s="660"/>
      <c r="V1" s="660"/>
      <c r="W1" s="660"/>
      <c r="X1" s="660"/>
      <c r="Y1" s="660"/>
      <c r="Z1" s="660"/>
      <c r="AA1" s="660"/>
      <c r="AB1" s="660"/>
      <c r="AC1" s="660"/>
      <c r="AD1" s="660"/>
      <c r="AE1" s="660"/>
      <c r="AF1" s="660"/>
      <c r="AG1" s="660"/>
      <c r="AH1" s="660"/>
      <c r="AI1" s="660"/>
      <c r="AJ1" s="660"/>
      <c r="AK1" s="660"/>
      <c r="AL1" s="660"/>
      <c r="AM1" s="661"/>
      <c r="AN1" s="653" t="s">
        <v>80</v>
      </c>
      <c r="AO1" s="654"/>
      <c r="AP1" s="654"/>
      <c r="AQ1" s="654"/>
      <c r="AR1" s="654"/>
      <c r="AS1" s="654"/>
      <c r="AT1" s="654"/>
      <c r="AU1" s="654"/>
      <c r="AV1" s="654"/>
      <c r="AW1" s="654"/>
      <c r="AX1" s="655"/>
      <c r="AY1" s="656" t="s">
        <v>231</v>
      </c>
      <c r="AZ1" s="657"/>
      <c r="BA1" s="657"/>
      <c r="BB1" s="657"/>
      <c r="BC1" s="657"/>
      <c r="BD1" s="657"/>
      <c r="BE1" s="657"/>
      <c r="BF1" s="658"/>
      <c r="BG1" s="641" t="s">
        <v>81</v>
      </c>
      <c r="BH1" s="642"/>
      <c r="BI1" s="642"/>
      <c r="BJ1" s="642"/>
      <c r="BK1" s="642"/>
      <c r="BL1" s="642"/>
      <c r="BM1" s="642"/>
      <c r="BN1" s="642"/>
      <c r="BO1" s="643"/>
      <c r="BP1" s="673" t="s">
        <v>82</v>
      </c>
      <c r="BQ1" s="674"/>
      <c r="BR1" s="674"/>
      <c r="BS1" s="674"/>
      <c r="BT1" s="674"/>
      <c r="BU1" s="675"/>
      <c r="BV1" s="644" t="s">
        <v>91</v>
      </c>
      <c r="BW1" s="645"/>
      <c r="BX1" s="645"/>
      <c r="BY1" s="645"/>
      <c r="BZ1" s="645"/>
      <c r="CA1" s="645"/>
      <c r="CB1" s="646"/>
      <c r="CC1" s="688" t="s">
        <v>106</v>
      </c>
      <c r="CD1" s="689"/>
      <c r="CE1" s="689"/>
      <c r="CF1" s="689"/>
      <c r="CG1" s="689"/>
      <c r="CH1" s="689"/>
      <c r="CI1" s="690"/>
      <c r="CJ1" s="667" t="s">
        <v>107</v>
      </c>
      <c r="CK1" s="668"/>
      <c r="CL1" s="668"/>
      <c r="CM1" s="668"/>
      <c r="CN1" s="668"/>
      <c r="CO1" s="668"/>
      <c r="CP1" s="668"/>
      <c r="CQ1" s="668"/>
      <c r="CR1" s="668"/>
      <c r="CS1" s="668"/>
      <c r="CT1" s="668"/>
      <c r="CU1" s="668"/>
      <c r="CV1" s="668"/>
      <c r="CW1" s="668"/>
      <c r="CX1" s="668"/>
      <c r="CY1" s="668"/>
      <c r="CZ1" s="668"/>
      <c r="DA1" s="668"/>
      <c r="DB1" s="668"/>
      <c r="DC1" s="668"/>
      <c r="DD1" s="668"/>
      <c r="DE1" s="668"/>
      <c r="DF1" s="668"/>
      <c r="DG1" s="668"/>
      <c r="DH1" s="668"/>
      <c r="DI1" s="668"/>
      <c r="DJ1" s="668"/>
      <c r="DK1" s="668"/>
      <c r="DL1" s="668"/>
      <c r="DM1" s="668"/>
      <c r="DN1" s="668"/>
      <c r="DO1" s="668"/>
      <c r="DP1" s="668"/>
      <c r="DQ1" s="668"/>
      <c r="DR1" s="668"/>
      <c r="DS1" s="668"/>
      <c r="DT1" s="668"/>
      <c r="DU1" s="668"/>
      <c r="DV1" s="668"/>
      <c r="DW1" s="668"/>
      <c r="DX1" s="668"/>
      <c r="DY1" s="668"/>
      <c r="DZ1" s="668"/>
      <c r="EA1" s="668"/>
      <c r="EB1" s="668"/>
      <c r="EC1" s="668"/>
      <c r="ED1" s="669"/>
      <c r="EE1" s="665" t="s">
        <v>108</v>
      </c>
      <c r="EF1" s="665"/>
      <c r="EG1" s="665"/>
      <c r="EH1" s="665"/>
      <c r="EI1" s="665"/>
      <c r="EJ1" s="665"/>
      <c r="EK1" s="665"/>
      <c r="EL1" s="665"/>
      <c r="EM1" s="665"/>
      <c r="EN1" s="665"/>
      <c r="EO1" s="665"/>
      <c r="EP1" s="666"/>
      <c r="EQ1" s="691" t="s">
        <v>109</v>
      </c>
      <c r="ER1" s="692"/>
      <c r="ES1" s="692"/>
      <c r="ET1" s="692"/>
      <c r="EU1" s="692"/>
      <c r="EV1" s="692"/>
      <c r="EW1" s="692"/>
      <c r="EX1" s="692"/>
      <c r="EY1" s="692"/>
      <c r="EZ1" s="692"/>
      <c r="FA1" s="692"/>
      <c r="FB1" s="692"/>
      <c r="FC1" s="692"/>
      <c r="FD1" s="692"/>
      <c r="FE1" s="692"/>
      <c r="FF1" s="692"/>
      <c r="FG1" s="692"/>
      <c r="FH1" s="692"/>
      <c r="FI1" s="693"/>
      <c r="FJ1" s="694" t="s">
        <v>110</v>
      </c>
      <c r="FK1" s="695"/>
      <c r="FL1" s="695"/>
      <c r="FM1" s="695"/>
      <c r="FN1" s="695"/>
      <c r="FO1" s="695"/>
      <c r="FP1" s="695"/>
      <c r="FQ1" s="696"/>
      <c r="FR1" s="676" t="s">
        <v>111</v>
      </c>
      <c r="FS1" s="677"/>
      <c r="FT1" s="677"/>
      <c r="FU1" s="677"/>
      <c r="FV1" s="677"/>
      <c r="FW1" s="678"/>
      <c r="FX1" s="679" t="s">
        <v>112</v>
      </c>
      <c r="FY1" s="680"/>
      <c r="FZ1" s="680"/>
      <c r="GA1" s="680"/>
      <c r="GB1" s="680"/>
      <c r="GC1" s="681"/>
      <c r="GD1" s="682" t="s">
        <v>113</v>
      </c>
      <c r="GE1" s="683"/>
      <c r="GF1" s="683"/>
      <c r="GG1" s="683"/>
      <c r="GH1" s="683"/>
      <c r="GI1" s="684"/>
      <c r="GJ1" s="685" t="s">
        <v>114</v>
      </c>
      <c r="GK1" s="686"/>
      <c r="GL1" s="686"/>
      <c r="GM1" s="686"/>
      <c r="GN1" s="686"/>
      <c r="GO1" s="686"/>
      <c r="GP1" s="686"/>
      <c r="GQ1" s="686"/>
      <c r="GR1" s="686"/>
      <c r="GS1" s="686"/>
      <c r="GT1" s="686"/>
      <c r="GU1" s="686"/>
      <c r="GV1" s="686"/>
      <c r="GW1" s="686"/>
      <c r="GX1" s="686"/>
      <c r="GY1" s="686"/>
      <c r="GZ1" s="686"/>
      <c r="HA1" s="686"/>
      <c r="HB1" s="686"/>
      <c r="HC1" s="686"/>
      <c r="HD1" s="687"/>
    </row>
    <row r="2" spans="1:212" ht="36" customHeight="1">
      <c r="A2" s="91" t="s">
        <v>0</v>
      </c>
      <c r="B2" s="91" t="s">
        <v>1</v>
      </c>
      <c r="C2" s="92" t="s">
        <v>2</v>
      </c>
      <c r="D2" s="91" t="s">
        <v>3</v>
      </c>
      <c r="E2" s="91" t="s">
        <v>4</v>
      </c>
      <c r="F2" s="91" t="s">
        <v>5</v>
      </c>
      <c r="G2" s="93" t="s">
        <v>6</v>
      </c>
      <c r="H2" s="93" t="s">
        <v>7</v>
      </c>
      <c r="I2" s="93" t="s">
        <v>8</v>
      </c>
      <c r="J2" s="94">
        <f>COUNTA(E3:E348)</f>
        <v>0</v>
      </c>
      <c r="K2" s="95" t="s">
        <v>44</v>
      </c>
      <c r="L2" s="95" t="s">
        <v>9</v>
      </c>
      <c r="M2" s="95" t="s">
        <v>77</v>
      </c>
      <c r="N2" s="95" t="s">
        <v>75</v>
      </c>
      <c r="O2" s="95" t="s">
        <v>10</v>
      </c>
      <c r="P2" s="432" t="s">
        <v>85</v>
      </c>
      <c r="Q2" s="441" t="s">
        <v>95</v>
      </c>
      <c r="R2" s="96" t="s">
        <v>11</v>
      </c>
      <c r="S2" s="435" t="s">
        <v>12</v>
      </c>
      <c r="T2" s="95" t="s">
        <v>104</v>
      </c>
      <c r="U2" s="385" t="s">
        <v>78</v>
      </c>
      <c r="V2" s="455" t="s">
        <v>105</v>
      </c>
      <c r="W2" s="455" t="s">
        <v>105</v>
      </c>
      <c r="X2" s="455" t="s">
        <v>105</v>
      </c>
      <c r="Y2" s="455" t="s">
        <v>105</v>
      </c>
      <c r="Z2" s="455" t="s">
        <v>105</v>
      </c>
      <c r="AA2" s="455" t="s">
        <v>105</v>
      </c>
      <c r="AB2" s="455" t="s">
        <v>105</v>
      </c>
      <c r="AC2" s="455" t="s">
        <v>105</v>
      </c>
      <c r="AD2" s="455" t="s">
        <v>105</v>
      </c>
      <c r="AE2" s="455" t="s">
        <v>105</v>
      </c>
      <c r="AF2" s="455" t="s">
        <v>105</v>
      </c>
      <c r="AG2" s="455" t="s">
        <v>105</v>
      </c>
      <c r="AH2" s="97" t="s">
        <v>92</v>
      </c>
      <c r="AI2" s="97" t="s">
        <v>45</v>
      </c>
      <c r="AJ2" s="98" t="s">
        <v>85</v>
      </c>
      <c r="AK2" s="95" t="s">
        <v>13</v>
      </c>
      <c r="AL2" s="95" t="s">
        <v>14</v>
      </c>
      <c r="AM2" s="99" t="s">
        <v>15</v>
      </c>
      <c r="AN2" s="100" t="s">
        <v>63</v>
      </c>
      <c r="AO2" s="100" t="s">
        <v>61</v>
      </c>
      <c r="AP2" s="101" t="s">
        <v>16</v>
      </c>
      <c r="AQ2" s="101" t="s">
        <v>17</v>
      </c>
      <c r="AR2" s="102" t="s">
        <v>62</v>
      </c>
      <c r="AS2" s="103" t="s">
        <v>18</v>
      </c>
      <c r="AT2" s="104" t="s">
        <v>19</v>
      </c>
      <c r="AU2" s="105" t="s">
        <v>20</v>
      </c>
      <c r="AV2" s="106" t="s">
        <v>21</v>
      </c>
      <c r="AW2" s="106" t="s">
        <v>56</v>
      </c>
      <c r="AX2" s="107" t="s">
        <v>22</v>
      </c>
      <c r="AY2" s="108" t="s">
        <v>23</v>
      </c>
      <c r="AZ2" s="455" t="s">
        <v>105</v>
      </c>
      <c r="BA2" s="108" t="s">
        <v>24</v>
      </c>
      <c r="BB2" s="108" t="s">
        <v>25</v>
      </c>
      <c r="BC2" s="108" t="s">
        <v>26</v>
      </c>
      <c r="BD2" s="108" t="s">
        <v>27</v>
      </c>
      <c r="BE2" s="108" t="s">
        <v>28</v>
      </c>
      <c r="BF2" s="109" t="s">
        <v>29</v>
      </c>
      <c r="BG2" s="98" t="s">
        <v>85</v>
      </c>
      <c r="BH2" s="110" t="s">
        <v>30</v>
      </c>
      <c r="BI2" s="111" t="s">
        <v>31</v>
      </c>
      <c r="BJ2" s="111" t="s">
        <v>32</v>
      </c>
      <c r="BK2" s="112" t="s">
        <v>33</v>
      </c>
      <c r="BL2" s="112" t="s">
        <v>34</v>
      </c>
      <c r="BM2" s="113" t="s">
        <v>35</v>
      </c>
      <c r="BN2" s="112" t="s">
        <v>36</v>
      </c>
      <c r="BO2" s="112" t="s">
        <v>37</v>
      </c>
      <c r="BP2" s="450" t="s">
        <v>85</v>
      </c>
      <c r="BQ2" s="371" t="s">
        <v>38</v>
      </c>
      <c r="BR2" s="114" t="s">
        <v>72</v>
      </c>
      <c r="BS2" s="114" t="s">
        <v>75</v>
      </c>
      <c r="BT2" s="114" t="s">
        <v>73</v>
      </c>
      <c r="BU2" s="114" t="s">
        <v>75</v>
      </c>
      <c r="BV2" s="115" t="s">
        <v>86</v>
      </c>
      <c r="BW2" s="116" t="s">
        <v>75</v>
      </c>
      <c r="BX2" s="115" t="s">
        <v>87</v>
      </c>
      <c r="BY2" s="116" t="s">
        <v>75</v>
      </c>
      <c r="BZ2" s="115" t="s">
        <v>88</v>
      </c>
      <c r="CA2" s="116" t="s">
        <v>89</v>
      </c>
      <c r="CB2" s="115" t="s">
        <v>90</v>
      </c>
      <c r="CC2" s="471" t="s">
        <v>115</v>
      </c>
      <c r="CD2" s="471" t="s">
        <v>116</v>
      </c>
      <c r="CE2" s="472" t="s">
        <v>117</v>
      </c>
      <c r="CF2" s="472" t="s">
        <v>118</v>
      </c>
      <c r="CG2" s="472" t="s">
        <v>119</v>
      </c>
      <c r="CH2" s="473" t="s">
        <v>120</v>
      </c>
      <c r="CI2" s="474" t="s">
        <v>121</v>
      </c>
      <c r="CJ2" s="447" t="s">
        <v>85</v>
      </c>
      <c r="CK2" s="475" t="s">
        <v>122</v>
      </c>
      <c r="CL2" s="476" t="s">
        <v>123</v>
      </c>
      <c r="CM2" s="477" t="s">
        <v>124</v>
      </c>
      <c r="CN2" s="478" t="s">
        <v>125</v>
      </c>
      <c r="CO2" s="478" t="s">
        <v>126</v>
      </c>
      <c r="CP2" s="478" t="s">
        <v>127</v>
      </c>
      <c r="CQ2" s="478" t="s">
        <v>128</v>
      </c>
      <c r="CR2" s="479" t="s">
        <v>39</v>
      </c>
      <c r="CS2" s="480" t="s">
        <v>129</v>
      </c>
      <c r="CT2" s="480" t="s">
        <v>130</v>
      </c>
      <c r="CU2" s="480" t="s">
        <v>131</v>
      </c>
      <c r="CV2" s="480" t="s">
        <v>132</v>
      </c>
      <c r="CW2" s="480" t="s">
        <v>133</v>
      </c>
      <c r="CX2" s="480" t="s">
        <v>134</v>
      </c>
      <c r="CY2" s="481" t="s">
        <v>135</v>
      </c>
      <c r="CZ2" s="482" t="s">
        <v>42</v>
      </c>
      <c r="DA2" s="483" t="s">
        <v>136</v>
      </c>
      <c r="DB2" s="483" t="s">
        <v>137</v>
      </c>
      <c r="DC2" s="484" t="s">
        <v>138</v>
      </c>
      <c r="DD2" s="484" t="s">
        <v>139</v>
      </c>
      <c r="DE2" s="484" t="s">
        <v>140</v>
      </c>
      <c r="DF2" s="485" t="s">
        <v>141</v>
      </c>
      <c r="DG2" s="485" t="s">
        <v>142</v>
      </c>
      <c r="DH2" s="485" t="s">
        <v>143</v>
      </c>
      <c r="DI2" s="486" t="s">
        <v>144</v>
      </c>
      <c r="DJ2" s="486" t="s">
        <v>145</v>
      </c>
      <c r="DK2" s="486" t="s">
        <v>146</v>
      </c>
      <c r="DL2" s="487" t="s">
        <v>147</v>
      </c>
      <c r="DM2" s="488" t="s">
        <v>148</v>
      </c>
      <c r="DN2" s="489" t="s">
        <v>149</v>
      </c>
      <c r="DO2" s="490" t="s">
        <v>150</v>
      </c>
      <c r="DP2" s="491" t="s">
        <v>151</v>
      </c>
      <c r="DQ2" s="492" t="s">
        <v>152</v>
      </c>
      <c r="DR2" s="478" t="s">
        <v>153</v>
      </c>
      <c r="DS2" s="493" t="s">
        <v>154</v>
      </c>
      <c r="DT2" s="478" t="s">
        <v>155</v>
      </c>
      <c r="DU2" s="478" t="s">
        <v>156</v>
      </c>
      <c r="DV2" s="478" t="s">
        <v>157</v>
      </c>
      <c r="DW2" s="478" t="s">
        <v>158</v>
      </c>
      <c r="DX2" s="478" t="s">
        <v>159</v>
      </c>
      <c r="DY2" s="478" t="s">
        <v>160</v>
      </c>
      <c r="DZ2" s="478" t="s">
        <v>161</v>
      </c>
      <c r="EA2" s="478" t="s">
        <v>162</v>
      </c>
      <c r="EB2" s="494" t="s">
        <v>163</v>
      </c>
      <c r="EC2" s="478" t="s">
        <v>164</v>
      </c>
      <c r="ED2" s="478" t="s">
        <v>165</v>
      </c>
      <c r="EE2" s="432" t="s">
        <v>85</v>
      </c>
      <c r="EF2" s="495" t="s">
        <v>166</v>
      </c>
      <c r="EG2" s="496" t="s">
        <v>167</v>
      </c>
      <c r="EH2" s="496" t="s">
        <v>168</v>
      </c>
      <c r="EI2" s="496" t="s">
        <v>169</v>
      </c>
      <c r="EJ2" s="496" t="s">
        <v>170</v>
      </c>
      <c r="EK2" s="497" t="s">
        <v>171</v>
      </c>
      <c r="EL2" s="497" t="s">
        <v>172</v>
      </c>
      <c r="EM2" s="498" t="s">
        <v>173</v>
      </c>
      <c r="EN2" s="498" t="s">
        <v>174</v>
      </c>
      <c r="EO2" s="498" t="s">
        <v>175</v>
      </c>
      <c r="EP2" s="499" t="s">
        <v>176</v>
      </c>
      <c r="EQ2" s="500" t="s">
        <v>177</v>
      </c>
      <c r="ER2" s="501" t="s">
        <v>178</v>
      </c>
      <c r="ES2" s="502" t="s">
        <v>179</v>
      </c>
      <c r="ET2" s="503" t="s">
        <v>180</v>
      </c>
      <c r="EU2" s="504" t="s">
        <v>181</v>
      </c>
      <c r="EV2" s="505" t="s">
        <v>182</v>
      </c>
      <c r="EW2" s="506" t="s">
        <v>183</v>
      </c>
      <c r="EX2" s="502" t="s">
        <v>184</v>
      </c>
      <c r="EY2" s="502" t="s">
        <v>185</v>
      </c>
      <c r="EZ2" s="507" t="s">
        <v>186</v>
      </c>
      <c r="FA2" s="508" t="s">
        <v>187</v>
      </c>
      <c r="FB2" s="508" t="s">
        <v>188</v>
      </c>
      <c r="FC2" s="509" t="s">
        <v>189</v>
      </c>
      <c r="FD2" s="510" t="s">
        <v>190</v>
      </c>
      <c r="FE2" s="510" t="s">
        <v>191</v>
      </c>
      <c r="FF2" s="511" t="s">
        <v>192</v>
      </c>
      <c r="FG2" s="511" t="s">
        <v>193</v>
      </c>
      <c r="FH2" s="512" t="s">
        <v>194</v>
      </c>
      <c r="FI2" s="513" t="s">
        <v>195</v>
      </c>
      <c r="FJ2" s="514" t="s">
        <v>196</v>
      </c>
      <c r="FK2" s="515" t="s">
        <v>197</v>
      </c>
      <c r="FL2" s="516" t="s">
        <v>180</v>
      </c>
      <c r="FM2" s="516" t="s">
        <v>198</v>
      </c>
      <c r="FN2" s="516" t="s">
        <v>182</v>
      </c>
      <c r="FO2" s="517" t="s">
        <v>184</v>
      </c>
      <c r="FP2" s="518" t="s">
        <v>199</v>
      </c>
      <c r="FQ2" s="519" t="s">
        <v>200</v>
      </c>
      <c r="FR2" s="520" t="s">
        <v>196</v>
      </c>
      <c r="FS2" s="521" t="s">
        <v>197</v>
      </c>
      <c r="FT2" s="521" t="s">
        <v>198</v>
      </c>
      <c r="FU2" s="521" t="s">
        <v>182</v>
      </c>
      <c r="FV2" s="521" t="s">
        <v>184</v>
      </c>
      <c r="FW2" s="522" t="s">
        <v>199</v>
      </c>
      <c r="FX2" s="523" t="s">
        <v>201</v>
      </c>
      <c r="FY2" s="524" t="s">
        <v>202</v>
      </c>
      <c r="FZ2" s="514" t="s">
        <v>203</v>
      </c>
      <c r="GA2" s="519" t="s">
        <v>204</v>
      </c>
      <c r="GB2" s="520" t="s">
        <v>205</v>
      </c>
      <c r="GC2" s="525" t="s">
        <v>206</v>
      </c>
      <c r="GD2" s="526" t="s">
        <v>207</v>
      </c>
      <c r="GE2" s="527" t="s">
        <v>208</v>
      </c>
      <c r="GF2" s="528" t="s">
        <v>209</v>
      </c>
      <c r="GG2" s="528" t="s">
        <v>210</v>
      </c>
      <c r="GH2" s="527" t="s">
        <v>211</v>
      </c>
      <c r="GI2" s="529" t="s">
        <v>212</v>
      </c>
      <c r="GJ2" s="530" t="s">
        <v>213</v>
      </c>
      <c r="GK2" s="523" t="s">
        <v>214</v>
      </c>
      <c r="GL2" s="531" t="s">
        <v>215</v>
      </c>
      <c r="GM2" s="531" t="s">
        <v>216</v>
      </c>
      <c r="GN2" s="532" t="s">
        <v>217</v>
      </c>
      <c r="GO2" s="532" t="s">
        <v>218</v>
      </c>
      <c r="GP2" s="533" t="s">
        <v>219</v>
      </c>
      <c r="GQ2" s="533" t="s">
        <v>215</v>
      </c>
      <c r="GR2" s="533" t="s">
        <v>220</v>
      </c>
      <c r="GS2" s="534" t="s">
        <v>221</v>
      </c>
      <c r="GT2" s="535" t="s">
        <v>222</v>
      </c>
      <c r="GU2" s="534" t="s">
        <v>215</v>
      </c>
      <c r="GV2" s="534" t="s">
        <v>223</v>
      </c>
      <c r="GW2" s="534" t="s">
        <v>217</v>
      </c>
      <c r="GX2" s="534" t="s">
        <v>224</v>
      </c>
      <c r="GY2" s="536" t="s">
        <v>225</v>
      </c>
      <c r="GZ2" s="537" t="s">
        <v>226</v>
      </c>
      <c r="HA2" s="537" t="s">
        <v>227</v>
      </c>
      <c r="HB2" s="537" t="s">
        <v>228</v>
      </c>
      <c r="HC2" s="538" t="s">
        <v>229</v>
      </c>
      <c r="HD2" s="539" t="s">
        <v>230</v>
      </c>
    </row>
    <row r="3" spans="1:212">
      <c r="D3" s="335"/>
      <c r="E3" s="335"/>
      <c r="F3" s="335"/>
      <c r="G3" s="335"/>
      <c r="H3" s="336"/>
      <c r="I3" s="336"/>
      <c r="J3" s="335"/>
      <c r="K3" s="335"/>
      <c r="L3" s="335"/>
      <c r="M3" s="335"/>
      <c r="N3" s="335"/>
      <c r="O3" s="335"/>
      <c r="P3" s="433"/>
      <c r="Q3" s="335"/>
      <c r="R3" s="337"/>
      <c r="S3" s="338"/>
      <c r="T3" s="338"/>
      <c r="U3" s="338"/>
      <c r="V3" s="470"/>
      <c r="W3" s="470"/>
      <c r="X3" s="470"/>
      <c r="Y3" s="470"/>
      <c r="Z3" s="470"/>
      <c r="AA3" s="470"/>
      <c r="AB3" s="470"/>
      <c r="AC3" s="470"/>
      <c r="AD3" s="470"/>
      <c r="AE3" s="470"/>
      <c r="AF3" s="470"/>
      <c r="AG3" s="470"/>
      <c r="AH3" s="335"/>
      <c r="AI3" s="335"/>
      <c r="AJ3" s="339"/>
      <c r="AK3" s="338"/>
      <c r="AL3" s="338"/>
      <c r="AM3" s="340"/>
      <c r="AN3" s="67"/>
      <c r="AP3" s="338"/>
      <c r="AQ3" s="338"/>
      <c r="AR3" s="122"/>
      <c r="AS3" s="338"/>
      <c r="AV3" s="338"/>
      <c r="AW3" s="338"/>
      <c r="AX3" s="338"/>
      <c r="AY3" s="335"/>
      <c r="AZ3" s="67"/>
      <c r="BA3" s="341"/>
      <c r="BB3" s="335"/>
      <c r="BC3" s="335"/>
      <c r="BD3" s="335"/>
      <c r="BE3" s="335"/>
      <c r="BF3" s="336"/>
      <c r="BG3" s="336"/>
      <c r="BH3" s="335"/>
      <c r="BI3" s="335"/>
      <c r="BJ3" s="335"/>
      <c r="BK3" s="335"/>
      <c r="BL3" s="335"/>
      <c r="BM3" s="396"/>
      <c r="BN3" s="335"/>
      <c r="BO3" s="335"/>
      <c r="BP3" s="117"/>
      <c r="BV3" s="343"/>
      <c r="BW3" s="48"/>
      <c r="BX3" s="343"/>
      <c r="BY3" s="48"/>
      <c r="BZ3" s="343"/>
      <c r="CA3" s="344"/>
      <c r="CB3" s="342"/>
    </row>
    <row r="4" spans="1:212">
      <c r="A4" s="1"/>
      <c r="B4" s="2"/>
      <c r="C4" s="3"/>
      <c r="D4" s="71"/>
      <c r="E4" s="71"/>
      <c r="F4" s="72"/>
      <c r="G4" s="73"/>
      <c r="H4" s="74"/>
      <c r="I4" s="75"/>
      <c r="J4" s="76"/>
      <c r="K4" s="10"/>
      <c r="L4" s="11"/>
      <c r="M4" s="10"/>
      <c r="N4" s="11"/>
      <c r="O4" s="11"/>
      <c r="P4" s="434"/>
      <c r="Q4" s="11"/>
      <c r="R4" s="12"/>
      <c r="S4" s="13"/>
      <c r="T4" s="13"/>
      <c r="U4" s="386"/>
      <c r="V4" s="540"/>
      <c r="W4" s="541"/>
      <c r="X4" s="542"/>
      <c r="Y4" s="542"/>
      <c r="Z4" s="443"/>
      <c r="AA4" s="444"/>
      <c r="AB4" s="445"/>
      <c r="AC4" s="446"/>
      <c r="AD4" s="543"/>
      <c r="AE4" s="543"/>
      <c r="AF4" s="543"/>
      <c r="AG4" s="543"/>
      <c r="AH4" s="14"/>
      <c r="AI4" s="14"/>
      <c r="AJ4" s="15"/>
      <c r="AK4" s="16"/>
      <c r="AL4" s="17"/>
      <c r="AM4" s="18"/>
      <c r="AN4" s="19"/>
      <c r="AO4" s="19"/>
      <c r="AP4" s="20"/>
      <c r="AQ4" s="20"/>
      <c r="AR4" s="21"/>
      <c r="AS4" s="125"/>
      <c r="AT4" s="23"/>
      <c r="AU4" s="24"/>
      <c r="AV4" s="25"/>
      <c r="AW4" s="26"/>
      <c r="AX4" s="27"/>
      <c r="AY4" s="28"/>
      <c r="AZ4" s="117"/>
      <c r="BA4" s="29"/>
      <c r="BB4" s="30"/>
      <c r="BC4" s="30"/>
      <c r="BD4" s="31"/>
      <c r="BE4" s="32"/>
      <c r="BF4" s="33"/>
      <c r="BG4" s="15"/>
      <c r="BH4" s="81"/>
      <c r="BI4" s="82"/>
      <c r="BJ4" s="83"/>
      <c r="BK4" s="84"/>
      <c r="BL4" s="85"/>
      <c r="BM4" s="395"/>
      <c r="BN4" s="87"/>
      <c r="BO4" s="88"/>
      <c r="BP4" s="41">
        <f>AJ4</f>
        <v>0</v>
      </c>
      <c r="BQ4" s="375"/>
      <c r="BR4" s="375"/>
      <c r="BS4" s="383"/>
      <c r="BT4" s="375"/>
      <c r="BU4" s="383"/>
      <c r="BV4" s="47"/>
      <c r="BW4" s="48"/>
      <c r="BX4" s="49"/>
      <c r="BY4" s="48"/>
      <c r="BZ4" s="47"/>
      <c r="CA4" s="48"/>
      <c r="CB4" s="50"/>
      <c r="CC4" s="544"/>
      <c r="CD4" s="545"/>
      <c r="CE4" s="545"/>
      <c r="CF4" s="545"/>
      <c r="CG4" s="546"/>
      <c r="CH4" s="545"/>
      <c r="CI4" s="547">
        <f>IF(AY4&lt;&gt;0, "mail", )</f>
        <v>0</v>
      </c>
      <c r="CJ4" s="434">
        <f>AJ4</f>
        <v>0</v>
      </c>
      <c r="CK4" s="548"/>
      <c r="CL4" s="549"/>
      <c r="CM4" s="550"/>
      <c r="CN4" s="551"/>
      <c r="CO4" s="552"/>
      <c r="CP4" s="553"/>
      <c r="CQ4" s="554"/>
      <c r="CR4" s="555"/>
      <c r="CS4" s="555"/>
      <c r="CT4" s="555"/>
      <c r="CU4" s="555"/>
      <c r="CV4" s="555"/>
      <c r="CW4" s="555"/>
      <c r="CX4" s="555"/>
      <c r="CY4" s="556"/>
      <c r="CZ4" s="557"/>
      <c r="DA4" s="558"/>
      <c r="DB4" s="558"/>
      <c r="DC4" s="559"/>
      <c r="DD4" s="559"/>
      <c r="DE4" s="559"/>
      <c r="DF4" s="560"/>
      <c r="DG4" s="560"/>
      <c r="DH4" s="560"/>
      <c r="DI4" s="561"/>
      <c r="DJ4" s="561"/>
      <c r="DK4" s="561"/>
      <c r="DL4" s="562"/>
      <c r="DM4" s="563"/>
      <c r="DN4" s="564"/>
      <c r="DO4" s="565"/>
      <c r="DP4" s="566"/>
      <c r="DQ4" s="567"/>
      <c r="DR4" s="568"/>
      <c r="DS4" s="567"/>
      <c r="DT4" s="568"/>
      <c r="DU4" s="569"/>
      <c r="DV4" s="568"/>
      <c r="DW4" s="570"/>
      <c r="DX4" s="568"/>
      <c r="DY4" s="569"/>
      <c r="DZ4" s="568"/>
      <c r="EA4" s="571"/>
      <c r="EB4" s="571"/>
      <c r="EC4" s="572"/>
      <c r="ED4" s="572"/>
      <c r="EE4" s="573" t="str">
        <f>CONCATENATE(E4," ",F4)</f>
        <v xml:space="preserve"> </v>
      </c>
      <c r="EF4" s="574"/>
      <c r="EG4" s="575"/>
      <c r="EH4" s="575"/>
      <c r="EI4" s="576"/>
      <c r="EJ4" s="577"/>
      <c r="EK4" s="578"/>
      <c r="EL4" s="578"/>
      <c r="EM4" s="579"/>
      <c r="EN4" s="579"/>
      <c r="EO4" s="579"/>
      <c r="EP4" s="580"/>
      <c r="EQ4" s="581"/>
      <c r="ER4" s="582"/>
      <c r="ES4" s="583"/>
      <c r="ET4" s="584"/>
      <c r="EU4" s="585"/>
      <c r="EV4" s="586"/>
      <c r="EW4" s="587"/>
      <c r="EX4" s="588"/>
      <c r="EY4" s="589"/>
      <c r="EZ4" s="590"/>
      <c r="FA4" s="590"/>
      <c r="FB4" s="590"/>
      <c r="FC4" s="591"/>
      <c r="FD4" s="591"/>
      <c r="FE4" s="591"/>
      <c r="FF4" s="592"/>
      <c r="FG4" s="592"/>
      <c r="FH4" s="592"/>
      <c r="FI4" s="593"/>
      <c r="FJ4" s="594"/>
      <c r="FK4" s="595"/>
      <c r="FL4" s="596"/>
      <c r="FM4" s="597"/>
      <c r="FN4" s="596"/>
      <c r="FO4" s="598"/>
      <c r="FP4" s="599"/>
      <c r="FQ4" s="600"/>
      <c r="FR4" s="601"/>
      <c r="FS4" s="602"/>
      <c r="FT4" s="602"/>
      <c r="FU4" s="602"/>
      <c r="FV4" s="602"/>
      <c r="FW4" s="603"/>
      <c r="FX4" s="604"/>
      <c r="FY4" s="605"/>
      <c r="FZ4" s="606"/>
      <c r="GA4" s="607"/>
      <c r="GB4" s="608"/>
      <c r="GC4" s="609"/>
      <c r="GD4" s="610"/>
      <c r="GE4" s="611"/>
      <c r="GF4" s="612"/>
      <c r="GG4" s="613"/>
      <c r="GH4" s="611"/>
      <c r="GI4" s="614"/>
      <c r="GJ4" s="615"/>
      <c r="GK4" s="616"/>
      <c r="GL4" s="617" t="e">
        <f>IF(honos_humania&gt;0, GJ4*recup_past_humania,)</f>
        <v>#REF!</v>
      </c>
      <c r="GM4" s="617" t="e">
        <f>IF(honos_humania&gt;0,recup_past_humania* 6.5%,)</f>
        <v>#REF!</v>
      </c>
      <c r="GN4" s="618" t="e">
        <f>IF(AND(honos_humania&gt;0,recup_futur_humania&gt;0), recup_futur_humania*GJ4,"-")</f>
        <v>#REF!</v>
      </c>
      <c r="GO4" s="618" t="e">
        <f>IF(AND(honos_humania&gt;0,recup_futur_humania&gt;0), recup_futur_humania*6.5%,"-")</f>
        <v>#REF!</v>
      </c>
      <c r="GP4" s="619"/>
      <c r="GQ4" s="619" t="e">
        <f>IF(honos_FA&gt;0, GJ4*recup_past_FA,)</f>
        <v>#REF!</v>
      </c>
      <c r="GR4" s="619" t="e">
        <f>IF(honos_FA&gt;0,recup_past_FA* 8%,)</f>
        <v>#REF!</v>
      </c>
      <c r="GS4" s="620"/>
      <c r="GT4" s="621"/>
      <c r="GU4" s="620" t="e">
        <f>IF(honos_CIBLE&gt;0, GJ4*recup_past_CIBLE,)</f>
        <v>#REF!</v>
      </c>
      <c r="GV4" s="620" t="e">
        <f>IF(honos_CIBLE&gt;0,recup_past_CIBLE*GT4,)</f>
        <v>#REF!</v>
      </c>
      <c r="GW4" s="620" t="e">
        <f>IF(AND(honos_CIBLE&gt;0,recup_futur_CIBLE&gt;0), recup_futur_CIBLE*GJ4,"-")</f>
        <v>#REF!</v>
      </c>
      <c r="GX4" s="620" t="e">
        <f>IF(AND(honos_CIBLE&gt;0,recup_futur_CIBLE&gt;0), recup_futur_CIBLE*GT4,"-")</f>
        <v>#REF!</v>
      </c>
      <c r="GY4" s="622"/>
      <c r="GZ4" s="623"/>
      <c r="HA4" s="624"/>
      <c r="HB4" s="625"/>
      <c r="HC4" s="626"/>
      <c r="HD4" s="627"/>
    </row>
    <row r="5" spans="1:212">
      <c r="A5" s="1"/>
      <c r="B5" s="2"/>
      <c r="C5" s="3"/>
      <c r="D5" s="71"/>
      <c r="E5" s="71"/>
      <c r="F5" s="72"/>
      <c r="G5" s="73"/>
      <c r="H5" s="74"/>
      <c r="I5" s="75"/>
      <c r="J5" s="76"/>
      <c r="K5" s="10"/>
      <c r="L5" s="11"/>
      <c r="M5" s="10"/>
      <c r="N5" s="11"/>
      <c r="O5" s="11"/>
      <c r="P5" s="434"/>
      <c r="Q5" s="11"/>
      <c r="R5" s="12"/>
      <c r="S5" s="16"/>
      <c r="T5" s="13"/>
      <c r="U5" s="386"/>
      <c r="V5" s="540"/>
      <c r="W5" s="541"/>
      <c r="X5" s="542"/>
      <c r="Y5" s="542"/>
      <c r="Z5" s="443"/>
      <c r="AA5" s="444"/>
      <c r="AB5" s="445"/>
      <c r="AC5" s="446"/>
      <c r="AD5" s="543"/>
      <c r="AE5" s="543"/>
      <c r="AF5" s="543"/>
      <c r="AG5" s="543"/>
      <c r="AH5" s="14"/>
      <c r="AI5" s="14"/>
      <c r="AJ5" s="15"/>
      <c r="AK5" s="16"/>
      <c r="AL5" s="17"/>
      <c r="AM5" s="18"/>
      <c r="AN5" s="19"/>
      <c r="AO5" s="19"/>
      <c r="AP5" s="20"/>
      <c r="AQ5" s="20"/>
      <c r="AR5" s="21"/>
      <c r="AS5" s="125"/>
      <c r="AT5" s="23"/>
      <c r="AU5" s="24"/>
      <c r="AV5" s="25"/>
      <c r="AW5" s="26"/>
      <c r="AX5" s="27"/>
      <c r="AY5" s="28"/>
      <c r="AZ5" s="117"/>
      <c r="BA5" s="29"/>
      <c r="BB5" s="30"/>
      <c r="BC5" s="30"/>
      <c r="BD5" s="31"/>
      <c r="BE5" s="32"/>
      <c r="BF5" s="33"/>
      <c r="BG5" s="15"/>
      <c r="BH5" s="81"/>
      <c r="BI5" s="82"/>
      <c r="BJ5" s="83"/>
      <c r="BK5" s="84"/>
      <c r="BL5" s="85"/>
      <c r="BM5" s="395"/>
      <c r="BN5" s="87"/>
      <c r="BO5" s="88"/>
      <c r="BP5" s="41">
        <f>AJ5</f>
        <v>0</v>
      </c>
      <c r="BQ5" s="375"/>
      <c r="BR5" s="375"/>
      <c r="BS5" s="383"/>
      <c r="BT5" s="375"/>
      <c r="BU5" s="383"/>
      <c r="BV5" s="47"/>
      <c r="BW5" s="48"/>
      <c r="BX5" s="49"/>
      <c r="BY5" s="48"/>
      <c r="BZ5" s="47"/>
      <c r="CA5" s="48"/>
      <c r="CB5" s="50"/>
      <c r="CC5" s="544"/>
      <c r="CD5" s="545"/>
      <c r="CE5" s="545"/>
      <c r="CF5" s="545"/>
      <c r="CG5" s="546"/>
      <c r="CH5" s="545"/>
      <c r="CI5" s="547">
        <f>IF(AY5&lt;&gt;0, "mail", )</f>
        <v>0</v>
      </c>
      <c r="CJ5" s="434">
        <f>AJ5</f>
        <v>0</v>
      </c>
      <c r="CK5" s="548"/>
      <c r="CL5" s="549"/>
      <c r="CM5" s="550"/>
      <c r="CN5" s="551"/>
      <c r="CO5" s="552"/>
      <c r="CP5" s="553"/>
      <c r="CQ5" s="554"/>
      <c r="CR5" s="555"/>
      <c r="CS5" s="555"/>
      <c r="CT5" s="555"/>
      <c r="CU5" s="555"/>
      <c r="CV5" s="555"/>
      <c r="CW5" s="555"/>
      <c r="CX5" s="555"/>
      <c r="CY5" s="556"/>
      <c r="CZ5" s="557"/>
      <c r="DA5" s="558"/>
      <c r="DB5" s="558"/>
      <c r="DC5" s="559"/>
      <c r="DD5" s="559"/>
      <c r="DE5" s="559"/>
      <c r="DF5" s="560"/>
      <c r="DG5" s="560"/>
      <c r="DH5" s="560"/>
      <c r="DI5" s="561"/>
      <c r="DJ5" s="561"/>
      <c r="DK5" s="561"/>
      <c r="DL5" s="562"/>
      <c r="DM5" s="563"/>
      <c r="DN5" s="564"/>
      <c r="DO5" s="565"/>
      <c r="DP5" s="566"/>
      <c r="DQ5" s="567"/>
      <c r="DR5" s="568"/>
      <c r="DS5" s="567"/>
      <c r="DT5" s="568"/>
      <c r="DU5" s="569"/>
      <c r="DV5" s="568"/>
      <c r="DW5" s="570"/>
      <c r="DX5" s="568"/>
      <c r="DY5" s="569"/>
      <c r="DZ5" s="568"/>
      <c r="EA5" s="571"/>
      <c r="EB5" s="571"/>
      <c r="EC5" s="572"/>
      <c r="ED5" s="572"/>
      <c r="EE5" s="573" t="str">
        <f>CONCATENATE(E5," ",F5)</f>
        <v xml:space="preserve"> </v>
      </c>
      <c r="EF5" s="574"/>
      <c r="EG5" s="575"/>
      <c r="EH5" s="575"/>
      <c r="EI5" s="576"/>
      <c r="EJ5" s="577"/>
      <c r="EK5" s="578"/>
      <c r="EL5" s="578"/>
      <c r="EM5" s="579"/>
      <c r="EN5" s="579"/>
      <c r="EO5" s="579"/>
      <c r="EP5" s="580"/>
      <c r="EQ5" s="581"/>
      <c r="ER5" s="582"/>
      <c r="ES5" s="583"/>
      <c r="ET5" s="584"/>
      <c r="EU5" s="585"/>
      <c r="EV5" s="586"/>
      <c r="EW5" s="587"/>
      <c r="EX5" s="588"/>
      <c r="EY5" s="589"/>
      <c r="EZ5" s="590"/>
      <c r="FA5" s="590"/>
      <c r="FB5" s="590"/>
      <c r="FC5" s="591"/>
      <c r="FD5" s="591"/>
      <c r="FE5" s="591"/>
      <c r="FF5" s="592"/>
      <c r="FG5" s="592"/>
      <c r="FH5" s="592"/>
      <c r="FI5" s="593"/>
      <c r="FJ5" s="594"/>
      <c r="FK5" s="595"/>
      <c r="FL5" s="596"/>
      <c r="FM5" s="597"/>
      <c r="FN5" s="596"/>
      <c r="FO5" s="598"/>
      <c r="FP5" s="599"/>
      <c r="FQ5" s="600"/>
      <c r="FR5" s="601"/>
      <c r="FS5" s="602"/>
      <c r="FT5" s="602"/>
      <c r="FU5" s="602"/>
      <c r="FV5" s="602"/>
      <c r="FW5" s="603"/>
      <c r="FX5" s="604"/>
      <c r="FY5" s="605"/>
      <c r="FZ5" s="606"/>
      <c r="GA5" s="607"/>
      <c r="GB5" s="608"/>
      <c r="GC5" s="609"/>
      <c r="GD5" s="610"/>
      <c r="GE5" s="611"/>
      <c r="GF5" s="612"/>
      <c r="GG5" s="613"/>
      <c r="GH5" s="611"/>
      <c r="GI5" s="614"/>
      <c r="GJ5" s="615"/>
      <c r="GK5" s="616"/>
      <c r="GL5" s="617" t="e">
        <f>IF(honos_humania&gt;0, GJ5*recup_past_humania,)</f>
        <v>#REF!</v>
      </c>
      <c r="GM5" s="617" t="e">
        <f>IF(honos_humania&gt;0,recup_past_humania* 6.5%,)</f>
        <v>#REF!</v>
      </c>
      <c r="GN5" s="618" t="e">
        <f>IF(AND(honos_humania&gt;0,recup_futur_humania&gt;0), recup_futur_humania*GJ5,"-")</f>
        <v>#REF!</v>
      </c>
      <c r="GO5" s="618" t="e">
        <f>IF(AND(honos_humania&gt;0,recup_futur_humania&gt;0), recup_futur_humania*6.5%,"-")</f>
        <v>#REF!</v>
      </c>
      <c r="GP5" s="619"/>
      <c r="GQ5" s="619" t="e">
        <f>IF(honos_FA&gt;0, GJ5*recup_past_FA,)</f>
        <v>#REF!</v>
      </c>
      <c r="GR5" s="619" t="e">
        <f>IF(honos_FA&gt;0,recup_past_FA* 8%,)</f>
        <v>#REF!</v>
      </c>
      <c r="GS5" s="620"/>
      <c r="GT5" s="621"/>
      <c r="GU5" s="620" t="e">
        <f>IF(honos_CIBLE&gt;0, GJ5*recup_past_CIBLE,)</f>
        <v>#REF!</v>
      </c>
      <c r="GV5" s="620" t="e">
        <f>IF(honos_CIBLE&gt;0,recup_past_CIBLE*GT5,)</f>
        <v>#REF!</v>
      </c>
      <c r="GW5" s="620" t="e">
        <f>IF(AND(honos_CIBLE&gt;0,recup_futur_CIBLE&gt;0), recup_futur_CIBLE*GJ5,"-")</f>
        <v>#REF!</v>
      </c>
      <c r="GX5" s="620" t="e">
        <f>IF(AND(honos_CIBLE&gt;0,recup_futur_CIBLE&gt;0), recup_futur_CIBLE*GT5,"-")</f>
        <v>#REF!</v>
      </c>
      <c r="GY5" s="622"/>
      <c r="GZ5" s="623"/>
      <c r="HA5" s="624"/>
      <c r="HB5" s="625"/>
      <c r="HC5" s="626"/>
      <c r="HD5" s="627"/>
    </row>
    <row r="304" ht="14.1" customHeight="1"/>
    <row r="305" ht="14.1" customHeight="1"/>
  </sheetData>
  <sheetProtection formatCells="0" formatRows="0" insertColumns="0" insertRows="0" deleteRows="0" sort="0" autoFilter="0"/>
  <autoFilter ref="A3:BS5">
    <sortState ref="A4:BS195">
      <sortCondition ref="BA3:BA195"/>
    </sortState>
  </autoFilter>
  <customSheetViews>
    <customSheetView guid="{2F8BF59A-B28C-C84F-879A-BD32D802FAA7}" scale="140" showAutoFilter="1" hiddenColumns="1">
      <pane xSplit="15" ySplit="11" topLeftCell="BG251"/>
      <selection activeCell="AJ18" sqref="AJ18"/>
      <pageMargins left="0" right="0" top="0" bottom="0" header="0" footer="0"/>
      <autoFilter ref="A3:BS257">
        <sortState ref="A4:BS195">
          <sortCondition ref="BA3:BA195"/>
        </sortState>
      </autoFilter>
    </customSheetView>
  </customSheetViews>
  <mergeCells count="18">
    <mergeCell ref="D1:I1"/>
    <mergeCell ref="A1:C1"/>
    <mergeCell ref="J1:O1"/>
    <mergeCell ref="GD1:GI1"/>
    <mergeCell ref="GJ1:HD1"/>
    <mergeCell ref="P1:AM1"/>
    <mergeCell ref="AN1:AX1"/>
    <mergeCell ref="AY1:BF1"/>
    <mergeCell ref="BG1:BO1"/>
    <mergeCell ref="BP1:BU1"/>
    <mergeCell ref="FJ1:FQ1"/>
    <mergeCell ref="FR1:FW1"/>
    <mergeCell ref="FX1:GC1"/>
    <mergeCell ref="BV1:CB1"/>
    <mergeCell ref="CC1:CI1"/>
    <mergeCell ref="CJ1:ED1"/>
    <mergeCell ref="EE1:EP1"/>
    <mergeCell ref="EQ1:FI1"/>
  </mergeCells>
  <conditionalFormatting sqref="AD4:AG5">
    <cfRule type="cellIs" dxfId="10" priority="4" operator="equal">
      <formula>"NON"</formula>
    </cfRule>
    <cfRule type="cellIs" dxfId="9" priority="5" operator="equal">
      <formula>"FA"</formula>
    </cfRule>
    <cfRule type="cellIs" dxfId="8" priority="6" operator="equal">
      <formula>"HUMANIA"</formula>
    </cfRule>
  </conditionalFormatting>
  <conditionalFormatting sqref="AD4:AG5">
    <cfRule type="cellIs" dxfId="7" priority="7" operator="equal">
      <formula>"NON"</formula>
    </cfRule>
    <cfRule type="cellIs" dxfId="6" priority="8" operator="equal">
      <formula>"FA"</formula>
    </cfRule>
    <cfRule type="cellIs" dxfId="5" priority="9" operator="equal">
      <formula>"HUMANIA"</formula>
    </cfRule>
  </conditionalFormatting>
  <conditionalFormatting sqref="CO4:CO5">
    <cfRule type="cellIs" dxfId="4" priority="2" operator="equal">
      <formula>"non"</formula>
    </cfRule>
    <cfRule type="cellIs" dxfId="3" priority="3" operator="equal">
      <formula>"oui"</formula>
    </cfRule>
  </conditionalFormatting>
  <conditionalFormatting sqref="FM4:FM5">
    <cfRule type="cellIs" dxfId="2" priority="1" operator="equal">
      <formula>"OK"</formula>
    </cfRule>
  </conditionalFormatting>
  <pageMargins left="0" right="0" top="0" bottom="0" header="0" footer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equal" id="{1F53197C-A1BE-8247-AF2B-121725396BF7}">
            <xm:f>'D:\Users\xavierangle\Dropbox\--INDISPENSABLES\Users\xavierangle\Dropbox\--INDISPENSABLES\[àFichier Prospects LIGHT V5.xlsx]Mailings'!#REF!</xm:f>
            <x14:dxf>
              <font>
                <color theme="0"/>
              </font>
              <fill>
                <patternFill patternType="solid">
                  <fgColor indexed="64"/>
                  <bgColor rgb="FFFF0000"/>
                </patternFill>
              </fill>
            </x14:dxf>
          </x14:cfRule>
          <x14:cfRule type="cellIs" priority="11" operator="between" id="{C60B62BC-8C64-494C-9F67-1954E79B6EFC}">
            <xm:f>'D:\Users\xavierangle\Dropbox\--INDISPENSABLES\Users\xavierangle\Dropbox\--INDISPENSABLES\[àFichier Prospects LIGHT V5.xlsx]Mailings'!#REF!</xm:f>
            <xm:f>'D:\Users\xavierangle\Dropbox\--INDISPENSABLES\Users\xavierangle\Dropbox\--INDISPENSABLES\[àFichier Prospects LIGHT V5.xlsx]Mailings'!#REF!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AD4:AG5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/>
  <dimension ref="B2:C561"/>
  <sheetViews>
    <sheetView zoomScale="130" zoomScaleNormal="130" zoomScalePageLayoutView="130" workbookViewId="0">
      <selection activeCell="F16" sqref="F16"/>
    </sheetView>
  </sheetViews>
  <sheetFormatPr baseColWidth="10" defaultColWidth="10.7109375" defaultRowHeight="12.75"/>
  <cols>
    <col min="1" max="51" width="10.7109375" style="67"/>
    <col min="52" max="67" width="10.7109375" style="67" customWidth="1"/>
    <col min="68" max="16384" width="10.7109375" style="67"/>
  </cols>
  <sheetData>
    <row r="2" spans="2:3" ht="24">
      <c r="B2" s="278" t="s">
        <v>46</v>
      </c>
      <c r="C2" s="637" t="s">
        <v>49</v>
      </c>
    </row>
    <row r="3" spans="2:3" ht="24">
      <c r="B3" s="78" t="s">
        <v>47</v>
      </c>
      <c r="C3" s="638" t="s">
        <v>51</v>
      </c>
    </row>
    <row r="4" spans="2:3" ht="24">
      <c r="B4" s="323" t="s">
        <v>48</v>
      </c>
      <c r="C4" s="639" t="s">
        <v>53</v>
      </c>
    </row>
    <row r="5" spans="2:3">
      <c r="B5" s="640" t="s">
        <v>50</v>
      </c>
      <c r="C5" s="350"/>
    </row>
    <row r="6" spans="2:3" ht="24">
      <c r="B6" s="326" t="s">
        <v>52</v>
      </c>
      <c r="C6" s="350"/>
    </row>
    <row r="7" spans="2:3" ht="24">
      <c r="B7" s="130" t="s">
        <v>54</v>
      </c>
    </row>
    <row r="8" spans="2:3" ht="24">
      <c r="B8" s="323" t="s">
        <v>55</v>
      </c>
    </row>
    <row r="78" ht="32.1" customHeight="1"/>
    <row r="560" ht="14.1" customHeight="1"/>
    <row r="561" ht="14.1" customHeight="1"/>
  </sheetData>
  <sheetProtection formatCells="0" formatRows="0" insertColumns="0" insertRows="0" deleteRows="0" sort="0" autoFilter="0"/>
  <customSheetViews>
    <customSheetView guid="{2F8BF59A-B28C-C84F-879A-BD32D802FAA7}" scale="140">
      <selection activeCell="AJ18" sqref="AJ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3"/>
  <dimension ref="A2:C561"/>
  <sheetViews>
    <sheetView zoomScale="130" zoomScaleNormal="130" zoomScalePageLayoutView="130" workbookViewId="0">
      <selection activeCell="F16" sqref="F16"/>
    </sheetView>
  </sheetViews>
  <sheetFormatPr baseColWidth="10" defaultColWidth="10.7109375" defaultRowHeight="12.75"/>
  <cols>
    <col min="1" max="1" width="17" style="67" customWidth="1"/>
    <col min="2" max="2" width="8.42578125" style="67" customWidth="1"/>
    <col min="3" max="3" width="10.7109375" style="67" customWidth="1"/>
    <col min="4" max="16384" width="10.7109375" style="67"/>
  </cols>
  <sheetData>
    <row r="2" spans="1:3">
      <c r="A2" s="67" t="s">
        <v>70</v>
      </c>
      <c r="B2" s="67">
        <f>JK!J3</f>
        <v>-2</v>
      </c>
      <c r="C2" s="636">
        <f>B2/total_contacts</f>
        <v>1</v>
      </c>
    </row>
    <row r="3" spans="1:3">
      <c r="A3" s="67" t="s">
        <v>71</v>
      </c>
      <c r="B3" s="67">
        <f>EtudeEnCours!J2</f>
        <v>0</v>
      </c>
      <c r="C3" s="636">
        <f>B3/total_contacts</f>
        <v>0</v>
      </c>
    </row>
    <row r="4" spans="1:3">
      <c r="A4" s="67" t="s">
        <v>64</v>
      </c>
      <c r="B4" s="67">
        <f>MandatsSignes!J2</f>
        <v>0</v>
      </c>
      <c r="C4" s="636">
        <f>B4/total_contacts</f>
        <v>0</v>
      </c>
    </row>
    <row r="5" spans="1:3">
      <c r="A5" s="67" t="s">
        <v>59</v>
      </c>
      <c r="B5" s="67">
        <f>Compromis!J2</f>
        <v>0</v>
      </c>
      <c r="C5" s="636">
        <f>B5/total_contacts</f>
        <v>0</v>
      </c>
    </row>
    <row r="6" spans="1:3">
      <c r="A6" s="67" t="s">
        <v>65</v>
      </c>
      <c r="B6" s="67">
        <f>VendusF!J2</f>
        <v>0</v>
      </c>
      <c r="C6" s="636">
        <f>B6/total_contacts</f>
        <v>0</v>
      </c>
    </row>
    <row r="7" spans="1:3">
      <c r="C7" s="636"/>
    </row>
    <row r="8" spans="1:3">
      <c r="A8" s="67" t="s">
        <v>66</v>
      </c>
      <c r="B8" s="67">
        <f>MandatsRetires!J2</f>
        <v>0</v>
      </c>
      <c r="C8" s="636">
        <f t="shared" ref="C8:C13" si="0">B8/total_contacts</f>
        <v>0</v>
      </c>
    </row>
    <row r="9" spans="1:3">
      <c r="A9" s="67" t="s">
        <v>58</v>
      </c>
      <c r="B9" s="67">
        <f>PasDeRetour!J2</f>
        <v>0</v>
      </c>
      <c r="C9" s="636">
        <f t="shared" si="0"/>
        <v>0</v>
      </c>
    </row>
    <row r="10" spans="1:3">
      <c r="A10" s="67" t="s">
        <v>67</v>
      </c>
      <c r="B10" s="67">
        <f>Vendus!J2</f>
        <v>0</v>
      </c>
      <c r="C10" s="636">
        <f t="shared" si="0"/>
        <v>0</v>
      </c>
    </row>
    <row r="11" spans="1:3">
      <c r="A11" s="67" t="s">
        <v>60</v>
      </c>
      <c r="B11" s="67">
        <f>PasInteret!J2</f>
        <v>0</v>
      </c>
      <c r="C11" s="636">
        <f t="shared" si="0"/>
        <v>0</v>
      </c>
    </row>
    <row r="12" spans="1:3">
      <c r="A12" s="67" t="s">
        <v>68</v>
      </c>
      <c r="B12" s="67">
        <f>PasDeNums!J2</f>
        <v>0</v>
      </c>
      <c r="C12" s="636">
        <f t="shared" si="0"/>
        <v>0</v>
      </c>
    </row>
    <row r="13" spans="1:3">
      <c r="A13" s="67" t="s">
        <v>57</v>
      </c>
      <c r="B13" s="67">
        <f>contacts!J2</f>
        <v>0</v>
      </c>
      <c r="C13" s="636">
        <f t="shared" si="0"/>
        <v>0</v>
      </c>
    </row>
    <row r="15" spans="1:3">
      <c r="A15" s="67" t="s">
        <v>69</v>
      </c>
      <c r="B15" s="67">
        <f>SUM(B2:B13)</f>
        <v>-2</v>
      </c>
    </row>
    <row r="78" ht="32.1" customHeight="1"/>
    <row r="560" ht="14.1" customHeight="1"/>
    <row r="561" ht="14.1" customHeight="1"/>
  </sheetData>
  <sheetProtection formatCells="0" formatRows="0" insertColumns="0" insertRows="0" deleteRows="0" sort="0" autoFilter="0"/>
  <customSheetViews>
    <customSheetView guid="{2F8BF59A-B28C-C84F-879A-BD32D802FAA7}" scale="140">
      <selection activeCell="AJ18" sqref="AJ18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4"/>
  <dimension ref="A2:H13"/>
  <sheetViews>
    <sheetView zoomScale="130" zoomScaleNormal="130" zoomScalePageLayoutView="130" workbookViewId="0">
      <selection activeCell="F16" sqref="F16"/>
    </sheetView>
  </sheetViews>
  <sheetFormatPr baseColWidth="10" defaultColWidth="10.7109375" defaultRowHeight="11.25"/>
  <cols>
    <col min="1" max="1" width="10.7109375" style="628"/>
    <col min="2" max="2" width="14.28515625" style="628" customWidth="1"/>
    <col min="3" max="6" width="10.7109375" style="628"/>
    <col min="7" max="7" width="14.5703125" style="628" customWidth="1"/>
    <col min="8" max="16384" width="10.7109375" style="628"/>
  </cols>
  <sheetData>
    <row r="2" spans="1:8" ht="24" customHeight="1">
      <c r="B2" s="629" t="s">
        <v>98</v>
      </c>
    </row>
    <row r="3" spans="1:8" ht="24" customHeight="1">
      <c r="B3" s="630">
        <v>10000</v>
      </c>
    </row>
    <row r="4" spans="1:8" ht="24" customHeight="1"/>
    <row r="5" spans="1:8" ht="24" customHeight="1">
      <c r="B5" s="631"/>
      <c r="C5" s="631" t="s">
        <v>99</v>
      </c>
      <c r="D5" s="631" t="s">
        <v>100</v>
      </c>
      <c r="H5" s="631" t="s">
        <v>101</v>
      </c>
    </row>
    <row r="6" spans="1:8" ht="24" customHeight="1">
      <c r="A6" s="632" t="s">
        <v>102</v>
      </c>
      <c r="B6" s="633">
        <f>com_totale-C6</f>
        <v>6000</v>
      </c>
      <c r="C6" s="633">
        <f>com_totale*D6</f>
        <v>4000</v>
      </c>
      <c r="D6" s="634">
        <f>IF(com_totale&gt;11000,H9,IF(com_totale&gt;8000,H8,IF(com_totale&gt;6000,H7,H6)))</f>
        <v>0.4</v>
      </c>
      <c r="F6" s="635">
        <v>1</v>
      </c>
      <c r="G6" s="635">
        <v>6000</v>
      </c>
      <c r="H6" s="634">
        <v>0.3</v>
      </c>
    </row>
    <row r="7" spans="1:8" ht="24" customHeight="1">
      <c r="F7" s="635">
        <v>6001</v>
      </c>
      <c r="G7" s="635">
        <v>8000</v>
      </c>
      <c r="H7" s="634">
        <v>0.35</v>
      </c>
    </row>
    <row r="8" spans="1:8" ht="24" customHeight="1">
      <c r="F8" s="635">
        <v>8001</v>
      </c>
      <c r="G8" s="635">
        <v>11000</v>
      </c>
      <c r="H8" s="634">
        <v>0.4</v>
      </c>
    </row>
    <row r="9" spans="1:8" ht="24" customHeight="1">
      <c r="F9" s="635">
        <v>8000</v>
      </c>
      <c r="G9" s="635" t="s">
        <v>103</v>
      </c>
      <c r="H9" s="634">
        <v>0.45</v>
      </c>
    </row>
    <row r="10" spans="1:8" ht="24" customHeight="1"/>
    <row r="11" spans="1:8" ht="24" customHeight="1"/>
    <row r="12" spans="1:8" ht="24" customHeight="1"/>
    <row r="13" spans="1:8" ht="24" customHeight="1"/>
  </sheetData>
  <sheetProtection formatCells="0" formatRows="0" insertColumns="0" insertRows="0" deleteRows="0" sort="0" autoFilter="0"/>
  <customSheetViews>
    <customSheetView guid="{2F8BF59A-B28C-C84F-879A-BD32D802FAA7}" scale="140">
      <selection activeCell="AJ18" sqref="AJ18"/>
      <pageMargins left="0.7" right="0.7" top="0.75" bottom="0.75" header="0.5" footer="0.5"/>
      <pageSetup paperSize="0" orientation="portrait" horizontalDpi="4294967292" verticalDpi="4294967292"/>
    </customSheetView>
  </customSheetViews>
  <pageMargins left="0.7" right="0.7" top="0.75" bottom="0.75" header="0.5" footer="0.5"/>
  <pageSetup paperSize="0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JK</vt:lpstr>
      <vt:lpstr>EtudeEnCours</vt:lpstr>
      <vt:lpstr>MandatsSignes</vt:lpstr>
      <vt:lpstr>Compromis</vt:lpstr>
      <vt:lpstr>MandatsRetires</vt:lpstr>
      <vt:lpstr>VendusF</vt:lpstr>
      <vt:lpstr>PasDeRetour</vt:lpstr>
      <vt:lpstr>Vendus</vt:lpstr>
      <vt:lpstr>PasInteret</vt:lpstr>
      <vt:lpstr>contacts</vt:lpstr>
      <vt:lpstr>PasDeNums</vt:lpstr>
      <vt:lpstr>mentions</vt:lpstr>
      <vt:lpstr>Tableau de bord</vt:lpstr>
      <vt:lpstr>calcul com</vt:lpstr>
      <vt:lpstr>com_totale</vt:lpstr>
      <vt:lpstr>total_contacts</vt:lpstr>
    </vt:vector>
  </TitlesOfParts>
  <Manager/>
  <Company>Angles &amp; Associes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xavier ANGLES</dc:creator>
  <cp:keywords/>
  <dc:description/>
  <cp:lastModifiedBy>gmb</cp:lastModifiedBy>
  <cp:revision>8</cp:revision>
  <dcterms:created xsi:type="dcterms:W3CDTF">2016-04-25T13:42:38Z</dcterms:created>
  <dcterms:modified xsi:type="dcterms:W3CDTF">2017-07-12T21:48:47Z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Angles &amp; Associes</vt:lpwstr>
  </property>
  <property fmtid="{D5CDD505-2E9C-101B-9397-08002B2CF9AE}" pid="4" name="DocSecurity">
    <vt:i4>0</vt:i4>
  </property>
  <property fmtid="{D5CDD505-2E9C-101B-9397-08002B2CF9AE}" pid="5" name="HyperlinksChanged">
    <vt:bool>true</vt:bool>
  </property>
  <property fmtid="{D5CDD505-2E9C-101B-9397-08002B2CF9AE}" pid="6" name="LinksUpToDate">
    <vt:bool>true</vt:bool>
  </property>
  <property fmtid="{D5CDD505-2E9C-101B-9397-08002B2CF9AE}" pid="7" name="ScaleCrop">
    <vt:bool>true</vt:bool>
  </property>
  <property fmtid="{D5CDD505-2E9C-101B-9397-08002B2CF9AE}" pid="8" name="ShareDoc">
    <vt:bool>true</vt:bool>
  </property>
</Properties>
</file>