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60" windowHeight="6930" tabRatio="1000" activeTab="6"/>
  </bookViews>
  <sheets>
    <sheet name="Accueil" sheetId="5" r:id="rId1"/>
    <sheet name="Saisies" sheetId="1" r:id="rId2"/>
    <sheet name="Barème" sheetId="2" r:id="rId3"/>
    <sheet name="Classement EQUIPE" sheetId="3" r:id="rId4"/>
    <sheet name="Classement INDIV" sheetId="6" r:id="rId5"/>
    <sheet name="Feuille Classes" sheetId="7" r:id="rId6"/>
    <sheet name="Feuilles Liaison" sheetId="8" r:id="rId7"/>
  </sheets>
  <definedNames>
    <definedName name="_xlnm._FilterDatabase" localSheetId="4" hidden="1">'Classement INDIV'!$A$2:$P$110</definedName>
    <definedName name="HAIES">Barème!$C$8:$E$19</definedName>
    <definedName name="LONGUEUR">Barème!$G$8:$J$19</definedName>
    <definedName name="Nom">Saisies!$F$4:$F$113</definedName>
    <definedName name="PERCHE">Barème!$F$8:$J$19</definedName>
    <definedName name="Prénom">Saisies!$G$4:$G$115</definedName>
    <definedName name="RELAIS">Barème!$K$9:$L$16</definedName>
    <definedName name="Sexe">Saisies!$E$4:$E$113</definedName>
    <definedName name="SPRINT">Barème!$B$8:$E$19</definedName>
    <definedName name="VORTEX">Barème!$H$8:$J$19</definedName>
  </definedNames>
  <calcPr calcId="152511"/>
</workbook>
</file>

<file path=xl/calcChain.xml><?xml version="1.0" encoding="utf-8"?>
<calcChain xmlns="http://schemas.openxmlformats.org/spreadsheetml/2006/main">
  <c r="H16" i="1" l="1"/>
  <c r="E37" i="8" l="1"/>
  <c r="K19" i="8"/>
  <c r="E19" i="8"/>
  <c r="K2" i="8"/>
  <c r="Q12" i="1" l="1"/>
  <c r="Q13" i="1"/>
  <c r="Q14" i="1"/>
  <c r="Q15" i="1"/>
  <c r="Q113" i="1"/>
  <c r="O113" i="1"/>
  <c r="M113" i="1"/>
  <c r="K113" i="1"/>
  <c r="I113" i="1"/>
  <c r="Q112" i="1"/>
  <c r="O112" i="1"/>
  <c r="M112" i="1"/>
  <c r="K112" i="1"/>
  <c r="I112" i="1"/>
  <c r="R112" i="1" s="1"/>
  <c r="Q111" i="1"/>
  <c r="O111" i="1"/>
  <c r="M111" i="1"/>
  <c r="K111" i="1"/>
  <c r="I111" i="1"/>
  <c r="Q110" i="1"/>
  <c r="O110" i="1"/>
  <c r="M110" i="1"/>
  <c r="K110" i="1"/>
  <c r="I110" i="1"/>
  <c r="Q109" i="1"/>
  <c r="O109" i="1"/>
  <c r="M109" i="1"/>
  <c r="K109" i="1"/>
  <c r="I109" i="1"/>
  <c r="Q108" i="1"/>
  <c r="O108" i="1"/>
  <c r="M108" i="1"/>
  <c r="K108" i="1"/>
  <c r="I108" i="1"/>
  <c r="Q107" i="1"/>
  <c r="O107" i="1"/>
  <c r="M107" i="1"/>
  <c r="K107" i="1"/>
  <c r="I107" i="1"/>
  <c r="Q106" i="1"/>
  <c r="O106" i="1"/>
  <c r="M106" i="1"/>
  <c r="K106" i="1"/>
  <c r="I106" i="1"/>
  <c r="Q105" i="1"/>
  <c r="O105" i="1"/>
  <c r="M105" i="1"/>
  <c r="K105" i="1"/>
  <c r="I105" i="1"/>
  <c r="Q104" i="1"/>
  <c r="O104" i="1"/>
  <c r="M104" i="1"/>
  <c r="K104" i="1"/>
  <c r="I104" i="1"/>
  <c r="Q103" i="1"/>
  <c r="O103" i="1"/>
  <c r="M103" i="1"/>
  <c r="K103" i="1"/>
  <c r="I103" i="1"/>
  <c r="T102" i="1"/>
  <c r="U10" i="3" s="1"/>
  <c r="Q102" i="1"/>
  <c r="O102" i="1"/>
  <c r="M102" i="1"/>
  <c r="K102" i="1"/>
  <c r="I102" i="1"/>
  <c r="O99" i="1"/>
  <c r="M99" i="1"/>
  <c r="K99" i="1"/>
  <c r="I99" i="1"/>
  <c r="O98" i="1"/>
  <c r="M98" i="1"/>
  <c r="K98" i="1"/>
  <c r="I98" i="1"/>
  <c r="O97" i="1"/>
  <c r="M97" i="1"/>
  <c r="K97" i="1"/>
  <c r="I97" i="1"/>
  <c r="Q96" i="1"/>
  <c r="O96" i="1"/>
  <c r="M96" i="1"/>
  <c r="K96" i="1"/>
  <c r="I96" i="1"/>
  <c r="Q95" i="1"/>
  <c r="O95" i="1"/>
  <c r="M95" i="1"/>
  <c r="K95" i="1"/>
  <c r="I95" i="1"/>
  <c r="Q94" i="1"/>
  <c r="O94" i="1"/>
  <c r="M94" i="1"/>
  <c r="K94" i="1"/>
  <c r="I94" i="1"/>
  <c r="Q93" i="1"/>
  <c r="O93" i="1"/>
  <c r="M93" i="1"/>
  <c r="K93" i="1"/>
  <c r="I93" i="1"/>
  <c r="Q92" i="1"/>
  <c r="O92" i="1"/>
  <c r="M92" i="1"/>
  <c r="K92" i="1"/>
  <c r="I92" i="1"/>
  <c r="Q91" i="1"/>
  <c r="O91" i="1"/>
  <c r="M91" i="1"/>
  <c r="K91" i="1"/>
  <c r="I91" i="1"/>
  <c r="Q90" i="1"/>
  <c r="O90" i="1"/>
  <c r="M90" i="1"/>
  <c r="K90" i="1"/>
  <c r="I90" i="1"/>
  <c r="Q89" i="1"/>
  <c r="O89" i="1"/>
  <c r="M89" i="1"/>
  <c r="K89" i="1"/>
  <c r="I89" i="1"/>
  <c r="T88" i="1"/>
  <c r="U9" i="3" s="1"/>
  <c r="U19" i="3" s="1"/>
  <c r="Q88" i="1"/>
  <c r="O88" i="1"/>
  <c r="M88" i="1"/>
  <c r="K88" i="1"/>
  <c r="I88" i="1"/>
  <c r="Q85" i="1"/>
  <c r="O85" i="1"/>
  <c r="M85" i="1"/>
  <c r="K85" i="1"/>
  <c r="I85" i="1"/>
  <c r="Q84" i="1"/>
  <c r="O84" i="1"/>
  <c r="M84" i="1"/>
  <c r="K84" i="1"/>
  <c r="I84" i="1"/>
  <c r="Q83" i="1"/>
  <c r="O83" i="1"/>
  <c r="M83" i="1"/>
  <c r="K83" i="1"/>
  <c r="I83" i="1"/>
  <c r="Q82" i="1"/>
  <c r="O82" i="1"/>
  <c r="M82" i="1"/>
  <c r="K82" i="1"/>
  <c r="I82" i="1"/>
  <c r="Q81" i="1"/>
  <c r="O81" i="1"/>
  <c r="M81" i="1"/>
  <c r="K81" i="1"/>
  <c r="I81" i="1"/>
  <c r="Q80" i="1"/>
  <c r="O80" i="1"/>
  <c r="M80" i="1"/>
  <c r="K80" i="1"/>
  <c r="I80" i="1"/>
  <c r="Q79" i="1"/>
  <c r="O79" i="1"/>
  <c r="M79" i="1"/>
  <c r="K79" i="1"/>
  <c r="I79" i="1"/>
  <c r="Q78" i="1"/>
  <c r="O78" i="1"/>
  <c r="M78" i="1"/>
  <c r="K78" i="1"/>
  <c r="I78" i="1"/>
  <c r="Q77" i="1"/>
  <c r="O77" i="1"/>
  <c r="M77" i="1"/>
  <c r="K77" i="1"/>
  <c r="I77" i="1"/>
  <c r="Q76" i="1"/>
  <c r="O76" i="1"/>
  <c r="M76" i="1"/>
  <c r="K76" i="1"/>
  <c r="I76" i="1"/>
  <c r="Q75" i="1"/>
  <c r="O75" i="1"/>
  <c r="M75" i="1"/>
  <c r="K75" i="1"/>
  <c r="I75" i="1"/>
  <c r="T74" i="1"/>
  <c r="U8" i="3" s="1"/>
  <c r="Q74" i="1"/>
  <c r="O74" i="1"/>
  <c r="M74" i="1"/>
  <c r="K74" i="1"/>
  <c r="I74" i="1"/>
  <c r="O71" i="1"/>
  <c r="M71" i="1"/>
  <c r="K71" i="1"/>
  <c r="I71" i="1"/>
  <c r="O70" i="1"/>
  <c r="M70" i="1"/>
  <c r="K70" i="1"/>
  <c r="I70" i="1"/>
  <c r="O69" i="1"/>
  <c r="M69" i="1"/>
  <c r="K69" i="1"/>
  <c r="I69" i="1"/>
  <c r="Q68" i="1"/>
  <c r="O68" i="1"/>
  <c r="M68" i="1"/>
  <c r="K68" i="1"/>
  <c r="I68" i="1"/>
  <c r="Q67" i="1"/>
  <c r="O67" i="1"/>
  <c r="M67" i="1"/>
  <c r="K67" i="1"/>
  <c r="I67" i="1"/>
  <c r="Q66" i="1"/>
  <c r="O66" i="1"/>
  <c r="M66" i="1"/>
  <c r="K66" i="1"/>
  <c r="I66" i="1"/>
  <c r="Q65" i="1"/>
  <c r="O65" i="1"/>
  <c r="M65" i="1"/>
  <c r="K65" i="1"/>
  <c r="I65" i="1"/>
  <c r="Q64" i="1"/>
  <c r="O64" i="1"/>
  <c r="M64" i="1"/>
  <c r="K64" i="1"/>
  <c r="I64" i="1"/>
  <c r="Q63" i="1"/>
  <c r="O63" i="1"/>
  <c r="M63" i="1"/>
  <c r="K63" i="1"/>
  <c r="I63" i="1"/>
  <c r="Q62" i="1"/>
  <c r="O62" i="1"/>
  <c r="M62" i="1"/>
  <c r="K62" i="1"/>
  <c r="I62" i="1"/>
  <c r="Q61" i="1"/>
  <c r="O61" i="1"/>
  <c r="M61" i="1"/>
  <c r="K61" i="1"/>
  <c r="I61" i="1"/>
  <c r="T60" i="1"/>
  <c r="U7" i="3" s="1"/>
  <c r="U18" i="3" s="1"/>
  <c r="Q60" i="1"/>
  <c r="O60" i="1"/>
  <c r="M60" i="1"/>
  <c r="K60" i="1"/>
  <c r="I60" i="1"/>
  <c r="Q57" i="1"/>
  <c r="O57" i="1"/>
  <c r="M57" i="1"/>
  <c r="K57" i="1"/>
  <c r="I57" i="1"/>
  <c r="Q56" i="1"/>
  <c r="O56" i="1"/>
  <c r="M56" i="1"/>
  <c r="K56" i="1"/>
  <c r="I56" i="1"/>
  <c r="Q55" i="1"/>
  <c r="O55" i="1"/>
  <c r="M55" i="1"/>
  <c r="K55" i="1"/>
  <c r="I55" i="1"/>
  <c r="Q54" i="1"/>
  <c r="O54" i="1"/>
  <c r="M54" i="1"/>
  <c r="K54" i="1"/>
  <c r="I54" i="1"/>
  <c r="Q53" i="1"/>
  <c r="O53" i="1"/>
  <c r="M53" i="1"/>
  <c r="K53" i="1"/>
  <c r="I53" i="1"/>
  <c r="Q52" i="1"/>
  <c r="O52" i="1"/>
  <c r="M52" i="1"/>
  <c r="K52" i="1"/>
  <c r="I52" i="1"/>
  <c r="Q51" i="1"/>
  <c r="O51" i="1"/>
  <c r="M51" i="1"/>
  <c r="K51" i="1"/>
  <c r="I51" i="1"/>
  <c r="Q50" i="1"/>
  <c r="O50" i="1"/>
  <c r="M50" i="1"/>
  <c r="K50" i="1"/>
  <c r="I50" i="1"/>
  <c r="Q49" i="1"/>
  <c r="O49" i="1"/>
  <c r="M49" i="1"/>
  <c r="K49" i="1"/>
  <c r="I49" i="1"/>
  <c r="Q48" i="1"/>
  <c r="O48" i="1"/>
  <c r="M48" i="1"/>
  <c r="K48" i="1"/>
  <c r="I48" i="1"/>
  <c r="Q47" i="1"/>
  <c r="O47" i="1"/>
  <c r="M47" i="1"/>
  <c r="K47" i="1"/>
  <c r="I47" i="1"/>
  <c r="T46" i="1"/>
  <c r="U6" i="3" s="1"/>
  <c r="Q46" i="1"/>
  <c r="O46" i="1"/>
  <c r="M46" i="1"/>
  <c r="K46" i="1"/>
  <c r="I46" i="1"/>
  <c r="O43" i="1"/>
  <c r="M43" i="1"/>
  <c r="K43" i="1"/>
  <c r="I43" i="1"/>
  <c r="O42" i="1"/>
  <c r="M42" i="1"/>
  <c r="K42" i="1"/>
  <c r="I42" i="1"/>
  <c r="O41" i="1"/>
  <c r="M41" i="1"/>
  <c r="K41" i="1"/>
  <c r="I41" i="1"/>
  <c r="Q40" i="1"/>
  <c r="O40" i="1"/>
  <c r="M40" i="1"/>
  <c r="K40" i="1"/>
  <c r="I40" i="1"/>
  <c r="Q39" i="1"/>
  <c r="O39" i="1"/>
  <c r="M39" i="1"/>
  <c r="K39" i="1"/>
  <c r="I39" i="1"/>
  <c r="Q38" i="1"/>
  <c r="O38" i="1"/>
  <c r="M38" i="1"/>
  <c r="K38" i="1"/>
  <c r="I38" i="1"/>
  <c r="Q37" i="1"/>
  <c r="O37" i="1"/>
  <c r="M37" i="1"/>
  <c r="K37" i="1"/>
  <c r="I37" i="1"/>
  <c r="Q36" i="1"/>
  <c r="O36" i="1"/>
  <c r="M36" i="1"/>
  <c r="K36" i="1"/>
  <c r="I36" i="1"/>
  <c r="Q35" i="1"/>
  <c r="O35" i="1"/>
  <c r="M35" i="1"/>
  <c r="K35" i="1"/>
  <c r="I35" i="1"/>
  <c r="Q34" i="1"/>
  <c r="O34" i="1"/>
  <c r="M34" i="1"/>
  <c r="K34" i="1"/>
  <c r="I34" i="1"/>
  <c r="Q33" i="1"/>
  <c r="O33" i="1"/>
  <c r="M33" i="1"/>
  <c r="K33" i="1"/>
  <c r="I33" i="1"/>
  <c r="T32" i="1"/>
  <c r="U5" i="3" s="1"/>
  <c r="U17" i="3" s="1"/>
  <c r="Q32" i="1"/>
  <c r="O32" i="1"/>
  <c r="N44" i="1" s="1"/>
  <c r="M32" i="1"/>
  <c r="K32" i="1"/>
  <c r="I32" i="1"/>
  <c r="T18" i="1"/>
  <c r="U4" i="3" s="1"/>
  <c r="Q19" i="1"/>
  <c r="Q20" i="1"/>
  <c r="Q21" i="1"/>
  <c r="Q22" i="1"/>
  <c r="Q23" i="1"/>
  <c r="Q24" i="1"/>
  <c r="Q25" i="1"/>
  <c r="Q26" i="1"/>
  <c r="Q27" i="1"/>
  <c r="Q28" i="1"/>
  <c r="Q29" i="1"/>
  <c r="Q18" i="1"/>
  <c r="O19" i="1"/>
  <c r="O20" i="1"/>
  <c r="O21" i="1"/>
  <c r="O22" i="1"/>
  <c r="O23" i="1"/>
  <c r="O24" i="1"/>
  <c r="O25" i="1"/>
  <c r="O26" i="1"/>
  <c r="O27" i="1"/>
  <c r="O28" i="1"/>
  <c r="O29" i="1"/>
  <c r="O18" i="1"/>
  <c r="M19" i="1"/>
  <c r="M20" i="1"/>
  <c r="M21" i="1"/>
  <c r="M22" i="1"/>
  <c r="M23" i="1"/>
  <c r="M24" i="1"/>
  <c r="M25" i="1"/>
  <c r="M26" i="1"/>
  <c r="M27" i="1"/>
  <c r="M28" i="1"/>
  <c r="M29" i="1"/>
  <c r="M18" i="1"/>
  <c r="K19" i="1"/>
  <c r="K20" i="1"/>
  <c r="K21" i="1"/>
  <c r="K22" i="1"/>
  <c r="K23" i="1"/>
  <c r="K24" i="1"/>
  <c r="K25" i="1"/>
  <c r="K26" i="1"/>
  <c r="K27" i="1"/>
  <c r="K28" i="1"/>
  <c r="K29" i="1"/>
  <c r="K18" i="1"/>
  <c r="I19" i="1"/>
  <c r="R19" i="1" s="1"/>
  <c r="I20" i="1"/>
  <c r="I21" i="1"/>
  <c r="I22" i="1"/>
  <c r="I23" i="1"/>
  <c r="I24" i="1"/>
  <c r="I25" i="1"/>
  <c r="I26" i="1"/>
  <c r="I27" i="1"/>
  <c r="I28" i="1"/>
  <c r="I29" i="1"/>
  <c r="R29" i="1" s="1"/>
  <c r="I18" i="1"/>
  <c r="R18" i="1" s="1"/>
  <c r="T4" i="1"/>
  <c r="U3" i="3" s="1"/>
  <c r="O13" i="1"/>
  <c r="O14" i="1"/>
  <c r="O15" i="1"/>
  <c r="M12" i="1"/>
  <c r="M13" i="1"/>
  <c r="M14" i="1"/>
  <c r="M15" i="1"/>
  <c r="K13" i="1"/>
  <c r="K14" i="1"/>
  <c r="K15" i="1"/>
  <c r="I13" i="1"/>
  <c r="I14" i="1"/>
  <c r="I15" i="1"/>
  <c r="R15" i="1" s="1"/>
  <c r="Q5" i="1"/>
  <c r="Q6" i="1"/>
  <c r="Q7" i="1"/>
  <c r="Q8" i="1"/>
  <c r="Q9" i="1"/>
  <c r="Q10" i="1"/>
  <c r="Q11" i="1"/>
  <c r="Q4" i="1"/>
  <c r="O5" i="1"/>
  <c r="O6" i="1"/>
  <c r="O7" i="1"/>
  <c r="O8" i="1"/>
  <c r="O9" i="1"/>
  <c r="O10" i="1"/>
  <c r="O11" i="1"/>
  <c r="O12" i="1"/>
  <c r="O4" i="1"/>
  <c r="M5" i="1"/>
  <c r="M6" i="1"/>
  <c r="M7" i="1"/>
  <c r="M8" i="1"/>
  <c r="M9" i="1"/>
  <c r="M10" i="1"/>
  <c r="M11" i="1"/>
  <c r="M4" i="1"/>
  <c r="K7" i="1"/>
  <c r="K8" i="1"/>
  <c r="K9" i="1"/>
  <c r="K10" i="1"/>
  <c r="K11" i="1"/>
  <c r="K12" i="1"/>
  <c r="K5" i="1"/>
  <c r="K6" i="1"/>
  <c r="K4" i="1"/>
  <c r="I5" i="1"/>
  <c r="I6" i="1"/>
  <c r="I7" i="1"/>
  <c r="I8" i="1"/>
  <c r="I9" i="1"/>
  <c r="I10" i="1"/>
  <c r="I11" i="1"/>
  <c r="I12" i="1"/>
  <c r="I4" i="1"/>
  <c r="V10" i="3" l="1"/>
  <c r="W10" i="3" s="1"/>
  <c r="R33" i="1"/>
  <c r="R37" i="1"/>
  <c r="R42" i="1"/>
  <c r="R43" i="1"/>
  <c r="R62" i="1"/>
  <c r="R66" i="1"/>
  <c r="R78" i="1"/>
  <c r="R82" i="1"/>
  <c r="R91" i="1"/>
  <c r="V4" i="3"/>
  <c r="W4" i="3" s="1"/>
  <c r="V7" i="3"/>
  <c r="W7" i="3" s="1"/>
  <c r="V3" i="3"/>
  <c r="W3" i="3" s="1"/>
  <c r="V9" i="3"/>
  <c r="W9" i="3" s="1"/>
  <c r="U16" i="3"/>
  <c r="V5" i="3"/>
  <c r="W5" i="3" s="1"/>
  <c r="V8" i="3"/>
  <c r="W8" i="3" s="1"/>
  <c r="V6" i="3"/>
  <c r="W6" i="3" s="1"/>
  <c r="R4" i="1"/>
  <c r="R11" i="1"/>
  <c r="R9" i="1"/>
  <c r="R7" i="1"/>
  <c r="R5" i="1"/>
  <c r="R14" i="1"/>
  <c r="R95" i="1"/>
  <c r="R106" i="1"/>
  <c r="R10" i="1"/>
  <c r="R6" i="1"/>
  <c r="J30" i="1"/>
  <c r="I4" i="3" s="1"/>
  <c r="R36" i="1"/>
  <c r="R40" i="1"/>
  <c r="R56" i="1"/>
  <c r="R77" i="1"/>
  <c r="R81" i="1"/>
  <c r="R110" i="1"/>
  <c r="L16" i="1"/>
  <c r="L3" i="3" s="1"/>
  <c r="N16" i="1"/>
  <c r="O3" i="3" s="1"/>
  <c r="H30" i="1"/>
  <c r="F4" i="3" s="1"/>
  <c r="P30" i="1"/>
  <c r="R4" i="3" s="1"/>
  <c r="R89" i="1"/>
  <c r="R93" i="1"/>
  <c r="R97" i="1"/>
  <c r="R98" i="1"/>
  <c r="R99" i="1"/>
  <c r="P114" i="1"/>
  <c r="R10" i="3" s="1"/>
  <c r="R12" i="1"/>
  <c r="R8" i="1"/>
  <c r="J16" i="1"/>
  <c r="I3" i="3" s="1"/>
  <c r="R13" i="1"/>
  <c r="N30" i="1"/>
  <c r="O4" i="3" s="1"/>
  <c r="R34" i="1"/>
  <c r="R38" i="1"/>
  <c r="R63" i="1"/>
  <c r="R67" i="1"/>
  <c r="N114" i="1"/>
  <c r="O10" i="3" s="1"/>
  <c r="R104" i="1"/>
  <c r="R108" i="1"/>
  <c r="R54" i="1"/>
  <c r="R53" i="1"/>
  <c r="R52" i="1"/>
  <c r="R50" i="1"/>
  <c r="R49" i="1"/>
  <c r="R48" i="1"/>
  <c r="R28" i="1"/>
  <c r="R27" i="1"/>
  <c r="R26" i="1"/>
  <c r="R25" i="1"/>
  <c r="R24" i="1"/>
  <c r="R23" i="1"/>
  <c r="R22" i="1"/>
  <c r="R20" i="1"/>
  <c r="L30" i="1"/>
  <c r="L4" i="3" s="1"/>
  <c r="L16" i="3" s="1"/>
  <c r="O5" i="3"/>
  <c r="R61" i="1"/>
  <c r="R65" i="1"/>
  <c r="R102" i="1"/>
  <c r="R103" i="1"/>
  <c r="R105" i="1"/>
  <c r="R107" i="1"/>
  <c r="R109" i="1"/>
  <c r="R111" i="1"/>
  <c r="R113" i="1"/>
  <c r="R92" i="1"/>
  <c r="R96" i="1"/>
  <c r="R90" i="1"/>
  <c r="R94" i="1"/>
  <c r="R76" i="1"/>
  <c r="R80" i="1"/>
  <c r="R84" i="1"/>
  <c r="R75" i="1"/>
  <c r="R79" i="1"/>
  <c r="R83" i="1"/>
  <c r="R74" i="1"/>
  <c r="R85" i="1"/>
  <c r="R64" i="1"/>
  <c r="R68" i="1"/>
  <c r="R60" i="1"/>
  <c r="R69" i="1"/>
  <c r="R70" i="1"/>
  <c r="R71" i="1"/>
  <c r="R47" i="1"/>
  <c r="R51" i="1"/>
  <c r="R55" i="1"/>
  <c r="R46" i="1"/>
  <c r="R57" i="1"/>
  <c r="R32" i="1"/>
  <c r="R35" i="1"/>
  <c r="R39" i="1"/>
  <c r="R41" i="1"/>
  <c r="F3" i="3"/>
  <c r="F16" i="3" s="1"/>
  <c r="H100" i="1"/>
  <c r="F9" i="3" s="1"/>
  <c r="L114" i="1"/>
  <c r="L10" i="3" s="1"/>
  <c r="R21" i="1"/>
  <c r="P16" i="1"/>
  <c r="R3" i="3" s="1"/>
  <c r="R16" i="3" s="1"/>
  <c r="P86" i="1"/>
  <c r="R8" i="3" s="1"/>
  <c r="J114" i="1"/>
  <c r="I10" i="3" s="1"/>
  <c r="L58" i="1"/>
  <c r="L6" i="3" s="1"/>
  <c r="L100" i="1"/>
  <c r="L9" i="3" s="1"/>
  <c r="L19" i="3" s="1"/>
  <c r="R88" i="1"/>
  <c r="P72" i="1"/>
  <c r="R7" i="3" s="1"/>
  <c r="H72" i="1"/>
  <c r="F7" i="3" s="1"/>
  <c r="J72" i="1"/>
  <c r="I7" i="3" s="1"/>
  <c r="N72" i="1"/>
  <c r="O7" i="3" s="1"/>
  <c r="L72" i="1"/>
  <c r="L7" i="3" s="1"/>
  <c r="J86" i="1"/>
  <c r="I8" i="3" s="1"/>
  <c r="H86" i="1"/>
  <c r="F8" i="3" s="1"/>
  <c r="P100" i="1"/>
  <c r="R9" i="3" s="1"/>
  <c r="R19" i="3" s="1"/>
  <c r="N100" i="1"/>
  <c r="O9" i="3" s="1"/>
  <c r="O19" i="3" s="1"/>
  <c r="J100" i="1"/>
  <c r="I9" i="3" s="1"/>
  <c r="H114" i="1"/>
  <c r="N86" i="1"/>
  <c r="O8" i="3" s="1"/>
  <c r="L86" i="1"/>
  <c r="L8" i="3" s="1"/>
  <c r="H58" i="1"/>
  <c r="P58" i="1"/>
  <c r="R6" i="3" s="1"/>
  <c r="N58" i="1"/>
  <c r="O6" i="3" s="1"/>
  <c r="J58" i="1"/>
  <c r="I6" i="3" s="1"/>
  <c r="P44" i="1"/>
  <c r="R5" i="3" s="1"/>
  <c r="J44" i="1"/>
  <c r="I5" i="3" s="1"/>
  <c r="I17" i="3" s="1"/>
  <c r="L44" i="1"/>
  <c r="L5" i="3" s="1"/>
  <c r="H44" i="1"/>
  <c r="O16" i="3" l="1"/>
  <c r="V19" i="3"/>
  <c r="W19" i="3" s="1"/>
  <c r="V17" i="3"/>
  <c r="W17" i="3" s="1"/>
  <c r="V18" i="3"/>
  <c r="W18" i="3" s="1"/>
  <c r="V16" i="3"/>
  <c r="W16" i="3" s="1"/>
  <c r="I19" i="3"/>
  <c r="I16" i="3"/>
  <c r="I18" i="3"/>
  <c r="R18" i="3"/>
  <c r="G30" i="1"/>
  <c r="C4" i="3" s="1"/>
  <c r="S30" i="1"/>
  <c r="O17" i="3"/>
  <c r="P6" i="3"/>
  <c r="Q6" i="3" s="1"/>
  <c r="P8" i="3"/>
  <c r="Q8" i="3" s="1"/>
  <c r="L17" i="3"/>
  <c r="O18" i="3"/>
  <c r="P18" i="3" s="1"/>
  <c r="Q18" i="3" s="1"/>
  <c r="P9" i="3"/>
  <c r="Q9" i="3" s="1"/>
  <c r="G114" i="1"/>
  <c r="C10" i="3" s="1"/>
  <c r="F10" i="3"/>
  <c r="F19" i="3" s="1"/>
  <c r="L18" i="3"/>
  <c r="P3" i="3"/>
  <c r="Q3" i="3" s="1"/>
  <c r="P5" i="3"/>
  <c r="Q5" i="3" s="1"/>
  <c r="S58" i="1"/>
  <c r="F6" i="3"/>
  <c r="R17" i="3"/>
  <c r="F18" i="3"/>
  <c r="P7" i="3"/>
  <c r="Q7" i="3" s="1"/>
  <c r="P10" i="3"/>
  <c r="Q10" i="3" s="1"/>
  <c r="P4" i="3"/>
  <c r="Q4" i="3" s="1"/>
  <c r="J18" i="3"/>
  <c r="K18" i="3" s="1"/>
  <c r="J17" i="3"/>
  <c r="K17" i="3" s="1"/>
  <c r="J16" i="3"/>
  <c r="K16" i="3" s="1"/>
  <c r="J19" i="3"/>
  <c r="K19" i="3" s="1"/>
  <c r="M6" i="3"/>
  <c r="N6" i="3" s="1"/>
  <c r="M9" i="3"/>
  <c r="N9" i="3" s="1"/>
  <c r="M7" i="3"/>
  <c r="N7" i="3" s="1"/>
  <c r="M8" i="3"/>
  <c r="N8" i="3" s="1"/>
  <c r="S4" i="3"/>
  <c r="T4" i="3" s="1"/>
  <c r="M19" i="3"/>
  <c r="N19" i="3" s="1"/>
  <c r="M18" i="3"/>
  <c r="N18" i="3" s="1"/>
  <c r="M16" i="3"/>
  <c r="N16" i="3" s="1"/>
  <c r="M17" i="3"/>
  <c r="N17" i="3" s="1"/>
  <c r="S9" i="3"/>
  <c r="T9" i="3" s="1"/>
  <c r="J3" i="3"/>
  <c r="K3" i="3" s="1"/>
  <c r="S7" i="3"/>
  <c r="T7" i="3" s="1"/>
  <c r="J10" i="3"/>
  <c r="K10" i="3" s="1"/>
  <c r="J5" i="3"/>
  <c r="K5" i="3" s="1"/>
  <c r="S44" i="1"/>
  <c r="F5" i="3"/>
  <c r="J7" i="3"/>
  <c r="K7" i="3" s="1"/>
  <c r="J6" i="3"/>
  <c r="K6" i="3" s="1"/>
  <c r="S6" i="3"/>
  <c r="T6" i="3" s="1"/>
  <c r="J9" i="3"/>
  <c r="K9" i="3" s="1"/>
  <c r="J4" i="3"/>
  <c r="K4" i="3" s="1"/>
  <c r="S5" i="3"/>
  <c r="T5" i="3" s="1"/>
  <c r="M4" i="3"/>
  <c r="N4" i="3" s="1"/>
  <c r="S16" i="3"/>
  <c r="T16" i="3" s="1"/>
  <c r="S19" i="3"/>
  <c r="T19" i="3" s="1"/>
  <c r="S18" i="3"/>
  <c r="T18" i="3" s="1"/>
  <c r="S17" i="3"/>
  <c r="T17" i="3" s="1"/>
  <c r="S8" i="3"/>
  <c r="T8" i="3" s="1"/>
  <c r="M10" i="3"/>
  <c r="N10" i="3" s="1"/>
  <c r="S3" i="3"/>
  <c r="T3" i="3" s="1"/>
  <c r="S10" i="3"/>
  <c r="T10" i="3" s="1"/>
  <c r="M5" i="3"/>
  <c r="N5" i="3" s="1"/>
  <c r="J8" i="3"/>
  <c r="K8" i="3" s="1"/>
  <c r="M3" i="3"/>
  <c r="N3" i="3" s="1"/>
  <c r="G72" i="1"/>
  <c r="C7" i="3" s="1"/>
  <c r="S72" i="1"/>
  <c r="S86" i="1"/>
  <c r="S100" i="1"/>
  <c r="G100" i="1"/>
  <c r="C9" i="3" s="1"/>
  <c r="S114" i="1"/>
  <c r="G86" i="1"/>
  <c r="C8" i="3" s="1"/>
  <c r="G58" i="1"/>
  <c r="C6" i="3" s="1"/>
  <c r="G44" i="1"/>
  <c r="C5" i="3" s="1"/>
  <c r="S16" i="1"/>
  <c r="G16" i="1"/>
  <c r="C3" i="3" s="1"/>
  <c r="C16" i="3" s="1"/>
  <c r="C19" i="3" l="1"/>
  <c r="P16" i="3"/>
  <c r="Q16" i="3" s="1"/>
  <c r="C17" i="3"/>
  <c r="P17" i="3"/>
  <c r="Q17" i="3" s="1"/>
  <c r="P19" i="3"/>
  <c r="Q19" i="3" s="1"/>
  <c r="C18" i="3"/>
  <c r="F17" i="3"/>
  <c r="G9" i="3"/>
  <c r="H9" i="3" s="1"/>
  <c r="G3" i="3"/>
  <c r="H3" i="3" s="1"/>
  <c r="G10" i="3"/>
  <c r="H10" i="3" s="1"/>
  <c r="G5" i="3"/>
  <c r="H5" i="3" s="1"/>
  <c r="G6" i="3"/>
  <c r="H6" i="3" s="1"/>
  <c r="G7" i="3"/>
  <c r="H7" i="3" s="1"/>
  <c r="G8" i="3"/>
  <c r="H8" i="3" s="1"/>
  <c r="G4" i="3"/>
  <c r="H4" i="3" s="1"/>
  <c r="D5" i="3"/>
  <c r="E5" i="3" s="1"/>
  <c r="D9" i="3"/>
  <c r="E9" i="3" s="1"/>
  <c r="D4" i="3"/>
  <c r="E4" i="3" s="1"/>
  <c r="D8" i="3"/>
  <c r="E8" i="3" s="1"/>
  <c r="D6" i="3"/>
  <c r="E6" i="3" s="1"/>
  <c r="D10" i="3"/>
  <c r="E10" i="3" s="1"/>
  <c r="D7" i="3"/>
  <c r="E7" i="3" s="1"/>
  <c r="D3" i="3"/>
  <c r="E3" i="3" s="1"/>
  <c r="D19" i="3" l="1"/>
  <c r="E19" i="3" s="1"/>
  <c r="D17" i="3"/>
  <c r="E17" i="3" s="1"/>
  <c r="D16" i="3"/>
  <c r="E16" i="3" s="1"/>
  <c r="D18" i="3"/>
  <c r="E18" i="3" s="1"/>
  <c r="G16" i="3"/>
  <c r="H16" i="3" s="1"/>
  <c r="G19" i="3"/>
  <c r="H19" i="3" s="1"/>
  <c r="G18" i="3"/>
  <c r="H18" i="3" s="1"/>
  <c r="G17" i="3"/>
  <c r="H17" i="3" s="1"/>
</calcChain>
</file>

<file path=xl/sharedStrings.xml><?xml version="1.0" encoding="utf-8"?>
<sst xmlns="http://schemas.openxmlformats.org/spreadsheetml/2006/main" count="1114" uniqueCount="165">
  <si>
    <t>Equipe</t>
  </si>
  <si>
    <t>Nom</t>
  </si>
  <si>
    <t>Prénom</t>
  </si>
  <si>
    <t>n° Athlète</t>
  </si>
  <si>
    <t>A</t>
  </si>
  <si>
    <t>B</t>
  </si>
  <si>
    <t>Temps</t>
  </si>
  <si>
    <t>Points</t>
  </si>
  <si>
    <t>Course 50m</t>
  </si>
  <si>
    <t>Longueur</t>
  </si>
  <si>
    <t>Distance</t>
  </si>
  <si>
    <t>Place</t>
  </si>
  <si>
    <t>50m</t>
  </si>
  <si>
    <t>50m Haies</t>
  </si>
  <si>
    <t>Perche</t>
  </si>
  <si>
    <t>Vortex</t>
  </si>
  <si>
    <t>Filles</t>
  </si>
  <si>
    <t>Garçons</t>
  </si>
  <si>
    <t>Relais 8x200m</t>
  </si>
  <si>
    <t>Classement par Equipe</t>
  </si>
  <si>
    <t>POINTS</t>
  </si>
  <si>
    <t>BAREME</t>
  </si>
  <si>
    <t>Sexe</t>
  </si>
  <si>
    <t>F</t>
  </si>
  <si>
    <t>G</t>
  </si>
  <si>
    <t>Classe</t>
  </si>
  <si>
    <t>Inter-classe 5°</t>
  </si>
  <si>
    <t>Athlétisme</t>
  </si>
  <si>
    <t>Dans chaque classe : 2 équipes (A et B)</t>
  </si>
  <si>
    <t>Résultats: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</si>
  <si>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</si>
  <si>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</si>
  <si>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</si>
  <si>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</si>
  <si>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</si>
  <si>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</si>
  <si>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</si>
  <si>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</si>
  <si>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</si>
  <si>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</si>
  <si>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</si>
  <si>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</si>
  <si>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</si>
  <si>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</si>
  <si>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</si>
  <si>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</si>
  <si>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</si>
  <si>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</si>
  <si>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</si>
  <si>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</si>
  <si>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</si>
  <si>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</si>
  <si>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</si>
  <si>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</si>
  <si>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</si>
  <si>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</si>
  <si>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</si>
  <si>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</si>
  <si>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</si>
  <si>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</si>
  <si>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</si>
  <si>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</si>
  <si>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</si>
  <si>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</si>
  <si>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</si>
  <si>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</si>
  <si>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</si>
  <si>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</si>
  <si>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5°1</t>
  </si>
  <si>
    <t>TEST20</t>
  </si>
  <si>
    <t>PRENOM20</t>
  </si>
  <si>
    <t>TEST21</t>
  </si>
  <si>
    <t>PRENOM21</t>
  </si>
  <si>
    <t>Relais</t>
  </si>
  <si>
    <t>Résultats (8 meilleures perfs + relais)</t>
  </si>
  <si>
    <t>Résultats (sans relais)</t>
  </si>
  <si>
    <t>5°2</t>
  </si>
  <si>
    <t>5°3</t>
  </si>
  <si>
    <t>5°4</t>
  </si>
  <si>
    <t>CLASSEMENT PAR EQUIPE</t>
  </si>
  <si>
    <t>TOTAL</t>
  </si>
  <si>
    <t>RANG</t>
  </si>
  <si>
    <t>Classement</t>
  </si>
  <si>
    <t>50M</t>
  </si>
  <si>
    <t>50M HAIES</t>
  </si>
  <si>
    <t>PERCHE</t>
  </si>
  <si>
    <t>LONGUEUR</t>
  </si>
  <si>
    <t>VORTEX</t>
  </si>
  <si>
    <t>CLASSEMENT PAR CLASSE</t>
  </si>
  <si>
    <t>A ET B</t>
  </si>
  <si>
    <t>test22</t>
  </si>
  <si>
    <t>test23</t>
  </si>
  <si>
    <t>test24</t>
  </si>
  <si>
    <t>test25</t>
  </si>
  <si>
    <t>test26</t>
  </si>
  <si>
    <t>test27</t>
  </si>
  <si>
    <t>test28</t>
  </si>
  <si>
    <t>test29</t>
  </si>
  <si>
    <t>test30</t>
  </si>
  <si>
    <t>test31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</si>
  <si>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</si>
  <si>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</si>
  <si>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</si>
  <si>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</si>
  <si>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</si>
  <si>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</si>
  <si>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</si>
  <si>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</si>
  <si>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</si>
  <si>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</si>
  <si>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INDIV</t>
  </si>
  <si>
    <t/>
  </si>
  <si>
    <t>cliquer sur le bouton correspondant au classement souhaité</t>
  </si>
  <si>
    <t>Collège A. Tavan - Montfavet</t>
  </si>
  <si>
    <t>Inter-Classes 5° -  Athlétisme</t>
  </si>
  <si>
    <t>Un barème Fille et Garçon est appliqué</t>
  </si>
  <si>
    <t xml:space="preserve">Pour chaque classe: </t>
  </si>
  <si>
    <t xml:space="preserve">Les 8 meilleurs de chaque équipe participent à un relais 8x200m </t>
  </si>
  <si>
    <t>Classement par classe sur l'ensemble des épreuves</t>
  </si>
  <si>
    <t>Classement par catégorie pour chaque épreuve</t>
  </si>
  <si>
    <t>Impression-Classement par Equipe</t>
  </si>
  <si>
    <t>Impression-Classement Individuel</t>
  </si>
  <si>
    <t>Ordre de Passage</t>
  </si>
  <si>
    <t>Horaires</t>
  </si>
  <si>
    <t>…..……..h…..……..mn</t>
  </si>
  <si>
    <t>……h…..…mn</t>
  </si>
  <si>
    <t>Concours</t>
  </si>
  <si>
    <t>COURSE                         50m</t>
  </si>
  <si>
    <t>COURSE                    50m HAIES</t>
  </si>
  <si>
    <t>SAUT                          PERCHE</t>
  </si>
  <si>
    <t>SAUT                       LONGUEUR</t>
  </si>
  <si>
    <t>LANCER                      VORTEX</t>
  </si>
  <si>
    <t>COURSE  RELAIS  8x200m</t>
  </si>
  <si>
    <t>NOMS</t>
  </si>
  <si>
    <t>CLASSEMENT:</t>
  </si>
  <si>
    <t>TOTAL DES 8 MEILLEURES  PERFORMANCES</t>
  </si>
  <si>
    <t>8 Meilleures</t>
  </si>
  <si>
    <t>TOTAL:</t>
  </si>
  <si>
    <t>Entourer les 8 Meilleures Performances dans chaque concours pour faire le total avant de quitter l'atelier du concours</t>
  </si>
  <si>
    <t>INTERCLASSES  5° - ATHLETISME</t>
  </si>
  <si>
    <r>
      <rPr>
        <b/>
        <u/>
        <sz val="14"/>
        <color theme="1"/>
        <rFont val="Calibri"/>
        <family val="2"/>
        <scheme val="minor"/>
      </rPr>
      <t>Classe</t>
    </r>
    <r>
      <rPr>
        <b/>
        <sz val="14"/>
        <color theme="1"/>
        <rFont val="Calibri"/>
        <family val="2"/>
        <scheme val="minor"/>
      </rPr>
      <t>:</t>
    </r>
  </si>
  <si>
    <t>5°1 - A</t>
  </si>
  <si>
    <t>5°1  - B</t>
  </si>
  <si>
    <t>5°2 - A</t>
  </si>
  <si>
    <t>5°2 - B</t>
  </si>
  <si>
    <t>5°3 - A</t>
  </si>
  <si>
    <t>5°3 - B</t>
  </si>
  <si>
    <t>5°4 - A</t>
  </si>
  <si>
    <t>5°4 - B</t>
  </si>
  <si>
    <t xml:space="preserve">50m </t>
  </si>
  <si>
    <t>Concours:</t>
  </si>
  <si>
    <t>Classe:</t>
  </si>
  <si>
    <t>50m  HAIES</t>
  </si>
  <si>
    <t>SAUT  PERCHE</t>
  </si>
  <si>
    <t>SAUT  LONGUEUR</t>
  </si>
  <si>
    <t>LANCER  VORTEX</t>
  </si>
  <si>
    <t>Feuilles Equipe:</t>
  </si>
  <si>
    <t>Edition des feuilles une fois la feuille "saisies" remplie</t>
  </si>
  <si>
    <t>Chaque membre de chaque équipe participe aux concours: 50m, 50m Haies, Longueur, Perche, Lancer de Vortex</t>
  </si>
  <si>
    <t>Classement Scratch Filles/Garçons sur l'ensemble des épreuves</t>
  </si>
  <si>
    <t>PRENOMS</t>
  </si>
  <si>
    <t>Sub Liste()</t>
  </si>
  <si>
    <t>Sheets("Feuille Classes").Range("C9:E24").Value=</t>
  </si>
  <si>
    <t xml:space="preserve"> Sheets(Sheets("Feuilles Classes").Range("E3").Value).Sheets("Saisies")Range("E4:G113").Value</t>
  </si>
  <si>
    <t>SIERREUR(INDEX(C$3:C$180;PETITE.VALEUR(SI($D$3:$D$180=$H$3;LIGNE($D$3:$D$180)-2;"");LIGNE($A1)));"")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</si>
</sst>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]:mm:ss;@"/>
    <numFmt numFmtId="165" formatCode="mm:ss.00"/>
    <numFmt numFmtId="166" formatCode="0.00;[Red]0.00"/>
    <numFmt numFmtId="167" formatCode="0.0"/>
  </numFmts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u/>
      <sz val="16"/>
      <color rgb="FFFF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1"/>
      <color theme="1"/>
      <name val="Adobe Caslon Pro"/>
      <family val="1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b/>
      <i/>
      <sz val="10"/>
      <color rgb="FF0070C0"/>
      <name val="Calibri"/>
      <family val="2"/>
      <scheme val="minor"/>
    </font>
    <font>
      <b/>
      <u/>
      <sz val="16"/>
      <color rgb="FF0070C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6" tint="-0.24994659260841701"/>
      </left>
      <right/>
      <top style="medium">
        <color theme="6" tint="-0.24994659260841701"/>
      </top>
      <bottom style="medium">
        <color theme="6" tint="-0.24994659260841701"/>
      </bottom>
      <diagonal/>
    </border>
    <border>
      <left/>
      <right style="medium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</borders>
  <cellStyleXfs count="1">
    <xf numFmtId="0" fontId="0" fillId="0" borderId="0"/>
  </cellStyleXfs>
  <cellXfs count="367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1" fillId="0" borderId="21" xfId="0" applyFont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2" fontId="5" fillId="0" borderId="23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2" fontId="5" fillId="0" borderId="24" xfId="0" applyNumberFormat="1" applyFont="1" applyBorder="1" applyAlignment="1">
      <alignment horizontal="center" vertical="center"/>
    </xf>
    <xf numFmtId="2" fontId="5" fillId="0" borderId="25" xfId="0" applyNumberFormat="1" applyFont="1" applyBorder="1" applyAlignment="1">
      <alignment horizontal="center" vertical="center"/>
    </xf>
    <xf numFmtId="2" fontId="5" fillId="0" borderId="2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/>
    </xf>
    <xf numFmtId="2" fontId="5" fillId="0" borderId="27" xfId="0" applyNumberFormat="1" applyFont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1" borderId="1" xfId="0" applyNumberFormat="1" applyFont="1" applyFill="1" applyBorder="1" applyAlignment="1">
      <alignment horizontal="center" vertical="center"/>
    </xf>
    <xf numFmtId="2" fontId="2" fillId="11" borderId="1" xfId="0" applyNumberFormat="1" applyFon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2" fontId="5" fillId="11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165" fontId="5" fillId="11" borderId="0" xfId="0" applyNumberFormat="1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165" fontId="2" fillId="11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4" borderId="2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2" fillId="7" borderId="3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/>
    </xf>
    <xf numFmtId="0" fontId="2" fillId="8" borderId="3" xfId="0" applyFont="1" applyFill="1" applyBorder="1" applyAlignment="1">
      <alignment vertical="center"/>
    </xf>
    <xf numFmtId="0" fontId="2" fillId="10" borderId="2" xfId="0" applyFont="1" applyFill="1" applyBorder="1" applyAlignment="1">
      <alignment vertical="center"/>
    </xf>
    <xf numFmtId="0" fontId="2" fillId="10" borderId="3" xfId="0" applyFont="1" applyFill="1" applyBorder="1" applyAlignment="1">
      <alignment vertical="center"/>
    </xf>
    <xf numFmtId="0" fontId="8" fillId="9" borderId="22" xfId="0" applyFont="1" applyFill="1" applyBorder="1" applyAlignment="1">
      <alignment vertical="center"/>
    </xf>
    <xf numFmtId="0" fontId="8" fillId="9" borderId="3" xfId="0" applyFont="1" applyFill="1" applyBorder="1" applyAlignment="1">
      <alignment vertical="center"/>
    </xf>
    <xf numFmtId="0" fontId="0" fillId="9" borderId="22" xfId="0" applyFill="1" applyBorder="1" applyAlignment="1"/>
    <xf numFmtId="0" fontId="0" fillId="9" borderId="3" xfId="0" applyFill="1" applyBorder="1" applyAlignment="1"/>
    <xf numFmtId="0" fontId="2" fillId="11" borderId="0" xfId="0" applyFont="1" applyFill="1" applyBorder="1" applyAlignment="1">
      <alignment horizontal="center" vertical="center"/>
    </xf>
    <xf numFmtId="0" fontId="2" fillId="10" borderId="22" xfId="0" applyFont="1" applyFill="1" applyBorder="1" applyAlignment="1">
      <alignment vertical="center"/>
    </xf>
    <xf numFmtId="1" fontId="13" fillId="13" borderId="1" xfId="0" applyNumberFormat="1" applyFont="1" applyFill="1" applyBorder="1" applyAlignment="1">
      <alignment horizontal="center" vertical="center"/>
    </xf>
    <xf numFmtId="1" fontId="2" fillId="10" borderId="3" xfId="0" applyNumberFormat="1" applyFont="1" applyFill="1" applyBorder="1" applyAlignment="1">
      <alignment vertical="center"/>
    </xf>
    <xf numFmtId="1" fontId="2" fillId="8" borderId="2" xfId="0" applyNumberFormat="1" applyFont="1" applyFill="1" applyBorder="1" applyAlignment="1">
      <alignment vertical="center"/>
    </xf>
    <xf numFmtId="0" fontId="0" fillId="2" borderId="0" xfId="0" applyFill="1"/>
    <xf numFmtId="0" fontId="0" fillId="12" borderId="0" xfId="0" applyFill="1"/>
    <xf numFmtId="0" fontId="0" fillId="0" borderId="1" xfId="0" applyBorder="1" applyAlignment="1" applyProtection="1">
      <alignment horizontal="center" vertical="center"/>
      <protection locked="0"/>
    </xf>
    <xf numFmtId="2" fontId="5" fillId="4" borderId="1" xfId="0" applyNumberFormat="1" applyFont="1" applyFill="1" applyBorder="1" applyAlignment="1" applyProtection="1">
      <alignment horizontal="center" vertical="center"/>
      <protection locked="0"/>
    </xf>
    <xf numFmtId="2" fontId="5" fillId="6" borderId="1" xfId="0" applyNumberFormat="1" applyFont="1" applyFill="1" applyBorder="1" applyAlignment="1" applyProtection="1">
      <alignment horizontal="center" vertical="center"/>
      <protection locked="0"/>
    </xf>
    <xf numFmtId="166" fontId="5" fillId="7" borderId="1" xfId="0" quotePrefix="1" applyNumberFormat="1" applyFont="1" applyFill="1" applyBorder="1" applyAlignment="1" applyProtection="1">
      <alignment horizontal="center" vertical="center"/>
      <protection locked="0"/>
    </xf>
    <xf numFmtId="166" fontId="5" fillId="7" borderId="1" xfId="0" applyNumberFormat="1" applyFont="1" applyFill="1" applyBorder="1" applyAlignment="1" applyProtection="1">
      <alignment horizontal="center" vertical="center"/>
      <protection locked="0"/>
    </xf>
    <xf numFmtId="2" fontId="5" fillId="7" borderId="1" xfId="0" applyNumberFormat="1" applyFont="1" applyFill="1" applyBorder="1" applyAlignment="1" applyProtection="1">
      <alignment horizontal="center" vertical="center"/>
      <protection locked="0"/>
    </xf>
    <xf numFmtId="2" fontId="5" fillId="8" borderId="1" xfId="0" applyNumberFormat="1" applyFont="1" applyFill="1" applyBorder="1" applyAlignment="1" applyProtection="1">
      <alignment horizontal="center" vertical="center"/>
      <protection locked="0"/>
    </xf>
    <xf numFmtId="0" fontId="5" fillId="10" borderId="1" xfId="0" applyFont="1" applyFill="1" applyBorder="1" applyAlignment="1" applyProtection="1">
      <alignment horizontal="center" vertical="center"/>
      <protection locked="0"/>
    </xf>
    <xf numFmtId="167" fontId="5" fillId="4" borderId="1" xfId="0" applyNumberFormat="1" applyFont="1" applyFill="1" applyBorder="1" applyAlignment="1" applyProtection="1">
      <alignment horizontal="center" vertical="center"/>
      <protection locked="0"/>
    </xf>
    <xf numFmtId="0" fontId="0" fillId="16" borderId="0" xfId="0" applyFill="1"/>
    <xf numFmtId="0" fontId="7" fillId="16" borderId="0" xfId="0" applyFont="1" applyFill="1"/>
    <xf numFmtId="0" fontId="16" fillId="16" borderId="0" xfId="0" applyFont="1" applyFill="1" applyAlignment="1">
      <alignment horizontal="center"/>
    </xf>
    <xf numFmtId="0" fontId="17" fillId="16" borderId="0" xfId="0" applyFont="1" applyFill="1"/>
    <xf numFmtId="0" fontId="19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 wrapText="1"/>
    </xf>
    <xf numFmtId="0" fontId="19" fillId="10" borderId="1" xfId="0" applyFont="1" applyFill="1" applyBorder="1" applyAlignment="1">
      <alignment horizontal="center" vertical="center" wrapText="1"/>
    </xf>
    <xf numFmtId="0" fontId="19" fillId="12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8" fillId="13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2" fillId="9" borderId="2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12" fillId="13" borderId="1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3" fillId="5" borderId="1" xfId="0" applyFont="1" applyFill="1" applyBorder="1" applyAlignment="1" applyProtection="1">
      <alignment horizontal="center" vertical="center" wrapText="1"/>
      <protection hidden="1"/>
    </xf>
    <xf numFmtId="0" fontId="3" fillId="6" borderId="1" xfId="0" applyFont="1" applyFill="1" applyBorder="1" applyAlignment="1" applyProtection="1">
      <alignment horizontal="center" vertical="center" wrapText="1"/>
      <protection hidden="1"/>
    </xf>
    <xf numFmtId="0" fontId="3" fillId="7" borderId="1" xfId="0" applyFont="1" applyFill="1" applyBorder="1" applyAlignment="1" applyProtection="1">
      <alignment horizontal="center" vertical="center" wrapText="1"/>
      <protection hidden="1"/>
    </xf>
    <xf numFmtId="0" fontId="3" fillId="8" borderId="1" xfId="0" applyFont="1" applyFill="1" applyBorder="1" applyAlignment="1" applyProtection="1">
      <alignment horizontal="center" vertical="center" wrapText="1"/>
      <protection hidden="1"/>
    </xf>
    <xf numFmtId="0" fontId="3" fillId="10" borderId="1" xfId="0" applyFont="1" applyFill="1" applyBorder="1" applyAlignment="1" applyProtection="1">
      <alignment horizontal="center" vertical="center" wrapText="1"/>
      <protection hidden="1"/>
    </xf>
    <xf numFmtId="0" fontId="13" fillId="13" borderId="1" xfId="0" applyFont="1" applyFill="1" applyBorder="1" applyAlignment="1" applyProtection="1">
      <alignment horizontal="center" vertical="center" wrapText="1"/>
      <protection hidden="1"/>
    </xf>
    <xf numFmtId="0" fontId="5" fillId="10" borderId="1" xfId="0" applyFont="1" applyFill="1" applyBorder="1" applyAlignment="1" applyProtection="1">
      <alignment horizontal="center" vertical="center"/>
      <protection hidden="1"/>
    </xf>
    <xf numFmtId="0" fontId="28" fillId="16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 applyProtection="1">
      <alignment horizontal="center" vertical="center"/>
      <protection hidden="1"/>
    </xf>
    <xf numFmtId="0" fontId="5" fillId="4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5" fillId="6" borderId="1" xfId="0" applyFont="1" applyFill="1" applyBorder="1" applyAlignment="1" applyProtection="1">
      <alignment horizontal="center" vertical="center"/>
      <protection hidden="1"/>
    </xf>
    <xf numFmtId="0" fontId="3" fillId="6" borderId="1" xfId="0" applyFont="1" applyFill="1" applyBorder="1" applyAlignment="1" applyProtection="1">
      <alignment horizontal="center" vertical="center"/>
      <protection hidden="1"/>
    </xf>
    <xf numFmtId="0" fontId="5" fillId="7" borderId="1" xfId="0" applyFont="1" applyFill="1" applyBorder="1" applyAlignment="1" applyProtection="1">
      <alignment horizontal="center" vertical="center"/>
      <protection hidden="1"/>
    </xf>
    <xf numFmtId="0" fontId="3" fillId="7" borderId="1" xfId="0" applyFont="1" applyFill="1" applyBorder="1" applyAlignment="1" applyProtection="1">
      <alignment horizontal="center" vertical="center"/>
      <protection hidden="1"/>
    </xf>
    <xf numFmtId="0" fontId="5" fillId="8" borderId="1" xfId="0" applyFont="1" applyFill="1" applyBorder="1" applyAlignment="1" applyProtection="1">
      <alignment horizontal="center" vertical="center"/>
      <protection hidden="1"/>
    </xf>
    <xf numFmtId="0" fontId="3" fillId="8" borderId="1" xfId="0" applyFont="1" applyFill="1" applyBorder="1" applyAlignment="1" applyProtection="1">
      <alignment horizontal="center" vertical="center"/>
      <protection hidden="1"/>
    </xf>
    <xf numFmtId="0" fontId="3" fillId="10" borderId="1" xfId="0" applyFon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5" fillId="0" borderId="16" xfId="0" applyFont="1" applyBorder="1" applyAlignment="1" applyProtection="1">
      <alignment horizontal="center" vertical="center"/>
      <protection hidden="1"/>
    </xf>
    <xf numFmtId="0" fontId="5" fillId="9" borderId="5" xfId="0" applyFont="1" applyFill="1" applyBorder="1" applyAlignment="1" applyProtection="1">
      <alignment horizontal="center" vertical="center"/>
      <protection hidden="1"/>
    </xf>
    <xf numFmtId="0" fontId="5" fillId="4" borderId="5" xfId="0" applyFont="1" applyFill="1" applyBorder="1" applyAlignment="1" applyProtection="1">
      <alignment horizontal="center" vertical="center"/>
      <protection hidden="1"/>
    </xf>
    <xf numFmtId="0" fontId="3" fillId="4" borderId="5" xfId="0" applyFont="1" applyFill="1" applyBorder="1" applyAlignment="1" applyProtection="1">
      <alignment horizontal="center" vertical="center"/>
      <protection hidden="1"/>
    </xf>
    <xf numFmtId="0" fontId="5" fillId="6" borderId="5" xfId="0" applyFont="1" applyFill="1" applyBorder="1" applyAlignment="1" applyProtection="1">
      <alignment horizontal="center" vertical="center"/>
      <protection hidden="1"/>
    </xf>
    <xf numFmtId="0" fontId="3" fillId="6" borderId="5" xfId="0" applyFont="1" applyFill="1" applyBorder="1" applyAlignment="1" applyProtection="1">
      <alignment horizontal="center" vertical="center"/>
      <protection hidden="1"/>
    </xf>
    <xf numFmtId="0" fontId="5" fillId="7" borderId="5" xfId="0" applyFont="1" applyFill="1" applyBorder="1" applyAlignment="1" applyProtection="1">
      <alignment horizontal="center" vertical="center"/>
      <protection hidden="1"/>
    </xf>
    <xf numFmtId="0" fontId="3" fillId="7" borderId="5" xfId="0" applyFont="1" applyFill="1" applyBorder="1" applyAlignment="1" applyProtection="1">
      <alignment horizontal="center" vertical="center"/>
      <protection hidden="1"/>
    </xf>
    <xf numFmtId="0" fontId="5" fillId="8" borderId="5" xfId="0" applyFont="1" applyFill="1" applyBorder="1" applyAlignment="1" applyProtection="1">
      <alignment horizontal="center" vertical="center"/>
      <protection hidden="1"/>
    </xf>
    <xf numFmtId="0" fontId="3" fillId="8" borderId="5" xfId="0" applyFont="1" applyFill="1" applyBorder="1" applyAlignment="1" applyProtection="1">
      <alignment horizontal="center" vertical="center"/>
      <protection hidden="1"/>
    </xf>
    <xf numFmtId="0" fontId="5" fillId="10" borderId="5" xfId="0" applyFont="1" applyFill="1" applyBorder="1" applyAlignment="1" applyProtection="1">
      <alignment horizontal="center" vertical="center"/>
      <protection hidden="1"/>
    </xf>
    <xf numFmtId="0" fontId="3" fillId="10" borderId="5" xfId="0" applyFont="1" applyFill="1" applyBorder="1" applyAlignment="1" applyProtection="1">
      <alignment horizontal="center" vertical="center"/>
      <protection hidden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0" borderId="7" xfId="0" applyFont="1" applyBorder="1" applyAlignment="1" applyProtection="1">
      <alignment horizontal="center" vertical="center"/>
      <protection hidden="1"/>
    </xf>
    <xf numFmtId="0" fontId="5" fillId="3" borderId="8" xfId="0" applyFont="1" applyFill="1" applyBorder="1" applyAlignment="1">
      <alignment horizontal="center" vertical="center"/>
    </xf>
    <xf numFmtId="0" fontId="3" fillId="0" borderId="9" xfId="0" applyFont="1" applyBorder="1" applyAlignment="1" applyProtection="1">
      <alignment horizontal="center" vertical="center"/>
      <protection hidden="1"/>
    </xf>
    <xf numFmtId="0" fontId="5" fillId="0" borderId="17" xfId="0" applyFont="1" applyBorder="1" applyAlignment="1" applyProtection="1">
      <alignment horizontal="center" vertical="center"/>
      <protection hidden="1"/>
    </xf>
    <xf numFmtId="0" fontId="5" fillId="9" borderId="10" xfId="0" applyFont="1" applyFill="1" applyBorder="1" applyAlignment="1" applyProtection="1">
      <alignment horizontal="center" vertical="center"/>
      <protection hidden="1"/>
    </xf>
    <xf numFmtId="0" fontId="5" fillId="4" borderId="10" xfId="0" applyFont="1" applyFill="1" applyBorder="1" applyAlignment="1" applyProtection="1">
      <alignment horizontal="center" vertical="center"/>
      <protection hidden="1"/>
    </xf>
    <xf numFmtId="0" fontId="3" fillId="4" borderId="10" xfId="0" applyFont="1" applyFill="1" applyBorder="1" applyAlignment="1" applyProtection="1">
      <alignment horizontal="center" vertical="center"/>
      <protection hidden="1"/>
    </xf>
    <xf numFmtId="0" fontId="5" fillId="6" borderId="10" xfId="0" applyFont="1" applyFill="1" applyBorder="1" applyAlignment="1" applyProtection="1">
      <alignment horizontal="center" vertical="center"/>
      <protection hidden="1"/>
    </xf>
    <xf numFmtId="0" fontId="3" fillId="6" borderId="10" xfId="0" applyFont="1" applyFill="1" applyBorder="1" applyAlignment="1" applyProtection="1">
      <alignment horizontal="center" vertical="center"/>
      <protection hidden="1"/>
    </xf>
    <xf numFmtId="0" fontId="5" fillId="7" borderId="10" xfId="0" applyFont="1" applyFill="1" applyBorder="1" applyAlignment="1" applyProtection="1">
      <alignment horizontal="center" vertical="center"/>
      <protection hidden="1"/>
    </xf>
    <xf numFmtId="0" fontId="3" fillId="7" borderId="10" xfId="0" applyFont="1" applyFill="1" applyBorder="1" applyAlignment="1" applyProtection="1">
      <alignment horizontal="center" vertical="center"/>
      <protection hidden="1"/>
    </xf>
    <xf numFmtId="0" fontId="5" fillId="8" borderId="10" xfId="0" applyFont="1" applyFill="1" applyBorder="1" applyAlignment="1" applyProtection="1">
      <alignment horizontal="center" vertical="center"/>
      <protection hidden="1"/>
    </xf>
    <xf numFmtId="0" fontId="3" fillId="8" borderId="10" xfId="0" applyFont="1" applyFill="1" applyBorder="1" applyAlignment="1" applyProtection="1">
      <alignment horizontal="center" vertical="center"/>
      <protection hidden="1"/>
    </xf>
    <xf numFmtId="0" fontId="5" fillId="10" borderId="10" xfId="0" applyFont="1" applyFill="1" applyBorder="1" applyAlignment="1" applyProtection="1">
      <alignment horizontal="center" vertical="center"/>
      <protection hidden="1"/>
    </xf>
    <xf numFmtId="0" fontId="3" fillId="10" borderId="10" xfId="0" applyFont="1" applyFill="1" applyBorder="1" applyAlignment="1" applyProtection="1">
      <alignment horizontal="center" vertical="center"/>
      <protection hidden="1"/>
    </xf>
    <xf numFmtId="0" fontId="5" fillId="3" borderId="10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/>
    </xf>
    <xf numFmtId="0" fontId="2" fillId="9" borderId="33" xfId="0" applyFont="1" applyFill="1" applyBorder="1" applyAlignment="1">
      <alignment horizontal="center"/>
    </xf>
    <xf numFmtId="0" fontId="2" fillId="4" borderId="33" xfId="0" applyFont="1" applyFill="1" applyBorder="1" applyAlignment="1">
      <alignment horizontal="center"/>
    </xf>
    <xf numFmtId="0" fontId="20" fillId="4" borderId="33" xfId="0" applyFont="1" applyFill="1" applyBorder="1" applyAlignment="1">
      <alignment horizontal="center"/>
    </xf>
    <xf numFmtId="0" fontId="3" fillId="6" borderId="33" xfId="0" applyFont="1" applyFill="1" applyBorder="1" applyAlignment="1">
      <alignment horizontal="center"/>
    </xf>
    <xf numFmtId="0" fontId="2" fillId="6" borderId="33" xfId="0" applyFont="1" applyFill="1" applyBorder="1" applyAlignment="1">
      <alignment horizontal="center"/>
    </xf>
    <xf numFmtId="0" fontId="20" fillId="6" borderId="33" xfId="0" applyFont="1" applyFill="1" applyBorder="1" applyAlignment="1">
      <alignment horizontal="center"/>
    </xf>
    <xf numFmtId="0" fontId="3" fillId="7" borderId="33" xfId="0" applyFont="1" applyFill="1" applyBorder="1" applyAlignment="1">
      <alignment horizontal="center"/>
    </xf>
    <xf numFmtId="0" fontId="2" fillId="7" borderId="33" xfId="0" applyFont="1" applyFill="1" applyBorder="1" applyAlignment="1">
      <alignment horizontal="center"/>
    </xf>
    <xf numFmtId="0" fontId="20" fillId="7" borderId="33" xfId="0" applyFont="1" applyFill="1" applyBorder="1" applyAlignment="1">
      <alignment horizontal="center"/>
    </xf>
    <xf numFmtId="0" fontId="3" fillId="8" borderId="33" xfId="0" applyFont="1" applyFill="1" applyBorder="1" applyAlignment="1">
      <alignment horizontal="center"/>
    </xf>
    <xf numFmtId="0" fontId="2" fillId="8" borderId="33" xfId="0" applyFont="1" applyFill="1" applyBorder="1" applyAlignment="1">
      <alignment horizontal="center"/>
    </xf>
    <xf numFmtId="0" fontId="20" fillId="8" borderId="33" xfId="0" applyFont="1" applyFill="1" applyBorder="1" applyAlignment="1">
      <alignment horizontal="center"/>
    </xf>
    <xf numFmtId="0" fontId="3" fillId="10" borderId="33" xfId="0" applyFont="1" applyFill="1" applyBorder="1" applyAlignment="1">
      <alignment horizontal="center"/>
    </xf>
    <xf numFmtId="0" fontId="2" fillId="10" borderId="33" xfId="0" applyFont="1" applyFill="1" applyBorder="1" applyAlignment="1">
      <alignment horizontal="center"/>
    </xf>
    <xf numFmtId="0" fontId="20" fillId="10" borderId="33" xfId="0" applyFont="1" applyFill="1" applyBorder="1" applyAlignment="1">
      <alignment horizontal="center"/>
    </xf>
    <xf numFmtId="0" fontId="2" fillId="3" borderId="33" xfId="0" applyFont="1" applyFill="1" applyBorder="1" applyAlignment="1">
      <alignment horizontal="center" vertical="center"/>
    </xf>
    <xf numFmtId="0" fontId="20" fillId="3" borderId="34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/>
    </xf>
    <xf numFmtId="0" fontId="5" fillId="4" borderId="18" xfId="0" applyFont="1" applyFill="1" applyBorder="1" applyAlignment="1" applyProtection="1">
      <alignment horizontal="center" vertical="center"/>
      <protection hidden="1"/>
    </xf>
    <xf numFmtId="0" fontId="5" fillId="4" borderId="3" xfId="0" applyFont="1" applyFill="1" applyBorder="1" applyAlignment="1" applyProtection="1">
      <alignment horizontal="center" vertical="center"/>
      <protection hidden="1"/>
    </xf>
    <xf numFmtId="0" fontId="5" fillId="4" borderId="19" xfId="0" applyFont="1" applyFill="1" applyBorder="1" applyAlignment="1" applyProtection="1">
      <alignment horizontal="center" vertical="center"/>
      <protection hidden="1"/>
    </xf>
    <xf numFmtId="0" fontId="20" fillId="9" borderId="34" xfId="0" applyFont="1" applyFill="1" applyBorder="1" applyAlignment="1">
      <alignment horizontal="center"/>
    </xf>
    <xf numFmtId="0" fontId="5" fillId="9" borderId="4" xfId="0" applyFont="1" applyFill="1" applyBorder="1" applyAlignment="1" applyProtection="1">
      <alignment horizontal="center" vertical="center"/>
      <protection hidden="1"/>
    </xf>
    <xf numFmtId="0" fontId="3" fillId="9" borderId="6" xfId="0" applyFont="1" applyFill="1" applyBorder="1" applyAlignment="1" applyProtection="1">
      <alignment horizontal="center" vertical="center"/>
      <protection hidden="1"/>
    </xf>
    <xf numFmtId="0" fontId="5" fillId="9" borderId="7" xfId="0" applyFont="1" applyFill="1" applyBorder="1" applyAlignment="1" applyProtection="1">
      <alignment horizontal="center" vertical="center"/>
      <protection hidden="1"/>
    </xf>
    <xf numFmtId="0" fontId="3" fillId="9" borderId="8" xfId="0" applyFont="1" applyFill="1" applyBorder="1" applyAlignment="1" applyProtection="1">
      <alignment horizontal="center" vertical="center"/>
      <protection hidden="1"/>
    </xf>
    <xf numFmtId="0" fontId="5" fillId="9" borderId="9" xfId="0" applyFont="1" applyFill="1" applyBorder="1" applyAlignment="1" applyProtection="1">
      <alignment horizontal="center" vertical="center"/>
      <protection hidden="1"/>
    </xf>
    <xf numFmtId="0" fontId="3" fillId="9" borderId="15" xfId="0" applyFont="1" applyFill="1" applyBorder="1" applyAlignment="1" applyProtection="1">
      <alignment horizontal="center" vertical="center"/>
      <protection hidden="1"/>
    </xf>
    <xf numFmtId="0" fontId="5" fillId="0" borderId="36" xfId="0" applyFont="1" applyBorder="1" applyAlignment="1" applyProtection="1">
      <alignment horizontal="center" vertical="center"/>
      <protection hidden="1"/>
    </xf>
    <xf numFmtId="0" fontId="5" fillId="0" borderId="37" xfId="0" applyFont="1" applyBorder="1" applyAlignment="1" applyProtection="1">
      <alignment horizontal="center" vertical="center"/>
      <protection hidden="1"/>
    </xf>
    <xf numFmtId="0" fontId="2" fillId="9" borderId="32" xfId="0" applyFont="1" applyFill="1" applyBorder="1" applyAlignment="1" applyProtection="1">
      <alignment horizontal="center"/>
      <protection hidden="1"/>
    </xf>
    <xf numFmtId="0" fontId="2" fillId="9" borderId="33" xfId="0" applyFont="1" applyFill="1" applyBorder="1" applyAlignment="1" applyProtection="1">
      <alignment horizontal="center"/>
      <protection hidden="1"/>
    </xf>
    <xf numFmtId="0" fontId="20" fillId="9" borderId="34" xfId="0" applyFont="1" applyFill="1" applyBorder="1" applyAlignment="1" applyProtection="1">
      <alignment horizontal="center"/>
      <protection hidden="1"/>
    </xf>
    <xf numFmtId="0" fontId="3" fillId="4" borderId="35" xfId="0" applyFont="1" applyFill="1" applyBorder="1" applyAlignment="1" applyProtection="1">
      <alignment horizontal="center"/>
      <protection hidden="1"/>
    </xf>
    <xf numFmtId="0" fontId="2" fillId="4" borderId="33" xfId="0" applyFont="1" applyFill="1" applyBorder="1" applyAlignment="1" applyProtection="1">
      <alignment horizontal="center"/>
      <protection hidden="1"/>
    </xf>
    <xf numFmtId="0" fontId="20" fillId="4" borderId="33" xfId="0" applyFont="1" applyFill="1" applyBorder="1" applyAlignment="1" applyProtection="1">
      <alignment horizontal="center"/>
      <protection hidden="1"/>
    </xf>
    <xf numFmtId="0" fontId="3" fillId="6" borderId="33" xfId="0" applyFont="1" applyFill="1" applyBorder="1" applyAlignment="1" applyProtection="1">
      <alignment horizontal="center"/>
      <protection hidden="1"/>
    </xf>
    <xf numFmtId="0" fontId="2" fillId="6" borderId="33" xfId="0" applyFont="1" applyFill="1" applyBorder="1" applyAlignment="1" applyProtection="1">
      <alignment horizontal="center"/>
      <protection hidden="1"/>
    </xf>
    <xf numFmtId="0" fontId="20" fillId="6" borderId="33" xfId="0" applyFont="1" applyFill="1" applyBorder="1" applyAlignment="1" applyProtection="1">
      <alignment horizontal="center"/>
      <protection hidden="1"/>
    </xf>
    <xf numFmtId="0" fontId="3" fillId="7" borderId="33" xfId="0" applyFont="1" applyFill="1" applyBorder="1" applyAlignment="1" applyProtection="1">
      <alignment horizontal="center"/>
      <protection hidden="1"/>
    </xf>
    <xf numFmtId="0" fontId="2" fillId="7" borderId="33" xfId="0" applyFont="1" applyFill="1" applyBorder="1" applyAlignment="1" applyProtection="1">
      <alignment horizontal="center"/>
      <protection hidden="1"/>
    </xf>
    <xf numFmtId="0" fontId="20" fillId="7" borderId="33" xfId="0" applyFont="1" applyFill="1" applyBorder="1" applyAlignment="1" applyProtection="1">
      <alignment horizontal="center"/>
      <protection hidden="1"/>
    </xf>
    <xf numFmtId="0" fontId="3" fillId="8" borderId="33" xfId="0" applyFont="1" applyFill="1" applyBorder="1" applyAlignment="1" applyProtection="1">
      <alignment horizontal="center"/>
      <protection hidden="1"/>
    </xf>
    <xf numFmtId="0" fontId="2" fillId="8" borderId="33" xfId="0" applyFont="1" applyFill="1" applyBorder="1" applyAlignment="1" applyProtection="1">
      <alignment horizontal="center"/>
      <protection hidden="1"/>
    </xf>
    <xf numFmtId="0" fontId="20" fillId="8" borderId="33" xfId="0" applyFont="1" applyFill="1" applyBorder="1" applyAlignment="1" applyProtection="1">
      <alignment horizontal="center"/>
      <protection hidden="1"/>
    </xf>
    <xf numFmtId="0" fontId="3" fillId="10" borderId="33" xfId="0" applyFont="1" applyFill="1" applyBorder="1" applyAlignment="1" applyProtection="1">
      <alignment horizontal="center"/>
      <protection hidden="1"/>
    </xf>
    <xf numFmtId="0" fontId="2" fillId="10" borderId="33" xfId="0" applyFont="1" applyFill="1" applyBorder="1" applyAlignment="1" applyProtection="1">
      <alignment horizontal="center"/>
      <protection hidden="1"/>
    </xf>
    <xf numFmtId="0" fontId="20" fillId="10" borderId="33" xfId="0" applyFont="1" applyFill="1" applyBorder="1" applyAlignment="1" applyProtection="1">
      <alignment horizontal="center"/>
      <protection hidden="1"/>
    </xf>
    <xf numFmtId="0" fontId="30" fillId="4" borderId="0" xfId="0" applyFont="1" applyFill="1"/>
    <xf numFmtId="0" fontId="0" fillId="4" borderId="0" xfId="0" applyFill="1"/>
    <xf numFmtId="0" fontId="29" fillId="17" borderId="0" xfId="0" applyFont="1" applyFill="1"/>
    <xf numFmtId="0" fontId="31" fillId="17" borderId="0" xfId="0" applyFont="1" applyFill="1"/>
    <xf numFmtId="0" fontId="0" fillId="17" borderId="0" xfId="0" applyFill="1"/>
    <xf numFmtId="0" fontId="1" fillId="0" borderId="0" xfId="0" applyFont="1"/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28" fillId="0" borderId="0" xfId="0" applyFont="1"/>
    <xf numFmtId="0" fontId="0" fillId="0" borderId="50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33" fillId="0" borderId="38" xfId="0" applyFont="1" applyBorder="1" applyAlignment="1">
      <alignment horizontal="center" vertical="top" wrapText="1"/>
    </xf>
    <xf numFmtId="0" fontId="0" fillId="19" borderId="14" xfId="0" applyFill="1" applyBorder="1" applyAlignment="1">
      <alignment horizontal="center" vertical="center" wrapText="1"/>
    </xf>
    <xf numFmtId="0" fontId="0" fillId="19" borderId="8" xfId="0" applyFill="1" applyBorder="1" applyAlignment="1">
      <alignment horizontal="center" vertical="center" wrapText="1"/>
    </xf>
    <xf numFmtId="0" fontId="0" fillId="19" borderId="51" xfId="0" applyFill="1" applyBorder="1" applyAlignment="1">
      <alignment horizontal="center" vertical="center" wrapText="1"/>
    </xf>
    <xf numFmtId="0" fontId="1" fillId="19" borderId="43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6" fillId="18" borderId="50" xfId="0" applyFont="1" applyFill="1" applyBorder="1" applyAlignment="1">
      <alignment horizontal="center" vertical="center"/>
    </xf>
    <xf numFmtId="0" fontId="0" fillId="18" borderId="45" xfId="0" applyFill="1" applyBorder="1" applyAlignment="1">
      <alignment horizontal="center" vertical="center"/>
    </xf>
    <xf numFmtId="0" fontId="0" fillId="18" borderId="46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18" borderId="0" xfId="0" applyFont="1" applyFill="1" applyAlignment="1">
      <alignment horizontal="left" vertical="center"/>
    </xf>
    <xf numFmtId="0" fontId="0" fillId="0" borderId="0" xfId="0" applyAlignment="1"/>
    <xf numFmtId="0" fontId="37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41" xfId="0" applyBorder="1" applyAlignment="1">
      <alignment horizontal="right" vertical="center"/>
    </xf>
    <xf numFmtId="0" fontId="39" fillId="0" borderId="2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0" fillId="0" borderId="0" xfId="0" quotePrefix="1"/>
    <xf numFmtId="0" fontId="2" fillId="15" borderId="0" xfId="0" applyFont="1" applyFill="1" applyAlignment="1">
      <alignment horizontal="center" vertical="center" wrapText="1"/>
    </xf>
    <xf numFmtId="0" fontId="3" fillId="12" borderId="30" xfId="0" applyFont="1" applyFill="1" applyBorder="1" applyAlignment="1" applyProtection="1">
      <alignment horizontal="center" vertical="center"/>
      <protection locked="0"/>
    </xf>
    <xf numFmtId="0" fontId="3" fillId="12" borderId="31" xfId="0" applyFont="1" applyFill="1" applyBorder="1" applyAlignment="1" applyProtection="1">
      <alignment horizontal="center" vertical="center"/>
      <protection locked="0"/>
    </xf>
    <xf numFmtId="0" fontId="2" fillId="5" borderId="30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1" fillId="14" borderId="2" xfId="0" applyFont="1" applyFill="1" applyBorder="1" applyAlignment="1">
      <alignment horizontal="center" vertical="center" wrapText="1"/>
    </xf>
    <xf numFmtId="0" fontId="21" fillId="14" borderId="3" xfId="0" applyFont="1" applyFill="1" applyBorder="1" applyAlignment="1">
      <alignment horizontal="center" vertical="center" wrapText="1"/>
    </xf>
    <xf numFmtId="0" fontId="11" fillId="14" borderId="2" xfId="0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horizontal="center" vertical="center"/>
    </xf>
    <xf numFmtId="0" fontId="3" fillId="12" borderId="13" xfId="0" applyFont="1" applyFill="1" applyBorder="1" applyAlignment="1" applyProtection="1">
      <alignment horizontal="center" vertical="center"/>
      <protection locked="0"/>
    </xf>
    <xf numFmtId="0" fontId="2" fillId="5" borderId="13" xfId="0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2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22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7" fillId="0" borderId="0" xfId="0" applyFont="1" applyAlignment="1" applyProtection="1">
      <alignment horizontal="center" vertical="center"/>
      <protection hidden="1"/>
    </xf>
    <xf numFmtId="0" fontId="10" fillId="4" borderId="1" xfId="0" applyFont="1" applyFill="1" applyBorder="1" applyAlignment="1" applyProtection="1">
      <alignment horizontal="center" vertical="center" wrapText="1"/>
      <protection hidden="1"/>
    </xf>
    <xf numFmtId="0" fontId="10" fillId="6" borderId="2" xfId="0" applyFont="1" applyFill="1" applyBorder="1" applyAlignment="1" applyProtection="1">
      <alignment horizontal="center" vertical="center" wrapText="1"/>
      <protection hidden="1"/>
    </xf>
    <xf numFmtId="0" fontId="10" fillId="6" borderId="22" xfId="0" applyFont="1" applyFill="1" applyBorder="1" applyAlignment="1" applyProtection="1">
      <alignment horizontal="center" vertical="center" wrapText="1"/>
      <protection hidden="1"/>
    </xf>
    <xf numFmtId="0" fontId="10" fillId="7" borderId="2" xfId="0" applyFont="1" applyFill="1" applyBorder="1" applyAlignment="1" applyProtection="1">
      <alignment horizontal="center" vertical="center" wrapText="1"/>
      <protection hidden="1"/>
    </xf>
    <xf numFmtId="0" fontId="10" fillId="7" borderId="22" xfId="0" applyFont="1" applyFill="1" applyBorder="1" applyAlignment="1" applyProtection="1">
      <alignment horizontal="center" vertical="center" wrapText="1"/>
      <protection hidden="1"/>
    </xf>
    <xf numFmtId="0" fontId="10" fillId="8" borderId="2" xfId="0" applyFont="1" applyFill="1" applyBorder="1" applyAlignment="1" applyProtection="1">
      <alignment horizontal="center" vertical="center" wrapText="1"/>
      <protection hidden="1"/>
    </xf>
    <xf numFmtId="0" fontId="10" fillId="8" borderId="22" xfId="0" applyFont="1" applyFill="1" applyBorder="1" applyAlignment="1" applyProtection="1">
      <alignment horizontal="center" vertical="center" wrapText="1"/>
      <protection hidden="1"/>
    </xf>
    <xf numFmtId="0" fontId="10" fillId="10" borderId="1" xfId="0" applyFont="1" applyFill="1" applyBorder="1" applyAlignment="1" applyProtection="1">
      <alignment horizontal="center" vertical="center" wrapText="1"/>
      <protection hidden="1"/>
    </xf>
    <xf numFmtId="0" fontId="0" fillId="0" borderId="54" xfId="0" applyBorder="1" applyAlignment="1">
      <alignment horizontal="right" vertical="center" wrapText="1"/>
    </xf>
    <xf numFmtId="0" fontId="0" fillId="0" borderId="55" xfId="0" applyBorder="1" applyAlignment="1">
      <alignment horizontal="right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0" xfId="0" applyAlignment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40" fillId="18" borderId="0" xfId="0" applyFont="1" applyFill="1" applyAlignment="1">
      <alignment horizontal="center" vertical="center"/>
    </xf>
    <xf numFmtId="0" fontId="32" fillId="11" borderId="0" xfId="0" applyFont="1" applyFill="1" applyAlignment="1">
      <alignment horizontal="center" vertical="center" wrapText="1"/>
    </xf>
    <xf numFmtId="0" fontId="33" fillId="0" borderId="32" xfId="0" applyFont="1" applyBorder="1" applyAlignment="1">
      <alignment horizontal="center" vertical="top" wrapText="1"/>
    </xf>
    <xf numFmtId="0" fontId="33" fillId="0" borderId="34" xfId="0" applyFont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4" fillId="0" borderId="48" xfId="0" applyFont="1" applyBorder="1" applyAlignment="1">
      <alignment horizontal="center" textRotation="90" wrapText="1"/>
    </xf>
    <xf numFmtId="0" fontId="34" fillId="0" borderId="24" xfId="0" applyFont="1" applyBorder="1" applyAlignment="1">
      <alignment horizontal="center" textRotation="90" wrapText="1"/>
    </xf>
    <xf numFmtId="0" fontId="34" fillId="0" borderId="53" xfId="0" applyFont="1" applyBorder="1" applyAlignment="1">
      <alignment horizontal="center" textRotation="90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38" fillId="15" borderId="0" xfId="0" applyFon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38" fillId="15" borderId="0" xfId="0" applyFont="1" applyFill="1" applyBorder="1" applyAlignment="1">
      <alignment horizontal="center" vertical="center"/>
    </xf>
    <xf numFmtId="0" fontId="10" fillId="20" borderId="40" xfId="0" applyFont="1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37" fillId="0" borderId="0" xfId="0" applyFont="1" applyAlignment="1">
      <alignment horizontal="left" vertical="center"/>
    </xf>
    <xf numFmtId="0" fontId="38" fillId="15" borderId="57" xfId="0" applyFont="1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18</xdr:row>
          <xdr:rowOff>0</xdr:rowOff>
        </xdr:from>
        <xdr:to>
          <xdr:col>3</xdr:col>
          <xdr:colOff>0</xdr:colOff>
          <xdr:row>21</xdr:row>
          <xdr:rowOff>95250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SCRATCH FILLES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18</xdr:row>
          <xdr:rowOff>0</xdr:rowOff>
        </xdr:from>
        <xdr:to>
          <xdr:col>9</xdr:col>
          <xdr:colOff>742950</xdr:colOff>
          <xdr:row>21</xdr:row>
          <xdr:rowOff>95250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SCRATCH GARCONS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22</xdr:row>
          <xdr:rowOff>0</xdr:rowOff>
        </xdr:from>
        <xdr:to>
          <xdr:col>3</xdr:col>
          <xdr:colOff>0</xdr:colOff>
          <xdr:row>25</xdr:row>
          <xdr:rowOff>95250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50M FILLES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22</xdr:row>
          <xdr:rowOff>9525</xdr:rowOff>
        </xdr:from>
        <xdr:to>
          <xdr:col>9</xdr:col>
          <xdr:colOff>733425</xdr:colOff>
          <xdr:row>25</xdr:row>
          <xdr:rowOff>104775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50M GARCONS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26</xdr:row>
          <xdr:rowOff>0</xdr:rowOff>
        </xdr:from>
        <xdr:to>
          <xdr:col>3</xdr:col>
          <xdr:colOff>0</xdr:colOff>
          <xdr:row>29</xdr:row>
          <xdr:rowOff>95250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50M HAIES FILLES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26</xdr:row>
          <xdr:rowOff>0</xdr:rowOff>
        </xdr:from>
        <xdr:to>
          <xdr:col>9</xdr:col>
          <xdr:colOff>742950</xdr:colOff>
          <xdr:row>29</xdr:row>
          <xdr:rowOff>95250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50M HAIES GARCONS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18</xdr:row>
          <xdr:rowOff>0</xdr:rowOff>
        </xdr:from>
        <xdr:to>
          <xdr:col>5</xdr:col>
          <xdr:colOff>742950</xdr:colOff>
          <xdr:row>21</xdr:row>
          <xdr:rowOff>95250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PERCHE FILLES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18</xdr:row>
          <xdr:rowOff>9525</xdr:rowOff>
        </xdr:from>
        <xdr:to>
          <xdr:col>12</xdr:col>
          <xdr:colOff>742950</xdr:colOff>
          <xdr:row>21</xdr:row>
          <xdr:rowOff>104775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PERCHE GARCONS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22</xdr:row>
          <xdr:rowOff>0</xdr:rowOff>
        </xdr:from>
        <xdr:to>
          <xdr:col>5</xdr:col>
          <xdr:colOff>742950</xdr:colOff>
          <xdr:row>25</xdr:row>
          <xdr:rowOff>95250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LONGUEUR FILLES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26</xdr:row>
          <xdr:rowOff>0</xdr:rowOff>
        </xdr:from>
        <xdr:to>
          <xdr:col>5</xdr:col>
          <xdr:colOff>742950</xdr:colOff>
          <xdr:row>29</xdr:row>
          <xdr:rowOff>95250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VORTEX FILLES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22</xdr:row>
          <xdr:rowOff>9525</xdr:rowOff>
        </xdr:from>
        <xdr:to>
          <xdr:col>12</xdr:col>
          <xdr:colOff>742950</xdr:colOff>
          <xdr:row>25</xdr:row>
          <xdr:rowOff>104775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LONGUEUR GARCONS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26</xdr:row>
          <xdr:rowOff>9525</xdr:rowOff>
        </xdr:from>
        <xdr:to>
          <xdr:col>12</xdr:col>
          <xdr:colOff>742950</xdr:colOff>
          <xdr:row>29</xdr:row>
          <xdr:rowOff>104775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VORTEX GARCONS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11</xdr:col>
      <xdr:colOff>600075</xdr:colOff>
      <xdr:row>0</xdr:row>
      <xdr:rowOff>35354</xdr:rowOff>
    </xdr:from>
    <xdr:to>
      <xdr:col>14</xdr:col>
      <xdr:colOff>419099</xdr:colOff>
      <xdr:row>6</xdr:row>
      <xdr:rowOff>166004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9275" y="35354"/>
          <a:ext cx="2190749" cy="1464150"/>
        </a:xfrm>
        <a:prstGeom prst="rect">
          <a:avLst/>
        </a:prstGeom>
      </xdr:spPr>
    </xdr:pic>
    <xdr:clientData/>
  </xdr:twoCellAnchor>
  <xdr:twoCellAnchor editAs="oneCell">
    <xdr:from>
      <xdr:col>3</xdr:col>
      <xdr:colOff>63954</xdr:colOff>
      <xdr:row>33</xdr:row>
      <xdr:rowOff>16329</xdr:rowOff>
    </xdr:from>
    <xdr:to>
      <xdr:col>3</xdr:col>
      <xdr:colOff>662669</xdr:colOff>
      <xdr:row>36</xdr:row>
      <xdr:rowOff>72119</xdr:rowOff>
    </xdr:to>
    <xdr:pic macro="[0]!Classement_Equipe_pdf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7925" y="6177643"/>
          <a:ext cx="598715" cy="610962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33</xdr:row>
      <xdr:rowOff>23133</xdr:rowOff>
    </xdr:from>
    <xdr:to>
      <xdr:col>10</xdr:col>
      <xdr:colOff>617765</xdr:colOff>
      <xdr:row>36</xdr:row>
      <xdr:rowOff>78923</xdr:rowOff>
    </xdr:to>
    <xdr:pic macro="[0]!Classement_Indiv_pdf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0" y="6184447"/>
          <a:ext cx="598715" cy="6109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180975</xdr:rowOff>
    </xdr:from>
    <xdr:to>
      <xdr:col>2</xdr:col>
      <xdr:colOff>28575</xdr:colOff>
      <xdr:row>4</xdr:row>
      <xdr:rowOff>69104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80975"/>
          <a:ext cx="1457325" cy="9739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555170</xdr:colOff>
      <xdr:row>0</xdr:row>
      <xdr:rowOff>43543</xdr:rowOff>
    </xdr:from>
    <xdr:to>
      <xdr:col>17</xdr:col>
      <xdr:colOff>46264</xdr:colOff>
      <xdr:row>3</xdr:row>
      <xdr:rowOff>38947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599" y="43543"/>
          <a:ext cx="1036865" cy="7138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C100"/>
  <sheetViews>
    <sheetView zoomScale="80" zoomScaleNormal="80" workbookViewId="0">
      <selection activeCell="O38" sqref="O38"/>
    </sheetView>
  </sheetViews>
  <sheetFormatPr baseColWidth="10" defaultRowHeight="15" x14ac:dyDescent="0.25"/>
  <cols>
    <col min="7" max="7" width="22.28515625" customWidth="1"/>
    <col min="8" max="8" width="2.85546875" customWidth="1"/>
  </cols>
  <sheetData>
    <row r="1" spans="1:7" s="103" customFormat="1" ht="24.75" x14ac:dyDescent="0.6">
      <c r="A1" s="106" t="s">
        <v>113</v>
      </c>
      <c r="G1" s="105" t="s">
        <v>27</v>
      </c>
    </row>
    <row r="2" spans="1:7" s="103" customFormat="1" ht="23.25" x14ac:dyDescent="0.35">
      <c r="G2" s="141" t="s">
        <v>26</v>
      </c>
    </row>
    <row r="3" spans="1:7" s="103" customFormat="1" x14ac:dyDescent="0.25">
      <c r="B3" s="103" t="s">
        <v>28</v>
      </c>
    </row>
    <row r="4" spans="1:7" s="103" customFormat="1" x14ac:dyDescent="0.25"/>
    <row r="5" spans="1:7" s="103" customFormat="1" x14ac:dyDescent="0.25">
      <c r="B5" s="104" t="s">
        <v>116</v>
      </c>
      <c r="D5" s="103" t="s">
        <v>158</v>
      </c>
    </row>
    <row r="6" spans="1:7" s="103" customFormat="1" x14ac:dyDescent="0.25">
      <c r="D6" s="103" t="s">
        <v>115</v>
      </c>
    </row>
    <row r="7" spans="1:7" s="103" customFormat="1" x14ac:dyDescent="0.25">
      <c r="D7" s="103" t="s">
        <v>117</v>
      </c>
    </row>
    <row r="8" spans="1:7" s="103" customFormat="1" x14ac:dyDescent="0.25"/>
    <row r="9" spans="1:7" s="103" customFormat="1" x14ac:dyDescent="0.25">
      <c r="B9" s="104" t="s">
        <v>156</v>
      </c>
      <c r="D9" s="103" t="s">
        <v>157</v>
      </c>
    </row>
    <row r="10" spans="1:7" s="103" customFormat="1" x14ac:dyDescent="0.25"/>
    <row r="11" spans="1:7" s="103" customFormat="1" x14ac:dyDescent="0.25">
      <c r="B11" s="104" t="s">
        <v>29</v>
      </c>
      <c r="D11" s="103" t="s">
        <v>159</v>
      </c>
    </row>
    <row r="12" spans="1:7" s="103" customFormat="1" x14ac:dyDescent="0.25">
      <c r="D12" s="103" t="s">
        <v>118</v>
      </c>
    </row>
    <row r="13" spans="1:7" s="103" customFormat="1" x14ac:dyDescent="0.25">
      <c r="D13" s="103" t="s">
        <v>119</v>
      </c>
    </row>
    <row r="14" spans="1:7" s="103" customFormat="1" x14ac:dyDescent="0.25"/>
    <row r="15" spans="1:7" s="103" customFormat="1" x14ac:dyDescent="0.25"/>
    <row r="16" spans="1:7" s="103" customFormat="1" x14ac:dyDescent="0.25"/>
    <row r="17" spans="1:81" s="103" customFormat="1" x14ac:dyDescent="0.25"/>
    <row r="18" spans="1:81" x14ac:dyDescent="0.25">
      <c r="A18" s="103"/>
      <c r="B18" s="92"/>
      <c r="C18" s="92"/>
      <c r="D18" s="92"/>
      <c r="E18" s="92"/>
      <c r="F18" s="92"/>
      <c r="G18" s="282" t="s">
        <v>112</v>
      </c>
      <c r="H18" s="93"/>
      <c r="I18" s="93"/>
      <c r="J18" s="93"/>
      <c r="K18" s="93"/>
      <c r="L18" s="93"/>
      <c r="M18" s="9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  <c r="BL18" s="103"/>
      <c r="BM18" s="103"/>
      <c r="BN18" s="103"/>
      <c r="BO18" s="103"/>
      <c r="BP18" s="103"/>
      <c r="BQ18" s="103"/>
      <c r="BR18" s="103"/>
      <c r="BS18" s="103"/>
      <c r="BT18" s="103"/>
      <c r="BU18" s="103"/>
      <c r="BV18" s="103"/>
      <c r="BW18" s="103"/>
      <c r="BX18" s="103"/>
      <c r="BY18" s="103"/>
      <c r="BZ18" s="103"/>
      <c r="CA18" s="103"/>
      <c r="CB18" s="103"/>
      <c r="CC18" s="103"/>
    </row>
    <row r="19" spans="1:81" x14ac:dyDescent="0.25">
      <c r="A19" s="103"/>
      <c r="B19" s="92"/>
      <c r="C19" s="92"/>
      <c r="D19" s="92"/>
      <c r="E19" s="92"/>
      <c r="F19" s="92"/>
      <c r="G19" s="282"/>
      <c r="H19" s="93"/>
      <c r="I19" s="93"/>
      <c r="J19" s="93"/>
      <c r="K19" s="93"/>
      <c r="L19" s="93"/>
      <c r="M19" s="9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</row>
    <row r="20" spans="1:81" x14ac:dyDescent="0.25">
      <c r="A20" s="103"/>
      <c r="B20" s="92"/>
      <c r="C20" s="92"/>
      <c r="D20" s="92"/>
      <c r="E20" s="92"/>
      <c r="F20" s="92"/>
      <c r="G20" s="282"/>
      <c r="H20" s="93"/>
      <c r="I20" s="93"/>
      <c r="J20" s="93"/>
      <c r="K20" s="93"/>
      <c r="L20" s="93"/>
      <c r="M20" s="9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3"/>
      <c r="AZ20" s="103"/>
      <c r="BA20" s="103"/>
      <c r="BB20" s="103"/>
      <c r="BC20" s="103"/>
      <c r="BD20" s="103"/>
      <c r="BE20" s="103"/>
      <c r="BF20" s="103"/>
      <c r="BG20" s="103"/>
      <c r="BH20" s="103"/>
      <c r="BI20" s="103"/>
      <c r="BJ20" s="103"/>
      <c r="BK20" s="103"/>
      <c r="BL20" s="103"/>
      <c r="BM20" s="103"/>
      <c r="BN20" s="103"/>
      <c r="BO20" s="103"/>
      <c r="BP20" s="103"/>
      <c r="BQ20" s="103"/>
      <c r="BR20" s="103"/>
      <c r="BS20" s="103"/>
      <c r="BT20" s="103"/>
      <c r="BU20" s="103"/>
      <c r="BV20" s="103"/>
      <c r="BW20" s="103"/>
      <c r="BX20" s="103"/>
      <c r="BY20" s="103"/>
      <c r="BZ20" s="103"/>
      <c r="CA20" s="103"/>
      <c r="CB20" s="103"/>
      <c r="CC20" s="103"/>
    </row>
    <row r="21" spans="1:81" x14ac:dyDescent="0.25">
      <c r="A21" s="103"/>
      <c r="B21" s="92"/>
      <c r="C21" s="92"/>
      <c r="D21" s="92"/>
      <c r="E21" s="92"/>
      <c r="F21" s="92"/>
      <c r="G21" s="282"/>
      <c r="H21" s="93"/>
      <c r="I21" s="93"/>
      <c r="J21" s="93"/>
      <c r="K21" s="93"/>
      <c r="L21" s="93"/>
      <c r="M21" s="9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  <c r="BO21" s="103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</row>
    <row r="22" spans="1:81" x14ac:dyDescent="0.25">
      <c r="A22" s="103"/>
      <c r="B22" s="92"/>
      <c r="C22" s="92"/>
      <c r="D22" s="92"/>
      <c r="E22" s="92"/>
      <c r="F22" s="92"/>
      <c r="G22" s="282"/>
      <c r="H22" s="93"/>
      <c r="I22" s="93"/>
      <c r="J22" s="93"/>
      <c r="K22" s="93"/>
      <c r="L22" s="93"/>
      <c r="M22" s="9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103"/>
      <c r="BE22" s="103"/>
      <c r="BF22" s="103"/>
      <c r="BG22" s="103"/>
      <c r="BH22" s="103"/>
      <c r="BI22" s="103"/>
      <c r="BJ22" s="103"/>
      <c r="BK22" s="103"/>
      <c r="BL22" s="103"/>
      <c r="BM22" s="103"/>
      <c r="BN22" s="103"/>
      <c r="BO22" s="103"/>
      <c r="BP22" s="103"/>
      <c r="BQ22" s="103"/>
      <c r="BR22" s="103"/>
      <c r="BS22" s="103"/>
      <c r="BT22" s="103"/>
      <c r="BU22" s="103"/>
      <c r="BV22" s="103"/>
      <c r="BW22" s="103"/>
      <c r="BX22" s="103"/>
      <c r="BY22" s="103"/>
      <c r="BZ22" s="103"/>
      <c r="CA22" s="103"/>
      <c r="CB22" s="103"/>
      <c r="CC22" s="103"/>
    </row>
    <row r="23" spans="1:81" x14ac:dyDescent="0.25">
      <c r="A23" s="103"/>
      <c r="B23" s="92"/>
      <c r="C23" s="92"/>
      <c r="D23" s="92"/>
      <c r="E23" s="92"/>
      <c r="F23" s="92"/>
      <c r="G23" s="282"/>
      <c r="H23" s="93"/>
      <c r="I23" s="93"/>
      <c r="J23" s="93"/>
      <c r="K23" s="93"/>
      <c r="L23" s="93"/>
      <c r="M23" s="9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3"/>
      <c r="AW23" s="103"/>
      <c r="AX23" s="103"/>
      <c r="AY23" s="103"/>
      <c r="AZ23" s="103"/>
      <c r="BA23" s="103"/>
      <c r="BB23" s="103"/>
      <c r="BC23" s="103"/>
      <c r="BD23" s="103"/>
      <c r="BE23" s="103"/>
      <c r="BF23" s="103"/>
      <c r="BG23" s="103"/>
      <c r="BH23" s="103"/>
      <c r="BI23" s="103"/>
      <c r="BJ23" s="103"/>
      <c r="BK23" s="103"/>
      <c r="BL23" s="103"/>
      <c r="BM23" s="103"/>
      <c r="BN23" s="103"/>
      <c r="BO23" s="103"/>
      <c r="BP23" s="103"/>
      <c r="BQ23" s="103"/>
      <c r="BR23" s="103"/>
      <c r="BS23" s="103"/>
      <c r="BT23" s="103"/>
      <c r="BU23" s="103"/>
      <c r="BV23" s="103"/>
      <c r="BW23" s="103"/>
      <c r="BX23" s="103"/>
      <c r="BY23" s="103"/>
      <c r="BZ23" s="103"/>
      <c r="CA23" s="103"/>
      <c r="CB23" s="103"/>
      <c r="CC23" s="103"/>
    </row>
    <row r="24" spans="1:81" x14ac:dyDescent="0.25">
      <c r="A24" s="103"/>
      <c r="B24" s="92"/>
      <c r="C24" s="92"/>
      <c r="D24" s="92"/>
      <c r="E24" s="92"/>
      <c r="F24" s="92"/>
      <c r="G24" s="282"/>
      <c r="H24" s="93"/>
      <c r="I24" s="93"/>
      <c r="J24" s="93"/>
      <c r="K24" s="93"/>
      <c r="L24" s="93"/>
      <c r="M24" s="9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3"/>
      <c r="BE24" s="103"/>
      <c r="BF24" s="103"/>
      <c r="BG24" s="103"/>
      <c r="BH24" s="103"/>
      <c r="BI24" s="103"/>
      <c r="BJ24" s="103"/>
      <c r="BK24" s="103"/>
      <c r="BL24" s="103"/>
      <c r="BM24" s="103"/>
      <c r="BN24" s="103"/>
      <c r="BO24" s="103"/>
      <c r="BP24" s="103"/>
      <c r="BQ24" s="103"/>
      <c r="BR24" s="103"/>
      <c r="BS24" s="103"/>
      <c r="BT24" s="103"/>
      <c r="BU24" s="103"/>
      <c r="BV24" s="103"/>
      <c r="BW24" s="103"/>
      <c r="BX24" s="103"/>
      <c r="BY24" s="103"/>
      <c r="BZ24" s="103"/>
      <c r="CA24" s="103"/>
      <c r="CB24" s="103"/>
      <c r="CC24" s="103"/>
    </row>
    <row r="25" spans="1:81" x14ac:dyDescent="0.25">
      <c r="A25" s="103"/>
      <c r="B25" s="92"/>
      <c r="C25" s="92"/>
      <c r="D25" s="92"/>
      <c r="E25" s="92"/>
      <c r="F25" s="92"/>
      <c r="G25" s="282"/>
      <c r="H25" s="93"/>
      <c r="I25" s="93"/>
      <c r="J25" s="93"/>
      <c r="K25" s="93"/>
      <c r="L25" s="93"/>
      <c r="M25" s="9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  <c r="BM25" s="103"/>
      <c r="BN25" s="103"/>
      <c r="BO25" s="103"/>
      <c r="BP25" s="103"/>
      <c r="BQ25" s="103"/>
      <c r="BR25" s="103"/>
      <c r="BS25" s="103"/>
      <c r="BT25" s="103"/>
      <c r="BU25" s="103"/>
      <c r="BV25" s="103"/>
      <c r="BW25" s="103"/>
      <c r="BX25" s="103"/>
      <c r="BY25" s="103"/>
      <c r="BZ25" s="103"/>
      <c r="CA25" s="103"/>
      <c r="CB25" s="103"/>
      <c r="CC25" s="103"/>
    </row>
    <row r="26" spans="1:81" x14ac:dyDescent="0.25">
      <c r="A26" s="103"/>
      <c r="B26" s="92"/>
      <c r="C26" s="92"/>
      <c r="D26" s="92"/>
      <c r="E26" s="92"/>
      <c r="F26" s="92"/>
      <c r="G26" s="282"/>
      <c r="H26" s="93"/>
      <c r="I26" s="93"/>
      <c r="J26" s="93"/>
      <c r="K26" s="93"/>
      <c r="L26" s="93"/>
      <c r="M26" s="9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</row>
    <row r="27" spans="1:81" x14ac:dyDescent="0.25">
      <c r="A27" s="103"/>
      <c r="B27" s="92"/>
      <c r="C27" s="92"/>
      <c r="D27" s="92"/>
      <c r="E27" s="92"/>
      <c r="F27" s="92"/>
      <c r="G27" s="282"/>
      <c r="H27" s="93"/>
      <c r="I27" s="93"/>
      <c r="J27" s="93"/>
      <c r="K27" s="93"/>
      <c r="L27" s="93"/>
      <c r="M27" s="9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3"/>
      <c r="BQ27" s="103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</row>
    <row r="28" spans="1:81" x14ac:dyDescent="0.25">
      <c r="A28" s="103"/>
      <c r="B28" s="92"/>
      <c r="C28" s="92"/>
      <c r="D28" s="92"/>
      <c r="E28" s="92"/>
      <c r="F28" s="92"/>
      <c r="G28" s="282"/>
      <c r="H28" s="93"/>
      <c r="I28" s="93"/>
      <c r="J28" s="93"/>
      <c r="K28" s="93"/>
      <c r="L28" s="93"/>
      <c r="M28" s="9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3"/>
      <c r="BO28" s="103"/>
      <c r="BP28" s="103"/>
      <c r="BQ28" s="103"/>
      <c r="BR28" s="103"/>
      <c r="BS28" s="103"/>
      <c r="BT28" s="103"/>
      <c r="BU28" s="103"/>
      <c r="BV28" s="103"/>
      <c r="BW28" s="103"/>
      <c r="BX28" s="103"/>
      <c r="BY28" s="103"/>
      <c r="BZ28" s="103"/>
      <c r="CA28" s="103"/>
      <c r="CB28" s="103"/>
      <c r="CC28" s="103"/>
    </row>
    <row r="29" spans="1:81" x14ac:dyDescent="0.25">
      <c r="A29" s="103"/>
      <c r="B29" s="92"/>
      <c r="C29" s="92"/>
      <c r="D29" s="92"/>
      <c r="E29" s="92"/>
      <c r="F29" s="92"/>
      <c r="G29" s="282"/>
      <c r="H29" s="93"/>
      <c r="I29" s="93"/>
      <c r="J29" s="93"/>
      <c r="K29" s="93"/>
      <c r="L29" s="93"/>
      <c r="M29" s="9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3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</row>
    <row r="30" spans="1:81" x14ac:dyDescent="0.25">
      <c r="A30" s="103"/>
      <c r="B30" s="92"/>
      <c r="C30" s="92"/>
      <c r="D30" s="92"/>
      <c r="E30" s="92"/>
      <c r="F30" s="92"/>
      <c r="G30" s="282"/>
      <c r="H30" s="93"/>
      <c r="I30" s="93"/>
      <c r="J30" s="93"/>
      <c r="K30" s="93"/>
      <c r="L30" s="93"/>
      <c r="M30" s="9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103"/>
      <c r="AW30" s="103"/>
      <c r="AX30" s="103"/>
      <c r="AY30" s="103"/>
      <c r="AZ30" s="103"/>
      <c r="BA30" s="103"/>
      <c r="BB30" s="103"/>
      <c r="BC30" s="103"/>
      <c r="BD30" s="103"/>
      <c r="BE30" s="103"/>
      <c r="BF30" s="103"/>
      <c r="BG30" s="103"/>
      <c r="BH30" s="103"/>
      <c r="BI30" s="103"/>
      <c r="BJ30" s="103"/>
      <c r="BK30" s="103"/>
      <c r="BL30" s="103"/>
      <c r="BM30" s="103"/>
      <c r="BN30" s="103"/>
      <c r="BO30" s="103"/>
      <c r="BP30" s="103"/>
      <c r="BQ30" s="103"/>
      <c r="BR30" s="103"/>
      <c r="BS30" s="103"/>
      <c r="BT30" s="103"/>
      <c r="BU30" s="103"/>
      <c r="BV30" s="103"/>
      <c r="BW30" s="103"/>
      <c r="BX30" s="103"/>
      <c r="BY30" s="103"/>
      <c r="BZ30" s="103"/>
      <c r="CA30" s="103"/>
      <c r="CB30" s="103"/>
      <c r="CC30" s="103"/>
    </row>
    <row r="31" spans="1:81" x14ac:dyDescent="0.25">
      <c r="A31" s="103"/>
      <c r="B31" s="92"/>
      <c r="C31" s="92"/>
      <c r="D31" s="92"/>
      <c r="E31" s="92"/>
      <c r="F31" s="92"/>
      <c r="G31" s="282"/>
      <c r="H31" s="93"/>
      <c r="I31" s="93"/>
      <c r="J31" s="93"/>
      <c r="K31" s="93"/>
      <c r="L31" s="93"/>
      <c r="M31" s="9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  <c r="AY31" s="103"/>
      <c r="AZ31" s="103"/>
      <c r="BA31" s="103"/>
      <c r="BB31" s="103"/>
      <c r="BC31" s="103"/>
      <c r="BD31" s="103"/>
      <c r="BE31" s="103"/>
      <c r="BF31" s="103"/>
      <c r="BG31" s="103"/>
      <c r="BH31" s="103"/>
      <c r="BI31" s="103"/>
      <c r="BJ31" s="103"/>
      <c r="BK31" s="103"/>
      <c r="BL31" s="103"/>
      <c r="BM31" s="103"/>
      <c r="BN31" s="103"/>
      <c r="BO31" s="103"/>
      <c r="BP31" s="103"/>
      <c r="BQ31" s="103"/>
      <c r="BR31" s="103"/>
      <c r="BS31" s="103"/>
      <c r="BT31" s="103"/>
      <c r="BU31" s="103"/>
      <c r="BV31" s="103"/>
      <c r="BW31" s="103"/>
      <c r="BX31" s="103"/>
      <c r="BY31" s="103"/>
      <c r="BZ31" s="103"/>
      <c r="CA31" s="103"/>
      <c r="CB31" s="103"/>
      <c r="CC31" s="103"/>
    </row>
    <row r="32" spans="1:81" s="103" customFormat="1" x14ac:dyDescent="0.25"/>
    <row r="33" spans="3:12" s="103" customFormat="1" x14ac:dyDescent="0.25"/>
    <row r="34" spans="3:12" s="103" customFormat="1" x14ac:dyDescent="0.25"/>
    <row r="35" spans="3:12" s="103" customFormat="1" x14ac:dyDescent="0.25"/>
    <row r="36" spans="3:12" s="103" customFormat="1" x14ac:dyDescent="0.25"/>
    <row r="37" spans="3:12" s="103" customFormat="1" x14ac:dyDescent="0.25"/>
    <row r="38" spans="3:12" s="103" customFormat="1" ht="15.75" x14ac:dyDescent="0.25">
      <c r="C38" s="235" t="s">
        <v>120</v>
      </c>
      <c r="D38" s="236"/>
      <c r="E38" s="236"/>
      <c r="J38" s="237" t="s">
        <v>121</v>
      </c>
      <c r="K38" s="238"/>
      <c r="L38" s="239"/>
    </row>
    <row r="39" spans="3:12" s="103" customFormat="1" x14ac:dyDescent="0.25"/>
    <row r="40" spans="3:12" s="103" customFormat="1" x14ac:dyDescent="0.25"/>
    <row r="41" spans="3:12" s="103" customFormat="1" x14ac:dyDescent="0.25"/>
    <row r="42" spans="3:12" s="103" customFormat="1" x14ac:dyDescent="0.25"/>
    <row r="43" spans="3:12" s="103" customFormat="1" x14ac:dyDescent="0.25"/>
    <row r="44" spans="3:12" s="103" customFormat="1" x14ac:dyDescent="0.25"/>
    <row r="45" spans="3:12" s="103" customFormat="1" x14ac:dyDescent="0.25"/>
    <row r="46" spans="3:12" s="103" customFormat="1" x14ac:dyDescent="0.25"/>
    <row r="47" spans="3:12" s="103" customFormat="1" x14ac:dyDescent="0.25"/>
    <row r="48" spans="3:12" s="103" customFormat="1" x14ac:dyDescent="0.25"/>
    <row r="49" s="103" customFormat="1" x14ac:dyDescent="0.25"/>
    <row r="50" s="103" customFormat="1" x14ac:dyDescent="0.25"/>
    <row r="51" s="103" customFormat="1" x14ac:dyDescent="0.25"/>
    <row r="52" s="103" customFormat="1" x14ac:dyDescent="0.25"/>
    <row r="53" s="103" customFormat="1" x14ac:dyDescent="0.25"/>
    <row r="54" s="103" customFormat="1" x14ac:dyDescent="0.25"/>
    <row r="55" s="103" customFormat="1" x14ac:dyDescent="0.25"/>
    <row r="56" s="103" customFormat="1" x14ac:dyDescent="0.25"/>
    <row r="57" s="103" customFormat="1" x14ac:dyDescent="0.25"/>
    <row r="58" s="103" customFormat="1" x14ac:dyDescent="0.25"/>
    <row r="59" s="103" customFormat="1" x14ac:dyDescent="0.25"/>
    <row r="60" s="103" customFormat="1" x14ac:dyDescent="0.25"/>
    <row r="61" s="103" customFormat="1" x14ac:dyDescent="0.25"/>
    <row r="62" s="103" customFormat="1" x14ac:dyDescent="0.25"/>
    <row r="63" s="103" customFormat="1" x14ac:dyDescent="0.25"/>
    <row r="64" s="103" customFormat="1" x14ac:dyDescent="0.25"/>
    <row r="65" s="103" customFormat="1" x14ac:dyDescent="0.25"/>
    <row r="66" s="103" customFormat="1" x14ac:dyDescent="0.25"/>
    <row r="67" s="103" customFormat="1" x14ac:dyDescent="0.25"/>
    <row r="68" s="103" customFormat="1" x14ac:dyDescent="0.25"/>
    <row r="69" s="103" customFormat="1" x14ac:dyDescent="0.25"/>
    <row r="70" s="103" customFormat="1" x14ac:dyDescent="0.25"/>
    <row r="71" s="103" customFormat="1" x14ac:dyDescent="0.25"/>
    <row r="72" s="103" customFormat="1" x14ac:dyDescent="0.25"/>
    <row r="73" s="103" customFormat="1" x14ac:dyDescent="0.25"/>
    <row r="74" s="103" customFormat="1" x14ac:dyDescent="0.25"/>
    <row r="75" s="103" customFormat="1" x14ac:dyDescent="0.25"/>
    <row r="76" s="103" customFormat="1" x14ac:dyDescent="0.25"/>
    <row r="77" s="103" customFormat="1" x14ac:dyDescent="0.25"/>
    <row r="78" s="103" customFormat="1" x14ac:dyDescent="0.25"/>
    <row r="79" s="103" customFormat="1" x14ac:dyDescent="0.25"/>
    <row r="80" s="103" customFormat="1" x14ac:dyDescent="0.25"/>
    <row r="81" s="103" customFormat="1" x14ac:dyDescent="0.25"/>
    <row r="82" s="103" customFormat="1" x14ac:dyDescent="0.25"/>
    <row r="83" s="103" customFormat="1" x14ac:dyDescent="0.25"/>
    <row r="84" s="103" customFormat="1" x14ac:dyDescent="0.25"/>
    <row r="85" s="103" customFormat="1" x14ac:dyDescent="0.25"/>
    <row r="86" s="103" customFormat="1" x14ac:dyDescent="0.25"/>
    <row r="87" s="103" customFormat="1" x14ac:dyDescent="0.25"/>
    <row r="88" s="103" customFormat="1" x14ac:dyDescent="0.25"/>
    <row r="89" s="103" customFormat="1" x14ac:dyDescent="0.25"/>
    <row r="90" s="103" customFormat="1" x14ac:dyDescent="0.25"/>
    <row r="91" s="103" customFormat="1" x14ac:dyDescent="0.25"/>
    <row r="92" s="103" customFormat="1" x14ac:dyDescent="0.25"/>
    <row r="93" s="103" customFormat="1" x14ac:dyDescent="0.25"/>
    <row r="94" s="103" customFormat="1" x14ac:dyDescent="0.25"/>
    <row r="95" s="103" customFormat="1" x14ac:dyDescent="0.25"/>
    <row r="96" s="103" customFormat="1" x14ac:dyDescent="0.25"/>
    <row r="97" s="103" customFormat="1" x14ac:dyDescent="0.25"/>
    <row r="98" s="103" customFormat="1" x14ac:dyDescent="0.25"/>
    <row r="99" s="103" customFormat="1" x14ac:dyDescent="0.25"/>
    <row r="100" s="103" customFormat="1" x14ac:dyDescent="0.25"/>
  </sheetData>
  <mergeCells count="1">
    <mergeCell ref="G18:G31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cratchF">
                <anchor moveWithCells="1" sizeWithCells="1">
                  <from>
                    <xdr:col>1</xdr:col>
                    <xdr:colOff>171450</xdr:colOff>
                    <xdr:row>18</xdr:row>
                    <xdr:rowOff>0</xdr:rowOff>
                  </from>
                  <to>
                    <xdr:col>3</xdr:col>
                    <xdr:colOff>0</xdr:colOff>
                    <xdr:row>21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cratchG">
                <anchor moveWithCells="1" sizeWithCells="1">
                  <from>
                    <xdr:col>8</xdr:col>
                    <xdr:colOff>0</xdr:colOff>
                    <xdr:row>18</xdr:row>
                    <xdr:rowOff>0</xdr:rowOff>
                  </from>
                  <to>
                    <xdr:col>9</xdr:col>
                    <xdr:colOff>742950</xdr:colOff>
                    <xdr:row>21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cinquanteM_F">
                <anchor moveWithCells="1" sizeWithCells="1">
                  <from>
                    <xdr:col>1</xdr:col>
                    <xdr:colOff>171450</xdr:colOff>
                    <xdr:row>22</xdr:row>
                    <xdr:rowOff>0</xdr:rowOff>
                  </from>
                  <to>
                    <xdr:col>3</xdr:col>
                    <xdr:colOff>0</xdr:colOff>
                    <xdr:row>25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cinquanteM_G">
                <anchor moveWithCells="1" sizeWithCells="1">
                  <from>
                    <xdr:col>8</xdr:col>
                    <xdr:colOff>9525</xdr:colOff>
                    <xdr:row>22</xdr:row>
                    <xdr:rowOff>9525</xdr:rowOff>
                  </from>
                  <to>
                    <xdr:col>9</xdr:col>
                    <xdr:colOff>733425</xdr:colOff>
                    <xdr:row>25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Haies_F">
                <anchor moveWithCells="1" sizeWithCells="1">
                  <from>
                    <xdr:col>1</xdr:col>
                    <xdr:colOff>171450</xdr:colOff>
                    <xdr:row>26</xdr:row>
                    <xdr:rowOff>0</xdr:rowOff>
                  </from>
                  <to>
                    <xdr:col>3</xdr:col>
                    <xdr:colOff>0</xdr:colOff>
                    <xdr:row>29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Button 6">
              <controlPr defaultSize="0" print="0" autoFill="0" autoPict="0" macro="[0]!Haies_G">
                <anchor moveWithCells="1" sizeWithCells="1">
                  <from>
                    <xdr:col>8</xdr:col>
                    <xdr:colOff>0</xdr:colOff>
                    <xdr:row>26</xdr:row>
                    <xdr:rowOff>0</xdr:rowOff>
                  </from>
                  <to>
                    <xdr:col>9</xdr:col>
                    <xdr:colOff>742950</xdr:colOff>
                    <xdr:row>29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Perche_F">
                <anchor moveWithCells="1" sizeWithCells="1">
                  <from>
                    <xdr:col>4</xdr:col>
                    <xdr:colOff>0</xdr:colOff>
                    <xdr:row>18</xdr:row>
                    <xdr:rowOff>0</xdr:rowOff>
                  </from>
                  <to>
                    <xdr:col>5</xdr:col>
                    <xdr:colOff>742950</xdr:colOff>
                    <xdr:row>21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Button 8">
              <controlPr defaultSize="0" print="0" autoFill="0" autoPict="0" macro="[0]!Perche_G">
                <anchor moveWithCells="1" sizeWithCells="1">
                  <from>
                    <xdr:col>11</xdr:col>
                    <xdr:colOff>0</xdr:colOff>
                    <xdr:row>18</xdr:row>
                    <xdr:rowOff>9525</xdr:rowOff>
                  </from>
                  <to>
                    <xdr:col>12</xdr:col>
                    <xdr:colOff>742950</xdr:colOff>
                    <xdr:row>21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Button 9">
              <controlPr defaultSize="0" print="0" autoFill="0" autoPict="0" macro="[0]!Longueur_F">
                <anchor moveWithCells="1" sizeWithCells="1">
                  <from>
                    <xdr:col>4</xdr:col>
                    <xdr:colOff>0</xdr:colOff>
                    <xdr:row>22</xdr:row>
                    <xdr:rowOff>0</xdr:rowOff>
                  </from>
                  <to>
                    <xdr:col>5</xdr:col>
                    <xdr:colOff>742950</xdr:colOff>
                    <xdr:row>25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Button 10">
              <controlPr defaultSize="0" print="0" autoFill="0" autoPict="0" macro="[0]!Vortex_F">
                <anchor moveWithCells="1" sizeWithCells="1">
                  <from>
                    <xdr:col>4</xdr:col>
                    <xdr:colOff>0</xdr:colOff>
                    <xdr:row>26</xdr:row>
                    <xdr:rowOff>0</xdr:rowOff>
                  </from>
                  <to>
                    <xdr:col>5</xdr:col>
                    <xdr:colOff>742950</xdr:colOff>
                    <xdr:row>29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Button 11">
              <controlPr defaultSize="0" print="0" autoFill="0" autoPict="0" macro="[0]!Longueur_G">
                <anchor moveWithCells="1" sizeWithCells="1">
                  <from>
                    <xdr:col>11</xdr:col>
                    <xdr:colOff>0</xdr:colOff>
                    <xdr:row>22</xdr:row>
                    <xdr:rowOff>9525</xdr:rowOff>
                  </from>
                  <to>
                    <xdr:col>12</xdr:col>
                    <xdr:colOff>742950</xdr:colOff>
                    <xdr:row>25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Button 12">
              <controlPr defaultSize="0" print="0" autoFill="0" autoPict="0" macro="[0]!Vortex_G">
                <anchor moveWithCells="1" sizeWithCells="1">
                  <from>
                    <xdr:col>11</xdr:col>
                    <xdr:colOff>0</xdr:colOff>
                    <xdr:row>26</xdr:row>
                    <xdr:rowOff>9525</xdr:rowOff>
                  </from>
                  <to>
                    <xdr:col>12</xdr:col>
                    <xdr:colOff>742950</xdr:colOff>
                    <xdr:row>29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X467"/>
  <sheetViews>
    <sheetView zoomScale="80" zoomScaleNormal="80" workbookViewId="0">
      <pane ySplit="3" topLeftCell="A4" activePane="bottomLeft" state="frozen"/>
      <selection pane="bottomLeft" activeCell="G10" sqref="G10"/>
    </sheetView>
  </sheetViews>
  <sheetFormatPr baseColWidth="10" defaultRowHeight="18.75" x14ac:dyDescent="0.25"/>
  <cols>
    <col min="1" max="1" width="1.5703125" style="5" customWidth="1"/>
    <col min="2" max="2" width="5.85546875" style="3" customWidth="1"/>
    <col min="3" max="3" width="5.7109375" style="3" customWidth="1"/>
    <col min="4" max="4" width="6.7109375" style="3" customWidth="1"/>
    <col min="5" max="5" width="4.28515625" style="3" customWidth="1"/>
    <col min="6" max="6" width="15.85546875" style="3" customWidth="1"/>
    <col min="7" max="7" width="14.7109375" style="3" customWidth="1"/>
    <col min="8" max="8" width="7.28515625" style="60" customWidth="1"/>
    <col min="9" max="9" width="6.85546875" style="43" customWidth="1"/>
    <col min="10" max="10" width="7.28515625" style="60" customWidth="1"/>
    <col min="11" max="11" width="6.85546875" style="43" customWidth="1"/>
    <col min="12" max="12" width="8.28515625" style="60" customWidth="1"/>
    <col min="13" max="13" width="6.85546875" style="43" customWidth="1"/>
    <col min="14" max="14" width="8.28515625" style="60" customWidth="1"/>
    <col min="15" max="15" width="6.85546875" style="43" customWidth="1"/>
    <col min="16" max="16" width="7.7109375" style="60" customWidth="1"/>
    <col min="17" max="17" width="6.85546875" style="43" customWidth="1"/>
    <col min="18" max="18" width="7.5703125" style="43" customWidth="1"/>
    <col min="19" max="19" width="5.5703125" style="60" customWidth="1"/>
    <col min="20" max="20" width="5.5703125" style="3" customWidth="1"/>
    <col min="21" max="24" width="11.42578125" style="3"/>
  </cols>
  <sheetData>
    <row r="1" spans="1:24" ht="9" customHeight="1" x14ac:dyDescent="0.25"/>
    <row r="2" spans="1:24" s="57" customFormat="1" ht="27.4" customHeight="1" x14ac:dyDescent="0.35">
      <c r="A2" s="54"/>
      <c r="B2" s="54"/>
      <c r="C2" s="54"/>
      <c r="D2" s="54"/>
      <c r="E2" s="54"/>
      <c r="F2" s="54"/>
      <c r="G2" s="54"/>
      <c r="H2" s="294" t="s">
        <v>8</v>
      </c>
      <c r="I2" s="294"/>
      <c r="J2" s="296" t="s">
        <v>13</v>
      </c>
      <c r="K2" s="297"/>
      <c r="L2" s="298" t="s">
        <v>14</v>
      </c>
      <c r="M2" s="299"/>
      <c r="N2" s="300" t="s">
        <v>9</v>
      </c>
      <c r="O2" s="301"/>
      <c r="P2" s="302" t="s">
        <v>15</v>
      </c>
      <c r="Q2" s="302"/>
      <c r="R2" s="116" t="s">
        <v>80</v>
      </c>
      <c r="S2" s="295" t="s">
        <v>73</v>
      </c>
      <c r="T2" s="295"/>
      <c r="U2" s="55"/>
      <c r="V2" s="56"/>
      <c r="W2" s="56"/>
      <c r="X2" s="56"/>
    </row>
    <row r="3" spans="1:24" s="23" customFormat="1" ht="31.5" customHeight="1" x14ac:dyDescent="0.25">
      <c r="A3" s="46"/>
      <c r="B3" s="117" t="s">
        <v>3</v>
      </c>
      <c r="C3" s="107" t="s">
        <v>25</v>
      </c>
      <c r="D3" s="107" t="s">
        <v>0</v>
      </c>
      <c r="E3" s="107" t="s">
        <v>22</v>
      </c>
      <c r="F3" s="107" t="s">
        <v>1</v>
      </c>
      <c r="G3" s="107" t="s">
        <v>2</v>
      </c>
      <c r="H3" s="108" t="s">
        <v>6</v>
      </c>
      <c r="I3" s="115" t="s">
        <v>7</v>
      </c>
      <c r="J3" s="109" t="s">
        <v>6</v>
      </c>
      <c r="K3" s="115" t="s">
        <v>7</v>
      </c>
      <c r="L3" s="110" t="s">
        <v>9</v>
      </c>
      <c r="M3" s="115" t="s">
        <v>7</v>
      </c>
      <c r="N3" s="111" t="s">
        <v>9</v>
      </c>
      <c r="O3" s="115" t="s">
        <v>7</v>
      </c>
      <c r="P3" s="112" t="s">
        <v>10</v>
      </c>
      <c r="Q3" s="115" t="s">
        <v>7</v>
      </c>
      <c r="R3" s="116" t="s">
        <v>110</v>
      </c>
      <c r="S3" s="113" t="s">
        <v>11</v>
      </c>
      <c r="T3" s="114" t="s">
        <v>7</v>
      </c>
      <c r="U3" s="22"/>
      <c r="V3" s="22"/>
      <c r="W3" s="22"/>
      <c r="X3" s="22"/>
    </row>
    <row r="4" spans="1:24" x14ac:dyDescent="0.25">
      <c r="B4" s="4">
        <v>1</v>
      </c>
      <c r="C4" s="119" t="s">
        <v>68</v>
      </c>
      <c r="D4" s="120" t="s">
        <v>4</v>
      </c>
      <c r="E4" s="94" t="s">
        <v>24</v>
      </c>
      <c r="F4" s="94" t="s">
        <v>30</v>
      </c>
      <c r="G4" s="94" t="s">
        <v>49</v>
      </c>
      <c r="H4" s="95">
        <v>7.5</v>
      </c>
      <c r="I4" s="42">
        <f t="shared" ref="I4:I15" si="0">IF(ISBLANK(H4),"",IF(E4="F",VLOOKUP(H4,SPRINT,3),VLOOKUP(H4,SPRINT,4)))</f>
        <v>10</v>
      </c>
      <c r="J4" s="96">
        <v>10</v>
      </c>
      <c r="K4" s="44">
        <f t="shared" ref="K4:K15" si="1">IF(ISBLANK(J4),"",IF(E4="F",VLOOKUP(J4,HAIES,2,TRUE),VLOOKUP(J4,HAIES,3,TRUE)))</f>
        <v>7</v>
      </c>
      <c r="L4" s="97">
        <v>3.25</v>
      </c>
      <c r="M4" s="51">
        <f t="shared" ref="M4:M15" si="2">IF(ISBLANK(L4),"",IF(E4="F",VLOOKUP(L4,PERCHE,4),VLOOKUP(L4,PERCHE,5)))</f>
        <v>9</v>
      </c>
      <c r="N4" s="100">
        <v>1.25</v>
      </c>
      <c r="O4" s="42">
        <f t="shared" ref="O4:O15" si="3">IF(ISBLANK(N4),"",IF(E4="F",VLOOKUP(N4,LONGUEUR,3),VLOOKUP(N4,LONGUEUR,4)))</f>
        <v>1</v>
      </c>
      <c r="P4" s="101">
        <v>22</v>
      </c>
      <c r="Q4" s="42">
        <f t="shared" ref="Q4:Q15" si="4">IF(ISBLANK(P4),"",IF(E4="F",VLOOKUP(P4,VORTEX,2),VLOOKUP(P4,VORTEX,3)))</f>
        <v>6</v>
      </c>
      <c r="R4" s="89">
        <f t="shared" ref="R4:R11" si="5">SUM(I4,K4,M4,O4,Q4)</f>
        <v>33</v>
      </c>
      <c r="S4" s="283">
        <v>3</v>
      </c>
      <c r="T4" s="285">
        <f>IF(ISBLANK(S4),"",VLOOKUP(S4,RELAIS,2,FALSE))</f>
        <v>30</v>
      </c>
    </row>
    <row r="5" spans="1:24" x14ac:dyDescent="0.25">
      <c r="B5" s="4">
        <v>2</v>
      </c>
      <c r="C5" s="119" t="s">
        <v>68</v>
      </c>
      <c r="D5" s="120" t="s">
        <v>4</v>
      </c>
      <c r="E5" s="94" t="s">
        <v>24</v>
      </c>
      <c r="F5" s="94" t="s">
        <v>31</v>
      </c>
      <c r="G5" s="94" t="s">
        <v>50</v>
      </c>
      <c r="H5" s="95">
        <v>8</v>
      </c>
      <c r="I5" s="42">
        <f t="shared" si="0"/>
        <v>8</v>
      </c>
      <c r="J5" s="96">
        <v>11</v>
      </c>
      <c r="K5" s="44">
        <f t="shared" si="1"/>
        <v>4</v>
      </c>
      <c r="L5" s="98">
        <v>2.8</v>
      </c>
      <c r="M5" s="51">
        <f t="shared" si="2"/>
        <v>7</v>
      </c>
      <c r="N5" s="100">
        <v>3</v>
      </c>
      <c r="O5" s="42">
        <f t="shared" si="3"/>
        <v>6</v>
      </c>
      <c r="P5" s="101">
        <v>18</v>
      </c>
      <c r="Q5" s="42">
        <f t="shared" si="4"/>
        <v>5</v>
      </c>
      <c r="R5" s="89">
        <f t="shared" si="5"/>
        <v>30</v>
      </c>
      <c r="S5" s="284"/>
      <c r="T5" s="286"/>
    </row>
    <row r="6" spans="1:24" x14ac:dyDescent="0.25">
      <c r="B6" s="4">
        <v>3</v>
      </c>
      <c r="C6" s="119" t="s">
        <v>68</v>
      </c>
      <c r="D6" s="120" t="s">
        <v>4</v>
      </c>
      <c r="E6" s="94" t="s">
        <v>23</v>
      </c>
      <c r="F6" s="94" t="s">
        <v>32</v>
      </c>
      <c r="G6" s="94" t="s">
        <v>51</v>
      </c>
      <c r="H6" s="95">
        <v>8.3000000000000007</v>
      </c>
      <c r="I6" s="42">
        <f t="shared" si="0"/>
        <v>8</v>
      </c>
      <c r="J6" s="96">
        <v>12</v>
      </c>
      <c r="K6" s="44">
        <f t="shared" si="1"/>
        <v>3</v>
      </c>
      <c r="L6" s="98">
        <v>4</v>
      </c>
      <c r="M6" s="51">
        <f t="shared" si="2"/>
        <v>10</v>
      </c>
      <c r="N6" s="100">
        <v>2.75</v>
      </c>
      <c r="O6" s="42">
        <f t="shared" si="3"/>
        <v>6</v>
      </c>
      <c r="P6" s="101">
        <v>30</v>
      </c>
      <c r="Q6" s="42">
        <f t="shared" si="4"/>
        <v>9</v>
      </c>
      <c r="R6" s="89">
        <f t="shared" si="5"/>
        <v>36</v>
      </c>
      <c r="S6" s="284"/>
      <c r="T6" s="286"/>
    </row>
    <row r="7" spans="1:24" x14ac:dyDescent="0.25">
      <c r="B7" s="4">
        <v>4</v>
      </c>
      <c r="C7" s="119" t="s">
        <v>68</v>
      </c>
      <c r="D7" s="120" t="s">
        <v>4</v>
      </c>
      <c r="E7" s="94" t="s">
        <v>23</v>
      </c>
      <c r="F7" s="94" t="s">
        <v>33</v>
      </c>
      <c r="G7" s="94" t="s">
        <v>52</v>
      </c>
      <c r="H7" s="95">
        <v>7.5</v>
      </c>
      <c r="I7" s="42">
        <f t="shared" si="0"/>
        <v>10</v>
      </c>
      <c r="J7" s="96">
        <v>10.4</v>
      </c>
      <c r="K7" s="44">
        <f t="shared" si="1"/>
        <v>7</v>
      </c>
      <c r="L7" s="98">
        <v>2</v>
      </c>
      <c r="M7" s="51">
        <f t="shared" si="2"/>
        <v>5</v>
      </c>
      <c r="N7" s="100">
        <v>3</v>
      </c>
      <c r="O7" s="42">
        <f t="shared" si="3"/>
        <v>7</v>
      </c>
      <c r="P7" s="101">
        <v>25</v>
      </c>
      <c r="Q7" s="42">
        <f t="shared" si="4"/>
        <v>8</v>
      </c>
      <c r="R7" s="89">
        <f t="shared" si="5"/>
        <v>37</v>
      </c>
      <c r="S7" s="284"/>
      <c r="T7" s="286"/>
    </row>
    <row r="8" spans="1:24" x14ac:dyDescent="0.25">
      <c r="B8" s="4">
        <v>5</v>
      </c>
      <c r="C8" s="119" t="s">
        <v>68</v>
      </c>
      <c r="D8" s="120" t="s">
        <v>4</v>
      </c>
      <c r="E8" s="94" t="s">
        <v>24</v>
      </c>
      <c r="F8" s="94" t="s">
        <v>34</v>
      </c>
      <c r="G8" s="94" t="s">
        <v>53</v>
      </c>
      <c r="H8" s="95">
        <v>8.6999999999999993</v>
      </c>
      <c r="I8" s="42">
        <f t="shared" si="0"/>
        <v>6</v>
      </c>
      <c r="J8" s="96">
        <v>10.9</v>
      </c>
      <c r="K8" s="44">
        <f t="shared" si="1"/>
        <v>4</v>
      </c>
      <c r="L8" s="98">
        <v>1.5</v>
      </c>
      <c r="M8" s="51">
        <f t="shared" si="2"/>
        <v>2</v>
      </c>
      <c r="N8" s="100">
        <v>2</v>
      </c>
      <c r="O8" s="42">
        <f t="shared" si="3"/>
        <v>2</v>
      </c>
      <c r="P8" s="101">
        <v>30</v>
      </c>
      <c r="Q8" s="42">
        <f t="shared" si="4"/>
        <v>8</v>
      </c>
      <c r="R8" s="89">
        <f t="shared" si="5"/>
        <v>22</v>
      </c>
      <c r="S8" s="284"/>
      <c r="T8" s="286"/>
    </row>
    <row r="9" spans="1:24" x14ac:dyDescent="0.25">
      <c r="B9" s="4">
        <v>6</v>
      </c>
      <c r="C9" s="119" t="s">
        <v>68</v>
      </c>
      <c r="D9" s="120" t="s">
        <v>4</v>
      </c>
      <c r="E9" s="94" t="s">
        <v>24</v>
      </c>
      <c r="F9" s="94" t="s">
        <v>35</v>
      </c>
      <c r="G9" s="94" t="s">
        <v>54</v>
      </c>
      <c r="H9" s="95">
        <v>8.3000000000000007</v>
      </c>
      <c r="I9" s="42">
        <f t="shared" si="0"/>
        <v>7</v>
      </c>
      <c r="J9" s="96">
        <v>11</v>
      </c>
      <c r="K9" s="44">
        <f t="shared" si="1"/>
        <v>4</v>
      </c>
      <c r="L9" s="99">
        <v>2</v>
      </c>
      <c r="M9" s="51">
        <f t="shared" si="2"/>
        <v>4</v>
      </c>
      <c r="N9" s="100">
        <v>2.5</v>
      </c>
      <c r="O9" s="42">
        <f t="shared" si="3"/>
        <v>4</v>
      </c>
      <c r="P9" s="101">
        <v>27</v>
      </c>
      <c r="Q9" s="42">
        <f t="shared" si="4"/>
        <v>7</v>
      </c>
      <c r="R9" s="89">
        <f t="shared" si="5"/>
        <v>26</v>
      </c>
      <c r="S9" s="284"/>
      <c r="T9" s="286"/>
    </row>
    <row r="10" spans="1:24" x14ac:dyDescent="0.25">
      <c r="B10" s="4">
        <v>7</v>
      </c>
      <c r="C10" s="119" t="s">
        <v>68</v>
      </c>
      <c r="D10" s="120" t="s">
        <v>4</v>
      </c>
      <c r="E10" s="94" t="s">
        <v>23</v>
      </c>
      <c r="F10" s="94" t="s">
        <v>36</v>
      </c>
      <c r="G10" s="94" t="s">
        <v>55</v>
      </c>
      <c r="H10" s="95">
        <v>8.5</v>
      </c>
      <c r="I10" s="42">
        <f t="shared" si="0"/>
        <v>7</v>
      </c>
      <c r="J10" s="96">
        <v>11</v>
      </c>
      <c r="K10" s="44">
        <f t="shared" si="1"/>
        <v>5</v>
      </c>
      <c r="L10" s="99">
        <v>2.5</v>
      </c>
      <c r="M10" s="51">
        <f t="shared" si="2"/>
        <v>7</v>
      </c>
      <c r="N10" s="100">
        <v>2.25</v>
      </c>
      <c r="O10" s="42">
        <f t="shared" si="3"/>
        <v>4</v>
      </c>
      <c r="P10" s="101">
        <v>18</v>
      </c>
      <c r="Q10" s="42">
        <f t="shared" si="4"/>
        <v>6</v>
      </c>
      <c r="R10" s="89">
        <f t="shared" si="5"/>
        <v>29</v>
      </c>
      <c r="S10" s="284"/>
      <c r="T10" s="286"/>
    </row>
    <row r="11" spans="1:24" x14ac:dyDescent="0.25">
      <c r="B11" s="4">
        <v>8</v>
      </c>
      <c r="C11" s="119" t="s">
        <v>68</v>
      </c>
      <c r="D11" s="120" t="s">
        <v>4</v>
      </c>
      <c r="E11" s="94" t="s">
        <v>23</v>
      </c>
      <c r="F11" s="94" t="s">
        <v>37</v>
      </c>
      <c r="G11" s="94" t="s">
        <v>56</v>
      </c>
      <c r="H11" s="95">
        <v>8.4</v>
      </c>
      <c r="I11" s="42">
        <f t="shared" si="0"/>
        <v>8</v>
      </c>
      <c r="J11" s="96">
        <v>12</v>
      </c>
      <c r="K11" s="44">
        <f t="shared" si="1"/>
        <v>3</v>
      </c>
      <c r="L11" s="99">
        <v>3</v>
      </c>
      <c r="M11" s="51">
        <f t="shared" si="2"/>
        <v>9</v>
      </c>
      <c r="N11" s="100">
        <v>3</v>
      </c>
      <c r="O11" s="42">
        <f t="shared" si="3"/>
        <v>7</v>
      </c>
      <c r="P11" s="101">
        <v>32</v>
      </c>
      <c r="Q11" s="42">
        <f t="shared" si="4"/>
        <v>9</v>
      </c>
      <c r="R11" s="89">
        <f t="shared" si="5"/>
        <v>36</v>
      </c>
      <c r="S11" s="284"/>
      <c r="T11" s="286"/>
    </row>
    <row r="12" spans="1:24" x14ac:dyDescent="0.25">
      <c r="B12" s="4">
        <v>9</v>
      </c>
      <c r="C12" s="119" t="s">
        <v>68</v>
      </c>
      <c r="D12" s="120" t="s">
        <v>4</v>
      </c>
      <c r="E12" s="94" t="s">
        <v>24</v>
      </c>
      <c r="F12" s="94" t="s">
        <v>38</v>
      </c>
      <c r="G12" s="94" t="s">
        <v>57</v>
      </c>
      <c r="H12" s="95">
        <v>9</v>
      </c>
      <c r="I12" s="42">
        <f t="shared" si="0"/>
        <v>4</v>
      </c>
      <c r="J12" s="96">
        <v>10.4</v>
      </c>
      <c r="K12" s="44">
        <f t="shared" si="1"/>
        <v>6</v>
      </c>
      <c r="L12" s="99">
        <v>2.8</v>
      </c>
      <c r="M12" s="51">
        <f t="shared" si="2"/>
        <v>7</v>
      </c>
      <c r="N12" s="100">
        <v>3.25</v>
      </c>
      <c r="O12" s="42">
        <f t="shared" si="3"/>
        <v>7</v>
      </c>
      <c r="P12" s="101"/>
      <c r="Q12" s="42" t="str">
        <f t="shared" si="4"/>
        <v/>
      </c>
      <c r="R12" s="89">
        <f>SUM(I12,K12,M12,O12,Q12)</f>
        <v>24</v>
      </c>
      <c r="S12" s="284"/>
      <c r="T12" s="286"/>
    </row>
    <row r="13" spans="1:24" x14ac:dyDescent="0.25">
      <c r="B13" s="4">
        <v>10</v>
      </c>
      <c r="C13" s="119" t="s">
        <v>68</v>
      </c>
      <c r="D13" s="120" t="s">
        <v>4</v>
      </c>
      <c r="E13" s="94" t="s">
        <v>23</v>
      </c>
      <c r="F13" s="94" t="s">
        <v>39</v>
      </c>
      <c r="G13" s="94" t="s">
        <v>58</v>
      </c>
      <c r="H13" s="95">
        <v>7.9</v>
      </c>
      <c r="I13" s="42">
        <f t="shared" si="0"/>
        <v>10</v>
      </c>
      <c r="J13" s="96">
        <v>11.7</v>
      </c>
      <c r="K13" s="44">
        <f t="shared" si="1"/>
        <v>3</v>
      </c>
      <c r="L13" s="99">
        <v>2.9</v>
      </c>
      <c r="M13" s="51">
        <f t="shared" si="2"/>
        <v>8</v>
      </c>
      <c r="N13" s="100">
        <v>3.75</v>
      </c>
      <c r="O13" s="42">
        <f t="shared" si="3"/>
        <v>10</v>
      </c>
      <c r="P13" s="101"/>
      <c r="Q13" s="42" t="str">
        <f t="shared" si="4"/>
        <v/>
      </c>
      <c r="R13" s="89">
        <f t="shared" ref="R13:R15" si="6">SUM(I13,K13,M13,O13,Q13)</f>
        <v>31</v>
      </c>
      <c r="S13" s="284"/>
      <c r="T13" s="286"/>
    </row>
    <row r="14" spans="1:24" x14ac:dyDescent="0.25">
      <c r="B14" s="4">
        <v>11</v>
      </c>
      <c r="C14" s="119" t="s">
        <v>68</v>
      </c>
      <c r="D14" s="120" t="s">
        <v>4</v>
      </c>
      <c r="E14" s="94"/>
      <c r="F14" s="94"/>
      <c r="G14" s="94"/>
      <c r="H14" s="95"/>
      <c r="I14" s="42" t="str">
        <f t="shared" si="0"/>
        <v/>
      </c>
      <c r="J14" s="96"/>
      <c r="K14" s="44" t="str">
        <f t="shared" si="1"/>
        <v/>
      </c>
      <c r="L14" s="99"/>
      <c r="M14" s="51" t="str">
        <f t="shared" si="2"/>
        <v/>
      </c>
      <c r="N14" s="100"/>
      <c r="O14" s="42" t="str">
        <f t="shared" si="3"/>
        <v/>
      </c>
      <c r="P14" s="101"/>
      <c r="Q14" s="42" t="str">
        <f t="shared" si="4"/>
        <v/>
      </c>
      <c r="R14" s="89">
        <f t="shared" si="6"/>
        <v>0</v>
      </c>
      <c r="S14" s="291"/>
      <c r="T14" s="292"/>
    </row>
    <row r="15" spans="1:24" x14ac:dyDescent="0.25">
      <c r="B15" s="4">
        <v>12</v>
      </c>
      <c r="C15" s="119" t="s">
        <v>68</v>
      </c>
      <c r="D15" s="120" t="s">
        <v>4</v>
      </c>
      <c r="E15" s="94"/>
      <c r="F15" s="94"/>
      <c r="G15" s="94"/>
      <c r="H15" s="95"/>
      <c r="I15" s="42" t="str">
        <f t="shared" si="0"/>
        <v/>
      </c>
      <c r="J15" s="96"/>
      <c r="K15" s="44" t="str">
        <f t="shared" si="1"/>
        <v/>
      </c>
      <c r="L15" s="99"/>
      <c r="M15" s="51" t="str">
        <f t="shared" si="2"/>
        <v/>
      </c>
      <c r="N15" s="100"/>
      <c r="O15" s="42" t="str">
        <f t="shared" si="3"/>
        <v/>
      </c>
      <c r="P15" s="101"/>
      <c r="Q15" s="42" t="str">
        <f t="shared" si="4"/>
        <v/>
      </c>
      <c r="R15" s="89">
        <f t="shared" si="6"/>
        <v>0</v>
      </c>
      <c r="S15" s="287" t="s">
        <v>75</v>
      </c>
      <c r="T15" s="288"/>
    </row>
    <row r="16" spans="1:24" ht="25.15" customHeight="1" x14ac:dyDescent="0.25">
      <c r="B16" s="118" t="s">
        <v>74</v>
      </c>
      <c r="C16" s="85"/>
      <c r="D16" s="85"/>
      <c r="E16" s="85"/>
      <c r="F16" s="86"/>
      <c r="G16" s="52">
        <f>SUM(H16:Q16,T4)</f>
        <v>309</v>
      </c>
      <c r="H16" s="73">
        <f>IF(ISERROR(SUM(LARGE(I4:I15,{1;2;3;4;5;6;7;8}))),"Il n'y a pas 8 perf !",SUM(LARGE(I4:I15,{1;2;3;4;5;6;7;8})))</f>
        <v>68</v>
      </c>
      <c r="I16" s="74"/>
      <c r="J16" s="75">
        <f>IF(ISERROR(SUM(LARGE(K4:K15,{1;2;3;4;5;6;7;8}))),"Il n'y a pas 8 perf !",SUM(LARGE(K4:K15,{1;2;3;4;5;6;7;8})))</f>
        <v>40</v>
      </c>
      <c r="K16" s="76"/>
      <c r="L16" s="77">
        <f>IF(ISERROR(SUM(LARGE(M4:M15,{1;2;3;4;5;6;7;8}))),"Il n'y a pas 8 perf !",SUM(LARGE(M4:M15,{1;2;3;4;5;6;7;8})))</f>
        <v>62</v>
      </c>
      <c r="M16" s="78"/>
      <c r="N16" s="79">
        <f>IF(ISERROR(SUM(LARGE(O4:O15,{1;2;3;4;5;6;7;8}))),"Il n'y a pas 8 perf !",SUM(LARGE(O4:O15,{1;2;3;4;5;6;7;8})))</f>
        <v>51</v>
      </c>
      <c r="O16" s="80"/>
      <c r="P16" s="81">
        <f>IF(ISERROR(SUM(LARGE(Q4:Q15,{1;2;3;4;5;6;7;8}))),"Il n'y a pas 8 perf !",SUM(LARGE(Q4:Q15,{1;2;3;4;5;6;7;8})))</f>
        <v>58</v>
      </c>
      <c r="Q16" s="82"/>
      <c r="R16" s="90"/>
      <c r="S16" s="293">
        <f>SUM(H16:Q16)</f>
        <v>279</v>
      </c>
      <c r="T16" s="293"/>
    </row>
    <row r="17" spans="2:20" ht="9.6" customHeight="1" x14ac:dyDescent="0.25">
      <c r="B17" s="47"/>
      <c r="C17" s="47"/>
      <c r="D17" s="47"/>
      <c r="E17" s="47"/>
      <c r="F17" s="47"/>
      <c r="G17" s="47"/>
      <c r="H17" s="58"/>
      <c r="I17" s="48"/>
      <c r="J17" s="58"/>
      <c r="K17" s="49"/>
      <c r="L17" s="58"/>
      <c r="M17" s="50"/>
      <c r="N17" s="61"/>
      <c r="O17" s="48"/>
      <c r="P17" s="61"/>
      <c r="Q17" s="48"/>
      <c r="R17" s="87"/>
      <c r="S17" s="62"/>
      <c r="T17" s="53"/>
    </row>
    <row r="18" spans="2:20" x14ac:dyDescent="0.25">
      <c r="B18" s="4">
        <v>1</v>
      </c>
      <c r="C18" s="119" t="s">
        <v>68</v>
      </c>
      <c r="D18" s="121" t="s">
        <v>5</v>
      </c>
      <c r="E18" s="94" t="s">
        <v>24</v>
      </c>
      <c r="F18" s="94" t="s">
        <v>40</v>
      </c>
      <c r="G18" s="94" t="s">
        <v>59</v>
      </c>
      <c r="H18" s="95">
        <v>8.6999999999999993</v>
      </c>
      <c r="I18" s="42">
        <f t="shared" ref="I18:I29" si="7">IF(ISBLANK(H18),"",IF(E18="F",VLOOKUP(H18,SPRINT,3),VLOOKUP(H18,SPRINT,4)))</f>
        <v>6</v>
      </c>
      <c r="J18" s="96">
        <v>10.9</v>
      </c>
      <c r="K18" s="44">
        <f t="shared" ref="K18:K29" si="8">IF(ISBLANK(J18),"",IF(E18="F",VLOOKUP(J18,HAIES,2,TRUE),VLOOKUP(J18,HAIES,3,TRUE)))</f>
        <v>4</v>
      </c>
      <c r="L18" s="99">
        <v>3</v>
      </c>
      <c r="M18" s="51">
        <f t="shared" ref="M18:M29" si="9">IF(ISBLANK(L18),"",IF(E18="F",VLOOKUP(L18,PERCHE,4),VLOOKUP(L18,PERCHE,5)))</f>
        <v>8</v>
      </c>
      <c r="N18" s="100">
        <v>1.25</v>
      </c>
      <c r="O18" s="42">
        <f t="shared" ref="O18:O29" si="10">IF(ISBLANK(N18),"",IF(E18="F",VLOOKUP(N18,LONGUEUR,3),VLOOKUP(N18,LONGUEUR,4)))</f>
        <v>1</v>
      </c>
      <c r="P18" s="101"/>
      <c r="Q18" s="42" t="str">
        <f t="shared" ref="Q18:Q29" si="11">IF(ISBLANK(P18),"",IF(E18="F",VLOOKUP(P18,VORTEX,2),VLOOKUP(P18,VORTEX,3)))</f>
        <v/>
      </c>
      <c r="R18" s="89">
        <f t="shared" ref="R18:R25" si="12">SUM(I18,K18,M18,O18,Q18)</f>
        <v>19</v>
      </c>
      <c r="S18" s="283">
        <v>6</v>
      </c>
      <c r="T18" s="285">
        <f>IF(ISBLANK(S18),"",VLOOKUP(S18,RELAIS,2,FALSE))</f>
        <v>15</v>
      </c>
    </row>
    <row r="19" spans="2:20" x14ac:dyDescent="0.25">
      <c r="B19" s="4">
        <v>2</v>
      </c>
      <c r="C19" s="119" t="s">
        <v>68</v>
      </c>
      <c r="D19" s="121" t="s">
        <v>5</v>
      </c>
      <c r="E19" s="94" t="s">
        <v>23</v>
      </c>
      <c r="F19" s="94" t="s">
        <v>41</v>
      </c>
      <c r="G19" s="94" t="s">
        <v>60</v>
      </c>
      <c r="H19" s="95">
        <v>7.5</v>
      </c>
      <c r="I19" s="42">
        <f t="shared" si="7"/>
        <v>10</v>
      </c>
      <c r="J19" s="96">
        <v>10</v>
      </c>
      <c r="K19" s="44">
        <f t="shared" si="8"/>
        <v>8</v>
      </c>
      <c r="L19" s="99"/>
      <c r="M19" s="51" t="str">
        <f t="shared" si="9"/>
        <v/>
      </c>
      <c r="N19" s="100">
        <v>3</v>
      </c>
      <c r="O19" s="42">
        <f t="shared" si="10"/>
        <v>7</v>
      </c>
      <c r="P19" s="101"/>
      <c r="Q19" s="42" t="str">
        <f t="shared" si="11"/>
        <v/>
      </c>
      <c r="R19" s="89">
        <f t="shared" si="12"/>
        <v>25</v>
      </c>
      <c r="S19" s="284"/>
      <c r="T19" s="286"/>
    </row>
    <row r="20" spans="2:20" x14ac:dyDescent="0.25">
      <c r="B20" s="4">
        <v>3</v>
      </c>
      <c r="C20" s="119" t="s">
        <v>68</v>
      </c>
      <c r="D20" s="121" t="s">
        <v>5</v>
      </c>
      <c r="E20" s="94" t="s">
        <v>23</v>
      </c>
      <c r="F20" s="94" t="s">
        <v>42</v>
      </c>
      <c r="G20" s="94" t="s">
        <v>61</v>
      </c>
      <c r="H20" s="95">
        <v>8</v>
      </c>
      <c r="I20" s="42">
        <f t="shared" si="7"/>
        <v>9</v>
      </c>
      <c r="J20" s="96">
        <v>11</v>
      </c>
      <c r="K20" s="44">
        <f t="shared" si="8"/>
        <v>5</v>
      </c>
      <c r="L20" s="99">
        <v>3</v>
      </c>
      <c r="M20" s="51">
        <f t="shared" si="9"/>
        <v>9</v>
      </c>
      <c r="N20" s="100">
        <v>2.75</v>
      </c>
      <c r="O20" s="42">
        <f t="shared" si="10"/>
        <v>6</v>
      </c>
      <c r="P20" s="101"/>
      <c r="Q20" s="42" t="str">
        <f t="shared" si="11"/>
        <v/>
      </c>
      <c r="R20" s="89">
        <f t="shared" si="12"/>
        <v>29</v>
      </c>
      <c r="S20" s="284"/>
      <c r="T20" s="286"/>
    </row>
    <row r="21" spans="2:20" x14ac:dyDescent="0.25">
      <c r="B21" s="4">
        <v>4</v>
      </c>
      <c r="C21" s="119" t="s">
        <v>68</v>
      </c>
      <c r="D21" s="121" t="s">
        <v>5</v>
      </c>
      <c r="E21" s="94" t="s">
        <v>24</v>
      </c>
      <c r="F21" s="94" t="s">
        <v>43</v>
      </c>
      <c r="G21" s="94" t="s">
        <v>62</v>
      </c>
      <c r="H21" s="95">
        <v>8.3000000000000007</v>
      </c>
      <c r="I21" s="42">
        <f t="shared" si="7"/>
        <v>7</v>
      </c>
      <c r="J21" s="96">
        <v>12</v>
      </c>
      <c r="K21" s="44">
        <f t="shared" si="8"/>
        <v>2</v>
      </c>
      <c r="L21" s="99">
        <v>3.5</v>
      </c>
      <c r="M21" s="51">
        <f t="shared" si="9"/>
        <v>10</v>
      </c>
      <c r="N21" s="100">
        <v>3</v>
      </c>
      <c r="O21" s="42">
        <f t="shared" si="10"/>
        <v>6</v>
      </c>
      <c r="P21" s="101"/>
      <c r="Q21" s="42" t="str">
        <f t="shared" si="11"/>
        <v/>
      </c>
      <c r="R21" s="89">
        <f t="shared" si="12"/>
        <v>25</v>
      </c>
      <c r="S21" s="284"/>
      <c r="T21" s="286"/>
    </row>
    <row r="22" spans="2:20" x14ac:dyDescent="0.25">
      <c r="B22" s="4">
        <v>5</v>
      </c>
      <c r="C22" s="119" t="s">
        <v>68</v>
      </c>
      <c r="D22" s="121" t="s">
        <v>5</v>
      </c>
      <c r="E22" s="94" t="s">
        <v>24</v>
      </c>
      <c r="F22" s="94" t="s">
        <v>44</v>
      </c>
      <c r="G22" s="94" t="s">
        <v>63</v>
      </c>
      <c r="H22" s="95">
        <v>7.5</v>
      </c>
      <c r="I22" s="42">
        <f t="shared" si="7"/>
        <v>10</v>
      </c>
      <c r="J22" s="96">
        <v>10.4</v>
      </c>
      <c r="K22" s="44">
        <f t="shared" si="8"/>
        <v>6</v>
      </c>
      <c r="L22" s="99">
        <v>4</v>
      </c>
      <c r="M22" s="51">
        <f t="shared" si="9"/>
        <v>10</v>
      </c>
      <c r="N22" s="100">
        <v>2</v>
      </c>
      <c r="O22" s="42">
        <f t="shared" si="10"/>
        <v>2</v>
      </c>
      <c r="P22" s="101"/>
      <c r="Q22" s="42" t="str">
        <f t="shared" si="11"/>
        <v/>
      </c>
      <c r="R22" s="89">
        <f t="shared" si="12"/>
        <v>28</v>
      </c>
      <c r="S22" s="284"/>
      <c r="T22" s="286"/>
    </row>
    <row r="23" spans="2:20" x14ac:dyDescent="0.25">
      <c r="B23" s="4">
        <v>6</v>
      </c>
      <c r="C23" s="119" t="s">
        <v>68</v>
      </c>
      <c r="D23" s="121" t="s">
        <v>5</v>
      </c>
      <c r="E23" s="94" t="s">
        <v>23</v>
      </c>
      <c r="F23" s="94" t="s">
        <v>45</v>
      </c>
      <c r="G23" s="94" t="s">
        <v>64</v>
      </c>
      <c r="H23" s="95">
        <v>8.6999999999999993</v>
      </c>
      <c r="I23" s="42">
        <f t="shared" si="7"/>
        <v>7</v>
      </c>
      <c r="J23" s="96">
        <v>10.9</v>
      </c>
      <c r="K23" s="44">
        <f t="shared" si="8"/>
        <v>5</v>
      </c>
      <c r="L23" s="99">
        <v>3</v>
      </c>
      <c r="M23" s="51">
        <f t="shared" si="9"/>
        <v>9</v>
      </c>
      <c r="N23" s="100">
        <v>2.5</v>
      </c>
      <c r="O23" s="42">
        <f t="shared" si="10"/>
        <v>5</v>
      </c>
      <c r="P23" s="101"/>
      <c r="Q23" s="42" t="str">
        <f t="shared" si="11"/>
        <v/>
      </c>
      <c r="R23" s="89">
        <f t="shared" si="12"/>
        <v>26</v>
      </c>
      <c r="S23" s="284"/>
      <c r="T23" s="286"/>
    </row>
    <row r="24" spans="2:20" x14ac:dyDescent="0.25">
      <c r="B24" s="4">
        <v>7</v>
      </c>
      <c r="C24" s="119" t="s">
        <v>68</v>
      </c>
      <c r="D24" s="121" t="s">
        <v>5</v>
      </c>
      <c r="E24" s="94" t="s">
        <v>23</v>
      </c>
      <c r="F24" s="94" t="s">
        <v>46</v>
      </c>
      <c r="G24" s="94" t="s">
        <v>65</v>
      </c>
      <c r="H24" s="95">
        <v>7.5</v>
      </c>
      <c r="I24" s="42">
        <f t="shared" si="7"/>
        <v>10</v>
      </c>
      <c r="J24" s="96">
        <v>10</v>
      </c>
      <c r="K24" s="44">
        <f t="shared" si="8"/>
        <v>8</v>
      </c>
      <c r="L24" s="99">
        <v>3</v>
      </c>
      <c r="M24" s="51">
        <f t="shared" si="9"/>
        <v>9</v>
      </c>
      <c r="N24" s="100">
        <v>2.25</v>
      </c>
      <c r="O24" s="42">
        <f t="shared" si="10"/>
        <v>4</v>
      </c>
      <c r="P24" s="101"/>
      <c r="Q24" s="42" t="str">
        <f t="shared" si="11"/>
        <v/>
      </c>
      <c r="R24" s="89">
        <f t="shared" si="12"/>
        <v>31</v>
      </c>
      <c r="S24" s="284"/>
      <c r="T24" s="286"/>
    </row>
    <row r="25" spans="2:20" x14ac:dyDescent="0.25">
      <c r="B25" s="4">
        <v>8</v>
      </c>
      <c r="C25" s="119" t="s">
        <v>68</v>
      </c>
      <c r="D25" s="121" t="s">
        <v>5</v>
      </c>
      <c r="E25" s="94" t="s">
        <v>24</v>
      </c>
      <c r="F25" s="94" t="s">
        <v>47</v>
      </c>
      <c r="G25" s="94" t="s">
        <v>66</v>
      </c>
      <c r="H25" s="95">
        <v>8</v>
      </c>
      <c r="I25" s="42">
        <f t="shared" si="7"/>
        <v>8</v>
      </c>
      <c r="J25" s="96">
        <v>11</v>
      </c>
      <c r="K25" s="44">
        <f t="shared" si="8"/>
        <v>4</v>
      </c>
      <c r="L25" s="99">
        <v>3</v>
      </c>
      <c r="M25" s="51">
        <f t="shared" si="9"/>
        <v>8</v>
      </c>
      <c r="N25" s="100">
        <v>3</v>
      </c>
      <c r="O25" s="42">
        <f t="shared" si="10"/>
        <v>6</v>
      </c>
      <c r="P25" s="101"/>
      <c r="Q25" s="42" t="str">
        <f t="shared" si="11"/>
        <v/>
      </c>
      <c r="R25" s="89">
        <f t="shared" si="12"/>
        <v>26</v>
      </c>
      <c r="S25" s="284"/>
      <c r="T25" s="286"/>
    </row>
    <row r="26" spans="2:20" x14ac:dyDescent="0.25">
      <c r="B26" s="4">
        <v>9</v>
      </c>
      <c r="C26" s="119" t="s">
        <v>68</v>
      </c>
      <c r="D26" s="121" t="s">
        <v>5</v>
      </c>
      <c r="E26" s="94" t="s">
        <v>24</v>
      </c>
      <c r="F26" s="94" t="s">
        <v>48</v>
      </c>
      <c r="G26" s="94" t="s">
        <v>67</v>
      </c>
      <c r="H26" s="95">
        <v>8.3000000000000007</v>
      </c>
      <c r="I26" s="42">
        <f t="shared" si="7"/>
        <v>7</v>
      </c>
      <c r="J26" s="96">
        <v>12</v>
      </c>
      <c r="K26" s="44">
        <f t="shared" si="8"/>
        <v>2</v>
      </c>
      <c r="L26" s="99">
        <v>2</v>
      </c>
      <c r="M26" s="51">
        <f t="shared" si="9"/>
        <v>4</v>
      </c>
      <c r="N26" s="100">
        <v>3.25</v>
      </c>
      <c r="O26" s="42">
        <f t="shared" si="10"/>
        <v>7</v>
      </c>
      <c r="P26" s="101"/>
      <c r="Q26" s="42" t="str">
        <f t="shared" si="11"/>
        <v/>
      </c>
      <c r="R26" s="89">
        <f>SUM(I26,K26,M26,O26,Q26)</f>
        <v>20</v>
      </c>
      <c r="S26" s="284"/>
      <c r="T26" s="286"/>
    </row>
    <row r="27" spans="2:20" x14ac:dyDescent="0.25">
      <c r="B27" s="4">
        <v>10</v>
      </c>
      <c r="C27" s="119" t="s">
        <v>68</v>
      </c>
      <c r="D27" s="121" t="s">
        <v>5</v>
      </c>
      <c r="E27" s="94" t="s">
        <v>23</v>
      </c>
      <c r="F27" s="94" t="s">
        <v>69</v>
      </c>
      <c r="G27" s="94" t="s">
        <v>70</v>
      </c>
      <c r="H27" s="95">
        <v>7.5</v>
      </c>
      <c r="I27" s="42">
        <f t="shared" si="7"/>
        <v>10</v>
      </c>
      <c r="J27" s="96">
        <v>10.4</v>
      </c>
      <c r="K27" s="44">
        <f t="shared" si="8"/>
        <v>7</v>
      </c>
      <c r="L27" s="99">
        <v>2</v>
      </c>
      <c r="M27" s="51">
        <f t="shared" si="9"/>
        <v>5</v>
      </c>
      <c r="N27" s="100">
        <v>3.75</v>
      </c>
      <c r="O27" s="42">
        <f t="shared" si="10"/>
        <v>10</v>
      </c>
      <c r="P27" s="101"/>
      <c r="Q27" s="42" t="str">
        <f t="shared" si="11"/>
        <v/>
      </c>
      <c r="R27" s="89">
        <f t="shared" ref="R27:R29" si="13">SUM(I27,K27,M27,O27,Q27)</f>
        <v>32</v>
      </c>
      <c r="S27" s="284"/>
      <c r="T27" s="286"/>
    </row>
    <row r="28" spans="2:20" x14ac:dyDescent="0.25">
      <c r="B28" s="4">
        <v>11</v>
      </c>
      <c r="C28" s="119" t="s">
        <v>68</v>
      </c>
      <c r="D28" s="121" t="s">
        <v>5</v>
      </c>
      <c r="E28" s="94" t="s">
        <v>23</v>
      </c>
      <c r="F28" s="94" t="s">
        <v>71</v>
      </c>
      <c r="G28" s="94" t="s">
        <v>72</v>
      </c>
      <c r="H28" s="102"/>
      <c r="I28" s="42" t="str">
        <f t="shared" si="7"/>
        <v/>
      </c>
      <c r="J28" s="96"/>
      <c r="K28" s="44" t="str">
        <f t="shared" si="8"/>
        <v/>
      </c>
      <c r="L28" s="99">
        <v>2</v>
      </c>
      <c r="M28" s="51">
        <f t="shared" si="9"/>
        <v>5</v>
      </c>
      <c r="N28" s="100"/>
      <c r="O28" s="42" t="str">
        <f t="shared" si="10"/>
        <v/>
      </c>
      <c r="P28" s="101"/>
      <c r="Q28" s="42" t="str">
        <f t="shared" si="11"/>
        <v/>
      </c>
      <c r="R28" s="89">
        <f t="shared" si="13"/>
        <v>5</v>
      </c>
      <c r="S28" s="284"/>
      <c r="T28" s="286"/>
    </row>
    <row r="29" spans="2:20" x14ac:dyDescent="0.25">
      <c r="B29" s="4">
        <v>12</v>
      </c>
      <c r="C29" s="119" t="s">
        <v>68</v>
      </c>
      <c r="D29" s="121" t="s">
        <v>5</v>
      </c>
      <c r="E29" s="94"/>
      <c r="F29" s="94"/>
      <c r="G29" s="94"/>
      <c r="H29" s="102"/>
      <c r="I29" s="42" t="str">
        <f t="shared" si="7"/>
        <v/>
      </c>
      <c r="J29" s="96"/>
      <c r="K29" s="44" t="str">
        <f t="shared" si="8"/>
        <v/>
      </c>
      <c r="L29" s="99"/>
      <c r="M29" s="51" t="str">
        <f t="shared" si="9"/>
        <v/>
      </c>
      <c r="N29" s="100"/>
      <c r="O29" s="42" t="str">
        <f t="shared" si="10"/>
        <v/>
      </c>
      <c r="P29" s="101"/>
      <c r="Q29" s="42" t="str">
        <f t="shared" si="11"/>
        <v/>
      </c>
      <c r="R29" s="89">
        <f t="shared" si="13"/>
        <v>0</v>
      </c>
      <c r="S29" s="287" t="s">
        <v>75</v>
      </c>
      <c r="T29" s="288"/>
    </row>
    <row r="30" spans="2:20" ht="26.25" x14ac:dyDescent="0.25">
      <c r="B30" s="118" t="s">
        <v>74</v>
      </c>
      <c r="C30" s="83"/>
      <c r="D30" s="83"/>
      <c r="E30" s="83"/>
      <c r="F30" s="84"/>
      <c r="G30" s="52">
        <f>SUM(H30:Q30,T18)</f>
        <v>252</v>
      </c>
      <c r="H30" s="73">
        <f>IF(ISERROR(SUM(LARGE(I18:I29,{1;2;3;4;5;6;7;8}))),"Il n'y a pas 8 perf !",SUM(LARGE(I18:I29,{1;2;3;4;5;6;7;8})))</f>
        <v>71</v>
      </c>
      <c r="I30" s="74"/>
      <c r="J30" s="75">
        <f>IF(ISERROR(SUM(LARGE(K18:K29,{1;2;3;4;5;6;7;8}))),"Il n'y a pas 8 perf !",SUM(LARGE(K18:K29,{1;2;3;4;5;6;7;8})))</f>
        <v>47</v>
      </c>
      <c r="K30" s="76"/>
      <c r="L30" s="77">
        <f>IF(ISERROR(SUM(LARGE(M18:M29,{1;2;3;4;5;6;7;8}))),"Il n'y a pas 8 perf !",SUM(LARGE(M18:M29,{1;2;3;4;5;6;7;8})))</f>
        <v>68</v>
      </c>
      <c r="M30" s="78"/>
      <c r="N30" s="91">
        <f>IF(ISERROR(SUM(LARGE(O18:O29,{1;2;3;4;5;6;7;8}))),"Il n'y a pas 8 perf !",SUM(LARGE(O18:O29,{1;2;3;4;5;6;7;8})))</f>
        <v>51</v>
      </c>
      <c r="O30" s="80"/>
      <c r="P30" s="81" t="str">
        <f>IF(ISERROR(SUM(LARGE(Q18:Q29,{1;2;3;4;5;6;7;8}))),"Il n'y a pas 8 perf !",SUM(LARGE(Q18:Q29,{1;2;3;4;5;6;7;8})))</f>
        <v>Il n'y a pas 8 perf !</v>
      </c>
      <c r="Q30" s="82"/>
      <c r="R30" s="82"/>
      <c r="S30" s="293">
        <f>SUM(H30:Q30)</f>
        <v>237</v>
      </c>
      <c r="T30" s="293"/>
    </row>
    <row r="31" spans="2:20" ht="9" customHeight="1" x14ac:dyDescent="0.25">
      <c r="B31" s="53"/>
      <c r="C31" s="53"/>
      <c r="D31" s="53"/>
      <c r="E31" s="53"/>
      <c r="F31" s="53"/>
      <c r="G31" s="53"/>
      <c r="H31" s="63"/>
      <c r="I31" s="64"/>
      <c r="J31" s="65"/>
      <c r="K31" s="66"/>
      <c r="L31" s="65"/>
      <c r="M31" s="64"/>
      <c r="N31" s="65"/>
      <c r="O31" s="64"/>
      <c r="P31" s="65"/>
      <c r="Q31" s="64"/>
      <c r="R31" s="64"/>
      <c r="S31" s="65"/>
      <c r="T31" s="53"/>
    </row>
    <row r="32" spans="2:20" ht="19.899999999999999" customHeight="1" x14ac:dyDescent="0.25">
      <c r="B32" s="4">
        <v>1</v>
      </c>
      <c r="C32" s="119" t="s">
        <v>76</v>
      </c>
      <c r="D32" s="120" t="s">
        <v>4</v>
      </c>
      <c r="E32" s="94" t="s">
        <v>23</v>
      </c>
      <c r="F32" s="94" t="s">
        <v>90</v>
      </c>
      <c r="G32" s="94" t="s">
        <v>100</v>
      </c>
      <c r="H32" s="95">
        <v>7.5</v>
      </c>
      <c r="I32" s="42">
        <f t="shared" ref="I32:I43" si="14">IF(ISBLANK(H32),"",IF(E32="F",VLOOKUP(H32,SPRINT,3),VLOOKUP(H32,SPRINT,4)))</f>
        <v>10</v>
      </c>
      <c r="J32" s="96">
        <v>10</v>
      </c>
      <c r="K32" s="44">
        <f t="shared" ref="K32:K43" si="15">IF(ISBLANK(J32),"",IF(E32="F",VLOOKUP(J32,HAIES,2,TRUE),VLOOKUP(J32,HAIES,3,TRUE)))</f>
        <v>8</v>
      </c>
      <c r="L32" s="97">
        <v>3.25</v>
      </c>
      <c r="M32" s="51">
        <f t="shared" ref="M32:M43" si="16">IF(ISBLANK(L32),"",IF(E32="F",VLOOKUP(L32,PERCHE,4),VLOOKUP(L32,PERCHE,5)))</f>
        <v>10</v>
      </c>
      <c r="N32" s="100">
        <v>1.25</v>
      </c>
      <c r="O32" s="42">
        <f t="shared" ref="O32:O43" si="17">IF(ISBLANK(N32),"",IF(E32="F",VLOOKUP(N32,LONGUEUR,3),VLOOKUP(N32,LONGUEUR,4)))</f>
        <v>1</v>
      </c>
      <c r="P32" s="101">
        <v>22</v>
      </c>
      <c r="Q32" s="42">
        <f t="shared" ref="Q32:Q40" si="18">IF(ISBLANK(P32),"",IF(E32="F",VLOOKUP(P32,VORTEX,2),VLOOKUP(P32,VORTEX,3)))</f>
        <v>7</v>
      </c>
      <c r="R32" s="89">
        <f t="shared" ref="R32:R39" si="19">SUM(I32,K32,M32,O32,Q32)</f>
        <v>36</v>
      </c>
      <c r="S32" s="283">
        <v>5</v>
      </c>
      <c r="T32" s="285">
        <f>IF(ISBLANK(S32),"",VLOOKUP(S32,RELAIS,2,FALSE))</f>
        <v>20</v>
      </c>
    </row>
    <row r="33" spans="2:20" ht="19.899999999999999" customHeight="1" x14ac:dyDescent="0.25">
      <c r="B33" s="4">
        <v>2</v>
      </c>
      <c r="C33" s="119" t="s">
        <v>76</v>
      </c>
      <c r="D33" s="120" t="s">
        <v>4</v>
      </c>
      <c r="E33" s="94" t="s">
        <v>24</v>
      </c>
      <c r="F33" s="94" t="s">
        <v>91</v>
      </c>
      <c r="G33" s="94" t="s">
        <v>101</v>
      </c>
      <c r="H33" s="95">
        <v>8</v>
      </c>
      <c r="I33" s="42">
        <f t="shared" si="14"/>
        <v>8</v>
      </c>
      <c r="J33" s="96">
        <v>11</v>
      </c>
      <c r="K33" s="44">
        <f t="shared" si="15"/>
        <v>4</v>
      </c>
      <c r="L33" s="98">
        <v>2.8</v>
      </c>
      <c r="M33" s="51">
        <f t="shared" si="16"/>
        <v>7</v>
      </c>
      <c r="N33" s="100">
        <v>3</v>
      </c>
      <c r="O33" s="42">
        <f t="shared" si="17"/>
        <v>6</v>
      </c>
      <c r="P33" s="101">
        <v>18</v>
      </c>
      <c r="Q33" s="42">
        <f t="shared" si="18"/>
        <v>5</v>
      </c>
      <c r="R33" s="89">
        <f t="shared" si="19"/>
        <v>30</v>
      </c>
      <c r="S33" s="284"/>
      <c r="T33" s="286"/>
    </row>
    <row r="34" spans="2:20" ht="19.899999999999999" customHeight="1" x14ac:dyDescent="0.25">
      <c r="B34" s="4">
        <v>3</v>
      </c>
      <c r="C34" s="119" t="s">
        <v>76</v>
      </c>
      <c r="D34" s="120" t="s">
        <v>4</v>
      </c>
      <c r="E34" s="94" t="s">
        <v>24</v>
      </c>
      <c r="F34" s="94" t="s">
        <v>92</v>
      </c>
      <c r="G34" s="94" t="s">
        <v>102</v>
      </c>
      <c r="H34" s="95">
        <v>8.3000000000000007</v>
      </c>
      <c r="I34" s="42">
        <f t="shared" si="14"/>
        <v>7</v>
      </c>
      <c r="J34" s="96">
        <v>12</v>
      </c>
      <c r="K34" s="44">
        <f t="shared" si="15"/>
        <v>2</v>
      </c>
      <c r="L34" s="98">
        <v>4</v>
      </c>
      <c r="M34" s="51">
        <f t="shared" si="16"/>
        <v>10</v>
      </c>
      <c r="N34" s="100">
        <v>2.75</v>
      </c>
      <c r="O34" s="42">
        <f t="shared" si="17"/>
        <v>5</v>
      </c>
      <c r="P34" s="101">
        <v>30</v>
      </c>
      <c r="Q34" s="42">
        <f t="shared" si="18"/>
        <v>8</v>
      </c>
      <c r="R34" s="89">
        <f t="shared" si="19"/>
        <v>32</v>
      </c>
      <c r="S34" s="284"/>
      <c r="T34" s="286"/>
    </row>
    <row r="35" spans="2:20" ht="19.899999999999999" customHeight="1" x14ac:dyDescent="0.25">
      <c r="B35" s="4">
        <v>4</v>
      </c>
      <c r="C35" s="119" t="s">
        <v>76</v>
      </c>
      <c r="D35" s="120" t="s">
        <v>4</v>
      </c>
      <c r="E35" s="94" t="s">
        <v>23</v>
      </c>
      <c r="F35" s="94" t="s">
        <v>93</v>
      </c>
      <c r="G35" s="94" t="s">
        <v>103</v>
      </c>
      <c r="H35" s="95">
        <v>7.5</v>
      </c>
      <c r="I35" s="42">
        <f t="shared" si="14"/>
        <v>10</v>
      </c>
      <c r="J35" s="96">
        <v>10.4</v>
      </c>
      <c r="K35" s="44">
        <f t="shared" si="15"/>
        <v>7</v>
      </c>
      <c r="L35" s="98">
        <v>2</v>
      </c>
      <c r="M35" s="51">
        <f t="shared" si="16"/>
        <v>5</v>
      </c>
      <c r="N35" s="100">
        <v>3</v>
      </c>
      <c r="O35" s="42">
        <f t="shared" si="17"/>
        <v>7</v>
      </c>
      <c r="P35" s="101">
        <v>25</v>
      </c>
      <c r="Q35" s="42">
        <f t="shared" si="18"/>
        <v>8</v>
      </c>
      <c r="R35" s="89">
        <f t="shared" si="19"/>
        <v>37</v>
      </c>
      <c r="S35" s="284"/>
      <c r="T35" s="286"/>
    </row>
    <row r="36" spans="2:20" ht="19.899999999999999" customHeight="1" x14ac:dyDescent="0.25">
      <c r="B36" s="4">
        <v>5</v>
      </c>
      <c r="C36" s="119" t="s">
        <v>76</v>
      </c>
      <c r="D36" s="120" t="s">
        <v>4</v>
      </c>
      <c r="E36" s="94" t="s">
        <v>23</v>
      </c>
      <c r="F36" s="94" t="s">
        <v>94</v>
      </c>
      <c r="G36" s="94" t="s">
        <v>104</v>
      </c>
      <c r="H36" s="95">
        <v>8.6999999999999993</v>
      </c>
      <c r="I36" s="42">
        <f t="shared" si="14"/>
        <v>7</v>
      </c>
      <c r="J36" s="96">
        <v>10.9</v>
      </c>
      <c r="K36" s="44">
        <f t="shared" si="15"/>
        <v>5</v>
      </c>
      <c r="L36" s="98">
        <v>1.5</v>
      </c>
      <c r="M36" s="51">
        <f t="shared" si="16"/>
        <v>3</v>
      </c>
      <c r="N36" s="100">
        <v>2</v>
      </c>
      <c r="O36" s="42">
        <f t="shared" si="17"/>
        <v>3</v>
      </c>
      <c r="P36" s="101">
        <v>30</v>
      </c>
      <c r="Q36" s="42">
        <f t="shared" si="18"/>
        <v>9</v>
      </c>
      <c r="R36" s="89">
        <f t="shared" si="19"/>
        <v>27</v>
      </c>
      <c r="S36" s="284"/>
      <c r="T36" s="286"/>
    </row>
    <row r="37" spans="2:20" ht="19.899999999999999" customHeight="1" x14ac:dyDescent="0.25">
      <c r="B37" s="4">
        <v>6</v>
      </c>
      <c r="C37" s="119" t="s">
        <v>76</v>
      </c>
      <c r="D37" s="120" t="s">
        <v>4</v>
      </c>
      <c r="E37" s="94" t="s">
        <v>24</v>
      </c>
      <c r="F37" s="94" t="s">
        <v>95</v>
      </c>
      <c r="G37" s="94" t="s">
        <v>105</v>
      </c>
      <c r="H37" s="95">
        <v>8.3000000000000007</v>
      </c>
      <c r="I37" s="42">
        <f t="shared" si="14"/>
        <v>7</v>
      </c>
      <c r="J37" s="96">
        <v>11</v>
      </c>
      <c r="K37" s="44">
        <f t="shared" si="15"/>
        <v>4</v>
      </c>
      <c r="L37" s="99">
        <v>2</v>
      </c>
      <c r="M37" s="51">
        <f t="shared" si="16"/>
        <v>4</v>
      </c>
      <c r="N37" s="100">
        <v>2.5</v>
      </c>
      <c r="O37" s="42">
        <f t="shared" si="17"/>
        <v>4</v>
      </c>
      <c r="P37" s="101">
        <v>27</v>
      </c>
      <c r="Q37" s="42">
        <f t="shared" si="18"/>
        <v>7</v>
      </c>
      <c r="R37" s="89">
        <f t="shared" si="19"/>
        <v>26</v>
      </c>
      <c r="S37" s="284"/>
      <c r="T37" s="286"/>
    </row>
    <row r="38" spans="2:20" ht="19.899999999999999" customHeight="1" x14ac:dyDescent="0.25">
      <c r="B38" s="4">
        <v>7</v>
      </c>
      <c r="C38" s="119" t="s">
        <v>76</v>
      </c>
      <c r="D38" s="120" t="s">
        <v>4</v>
      </c>
      <c r="E38" s="94" t="s">
        <v>24</v>
      </c>
      <c r="F38" s="94" t="s">
        <v>96</v>
      </c>
      <c r="G38" s="94" t="s">
        <v>106</v>
      </c>
      <c r="H38" s="95">
        <v>8.5</v>
      </c>
      <c r="I38" s="42">
        <f t="shared" si="14"/>
        <v>6</v>
      </c>
      <c r="J38" s="96">
        <v>11</v>
      </c>
      <c r="K38" s="44">
        <f t="shared" si="15"/>
        <v>4</v>
      </c>
      <c r="L38" s="99">
        <v>2.5</v>
      </c>
      <c r="M38" s="51">
        <f t="shared" si="16"/>
        <v>6</v>
      </c>
      <c r="N38" s="100">
        <v>2.25</v>
      </c>
      <c r="O38" s="42">
        <f t="shared" si="17"/>
        <v>3</v>
      </c>
      <c r="P38" s="101">
        <v>18</v>
      </c>
      <c r="Q38" s="42">
        <f t="shared" si="18"/>
        <v>5</v>
      </c>
      <c r="R38" s="89">
        <f t="shared" si="19"/>
        <v>24</v>
      </c>
      <c r="S38" s="284"/>
      <c r="T38" s="286"/>
    </row>
    <row r="39" spans="2:20" ht="19.899999999999999" customHeight="1" x14ac:dyDescent="0.25">
      <c r="B39" s="4">
        <v>8</v>
      </c>
      <c r="C39" s="119" t="s">
        <v>76</v>
      </c>
      <c r="D39" s="120" t="s">
        <v>4</v>
      </c>
      <c r="E39" s="94" t="s">
        <v>23</v>
      </c>
      <c r="F39" s="94" t="s">
        <v>97</v>
      </c>
      <c r="G39" s="94" t="s">
        <v>107</v>
      </c>
      <c r="H39" s="95">
        <v>8.4</v>
      </c>
      <c r="I39" s="42">
        <f t="shared" si="14"/>
        <v>8</v>
      </c>
      <c r="J39" s="96">
        <v>12</v>
      </c>
      <c r="K39" s="44">
        <f t="shared" si="15"/>
        <v>3</v>
      </c>
      <c r="L39" s="99">
        <v>3</v>
      </c>
      <c r="M39" s="51">
        <f t="shared" si="16"/>
        <v>9</v>
      </c>
      <c r="N39" s="100">
        <v>3</v>
      </c>
      <c r="O39" s="42">
        <f t="shared" si="17"/>
        <v>7</v>
      </c>
      <c r="P39" s="101"/>
      <c r="Q39" s="42" t="str">
        <f t="shared" si="18"/>
        <v/>
      </c>
      <c r="R39" s="89">
        <f t="shared" si="19"/>
        <v>27</v>
      </c>
      <c r="S39" s="284"/>
      <c r="T39" s="286"/>
    </row>
    <row r="40" spans="2:20" ht="19.899999999999999" customHeight="1" x14ac:dyDescent="0.25">
      <c r="B40" s="4">
        <v>9</v>
      </c>
      <c r="C40" s="119" t="s">
        <v>76</v>
      </c>
      <c r="D40" s="120" t="s">
        <v>4</v>
      </c>
      <c r="E40" s="94" t="s">
        <v>23</v>
      </c>
      <c r="F40" s="94" t="s">
        <v>98</v>
      </c>
      <c r="G40" s="94" t="s">
        <v>108</v>
      </c>
      <c r="H40" s="95">
        <v>9</v>
      </c>
      <c r="I40" s="42">
        <f t="shared" si="14"/>
        <v>5</v>
      </c>
      <c r="J40" s="96">
        <v>10.4</v>
      </c>
      <c r="K40" s="44">
        <f t="shared" si="15"/>
        <v>7</v>
      </c>
      <c r="L40" s="99">
        <v>2.8</v>
      </c>
      <c r="M40" s="51">
        <f t="shared" si="16"/>
        <v>8</v>
      </c>
      <c r="N40" s="100">
        <v>3.25</v>
      </c>
      <c r="O40" s="42">
        <f t="shared" si="17"/>
        <v>8</v>
      </c>
      <c r="P40" s="101"/>
      <c r="Q40" s="42" t="str">
        <f t="shared" si="18"/>
        <v/>
      </c>
      <c r="R40" s="89">
        <f>SUM(I40,K40,M40,O40,Q40)</f>
        <v>28</v>
      </c>
      <c r="S40" s="284"/>
      <c r="T40" s="286"/>
    </row>
    <row r="41" spans="2:20" ht="19.899999999999999" customHeight="1" x14ac:dyDescent="0.25">
      <c r="B41" s="4">
        <v>10</v>
      </c>
      <c r="C41" s="119" t="s">
        <v>76</v>
      </c>
      <c r="D41" s="120" t="s">
        <v>4</v>
      </c>
      <c r="E41" s="94" t="s">
        <v>23</v>
      </c>
      <c r="F41" s="94" t="s">
        <v>99</v>
      </c>
      <c r="G41" s="94" t="s">
        <v>109</v>
      </c>
      <c r="H41" s="95">
        <v>7.9</v>
      </c>
      <c r="I41" s="42">
        <f t="shared" si="14"/>
        <v>10</v>
      </c>
      <c r="J41" s="96">
        <v>11.7</v>
      </c>
      <c r="K41" s="44">
        <f t="shared" si="15"/>
        <v>3</v>
      </c>
      <c r="L41" s="99">
        <v>2.9</v>
      </c>
      <c r="M41" s="51">
        <f t="shared" si="16"/>
        <v>8</v>
      </c>
      <c r="N41" s="100">
        <v>3.75</v>
      </c>
      <c r="O41" s="42">
        <f t="shared" si="17"/>
        <v>10</v>
      </c>
      <c r="P41" s="101"/>
      <c r="Q41" s="42"/>
      <c r="R41" s="89">
        <f t="shared" ref="R41:R43" si="20">SUM(I41,K41,M41,O41,Q41)</f>
        <v>31</v>
      </c>
      <c r="S41" s="284"/>
      <c r="T41" s="286"/>
    </row>
    <row r="42" spans="2:20" ht="19.899999999999999" customHeight="1" x14ac:dyDescent="0.25">
      <c r="B42" s="4">
        <v>11</v>
      </c>
      <c r="C42" s="119" t="s">
        <v>76</v>
      </c>
      <c r="D42" s="120" t="s">
        <v>4</v>
      </c>
      <c r="E42" s="94"/>
      <c r="F42" s="94"/>
      <c r="G42" s="94"/>
      <c r="H42" s="95"/>
      <c r="I42" s="42" t="str">
        <f t="shared" si="14"/>
        <v/>
      </c>
      <c r="J42" s="96"/>
      <c r="K42" s="44" t="str">
        <f t="shared" si="15"/>
        <v/>
      </c>
      <c r="L42" s="99"/>
      <c r="M42" s="51" t="str">
        <f t="shared" si="16"/>
        <v/>
      </c>
      <c r="N42" s="100"/>
      <c r="O42" s="42" t="str">
        <f t="shared" si="17"/>
        <v/>
      </c>
      <c r="P42" s="101"/>
      <c r="Q42" s="42"/>
      <c r="R42" s="89">
        <f t="shared" si="20"/>
        <v>0</v>
      </c>
      <c r="S42" s="291"/>
      <c r="T42" s="292"/>
    </row>
    <row r="43" spans="2:20" ht="19.899999999999999" customHeight="1" x14ac:dyDescent="0.25">
      <c r="B43" s="4">
        <v>12</v>
      </c>
      <c r="C43" s="119" t="s">
        <v>76</v>
      </c>
      <c r="D43" s="120" t="s">
        <v>4</v>
      </c>
      <c r="E43" s="94"/>
      <c r="F43" s="94"/>
      <c r="G43" s="94"/>
      <c r="H43" s="95"/>
      <c r="I43" s="42" t="str">
        <f t="shared" si="14"/>
        <v/>
      </c>
      <c r="J43" s="96"/>
      <c r="K43" s="44" t="str">
        <f t="shared" si="15"/>
        <v/>
      </c>
      <c r="L43" s="99"/>
      <c r="M43" s="51" t="str">
        <f t="shared" si="16"/>
        <v/>
      </c>
      <c r="N43" s="100"/>
      <c r="O43" s="42" t="str">
        <f t="shared" si="17"/>
        <v/>
      </c>
      <c r="P43" s="101"/>
      <c r="Q43" s="42"/>
      <c r="R43" s="89">
        <f t="shared" si="20"/>
        <v>0</v>
      </c>
      <c r="S43" s="287" t="s">
        <v>75</v>
      </c>
      <c r="T43" s="288"/>
    </row>
    <row r="44" spans="2:20" ht="28.9" customHeight="1" x14ac:dyDescent="0.25">
      <c r="B44" s="118" t="s">
        <v>74</v>
      </c>
      <c r="C44" s="83"/>
      <c r="D44" s="83"/>
      <c r="E44" s="83"/>
      <c r="F44" s="84"/>
      <c r="G44" s="52">
        <f>SUM(H44:Q44,T32)</f>
        <v>242</v>
      </c>
      <c r="H44" s="73">
        <f>IF(ISERROR(SUM(LARGE(I32:I43,{1;2;3;4;5;6;7;8}))),"Il n'y a pas 8 perf !",SUM(LARGE(I32:I43,{1;2;3;4;5;6;7;8})))</f>
        <v>67</v>
      </c>
      <c r="I44" s="74"/>
      <c r="J44" s="75">
        <f>IF(ISERROR(SUM(LARGE(K32:K43,{1;2;3;4;5;6;7;8}))),"Il n'y a pas 8 perf !",SUM(LARGE(K32:K43,{1;2;3;4;5;6;7;8})))</f>
        <v>42</v>
      </c>
      <c r="K44" s="76"/>
      <c r="L44" s="77">
        <f>IF(ISERROR(SUM(LARGE(M32:M43,{1;2;3;4;5;6;7;8}))),"Il n'y a pas 8 perf !",SUM(LARGE(M32:M43,{1;2;3;4;5;6;7;8})))</f>
        <v>63</v>
      </c>
      <c r="M44" s="78"/>
      <c r="N44" s="91">
        <f>IF(ISERROR(SUM(LARGE(O32:O43,{1;2;3;4;5;6;7;8}))),"Il n'y a pas 8 perf !",SUM(LARGE(O32:O43,{1;2;3;4;5;6;7;8})))</f>
        <v>50</v>
      </c>
      <c r="O44" s="80"/>
      <c r="P44" s="81" t="str">
        <f>IF(ISERROR(SUM(LARGE(Q32:Q43,{1;2;3;4;5;6;7;8}))),"Il n'y a pas 8 perf !",SUM(LARGE(Q32:Q43,{1;2;3;4;5;6;7;8})))</f>
        <v>Il n'y a pas 8 perf !</v>
      </c>
      <c r="Q44" s="82"/>
      <c r="R44" s="82"/>
      <c r="S44" s="293">
        <f>SUM(H44:Q44)</f>
        <v>222</v>
      </c>
      <c r="T44" s="293"/>
    </row>
    <row r="45" spans="2:20" ht="16.899999999999999" customHeight="1" x14ac:dyDescent="0.25">
      <c r="B45" s="47"/>
      <c r="C45" s="47"/>
      <c r="D45" s="47"/>
      <c r="E45" s="47"/>
      <c r="F45" s="47"/>
      <c r="G45" s="47"/>
      <c r="H45" s="58"/>
      <c r="I45" s="48"/>
      <c r="J45" s="58"/>
      <c r="K45" s="49"/>
      <c r="L45" s="58"/>
      <c r="M45" s="50"/>
      <c r="N45" s="61"/>
      <c r="O45" s="48"/>
      <c r="P45" s="61"/>
      <c r="Q45" s="48"/>
      <c r="R45" s="87"/>
      <c r="S45" s="62"/>
      <c r="T45" s="53"/>
    </row>
    <row r="46" spans="2:20" ht="19.899999999999999" customHeight="1" x14ac:dyDescent="0.25">
      <c r="B46" s="4">
        <v>1</v>
      </c>
      <c r="C46" s="119" t="s">
        <v>76</v>
      </c>
      <c r="D46" s="121" t="s">
        <v>5</v>
      </c>
      <c r="E46" s="94"/>
      <c r="F46" s="94"/>
      <c r="G46" s="94"/>
      <c r="H46" s="95">
        <v>8.6999999999999993</v>
      </c>
      <c r="I46" s="42">
        <f t="shared" ref="I46:I57" si="21">IF(ISBLANK(H46),"",IF(E46="F",VLOOKUP(H46,SPRINT,3),VLOOKUP(H46,SPRINT,4)))</f>
        <v>6</v>
      </c>
      <c r="J46" s="96">
        <v>10.9</v>
      </c>
      <c r="K46" s="44">
        <f t="shared" ref="K46:K57" si="22">IF(ISBLANK(J46),"",IF(E46="F",VLOOKUP(J46,HAIES,2,TRUE),VLOOKUP(J46,HAIES,3,TRUE)))</f>
        <v>4</v>
      </c>
      <c r="L46" s="99">
        <v>3</v>
      </c>
      <c r="M46" s="51">
        <f t="shared" ref="M46:M57" si="23">IF(ISBLANK(L46),"",IF(E46="F",VLOOKUP(L46,PERCHE,4),VLOOKUP(L46,PERCHE,5)))</f>
        <v>8</v>
      </c>
      <c r="N46" s="100">
        <v>3</v>
      </c>
      <c r="O46" s="42">
        <f t="shared" ref="O46:O57" si="24">IF(ISBLANK(N46),"",IF(E46="F",VLOOKUP(N46,LONGUEUR,3),VLOOKUP(N46,LONGUEUR,4)))</f>
        <v>6</v>
      </c>
      <c r="P46" s="101">
        <v>40</v>
      </c>
      <c r="Q46" s="42">
        <f t="shared" ref="Q46:Q57" si="25">IF(ISBLANK(P46),"",IF(E46="F",VLOOKUP(P46,VORTEX,2),VLOOKUP(P46,VORTEX,3)))</f>
        <v>10</v>
      </c>
      <c r="R46" s="89">
        <f t="shared" ref="R46:R53" si="26">SUM(I46,K46,M46,O46,Q46)</f>
        <v>34</v>
      </c>
      <c r="S46" s="283">
        <v>1</v>
      </c>
      <c r="T46" s="285">
        <f>IF(ISBLANK(S46),"",VLOOKUP(S46,RELAIS,2,FALSE))</f>
        <v>40</v>
      </c>
    </row>
    <row r="47" spans="2:20" ht="19.899999999999999" customHeight="1" x14ac:dyDescent="0.25">
      <c r="B47" s="4">
        <v>2</v>
      </c>
      <c r="C47" s="119" t="s">
        <v>76</v>
      </c>
      <c r="D47" s="121" t="s">
        <v>5</v>
      </c>
      <c r="E47" s="94"/>
      <c r="F47" s="94"/>
      <c r="G47" s="94"/>
      <c r="H47" s="95">
        <v>7.5</v>
      </c>
      <c r="I47" s="42">
        <f t="shared" si="21"/>
        <v>10</v>
      </c>
      <c r="J47" s="96">
        <v>10</v>
      </c>
      <c r="K47" s="44">
        <f t="shared" si="22"/>
        <v>7</v>
      </c>
      <c r="L47" s="99">
        <v>3</v>
      </c>
      <c r="M47" s="51">
        <f t="shared" si="23"/>
        <v>8</v>
      </c>
      <c r="N47" s="100">
        <v>4</v>
      </c>
      <c r="O47" s="42">
        <f t="shared" si="24"/>
        <v>10</v>
      </c>
      <c r="P47" s="101">
        <v>35</v>
      </c>
      <c r="Q47" s="42">
        <f t="shared" si="25"/>
        <v>9</v>
      </c>
      <c r="R47" s="89">
        <f t="shared" si="26"/>
        <v>44</v>
      </c>
      <c r="S47" s="284"/>
      <c r="T47" s="286"/>
    </row>
    <row r="48" spans="2:20" ht="19.899999999999999" customHeight="1" x14ac:dyDescent="0.25">
      <c r="B48" s="4">
        <v>3</v>
      </c>
      <c r="C48" s="119" t="s">
        <v>76</v>
      </c>
      <c r="D48" s="121" t="s">
        <v>5</v>
      </c>
      <c r="E48" s="94"/>
      <c r="F48" s="94"/>
      <c r="G48" s="94"/>
      <c r="H48" s="95">
        <v>8</v>
      </c>
      <c r="I48" s="42">
        <f t="shared" si="21"/>
        <v>8</v>
      </c>
      <c r="J48" s="96">
        <v>11</v>
      </c>
      <c r="K48" s="44">
        <f t="shared" si="22"/>
        <v>4</v>
      </c>
      <c r="L48" s="99">
        <v>3</v>
      </c>
      <c r="M48" s="51">
        <f t="shared" si="23"/>
        <v>8</v>
      </c>
      <c r="N48" s="100">
        <v>3</v>
      </c>
      <c r="O48" s="42">
        <f t="shared" si="24"/>
        <v>6</v>
      </c>
      <c r="P48" s="101">
        <v>35</v>
      </c>
      <c r="Q48" s="42">
        <f t="shared" si="25"/>
        <v>9</v>
      </c>
      <c r="R48" s="89">
        <f t="shared" si="26"/>
        <v>35</v>
      </c>
      <c r="S48" s="284"/>
      <c r="T48" s="286"/>
    </row>
    <row r="49" spans="2:20" ht="19.899999999999999" customHeight="1" x14ac:dyDescent="0.25">
      <c r="B49" s="4">
        <v>4</v>
      </c>
      <c r="C49" s="119" t="s">
        <v>76</v>
      </c>
      <c r="D49" s="121" t="s">
        <v>5</v>
      </c>
      <c r="E49" s="94"/>
      <c r="F49" s="94"/>
      <c r="G49" s="94"/>
      <c r="H49" s="95">
        <v>8.3000000000000007</v>
      </c>
      <c r="I49" s="42">
        <f t="shared" si="21"/>
        <v>7</v>
      </c>
      <c r="J49" s="96">
        <v>12</v>
      </c>
      <c r="K49" s="44">
        <f t="shared" si="22"/>
        <v>2</v>
      </c>
      <c r="L49" s="99">
        <v>3</v>
      </c>
      <c r="M49" s="51">
        <f t="shared" si="23"/>
        <v>8</v>
      </c>
      <c r="N49" s="100">
        <v>2</v>
      </c>
      <c r="O49" s="42">
        <f t="shared" si="24"/>
        <v>2</v>
      </c>
      <c r="P49" s="101">
        <v>38</v>
      </c>
      <c r="Q49" s="42">
        <f t="shared" si="25"/>
        <v>9</v>
      </c>
      <c r="R49" s="89">
        <f t="shared" si="26"/>
        <v>28</v>
      </c>
      <c r="S49" s="284"/>
      <c r="T49" s="286"/>
    </row>
    <row r="50" spans="2:20" ht="19.899999999999999" customHeight="1" x14ac:dyDescent="0.25">
      <c r="B50" s="4">
        <v>5</v>
      </c>
      <c r="C50" s="119" t="s">
        <v>76</v>
      </c>
      <c r="D50" s="121" t="s">
        <v>5</v>
      </c>
      <c r="E50" s="94"/>
      <c r="F50" s="94"/>
      <c r="G50" s="94"/>
      <c r="H50" s="95">
        <v>7.5</v>
      </c>
      <c r="I50" s="42">
        <f t="shared" si="21"/>
        <v>10</v>
      </c>
      <c r="J50" s="96">
        <v>10.4</v>
      </c>
      <c r="K50" s="44">
        <f t="shared" si="22"/>
        <v>6</v>
      </c>
      <c r="L50" s="99">
        <v>3</v>
      </c>
      <c r="M50" s="51">
        <f t="shared" si="23"/>
        <v>8</v>
      </c>
      <c r="N50" s="100">
        <v>1</v>
      </c>
      <c r="O50" s="42">
        <f t="shared" si="24"/>
        <v>1</v>
      </c>
      <c r="P50" s="101">
        <v>40</v>
      </c>
      <c r="Q50" s="42">
        <f t="shared" si="25"/>
        <v>10</v>
      </c>
      <c r="R50" s="89">
        <f t="shared" si="26"/>
        <v>35</v>
      </c>
      <c r="S50" s="284"/>
      <c r="T50" s="286"/>
    </row>
    <row r="51" spans="2:20" ht="19.899999999999999" customHeight="1" x14ac:dyDescent="0.25">
      <c r="B51" s="4">
        <v>6</v>
      </c>
      <c r="C51" s="119" t="s">
        <v>76</v>
      </c>
      <c r="D51" s="121" t="s">
        <v>5</v>
      </c>
      <c r="E51" s="94"/>
      <c r="F51" s="94"/>
      <c r="G51" s="94"/>
      <c r="H51" s="95">
        <v>8.6999999999999993</v>
      </c>
      <c r="I51" s="42">
        <f t="shared" si="21"/>
        <v>6</v>
      </c>
      <c r="J51" s="96">
        <v>10.9</v>
      </c>
      <c r="K51" s="44">
        <f t="shared" si="22"/>
        <v>4</v>
      </c>
      <c r="L51" s="99">
        <v>3</v>
      </c>
      <c r="M51" s="51">
        <f t="shared" si="23"/>
        <v>8</v>
      </c>
      <c r="N51" s="100">
        <v>3</v>
      </c>
      <c r="O51" s="42">
        <f t="shared" si="24"/>
        <v>6</v>
      </c>
      <c r="P51" s="101">
        <v>42</v>
      </c>
      <c r="Q51" s="42">
        <f t="shared" si="25"/>
        <v>10</v>
      </c>
      <c r="R51" s="89">
        <f t="shared" si="26"/>
        <v>34</v>
      </c>
      <c r="S51" s="284"/>
      <c r="T51" s="286"/>
    </row>
    <row r="52" spans="2:20" ht="19.899999999999999" customHeight="1" x14ac:dyDescent="0.25">
      <c r="B52" s="4">
        <v>7</v>
      </c>
      <c r="C52" s="119" t="s">
        <v>76</v>
      </c>
      <c r="D52" s="121" t="s">
        <v>5</v>
      </c>
      <c r="E52" s="94"/>
      <c r="F52" s="94"/>
      <c r="G52" s="94"/>
      <c r="H52" s="95">
        <v>7.5</v>
      </c>
      <c r="I52" s="42">
        <f t="shared" si="21"/>
        <v>10</v>
      </c>
      <c r="J52" s="96">
        <v>10</v>
      </c>
      <c r="K52" s="44">
        <f t="shared" si="22"/>
        <v>7</v>
      </c>
      <c r="L52" s="99">
        <v>3</v>
      </c>
      <c r="M52" s="51">
        <f t="shared" si="23"/>
        <v>8</v>
      </c>
      <c r="N52" s="100">
        <v>4</v>
      </c>
      <c r="O52" s="42">
        <f t="shared" si="24"/>
        <v>10</v>
      </c>
      <c r="P52" s="101">
        <v>25</v>
      </c>
      <c r="Q52" s="42">
        <f t="shared" si="25"/>
        <v>7</v>
      </c>
      <c r="R52" s="89">
        <f t="shared" si="26"/>
        <v>42</v>
      </c>
      <c r="S52" s="284"/>
      <c r="T52" s="286"/>
    </row>
    <row r="53" spans="2:20" ht="19.899999999999999" customHeight="1" x14ac:dyDescent="0.25">
      <c r="B53" s="4">
        <v>8</v>
      </c>
      <c r="C53" s="119" t="s">
        <v>76</v>
      </c>
      <c r="D53" s="121" t="s">
        <v>5</v>
      </c>
      <c r="E53" s="94"/>
      <c r="F53" s="94"/>
      <c r="G53" s="94"/>
      <c r="H53" s="95">
        <v>8</v>
      </c>
      <c r="I53" s="42">
        <f t="shared" si="21"/>
        <v>8</v>
      </c>
      <c r="J53" s="96">
        <v>11</v>
      </c>
      <c r="K53" s="44">
        <f t="shared" si="22"/>
        <v>4</v>
      </c>
      <c r="L53" s="99">
        <v>3</v>
      </c>
      <c r="M53" s="51">
        <f t="shared" si="23"/>
        <v>8</v>
      </c>
      <c r="N53" s="100">
        <v>5</v>
      </c>
      <c r="O53" s="42">
        <f t="shared" si="24"/>
        <v>10</v>
      </c>
      <c r="P53" s="101">
        <v>26</v>
      </c>
      <c r="Q53" s="42">
        <f t="shared" si="25"/>
        <v>7</v>
      </c>
      <c r="R53" s="89">
        <f t="shared" si="26"/>
        <v>37</v>
      </c>
      <c r="S53" s="284"/>
      <c r="T53" s="286"/>
    </row>
    <row r="54" spans="2:20" ht="19.899999999999999" customHeight="1" x14ac:dyDescent="0.25">
      <c r="B54" s="4">
        <v>9</v>
      </c>
      <c r="C54" s="119" t="s">
        <v>76</v>
      </c>
      <c r="D54" s="121" t="s">
        <v>5</v>
      </c>
      <c r="E54" s="94"/>
      <c r="F54" s="94"/>
      <c r="G54" s="94"/>
      <c r="H54" s="95">
        <v>8.3000000000000007</v>
      </c>
      <c r="I54" s="42">
        <f t="shared" si="21"/>
        <v>7</v>
      </c>
      <c r="J54" s="96">
        <v>12</v>
      </c>
      <c r="K54" s="44">
        <f t="shared" si="22"/>
        <v>2</v>
      </c>
      <c r="L54" s="99">
        <v>3</v>
      </c>
      <c r="M54" s="51">
        <f t="shared" si="23"/>
        <v>8</v>
      </c>
      <c r="N54" s="100"/>
      <c r="O54" s="42" t="str">
        <f t="shared" si="24"/>
        <v/>
      </c>
      <c r="P54" s="101"/>
      <c r="Q54" s="42" t="str">
        <f t="shared" si="25"/>
        <v/>
      </c>
      <c r="R54" s="89">
        <f>SUM(I54,K54,M54,O54,Q54)</f>
        <v>17</v>
      </c>
      <c r="S54" s="284"/>
      <c r="T54" s="286"/>
    </row>
    <row r="55" spans="2:20" ht="19.899999999999999" customHeight="1" x14ac:dyDescent="0.25">
      <c r="B55" s="4">
        <v>10</v>
      </c>
      <c r="C55" s="119" t="s">
        <v>76</v>
      </c>
      <c r="D55" s="121" t="s">
        <v>5</v>
      </c>
      <c r="E55" s="94"/>
      <c r="F55" s="94"/>
      <c r="G55" s="94"/>
      <c r="H55" s="95">
        <v>7.5</v>
      </c>
      <c r="I55" s="42">
        <f t="shared" si="21"/>
        <v>10</v>
      </c>
      <c r="J55" s="96">
        <v>10.4</v>
      </c>
      <c r="K55" s="44">
        <f t="shared" si="22"/>
        <v>6</v>
      </c>
      <c r="L55" s="99"/>
      <c r="M55" s="51" t="str">
        <f t="shared" si="23"/>
        <v/>
      </c>
      <c r="N55" s="100"/>
      <c r="O55" s="42" t="str">
        <f t="shared" si="24"/>
        <v/>
      </c>
      <c r="P55" s="101"/>
      <c r="Q55" s="42" t="str">
        <f t="shared" si="25"/>
        <v/>
      </c>
      <c r="R55" s="89">
        <f t="shared" ref="R55:R57" si="27">SUM(I55,K55,M55,O55,Q55)</f>
        <v>16</v>
      </c>
      <c r="S55" s="284"/>
      <c r="T55" s="286"/>
    </row>
    <row r="56" spans="2:20" ht="19.899999999999999" customHeight="1" x14ac:dyDescent="0.25">
      <c r="B56" s="4">
        <v>11</v>
      </c>
      <c r="C56" s="119" t="s">
        <v>76</v>
      </c>
      <c r="D56" s="121" t="s">
        <v>5</v>
      </c>
      <c r="E56" s="94"/>
      <c r="F56" s="94"/>
      <c r="G56" s="94"/>
      <c r="H56" s="102"/>
      <c r="I56" s="42" t="str">
        <f t="shared" si="21"/>
        <v/>
      </c>
      <c r="J56" s="96"/>
      <c r="K56" s="44" t="str">
        <f t="shared" si="22"/>
        <v/>
      </c>
      <c r="L56" s="99"/>
      <c r="M56" s="51" t="str">
        <f t="shared" si="23"/>
        <v/>
      </c>
      <c r="N56" s="100"/>
      <c r="O56" s="42" t="str">
        <f t="shared" si="24"/>
        <v/>
      </c>
      <c r="P56" s="101"/>
      <c r="Q56" s="42" t="str">
        <f t="shared" si="25"/>
        <v/>
      </c>
      <c r="R56" s="89">
        <f t="shared" si="27"/>
        <v>0</v>
      </c>
      <c r="S56" s="284"/>
      <c r="T56" s="286"/>
    </row>
    <row r="57" spans="2:20" ht="19.899999999999999" customHeight="1" x14ac:dyDescent="0.25">
      <c r="B57" s="4">
        <v>12</v>
      </c>
      <c r="C57" s="119" t="s">
        <v>76</v>
      </c>
      <c r="D57" s="121" t="s">
        <v>5</v>
      </c>
      <c r="E57" s="94"/>
      <c r="F57" s="94"/>
      <c r="G57" s="94"/>
      <c r="H57" s="102"/>
      <c r="I57" s="42" t="str">
        <f t="shared" si="21"/>
        <v/>
      </c>
      <c r="J57" s="96"/>
      <c r="K57" s="44" t="str">
        <f t="shared" si="22"/>
        <v/>
      </c>
      <c r="L57" s="99"/>
      <c r="M57" s="51" t="str">
        <f t="shared" si="23"/>
        <v/>
      </c>
      <c r="N57" s="100"/>
      <c r="O57" s="42" t="str">
        <f t="shared" si="24"/>
        <v/>
      </c>
      <c r="P57" s="101"/>
      <c r="Q57" s="42" t="str">
        <f t="shared" si="25"/>
        <v/>
      </c>
      <c r="R57" s="89">
        <f t="shared" si="27"/>
        <v>0</v>
      </c>
      <c r="S57" s="287" t="s">
        <v>75</v>
      </c>
      <c r="T57" s="288"/>
    </row>
    <row r="58" spans="2:20" ht="28.9" customHeight="1" x14ac:dyDescent="0.25">
      <c r="B58" s="118" t="s">
        <v>74</v>
      </c>
      <c r="C58" s="83"/>
      <c r="D58" s="83"/>
      <c r="E58" s="83"/>
      <c r="F58" s="84"/>
      <c r="G58" s="52">
        <f>SUM(H58:Q58,T46)</f>
        <v>338</v>
      </c>
      <c r="H58" s="73">
        <f>IF(ISERROR(SUM(LARGE(I46:I57,{1;2;3;4;5;6;7;8}))),"Il n'y a pas 8 perf !",SUM(LARGE(I46:I57,{1;2;3;4;5;6;7;8})))</f>
        <v>70</v>
      </c>
      <c r="I58" s="74"/>
      <c r="J58" s="75">
        <f>IF(ISERROR(SUM(LARGE(K46:K57,{1;2;3;4;5;6;7;8}))),"Il n'y a pas 8 perf !",SUM(LARGE(K46:K57,{1;2;3;4;5;6;7;8})))</f>
        <v>42</v>
      </c>
      <c r="K58" s="76"/>
      <c r="L58" s="77">
        <f>IF(ISERROR(SUM(LARGE(M46:M57,{1;2;3;4;5;6;7;8}))),"Il n'y a pas 8 perf !",SUM(LARGE(M46:M57,{1;2;3;4;5;6;7;8})))</f>
        <v>64</v>
      </c>
      <c r="M58" s="78"/>
      <c r="N58" s="79">
        <f>IF(ISERROR(SUM(LARGE(O46:O57,{1;2;3;4;5;6;7;8}))),"Il n'y a pas 8 perf !",SUM(LARGE(O46:O57,{1;2;3;4;5;6;7;8})))</f>
        <v>51</v>
      </c>
      <c r="O58" s="80"/>
      <c r="P58" s="81">
        <f>IF(ISERROR(SUM(LARGE(Q46:Q57,{1;2;3;4;5;6;7;8}))),"Il n'y a pas 8 perf !",SUM(LARGE(Q46:Q57,{1;2;3;4;5;6;7;8})))</f>
        <v>71</v>
      </c>
      <c r="Q58" s="82"/>
      <c r="R58" s="82"/>
      <c r="S58" s="293">
        <f>SUM(H58:Q58)</f>
        <v>298</v>
      </c>
      <c r="T58" s="293"/>
    </row>
    <row r="59" spans="2:20" ht="16.899999999999999" customHeight="1" x14ac:dyDescent="0.25">
      <c r="B59" s="53"/>
      <c r="C59" s="53"/>
      <c r="D59" s="53"/>
      <c r="E59" s="53"/>
      <c r="F59" s="53"/>
      <c r="G59" s="53"/>
      <c r="H59" s="63"/>
      <c r="I59" s="64"/>
      <c r="J59" s="65"/>
      <c r="K59" s="66"/>
      <c r="L59" s="65"/>
      <c r="M59" s="64"/>
      <c r="N59" s="65"/>
      <c r="O59" s="64"/>
      <c r="P59" s="65"/>
      <c r="Q59" s="64"/>
      <c r="R59" s="64"/>
      <c r="S59" s="65"/>
      <c r="T59" s="53"/>
    </row>
    <row r="60" spans="2:20" ht="19.899999999999999" customHeight="1" x14ac:dyDescent="0.25">
      <c r="B60" s="4">
        <v>1</v>
      </c>
      <c r="C60" s="119" t="s">
        <v>77</v>
      </c>
      <c r="D60" s="120" t="s">
        <v>4</v>
      </c>
      <c r="E60" s="94"/>
      <c r="F60" s="94"/>
      <c r="G60" s="94"/>
      <c r="H60" s="95"/>
      <c r="I60" s="42" t="str">
        <f t="shared" ref="I60:I71" si="28">IF(ISBLANK(H60),"",IF(E60="F",VLOOKUP(H60,SPRINT,3),VLOOKUP(H60,SPRINT,4)))</f>
        <v/>
      </c>
      <c r="J60" s="96"/>
      <c r="K60" s="44" t="str">
        <f t="shared" ref="K60:K71" si="29">IF(ISBLANK(J60),"",IF(E60="F",VLOOKUP(J60,HAIES,2,TRUE),VLOOKUP(J60,HAIES,3,TRUE)))</f>
        <v/>
      </c>
      <c r="L60" s="97"/>
      <c r="M60" s="51" t="str">
        <f t="shared" ref="M60:M71" si="30">IF(ISBLANK(L60),"",IF(E60="F",VLOOKUP(L60,PERCHE,4),VLOOKUP(L60,PERCHE,5)))</f>
        <v/>
      </c>
      <c r="N60" s="100"/>
      <c r="O60" s="42" t="str">
        <f t="shared" ref="O60:O71" si="31">IF(ISBLANK(N60),"",IF(E60="F",VLOOKUP(N60,LONGUEUR,3),VLOOKUP(N60,LONGUEUR,4)))</f>
        <v/>
      </c>
      <c r="P60" s="101"/>
      <c r="Q60" s="42" t="str">
        <f t="shared" ref="Q60:Q68" si="32">IF(ISBLANK(P60),"",IF(E60="F",VLOOKUP(P60,VORTEX,2),VLOOKUP(P60,VORTEX,3)))</f>
        <v/>
      </c>
      <c r="R60" s="89">
        <f t="shared" ref="R60:R67" si="33">SUM(I60,K60,M60,O60,Q60)</f>
        <v>0</v>
      </c>
      <c r="S60" s="283"/>
      <c r="T60" s="285" t="str">
        <f>IF(ISBLANK(S60),"",VLOOKUP(S60,RELAIS,2,FALSE))</f>
        <v/>
      </c>
    </row>
    <row r="61" spans="2:20" ht="19.899999999999999" customHeight="1" x14ac:dyDescent="0.25">
      <c r="B61" s="4">
        <v>2</v>
      </c>
      <c r="C61" s="119" t="s">
        <v>77</v>
      </c>
      <c r="D61" s="120" t="s">
        <v>4</v>
      </c>
      <c r="E61" s="94"/>
      <c r="F61" s="94"/>
      <c r="G61" s="94"/>
      <c r="H61" s="95"/>
      <c r="I61" s="42" t="str">
        <f t="shared" si="28"/>
        <v/>
      </c>
      <c r="J61" s="96"/>
      <c r="K61" s="44" t="str">
        <f t="shared" si="29"/>
        <v/>
      </c>
      <c r="L61" s="98"/>
      <c r="M61" s="51" t="str">
        <f t="shared" si="30"/>
        <v/>
      </c>
      <c r="N61" s="100"/>
      <c r="O61" s="42" t="str">
        <f t="shared" si="31"/>
        <v/>
      </c>
      <c r="P61" s="101"/>
      <c r="Q61" s="42" t="str">
        <f t="shared" si="32"/>
        <v/>
      </c>
      <c r="R61" s="89">
        <f t="shared" si="33"/>
        <v>0</v>
      </c>
      <c r="S61" s="284"/>
      <c r="T61" s="286"/>
    </row>
    <row r="62" spans="2:20" ht="19.899999999999999" customHeight="1" x14ac:dyDescent="0.25">
      <c r="B62" s="4">
        <v>3</v>
      </c>
      <c r="C62" s="119" t="s">
        <v>77</v>
      </c>
      <c r="D62" s="120" t="s">
        <v>4</v>
      </c>
      <c r="E62" s="94"/>
      <c r="F62" s="94"/>
      <c r="G62" s="94"/>
      <c r="H62" s="95"/>
      <c r="I62" s="42" t="str">
        <f t="shared" si="28"/>
        <v/>
      </c>
      <c r="J62" s="96"/>
      <c r="K62" s="44" t="str">
        <f t="shared" si="29"/>
        <v/>
      </c>
      <c r="L62" s="98"/>
      <c r="M62" s="51" t="str">
        <f t="shared" si="30"/>
        <v/>
      </c>
      <c r="N62" s="100"/>
      <c r="O62" s="42" t="str">
        <f t="shared" si="31"/>
        <v/>
      </c>
      <c r="P62" s="101"/>
      <c r="Q62" s="42" t="str">
        <f t="shared" si="32"/>
        <v/>
      </c>
      <c r="R62" s="89">
        <f t="shared" si="33"/>
        <v>0</v>
      </c>
      <c r="S62" s="284"/>
      <c r="T62" s="286"/>
    </row>
    <row r="63" spans="2:20" ht="19.899999999999999" customHeight="1" x14ac:dyDescent="0.25">
      <c r="B63" s="4">
        <v>4</v>
      </c>
      <c r="C63" s="119" t="s">
        <v>77</v>
      </c>
      <c r="D63" s="120" t="s">
        <v>4</v>
      </c>
      <c r="E63" s="94"/>
      <c r="F63" s="94"/>
      <c r="G63" s="94"/>
      <c r="H63" s="95"/>
      <c r="I63" s="42" t="str">
        <f t="shared" si="28"/>
        <v/>
      </c>
      <c r="J63" s="96"/>
      <c r="K63" s="44" t="str">
        <f t="shared" si="29"/>
        <v/>
      </c>
      <c r="L63" s="98"/>
      <c r="M63" s="51" t="str">
        <f t="shared" si="30"/>
        <v/>
      </c>
      <c r="N63" s="100"/>
      <c r="O63" s="42" t="str">
        <f t="shared" si="31"/>
        <v/>
      </c>
      <c r="P63" s="101"/>
      <c r="Q63" s="42" t="str">
        <f t="shared" si="32"/>
        <v/>
      </c>
      <c r="R63" s="89">
        <f t="shared" si="33"/>
        <v>0</v>
      </c>
      <c r="S63" s="284"/>
      <c r="T63" s="286"/>
    </row>
    <row r="64" spans="2:20" ht="19.899999999999999" customHeight="1" x14ac:dyDescent="0.25">
      <c r="B64" s="4">
        <v>5</v>
      </c>
      <c r="C64" s="119" t="s">
        <v>77</v>
      </c>
      <c r="D64" s="120" t="s">
        <v>4</v>
      </c>
      <c r="E64" s="94"/>
      <c r="F64" s="94"/>
      <c r="G64" s="94"/>
      <c r="H64" s="95"/>
      <c r="I64" s="42" t="str">
        <f t="shared" si="28"/>
        <v/>
      </c>
      <c r="J64" s="96"/>
      <c r="K64" s="44" t="str">
        <f t="shared" si="29"/>
        <v/>
      </c>
      <c r="L64" s="98"/>
      <c r="M64" s="51" t="str">
        <f t="shared" si="30"/>
        <v/>
      </c>
      <c r="N64" s="100"/>
      <c r="O64" s="42" t="str">
        <f t="shared" si="31"/>
        <v/>
      </c>
      <c r="P64" s="101"/>
      <c r="Q64" s="42" t="str">
        <f t="shared" si="32"/>
        <v/>
      </c>
      <c r="R64" s="89">
        <f t="shared" si="33"/>
        <v>0</v>
      </c>
      <c r="S64" s="284"/>
      <c r="T64" s="286"/>
    </row>
    <row r="65" spans="2:20" ht="19.899999999999999" customHeight="1" x14ac:dyDescent="0.25">
      <c r="B65" s="4">
        <v>6</v>
      </c>
      <c r="C65" s="119" t="s">
        <v>77</v>
      </c>
      <c r="D65" s="120" t="s">
        <v>4</v>
      </c>
      <c r="E65" s="94"/>
      <c r="F65" s="94"/>
      <c r="G65" s="94"/>
      <c r="H65" s="95"/>
      <c r="I65" s="42" t="str">
        <f t="shared" si="28"/>
        <v/>
      </c>
      <c r="J65" s="96"/>
      <c r="K65" s="44" t="str">
        <f t="shared" si="29"/>
        <v/>
      </c>
      <c r="L65" s="99"/>
      <c r="M65" s="51" t="str">
        <f t="shared" si="30"/>
        <v/>
      </c>
      <c r="N65" s="100"/>
      <c r="O65" s="42" t="str">
        <f t="shared" si="31"/>
        <v/>
      </c>
      <c r="P65" s="101"/>
      <c r="Q65" s="42" t="str">
        <f t="shared" si="32"/>
        <v/>
      </c>
      <c r="R65" s="89">
        <f t="shared" si="33"/>
        <v>0</v>
      </c>
      <c r="S65" s="284"/>
      <c r="T65" s="286"/>
    </row>
    <row r="66" spans="2:20" ht="19.899999999999999" customHeight="1" x14ac:dyDescent="0.25">
      <c r="B66" s="4">
        <v>7</v>
      </c>
      <c r="C66" s="119" t="s">
        <v>77</v>
      </c>
      <c r="D66" s="120" t="s">
        <v>4</v>
      </c>
      <c r="E66" s="94"/>
      <c r="F66" s="94"/>
      <c r="G66" s="94"/>
      <c r="H66" s="95"/>
      <c r="I66" s="42" t="str">
        <f t="shared" si="28"/>
        <v/>
      </c>
      <c r="J66" s="96"/>
      <c r="K66" s="44" t="str">
        <f t="shared" si="29"/>
        <v/>
      </c>
      <c r="L66" s="99"/>
      <c r="M66" s="51" t="str">
        <f t="shared" si="30"/>
        <v/>
      </c>
      <c r="N66" s="100"/>
      <c r="O66" s="42" t="str">
        <f t="shared" si="31"/>
        <v/>
      </c>
      <c r="P66" s="101"/>
      <c r="Q66" s="42" t="str">
        <f t="shared" si="32"/>
        <v/>
      </c>
      <c r="R66" s="89">
        <f t="shared" si="33"/>
        <v>0</v>
      </c>
      <c r="S66" s="284"/>
      <c r="T66" s="286"/>
    </row>
    <row r="67" spans="2:20" ht="19.899999999999999" customHeight="1" x14ac:dyDescent="0.25">
      <c r="B67" s="4">
        <v>8</v>
      </c>
      <c r="C67" s="119" t="s">
        <v>77</v>
      </c>
      <c r="D67" s="120" t="s">
        <v>4</v>
      </c>
      <c r="E67" s="94"/>
      <c r="F67" s="94"/>
      <c r="G67" s="94"/>
      <c r="H67" s="95"/>
      <c r="I67" s="42" t="str">
        <f t="shared" si="28"/>
        <v/>
      </c>
      <c r="J67" s="96"/>
      <c r="K67" s="44" t="str">
        <f t="shared" si="29"/>
        <v/>
      </c>
      <c r="L67" s="99"/>
      <c r="M67" s="51" t="str">
        <f t="shared" si="30"/>
        <v/>
      </c>
      <c r="N67" s="100"/>
      <c r="O67" s="42" t="str">
        <f t="shared" si="31"/>
        <v/>
      </c>
      <c r="P67" s="101"/>
      <c r="Q67" s="42" t="str">
        <f t="shared" si="32"/>
        <v/>
      </c>
      <c r="R67" s="89">
        <f t="shared" si="33"/>
        <v>0</v>
      </c>
      <c r="S67" s="284"/>
      <c r="T67" s="286"/>
    </row>
    <row r="68" spans="2:20" ht="19.899999999999999" customHeight="1" x14ac:dyDescent="0.25">
      <c r="B68" s="4">
        <v>9</v>
      </c>
      <c r="C68" s="119" t="s">
        <v>77</v>
      </c>
      <c r="D68" s="120" t="s">
        <v>4</v>
      </c>
      <c r="E68" s="94"/>
      <c r="F68" s="94"/>
      <c r="G68" s="94"/>
      <c r="H68" s="95"/>
      <c r="I68" s="42" t="str">
        <f t="shared" si="28"/>
        <v/>
      </c>
      <c r="J68" s="96"/>
      <c r="K68" s="44" t="str">
        <f t="shared" si="29"/>
        <v/>
      </c>
      <c r="L68" s="99"/>
      <c r="M68" s="51" t="str">
        <f t="shared" si="30"/>
        <v/>
      </c>
      <c r="N68" s="100"/>
      <c r="O68" s="42" t="str">
        <f t="shared" si="31"/>
        <v/>
      </c>
      <c r="P68" s="101"/>
      <c r="Q68" s="42" t="str">
        <f t="shared" si="32"/>
        <v/>
      </c>
      <c r="R68" s="89">
        <f>SUM(I68,K68,M68,O68,Q68)</f>
        <v>0</v>
      </c>
      <c r="S68" s="284"/>
      <c r="T68" s="286"/>
    </row>
    <row r="69" spans="2:20" ht="19.899999999999999" customHeight="1" x14ac:dyDescent="0.25">
      <c r="B69" s="4">
        <v>10</v>
      </c>
      <c r="C69" s="119" t="s">
        <v>77</v>
      </c>
      <c r="D69" s="120" t="s">
        <v>4</v>
      </c>
      <c r="E69" s="94"/>
      <c r="F69" s="94"/>
      <c r="G69" s="94"/>
      <c r="H69" s="95"/>
      <c r="I69" s="42" t="str">
        <f t="shared" si="28"/>
        <v/>
      </c>
      <c r="J69" s="96"/>
      <c r="K69" s="44" t="str">
        <f t="shared" si="29"/>
        <v/>
      </c>
      <c r="L69" s="99"/>
      <c r="M69" s="51" t="str">
        <f t="shared" si="30"/>
        <v/>
      </c>
      <c r="N69" s="100"/>
      <c r="O69" s="42" t="str">
        <f t="shared" si="31"/>
        <v/>
      </c>
      <c r="P69" s="101"/>
      <c r="Q69" s="42"/>
      <c r="R69" s="89">
        <f t="shared" ref="R69:R71" si="34">SUM(I69,K69,M69,O69,Q69)</f>
        <v>0</v>
      </c>
      <c r="S69" s="284"/>
      <c r="T69" s="286"/>
    </row>
    <row r="70" spans="2:20" ht="19.899999999999999" customHeight="1" x14ac:dyDescent="0.25">
      <c r="B70" s="4">
        <v>11</v>
      </c>
      <c r="C70" s="119" t="s">
        <v>77</v>
      </c>
      <c r="D70" s="120" t="s">
        <v>4</v>
      </c>
      <c r="E70" s="94"/>
      <c r="F70" s="94"/>
      <c r="G70" s="94"/>
      <c r="H70" s="95"/>
      <c r="I70" s="42" t="str">
        <f t="shared" si="28"/>
        <v/>
      </c>
      <c r="J70" s="96"/>
      <c r="K70" s="44" t="str">
        <f t="shared" si="29"/>
        <v/>
      </c>
      <c r="L70" s="99"/>
      <c r="M70" s="51" t="str">
        <f t="shared" si="30"/>
        <v/>
      </c>
      <c r="N70" s="100"/>
      <c r="O70" s="42" t="str">
        <f t="shared" si="31"/>
        <v/>
      </c>
      <c r="P70" s="101"/>
      <c r="Q70" s="42"/>
      <c r="R70" s="89">
        <f t="shared" si="34"/>
        <v>0</v>
      </c>
      <c r="S70" s="291"/>
      <c r="T70" s="292"/>
    </row>
    <row r="71" spans="2:20" ht="19.899999999999999" customHeight="1" x14ac:dyDescent="0.25">
      <c r="B71" s="4">
        <v>12</v>
      </c>
      <c r="C71" s="119" t="s">
        <v>77</v>
      </c>
      <c r="D71" s="120" t="s">
        <v>4</v>
      </c>
      <c r="E71" s="94"/>
      <c r="F71" s="94"/>
      <c r="G71" s="94"/>
      <c r="H71" s="95"/>
      <c r="I71" s="42" t="str">
        <f t="shared" si="28"/>
        <v/>
      </c>
      <c r="J71" s="96"/>
      <c r="K71" s="44" t="str">
        <f t="shared" si="29"/>
        <v/>
      </c>
      <c r="L71" s="99"/>
      <c r="M71" s="51" t="str">
        <f t="shared" si="30"/>
        <v/>
      </c>
      <c r="N71" s="100"/>
      <c r="O71" s="42" t="str">
        <f t="shared" si="31"/>
        <v/>
      </c>
      <c r="P71" s="101"/>
      <c r="Q71" s="42"/>
      <c r="R71" s="89">
        <f t="shared" si="34"/>
        <v>0</v>
      </c>
      <c r="S71" s="287" t="s">
        <v>75</v>
      </c>
      <c r="T71" s="288"/>
    </row>
    <row r="72" spans="2:20" ht="26.25" x14ac:dyDescent="0.25">
      <c r="B72" s="118" t="s">
        <v>74</v>
      </c>
      <c r="C72" s="83"/>
      <c r="D72" s="83"/>
      <c r="E72" s="83"/>
      <c r="F72" s="84"/>
      <c r="G72" s="52">
        <f>SUM(H72:Q72,T60)</f>
        <v>0</v>
      </c>
      <c r="H72" s="73" t="str">
        <f>IF(ISERROR(SUM(LARGE(I60:I71,{1;2;3;4;5;6;7;8}))),"Il n'y a pas 8 perf !",SUM(LARGE(I60:I71,{1;2;3;4;5;6;7;8})))</f>
        <v>Il n'y a pas 8 perf !</v>
      </c>
      <c r="I72" s="74"/>
      <c r="J72" s="75" t="str">
        <f>IF(ISERROR(SUM(LARGE(K60:K71,{1;2;3;4;5;6;7;8}))),"Il n'y a pas 8 perf !",SUM(LARGE(K60:K71,{1;2;3;4;5;6;7;8})))</f>
        <v>Il n'y a pas 8 perf !</v>
      </c>
      <c r="K72" s="76"/>
      <c r="L72" s="77" t="str">
        <f>IF(ISERROR(SUM(LARGE(M60:M71,{1;2;3;4;5;6;7;8}))),"Il n'y a pas 8 perf !",SUM(LARGE(M60:M71,{1;2;3;4;5;6;7;8})))</f>
        <v>Il n'y a pas 8 perf !</v>
      </c>
      <c r="M72" s="78"/>
      <c r="N72" s="79" t="str">
        <f>IF(ISERROR(SUM(LARGE(O60:O71,{1;2;3;4;5;6;7;8}))),"Il n'y a pas 8 perf !",SUM(LARGE(O60:O71,{1;2;3;4;5;6;7;8})))</f>
        <v>Il n'y a pas 8 perf !</v>
      </c>
      <c r="O72" s="80"/>
      <c r="P72" s="81" t="str">
        <f>IF(ISERROR(SUM(LARGE(Q60:Q71,{1;2;3;4;5;6;7;8}))),"Il n'y a pas 8 perf !",SUM(LARGE(Q60:Q71,{1;2;3;4;5;6;7;8})))</f>
        <v>Il n'y a pas 8 perf !</v>
      </c>
      <c r="Q72" s="82"/>
      <c r="R72" s="82"/>
      <c r="S72" s="293">
        <f>SUM(H72:Q72)</f>
        <v>0</v>
      </c>
      <c r="T72" s="293"/>
    </row>
    <row r="73" spans="2:20" x14ac:dyDescent="0.25">
      <c r="B73" s="47"/>
      <c r="C73" s="47"/>
      <c r="D73" s="47"/>
      <c r="E73" s="47"/>
      <c r="F73" s="47"/>
      <c r="G73" s="47"/>
      <c r="H73" s="58"/>
      <c r="I73" s="48"/>
      <c r="J73" s="58"/>
      <c r="K73" s="49"/>
      <c r="L73" s="58"/>
      <c r="M73" s="50"/>
      <c r="N73" s="61"/>
      <c r="O73" s="48"/>
      <c r="P73" s="61"/>
      <c r="Q73" s="48"/>
      <c r="R73" s="87"/>
      <c r="S73" s="62"/>
      <c r="T73" s="53"/>
    </row>
    <row r="74" spans="2:20" ht="19.899999999999999" customHeight="1" x14ac:dyDescent="0.25">
      <c r="B74" s="4">
        <v>1</v>
      </c>
      <c r="C74" s="119" t="s">
        <v>77</v>
      </c>
      <c r="D74" s="121" t="s">
        <v>5</v>
      </c>
      <c r="E74" s="94"/>
      <c r="F74" s="94"/>
      <c r="G74" s="94"/>
      <c r="H74" s="95"/>
      <c r="I74" s="42" t="str">
        <f t="shared" ref="I74:I85" si="35">IF(ISBLANK(H74),"",IF(E74="F",VLOOKUP(H74,SPRINT,3),VLOOKUP(H74,SPRINT,4)))</f>
        <v/>
      </c>
      <c r="J74" s="96"/>
      <c r="K74" s="44" t="str">
        <f t="shared" ref="K74:K85" si="36">IF(ISBLANK(J74),"",IF(E74="F",VLOOKUP(J74,HAIES,2,TRUE),VLOOKUP(J74,HAIES,3,TRUE)))</f>
        <v/>
      </c>
      <c r="L74" s="99"/>
      <c r="M74" s="51" t="str">
        <f t="shared" ref="M74:M85" si="37">IF(ISBLANK(L74),"",IF(E74="F",VLOOKUP(L74,PERCHE,4),VLOOKUP(L74,PERCHE,5)))</f>
        <v/>
      </c>
      <c r="N74" s="100"/>
      <c r="O74" s="42" t="str">
        <f t="shared" ref="O74:O85" si="38">IF(ISBLANK(N74),"",IF(E74="F",VLOOKUP(N74,LONGUEUR,3),VLOOKUP(N74,LONGUEUR,4)))</f>
        <v/>
      </c>
      <c r="P74" s="101"/>
      <c r="Q74" s="42" t="str">
        <f t="shared" ref="Q74:Q85" si="39">IF(ISBLANK(P74),"",IF(E74="F",VLOOKUP(P74,VORTEX,2),VLOOKUP(P74,VORTEX,3)))</f>
        <v/>
      </c>
      <c r="R74" s="89">
        <f t="shared" ref="R74:R81" si="40">SUM(I74,K74,M74,O74,Q74)</f>
        <v>0</v>
      </c>
      <c r="S74" s="283"/>
      <c r="T74" s="285" t="str">
        <f>IF(ISBLANK(S74),"",VLOOKUP(S74,RELAIS,2,FALSE))</f>
        <v/>
      </c>
    </row>
    <row r="75" spans="2:20" ht="19.899999999999999" customHeight="1" x14ac:dyDescent="0.25">
      <c r="B75" s="4">
        <v>2</v>
      </c>
      <c r="C75" s="119" t="s">
        <v>77</v>
      </c>
      <c r="D75" s="121" t="s">
        <v>5</v>
      </c>
      <c r="E75" s="94"/>
      <c r="F75" s="94"/>
      <c r="G75" s="94"/>
      <c r="H75" s="95"/>
      <c r="I75" s="42" t="str">
        <f t="shared" si="35"/>
        <v/>
      </c>
      <c r="J75" s="96"/>
      <c r="K75" s="44" t="str">
        <f t="shared" si="36"/>
        <v/>
      </c>
      <c r="L75" s="99"/>
      <c r="M75" s="51" t="str">
        <f t="shared" si="37"/>
        <v/>
      </c>
      <c r="N75" s="100"/>
      <c r="O75" s="42" t="str">
        <f t="shared" si="38"/>
        <v/>
      </c>
      <c r="P75" s="101"/>
      <c r="Q75" s="42" t="str">
        <f t="shared" si="39"/>
        <v/>
      </c>
      <c r="R75" s="89">
        <f t="shared" si="40"/>
        <v>0</v>
      </c>
      <c r="S75" s="284"/>
      <c r="T75" s="286"/>
    </row>
    <row r="76" spans="2:20" ht="19.899999999999999" customHeight="1" x14ac:dyDescent="0.25">
      <c r="B76" s="4">
        <v>3</v>
      </c>
      <c r="C76" s="119" t="s">
        <v>77</v>
      </c>
      <c r="D76" s="121" t="s">
        <v>5</v>
      </c>
      <c r="E76" s="94"/>
      <c r="F76" s="94"/>
      <c r="G76" s="94"/>
      <c r="H76" s="95"/>
      <c r="I76" s="42" t="str">
        <f t="shared" si="35"/>
        <v/>
      </c>
      <c r="J76" s="96"/>
      <c r="K76" s="44" t="str">
        <f t="shared" si="36"/>
        <v/>
      </c>
      <c r="L76" s="99"/>
      <c r="M76" s="51" t="str">
        <f t="shared" si="37"/>
        <v/>
      </c>
      <c r="N76" s="100"/>
      <c r="O76" s="42" t="str">
        <f t="shared" si="38"/>
        <v/>
      </c>
      <c r="P76" s="101"/>
      <c r="Q76" s="42" t="str">
        <f t="shared" si="39"/>
        <v/>
      </c>
      <c r="R76" s="89">
        <f t="shared" si="40"/>
        <v>0</v>
      </c>
      <c r="S76" s="284"/>
      <c r="T76" s="286"/>
    </row>
    <row r="77" spans="2:20" ht="19.899999999999999" customHeight="1" x14ac:dyDescent="0.25">
      <c r="B77" s="4">
        <v>4</v>
      </c>
      <c r="C77" s="119" t="s">
        <v>77</v>
      </c>
      <c r="D77" s="121" t="s">
        <v>5</v>
      </c>
      <c r="E77" s="94"/>
      <c r="F77" s="94"/>
      <c r="G77" s="94"/>
      <c r="H77" s="95"/>
      <c r="I77" s="42" t="str">
        <f t="shared" si="35"/>
        <v/>
      </c>
      <c r="J77" s="96"/>
      <c r="K77" s="44" t="str">
        <f t="shared" si="36"/>
        <v/>
      </c>
      <c r="L77" s="99"/>
      <c r="M77" s="51" t="str">
        <f t="shared" si="37"/>
        <v/>
      </c>
      <c r="N77" s="100"/>
      <c r="O77" s="42" t="str">
        <f t="shared" si="38"/>
        <v/>
      </c>
      <c r="P77" s="101"/>
      <c r="Q77" s="42" t="str">
        <f t="shared" si="39"/>
        <v/>
      </c>
      <c r="R77" s="89">
        <f t="shared" si="40"/>
        <v>0</v>
      </c>
      <c r="S77" s="284"/>
      <c r="T77" s="286"/>
    </row>
    <row r="78" spans="2:20" ht="19.899999999999999" customHeight="1" x14ac:dyDescent="0.25">
      <c r="B78" s="4">
        <v>5</v>
      </c>
      <c r="C78" s="119" t="s">
        <v>77</v>
      </c>
      <c r="D78" s="121" t="s">
        <v>5</v>
      </c>
      <c r="E78" s="94"/>
      <c r="F78" s="94"/>
      <c r="G78" s="94"/>
      <c r="H78" s="95"/>
      <c r="I78" s="42" t="str">
        <f t="shared" si="35"/>
        <v/>
      </c>
      <c r="J78" s="96"/>
      <c r="K78" s="44" t="str">
        <f t="shared" si="36"/>
        <v/>
      </c>
      <c r="L78" s="99"/>
      <c r="M78" s="51" t="str">
        <f t="shared" si="37"/>
        <v/>
      </c>
      <c r="N78" s="100"/>
      <c r="O78" s="42" t="str">
        <f t="shared" si="38"/>
        <v/>
      </c>
      <c r="P78" s="101"/>
      <c r="Q78" s="42" t="str">
        <f t="shared" si="39"/>
        <v/>
      </c>
      <c r="R78" s="89">
        <f t="shared" si="40"/>
        <v>0</v>
      </c>
      <c r="S78" s="284"/>
      <c r="T78" s="286"/>
    </row>
    <row r="79" spans="2:20" ht="19.899999999999999" customHeight="1" x14ac:dyDescent="0.25">
      <c r="B79" s="4">
        <v>6</v>
      </c>
      <c r="C79" s="119" t="s">
        <v>77</v>
      </c>
      <c r="D79" s="121" t="s">
        <v>5</v>
      </c>
      <c r="E79" s="94"/>
      <c r="F79" s="94"/>
      <c r="G79" s="94"/>
      <c r="H79" s="95"/>
      <c r="I79" s="42" t="str">
        <f t="shared" si="35"/>
        <v/>
      </c>
      <c r="J79" s="96"/>
      <c r="K79" s="44" t="str">
        <f t="shared" si="36"/>
        <v/>
      </c>
      <c r="L79" s="99"/>
      <c r="M79" s="51" t="str">
        <f t="shared" si="37"/>
        <v/>
      </c>
      <c r="N79" s="100"/>
      <c r="O79" s="42" t="str">
        <f t="shared" si="38"/>
        <v/>
      </c>
      <c r="P79" s="101"/>
      <c r="Q79" s="42" t="str">
        <f t="shared" si="39"/>
        <v/>
      </c>
      <c r="R79" s="89">
        <f t="shared" si="40"/>
        <v>0</v>
      </c>
      <c r="S79" s="284"/>
      <c r="T79" s="286"/>
    </row>
    <row r="80" spans="2:20" ht="19.899999999999999" customHeight="1" x14ac:dyDescent="0.25">
      <c r="B80" s="4">
        <v>7</v>
      </c>
      <c r="C80" s="119" t="s">
        <v>77</v>
      </c>
      <c r="D80" s="121" t="s">
        <v>5</v>
      </c>
      <c r="E80" s="94"/>
      <c r="F80" s="94"/>
      <c r="G80" s="94"/>
      <c r="H80" s="95"/>
      <c r="I80" s="42" t="str">
        <f t="shared" si="35"/>
        <v/>
      </c>
      <c r="J80" s="96"/>
      <c r="K80" s="44" t="str">
        <f t="shared" si="36"/>
        <v/>
      </c>
      <c r="L80" s="99"/>
      <c r="M80" s="51" t="str">
        <f t="shared" si="37"/>
        <v/>
      </c>
      <c r="N80" s="100"/>
      <c r="O80" s="42" t="str">
        <f t="shared" si="38"/>
        <v/>
      </c>
      <c r="P80" s="101"/>
      <c r="Q80" s="42" t="str">
        <f t="shared" si="39"/>
        <v/>
      </c>
      <c r="R80" s="89">
        <f t="shared" si="40"/>
        <v>0</v>
      </c>
      <c r="S80" s="284"/>
      <c r="T80" s="286"/>
    </row>
    <row r="81" spans="2:20" ht="19.899999999999999" customHeight="1" x14ac:dyDescent="0.25">
      <c r="B81" s="4">
        <v>8</v>
      </c>
      <c r="C81" s="119" t="s">
        <v>77</v>
      </c>
      <c r="D81" s="121" t="s">
        <v>5</v>
      </c>
      <c r="E81" s="94"/>
      <c r="F81" s="94"/>
      <c r="G81" s="94"/>
      <c r="H81" s="95"/>
      <c r="I81" s="42" t="str">
        <f t="shared" si="35"/>
        <v/>
      </c>
      <c r="J81" s="96"/>
      <c r="K81" s="44" t="str">
        <f t="shared" si="36"/>
        <v/>
      </c>
      <c r="L81" s="99"/>
      <c r="M81" s="51" t="str">
        <f t="shared" si="37"/>
        <v/>
      </c>
      <c r="N81" s="100"/>
      <c r="O81" s="42" t="str">
        <f t="shared" si="38"/>
        <v/>
      </c>
      <c r="P81" s="101"/>
      <c r="Q81" s="42" t="str">
        <f t="shared" si="39"/>
        <v/>
      </c>
      <c r="R81" s="89">
        <f t="shared" si="40"/>
        <v>0</v>
      </c>
      <c r="S81" s="284"/>
      <c r="T81" s="286"/>
    </row>
    <row r="82" spans="2:20" ht="19.899999999999999" customHeight="1" x14ac:dyDescent="0.25">
      <c r="B82" s="4">
        <v>9</v>
      </c>
      <c r="C82" s="119" t="s">
        <v>77</v>
      </c>
      <c r="D82" s="121" t="s">
        <v>5</v>
      </c>
      <c r="E82" s="94"/>
      <c r="F82" s="94"/>
      <c r="G82" s="94"/>
      <c r="H82" s="95"/>
      <c r="I82" s="42" t="str">
        <f t="shared" si="35"/>
        <v/>
      </c>
      <c r="J82" s="96"/>
      <c r="K82" s="44" t="str">
        <f t="shared" si="36"/>
        <v/>
      </c>
      <c r="L82" s="99"/>
      <c r="M82" s="51" t="str">
        <f t="shared" si="37"/>
        <v/>
      </c>
      <c r="N82" s="100"/>
      <c r="O82" s="42" t="str">
        <f t="shared" si="38"/>
        <v/>
      </c>
      <c r="P82" s="101"/>
      <c r="Q82" s="42" t="str">
        <f t="shared" si="39"/>
        <v/>
      </c>
      <c r="R82" s="89">
        <f>SUM(I82,K82,M82,O82,Q82)</f>
        <v>0</v>
      </c>
      <c r="S82" s="284"/>
      <c r="T82" s="286"/>
    </row>
    <row r="83" spans="2:20" ht="19.899999999999999" customHeight="1" x14ac:dyDescent="0.25">
      <c r="B83" s="4">
        <v>10</v>
      </c>
      <c r="C83" s="119" t="s">
        <v>77</v>
      </c>
      <c r="D83" s="121" t="s">
        <v>5</v>
      </c>
      <c r="E83" s="94"/>
      <c r="F83" s="94"/>
      <c r="G83" s="94"/>
      <c r="H83" s="95"/>
      <c r="I83" s="42" t="str">
        <f t="shared" si="35"/>
        <v/>
      </c>
      <c r="J83" s="96"/>
      <c r="K83" s="44" t="str">
        <f t="shared" si="36"/>
        <v/>
      </c>
      <c r="L83" s="99"/>
      <c r="M83" s="51" t="str">
        <f t="shared" si="37"/>
        <v/>
      </c>
      <c r="N83" s="100"/>
      <c r="O83" s="42" t="str">
        <f t="shared" si="38"/>
        <v/>
      </c>
      <c r="P83" s="101"/>
      <c r="Q83" s="42" t="str">
        <f t="shared" si="39"/>
        <v/>
      </c>
      <c r="R83" s="89">
        <f t="shared" ref="R83:R85" si="41">SUM(I83,K83,M83,O83,Q83)</f>
        <v>0</v>
      </c>
      <c r="S83" s="284"/>
      <c r="T83" s="286"/>
    </row>
    <row r="84" spans="2:20" ht="19.899999999999999" customHeight="1" x14ac:dyDescent="0.25">
      <c r="B84" s="4">
        <v>11</v>
      </c>
      <c r="C84" s="119" t="s">
        <v>77</v>
      </c>
      <c r="D84" s="121" t="s">
        <v>5</v>
      </c>
      <c r="E84" s="94"/>
      <c r="F84" s="94"/>
      <c r="G84" s="94"/>
      <c r="H84" s="102"/>
      <c r="I84" s="42" t="str">
        <f t="shared" si="35"/>
        <v/>
      </c>
      <c r="J84" s="96"/>
      <c r="K84" s="44" t="str">
        <f t="shared" si="36"/>
        <v/>
      </c>
      <c r="L84" s="99"/>
      <c r="M84" s="51" t="str">
        <f t="shared" si="37"/>
        <v/>
      </c>
      <c r="N84" s="100"/>
      <c r="O84" s="42" t="str">
        <f t="shared" si="38"/>
        <v/>
      </c>
      <c r="P84" s="101"/>
      <c r="Q84" s="42" t="str">
        <f t="shared" si="39"/>
        <v/>
      </c>
      <c r="R84" s="89">
        <f t="shared" si="41"/>
        <v>0</v>
      </c>
      <c r="S84" s="284"/>
      <c r="T84" s="286"/>
    </row>
    <row r="85" spans="2:20" ht="19.899999999999999" customHeight="1" x14ac:dyDescent="0.25">
      <c r="B85" s="4">
        <v>12</v>
      </c>
      <c r="C85" s="119" t="s">
        <v>77</v>
      </c>
      <c r="D85" s="121" t="s">
        <v>5</v>
      </c>
      <c r="E85" s="94"/>
      <c r="F85" s="94"/>
      <c r="G85" s="94"/>
      <c r="H85" s="102"/>
      <c r="I85" s="42" t="str">
        <f t="shared" si="35"/>
        <v/>
      </c>
      <c r="J85" s="96"/>
      <c r="K85" s="44" t="str">
        <f t="shared" si="36"/>
        <v/>
      </c>
      <c r="L85" s="99"/>
      <c r="M85" s="51" t="str">
        <f t="shared" si="37"/>
        <v/>
      </c>
      <c r="N85" s="100"/>
      <c r="O85" s="42" t="str">
        <f t="shared" si="38"/>
        <v/>
      </c>
      <c r="P85" s="101"/>
      <c r="Q85" s="42" t="str">
        <f t="shared" si="39"/>
        <v/>
      </c>
      <c r="R85" s="89">
        <f t="shared" si="41"/>
        <v>0</v>
      </c>
      <c r="S85" s="287" t="s">
        <v>75</v>
      </c>
      <c r="T85" s="288"/>
    </row>
    <row r="86" spans="2:20" ht="26.25" x14ac:dyDescent="0.25">
      <c r="B86" s="118" t="s">
        <v>74</v>
      </c>
      <c r="C86" s="83"/>
      <c r="D86" s="83"/>
      <c r="E86" s="83"/>
      <c r="F86" s="84"/>
      <c r="G86" s="52">
        <f>SUM(H86:Q86,T74)</f>
        <v>0</v>
      </c>
      <c r="H86" s="73" t="str">
        <f>IF(ISERROR(SUM(LARGE(I74:I85,{1;2;3;4;5;6;7;8}))),"Il n'y a pas 8 perf !",SUM(LARGE(I74:I85,{1;2;3;4;5;6;7;8})))</f>
        <v>Il n'y a pas 8 perf !</v>
      </c>
      <c r="I86" s="74"/>
      <c r="J86" s="75" t="str">
        <f>IF(ISERROR(SUM(LARGE(K74:K85,{1;2;3;4;5;6;7;8}))),"Il n'y a pas 8 perf !",SUM(LARGE(K74:K85,{1;2;3;4;5;6;7;8})))</f>
        <v>Il n'y a pas 8 perf !</v>
      </c>
      <c r="K86" s="76"/>
      <c r="L86" s="77" t="str">
        <f>IF(ISERROR(SUM(LARGE(M74:M85,{1;2;3;4;5;6;7;8}))),"Il n'y a pas 8 perf !",SUM(LARGE(M74:M85,{1;2;3;4;5;6;7;8})))</f>
        <v>Il n'y a pas 8 perf !</v>
      </c>
      <c r="M86" s="78"/>
      <c r="N86" s="79" t="str">
        <f>IF(ISERROR(SUM(LARGE(O74:O85,{1;2;3;4;5;6;7;8}))),"Il n'y a pas 8 perf !",SUM(LARGE(O74:O85,{1;2;3;4;5;6;7;8})))</f>
        <v>Il n'y a pas 8 perf !</v>
      </c>
      <c r="O86" s="80"/>
      <c r="P86" s="81" t="str">
        <f>IF(ISERROR(SUM(LARGE(Q74:Q85,{1;2;3;4;5;6;7;8}))),"Il n'y a pas 8 perf !",SUM(LARGE(Q74:Q85,{1;2;3;4;5;6;7;8})))</f>
        <v>Il n'y a pas 8 perf !</v>
      </c>
      <c r="Q86" s="82"/>
      <c r="R86" s="82"/>
      <c r="S86" s="293">
        <f>SUM(H86:Q86)</f>
        <v>0</v>
      </c>
      <c r="T86" s="293"/>
    </row>
    <row r="87" spans="2:20" x14ac:dyDescent="0.25">
      <c r="B87" s="53"/>
      <c r="C87" s="53"/>
      <c r="D87" s="53"/>
      <c r="E87" s="53"/>
      <c r="F87" s="53"/>
      <c r="G87" s="53"/>
      <c r="H87" s="63"/>
      <c r="I87" s="64"/>
      <c r="J87" s="65"/>
      <c r="K87" s="66"/>
      <c r="L87" s="65"/>
      <c r="M87" s="64"/>
      <c r="N87" s="65"/>
      <c r="O87" s="64"/>
      <c r="P87" s="65"/>
      <c r="Q87" s="64"/>
      <c r="R87" s="64"/>
      <c r="S87" s="65"/>
      <c r="T87" s="53"/>
    </row>
    <row r="88" spans="2:20" ht="19.899999999999999" customHeight="1" x14ac:dyDescent="0.25">
      <c r="B88" s="4">
        <v>1</v>
      </c>
      <c r="C88" s="119" t="s">
        <v>78</v>
      </c>
      <c r="D88" s="120" t="s">
        <v>4</v>
      </c>
      <c r="E88" s="94"/>
      <c r="F88" s="94"/>
      <c r="G88" s="94"/>
      <c r="H88" s="95"/>
      <c r="I88" s="42" t="str">
        <f t="shared" ref="I88:I99" si="42">IF(ISBLANK(H88),"",IF(E88="F",VLOOKUP(H88,SPRINT,3),VLOOKUP(H88,SPRINT,4)))</f>
        <v/>
      </c>
      <c r="J88" s="96"/>
      <c r="K88" s="44" t="str">
        <f t="shared" ref="K88:K99" si="43">IF(ISBLANK(J88),"",IF(E88="F",VLOOKUP(J88,HAIES,2,TRUE),VLOOKUP(J88,HAIES,3,TRUE)))</f>
        <v/>
      </c>
      <c r="L88" s="97"/>
      <c r="M88" s="51" t="str">
        <f t="shared" ref="M88:M99" si="44">IF(ISBLANK(L88),"",IF(E88="F",VLOOKUP(L88,PERCHE,4),VLOOKUP(L88,PERCHE,5)))</f>
        <v/>
      </c>
      <c r="N88" s="100"/>
      <c r="O88" s="42" t="str">
        <f t="shared" ref="O88:O99" si="45">IF(ISBLANK(N88),"",IF(E88="F",VLOOKUP(N88,LONGUEUR,3),VLOOKUP(N88,LONGUEUR,4)))</f>
        <v/>
      </c>
      <c r="P88" s="101"/>
      <c r="Q88" s="42" t="str">
        <f t="shared" ref="Q88:Q96" si="46">IF(ISBLANK(P88),"",IF(E88="F",VLOOKUP(P88,VORTEX,2),VLOOKUP(P88,VORTEX,3)))</f>
        <v/>
      </c>
      <c r="R88" s="89">
        <f t="shared" ref="R88:R95" si="47">SUM(I88,K88,M88,O88,Q88)</f>
        <v>0</v>
      </c>
      <c r="S88" s="283"/>
      <c r="T88" s="285" t="str">
        <f>IF(ISBLANK(S88),"",VLOOKUP(S88,RELAIS,2,FALSE))</f>
        <v/>
      </c>
    </row>
    <row r="89" spans="2:20" ht="19.899999999999999" customHeight="1" x14ac:dyDescent="0.25">
      <c r="B89" s="4">
        <v>2</v>
      </c>
      <c r="C89" s="119" t="s">
        <v>78</v>
      </c>
      <c r="D89" s="120" t="s">
        <v>4</v>
      </c>
      <c r="E89" s="94"/>
      <c r="F89" s="94"/>
      <c r="G89" s="94"/>
      <c r="H89" s="95"/>
      <c r="I89" s="42" t="str">
        <f t="shared" si="42"/>
        <v/>
      </c>
      <c r="J89" s="96"/>
      <c r="K89" s="44" t="str">
        <f t="shared" si="43"/>
        <v/>
      </c>
      <c r="L89" s="98"/>
      <c r="M89" s="51" t="str">
        <f t="shared" si="44"/>
        <v/>
      </c>
      <c r="N89" s="100"/>
      <c r="O89" s="42" t="str">
        <f t="shared" si="45"/>
        <v/>
      </c>
      <c r="P89" s="101"/>
      <c r="Q89" s="42" t="str">
        <f t="shared" si="46"/>
        <v/>
      </c>
      <c r="R89" s="89">
        <f t="shared" si="47"/>
        <v>0</v>
      </c>
      <c r="S89" s="284"/>
      <c r="T89" s="286"/>
    </row>
    <row r="90" spans="2:20" ht="19.899999999999999" customHeight="1" x14ac:dyDescent="0.25">
      <c r="B90" s="4">
        <v>3</v>
      </c>
      <c r="C90" s="119" t="s">
        <v>78</v>
      </c>
      <c r="D90" s="120" t="s">
        <v>4</v>
      </c>
      <c r="E90" s="94"/>
      <c r="F90" s="94"/>
      <c r="G90" s="94"/>
      <c r="H90" s="95"/>
      <c r="I90" s="42" t="str">
        <f t="shared" si="42"/>
        <v/>
      </c>
      <c r="J90" s="96"/>
      <c r="K90" s="44" t="str">
        <f t="shared" si="43"/>
        <v/>
      </c>
      <c r="L90" s="98"/>
      <c r="M90" s="51" t="str">
        <f t="shared" si="44"/>
        <v/>
      </c>
      <c r="N90" s="100"/>
      <c r="O90" s="42" t="str">
        <f t="shared" si="45"/>
        <v/>
      </c>
      <c r="P90" s="101"/>
      <c r="Q90" s="42" t="str">
        <f t="shared" si="46"/>
        <v/>
      </c>
      <c r="R90" s="89">
        <f t="shared" si="47"/>
        <v>0</v>
      </c>
      <c r="S90" s="284"/>
      <c r="T90" s="286"/>
    </row>
    <row r="91" spans="2:20" ht="19.899999999999999" customHeight="1" x14ac:dyDescent="0.25">
      <c r="B91" s="4">
        <v>4</v>
      </c>
      <c r="C91" s="119" t="s">
        <v>78</v>
      </c>
      <c r="D91" s="120" t="s">
        <v>4</v>
      </c>
      <c r="E91" s="94"/>
      <c r="F91" s="94"/>
      <c r="G91" s="94"/>
      <c r="H91" s="95"/>
      <c r="I91" s="42" t="str">
        <f t="shared" si="42"/>
        <v/>
      </c>
      <c r="J91" s="96"/>
      <c r="K91" s="44" t="str">
        <f t="shared" si="43"/>
        <v/>
      </c>
      <c r="L91" s="98"/>
      <c r="M91" s="51" t="str">
        <f t="shared" si="44"/>
        <v/>
      </c>
      <c r="N91" s="100"/>
      <c r="O91" s="42" t="str">
        <f t="shared" si="45"/>
        <v/>
      </c>
      <c r="P91" s="101"/>
      <c r="Q91" s="42" t="str">
        <f t="shared" si="46"/>
        <v/>
      </c>
      <c r="R91" s="89">
        <f t="shared" si="47"/>
        <v>0</v>
      </c>
      <c r="S91" s="284"/>
      <c r="T91" s="286"/>
    </row>
    <row r="92" spans="2:20" ht="19.899999999999999" customHeight="1" x14ac:dyDescent="0.25">
      <c r="B92" s="4">
        <v>5</v>
      </c>
      <c r="C92" s="119" t="s">
        <v>78</v>
      </c>
      <c r="D92" s="120" t="s">
        <v>4</v>
      </c>
      <c r="E92" s="94"/>
      <c r="F92" s="94"/>
      <c r="G92" s="94"/>
      <c r="H92" s="95"/>
      <c r="I92" s="42" t="str">
        <f t="shared" si="42"/>
        <v/>
      </c>
      <c r="J92" s="96"/>
      <c r="K92" s="44" t="str">
        <f t="shared" si="43"/>
        <v/>
      </c>
      <c r="L92" s="98"/>
      <c r="M92" s="51" t="str">
        <f t="shared" si="44"/>
        <v/>
      </c>
      <c r="N92" s="100"/>
      <c r="O92" s="42" t="str">
        <f t="shared" si="45"/>
        <v/>
      </c>
      <c r="P92" s="101"/>
      <c r="Q92" s="42" t="str">
        <f t="shared" si="46"/>
        <v/>
      </c>
      <c r="R92" s="89">
        <f t="shared" si="47"/>
        <v>0</v>
      </c>
      <c r="S92" s="284"/>
      <c r="T92" s="286"/>
    </row>
    <row r="93" spans="2:20" ht="19.899999999999999" customHeight="1" x14ac:dyDescent="0.25">
      <c r="B93" s="4">
        <v>6</v>
      </c>
      <c r="C93" s="119" t="s">
        <v>78</v>
      </c>
      <c r="D93" s="120" t="s">
        <v>4</v>
      </c>
      <c r="E93" s="94"/>
      <c r="F93" s="94"/>
      <c r="G93" s="94"/>
      <c r="H93" s="95"/>
      <c r="I93" s="42" t="str">
        <f t="shared" si="42"/>
        <v/>
      </c>
      <c r="J93" s="96"/>
      <c r="K93" s="44" t="str">
        <f t="shared" si="43"/>
        <v/>
      </c>
      <c r="L93" s="99"/>
      <c r="M93" s="51" t="str">
        <f t="shared" si="44"/>
        <v/>
      </c>
      <c r="N93" s="100"/>
      <c r="O93" s="42" t="str">
        <f t="shared" si="45"/>
        <v/>
      </c>
      <c r="P93" s="101"/>
      <c r="Q93" s="42" t="str">
        <f t="shared" si="46"/>
        <v/>
      </c>
      <c r="R93" s="89">
        <f t="shared" si="47"/>
        <v>0</v>
      </c>
      <c r="S93" s="284"/>
      <c r="T93" s="286"/>
    </row>
    <row r="94" spans="2:20" ht="19.899999999999999" customHeight="1" x14ac:dyDescent="0.25">
      <c r="B94" s="4">
        <v>7</v>
      </c>
      <c r="C94" s="119" t="s">
        <v>78</v>
      </c>
      <c r="D94" s="120" t="s">
        <v>4</v>
      </c>
      <c r="E94" s="94"/>
      <c r="F94" s="94"/>
      <c r="G94" s="94"/>
      <c r="H94" s="95"/>
      <c r="I94" s="42" t="str">
        <f t="shared" si="42"/>
        <v/>
      </c>
      <c r="J94" s="96"/>
      <c r="K94" s="44" t="str">
        <f t="shared" si="43"/>
        <v/>
      </c>
      <c r="L94" s="99"/>
      <c r="M94" s="51" t="str">
        <f t="shared" si="44"/>
        <v/>
      </c>
      <c r="N94" s="100"/>
      <c r="O94" s="42" t="str">
        <f t="shared" si="45"/>
        <v/>
      </c>
      <c r="P94" s="101"/>
      <c r="Q94" s="42" t="str">
        <f t="shared" si="46"/>
        <v/>
      </c>
      <c r="R94" s="89">
        <f t="shared" si="47"/>
        <v>0</v>
      </c>
      <c r="S94" s="284"/>
      <c r="T94" s="286"/>
    </row>
    <row r="95" spans="2:20" ht="19.899999999999999" customHeight="1" x14ac:dyDescent="0.25">
      <c r="B95" s="4">
        <v>8</v>
      </c>
      <c r="C95" s="119" t="s">
        <v>78</v>
      </c>
      <c r="D95" s="120" t="s">
        <v>4</v>
      </c>
      <c r="E95" s="94"/>
      <c r="F95" s="94"/>
      <c r="G95" s="94"/>
      <c r="H95" s="95"/>
      <c r="I95" s="42" t="str">
        <f t="shared" si="42"/>
        <v/>
      </c>
      <c r="J95" s="96"/>
      <c r="K95" s="44" t="str">
        <f t="shared" si="43"/>
        <v/>
      </c>
      <c r="L95" s="99"/>
      <c r="M95" s="51" t="str">
        <f t="shared" si="44"/>
        <v/>
      </c>
      <c r="N95" s="100"/>
      <c r="O95" s="42" t="str">
        <f t="shared" si="45"/>
        <v/>
      </c>
      <c r="P95" s="101"/>
      <c r="Q95" s="42" t="str">
        <f t="shared" si="46"/>
        <v/>
      </c>
      <c r="R95" s="89">
        <f t="shared" si="47"/>
        <v>0</v>
      </c>
      <c r="S95" s="284"/>
      <c r="T95" s="286"/>
    </row>
    <row r="96" spans="2:20" ht="19.899999999999999" customHeight="1" x14ac:dyDescent="0.25">
      <c r="B96" s="4">
        <v>9</v>
      </c>
      <c r="C96" s="119" t="s">
        <v>78</v>
      </c>
      <c r="D96" s="120" t="s">
        <v>4</v>
      </c>
      <c r="E96" s="94"/>
      <c r="F96" s="94"/>
      <c r="G96" s="94"/>
      <c r="H96" s="95"/>
      <c r="I96" s="42" t="str">
        <f t="shared" si="42"/>
        <v/>
      </c>
      <c r="J96" s="96"/>
      <c r="K96" s="44" t="str">
        <f t="shared" si="43"/>
        <v/>
      </c>
      <c r="L96" s="99"/>
      <c r="M96" s="51" t="str">
        <f t="shared" si="44"/>
        <v/>
      </c>
      <c r="N96" s="100"/>
      <c r="O96" s="42" t="str">
        <f t="shared" si="45"/>
        <v/>
      </c>
      <c r="P96" s="101"/>
      <c r="Q96" s="42" t="str">
        <f t="shared" si="46"/>
        <v/>
      </c>
      <c r="R96" s="89">
        <f>SUM(I96,K96,M96,O96,Q96)</f>
        <v>0</v>
      </c>
      <c r="S96" s="284"/>
      <c r="T96" s="286"/>
    </row>
    <row r="97" spans="2:20" ht="19.899999999999999" customHeight="1" x14ac:dyDescent="0.25">
      <c r="B97" s="4">
        <v>10</v>
      </c>
      <c r="C97" s="119" t="s">
        <v>78</v>
      </c>
      <c r="D97" s="120" t="s">
        <v>4</v>
      </c>
      <c r="E97" s="94"/>
      <c r="F97" s="94"/>
      <c r="G97" s="94"/>
      <c r="H97" s="95"/>
      <c r="I97" s="42" t="str">
        <f t="shared" si="42"/>
        <v/>
      </c>
      <c r="J97" s="96"/>
      <c r="K97" s="44" t="str">
        <f t="shared" si="43"/>
        <v/>
      </c>
      <c r="L97" s="99"/>
      <c r="M97" s="51" t="str">
        <f t="shared" si="44"/>
        <v/>
      </c>
      <c r="N97" s="100"/>
      <c r="O97" s="42" t="str">
        <f t="shared" si="45"/>
        <v/>
      </c>
      <c r="P97" s="101"/>
      <c r="Q97" s="42"/>
      <c r="R97" s="89">
        <f t="shared" ref="R97:R99" si="48">SUM(I97,K97,M97,O97,Q97)</f>
        <v>0</v>
      </c>
      <c r="S97" s="284"/>
      <c r="T97" s="286"/>
    </row>
    <row r="98" spans="2:20" ht="19.899999999999999" customHeight="1" x14ac:dyDescent="0.25">
      <c r="B98" s="4">
        <v>11</v>
      </c>
      <c r="C98" s="119" t="s">
        <v>78</v>
      </c>
      <c r="D98" s="120" t="s">
        <v>4</v>
      </c>
      <c r="E98" s="94"/>
      <c r="F98" s="94"/>
      <c r="G98" s="94"/>
      <c r="H98" s="95"/>
      <c r="I98" s="42" t="str">
        <f t="shared" si="42"/>
        <v/>
      </c>
      <c r="J98" s="96"/>
      <c r="K98" s="44" t="str">
        <f t="shared" si="43"/>
        <v/>
      </c>
      <c r="L98" s="99"/>
      <c r="M98" s="51" t="str">
        <f t="shared" si="44"/>
        <v/>
      </c>
      <c r="N98" s="100"/>
      <c r="O98" s="42" t="str">
        <f t="shared" si="45"/>
        <v/>
      </c>
      <c r="P98" s="101"/>
      <c r="Q98" s="42"/>
      <c r="R98" s="89">
        <f t="shared" si="48"/>
        <v>0</v>
      </c>
      <c r="S98" s="291"/>
      <c r="T98" s="292"/>
    </row>
    <row r="99" spans="2:20" ht="19.899999999999999" customHeight="1" x14ac:dyDescent="0.25">
      <c r="B99" s="4">
        <v>12</v>
      </c>
      <c r="C99" s="119" t="s">
        <v>78</v>
      </c>
      <c r="D99" s="120" t="s">
        <v>4</v>
      </c>
      <c r="E99" s="94"/>
      <c r="F99" s="94"/>
      <c r="G99" s="94"/>
      <c r="H99" s="95"/>
      <c r="I99" s="42" t="str">
        <f t="shared" si="42"/>
        <v/>
      </c>
      <c r="J99" s="96"/>
      <c r="K99" s="44" t="str">
        <f t="shared" si="43"/>
        <v/>
      </c>
      <c r="L99" s="99"/>
      <c r="M99" s="51" t="str">
        <f t="shared" si="44"/>
        <v/>
      </c>
      <c r="N99" s="100"/>
      <c r="O99" s="42" t="str">
        <f t="shared" si="45"/>
        <v/>
      </c>
      <c r="P99" s="101"/>
      <c r="Q99" s="42"/>
      <c r="R99" s="89">
        <f t="shared" si="48"/>
        <v>0</v>
      </c>
      <c r="S99" s="287" t="s">
        <v>75</v>
      </c>
      <c r="T99" s="288"/>
    </row>
    <row r="100" spans="2:20" ht="26.25" x14ac:dyDescent="0.25">
      <c r="B100" s="118" t="s">
        <v>74</v>
      </c>
      <c r="C100" s="83"/>
      <c r="D100" s="83"/>
      <c r="E100" s="83"/>
      <c r="F100" s="84"/>
      <c r="G100" s="52">
        <f>SUM(H100:Q100,T88)</f>
        <v>0</v>
      </c>
      <c r="H100" s="73" t="str">
        <f>IF(ISERROR(SUM(LARGE(I88:I99,{1;2;3;4;5;6;7;8}))),"Il n'y a pas 8 perf !",SUM(LARGE(I88:I99,{1;2;3;4;5;6;7;8})))</f>
        <v>Il n'y a pas 8 perf !</v>
      </c>
      <c r="I100" s="74"/>
      <c r="J100" s="75" t="str">
        <f>IF(ISERROR(SUM(LARGE(K88:K99,{1;2;3;4;5;6;7;8}))),"Il n'y a pas 8 perf !",SUM(LARGE(K88:K99,{1;2;3;4;5;6;7;8})))</f>
        <v>Il n'y a pas 8 perf !</v>
      </c>
      <c r="K100" s="76"/>
      <c r="L100" s="77" t="str">
        <f>IF(ISERROR(SUM(LARGE(M88:M99,{1;2;3;4;5;6;7;8}))),"Il n'y a pas 8 perf !",SUM(LARGE(M88:M99,{1;2;3;4;5;6;7;8})))</f>
        <v>Il n'y a pas 8 perf !</v>
      </c>
      <c r="M100" s="78"/>
      <c r="N100" s="79" t="str">
        <f>IF(ISERROR(SUM(LARGE(O88:O99,{1;2;3;4;5;6;7;8}))),"Il n'y a pas 8 perf !",SUM(LARGE(O88:O99,{1;2;3;4;5;6;7;8})))</f>
        <v>Il n'y a pas 8 perf !</v>
      </c>
      <c r="O100" s="80"/>
      <c r="P100" s="81" t="str">
        <f>IF(ISERROR(SUM(LARGE(Q88:Q99,{1;2;3;4;5;6;7;8}))),"Il n'y a pas 8 perf !",SUM(LARGE(Q88:Q99,{1;2;3;4;5;6;7;8})))</f>
        <v>Il n'y a pas 8 perf !</v>
      </c>
      <c r="Q100" s="82"/>
      <c r="R100" s="82"/>
      <c r="S100" s="293">
        <f>SUM(H100:Q100)</f>
        <v>0</v>
      </c>
      <c r="T100" s="293"/>
    </row>
    <row r="101" spans="2:20" x14ac:dyDescent="0.25">
      <c r="B101" s="47"/>
      <c r="C101" s="47"/>
      <c r="D101" s="47"/>
      <c r="E101" s="47"/>
      <c r="F101" s="47"/>
      <c r="G101" s="47"/>
      <c r="H101" s="58"/>
      <c r="I101" s="48"/>
      <c r="J101" s="58"/>
      <c r="K101" s="49"/>
      <c r="L101" s="58"/>
      <c r="M101" s="50"/>
      <c r="N101" s="61"/>
      <c r="O101" s="48"/>
      <c r="P101" s="61"/>
      <c r="Q101" s="48"/>
      <c r="R101" s="87"/>
      <c r="S101" s="62"/>
      <c r="T101" s="53"/>
    </row>
    <row r="102" spans="2:20" ht="19.899999999999999" customHeight="1" x14ac:dyDescent="0.25">
      <c r="B102" s="4">
        <v>1</v>
      </c>
      <c r="C102" s="119" t="s">
        <v>78</v>
      </c>
      <c r="D102" s="121" t="s">
        <v>5</v>
      </c>
      <c r="E102" s="94"/>
      <c r="F102" s="94"/>
      <c r="G102" s="94"/>
      <c r="H102" s="95"/>
      <c r="I102" s="42" t="str">
        <f t="shared" ref="I102:I113" si="49">IF(ISBLANK(H102),"",IF(E102="F",VLOOKUP(H102,SPRINT,3),VLOOKUP(H102,SPRINT,4)))</f>
        <v/>
      </c>
      <c r="J102" s="96"/>
      <c r="K102" s="44" t="str">
        <f t="shared" ref="K102:K113" si="50">IF(ISBLANK(J102),"",IF(E102="F",VLOOKUP(J102,HAIES,2,TRUE),VLOOKUP(J102,HAIES,3,TRUE)))</f>
        <v/>
      </c>
      <c r="L102" s="99"/>
      <c r="M102" s="51" t="str">
        <f t="shared" ref="M102:M113" si="51">IF(ISBLANK(L102),"",IF(E102="F",VLOOKUP(L102,PERCHE,4),VLOOKUP(L102,PERCHE,5)))</f>
        <v/>
      </c>
      <c r="N102" s="100"/>
      <c r="O102" s="42" t="str">
        <f t="shared" ref="O102:O113" si="52">IF(ISBLANK(N102),"",IF(E102="F",VLOOKUP(N102,LONGUEUR,3),VLOOKUP(N102,LONGUEUR,4)))</f>
        <v/>
      </c>
      <c r="P102" s="101"/>
      <c r="Q102" s="42" t="str">
        <f t="shared" ref="Q102:Q113" si="53">IF(ISBLANK(P102),"",IF(E102="F",VLOOKUP(P102,VORTEX,2),VLOOKUP(P102,VORTEX,3)))</f>
        <v/>
      </c>
      <c r="R102" s="89">
        <f t="shared" ref="R102:R109" si="54">SUM(I102,K102,M102,O102,Q102)</f>
        <v>0</v>
      </c>
      <c r="S102" s="283"/>
      <c r="T102" s="285" t="str">
        <f>IF(ISBLANK(S102),"",VLOOKUP(S102,RELAIS,2,FALSE))</f>
        <v/>
      </c>
    </row>
    <row r="103" spans="2:20" ht="19.899999999999999" customHeight="1" x14ac:dyDescent="0.25">
      <c r="B103" s="4">
        <v>2</v>
      </c>
      <c r="C103" s="119" t="s">
        <v>78</v>
      </c>
      <c r="D103" s="121" t="s">
        <v>5</v>
      </c>
      <c r="E103" s="94"/>
      <c r="F103" s="94"/>
      <c r="G103" s="94"/>
      <c r="H103" s="95"/>
      <c r="I103" s="42" t="str">
        <f t="shared" si="49"/>
        <v/>
      </c>
      <c r="J103" s="96"/>
      <c r="K103" s="44" t="str">
        <f t="shared" si="50"/>
        <v/>
      </c>
      <c r="L103" s="99"/>
      <c r="M103" s="51" t="str">
        <f t="shared" si="51"/>
        <v/>
      </c>
      <c r="N103" s="100"/>
      <c r="O103" s="42" t="str">
        <f t="shared" si="52"/>
        <v/>
      </c>
      <c r="P103" s="101"/>
      <c r="Q103" s="42" t="str">
        <f t="shared" si="53"/>
        <v/>
      </c>
      <c r="R103" s="89">
        <f t="shared" si="54"/>
        <v>0</v>
      </c>
      <c r="S103" s="284"/>
      <c r="T103" s="286"/>
    </row>
    <row r="104" spans="2:20" ht="19.899999999999999" customHeight="1" x14ac:dyDescent="0.25">
      <c r="B104" s="4">
        <v>3</v>
      </c>
      <c r="C104" s="119" t="s">
        <v>78</v>
      </c>
      <c r="D104" s="121" t="s">
        <v>5</v>
      </c>
      <c r="E104" s="94"/>
      <c r="F104" s="94"/>
      <c r="G104" s="94"/>
      <c r="H104" s="95"/>
      <c r="I104" s="42" t="str">
        <f t="shared" si="49"/>
        <v/>
      </c>
      <c r="J104" s="96"/>
      <c r="K104" s="44" t="str">
        <f t="shared" si="50"/>
        <v/>
      </c>
      <c r="L104" s="99"/>
      <c r="M104" s="51" t="str">
        <f t="shared" si="51"/>
        <v/>
      </c>
      <c r="N104" s="100"/>
      <c r="O104" s="42" t="str">
        <f t="shared" si="52"/>
        <v/>
      </c>
      <c r="P104" s="101"/>
      <c r="Q104" s="42" t="str">
        <f t="shared" si="53"/>
        <v/>
      </c>
      <c r="R104" s="89">
        <f t="shared" si="54"/>
        <v>0</v>
      </c>
      <c r="S104" s="284"/>
      <c r="T104" s="286"/>
    </row>
    <row r="105" spans="2:20" ht="19.899999999999999" customHeight="1" x14ac:dyDescent="0.25">
      <c r="B105" s="4">
        <v>4</v>
      </c>
      <c r="C105" s="119" t="s">
        <v>78</v>
      </c>
      <c r="D105" s="121" t="s">
        <v>5</v>
      </c>
      <c r="E105" s="94"/>
      <c r="F105" s="94"/>
      <c r="G105" s="94"/>
      <c r="H105" s="95"/>
      <c r="I105" s="42" t="str">
        <f t="shared" si="49"/>
        <v/>
      </c>
      <c r="J105" s="96"/>
      <c r="K105" s="44" t="str">
        <f t="shared" si="50"/>
        <v/>
      </c>
      <c r="L105" s="99"/>
      <c r="M105" s="51" t="str">
        <f t="shared" si="51"/>
        <v/>
      </c>
      <c r="N105" s="100"/>
      <c r="O105" s="42" t="str">
        <f t="shared" si="52"/>
        <v/>
      </c>
      <c r="P105" s="101"/>
      <c r="Q105" s="42" t="str">
        <f t="shared" si="53"/>
        <v/>
      </c>
      <c r="R105" s="89">
        <f t="shared" si="54"/>
        <v>0</v>
      </c>
      <c r="S105" s="284"/>
      <c r="T105" s="286"/>
    </row>
    <row r="106" spans="2:20" ht="19.899999999999999" customHeight="1" x14ac:dyDescent="0.25">
      <c r="B106" s="4">
        <v>5</v>
      </c>
      <c r="C106" s="119" t="s">
        <v>78</v>
      </c>
      <c r="D106" s="121" t="s">
        <v>5</v>
      </c>
      <c r="E106" s="94"/>
      <c r="F106" s="94"/>
      <c r="G106" s="94"/>
      <c r="H106" s="95"/>
      <c r="I106" s="42" t="str">
        <f t="shared" si="49"/>
        <v/>
      </c>
      <c r="J106" s="96"/>
      <c r="K106" s="44" t="str">
        <f t="shared" si="50"/>
        <v/>
      </c>
      <c r="L106" s="99"/>
      <c r="M106" s="51" t="str">
        <f t="shared" si="51"/>
        <v/>
      </c>
      <c r="N106" s="100"/>
      <c r="O106" s="42" t="str">
        <f t="shared" si="52"/>
        <v/>
      </c>
      <c r="P106" s="101"/>
      <c r="Q106" s="42" t="str">
        <f t="shared" si="53"/>
        <v/>
      </c>
      <c r="R106" s="89">
        <f t="shared" si="54"/>
        <v>0</v>
      </c>
      <c r="S106" s="284"/>
      <c r="T106" s="286"/>
    </row>
    <row r="107" spans="2:20" ht="19.899999999999999" customHeight="1" x14ac:dyDescent="0.25">
      <c r="B107" s="4">
        <v>6</v>
      </c>
      <c r="C107" s="119" t="s">
        <v>78</v>
      </c>
      <c r="D107" s="121" t="s">
        <v>5</v>
      </c>
      <c r="E107" s="94"/>
      <c r="F107" s="94"/>
      <c r="G107" s="94"/>
      <c r="H107" s="95"/>
      <c r="I107" s="42" t="str">
        <f t="shared" si="49"/>
        <v/>
      </c>
      <c r="J107" s="96"/>
      <c r="K107" s="44" t="str">
        <f t="shared" si="50"/>
        <v/>
      </c>
      <c r="L107" s="99"/>
      <c r="M107" s="51" t="str">
        <f t="shared" si="51"/>
        <v/>
      </c>
      <c r="N107" s="100"/>
      <c r="O107" s="42" t="str">
        <f t="shared" si="52"/>
        <v/>
      </c>
      <c r="P107" s="101"/>
      <c r="Q107" s="42" t="str">
        <f t="shared" si="53"/>
        <v/>
      </c>
      <c r="R107" s="89">
        <f t="shared" si="54"/>
        <v>0</v>
      </c>
      <c r="S107" s="284"/>
      <c r="T107" s="286"/>
    </row>
    <row r="108" spans="2:20" ht="19.899999999999999" customHeight="1" x14ac:dyDescent="0.25">
      <c r="B108" s="4">
        <v>7</v>
      </c>
      <c r="C108" s="119" t="s">
        <v>78</v>
      </c>
      <c r="D108" s="121" t="s">
        <v>5</v>
      </c>
      <c r="E108" s="94"/>
      <c r="F108" s="94"/>
      <c r="G108" s="94"/>
      <c r="H108" s="95"/>
      <c r="I108" s="42" t="str">
        <f t="shared" si="49"/>
        <v/>
      </c>
      <c r="J108" s="96"/>
      <c r="K108" s="44" t="str">
        <f t="shared" si="50"/>
        <v/>
      </c>
      <c r="L108" s="99"/>
      <c r="M108" s="51" t="str">
        <f t="shared" si="51"/>
        <v/>
      </c>
      <c r="N108" s="100"/>
      <c r="O108" s="42" t="str">
        <f t="shared" si="52"/>
        <v/>
      </c>
      <c r="P108" s="101"/>
      <c r="Q108" s="42" t="str">
        <f t="shared" si="53"/>
        <v/>
      </c>
      <c r="R108" s="89">
        <f t="shared" si="54"/>
        <v>0</v>
      </c>
      <c r="S108" s="284"/>
      <c r="T108" s="286"/>
    </row>
    <row r="109" spans="2:20" ht="19.899999999999999" customHeight="1" x14ac:dyDescent="0.25">
      <c r="B109" s="4">
        <v>8</v>
      </c>
      <c r="C109" s="119" t="s">
        <v>78</v>
      </c>
      <c r="D109" s="121" t="s">
        <v>5</v>
      </c>
      <c r="E109" s="94"/>
      <c r="F109" s="94"/>
      <c r="G109" s="94"/>
      <c r="H109" s="95"/>
      <c r="I109" s="42" t="str">
        <f t="shared" si="49"/>
        <v/>
      </c>
      <c r="J109" s="96"/>
      <c r="K109" s="44" t="str">
        <f t="shared" si="50"/>
        <v/>
      </c>
      <c r="L109" s="99"/>
      <c r="M109" s="51" t="str">
        <f t="shared" si="51"/>
        <v/>
      </c>
      <c r="N109" s="100"/>
      <c r="O109" s="42" t="str">
        <f t="shared" si="52"/>
        <v/>
      </c>
      <c r="P109" s="101"/>
      <c r="Q109" s="42" t="str">
        <f t="shared" si="53"/>
        <v/>
      </c>
      <c r="R109" s="89">
        <f t="shared" si="54"/>
        <v>0</v>
      </c>
      <c r="S109" s="284"/>
      <c r="T109" s="286"/>
    </row>
    <row r="110" spans="2:20" ht="19.899999999999999" customHeight="1" x14ac:dyDescent="0.25">
      <c r="B110" s="4">
        <v>9</v>
      </c>
      <c r="C110" s="119" t="s">
        <v>78</v>
      </c>
      <c r="D110" s="121" t="s">
        <v>5</v>
      </c>
      <c r="E110" s="94"/>
      <c r="F110" s="94"/>
      <c r="G110" s="94"/>
      <c r="H110" s="95"/>
      <c r="I110" s="42" t="str">
        <f t="shared" si="49"/>
        <v/>
      </c>
      <c r="J110" s="96"/>
      <c r="K110" s="44" t="str">
        <f t="shared" si="50"/>
        <v/>
      </c>
      <c r="L110" s="99"/>
      <c r="M110" s="51" t="str">
        <f t="shared" si="51"/>
        <v/>
      </c>
      <c r="N110" s="100"/>
      <c r="O110" s="42" t="str">
        <f t="shared" si="52"/>
        <v/>
      </c>
      <c r="P110" s="101"/>
      <c r="Q110" s="42" t="str">
        <f t="shared" si="53"/>
        <v/>
      </c>
      <c r="R110" s="89">
        <f>SUM(I110,K110,M110,O110,Q110)</f>
        <v>0</v>
      </c>
      <c r="S110" s="284"/>
      <c r="T110" s="286"/>
    </row>
    <row r="111" spans="2:20" ht="19.899999999999999" customHeight="1" x14ac:dyDescent="0.25">
      <c r="B111" s="4">
        <v>10</v>
      </c>
      <c r="C111" s="119" t="s">
        <v>78</v>
      </c>
      <c r="D111" s="121" t="s">
        <v>5</v>
      </c>
      <c r="E111" s="94"/>
      <c r="F111" s="94"/>
      <c r="G111" s="94"/>
      <c r="H111" s="95"/>
      <c r="I111" s="42" t="str">
        <f t="shared" si="49"/>
        <v/>
      </c>
      <c r="J111" s="96"/>
      <c r="K111" s="44" t="str">
        <f t="shared" si="50"/>
        <v/>
      </c>
      <c r="L111" s="99"/>
      <c r="M111" s="51" t="str">
        <f t="shared" si="51"/>
        <v/>
      </c>
      <c r="N111" s="100"/>
      <c r="O111" s="42" t="str">
        <f t="shared" si="52"/>
        <v/>
      </c>
      <c r="P111" s="101"/>
      <c r="Q111" s="42" t="str">
        <f t="shared" si="53"/>
        <v/>
      </c>
      <c r="R111" s="89">
        <f t="shared" ref="R111:R113" si="55">SUM(I111,K111,M111,O111,Q111)</f>
        <v>0</v>
      </c>
      <c r="S111" s="284"/>
      <c r="T111" s="286"/>
    </row>
    <row r="112" spans="2:20" ht="19.899999999999999" customHeight="1" x14ac:dyDescent="0.25">
      <c r="B112" s="4">
        <v>11</v>
      </c>
      <c r="C112" s="119" t="s">
        <v>78</v>
      </c>
      <c r="D112" s="121" t="s">
        <v>5</v>
      </c>
      <c r="E112" s="94"/>
      <c r="F112" s="94"/>
      <c r="G112" s="94"/>
      <c r="H112" s="102"/>
      <c r="I112" s="42" t="str">
        <f t="shared" si="49"/>
        <v/>
      </c>
      <c r="J112" s="96"/>
      <c r="K112" s="44" t="str">
        <f t="shared" si="50"/>
        <v/>
      </c>
      <c r="L112" s="99"/>
      <c r="M112" s="51" t="str">
        <f t="shared" si="51"/>
        <v/>
      </c>
      <c r="N112" s="100"/>
      <c r="O112" s="42" t="str">
        <f t="shared" si="52"/>
        <v/>
      </c>
      <c r="P112" s="101"/>
      <c r="Q112" s="42" t="str">
        <f t="shared" si="53"/>
        <v/>
      </c>
      <c r="R112" s="89">
        <f t="shared" si="55"/>
        <v>0</v>
      </c>
      <c r="S112" s="284"/>
      <c r="T112" s="286"/>
    </row>
    <row r="113" spans="2:20" ht="19.899999999999999" customHeight="1" x14ac:dyDescent="0.25">
      <c r="B113" s="4">
        <v>12</v>
      </c>
      <c r="C113" s="119" t="s">
        <v>78</v>
      </c>
      <c r="D113" s="121" t="s">
        <v>5</v>
      </c>
      <c r="E113" s="94"/>
      <c r="F113" s="94"/>
      <c r="G113" s="94"/>
      <c r="H113" s="102"/>
      <c r="I113" s="42" t="str">
        <f t="shared" si="49"/>
        <v/>
      </c>
      <c r="J113" s="96"/>
      <c r="K113" s="44" t="str">
        <f t="shared" si="50"/>
        <v/>
      </c>
      <c r="L113" s="99"/>
      <c r="M113" s="51" t="str">
        <f t="shared" si="51"/>
        <v/>
      </c>
      <c r="N113" s="100"/>
      <c r="O113" s="42" t="str">
        <f t="shared" si="52"/>
        <v/>
      </c>
      <c r="P113" s="101"/>
      <c r="Q113" s="42" t="str">
        <f t="shared" si="53"/>
        <v/>
      </c>
      <c r="R113" s="89">
        <f t="shared" si="55"/>
        <v>0</v>
      </c>
      <c r="S113" s="287" t="s">
        <v>75</v>
      </c>
      <c r="T113" s="288"/>
    </row>
    <row r="114" spans="2:20" ht="26.25" x14ac:dyDescent="0.25">
      <c r="B114" s="118" t="s">
        <v>74</v>
      </c>
      <c r="C114" s="83"/>
      <c r="D114" s="83"/>
      <c r="E114" s="83"/>
      <c r="F114" s="84"/>
      <c r="G114" s="52">
        <f>SUM(H114:Q114,T102)</f>
        <v>0</v>
      </c>
      <c r="H114" s="73" t="str">
        <f>IF(ISERROR(SUM(LARGE(I102:I113,{1;2;3;4;5;6;7;8}))),"Il n'y a pas 8 perf !",SUM(LARGE(I102:I113,{1;2;3;4;5;6;7;8})))</f>
        <v>Il n'y a pas 8 perf !</v>
      </c>
      <c r="I114" s="74"/>
      <c r="J114" s="75" t="str">
        <f>IF(ISERROR(SUM(LARGE(K102:K113,{1;2;3;4;5;6;7;8}))),"Il n'y a pas 8 perf !",SUM(LARGE(K102:K113,{1;2;3;4;5;6;7;8})))</f>
        <v>Il n'y a pas 8 perf !</v>
      </c>
      <c r="K114" s="76"/>
      <c r="L114" s="77" t="str">
        <f>IF(ISERROR(SUM(LARGE(M102:M113,{1;2;3;4;5;6;7;8}))),"Il n'y a pas 8 perf !",SUM(LARGE(M102:M113,{1;2;3;4;5;6;7;8})))</f>
        <v>Il n'y a pas 8 perf !</v>
      </c>
      <c r="M114" s="78"/>
      <c r="N114" s="79" t="str">
        <f>IF(ISERROR(SUM(LARGE(O102:O113,{1;2;3;4;5;6;7;8}))),"Il n'y a pas 8 perf !",SUM(LARGE(O102:O113,{1;2;3;4;5;6;7;8})))</f>
        <v>Il n'y a pas 8 perf !</v>
      </c>
      <c r="O114" s="80"/>
      <c r="P114" s="81" t="str">
        <f>IF(ISERROR(SUM(LARGE(Q102:Q113,{1;2;3;4;5;6;7;8}))),"Il n'y a pas 8 perf !",SUM(LARGE(Q102:Q113,{1;2;3;4;5;6;7;8})))</f>
        <v>Il n'y a pas 8 perf !</v>
      </c>
      <c r="Q114" s="82"/>
      <c r="R114" s="88"/>
      <c r="S114" s="289">
        <f>SUM(H114:Q114)</f>
        <v>0</v>
      </c>
      <c r="T114" s="290"/>
    </row>
    <row r="115" spans="2:20" x14ac:dyDescent="0.25">
      <c r="B115" s="53"/>
      <c r="C115" s="53"/>
      <c r="D115" s="53"/>
      <c r="E115" s="53"/>
      <c r="F115" s="53"/>
      <c r="G115" s="53"/>
      <c r="H115" s="63"/>
      <c r="I115" s="64"/>
      <c r="J115" s="65"/>
      <c r="K115" s="66"/>
      <c r="L115" s="65"/>
      <c r="M115" s="64"/>
      <c r="N115" s="65"/>
      <c r="O115" s="64"/>
      <c r="P115" s="65"/>
      <c r="Q115" s="64"/>
      <c r="R115" s="64"/>
      <c r="S115" s="65"/>
      <c r="T115" s="53"/>
    </row>
    <row r="116" spans="2:20" x14ac:dyDescent="0.25">
      <c r="H116" s="59"/>
      <c r="K116" s="45"/>
    </row>
    <row r="117" spans="2:20" x14ac:dyDescent="0.25">
      <c r="H117" s="59"/>
      <c r="K117" s="45"/>
    </row>
    <row r="118" spans="2:20" x14ac:dyDescent="0.25">
      <c r="H118" s="59"/>
      <c r="K118" s="45"/>
    </row>
    <row r="119" spans="2:20" x14ac:dyDescent="0.25">
      <c r="H119" s="59"/>
      <c r="K119" s="45"/>
    </row>
    <row r="120" spans="2:20" x14ac:dyDescent="0.25">
      <c r="H120" s="59"/>
      <c r="K120" s="45"/>
    </row>
    <row r="121" spans="2:20" x14ac:dyDescent="0.25">
      <c r="H121" s="59"/>
      <c r="K121" s="45"/>
    </row>
    <row r="122" spans="2:20" x14ac:dyDescent="0.25">
      <c r="H122" s="59"/>
      <c r="K122" s="45"/>
    </row>
    <row r="123" spans="2:20" x14ac:dyDescent="0.25">
      <c r="H123" s="59"/>
      <c r="K123" s="45"/>
    </row>
    <row r="124" spans="2:20" x14ac:dyDescent="0.25">
      <c r="H124" s="59"/>
      <c r="K124" s="45"/>
    </row>
    <row r="125" spans="2:20" x14ac:dyDescent="0.25">
      <c r="H125" s="59"/>
      <c r="K125" s="45"/>
    </row>
    <row r="126" spans="2:20" x14ac:dyDescent="0.25">
      <c r="H126" s="59"/>
      <c r="K126" s="45"/>
    </row>
    <row r="127" spans="2:20" x14ac:dyDescent="0.25">
      <c r="H127" s="59"/>
      <c r="K127" s="45"/>
    </row>
    <row r="128" spans="2:20" x14ac:dyDescent="0.25">
      <c r="H128" s="59"/>
      <c r="K128" s="45"/>
    </row>
    <row r="129" spans="8:11" x14ac:dyDescent="0.25">
      <c r="H129" s="59"/>
      <c r="K129" s="45"/>
    </row>
    <row r="130" spans="8:11" x14ac:dyDescent="0.25">
      <c r="H130" s="59"/>
      <c r="K130" s="45"/>
    </row>
    <row r="131" spans="8:11" x14ac:dyDescent="0.25">
      <c r="H131" s="59"/>
      <c r="K131" s="45"/>
    </row>
    <row r="132" spans="8:11" x14ac:dyDescent="0.25">
      <c r="H132" s="59"/>
      <c r="K132" s="45"/>
    </row>
    <row r="133" spans="8:11" x14ac:dyDescent="0.25">
      <c r="H133" s="59"/>
      <c r="K133" s="45"/>
    </row>
    <row r="134" spans="8:11" x14ac:dyDescent="0.25">
      <c r="H134" s="59"/>
      <c r="K134" s="45"/>
    </row>
    <row r="135" spans="8:11" x14ac:dyDescent="0.25">
      <c r="H135" s="59"/>
      <c r="K135" s="45"/>
    </row>
    <row r="136" spans="8:11" x14ac:dyDescent="0.25">
      <c r="H136" s="59"/>
      <c r="K136" s="45"/>
    </row>
    <row r="137" spans="8:11" x14ac:dyDescent="0.25">
      <c r="H137" s="59"/>
      <c r="K137" s="45"/>
    </row>
    <row r="138" spans="8:11" x14ac:dyDescent="0.25">
      <c r="H138" s="59"/>
      <c r="K138" s="45"/>
    </row>
    <row r="139" spans="8:11" x14ac:dyDescent="0.25">
      <c r="H139" s="59"/>
      <c r="K139" s="45"/>
    </row>
    <row r="140" spans="8:11" x14ac:dyDescent="0.25">
      <c r="H140" s="59"/>
      <c r="K140" s="45"/>
    </row>
    <row r="141" spans="8:11" x14ac:dyDescent="0.25">
      <c r="H141" s="59"/>
      <c r="K141" s="45"/>
    </row>
    <row r="142" spans="8:11" x14ac:dyDescent="0.25">
      <c r="H142" s="59"/>
      <c r="K142" s="45"/>
    </row>
    <row r="143" spans="8:11" x14ac:dyDescent="0.25">
      <c r="H143" s="59"/>
      <c r="K143" s="45"/>
    </row>
    <row r="144" spans="8:11" x14ac:dyDescent="0.25">
      <c r="H144" s="59"/>
      <c r="K144" s="45"/>
    </row>
    <row r="145" spans="8:11" x14ac:dyDescent="0.25">
      <c r="H145" s="59"/>
      <c r="K145" s="45"/>
    </row>
    <row r="146" spans="8:11" x14ac:dyDescent="0.25">
      <c r="H146" s="59"/>
      <c r="K146" s="45"/>
    </row>
    <row r="147" spans="8:11" x14ac:dyDescent="0.25">
      <c r="H147" s="59"/>
      <c r="K147" s="45"/>
    </row>
    <row r="148" spans="8:11" x14ac:dyDescent="0.25">
      <c r="H148" s="59"/>
      <c r="K148" s="45"/>
    </row>
    <row r="149" spans="8:11" x14ac:dyDescent="0.25">
      <c r="H149" s="59"/>
      <c r="K149" s="45"/>
    </row>
    <row r="150" spans="8:11" x14ac:dyDescent="0.25">
      <c r="H150" s="59"/>
      <c r="K150" s="45"/>
    </row>
    <row r="151" spans="8:11" x14ac:dyDescent="0.25">
      <c r="H151" s="59"/>
      <c r="K151" s="45"/>
    </row>
    <row r="152" spans="8:11" x14ac:dyDescent="0.25">
      <c r="H152" s="59"/>
      <c r="K152" s="45"/>
    </row>
    <row r="153" spans="8:11" x14ac:dyDescent="0.25">
      <c r="H153" s="59"/>
      <c r="K153" s="45"/>
    </row>
    <row r="154" spans="8:11" x14ac:dyDescent="0.25">
      <c r="H154" s="59"/>
      <c r="K154" s="45"/>
    </row>
    <row r="155" spans="8:11" x14ac:dyDescent="0.25">
      <c r="H155" s="59"/>
      <c r="K155" s="45"/>
    </row>
    <row r="156" spans="8:11" x14ac:dyDescent="0.25">
      <c r="H156" s="59"/>
      <c r="K156" s="45"/>
    </row>
    <row r="157" spans="8:11" x14ac:dyDescent="0.25">
      <c r="H157" s="59"/>
      <c r="K157" s="45"/>
    </row>
    <row r="158" spans="8:11" x14ac:dyDescent="0.25">
      <c r="H158" s="59"/>
      <c r="K158" s="45"/>
    </row>
    <row r="159" spans="8:11" x14ac:dyDescent="0.25">
      <c r="H159" s="59"/>
      <c r="K159" s="45"/>
    </row>
    <row r="160" spans="8:11" x14ac:dyDescent="0.25">
      <c r="H160" s="59"/>
      <c r="K160" s="45"/>
    </row>
    <row r="161" spans="8:11" x14ac:dyDescent="0.25">
      <c r="H161" s="59"/>
      <c r="K161" s="45"/>
    </row>
    <row r="162" spans="8:11" x14ac:dyDescent="0.25">
      <c r="H162" s="59"/>
      <c r="K162" s="45"/>
    </row>
    <row r="163" spans="8:11" x14ac:dyDescent="0.25">
      <c r="H163" s="59"/>
      <c r="K163" s="45"/>
    </row>
    <row r="164" spans="8:11" x14ac:dyDescent="0.25">
      <c r="H164" s="59"/>
      <c r="K164" s="45"/>
    </row>
    <row r="165" spans="8:11" x14ac:dyDescent="0.25">
      <c r="H165" s="59"/>
      <c r="K165" s="45"/>
    </row>
    <row r="166" spans="8:11" x14ac:dyDescent="0.25">
      <c r="H166" s="59"/>
      <c r="K166" s="45"/>
    </row>
    <row r="167" spans="8:11" x14ac:dyDescent="0.25">
      <c r="H167" s="59"/>
      <c r="K167" s="45"/>
    </row>
    <row r="168" spans="8:11" x14ac:dyDescent="0.25">
      <c r="H168" s="59"/>
      <c r="K168" s="45"/>
    </row>
    <row r="169" spans="8:11" x14ac:dyDescent="0.25">
      <c r="H169" s="59"/>
      <c r="K169" s="45"/>
    </row>
    <row r="170" spans="8:11" x14ac:dyDescent="0.25">
      <c r="H170" s="59"/>
      <c r="K170" s="45"/>
    </row>
    <row r="171" spans="8:11" x14ac:dyDescent="0.25">
      <c r="H171" s="59"/>
      <c r="K171" s="45"/>
    </row>
    <row r="172" spans="8:11" x14ac:dyDescent="0.25">
      <c r="H172" s="59"/>
      <c r="K172" s="45"/>
    </row>
    <row r="173" spans="8:11" x14ac:dyDescent="0.25">
      <c r="H173" s="59"/>
      <c r="K173" s="45"/>
    </row>
    <row r="174" spans="8:11" x14ac:dyDescent="0.25">
      <c r="H174" s="59"/>
      <c r="K174" s="45"/>
    </row>
    <row r="175" spans="8:11" x14ac:dyDescent="0.25">
      <c r="H175" s="59"/>
      <c r="K175" s="45"/>
    </row>
    <row r="176" spans="8:11" x14ac:dyDescent="0.25">
      <c r="H176" s="59"/>
      <c r="K176" s="45"/>
    </row>
    <row r="177" spans="8:11" x14ac:dyDescent="0.25">
      <c r="H177" s="59"/>
      <c r="K177" s="45"/>
    </row>
    <row r="178" spans="8:11" x14ac:dyDescent="0.25">
      <c r="H178" s="59"/>
      <c r="K178" s="45"/>
    </row>
    <row r="179" spans="8:11" x14ac:dyDescent="0.25">
      <c r="H179" s="59"/>
      <c r="K179" s="45"/>
    </row>
    <row r="180" spans="8:11" x14ac:dyDescent="0.25">
      <c r="H180" s="59"/>
      <c r="K180" s="45"/>
    </row>
    <row r="181" spans="8:11" x14ac:dyDescent="0.25">
      <c r="H181" s="59"/>
      <c r="K181" s="45"/>
    </row>
    <row r="182" spans="8:11" x14ac:dyDescent="0.25">
      <c r="H182" s="59"/>
      <c r="K182" s="45"/>
    </row>
    <row r="183" spans="8:11" x14ac:dyDescent="0.25">
      <c r="H183" s="59"/>
      <c r="K183" s="45"/>
    </row>
    <row r="184" spans="8:11" x14ac:dyDescent="0.25">
      <c r="H184" s="59"/>
      <c r="K184" s="45"/>
    </row>
    <row r="185" spans="8:11" x14ac:dyDescent="0.25">
      <c r="H185" s="59"/>
      <c r="K185" s="45"/>
    </row>
    <row r="186" spans="8:11" x14ac:dyDescent="0.25">
      <c r="H186" s="59"/>
      <c r="K186" s="45"/>
    </row>
    <row r="187" spans="8:11" x14ac:dyDescent="0.25">
      <c r="H187" s="59"/>
      <c r="K187" s="45"/>
    </row>
    <row r="188" spans="8:11" x14ac:dyDescent="0.25">
      <c r="H188" s="59"/>
      <c r="K188" s="45"/>
    </row>
    <row r="189" spans="8:11" x14ac:dyDescent="0.25">
      <c r="H189" s="59"/>
      <c r="K189" s="45"/>
    </row>
    <row r="190" spans="8:11" x14ac:dyDescent="0.25">
      <c r="H190" s="59"/>
      <c r="K190" s="45"/>
    </row>
    <row r="191" spans="8:11" x14ac:dyDescent="0.25">
      <c r="H191" s="59"/>
      <c r="K191" s="45"/>
    </row>
    <row r="192" spans="8:11" x14ac:dyDescent="0.25">
      <c r="H192" s="59"/>
      <c r="K192" s="45"/>
    </row>
    <row r="193" spans="8:11" x14ac:dyDescent="0.25">
      <c r="H193" s="59"/>
      <c r="K193" s="45"/>
    </row>
    <row r="194" spans="8:11" x14ac:dyDescent="0.25">
      <c r="H194" s="59"/>
      <c r="K194" s="45"/>
    </row>
    <row r="195" spans="8:11" x14ac:dyDescent="0.25">
      <c r="H195" s="59"/>
      <c r="K195" s="45"/>
    </row>
    <row r="196" spans="8:11" x14ac:dyDescent="0.25">
      <c r="H196" s="59"/>
      <c r="K196" s="45"/>
    </row>
    <row r="197" spans="8:11" x14ac:dyDescent="0.25">
      <c r="H197" s="59"/>
      <c r="K197" s="45"/>
    </row>
    <row r="198" spans="8:11" x14ac:dyDescent="0.25">
      <c r="H198" s="59"/>
      <c r="K198" s="45"/>
    </row>
    <row r="199" spans="8:11" x14ac:dyDescent="0.25">
      <c r="H199" s="59"/>
      <c r="K199" s="45"/>
    </row>
    <row r="200" spans="8:11" x14ac:dyDescent="0.25">
      <c r="H200" s="59"/>
      <c r="K200" s="45"/>
    </row>
    <row r="201" spans="8:11" x14ac:dyDescent="0.25">
      <c r="H201" s="59"/>
      <c r="K201" s="45"/>
    </row>
    <row r="202" spans="8:11" x14ac:dyDescent="0.25">
      <c r="H202" s="59"/>
      <c r="K202" s="45"/>
    </row>
    <row r="203" spans="8:11" x14ac:dyDescent="0.25">
      <c r="H203" s="59"/>
      <c r="K203" s="45"/>
    </row>
    <row r="204" spans="8:11" x14ac:dyDescent="0.25">
      <c r="H204" s="59"/>
      <c r="K204" s="45"/>
    </row>
    <row r="205" spans="8:11" x14ac:dyDescent="0.25">
      <c r="H205" s="59"/>
      <c r="K205" s="45"/>
    </row>
    <row r="206" spans="8:11" x14ac:dyDescent="0.25">
      <c r="H206" s="59"/>
      <c r="K206" s="45"/>
    </row>
    <row r="207" spans="8:11" x14ac:dyDescent="0.25">
      <c r="H207" s="59"/>
      <c r="K207" s="45"/>
    </row>
    <row r="208" spans="8:11" x14ac:dyDescent="0.25">
      <c r="H208" s="59"/>
      <c r="K208" s="45"/>
    </row>
    <row r="209" spans="8:11" x14ac:dyDescent="0.25">
      <c r="H209" s="59"/>
      <c r="K209" s="45"/>
    </row>
    <row r="210" spans="8:11" x14ac:dyDescent="0.25">
      <c r="H210" s="59"/>
      <c r="K210" s="45"/>
    </row>
    <row r="211" spans="8:11" x14ac:dyDescent="0.25">
      <c r="H211" s="59"/>
      <c r="K211" s="45"/>
    </row>
    <row r="212" spans="8:11" x14ac:dyDescent="0.25">
      <c r="H212" s="59"/>
      <c r="K212" s="45"/>
    </row>
    <row r="213" spans="8:11" x14ac:dyDescent="0.25">
      <c r="H213" s="59"/>
      <c r="K213" s="45"/>
    </row>
    <row r="214" spans="8:11" x14ac:dyDescent="0.25">
      <c r="H214" s="59"/>
      <c r="K214" s="45"/>
    </row>
    <row r="215" spans="8:11" x14ac:dyDescent="0.25">
      <c r="H215" s="59"/>
      <c r="K215" s="45"/>
    </row>
    <row r="216" spans="8:11" x14ac:dyDescent="0.25">
      <c r="H216" s="59"/>
      <c r="K216" s="45"/>
    </row>
    <row r="217" spans="8:11" x14ac:dyDescent="0.25">
      <c r="H217" s="59"/>
      <c r="K217" s="45"/>
    </row>
    <row r="218" spans="8:11" x14ac:dyDescent="0.25">
      <c r="H218" s="59"/>
      <c r="K218" s="45"/>
    </row>
    <row r="219" spans="8:11" x14ac:dyDescent="0.25">
      <c r="H219" s="59"/>
      <c r="K219" s="45"/>
    </row>
    <row r="220" spans="8:11" x14ac:dyDescent="0.25">
      <c r="H220" s="59"/>
      <c r="K220" s="45"/>
    </row>
    <row r="221" spans="8:11" x14ac:dyDescent="0.25">
      <c r="H221" s="59"/>
      <c r="K221" s="45"/>
    </row>
    <row r="222" spans="8:11" x14ac:dyDescent="0.25">
      <c r="H222" s="59"/>
      <c r="K222" s="45"/>
    </row>
    <row r="223" spans="8:11" x14ac:dyDescent="0.25">
      <c r="H223" s="59"/>
      <c r="K223" s="45"/>
    </row>
    <row r="224" spans="8:11" x14ac:dyDescent="0.25">
      <c r="H224" s="59"/>
      <c r="K224" s="45"/>
    </row>
    <row r="225" spans="8:11" x14ac:dyDescent="0.25">
      <c r="H225" s="59"/>
      <c r="K225" s="45"/>
    </row>
    <row r="226" spans="8:11" x14ac:dyDescent="0.25">
      <c r="H226" s="59"/>
      <c r="K226" s="45"/>
    </row>
    <row r="227" spans="8:11" x14ac:dyDescent="0.25">
      <c r="H227" s="59"/>
      <c r="K227" s="45"/>
    </row>
    <row r="228" spans="8:11" x14ac:dyDescent="0.25">
      <c r="H228" s="59"/>
      <c r="K228" s="45"/>
    </row>
    <row r="229" spans="8:11" x14ac:dyDescent="0.25">
      <c r="H229" s="59"/>
      <c r="K229" s="45"/>
    </row>
    <row r="230" spans="8:11" x14ac:dyDescent="0.25">
      <c r="H230" s="59"/>
      <c r="K230" s="45"/>
    </row>
    <row r="231" spans="8:11" x14ac:dyDescent="0.25">
      <c r="H231" s="59"/>
      <c r="K231" s="45"/>
    </row>
    <row r="232" spans="8:11" x14ac:dyDescent="0.25">
      <c r="H232" s="59"/>
      <c r="K232" s="45"/>
    </row>
    <row r="233" spans="8:11" x14ac:dyDescent="0.25">
      <c r="H233" s="59"/>
      <c r="K233" s="45"/>
    </row>
    <row r="234" spans="8:11" x14ac:dyDescent="0.25">
      <c r="H234" s="59"/>
      <c r="K234" s="45"/>
    </row>
    <row r="235" spans="8:11" x14ac:dyDescent="0.25">
      <c r="H235" s="59"/>
      <c r="K235" s="45"/>
    </row>
    <row r="236" spans="8:11" x14ac:dyDescent="0.25">
      <c r="H236" s="59"/>
      <c r="K236" s="45"/>
    </row>
    <row r="237" spans="8:11" x14ac:dyDescent="0.25">
      <c r="H237" s="59"/>
      <c r="K237" s="45"/>
    </row>
    <row r="238" spans="8:11" x14ac:dyDescent="0.25">
      <c r="H238" s="59"/>
      <c r="K238" s="45"/>
    </row>
    <row r="239" spans="8:11" x14ac:dyDescent="0.25">
      <c r="H239" s="59"/>
      <c r="K239" s="45"/>
    </row>
    <row r="240" spans="8:11" x14ac:dyDescent="0.25">
      <c r="H240" s="59"/>
      <c r="K240" s="45"/>
    </row>
    <row r="241" spans="8:11" x14ac:dyDescent="0.25">
      <c r="H241" s="59"/>
      <c r="K241" s="45"/>
    </row>
    <row r="242" spans="8:11" x14ac:dyDescent="0.25">
      <c r="H242" s="59"/>
      <c r="K242" s="45"/>
    </row>
    <row r="243" spans="8:11" x14ac:dyDescent="0.25">
      <c r="H243" s="59"/>
      <c r="K243" s="45"/>
    </row>
    <row r="244" spans="8:11" x14ac:dyDescent="0.25">
      <c r="H244" s="59"/>
      <c r="K244" s="45"/>
    </row>
    <row r="245" spans="8:11" x14ac:dyDescent="0.25">
      <c r="H245" s="59"/>
      <c r="K245" s="45"/>
    </row>
    <row r="246" spans="8:11" x14ac:dyDescent="0.25">
      <c r="H246" s="59"/>
      <c r="K246" s="45"/>
    </row>
    <row r="247" spans="8:11" x14ac:dyDescent="0.25">
      <c r="H247" s="59"/>
      <c r="K247" s="45"/>
    </row>
    <row r="248" spans="8:11" x14ac:dyDescent="0.25">
      <c r="H248" s="59"/>
      <c r="K248" s="45"/>
    </row>
    <row r="249" spans="8:11" x14ac:dyDescent="0.25">
      <c r="H249" s="59"/>
      <c r="K249" s="45"/>
    </row>
    <row r="250" spans="8:11" x14ac:dyDescent="0.25">
      <c r="H250" s="59"/>
      <c r="K250" s="45"/>
    </row>
    <row r="251" spans="8:11" x14ac:dyDescent="0.25">
      <c r="H251" s="59"/>
      <c r="K251" s="45"/>
    </row>
    <row r="252" spans="8:11" x14ac:dyDescent="0.25">
      <c r="H252" s="59"/>
      <c r="K252" s="45"/>
    </row>
    <row r="253" spans="8:11" x14ac:dyDescent="0.25">
      <c r="H253" s="59"/>
      <c r="K253" s="45"/>
    </row>
    <row r="254" spans="8:11" x14ac:dyDescent="0.25">
      <c r="H254" s="59"/>
      <c r="K254" s="45"/>
    </row>
    <row r="255" spans="8:11" x14ac:dyDescent="0.25">
      <c r="H255" s="59"/>
      <c r="K255" s="45"/>
    </row>
    <row r="256" spans="8:11" x14ac:dyDescent="0.25">
      <c r="H256" s="59"/>
      <c r="K256" s="45"/>
    </row>
    <row r="257" spans="8:11" x14ac:dyDescent="0.25">
      <c r="H257" s="59"/>
      <c r="K257" s="45"/>
    </row>
    <row r="258" spans="8:11" x14ac:dyDescent="0.25">
      <c r="H258" s="59"/>
      <c r="K258" s="45"/>
    </row>
    <row r="259" spans="8:11" x14ac:dyDescent="0.25">
      <c r="H259" s="59"/>
      <c r="K259" s="45"/>
    </row>
    <row r="260" spans="8:11" x14ac:dyDescent="0.25">
      <c r="H260" s="59"/>
      <c r="K260" s="45"/>
    </row>
    <row r="261" spans="8:11" x14ac:dyDescent="0.25">
      <c r="H261" s="59"/>
      <c r="K261" s="45"/>
    </row>
    <row r="262" spans="8:11" x14ac:dyDescent="0.25">
      <c r="H262" s="59"/>
      <c r="K262" s="45"/>
    </row>
    <row r="263" spans="8:11" x14ac:dyDescent="0.25">
      <c r="H263" s="59"/>
      <c r="K263" s="45"/>
    </row>
    <row r="264" spans="8:11" x14ac:dyDescent="0.25">
      <c r="H264" s="59"/>
      <c r="K264" s="45"/>
    </row>
    <row r="265" spans="8:11" x14ac:dyDescent="0.25">
      <c r="H265" s="59"/>
      <c r="K265" s="45"/>
    </row>
    <row r="266" spans="8:11" x14ac:dyDescent="0.25">
      <c r="H266" s="59"/>
      <c r="K266" s="45"/>
    </row>
    <row r="267" spans="8:11" x14ac:dyDescent="0.25">
      <c r="H267" s="59"/>
      <c r="K267" s="45"/>
    </row>
    <row r="268" spans="8:11" x14ac:dyDescent="0.25">
      <c r="H268" s="59"/>
      <c r="K268" s="45"/>
    </row>
    <row r="269" spans="8:11" x14ac:dyDescent="0.25">
      <c r="H269" s="59"/>
      <c r="K269" s="45"/>
    </row>
    <row r="270" spans="8:11" x14ac:dyDescent="0.25">
      <c r="H270" s="59"/>
      <c r="K270" s="45"/>
    </row>
    <row r="271" spans="8:11" x14ac:dyDescent="0.25">
      <c r="H271" s="59"/>
      <c r="K271" s="45"/>
    </row>
    <row r="272" spans="8:11" x14ac:dyDescent="0.25">
      <c r="H272" s="59"/>
      <c r="K272" s="45"/>
    </row>
    <row r="273" spans="8:11" x14ac:dyDescent="0.25">
      <c r="H273" s="59"/>
      <c r="K273" s="45"/>
    </row>
    <row r="274" spans="8:11" x14ac:dyDescent="0.25">
      <c r="H274" s="59"/>
      <c r="K274" s="45"/>
    </row>
    <row r="275" spans="8:11" x14ac:dyDescent="0.25">
      <c r="H275" s="59"/>
      <c r="K275" s="45"/>
    </row>
    <row r="276" spans="8:11" x14ac:dyDescent="0.25">
      <c r="H276" s="59"/>
      <c r="K276" s="45"/>
    </row>
    <row r="277" spans="8:11" x14ac:dyDescent="0.25">
      <c r="H277" s="59"/>
      <c r="K277" s="45"/>
    </row>
    <row r="278" spans="8:11" x14ac:dyDescent="0.25">
      <c r="H278" s="59"/>
      <c r="K278" s="45"/>
    </row>
    <row r="279" spans="8:11" x14ac:dyDescent="0.25">
      <c r="H279" s="59"/>
      <c r="K279" s="45"/>
    </row>
    <row r="280" spans="8:11" x14ac:dyDescent="0.25">
      <c r="H280" s="59"/>
      <c r="K280" s="45"/>
    </row>
    <row r="281" spans="8:11" x14ac:dyDescent="0.25">
      <c r="H281" s="59"/>
      <c r="K281" s="45"/>
    </row>
    <row r="282" spans="8:11" x14ac:dyDescent="0.25">
      <c r="H282" s="59"/>
      <c r="K282" s="45"/>
    </row>
    <row r="283" spans="8:11" x14ac:dyDescent="0.25">
      <c r="H283" s="59"/>
      <c r="K283" s="45"/>
    </row>
    <row r="284" spans="8:11" x14ac:dyDescent="0.25">
      <c r="H284" s="59"/>
      <c r="K284" s="45"/>
    </row>
    <row r="285" spans="8:11" x14ac:dyDescent="0.25">
      <c r="H285" s="59"/>
      <c r="K285" s="45"/>
    </row>
    <row r="286" spans="8:11" x14ac:dyDescent="0.25">
      <c r="H286" s="59"/>
      <c r="K286" s="45"/>
    </row>
    <row r="287" spans="8:11" x14ac:dyDescent="0.25">
      <c r="H287" s="59"/>
      <c r="K287" s="45"/>
    </row>
    <row r="288" spans="8:11" x14ac:dyDescent="0.25">
      <c r="H288" s="59"/>
      <c r="K288" s="45"/>
    </row>
    <row r="289" spans="8:11" x14ac:dyDescent="0.25">
      <c r="H289" s="59"/>
      <c r="K289" s="45"/>
    </row>
    <row r="290" spans="8:11" x14ac:dyDescent="0.25">
      <c r="H290" s="59"/>
      <c r="K290" s="45"/>
    </row>
    <row r="291" spans="8:11" x14ac:dyDescent="0.25">
      <c r="H291" s="59"/>
      <c r="K291" s="45"/>
    </row>
    <row r="292" spans="8:11" x14ac:dyDescent="0.25">
      <c r="H292" s="59"/>
      <c r="K292" s="45"/>
    </row>
    <row r="293" spans="8:11" x14ac:dyDescent="0.25">
      <c r="H293" s="59"/>
      <c r="K293" s="45"/>
    </row>
    <row r="294" spans="8:11" x14ac:dyDescent="0.25">
      <c r="H294" s="59"/>
      <c r="K294" s="45"/>
    </row>
    <row r="295" spans="8:11" x14ac:dyDescent="0.25">
      <c r="H295" s="59"/>
      <c r="K295" s="45"/>
    </row>
    <row r="296" spans="8:11" x14ac:dyDescent="0.25">
      <c r="H296" s="59"/>
      <c r="K296" s="45"/>
    </row>
    <row r="297" spans="8:11" x14ac:dyDescent="0.25">
      <c r="H297" s="59"/>
      <c r="K297" s="45"/>
    </row>
    <row r="298" spans="8:11" x14ac:dyDescent="0.25">
      <c r="H298" s="59"/>
      <c r="K298" s="45"/>
    </row>
    <row r="299" spans="8:11" x14ac:dyDescent="0.25">
      <c r="H299" s="59"/>
      <c r="K299" s="45"/>
    </row>
    <row r="300" spans="8:11" x14ac:dyDescent="0.25">
      <c r="H300" s="59"/>
      <c r="K300" s="45"/>
    </row>
    <row r="301" spans="8:11" x14ac:dyDescent="0.25">
      <c r="H301" s="59"/>
      <c r="K301" s="45"/>
    </row>
    <row r="302" spans="8:11" x14ac:dyDescent="0.25">
      <c r="H302" s="59"/>
      <c r="K302" s="45"/>
    </row>
    <row r="303" spans="8:11" x14ac:dyDescent="0.25">
      <c r="H303" s="59"/>
      <c r="K303" s="45"/>
    </row>
    <row r="304" spans="8:11" x14ac:dyDescent="0.25">
      <c r="H304" s="59"/>
      <c r="K304" s="45"/>
    </row>
    <row r="305" spans="8:11" x14ac:dyDescent="0.25">
      <c r="H305" s="59"/>
      <c r="K305" s="45"/>
    </row>
    <row r="306" spans="8:11" x14ac:dyDescent="0.25">
      <c r="H306" s="59"/>
      <c r="K306" s="45"/>
    </row>
    <row r="307" spans="8:11" x14ac:dyDescent="0.25">
      <c r="H307" s="59"/>
      <c r="K307" s="45"/>
    </row>
    <row r="308" spans="8:11" x14ac:dyDescent="0.25">
      <c r="H308" s="59"/>
      <c r="K308" s="45"/>
    </row>
    <row r="309" spans="8:11" x14ac:dyDescent="0.25">
      <c r="H309" s="59"/>
      <c r="K309" s="45"/>
    </row>
    <row r="310" spans="8:11" x14ac:dyDescent="0.25">
      <c r="H310" s="59"/>
      <c r="K310" s="45"/>
    </row>
    <row r="311" spans="8:11" x14ac:dyDescent="0.25">
      <c r="H311" s="59"/>
      <c r="K311" s="45"/>
    </row>
    <row r="312" spans="8:11" x14ac:dyDescent="0.25">
      <c r="H312" s="59"/>
      <c r="K312" s="45"/>
    </row>
    <row r="313" spans="8:11" x14ac:dyDescent="0.25">
      <c r="H313" s="59"/>
      <c r="K313" s="45"/>
    </row>
    <row r="314" spans="8:11" x14ac:dyDescent="0.25">
      <c r="H314" s="59"/>
      <c r="K314" s="45"/>
    </row>
    <row r="315" spans="8:11" x14ac:dyDescent="0.25">
      <c r="H315" s="59"/>
      <c r="K315" s="45"/>
    </row>
    <row r="316" spans="8:11" x14ac:dyDescent="0.25">
      <c r="H316" s="59"/>
      <c r="K316" s="45"/>
    </row>
    <row r="317" spans="8:11" x14ac:dyDescent="0.25">
      <c r="H317" s="59"/>
      <c r="K317" s="45"/>
    </row>
    <row r="318" spans="8:11" x14ac:dyDescent="0.25">
      <c r="H318" s="59"/>
      <c r="K318" s="45"/>
    </row>
    <row r="319" spans="8:11" x14ac:dyDescent="0.25">
      <c r="H319" s="59"/>
      <c r="K319" s="45"/>
    </row>
    <row r="320" spans="8:11" x14ac:dyDescent="0.25">
      <c r="H320" s="59"/>
      <c r="K320" s="45"/>
    </row>
    <row r="321" spans="8:11" x14ac:dyDescent="0.25">
      <c r="H321" s="59"/>
      <c r="K321" s="45"/>
    </row>
    <row r="322" spans="8:11" x14ac:dyDescent="0.25">
      <c r="H322" s="59"/>
      <c r="K322" s="45"/>
    </row>
    <row r="323" spans="8:11" x14ac:dyDescent="0.25">
      <c r="H323" s="59"/>
      <c r="K323" s="45"/>
    </row>
    <row r="324" spans="8:11" x14ac:dyDescent="0.25">
      <c r="H324" s="59"/>
      <c r="K324" s="45"/>
    </row>
    <row r="325" spans="8:11" x14ac:dyDescent="0.25">
      <c r="H325" s="59"/>
      <c r="K325" s="45"/>
    </row>
    <row r="326" spans="8:11" x14ac:dyDescent="0.25">
      <c r="H326" s="59"/>
      <c r="K326" s="45"/>
    </row>
    <row r="327" spans="8:11" x14ac:dyDescent="0.25">
      <c r="H327" s="59"/>
      <c r="K327" s="45"/>
    </row>
    <row r="328" spans="8:11" x14ac:dyDescent="0.25">
      <c r="H328" s="59"/>
      <c r="K328" s="45"/>
    </row>
    <row r="329" spans="8:11" x14ac:dyDescent="0.25">
      <c r="H329" s="59"/>
      <c r="K329" s="45"/>
    </row>
    <row r="330" spans="8:11" x14ac:dyDescent="0.25">
      <c r="H330" s="59"/>
      <c r="K330" s="45"/>
    </row>
    <row r="331" spans="8:11" x14ac:dyDescent="0.25">
      <c r="H331" s="59"/>
      <c r="K331" s="45"/>
    </row>
    <row r="332" spans="8:11" x14ac:dyDescent="0.25">
      <c r="H332" s="59"/>
      <c r="K332" s="45"/>
    </row>
    <row r="333" spans="8:11" x14ac:dyDescent="0.25">
      <c r="H333" s="59"/>
      <c r="K333" s="45"/>
    </row>
    <row r="334" spans="8:11" x14ac:dyDescent="0.25">
      <c r="H334" s="59"/>
      <c r="K334" s="45"/>
    </row>
    <row r="335" spans="8:11" x14ac:dyDescent="0.25">
      <c r="H335" s="59"/>
      <c r="K335" s="45"/>
    </row>
    <row r="336" spans="8:11" x14ac:dyDescent="0.25">
      <c r="H336" s="59"/>
      <c r="K336" s="45"/>
    </row>
    <row r="337" spans="8:11" x14ac:dyDescent="0.25">
      <c r="H337" s="59"/>
      <c r="K337" s="45"/>
    </row>
    <row r="338" spans="8:11" x14ac:dyDescent="0.25">
      <c r="H338" s="59"/>
      <c r="K338" s="45"/>
    </row>
    <row r="339" spans="8:11" x14ac:dyDescent="0.25">
      <c r="H339" s="59"/>
      <c r="K339" s="45"/>
    </row>
    <row r="340" spans="8:11" x14ac:dyDescent="0.25">
      <c r="H340" s="59"/>
      <c r="K340" s="45"/>
    </row>
    <row r="341" spans="8:11" x14ac:dyDescent="0.25">
      <c r="H341" s="59"/>
      <c r="K341" s="45"/>
    </row>
    <row r="342" spans="8:11" x14ac:dyDescent="0.25">
      <c r="H342" s="59"/>
      <c r="K342" s="45"/>
    </row>
    <row r="343" spans="8:11" x14ac:dyDescent="0.25">
      <c r="H343" s="59"/>
      <c r="K343" s="45"/>
    </row>
    <row r="344" spans="8:11" x14ac:dyDescent="0.25">
      <c r="H344" s="59"/>
      <c r="K344" s="45"/>
    </row>
    <row r="345" spans="8:11" x14ac:dyDescent="0.25">
      <c r="H345" s="59"/>
      <c r="K345" s="45"/>
    </row>
    <row r="346" spans="8:11" x14ac:dyDescent="0.25">
      <c r="H346" s="59"/>
      <c r="K346" s="45"/>
    </row>
    <row r="347" spans="8:11" x14ac:dyDescent="0.25">
      <c r="H347" s="59"/>
      <c r="K347" s="45"/>
    </row>
    <row r="348" spans="8:11" x14ac:dyDescent="0.25">
      <c r="H348" s="59"/>
      <c r="K348" s="45"/>
    </row>
    <row r="349" spans="8:11" x14ac:dyDescent="0.25">
      <c r="H349" s="59"/>
      <c r="K349" s="45"/>
    </row>
    <row r="350" spans="8:11" x14ac:dyDescent="0.25">
      <c r="H350" s="59"/>
      <c r="K350" s="45"/>
    </row>
    <row r="351" spans="8:11" x14ac:dyDescent="0.25">
      <c r="H351" s="59"/>
      <c r="K351" s="45"/>
    </row>
    <row r="352" spans="8:11" x14ac:dyDescent="0.25">
      <c r="H352" s="59"/>
      <c r="K352" s="45"/>
    </row>
    <row r="353" spans="8:11" x14ac:dyDescent="0.25">
      <c r="H353" s="59"/>
      <c r="K353" s="45"/>
    </row>
    <row r="354" spans="8:11" x14ac:dyDescent="0.25">
      <c r="H354" s="59"/>
      <c r="K354" s="45"/>
    </row>
    <row r="355" spans="8:11" x14ac:dyDescent="0.25">
      <c r="H355" s="59"/>
      <c r="K355" s="45"/>
    </row>
    <row r="356" spans="8:11" x14ac:dyDescent="0.25">
      <c r="H356" s="59"/>
      <c r="K356" s="45"/>
    </row>
    <row r="357" spans="8:11" x14ac:dyDescent="0.25">
      <c r="H357" s="59"/>
      <c r="K357" s="45"/>
    </row>
    <row r="358" spans="8:11" x14ac:dyDescent="0.25">
      <c r="H358" s="59"/>
      <c r="K358" s="45"/>
    </row>
    <row r="359" spans="8:11" x14ac:dyDescent="0.25">
      <c r="H359" s="59"/>
      <c r="K359" s="45"/>
    </row>
    <row r="360" spans="8:11" x14ac:dyDescent="0.25">
      <c r="H360" s="59"/>
      <c r="K360" s="45"/>
    </row>
    <row r="361" spans="8:11" x14ac:dyDescent="0.25">
      <c r="H361" s="59"/>
      <c r="K361" s="45"/>
    </row>
    <row r="362" spans="8:11" x14ac:dyDescent="0.25">
      <c r="H362" s="59"/>
      <c r="K362" s="45"/>
    </row>
    <row r="363" spans="8:11" x14ac:dyDescent="0.25">
      <c r="H363" s="59"/>
      <c r="K363" s="45"/>
    </row>
    <row r="364" spans="8:11" x14ac:dyDescent="0.25">
      <c r="H364" s="59"/>
      <c r="K364" s="45"/>
    </row>
    <row r="365" spans="8:11" x14ac:dyDescent="0.25">
      <c r="H365" s="59"/>
      <c r="K365" s="45"/>
    </row>
    <row r="366" spans="8:11" x14ac:dyDescent="0.25">
      <c r="H366" s="59"/>
      <c r="K366" s="45"/>
    </row>
    <row r="367" spans="8:11" x14ac:dyDescent="0.25">
      <c r="H367" s="59"/>
      <c r="K367" s="45"/>
    </row>
    <row r="368" spans="8:11" x14ac:dyDescent="0.25">
      <c r="H368" s="59"/>
      <c r="K368" s="45"/>
    </row>
    <row r="369" spans="8:11" x14ac:dyDescent="0.25">
      <c r="H369" s="59"/>
      <c r="K369" s="45"/>
    </row>
    <row r="370" spans="8:11" x14ac:dyDescent="0.25">
      <c r="H370" s="59"/>
      <c r="K370" s="45"/>
    </row>
    <row r="371" spans="8:11" x14ac:dyDescent="0.25">
      <c r="H371" s="59"/>
      <c r="K371" s="45"/>
    </row>
    <row r="372" spans="8:11" x14ac:dyDescent="0.25">
      <c r="H372" s="59"/>
      <c r="K372" s="45"/>
    </row>
    <row r="373" spans="8:11" x14ac:dyDescent="0.25">
      <c r="H373" s="59"/>
      <c r="K373" s="45"/>
    </row>
    <row r="374" spans="8:11" x14ac:dyDescent="0.25">
      <c r="H374" s="59"/>
      <c r="K374" s="45"/>
    </row>
    <row r="375" spans="8:11" x14ac:dyDescent="0.25">
      <c r="H375" s="59"/>
      <c r="K375" s="45"/>
    </row>
    <row r="376" spans="8:11" x14ac:dyDescent="0.25">
      <c r="H376" s="59"/>
      <c r="K376" s="45"/>
    </row>
    <row r="377" spans="8:11" x14ac:dyDescent="0.25">
      <c r="H377" s="59"/>
      <c r="K377" s="45"/>
    </row>
    <row r="378" spans="8:11" x14ac:dyDescent="0.25">
      <c r="H378" s="59"/>
      <c r="K378" s="45"/>
    </row>
    <row r="379" spans="8:11" x14ac:dyDescent="0.25">
      <c r="H379" s="59"/>
      <c r="K379" s="45"/>
    </row>
    <row r="380" spans="8:11" x14ac:dyDescent="0.25">
      <c r="H380" s="59"/>
      <c r="K380" s="45"/>
    </row>
    <row r="381" spans="8:11" x14ac:dyDescent="0.25">
      <c r="H381" s="59"/>
      <c r="K381" s="45"/>
    </row>
    <row r="382" spans="8:11" x14ac:dyDescent="0.25">
      <c r="H382" s="59"/>
      <c r="K382" s="45"/>
    </row>
    <row r="383" spans="8:11" x14ac:dyDescent="0.25">
      <c r="H383" s="59"/>
      <c r="K383" s="45"/>
    </row>
    <row r="384" spans="8:11" x14ac:dyDescent="0.25">
      <c r="H384" s="59"/>
      <c r="K384" s="45"/>
    </row>
    <row r="385" spans="8:11" x14ac:dyDescent="0.25">
      <c r="H385" s="59"/>
      <c r="K385" s="45"/>
    </row>
    <row r="386" spans="8:11" x14ac:dyDescent="0.25">
      <c r="H386" s="59"/>
      <c r="K386" s="45"/>
    </row>
    <row r="387" spans="8:11" x14ac:dyDescent="0.25">
      <c r="H387" s="59"/>
      <c r="K387" s="45"/>
    </row>
    <row r="388" spans="8:11" x14ac:dyDescent="0.25">
      <c r="H388" s="59"/>
      <c r="K388" s="45"/>
    </row>
    <row r="389" spans="8:11" x14ac:dyDescent="0.25">
      <c r="H389" s="59"/>
      <c r="K389" s="45"/>
    </row>
    <row r="390" spans="8:11" x14ac:dyDescent="0.25">
      <c r="H390" s="59"/>
      <c r="K390" s="45"/>
    </row>
    <row r="391" spans="8:11" x14ac:dyDescent="0.25">
      <c r="H391" s="59"/>
      <c r="K391" s="45"/>
    </row>
    <row r="392" spans="8:11" x14ac:dyDescent="0.25">
      <c r="H392" s="59"/>
      <c r="K392" s="45"/>
    </row>
    <row r="393" spans="8:11" x14ac:dyDescent="0.25">
      <c r="H393" s="59"/>
      <c r="K393" s="45"/>
    </row>
    <row r="394" spans="8:11" x14ac:dyDescent="0.25">
      <c r="H394" s="59"/>
      <c r="K394" s="45"/>
    </row>
    <row r="395" spans="8:11" x14ac:dyDescent="0.25">
      <c r="H395" s="59"/>
      <c r="K395" s="45"/>
    </row>
    <row r="396" spans="8:11" x14ac:dyDescent="0.25">
      <c r="H396" s="59"/>
      <c r="K396" s="45"/>
    </row>
    <row r="397" spans="8:11" x14ac:dyDescent="0.25">
      <c r="H397" s="59"/>
      <c r="K397" s="45"/>
    </row>
    <row r="398" spans="8:11" x14ac:dyDescent="0.25">
      <c r="H398" s="59"/>
      <c r="K398" s="45"/>
    </row>
    <row r="399" spans="8:11" x14ac:dyDescent="0.25">
      <c r="H399" s="59"/>
      <c r="K399" s="45"/>
    </row>
    <row r="400" spans="8:11" x14ac:dyDescent="0.25">
      <c r="H400" s="59"/>
      <c r="K400" s="45"/>
    </row>
    <row r="401" spans="8:11" x14ac:dyDescent="0.25">
      <c r="H401" s="59"/>
      <c r="K401" s="45"/>
    </row>
    <row r="402" spans="8:11" x14ac:dyDescent="0.25">
      <c r="H402" s="59"/>
      <c r="K402" s="45"/>
    </row>
    <row r="403" spans="8:11" x14ac:dyDescent="0.25">
      <c r="H403" s="59"/>
      <c r="K403" s="45"/>
    </row>
    <row r="404" spans="8:11" x14ac:dyDescent="0.25">
      <c r="H404" s="59"/>
      <c r="K404" s="45"/>
    </row>
    <row r="405" spans="8:11" x14ac:dyDescent="0.25">
      <c r="H405" s="59"/>
      <c r="K405" s="45"/>
    </row>
    <row r="406" spans="8:11" x14ac:dyDescent="0.25">
      <c r="H406" s="59"/>
      <c r="K406" s="45"/>
    </row>
    <row r="407" spans="8:11" x14ac:dyDescent="0.25">
      <c r="H407" s="59"/>
      <c r="K407" s="45"/>
    </row>
    <row r="408" spans="8:11" x14ac:dyDescent="0.25">
      <c r="H408" s="59"/>
      <c r="K408" s="45"/>
    </row>
    <row r="409" spans="8:11" x14ac:dyDescent="0.25">
      <c r="H409" s="59"/>
      <c r="K409" s="45"/>
    </row>
    <row r="410" spans="8:11" x14ac:dyDescent="0.25">
      <c r="H410" s="59"/>
      <c r="K410" s="45"/>
    </row>
    <row r="411" spans="8:11" x14ac:dyDescent="0.25">
      <c r="H411" s="59"/>
      <c r="K411" s="45"/>
    </row>
    <row r="412" spans="8:11" x14ac:dyDescent="0.25">
      <c r="H412" s="59"/>
      <c r="K412" s="45"/>
    </row>
    <row r="413" spans="8:11" x14ac:dyDescent="0.25">
      <c r="H413" s="59"/>
      <c r="K413" s="45"/>
    </row>
    <row r="414" spans="8:11" x14ac:dyDescent="0.25">
      <c r="H414" s="59"/>
      <c r="K414" s="45"/>
    </row>
    <row r="415" spans="8:11" x14ac:dyDescent="0.25">
      <c r="H415" s="59"/>
      <c r="K415" s="45"/>
    </row>
    <row r="416" spans="8:11" x14ac:dyDescent="0.25">
      <c r="H416" s="59"/>
      <c r="K416" s="45"/>
    </row>
    <row r="417" spans="8:11" x14ac:dyDescent="0.25">
      <c r="H417" s="59"/>
      <c r="K417" s="45"/>
    </row>
    <row r="418" spans="8:11" x14ac:dyDescent="0.25">
      <c r="H418" s="59"/>
      <c r="K418" s="45"/>
    </row>
    <row r="419" spans="8:11" x14ac:dyDescent="0.25">
      <c r="H419" s="59"/>
      <c r="K419" s="45"/>
    </row>
    <row r="420" spans="8:11" x14ac:dyDescent="0.25">
      <c r="H420" s="59"/>
      <c r="K420" s="45"/>
    </row>
    <row r="421" spans="8:11" x14ac:dyDescent="0.25">
      <c r="H421" s="59"/>
      <c r="K421" s="45"/>
    </row>
    <row r="422" spans="8:11" x14ac:dyDescent="0.25">
      <c r="H422" s="59"/>
      <c r="K422" s="45"/>
    </row>
    <row r="423" spans="8:11" x14ac:dyDescent="0.25">
      <c r="H423" s="59"/>
      <c r="K423" s="45"/>
    </row>
    <row r="424" spans="8:11" x14ac:dyDescent="0.25">
      <c r="H424" s="59"/>
      <c r="K424" s="45"/>
    </row>
    <row r="425" spans="8:11" x14ac:dyDescent="0.25">
      <c r="H425" s="59"/>
      <c r="K425" s="45"/>
    </row>
    <row r="426" spans="8:11" x14ac:dyDescent="0.25">
      <c r="H426" s="59"/>
      <c r="K426" s="45"/>
    </row>
    <row r="427" spans="8:11" x14ac:dyDescent="0.25">
      <c r="H427" s="59"/>
      <c r="K427" s="45"/>
    </row>
    <row r="428" spans="8:11" x14ac:dyDescent="0.25">
      <c r="H428" s="59"/>
      <c r="K428" s="45"/>
    </row>
    <row r="429" spans="8:11" x14ac:dyDescent="0.25">
      <c r="H429" s="59"/>
      <c r="K429" s="45"/>
    </row>
    <row r="430" spans="8:11" x14ac:dyDescent="0.25">
      <c r="H430" s="59"/>
      <c r="K430" s="45"/>
    </row>
    <row r="431" spans="8:11" x14ac:dyDescent="0.25">
      <c r="H431" s="59"/>
      <c r="K431" s="45"/>
    </row>
    <row r="432" spans="8:11" x14ac:dyDescent="0.25">
      <c r="H432" s="59"/>
      <c r="K432" s="45"/>
    </row>
    <row r="433" spans="8:11" x14ac:dyDescent="0.25">
      <c r="H433" s="59"/>
      <c r="K433" s="45"/>
    </row>
    <row r="434" spans="8:11" x14ac:dyDescent="0.25">
      <c r="H434" s="59"/>
      <c r="K434" s="45"/>
    </row>
    <row r="435" spans="8:11" x14ac:dyDescent="0.25">
      <c r="H435" s="59"/>
      <c r="K435" s="45"/>
    </row>
    <row r="436" spans="8:11" x14ac:dyDescent="0.25">
      <c r="H436" s="59"/>
      <c r="K436" s="45"/>
    </row>
    <row r="437" spans="8:11" x14ac:dyDescent="0.25">
      <c r="H437" s="59"/>
      <c r="K437" s="45"/>
    </row>
    <row r="438" spans="8:11" x14ac:dyDescent="0.25">
      <c r="H438" s="59"/>
      <c r="K438" s="45"/>
    </row>
    <row r="439" spans="8:11" x14ac:dyDescent="0.25">
      <c r="H439" s="59"/>
      <c r="K439" s="45"/>
    </row>
    <row r="440" spans="8:11" x14ac:dyDescent="0.25">
      <c r="H440" s="59"/>
      <c r="K440" s="45"/>
    </row>
    <row r="441" spans="8:11" x14ac:dyDescent="0.25">
      <c r="H441" s="59"/>
      <c r="K441" s="45"/>
    </row>
    <row r="442" spans="8:11" x14ac:dyDescent="0.25">
      <c r="H442" s="59"/>
      <c r="K442" s="45"/>
    </row>
    <row r="443" spans="8:11" x14ac:dyDescent="0.25">
      <c r="H443" s="59"/>
      <c r="K443" s="45"/>
    </row>
    <row r="444" spans="8:11" x14ac:dyDescent="0.25">
      <c r="H444" s="59"/>
      <c r="K444" s="45"/>
    </row>
    <row r="445" spans="8:11" x14ac:dyDescent="0.25">
      <c r="H445" s="59"/>
      <c r="K445" s="45"/>
    </row>
    <row r="446" spans="8:11" x14ac:dyDescent="0.25">
      <c r="H446" s="59"/>
      <c r="K446" s="45"/>
    </row>
    <row r="447" spans="8:11" x14ac:dyDescent="0.25">
      <c r="H447" s="59"/>
      <c r="K447" s="45"/>
    </row>
    <row r="448" spans="8:11" x14ac:dyDescent="0.25">
      <c r="H448" s="59"/>
      <c r="K448" s="45"/>
    </row>
    <row r="449" spans="8:11" x14ac:dyDescent="0.25">
      <c r="H449" s="59"/>
      <c r="K449" s="45"/>
    </row>
    <row r="450" spans="8:11" x14ac:dyDescent="0.25">
      <c r="H450" s="59"/>
      <c r="K450" s="45"/>
    </row>
    <row r="451" spans="8:11" x14ac:dyDescent="0.25">
      <c r="H451" s="59"/>
      <c r="K451" s="45"/>
    </row>
    <row r="452" spans="8:11" x14ac:dyDescent="0.25">
      <c r="H452" s="59"/>
      <c r="K452" s="45"/>
    </row>
    <row r="453" spans="8:11" x14ac:dyDescent="0.25">
      <c r="H453" s="59"/>
      <c r="K453" s="45"/>
    </row>
    <row r="454" spans="8:11" x14ac:dyDescent="0.25">
      <c r="H454" s="59"/>
      <c r="K454" s="45"/>
    </row>
    <row r="455" spans="8:11" x14ac:dyDescent="0.25">
      <c r="H455" s="59"/>
      <c r="K455" s="45"/>
    </row>
    <row r="456" spans="8:11" x14ac:dyDescent="0.25">
      <c r="H456" s="59"/>
      <c r="K456" s="45"/>
    </row>
    <row r="457" spans="8:11" x14ac:dyDescent="0.25">
      <c r="H457" s="59"/>
      <c r="K457" s="45"/>
    </row>
    <row r="458" spans="8:11" x14ac:dyDescent="0.25">
      <c r="H458" s="59"/>
    </row>
    <row r="459" spans="8:11" x14ac:dyDescent="0.25">
      <c r="H459" s="59"/>
    </row>
    <row r="460" spans="8:11" x14ac:dyDescent="0.25">
      <c r="H460" s="59"/>
    </row>
    <row r="461" spans="8:11" x14ac:dyDescent="0.25">
      <c r="H461" s="59"/>
    </row>
    <row r="462" spans="8:11" x14ac:dyDescent="0.25">
      <c r="H462" s="59"/>
    </row>
    <row r="463" spans="8:11" x14ac:dyDescent="0.25">
      <c r="H463" s="59"/>
    </row>
    <row r="464" spans="8:11" x14ac:dyDescent="0.25">
      <c r="H464" s="59"/>
    </row>
    <row r="465" spans="8:8" x14ac:dyDescent="0.25">
      <c r="H465" s="59"/>
    </row>
    <row r="466" spans="8:8" x14ac:dyDescent="0.25">
      <c r="H466" s="59"/>
    </row>
    <row r="467" spans="8:8" x14ac:dyDescent="0.25">
      <c r="H467" s="59"/>
    </row>
  </sheetData>
  <sheetProtection selectLockedCells="1"/>
  <mergeCells count="38">
    <mergeCell ref="H2:I2"/>
    <mergeCell ref="S2:T2"/>
    <mergeCell ref="S16:T16"/>
    <mergeCell ref="S4:S14"/>
    <mergeCell ref="T4:T14"/>
    <mergeCell ref="J2:K2"/>
    <mergeCell ref="L2:M2"/>
    <mergeCell ref="N2:O2"/>
    <mergeCell ref="P2:Q2"/>
    <mergeCell ref="S30:T30"/>
    <mergeCell ref="S18:S28"/>
    <mergeCell ref="T18:T28"/>
    <mergeCell ref="S29:T29"/>
    <mergeCell ref="S15:T15"/>
    <mergeCell ref="S46:S56"/>
    <mergeCell ref="T46:T56"/>
    <mergeCell ref="S57:T57"/>
    <mergeCell ref="S58:T58"/>
    <mergeCell ref="S32:S42"/>
    <mergeCell ref="T32:T42"/>
    <mergeCell ref="S43:T43"/>
    <mergeCell ref="S44:T44"/>
    <mergeCell ref="S74:S84"/>
    <mergeCell ref="T74:T84"/>
    <mergeCell ref="S85:T85"/>
    <mergeCell ref="S86:T86"/>
    <mergeCell ref="S60:S70"/>
    <mergeCell ref="T60:T70"/>
    <mergeCell ref="S71:T71"/>
    <mergeCell ref="S72:T72"/>
    <mergeCell ref="S102:S112"/>
    <mergeCell ref="T102:T112"/>
    <mergeCell ref="S113:T113"/>
    <mergeCell ref="S114:T114"/>
    <mergeCell ref="S88:S98"/>
    <mergeCell ref="T88:T98"/>
    <mergeCell ref="S99:T99"/>
    <mergeCell ref="S100:T100"/>
  </mergeCells>
  <pageMargins left="0" right="0" top="0" bottom="0" header="0.31496062992125984" footer="0.31496062992125984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39997558519241921"/>
    <pageSetUpPr fitToPage="1"/>
  </sheetPr>
  <dimension ref="B1:L27"/>
  <sheetViews>
    <sheetView topLeftCell="A2" zoomScale="80" zoomScaleNormal="80" workbookViewId="0">
      <selection activeCell="K5" sqref="K5:L5"/>
    </sheetView>
  </sheetViews>
  <sheetFormatPr baseColWidth="10" defaultRowHeight="15" x14ac:dyDescent="0.25"/>
  <cols>
    <col min="1" max="1" width="8.28515625" customWidth="1"/>
    <col min="2" max="8" width="12.7109375" customWidth="1"/>
  </cols>
  <sheetData>
    <row r="1" spans="2:12" ht="31.5" x14ac:dyDescent="0.5">
      <c r="G1" s="13" t="s">
        <v>21</v>
      </c>
      <c r="H1" s="14"/>
    </row>
    <row r="2" spans="2:12" ht="26.25" x14ac:dyDescent="0.4">
      <c r="G2" s="122" t="s">
        <v>114</v>
      </c>
      <c r="H2" s="14"/>
    </row>
    <row r="3" spans="2:12" x14ac:dyDescent="0.25">
      <c r="G3" s="14"/>
      <c r="H3" s="14"/>
    </row>
    <row r="4" spans="2:12" x14ac:dyDescent="0.25">
      <c r="G4" s="14"/>
      <c r="H4" s="14"/>
    </row>
    <row r="5" spans="2:12" ht="26.25" customHeight="1" thickBot="1" x14ac:dyDescent="0.3">
      <c r="B5" s="3"/>
      <c r="C5" s="3"/>
      <c r="D5" s="3"/>
      <c r="E5" s="3"/>
      <c r="F5" s="3"/>
      <c r="G5" s="3"/>
      <c r="H5" s="3"/>
      <c r="I5" s="3"/>
      <c r="J5" s="3"/>
      <c r="K5" s="305" t="s">
        <v>19</v>
      </c>
      <c r="L5" s="305"/>
    </row>
    <row r="6" spans="2:12" ht="18" customHeight="1" x14ac:dyDescent="0.25">
      <c r="B6" s="306" t="s">
        <v>12</v>
      </c>
      <c r="C6" s="308" t="s">
        <v>13</v>
      </c>
      <c r="D6" s="310" t="s">
        <v>20</v>
      </c>
      <c r="E6" s="311"/>
      <c r="F6" s="308" t="s">
        <v>14</v>
      </c>
      <c r="G6" s="308" t="s">
        <v>9</v>
      </c>
      <c r="H6" s="312" t="s">
        <v>15</v>
      </c>
      <c r="I6" s="310" t="s">
        <v>20</v>
      </c>
      <c r="J6" s="311"/>
      <c r="K6" s="303" t="s">
        <v>18</v>
      </c>
      <c r="L6" s="304"/>
    </row>
    <row r="7" spans="2:12" ht="20.25" customHeight="1" thickBot="1" x14ac:dyDescent="0.3">
      <c r="B7" s="307"/>
      <c r="C7" s="309"/>
      <c r="D7" s="10" t="s">
        <v>16</v>
      </c>
      <c r="E7" s="11" t="s">
        <v>17</v>
      </c>
      <c r="F7" s="309"/>
      <c r="G7" s="309"/>
      <c r="H7" s="313"/>
      <c r="I7" s="10" t="s">
        <v>16</v>
      </c>
      <c r="J7" s="11" t="s">
        <v>17</v>
      </c>
      <c r="K7" s="9" t="s">
        <v>11</v>
      </c>
      <c r="L7" s="19" t="s">
        <v>7</v>
      </c>
    </row>
    <row r="8" spans="2:12" ht="31.9" customHeight="1" x14ac:dyDescent="0.25">
      <c r="B8" s="28">
        <v>5</v>
      </c>
      <c r="C8" s="30">
        <v>5</v>
      </c>
      <c r="D8" s="26">
        <v>10</v>
      </c>
      <c r="E8" s="27">
        <v>10</v>
      </c>
      <c r="F8" s="28">
        <v>0</v>
      </c>
      <c r="G8" s="29">
        <v>0</v>
      </c>
      <c r="H8" s="30">
        <v>0</v>
      </c>
      <c r="I8" s="40">
        <v>1</v>
      </c>
      <c r="J8" s="41">
        <v>1</v>
      </c>
      <c r="K8" s="24"/>
      <c r="L8" s="25"/>
    </row>
    <row r="9" spans="2:12" ht="31.9" customHeight="1" x14ac:dyDescent="0.25">
      <c r="B9" s="31">
        <v>7.5</v>
      </c>
      <c r="C9" s="38">
        <v>8.5</v>
      </c>
      <c r="D9" s="15">
        <v>10</v>
      </c>
      <c r="E9" s="16">
        <v>10</v>
      </c>
      <c r="F9" s="31">
        <v>1</v>
      </c>
      <c r="G9" s="6">
        <v>1.25</v>
      </c>
      <c r="H9" s="32">
        <v>6</v>
      </c>
      <c r="I9" s="17">
        <v>1</v>
      </c>
      <c r="J9" s="18">
        <v>1</v>
      </c>
      <c r="K9" s="37">
        <v>1</v>
      </c>
      <c r="L9" s="20">
        <v>40</v>
      </c>
    </row>
    <row r="10" spans="2:12" ht="31.9" customHeight="1" x14ac:dyDescent="0.25">
      <c r="B10" s="31">
        <v>7.75</v>
      </c>
      <c r="C10" s="38">
        <v>8.9</v>
      </c>
      <c r="D10" s="17">
        <v>10</v>
      </c>
      <c r="E10" s="18">
        <v>9</v>
      </c>
      <c r="F10" s="33">
        <v>1.25</v>
      </c>
      <c r="G10" s="6">
        <v>1.75</v>
      </c>
      <c r="H10" s="32">
        <v>7.5</v>
      </c>
      <c r="I10" s="17">
        <v>2</v>
      </c>
      <c r="J10" s="16">
        <v>1</v>
      </c>
      <c r="K10" s="7">
        <v>2</v>
      </c>
      <c r="L10" s="20">
        <v>35</v>
      </c>
    </row>
    <row r="11" spans="2:12" ht="31.9" customHeight="1" x14ac:dyDescent="0.25">
      <c r="B11" s="31">
        <v>8</v>
      </c>
      <c r="C11" s="38">
        <v>9.3000000000000007</v>
      </c>
      <c r="D11" s="17">
        <v>9</v>
      </c>
      <c r="E11" s="18">
        <v>8</v>
      </c>
      <c r="F11" s="31">
        <v>1.5</v>
      </c>
      <c r="G11" s="6">
        <v>2</v>
      </c>
      <c r="H11" s="34">
        <v>10</v>
      </c>
      <c r="I11" s="15">
        <v>3</v>
      </c>
      <c r="J11" s="18">
        <v>2</v>
      </c>
      <c r="K11" s="7">
        <v>3</v>
      </c>
      <c r="L11" s="20">
        <v>30</v>
      </c>
    </row>
    <row r="12" spans="2:12" ht="31.9" customHeight="1" x14ac:dyDescent="0.25">
      <c r="B12" s="31">
        <v>8.25</v>
      </c>
      <c r="C12" s="38">
        <v>9.6999999999999993</v>
      </c>
      <c r="D12" s="17">
        <v>8</v>
      </c>
      <c r="E12" s="18">
        <v>7</v>
      </c>
      <c r="F12" s="33">
        <v>1.75</v>
      </c>
      <c r="G12" s="6">
        <v>2.25</v>
      </c>
      <c r="H12" s="32">
        <v>12.5</v>
      </c>
      <c r="I12" s="17">
        <v>4</v>
      </c>
      <c r="J12" s="16">
        <v>3</v>
      </c>
      <c r="K12" s="7">
        <v>4</v>
      </c>
      <c r="L12" s="20">
        <v>25</v>
      </c>
    </row>
    <row r="13" spans="2:12" ht="31.9" customHeight="1" x14ac:dyDescent="0.25">
      <c r="B13" s="31">
        <v>8.5</v>
      </c>
      <c r="C13" s="38">
        <v>10.1</v>
      </c>
      <c r="D13" s="17">
        <v>7</v>
      </c>
      <c r="E13" s="18">
        <v>6</v>
      </c>
      <c r="F13" s="31">
        <v>2</v>
      </c>
      <c r="G13" s="6">
        <v>2.5</v>
      </c>
      <c r="H13" s="34">
        <v>15</v>
      </c>
      <c r="I13" s="15">
        <v>5</v>
      </c>
      <c r="J13" s="18">
        <v>4</v>
      </c>
      <c r="K13" s="7">
        <v>5</v>
      </c>
      <c r="L13" s="20">
        <v>20</v>
      </c>
    </row>
    <row r="14" spans="2:12" ht="31.9" customHeight="1" x14ac:dyDescent="0.25">
      <c r="B14" s="31">
        <v>8.75</v>
      </c>
      <c r="C14" s="38">
        <v>10.5</v>
      </c>
      <c r="D14" s="17">
        <v>6</v>
      </c>
      <c r="E14" s="18">
        <v>5</v>
      </c>
      <c r="F14" s="33">
        <v>2.25</v>
      </c>
      <c r="G14" s="6">
        <v>2.75</v>
      </c>
      <c r="H14" s="32">
        <v>17.5</v>
      </c>
      <c r="I14" s="17">
        <v>6</v>
      </c>
      <c r="J14" s="16">
        <v>5</v>
      </c>
      <c r="K14" s="7">
        <v>6</v>
      </c>
      <c r="L14" s="20">
        <v>15</v>
      </c>
    </row>
    <row r="15" spans="2:12" ht="31.9" customHeight="1" x14ac:dyDescent="0.25">
      <c r="B15" s="31">
        <v>9</v>
      </c>
      <c r="C15" s="38">
        <v>10.9</v>
      </c>
      <c r="D15" s="17">
        <v>5</v>
      </c>
      <c r="E15" s="18">
        <v>4</v>
      </c>
      <c r="F15" s="31">
        <v>2.5</v>
      </c>
      <c r="G15" s="6">
        <v>3</v>
      </c>
      <c r="H15" s="34">
        <v>20</v>
      </c>
      <c r="I15" s="15">
        <v>7</v>
      </c>
      <c r="J15" s="18">
        <v>6</v>
      </c>
      <c r="K15" s="7">
        <v>7</v>
      </c>
      <c r="L15" s="20">
        <v>10</v>
      </c>
    </row>
    <row r="16" spans="2:12" ht="31.9" customHeight="1" thickBot="1" x14ac:dyDescent="0.3">
      <c r="B16" s="31">
        <v>9.25</v>
      </c>
      <c r="C16" s="38">
        <v>11.3</v>
      </c>
      <c r="D16" s="17">
        <v>4</v>
      </c>
      <c r="E16" s="18">
        <v>3</v>
      </c>
      <c r="F16" s="33">
        <v>2.75</v>
      </c>
      <c r="G16" s="6">
        <v>3.25</v>
      </c>
      <c r="H16" s="32">
        <v>25</v>
      </c>
      <c r="I16" s="17">
        <v>8</v>
      </c>
      <c r="J16" s="16">
        <v>7</v>
      </c>
      <c r="K16" s="12">
        <v>8</v>
      </c>
      <c r="L16" s="21">
        <v>5</v>
      </c>
    </row>
    <row r="17" spans="2:12" ht="31.9" customHeight="1" x14ac:dyDescent="0.25">
      <c r="B17" s="31">
        <v>9.5</v>
      </c>
      <c r="C17" s="38">
        <v>11.7</v>
      </c>
      <c r="D17" s="17">
        <v>3</v>
      </c>
      <c r="E17" s="18">
        <v>2</v>
      </c>
      <c r="F17" s="31">
        <v>3</v>
      </c>
      <c r="G17" s="6">
        <v>3.5</v>
      </c>
      <c r="H17" s="34">
        <v>30</v>
      </c>
      <c r="I17" s="15">
        <v>9</v>
      </c>
      <c r="J17" s="18">
        <v>8</v>
      </c>
      <c r="K17" s="5"/>
      <c r="L17" s="5"/>
    </row>
    <row r="18" spans="2:12" ht="31.9" customHeight="1" x14ac:dyDescent="0.25">
      <c r="B18" s="31">
        <v>9.75</v>
      </c>
      <c r="C18" s="38">
        <v>12.1</v>
      </c>
      <c r="D18" s="17">
        <v>2</v>
      </c>
      <c r="E18" s="18">
        <v>1</v>
      </c>
      <c r="F18" s="33">
        <v>3.25</v>
      </c>
      <c r="G18" s="6">
        <v>3.75</v>
      </c>
      <c r="H18" s="32">
        <v>35</v>
      </c>
      <c r="I18" s="17">
        <v>10</v>
      </c>
      <c r="J18" s="16">
        <v>9</v>
      </c>
      <c r="K18" s="5"/>
      <c r="L18" s="5"/>
    </row>
    <row r="19" spans="2:12" ht="31.9" customHeight="1" thickBot="1" x14ac:dyDescent="0.3">
      <c r="B19" s="35">
        <v>10</v>
      </c>
      <c r="C19" s="39">
        <v>12.5</v>
      </c>
      <c r="D19" s="10">
        <v>1</v>
      </c>
      <c r="E19" s="11">
        <v>1</v>
      </c>
      <c r="F19" s="35">
        <v>3.5</v>
      </c>
      <c r="G19" s="8">
        <v>4</v>
      </c>
      <c r="H19" s="36">
        <v>40</v>
      </c>
      <c r="I19" s="10">
        <v>10</v>
      </c>
      <c r="J19" s="11">
        <v>10</v>
      </c>
      <c r="K19" s="5"/>
      <c r="L19" s="5"/>
    </row>
    <row r="20" spans="2:12" x14ac:dyDescent="0.25">
      <c r="B20" s="2"/>
      <c r="C20" s="1"/>
      <c r="D20" s="1"/>
      <c r="E20" s="1"/>
    </row>
    <row r="21" spans="2:12" x14ac:dyDescent="0.25">
      <c r="B21" s="2"/>
      <c r="C21" s="1"/>
      <c r="D21" s="1"/>
      <c r="E21" s="1"/>
    </row>
    <row r="22" spans="2:12" x14ac:dyDescent="0.25">
      <c r="B22" s="2"/>
      <c r="C22" s="1"/>
      <c r="D22" s="1"/>
      <c r="E22" s="1"/>
    </row>
    <row r="23" spans="2:12" x14ac:dyDescent="0.25">
      <c r="B23" s="2"/>
      <c r="C23" s="1"/>
      <c r="D23" s="1"/>
      <c r="E23" s="1"/>
    </row>
    <row r="24" spans="2:12" x14ac:dyDescent="0.25">
      <c r="B24" s="2"/>
      <c r="C24" s="1"/>
      <c r="D24" s="1"/>
      <c r="E24" s="1"/>
    </row>
    <row r="25" spans="2:12" x14ac:dyDescent="0.25">
      <c r="B25" s="2"/>
      <c r="C25" s="1"/>
      <c r="D25" s="1"/>
      <c r="E25" s="1"/>
    </row>
    <row r="26" spans="2:12" x14ac:dyDescent="0.25">
      <c r="B26" s="1"/>
      <c r="C26" s="1"/>
      <c r="D26" s="1"/>
      <c r="E26" s="1"/>
    </row>
    <row r="27" spans="2:12" x14ac:dyDescent="0.25">
      <c r="B27" s="1"/>
      <c r="C27" s="1"/>
      <c r="D27" s="1"/>
      <c r="E27" s="1"/>
    </row>
  </sheetData>
  <mergeCells count="9">
    <mergeCell ref="K6:L6"/>
    <mergeCell ref="K5:L5"/>
    <mergeCell ref="B6:B7"/>
    <mergeCell ref="C6:C7"/>
    <mergeCell ref="I6:J6"/>
    <mergeCell ref="D6:E6"/>
    <mergeCell ref="F6:F7"/>
    <mergeCell ref="G6:G7"/>
    <mergeCell ref="H6:H7"/>
  </mergeCells>
  <pageMargins left="0" right="0" top="0" bottom="0" header="0.31496062992125984" footer="0.31496062992125984"/>
  <pageSetup paperSize="9" orientation="landscape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W19"/>
  <sheetViews>
    <sheetView topLeftCell="A4" zoomScale="70" zoomScaleNormal="70" workbookViewId="0">
      <selection activeCell="R3" sqref="R3"/>
    </sheetView>
  </sheetViews>
  <sheetFormatPr baseColWidth="10" defaultColWidth="10.85546875" defaultRowHeight="15.75" x14ac:dyDescent="0.25"/>
  <cols>
    <col min="1" max="1" width="7.7109375" style="68" customWidth="1"/>
    <col min="2" max="2" width="7.7109375" style="67" customWidth="1"/>
    <col min="3" max="3" width="9.7109375" style="67" customWidth="1"/>
    <col min="4" max="4" width="10.85546875" style="67" hidden="1" customWidth="1"/>
    <col min="5" max="5" width="9.28515625" style="71" customWidth="1"/>
    <col min="6" max="6" width="6.7109375" style="67" customWidth="1"/>
    <col min="7" max="7" width="10.85546875" style="68" hidden="1" customWidth="1"/>
    <col min="8" max="8" width="9.28515625" style="69" customWidth="1"/>
    <col min="9" max="9" width="11.28515625" style="68" customWidth="1"/>
    <col min="10" max="10" width="10.85546875" style="68" hidden="1" customWidth="1"/>
    <col min="11" max="11" width="9.28515625" style="69" customWidth="1"/>
    <col min="12" max="12" width="8.7109375" style="68" customWidth="1"/>
    <col min="13" max="13" width="10.85546875" style="68" hidden="1" customWidth="1"/>
    <col min="14" max="14" width="9.28515625" style="69" customWidth="1"/>
    <col min="15" max="15" width="11.7109375" style="68" customWidth="1"/>
    <col min="16" max="16" width="10.85546875" style="68" hidden="1" customWidth="1"/>
    <col min="17" max="17" width="9.28515625" style="69" customWidth="1"/>
    <col min="18" max="18" width="9.28515625" style="68" customWidth="1"/>
    <col min="19" max="19" width="10.85546875" style="68" hidden="1" customWidth="1"/>
    <col min="20" max="20" width="9.28515625" style="69" customWidth="1"/>
    <col min="21" max="21" width="8.5703125" style="68" customWidth="1"/>
    <col min="22" max="22" width="0" style="68" hidden="1" customWidth="1"/>
    <col min="23" max="23" width="9.28515625" style="68" customWidth="1"/>
    <col min="24" max="16384" width="10.85546875" style="68"/>
  </cols>
  <sheetData>
    <row r="1" spans="1:23" ht="47.45" customHeight="1" thickBot="1" x14ac:dyDescent="0.3">
      <c r="A1" s="314" t="s">
        <v>79</v>
      </c>
      <c r="B1" s="314"/>
      <c r="C1" s="314"/>
      <c r="D1" s="314"/>
      <c r="E1" s="314"/>
    </row>
    <row r="2" spans="1:23" s="70" customFormat="1" ht="19.5" thickBot="1" x14ac:dyDescent="0.35">
      <c r="B2" s="72"/>
      <c r="C2" s="186" t="s">
        <v>80</v>
      </c>
      <c r="D2" s="187" t="s">
        <v>81</v>
      </c>
      <c r="E2" s="208" t="s">
        <v>82</v>
      </c>
      <c r="F2" s="204" t="s">
        <v>83</v>
      </c>
      <c r="G2" s="188" t="s">
        <v>81</v>
      </c>
      <c r="H2" s="189" t="s">
        <v>82</v>
      </c>
      <c r="I2" s="190" t="s">
        <v>84</v>
      </c>
      <c r="J2" s="191" t="s">
        <v>81</v>
      </c>
      <c r="K2" s="192" t="s">
        <v>82</v>
      </c>
      <c r="L2" s="193" t="s">
        <v>85</v>
      </c>
      <c r="M2" s="194" t="s">
        <v>81</v>
      </c>
      <c r="N2" s="195" t="s">
        <v>82</v>
      </c>
      <c r="O2" s="196" t="s">
        <v>86</v>
      </c>
      <c r="P2" s="197" t="s">
        <v>81</v>
      </c>
      <c r="Q2" s="198" t="s">
        <v>82</v>
      </c>
      <c r="R2" s="199" t="s">
        <v>87</v>
      </c>
      <c r="S2" s="200" t="s">
        <v>81</v>
      </c>
      <c r="T2" s="201" t="s">
        <v>82</v>
      </c>
      <c r="U2" s="202" t="s">
        <v>73</v>
      </c>
      <c r="V2" s="202" t="s">
        <v>81</v>
      </c>
      <c r="W2" s="203" t="s">
        <v>82</v>
      </c>
    </row>
    <row r="3" spans="1:23" s="60" customFormat="1" ht="22.15" customHeight="1" x14ac:dyDescent="0.25">
      <c r="A3" s="154" t="s">
        <v>68</v>
      </c>
      <c r="B3" s="155" t="s">
        <v>4</v>
      </c>
      <c r="C3" s="209">
        <f>Saisies!G16</f>
        <v>309</v>
      </c>
      <c r="D3" s="156">
        <f>RANK(C3,$C$3:$C$10,0)</f>
        <v>2</v>
      </c>
      <c r="E3" s="210" t="str">
        <f>CONCATENATE(D3,"e")</f>
        <v>2e</v>
      </c>
      <c r="F3" s="205">
        <f>IF(ISNUMBER(Saisies!H16)=FALSE,0,Saisies!H16)</f>
        <v>68</v>
      </c>
      <c r="G3" s="157">
        <f>RANK(F3,$F$3:$F$10,0)</f>
        <v>3</v>
      </c>
      <c r="H3" s="158" t="str">
        <f>CONCATENATE(G3,"e")</f>
        <v>3e</v>
      </c>
      <c r="I3" s="159">
        <f>IF(ISNUMBER(Saisies!J16)=FALSE,0,Saisies!J16)</f>
        <v>40</v>
      </c>
      <c r="J3" s="159">
        <f>RANK(I3,$I$3:$I$10,0)</f>
        <v>4</v>
      </c>
      <c r="K3" s="160" t="str">
        <f>CONCATENATE(J3,"e")</f>
        <v>4e</v>
      </c>
      <c r="L3" s="161">
        <f>IF(ISNUMBER(Saisies!L16)=FALSE,0,Saisies!L16)</f>
        <v>62</v>
      </c>
      <c r="M3" s="161">
        <f>RANK(L3,$L$3:$L$10,0)</f>
        <v>4</v>
      </c>
      <c r="N3" s="162" t="str">
        <f>CONCATENATE(M3,"e")</f>
        <v>4e</v>
      </c>
      <c r="O3" s="163">
        <f>IF(ISNUMBER(Saisies!N16)=FALSE,0,Saisies!N16)</f>
        <v>51</v>
      </c>
      <c r="P3" s="163">
        <f>RANK(O3,$O$3:$O$10,0)</f>
        <v>1</v>
      </c>
      <c r="Q3" s="164" t="str">
        <f>CONCATENATE(P3,"e")</f>
        <v>1e</v>
      </c>
      <c r="R3" s="165">
        <f>IF(ISNUMBER(Saisies!P16)=FALSE,0,Saisies!P16)</f>
        <v>58</v>
      </c>
      <c r="S3" s="165">
        <f>RANK(R3,$R$3:$R$10,0)</f>
        <v>2</v>
      </c>
      <c r="T3" s="166" t="str">
        <f>CONCATENATE(S3,"e")</f>
        <v>2e</v>
      </c>
      <c r="U3" s="167">
        <f>IF(ISNUMBER(Saisies!T4)=FALSE,0,Saisies!T4)</f>
        <v>30</v>
      </c>
      <c r="V3" s="167">
        <f>RANK(U3,$U$3:$U$10,0)</f>
        <v>2</v>
      </c>
      <c r="W3" s="168" t="str">
        <f>CONCATENATE(V3,"e")</f>
        <v>2e</v>
      </c>
    </row>
    <row r="4" spans="1:23" s="60" customFormat="1" ht="22.15" customHeight="1" x14ac:dyDescent="0.25">
      <c r="A4" s="169" t="s">
        <v>68</v>
      </c>
      <c r="B4" s="153" t="s">
        <v>5</v>
      </c>
      <c r="C4" s="211">
        <f>Saisies!G30</f>
        <v>252</v>
      </c>
      <c r="D4" s="143">
        <f t="shared" ref="D4:D10" si="0">RANK(C4,$C$3:$C$10,0)</f>
        <v>3</v>
      </c>
      <c r="E4" s="212" t="str">
        <f t="shared" ref="E4:E10" si="1">CONCATENATE(D4,"e")</f>
        <v>3e</v>
      </c>
      <c r="F4" s="206">
        <f>IF(ISNUMBER(Saisies!H30)=FALSE,0,Saisies!H30)</f>
        <v>71</v>
      </c>
      <c r="G4" s="144">
        <f t="shared" ref="G4:G10" si="2">RANK(F4,$F$3:$F$10,0)</f>
        <v>1</v>
      </c>
      <c r="H4" s="145" t="str">
        <f t="shared" ref="H4:H10" si="3">CONCATENATE(G4,"e")</f>
        <v>1e</v>
      </c>
      <c r="I4" s="146">
        <f>IF(ISNUMBER(Saisies!J30)=FALSE,0,Saisies!J30)</f>
        <v>47</v>
      </c>
      <c r="J4" s="146">
        <f t="shared" ref="J4:J10" si="4">RANK(I4,$I$3:$I$10,0)</f>
        <v>1</v>
      </c>
      <c r="K4" s="147" t="str">
        <f t="shared" ref="K4:K10" si="5">CONCATENATE(J4,"e")</f>
        <v>1e</v>
      </c>
      <c r="L4" s="148">
        <f>IF(ISNUMBER(Saisies!L30)=FALSE,0,Saisies!L30)</f>
        <v>68</v>
      </c>
      <c r="M4" s="148">
        <f t="shared" ref="M4:M10" si="6">RANK(L4,$L$3:$L$10,0)</f>
        <v>1</v>
      </c>
      <c r="N4" s="149" t="str">
        <f t="shared" ref="N4:N10" si="7">CONCATENATE(M4,"e")</f>
        <v>1e</v>
      </c>
      <c r="O4" s="150">
        <f>IF(ISNUMBER(Saisies!N30)=FALSE,0,Saisies!N30)</f>
        <v>51</v>
      </c>
      <c r="P4" s="150">
        <f t="shared" ref="P4:P10" si="8">RANK(O4,$O$3:$O$10,0)</f>
        <v>1</v>
      </c>
      <c r="Q4" s="151" t="str">
        <f t="shared" ref="Q4:Q10" si="9">CONCATENATE(P4,"e")</f>
        <v>1e</v>
      </c>
      <c r="R4" s="140">
        <f>IF(ISNUMBER(Saisies!P30)=FALSE,0,Saisies!P30)</f>
        <v>0</v>
      </c>
      <c r="S4" s="140">
        <f t="shared" ref="S4:S10" si="10">RANK(R4,$R$3:$R$10,0)</f>
        <v>3</v>
      </c>
      <c r="T4" s="152" t="str">
        <f t="shared" ref="T4:T10" si="11">CONCATENATE(S4,"e")</f>
        <v>3e</v>
      </c>
      <c r="U4" s="142">
        <f>IF(ISNUMBER(Saisies!T18)=FALSE,0,Saisies!T18)</f>
        <v>15</v>
      </c>
      <c r="V4" s="142">
        <f t="shared" ref="V4:V10" si="12">RANK(U4,$U$3:$U$10,0)</f>
        <v>4</v>
      </c>
      <c r="W4" s="170" t="str">
        <f t="shared" ref="W4:W10" si="13">CONCATENATE(V4,"e")</f>
        <v>4e</v>
      </c>
    </row>
    <row r="5" spans="1:23" s="60" customFormat="1" ht="22.15" customHeight="1" x14ac:dyDescent="0.25">
      <c r="A5" s="169" t="s">
        <v>76</v>
      </c>
      <c r="B5" s="153" t="s">
        <v>4</v>
      </c>
      <c r="C5" s="211">
        <f>Saisies!G44</f>
        <v>242</v>
      </c>
      <c r="D5" s="143">
        <f t="shared" si="0"/>
        <v>4</v>
      </c>
      <c r="E5" s="212" t="str">
        <f t="shared" si="1"/>
        <v>4e</v>
      </c>
      <c r="F5" s="206">
        <f>IF(ISNUMBER(Saisies!H44)=FALSE,0,Saisies!H44)</f>
        <v>67</v>
      </c>
      <c r="G5" s="144">
        <f t="shared" si="2"/>
        <v>4</v>
      </c>
      <c r="H5" s="145" t="str">
        <f t="shared" si="3"/>
        <v>4e</v>
      </c>
      <c r="I5" s="146">
        <f>IF(ISNUMBER(Saisies!J44)=FALSE,0,Saisies!J44)</f>
        <v>42</v>
      </c>
      <c r="J5" s="146">
        <f t="shared" si="4"/>
        <v>2</v>
      </c>
      <c r="K5" s="147" t="str">
        <f t="shared" si="5"/>
        <v>2e</v>
      </c>
      <c r="L5" s="148">
        <f>IF(ISNUMBER(Saisies!L44)=FALSE,0,Saisies!L44)</f>
        <v>63</v>
      </c>
      <c r="M5" s="148">
        <f t="shared" si="6"/>
        <v>3</v>
      </c>
      <c r="N5" s="149" t="str">
        <f t="shared" si="7"/>
        <v>3e</v>
      </c>
      <c r="O5" s="150">
        <f>IF(ISNUMBER(Saisies!N44)=FALSE,0,Saisies!N44)</f>
        <v>50</v>
      </c>
      <c r="P5" s="150">
        <f t="shared" si="8"/>
        <v>4</v>
      </c>
      <c r="Q5" s="151" t="str">
        <f t="shared" si="9"/>
        <v>4e</v>
      </c>
      <c r="R5" s="140">
        <f>IF(ISNUMBER(Saisies!P44)=FALSE,0,Saisies!P44)</f>
        <v>0</v>
      </c>
      <c r="S5" s="140">
        <f t="shared" si="10"/>
        <v>3</v>
      </c>
      <c r="T5" s="152" t="str">
        <f t="shared" si="11"/>
        <v>3e</v>
      </c>
      <c r="U5" s="142">
        <f>IF(ISNUMBER(Saisies!T32)=FALSE,0,Saisies!T32)</f>
        <v>20</v>
      </c>
      <c r="V5" s="142">
        <f t="shared" si="12"/>
        <v>3</v>
      </c>
      <c r="W5" s="170" t="str">
        <f t="shared" si="13"/>
        <v>3e</v>
      </c>
    </row>
    <row r="6" spans="1:23" s="60" customFormat="1" ht="22.15" customHeight="1" x14ac:dyDescent="0.25">
      <c r="A6" s="169" t="s">
        <v>76</v>
      </c>
      <c r="B6" s="153" t="s">
        <v>5</v>
      </c>
      <c r="C6" s="211">
        <f>Saisies!G58</f>
        <v>338</v>
      </c>
      <c r="D6" s="143">
        <f t="shared" si="0"/>
        <v>1</v>
      </c>
      <c r="E6" s="212" t="str">
        <f t="shared" si="1"/>
        <v>1e</v>
      </c>
      <c r="F6" s="206">
        <f>IF(ISNUMBER(Saisies!H58)=FALSE,0,Saisies!H58)</f>
        <v>70</v>
      </c>
      <c r="G6" s="144">
        <f t="shared" si="2"/>
        <v>2</v>
      </c>
      <c r="H6" s="145" t="str">
        <f t="shared" si="3"/>
        <v>2e</v>
      </c>
      <c r="I6" s="146">
        <f>IF(ISNUMBER(Saisies!J58)=FALSE,0,Saisies!J58)</f>
        <v>42</v>
      </c>
      <c r="J6" s="146">
        <f t="shared" si="4"/>
        <v>2</v>
      </c>
      <c r="K6" s="147" t="str">
        <f t="shared" si="5"/>
        <v>2e</v>
      </c>
      <c r="L6" s="148">
        <f>IF(ISNUMBER(Saisies!L58)=FALSE,0,Saisies!L58)</f>
        <v>64</v>
      </c>
      <c r="M6" s="148">
        <f t="shared" si="6"/>
        <v>2</v>
      </c>
      <c r="N6" s="149" t="str">
        <f t="shared" si="7"/>
        <v>2e</v>
      </c>
      <c r="O6" s="150">
        <f>IF(ISNUMBER(Saisies!N58)=FALSE,0,Saisies!N58)</f>
        <v>51</v>
      </c>
      <c r="P6" s="150">
        <f t="shared" si="8"/>
        <v>1</v>
      </c>
      <c r="Q6" s="151" t="str">
        <f t="shared" si="9"/>
        <v>1e</v>
      </c>
      <c r="R6" s="140">
        <f>IF(ISNUMBER(Saisies!P58)=FALSE,0,Saisies!P58)</f>
        <v>71</v>
      </c>
      <c r="S6" s="140">
        <f t="shared" si="10"/>
        <v>1</v>
      </c>
      <c r="T6" s="152" t="str">
        <f t="shared" si="11"/>
        <v>1e</v>
      </c>
      <c r="U6" s="142">
        <f>IF(ISNUMBER(Saisies!T46)=FALSE,0,Saisies!T46)</f>
        <v>40</v>
      </c>
      <c r="V6" s="142">
        <f t="shared" si="12"/>
        <v>1</v>
      </c>
      <c r="W6" s="170" t="str">
        <f t="shared" si="13"/>
        <v>1e</v>
      </c>
    </row>
    <row r="7" spans="1:23" s="60" customFormat="1" ht="22.15" customHeight="1" x14ac:dyDescent="0.25">
      <c r="A7" s="169" t="s">
        <v>77</v>
      </c>
      <c r="B7" s="153" t="s">
        <v>4</v>
      </c>
      <c r="C7" s="211">
        <f>Saisies!G72</f>
        <v>0</v>
      </c>
      <c r="D7" s="143">
        <f t="shared" si="0"/>
        <v>5</v>
      </c>
      <c r="E7" s="212" t="str">
        <f t="shared" si="1"/>
        <v>5e</v>
      </c>
      <c r="F7" s="206">
        <f>IF(ISNUMBER(Saisies!H72)=FALSE,0,Saisies!H72)</f>
        <v>0</v>
      </c>
      <c r="G7" s="144">
        <f t="shared" si="2"/>
        <v>5</v>
      </c>
      <c r="H7" s="145" t="str">
        <f t="shared" si="3"/>
        <v>5e</v>
      </c>
      <c r="I7" s="146">
        <f>IF(ISNUMBER(Saisies!J72)=FALSE,0,Saisies!J72)</f>
        <v>0</v>
      </c>
      <c r="J7" s="146">
        <f t="shared" si="4"/>
        <v>5</v>
      </c>
      <c r="K7" s="147" t="str">
        <f t="shared" si="5"/>
        <v>5e</v>
      </c>
      <c r="L7" s="148">
        <f>IF(ISNUMBER(Saisies!L72)=FALSE,0,Saisies!L72)</f>
        <v>0</v>
      </c>
      <c r="M7" s="148">
        <f t="shared" si="6"/>
        <v>5</v>
      </c>
      <c r="N7" s="149" t="str">
        <f t="shared" si="7"/>
        <v>5e</v>
      </c>
      <c r="O7" s="150">
        <f>IF(ISNUMBER(Saisies!N72)=FALSE,0,Saisies!N72)</f>
        <v>0</v>
      </c>
      <c r="P7" s="150">
        <f t="shared" si="8"/>
        <v>5</v>
      </c>
      <c r="Q7" s="151" t="str">
        <f t="shared" si="9"/>
        <v>5e</v>
      </c>
      <c r="R7" s="140">
        <f>IF(ISNUMBER(Saisies!P72)=FALSE,0,Saisies!P72)</f>
        <v>0</v>
      </c>
      <c r="S7" s="140">
        <f t="shared" si="10"/>
        <v>3</v>
      </c>
      <c r="T7" s="152" t="str">
        <f t="shared" si="11"/>
        <v>3e</v>
      </c>
      <c r="U7" s="142">
        <f>IF(ISNUMBER(Saisies!T60)=FALSE,0,Saisies!T60)</f>
        <v>0</v>
      </c>
      <c r="V7" s="142">
        <f t="shared" si="12"/>
        <v>5</v>
      </c>
      <c r="W7" s="170" t="str">
        <f t="shared" si="13"/>
        <v>5e</v>
      </c>
    </row>
    <row r="8" spans="1:23" s="60" customFormat="1" ht="22.15" customHeight="1" x14ac:dyDescent="0.25">
      <c r="A8" s="169" t="s">
        <v>77</v>
      </c>
      <c r="B8" s="153" t="s">
        <v>5</v>
      </c>
      <c r="C8" s="211">
        <f>Saisies!G86</f>
        <v>0</v>
      </c>
      <c r="D8" s="143">
        <f t="shared" si="0"/>
        <v>5</v>
      </c>
      <c r="E8" s="212" t="str">
        <f t="shared" si="1"/>
        <v>5e</v>
      </c>
      <c r="F8" s="206">
        <f>IF(ISNUMBER(Saisies!H86)=FALSE,0,Saisies!H86)</f>
        <v>0</v>
      </c>
      <c r="G8" s="144">
        <f t="shared" si="2"/>
        <v>5</v>
      </c>
      <c r="H8" s="145" t="str">
        <f t="shared" si="3"/>
        <v>5e</v>
      </c>
      <c r="I8" s="146">
        <f>IF(ISNUMBER(Saisies!J86)=FALSE,0,Saisies!J86)</f>
        <v>0</v>
      </c>
      <c r="J8" s="146">
        <f t="shared" si="4"/>
        <v>5</v>
      </c>
      <c r="K8" s="147" t="str">
        <f t="shared" si="5"/>
        <v>5e</v>
      </c>
      <c r="L8" s="148">
        <f>IF(ISNUMBER(Saisies!L86)=FALSE,0,Saisies!L86)</f>
        <v>0</v>
      </c>
      <c r="M8" s="148">
        <f t="shared" si="6"/>
        <v>5</v>
      </c>
      <c r="N8" s="149" t="str">
        <f t="shared" si="7"/>
        <v>5e</v>
      </c>
      <c r="O8" s="150">
        <f>IF(ISNUMBER(Saisies!N86)=FALSE,0,Saisies!N86)</f>
        <v>0</v>
      </c>
      <c r="P8" s="150">
        <f t="shared" si="8"/>
        <v>5</v>
      </c>
      <c r="Q8" s="151" t="str">
        <f t="shared" si="9"/>
        <v>5e</v>
      </c>
      <c r="R8" s="140">
        <f>IF(ISNUMBER(Saisies!P86)=FALSE,0,Saisies!P86)</f>
        <v>0</v>
      </c>
      <c r="S8" s="140">
        <f t="shared" si="10"/>
        <v>3</v>
      </c>
      <c r="T8" s="152" t="str">
        <f t="shared" si="11"/>
        <v>3e</v>
      </c>
      <c r="U8" s="142">
        <f>IF(ISNUMBER(Saisies!T74)=FALSE,0,Saisies!T74)</f>
        <v>0</v>
      </c>
      <c r="V8" s="142">
        <f t="shared" si="12"/>
        <v>5</v>
      </c>
      <c r="W8" s="170" t="str">
        <f t="shared" si="13"/>
        <v>5e</v>
      </c>
    </row>
    <row r="9" spans="1:23" s="60" customFormat="1" ht="22.15" customHeight="1" x14ac:dyDescent="0.25">
      <c r="A9" s="169" t="s">
        <v>78</v>
      </c>
      <c r="B9" s="153" t="s">
        <v>4</v>
      </c>
      <c r="C9" s="211">
        <f>Saisies!G100</f>
        <v>0</v>
      </c>
      <c r="D9" s="143">
        <f t="shared" si="0"/>
        <v>5</v>
      </c>
      <c r="E9" s="212" t="str">
        <f t="shared" si="1"/>
        <v>5e</v>
      </c>
      <c r="F9" s="206">
        <f>IF(ISNUMBER(Saisies!H100)=FALSE,0,Saisies!H100)</f>
        <v>0</v>
      </c>
      <c r="G9" s="144">
        <f t="shared" si="2"/>
        <v>5</v>
      </c>
      <c r="H9" s="145" t="str">
        <f t="shared" si="3"/>
        <v>5e</v>
      </c>
      <c r="I9" s="146">
        <f>IF(ISNUMBER(Saisies!J100)=FALSE,0,Saisies!J100)</f>
        <v>0</v>
      </c>
      <c r="J9" s="146">
        <f t="shared" si="4"/>
        <v>5</v>
      </c>
      <c r="K9" s="147" t="str">
        <f t="shared" si="5"/>
        <v>5e</v>
      </c>
      <c r="L9" s="148">
        <f>IF(ISNUMBER(Saisies!L100)=FALSE,0,Saisies!L100)</f>
        <v>0</v>
      </c>
      <c r="M9" s="148">
        <f t="shared" si="6"/>
        <v>5</v>
      </c>
      <c r="N9" s="149" t="str">
        <f t="shared" si="7"/>
        <v>5e</v>
      </c>
      <c r="O9" s="150">
        <f>IF(ISNUMBER(Saisies!N100)=FALSE,0,Saisies!N100)</f>
        <v>0</v>
      </c>
      <c r="P9" s="150">
        <f t="shared" si="8"/>
        <v>5</v>
      </c>
      <c r="Q9" s="151" t="str">
        <f t="shared" si="9"/>
        <v>5e</v>
      </c>
      <c r="R9" s="140">
        <f>IF(ISNUMBER(Saisies!P100)=FALSE,0,Saisies!P100)</f>
        <v>0</v>
      </c>
      <c r="S9" s="140">
        <f t="shared" si="10"/>
        <v>3</v>
      </c>
      <c r="T9" s="152" t="str">
        <f t="shared" si="11"/>
        <v>3e</v>
      </c>
      <c r="U9" s="142">
        <f>IF(ISNUMBER(Saisies!T88)=FALSE,0,Saisies!T88)</f>
        <v>0</v>
      </c>
      <c r="V9" s="142">
        <f t="shared" si="12"/>
        <v>5</v>
      </c>
      <c r="W9" s="170" t="str">
        <f t="shared" si="13"/>
        <v>5e</v>
      </c>
    </row>
    <row r="10" spans="1:23" s="60" customFormat="1" ht="22.15" customHeight="1" thickBot="1" x14ac:dyDescent="0.3">
      <c r="A10" s="171" t="s">
        <v>78</v>
      </c>
      <c r="B10" s="172" t="s">
        <v>5</v>
      </c>
      <c r="C10" s="213">
        <f>Saisies!G114</f>
        <v>0</v>
      </c>
      <c r="D10" s="173">
        <f t="shared" si="0"/>
        <v>5</v>
      </c>
      <c r="E10" s="214" t="str">
        <f t="shared" si="1"/>
        <v>5e</v>
      </c>
      <c r="F10" s="207">
        <f>IF(ISNUMBER(Saisies!H114)=FALSE,0,Saisies!H114)</f>
        <v>0</v>
      </c>
      <c r="G10" s="174">
        <f t="shared" si="2"/>
        <v>5</v>
      </c>
      <c r="H10" s="175" t="str">
        <f t="shared" si="3"/>
        <v>5e</v>
      </c>
      <c r="I10" s="176">
        <f>IF(ISNUMBER(Saisies!J114)=FALSE,0,Saisies!J114)</f>
        <v>0</v>
      </c>
      <c r="J10" s="176">
        <f t="shared" si="4"/>
        <v>5</v>
      </c>
      <c r="K10" s="177" t="str">
        <f t="shared" si="5"/>
        <v>5e</v>
      </c>
      <c r="L10" s="178">
        <f>IF(ISNUMBER(Saisies!L114)=FALSE,0,Saisies!L114)</f>
        <v>0</v>
      </c>
      <c r="M10" s="178">
        <f t="shared" si="6"/>
        <v>5</v>
      </c>
      <c r="N10" s="179" t="str">
        <f t="shared" si="7"/>
        <v>5e</v>
      </c>
      <c r="O10" s="180">
        <f>IF(ISNUMBER(Saisies!N114)=FALSE,0,Saisies!N114)</f>
        <v>0</v>
      </c>
      <c r="P10" s="180">
        <f t="shared" si="8"/>
        <v>5</v>
      </c>
      <c r="Q10" s="181" t="str">
        <f t="shared" si="9"/>
        <v>5e</v>
      </c>
      <c r="R10" s="182">
        <f>IF(ISNUMBER(Saisies!P114)=FALSE,0,Saisies!P114)</f>
        <v>0</v>
      </c>
      <c r="S10" s="182">
        <f t="shared" si="10"/>
        <v>3</v>
      </c>
      <c r="T10" s="183" t="str">
        <f t="shared" si="11"/>
        <v>3e</v>
      </c>
      <c r="U10" s="184">
        <f>IF(ISNUMBER(Saisies!T102)=FALSE,0,Saisies!T102)</f>
        <v>0</v>
      </c>
      <c r="V10" s="184">
        <f t="shared" si="12"/>
        <v>5</v>
      </c>
      <c r="W10" s="185" t="str">
        <f t="shared" si="13"/>
        <v>5e</v>
      </c>
    </row>
    <row r="11" spans="1:23" x14ac:dyDescent="0.25">
      <c r="A11" s="123"/>
      <c r="B11" s="124"/>
      <c r="C11" s="124"/>
      <c r="D11" s="124"/>
      <c r="E11" s="125"/>
      <c r="F11" s="124"/>
      <c r="G11" s="123"/>
      <c r="H11" s="126"/>
      <c r="I11" s="123"/>
      <c r="J11" s="123"/>
      <c r="K11" s="126"/>
      <c r="L11" s="123"/>
      <c r="M11" s="123"/>
      <c r="N11" s="126"/>
      <c r="O11" s="123"/>
      <c r="P11" s="123"/>
      <c r="Q11" s="126"/>
      <c r="R11" s="123"/>
      <c r="S11" s="123"/>
      <c r="T11" s="126"/>
      <c r="U11" s="60"/>
      <c r="V11" s="60"/>
      <c r="W11" s="60"/>
    </row>
    <row r="12" spans="1:23" x14ac:dyDescent="0.25">
      <c r="A12" s="123"/>
      <c r="B12" s="124"/>
      <c r="C12" s="124"/>
      <c r="D12" s="124"/>
      <c r="E12" s="125"/>
      <c r="F12" s="124"/>
      <c r="G12" s="123"/>
      <c r="H12" s="126"/>
      <c r="I12" s="123"/>
      <c r="J12" s="123"/>
      <c r="K12" s="126"/>
      <c r="L12" s="123"/>
      <c r="M12" s="123"/>
      <c r="N12" s="126"/>
      <c r="O12" s="123"/>
      <c r="P12" s="123"/>
      <c r="Q12" s="126"/>
      <c r="R12" s="123"/>
      <c r="S12" s="123"/>
      <c r="T12" s="126"/>
      <c r="U12" s="60"/>
      <c r="V12" s="60"/>
      <c r="W12" s="60"/>
    </row>
    <row r="13" spans="1:23" x14ac:dyDescent="0.25">
      <c r="A13" s="123"/>
      <c r="B13" s="124"/>
      <c r="C13" s="124"/>
      <c r="D13" s="124"/>
      <c r="E13" s="125"/>
      <c r="F13" s="124"/>
      <c r="G13" s="123"/>
      <c r="H13" s="126"/>
      <c r="I13" s="123"/>
      <c r="J13" s="123"/>
      <c r="K13" s="126"/>
      <c r="L13" s="123"/>
      <c r="M13" s="123"/>
      <c r="N13" s="126"/>
      <c r="O13" s="123"/>
      <c r="P13" s="123"/>
      <c r="Q13" s="126"/>
      <c r="R13" s="123"/>
      <c r="S13" s="123"/>
      <c r="T13" s="126"/>
      <c r="U13" s="60"/>
      <c r="V13" s="60"/>
      <c r="W13" s="60"/>
    </row>
    <row r="14" spans="1:23" ht="46.9" customHeight="1" thickBot="1" x14ac:dyDescent="0.3">
      <c r="A14" s="315" t="s">
        <v>88</v>
      </c>
      <c r="B14" s="315"/>
      <c r="C14" s="315"/>
      <c r="D14" s="315"/>
      <c r="E14" s="315"/>
      <c r="F14" s="124"/>
      <c r="G14" s="123"/>
      <c r="H14" s="126"/>
      <c r="I14" s="123"/>
      <c r="J14" s="123"/>
      <c r="K14" s="126"/>
      <c r="L14" s="123"/>
      <c r="M14" s="123"/>
      <c r="N14" s="126"/>
      <c r="O14" s="123"/>
      <c r="P14" s="123"/>
      <c r="Q14" s="126"/>
      <c r="R14" s="123"/>
      <c r="S14" s="123"/>
      <c r="T14" s="126"/>
      <c r="U14" s="60"/>
      <c r="V14" s="60"/>
      <c r="W14" s="60"/>
    </row>
    <row r="15" spans="1:23" s="70" customFormat="1" ht="19.5" thickBot="1" x14ac:dyDescent="0.35">
      <c r="A15" s="127"/>
      <c r="B15" s="128"/>
      <c r="C15" s="217" t="s">
        <v>80</v>
      </c>
      <c r="D15" s="218" t="s">
        <v>81</v>
      </c>
      <c r="E15" s="219" t="s">
        <v>82</v>
      </c>
      <c r="F15" s="220" t="s">
        <v>83</v>
      </c>
      <c r="G15" s="221" t="s">
        <v>81</v>
      </c>
      <c r="H15" s="222" t="s">
        <v>82</v>
      </c>
      <c r="I15" s="223" t="s">
        <v>84</v>
      </c>
      <c r="J15" s="224" t="s">
        <v>81</v>
      </c>
      <c r="K15" s="225" t="s">
        <v>82</v>
      </c>
      <c r="L15" s="226" t="s">
        <v>85</v>
      </c>
      <c r="M15" s="227" t="s">
        <v>81</v>
      </c>
      <c r="N15" s="228" t="s">
        <v>82</v>
      </c>
      <c r="O15" s="229" t="s">
        <v>86</v>
      </c>
      <c r="P15" s="230" t="s">
        <v>81</v>
      </c>
      <c r="Q15" s="231" t="s">
        <v>82</v>
      </c>
      <c r="R15" s="232" t="s">
        <v>87</v>
      </c>
      <c r="S15" s="233" t="s">
        <v>81</v>
      </c>
      <c r="T15" s="234" t="s">
        <v>82</v>
      </c>
      <c r="U15" s="202" t="s">
        <v>73</v>
      </c>
      <c r="V15" s="202" t="s">
        <v>81</v>
      </c>
      <c r="W15" s="203" t="s">
        <v>82</v>
      </c>
    </row>
    <row r="16" spans="1:23" s="60" customFormat="1" ht="25.9" customHeight="1" x14ac:dyDescent="0.25">
      <c r="A16" s="154" t="s">
        <v>68</v>
      </c>
      <c r="B16" s="216" t="s">
        <v>89</v>
      </c>
      <c r="C16" s="209">
        <f>SUM(C3:C4)</f>
        <v>561</v>
      </c>
      <c r="D16" s="156">
        <f>RANK(C16,$C$16:$C$20,0)</f>
        <v>2</v>
      </c>
      <c r="E16" s="210" t="str">
        <f>CONCATENATE(D16,"e")</f>
        <v>2e</v>
      </c>
      <c r="F16" s="205">
        <f>SUM(F3:F4)</f>
        <v>139</v>
      </c>
      <c r="G16" s="157">
        <f>RANK(F16,$F$16:$F$19,0)</f>
        <v>1</v>
      </c>
      <c r="H16" s="158" t="str">
        <f>CONCATENATE(G16,"e")</f>
        <v>1e</v>
      </c>
      <c r="I16" s="159">
        <f>SUM(I3:I4)</f>
        <v>87</v>
      </c>
      <c r="J16" s="159">
        <f>RANK(I16,$I$16:$I$19,0)</f>
        <v>1</v>
      </c>
      <c r="K16" s="160" t="str">
        <f>CONCATENATE(J16,"e")</f>
        <v>1e</v>
      </c>
      <c r="L16" s="161">
        <f>SUM(L3:L4)</f>
        <v>130</v>
      </c>
      <c r="M16" s="161">
        <f>RANK(L16,$L$16:$L$19,0)</f>
        <v>1</v>
      </c>
      <c r="N16" s="162" t="str">
        <f>CONCATENATE(M16,"e")</f>
        <v>1e</v>
      </c>
      <c r="O16" s="163">
        <f>SUM(O3:O4)</f>
        <v>102</v>
      </c>
      <c r="P16" s="163">
        <f>RANK(O16,$O$16:$O$19,0)</f>
        <v>1</v>
      </c>
      <c r="Q16" s="164" t="str">
        <f>CONCATENATE(P16,"e")</f>
        <v>1e</v>
      </c>
      <c r="R16" s="165">
        <f>SUM(R3:R4)</f>
        <v>58</v>
      </c>
      <c r="S16" s="165">
        <f>RANK(R16,$R$16:$R$19,0)</f>
        <v>2</v>
      </c>
      <c r="T16" s="166" t="str">
        <f>CONCATENATE(S16,"e")</f>
        <v>2e</v>
      </c>
      <c r="U16" s="167">
        <f>SUM(U3:U4)</f>
        <v>45</v>
      </c>
      <c r="V16" s="167">
        <f>RANK(U16,$U$16:$U$19)</f>
        <v>2</v>
      </c>
      <c r="W16" s="168" t="str">
        <f>CONCATENATE(V16,"e")</f>
        <v>2e</v>
      </c>
    </row>
    <row r="17" spans="1:23" s="60" customFormat="1" ht="25.9" customHeight="1" x14ac:dyDescent="0.25">
      <c r="A17" s="169" t="s">
        <v>76</v>
      </c>
      <c r="B17" s="215" t="s">
        <v>89</v>
      </c>
      <c r="C17" s="211">
        <f>SUM(C5:C6)</f>
        <v>580</v>
      </c>
      <c r="D17" s="143">
        <f t="shared" ref="D17:D19" si="14">RANK(C17,$C$16:$C$20,0)</f>
        <v>1</v>
      </c>
      <c r="E17" s="212" t="str">
        <f t="shared" ref="E17:E19" si="15">CONCATENATE(D17,"e")</f>
        <v>1e</v>
      </c>
      <c r="F17" s="206">
        <f>SUM(F5:F6)</f>
        <v>137</v>
      </c>
      <c r="G17" s="144">
        <f t="shared" ref="G17:G19" si="16">RANK(F17,$F$16:$F$19,0)</f>
        <v>2</v>
      </c>
      <c r="H17" s="145" t="str">
        <f t="shared" ref="H17:H19" si="17">CONCATENATE(G17,"e")</f>
        <v>2e</v>
      </c>
      <c r="I17" s="146">
        <f>SUM(I5:I6)</f>
        <v>84</v>
      </c>
      <c r="J17" s="146">
        <f t="shared" ref="J17:J19" si="18">RANK(I17,$I$16:$I$19,0)</f>
        <v>2</v>
      </c>
      <c r="K17" s="147" t="str">
        <f t="shared" ref="K17:K19" si="19">CONCATENATE(J17,"e")</f>
        <v>2e</v>
      </c>
      <c r="L17" s="148">
        <f>SUM(L5:L6)</f>
        <v>127</v>
      </c>
      <c r="M17" s="148">
        <f>RANK(L17,$L$16:$L$19,0)</f>
        <v>2</v>
      </c>
      <c r="N17" s="149" t="str">
        <f t="shared" ref="N17:N18" si="20">CONCATENATE(M17,"e")</f>
        <v>2e</v>
      </c>
      <c r="O17" s="150">
        <f>SUM(O5:O6)</f>
        <v>101</v>
      </c>
      <c r="P17" s="150">
        <f t="shared" ref="P17:P19" si="21">RANK(O17,$O$16:$O$19,0)</f>
        <v>2</v>
      </c>
      <c r="Q17" s="151" t="str">
        <f t="shared" ref="Q17:Q19" si="22">CONCATENATE(P17,"e")</f>
        <v>2e</v>
      </c>
      <c r="R17" s="140">
        <f>SUM(R5:R6)</f>
        <v>71</v>
      </c>
      <c r="S17" s="140">
        <f t="shared" ref="S17:S19" si="23">RANK(R17,$R$16:$R$19,0)</f>
        <v>1</v>
      </c>
      <c r="T17" s="152" t="str">
        <f t="shared" ref="T17:T19" si="24">CONCATENATE(S17,"e")</f>
        <v>1e</v>
      </c>
      <c r="U17" s="142">
        <f>SUM(U5:U6)</f>
        <v>60</v>
      </c>
      <c r="V17" s="142">
        <f>RANK(U17,$U$16:$U$19)</f>
        <v>1</v>
      </c>
      <c r="W17" s="170" t="str">
        <f t="shared" ref="W17:W19" si="25">CONCATENATE(V17,"e")</f>
        <v>1e</v>
      </c>
    </row>
    <row r="18" spans="1:23" s="60" customFormat="1" ht="25.9" customHeight="1" x14ac:dyDescent="0.25">
      <c r="A18" s="169" t="s">
        <v>77</v>
      </c>
      <c r="B18" s="215" t="s">
        <v>89</v>
      </c>
      <c r="C18" s="211">
        <f>SUM(C7:C8)</f>
        <v>0</v>
      </c>
      <c r="D18" s="143">
        <f t="shared" si="14"/>
        <v>3</v>
      </c>
      <c r="E18" s="212" t="str">
        <f t="shared" si="15"/>
        <v>3e</v>
      </c>
      <c r="F18" s="206">
        <f>SUM(F7:F8)</f>
        <v>0</v>
      </c>
      <c r="G18" s="144">
        <f t="shared" si="16"/>
        <v>3</v>
      </c>
      <c r="H18" s="145" t="str">
        <f t="shared" si="17"/>
        <v>3e</v>
      </c>
      <c r="I18" s="146">
        <f>SUM(I7:I8)</f>
        <v>0</v>
      </c>
      <c r="J18" s="146">
        <f t="shared" si="18"/>
        <v>3</v>
      </c>
      <c r="K18" s="147" t="str">
        <f t="shared" si="19"/>
        <v>3e</v>
      </c>
      <c r="L18" s="148">
        <f>SUM(L7:L8)</f>
        <v>0</v>
      </c>
      <c r="M18" s="148">
        <f>RANK(L18,$L$16:$L$19,0)</f>
        <v>3</v>
      </c>
      <c r="N18" s="149" t="str">
        <f t="shared" si="20"/>
        <v>3e</v>
      </c>
      <c r="O18" s="150">
        <f>SUM(O7:O8)</f>
        <v>0</v>
      </c>
      <c r="P18" s="150">
        <f t="shared" si="21"/>
        <v>3</v>
      </c>
      <c r="Q18" s="151" t="str">
        <f t="shared" si="22"/>
        <v>3e</v>
      </c>
      <c r="R18" s="140">
        <f>SUM(R7:R8)</f>
        <v>0</v>
      </c>
      <c r="S18" s="140">
        <f t="shared" si="23"/>
        <v>3</v>
      </c>
      <c r="T18" s="152" t="str">
        <f t="shared" si="24"/>
        <v>3e</v>
      </c>
      <c r="U18" s="142">
        <f>SUM(U7:U8)</f>
        <v>0</v>
      </c>
      <c r="V18" s="142">
        <f>RANK(U18,$U$16:$U$19)</f>
        <v>3</v>
      </c>
      <c r="W18" s="170" t="str">
        <f t="shared" si="25"/>
        <v>3e</v>
      </c>
    </row>
    <row r="19" spans="1:23" s="60" customFormat="1" ht="25.9" customHeight="1" thickBot="1" x14ac:dyDescent="0.3">
      <c r="A19" s="171" t="s">
        <v>78</v>
      </c>
      <c r="B19" s="172" t="s">
        <v>89</v>
      </c>
      <c r="C19" s="213">
        <f>SUM(C9:C10)</f>
        <v>0</v>
      </c>
      <c r="D19" s="173">
        <f t="shared" si="14"/>
        <v>3</v>
      </c>
      <c r="E19" s="214" t="str">
        <f t="shared" si="15"/>
        <v>3e</v>
      </c>
      <c r="F19" s="207">
        <f>SUM(F9:F10)</f>
        <v>0</v>
      </c>
      <c r="G19" s="174">
        <f t="shared" si="16"/>
        <v>3</v>
      </c>
      <c r="H19" s="175" t="str">
        <f t="shared" si="17"/>
        <v>3e</v>
      </c>
      <c r="I19" s="176">
        <f>SUM(I9:I10)</f>
        <v>0</v>
      </c>
      <c r="J19" s="176">
        <f t="shared" si="18"/>
        <v>3</v>
      </c>
      <c r="K19" s="177" t="str">
        <f t="shared" si="19"/>
        <v>3e</v>
      </c>
      <c r="L19" s="178">
        <f>SUM(L9:L10)</f>
        <v>0</v>
      </c>
      <c r="M19" s="178">
        <f>RANK(L19,$L$16:$L$19,0)</f>
        <v>3</v>
      </c>
      <c r="N19" s="179" t="str">
        <f>CONCATENATE(M19,"e")</f>
        <v>3e</v>
      </c>
      <c r="O19" s="180">
        <f>SUM(O9:O10)</f>
        <v>0</v>
      </c>
      <c r="P19" s="180">
        <f t="shared" si="21"/>
        <v>3</v>
      </c>
      <c r="Q19" s="181" t="str">
        <f t="shared" si="22"/>
        <v>3e</v>
      </c>
      <c r="R19" s="182">
        <f>SUM(R9:R10)</f>
        <v>0</v>
      </c>
      <c r="S19" s="182">
        <f t="shared" si="23"/>
        <v>3</v>
      </c>
      <c r="T19" s="183" t="str">
        <f t="shared" si="24"/>
        <v>3e</v>
      </c>
      <c r="U19" s="184">
        <f>SUM(U9:U10)</f>
        <v>0</v>
      </c>
      <c r="V19" s="184">
        <f>RANK(U19,$U$16:$U$19)</f>
        <v>3</v>
      </c>
      <c r="W19" s="185" t="str">
        <f t="shared" si="25"/>
        <v>3e</v>
      </c>
    </row>
  </sheetData>
  <sheetProtection sheet="1" objects="1" scenarios="1"/>
  <mergeCells count="2">
    <mergeCell ref="A1:E1"/>
    <mergeCell ref="A14:E14"/>
  </mergeCells>
  <pageMargins left="0" right="0" top="0" bottom="0" header="0.31496062992125984" footer="0.31496062992125984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pageSetUpPr fitToPage="1"/>
  </sheetPr>
  <dimension ref="A1:R110"/>
  <sheetViews>
    <sheetView topLeftCell="B1" zoomScale="70" zoomScaleNormal="70" workbookViewId="0">
      <selection activeCell="Q45" sqref="Q45"/>
    </sheetView>
  </sheetViews>
  <sheetFormatPr baseColWidth="10" defaultColWidth="11.5703125" defaultRowHeight="15" x14ac:dyDescent="0.25"/>
  <cols>
    <col min="1" max="1" width="6.5703125" style="131" bestFit="1" customWidth="1"/>
    <col min="2" max="2" width="8.5703125" style="131" customWidth="1"/>
    <col min="3" max="3" width="6" style="131" customWidth="1"/>
    <col min="4" max="4" width="14.7109375" style="131" customWidth="1"/>
    <col min="5" max="5" width="11.5703125" style="131"/>
    <col min="6" max="6" width="8.28515625" style="131" customWidth="1"/>
    <col min="7" max="7" width="7.140625" style="131" customWidth="1"/>
    <col min="8" max="8" width="8.28515625" style="131" customWidth="1"/>
    <col min="9" max="9" width="7.140625" style="131" customWidth="1"/>
    <col min="10" max="10" width="9.5703125" style="131" customWidth="1"/>
    <col min="11" max="11" width="7.140625" style="131" customWidth="1"/>
    <col min="12" max="12" width="9.42578125" style="131" customWidth="1"/>
    <col min="13" max="13" width="7.140625" style="131" customWidth="1"/>
    <col min="14" max="14" width="8.7109375" style="131" customWidth="1"/>
    <col min="15" max="15" width="7.140625" style="131" customWidth="1"/>
    <col min="16" max="16" width="11.28515625" style="131" customWidth="1"/>
    <col min="17" max="16384" width="11.5703125" style="131"/>
  </cols>
  <sheetData>
    <row r="1" spans="1:18" ht="21" x14ac:dyDescent="0.25">
      <c r="A1" s="129"/>
      <c r="B1" s="129"/>
      <c r="C1" s="129"/>
      <c r="D1" s="129"/>
      <c r="E1" s="129"/>
      <c r="F1" s="316" t="s">
        <v>8</v>
      </c>
      <c r="G1" s="316"/>
      <c r="H1" s="317" t="s">
        <v>13</v>
      </c>
      <c r="I1" s="318"/>
      <c r="J1" s="319" t="s">
        <v>14</v>
      </c>
      <c r="K1" s="320"/>
      <c r="L1" s="321" t="s">
        <v>9</v>
      </c>
      <c r="M1" s="322"/>
      <c r="N1" s="323" t="s">
        <v>15</v>
      </c>
      <c r="O1" s="323"/>
      <c r="P1" s="130" t="s">
        <v>80</v>
      </c>
    </row>
    <row r="2" spans="1:18" ht="31.5" x14ac:dyDescent="0.25">
      <c r="A2" s="132" t="s">
        <v>25</v>
      </c>
      <c r="B2" s="132" t="s">
        <v>0</v>
      </c>
      <c r="C2" s="132" t="s">
        <v>22</v>
      </c>
      <c r="D2" s="132" t="s">
        <v>1</v>
      </c>
      <c r="E2" s="132" t="s">
        <v>2</v>
      </c>
      <c r="F2" s="133" t="s">
        <v>6</v>
      </c>
      <c r="G2" s="134" t="s">
        <v>7</v>
      </c>
      <c r="H2" s="135" t="s">
        <v>6</v>
      </c>
      <c r="I2" s="134" t="s">
        <v>7</v>
      </c>
      <c r="J2" s="136" t="s">
        <v>9</v>
      </c>
      <c r="K2" s="134" t="s">
        <v>7</v>
      </c>
      <c r="L2" s="137" t="s">
        <v>9</v>
      </c>
      <c r="M2" s="134" t="s">
        <v>7</v>
      </c>
      <c r="N2" s="138" t="s">
        <v>10</v>
      </c>
      <c r="O2" s="134" t="s">
        <v>7</v>
      </c>
      <c r="P2" s="139" t="s">
        <v>110</v>
      </c>
    </row>
    <row r="3" spans="1:18" customFormat="1" ht="18.75" hidden="1" x14ac:dyDescent="0.25">
      <c r="A3" s="119" t="s">
        <v>68</v>
      </c>
      <c r="B3" s="120" t="s">
        <v>4</v>
      </c>
      <c r="C3" s="94" t="s">
        <v>24</v>
      </c>
      <c r="D3" s="94" t="s">
        <v>30</v>
      </c>
      <c r="E3" s="94" t="s">
        <v>49</v>
      </c>
      <c r="F3" s="95">
        <v>7.5</v>
      </c>
      <c r="G3" s="42">
        <v>10</v>
      </c>
      <c r="H3" s="96">
        <v>10</v>
      </c>
      <c r="I3" s="44">
        <v>7</v>
      </c>
      <c r="J3" s="97">
        <v>3.25</v>
      </c>
      <c r="K3" s="51">
        <v>9</v>
      </c>
      <c r="L3" s="100">
        <v>1.25</v>
      </c>
      <c r="M3" s="42">
        <v>1</v>
      </c>
      <c r="N3" s="101">
        <v>22</v>
      </c>
      <c r="O3" s="42">
        <v>6</v>
      </c>
      <c r="P3" s="89">
        <v>33</v>
      </c>
    </row>
    <row r="4" spans="1:18" customFormat="1" ht="18.75" x14ac:dyDescent="0.25">
      <c r="A4" s="119" t="s">
        <v>68</v>
      </c>
      <c r="B4" s="121" t="s">
        <v>5</v>
      </c>
      <c r="C4" s="94" t="s">
        <v>23</v>
      </c>
      <c r="D4" s="94" t="s">
        <v>41</v>
      </c>
      <c r="E4" s="94" t="s">
        <v>60</v>
      </c>
      <c r="F4" s="95">
        <v>7.5</v>
      </c>
      <c r="G4" s="42">
        <v>10</v>
      </c>
      <c r="H4" s="96">
        <v>10</v>
      </c>
      <c r="I4" s="44">
        <v>8</v>
      </c>
      <c r="J4" s="99"/>
      <c r="K4" s="51" t="s">
        <v>111</v>
      </c>
      <c r="L4" s="100">
        <v>3</v>
      </c>
      <c r="M4" s="42">
        <v>7</v>
      </c>
      <c r="N4" s="101"/>
      <c r="O4" s="42" t="s">
        <v>111</v>
      </c>
      <c r="P4" s="89">
        <v>25</v>
      </c>
    </row>
    <row r="5" spans="1:18" ht="18.75" x14ac:dyDescent="0.25">
      <c r="A5" s="119" t="s">
        <v>68</v>
      </c>
      <c r="B5" s="121" t="s">
        <v>5</v>
      </c>
      <c r="C5" s="94" t="s">
        <v>23</v>
      </c>
      <c r="D5" s="94" t="s">
        <v>46</v>
      </c>
      <c r="E5" s="94" t="s">
        <v>65</v>
      </c>
      <c r="F5" s="95">
        <v>7.5</v>
      </c>
      <c r="G5" s="42">
        <v>10</v>
      </c>
      <c r="H5" s="96">
        <v>10</v>
      </c>
      <c r="I5" s="44">
        <v>8</v>
      </c>
      <c r="J5" s="99">
        <v>3</v>
      </c>
      <c r="K5" s="51">
        <v>9</v>
      </c>
      <c r="L5" s="100">
        <v>2.25</v>
      </c>
      <c r="M5" s="42">
        <v>4</v>
      </c>
      <c r="N5" s="101"/>
      <c r="O5" s="42" t="s">
        <v>111</v>
      </c>
      <c r="P5" s="89">
        <v>31</v>
      </c>
      <c r="R5"/>
    </row>
    <row r="6" spans="1:18" ht="18.75" x14ac:dyDescent="0.25">
      <c r="A6" s="119" t="s">
        <v>76</v>
      </c>
      <c r="B6" s="120" t="s">
        <v>4</v>
      </c>
      <c r="C6" s="94" t="s">
        <v>23</v>
      </c>
      <c r="D6" s="94" t="s">
        <v>90</v>
      </c>
      <c r="E6" s="94" t="s">
        <v>100</v>
      </c>
      <c r="F6" s="95">
        <v>7.5</v>
      </c>
      <c r="G6" s="42">
        <v>10</v>
      </c>
      <c r="H6" s="96">
        <v>10</v>
      </c>
      <c r="I6" s="44">
        <v>8</v>
      </c>
      <c r="J6" s="97">
        <v>3.25</v>
      </c>
      <c r="K6" s="51">
        <v>10</v>
      </c>
      <c r="L6" s="100">
        <v>1.25</v>
      </c>
      <c r="M6" s="42">
        <v>1</v>
      </c>
      <c r="N6" s="101">
        <v>22</v>
      </c>
      <c r="O6" s="42">
        <v>7</v>
      </c>
      <c r="P6" s="89">
        <v>36</v>
      </c>
      <c r="R6"/>
    </row>
    <row r="7" spans="1:18" customFormat="1" ht="18.75" hidden="1" x14ac:dyDescent="0.25">
      <c r="A7" s="119" t="s">
        <v>76</v>
      </c>
      <c r="B7" s="121" t="s">
        <v>5</v>
      </c>
      <c r="C7" s="94"/>
      <c r="D7" s="94"/>
      <c r="E7" s="94"/>
      <c r="F7" s="95">
        <v>7.5</v>
      </c>
      <c r="G7" s="42">
        <v>10</v>
      </c>
      <c r="H7" s="96">
        <v>10</v>
      </c>
      <c r="I7" s="44">
        <v>7</v>
      </c>
      <c r="J7" s="99">
        <v>3</v>
      </c>
      <c r="K7" s="51">
        <v>8</v>
      </c>
      <c r="L7" s="100">
        <v>4</v>
      </c>
      <c r="M7" s="42">
        <v>10</v>
      </c>
      <c r="N7" s="101">
        <v>35</v>
      </c>
      <c r="O7" s="42">
        <v>9</v>
      </c>
      <c r="P7" s="89">
        <v>44</v>
      </c>
    </row>
    <row r="8" spans="1:18" ht="18.75" hidden="1" x14ac:dyDescent="0.25">
      <c r="A8" s="119" t="s">
        <v>76</v>
      </c>
      <c r="B8" s="121" t="s">
        <v>5</v>
      </c>
      <c r="C8" s="94"/>
      <c r="D8" s="94"/>
      <c r="E8" s="94"/>
      <c r="F8" s="95">
        <v>7.5</v>
      </c>
      <c r="G8" s="42">
        <v>10</v>
      </c>
      <c r="H8" s="96">
        <v>10</v>
      </c>
      <c r="I8" s="44">
        <v>7</v>
      </c>
      <c r="J8" s="99">
        <v>3</v>
      </c>
      <c r="K8" s="51">
        <v>8</v>
      </c>
      <c r="L8" s="100">
        <v>4</v>
      </c>
      <c r="M8" s="42">
        <v>10</v>
      </c>
      <c r="N8" s="101">
        <v>25</v>
      </c>
      <c r="O8" s="42">
        <v>7</v>
      </c>
      <c r="P8" s="89">
        <v>42</v>
      </c>
    </row>
    <row r="9" spans="1:18" ht="18.75" x14ac:dyDescent="0.25">
      <c r="A9" s="119" t="s">
        <v>68</v>
      </c>
      <c r="B9" s="120" t="s">
        <v>4</v>
      </c>
      <c r="C9" s="94" t="s">
        <v>23</v>
      </c>
      <c r="D9" s="94" t="s">
        <v>33</v>
      </c>
      <c r="E9" s="94" t="s">
        <v>52</v>
      </c>
      <c r="F9" s="95">
        <v>7.5</v>
      </c>
      <c r="G9" s="42">
        <v>10</v>
      </c>
      <c r="H9" s="96">
        <v>10.4</v>
      </c>
      <c r="I9" s="44">
        <v>7</v>
      </c>
      <c r="J9" s="98">
        <v>2</v>
      </c>
      <c r="K9" s="51">
        <v>5</v>
      </c>
      <c r="L9" s="100">
        <v>3</v>
      </c>
      <c r="M9" s="42">
        <v>7</v>
      </c>
      <c r="N9" s="101">
        <v>25</v>
      </c>
      <c r="O9" s="42">
        <v>8</v>
      </c>
      <c r="P9" s="89">
        <v>37</v>
      </c>
      <c r="R9"/>
    </row>
    <row r="10" spans="1:18" ht="18.75" hidden="1" x14ac:dyDescent="0.25">
      <c r="A10" s="119" t="s">
        <v>68</v>
      </c>
      <c r="B10" s="120" t="s">
        <v>4</v>
      </c>
      <c r="C10" s="94" t="s">
        <v>24</v>
      </c>
      <c r="D10" s="94" t="s">
        <v>38</v>
      </c>
      <c r="E10" s="94" t="s">
        <v>57</v>
      </c>
      <c r="F10" s="95">
        <v>9</v>
      </c>
      <c r="G10" s="42">
        <v>4</v>
      </c>
      <c r="H10" s="96">
        <v>10.4</v>
      </c>
      <c r="I10" s="44">
        <v>6</v>
      </c>
      <c r="J10" s="99">
        <v>2.8</v>
      </c>
      <c r="K10" s="51">
        <v>7</v>
      </c>
      <c r="L10" s="100">
        <v>3.25</v>
      </c>
      <c r="M10" s="42">
        <v>7</v>
      </c>
      <c r="N10" s="101"/>
      <c r="O10" s="42" t="s">
        <v>111</v>
      </c>
      <c r="P10" s="89">
        <v>24</v>
      </c>
    </row>
    <row r="11" spans="1:18" customFormat="1" ht="18.75" hidden="1" x14ac:dyDescent="0.25">
      <c r="A11" s="119" t="s">
        <v>68</v>
      </c>
      <c r="B11" s="121" t="s">
        <v>5</v>
      </c>
      <c r="C11" s="94" t="s">
        <v>24</v>
      </c>
      <c r="D11" s="94" t="s">
        <v>44</v>
      </c>
      <c r="E11" s="94" t="s">
        <v>63</v>
      </c>
      <c r="F11" s="95">
        <v>7.5</v>
      </c>
      <c r="G11" s="42">
        <v>10</v>
      </c>
      <c r="H11" s="96">
        <v>10.4</v>
      </c>
      <c r="I11" s="44">
        <v>6</v>
      </c>
      <c r="J11" s="99">
        <v>4</v>
      </c>
      <c r="K11" s="51">
        <v>10</v>
      </c>
      <c r="L11" s="100">
        <v>2</v>
      </c>
      <c r="M11" s="42">
        <v>2</v>
      </c>
      <c r="N11" s="101"/>
      <c r="O11" s="42" t="s">
        <v>111</v>
      </c>
      <c r="P11" s="89">
        <v>28</v>
      </c>
    </row>
    <row r="12" spans="1:18" customFormat="1" ht="18.75" x14ac:dyDescent="0.25">
      <c r="A12" s="119" t="s">
        <v>68</v>
      </c>
      <c r="B12" s="121" t="s">
        <v>5</v>
      </c>
      <c r="C12" s="94" t="s">
        <v>23</v>
      </c>
      <c r="D12" s="94" t="s">
        <v>69</v>
      </c>
      <c r="E12" s="94" t="s">
        <v>70</v>
      </c>
      <c r="F12" s="95">
        <v>7.5</v>
      </c>
      <c r="G12" s="42">
        <v>10</v>
      </c>
      <c r="H12" s="96">
        <v>10.4</v>
      </c>
      <c r="I12" s="44">
        <v>7</v>
      </c>
      <c r="J12" s="99">
        <v>2</v>
      </c>
      <c r="K12" s="51">
        <v>5</v>
      </c>
      <c r="L12" s="100">
        <v>3.75</v>
      </c>
      <c r="M12" s="42">
        <v>10</v>
      </c>
      <c r="N12" s="101"/>
      <c r="O12" s="42" t="s">
        <v>111</v>
      </c>
      <c r="P12" s="89">
        <v>32</v>
      </c>
    </row>
    <row r="13" spans="1:18" customFormat="1" ht="18.75" x14ac:dyDescent="0.25">
      <c r="A13" s="119" t="s">
        <v>76</v>
      </c>
      <c r="B13" s="120" t="s">
        <v>4</v>
      </c>
      <c r="C13" s="94" t="s">
        <v>23</v>
      </c>
      <c r="D13" s="94" t="s">
        <v>93</v>
      </c>
      <c r="E13" s="94" t="s">
        <v>103</v>
      </c>
      <c r="F13" s="95">
        <v>7.5</v>
      </c>
      <c r="G13" s="42">
        <v>10</v>
      </c>
      <c r="H13" s="96">
        <v>10.4</v>
      </c>
      <c r="I13" s="44">
        <v>7</v>
      </c>
      <c r="J13" s="98">
        <v>2</v>
      </c>
      <c r="K13" s="51">
        <v>5</v>
      </c>
      <c r="L13" s="100">
        <v>3</v>
      </c>
      <c r="M13" s="42">
        <v>7</v>
      </c>
      <c r="N13" s="101">
        <v>25</v>
      </c>
      <c r="O13" s="42">
        <v>8</v>
      </c>
      <c r="P13" s="89">
        <v>37</v>
      </c>
    </row>
    <row r="14" spans="1:18" customFormat="1" ht="18.75" x14ac:dyDescent="0.25">
      <c r="A14" s="119" t="s">
        <v>76</v>
      </c>
      <c r="B14" s="120" t="s">
        <v>4</v>
      </c>
      <c r="C14" s="94" t="s">
        <v>23</v>
      </c>
      <c r="D14" s="94" t="s">
        <v>98</v>
      </c>
      <c r="E14" s="94" t="s">
        <v>108</v>
      </c>
      <c r="F14" s="95">
        <v>9</v>
      </c>
      <c r="G14" s="42">
        <v>5</v>
      </c>
      <c r="H14" s="96">
        <v>10.4</v>
      </c>
      <c r="I14" s="44">
        <v>7</v>
      </c>
      <c r="J14" s="99">
        <v>2.8</v>
      </c>
      <c r="K14" s="51">
        <v>8</v>
      </c>
      <c r="L14" s="100">
        <v>3.25</v>
      </c>
      <c r="M14" s="42">
        <v>8</v>
      </c>
      <c r="N14" s="101"/>
      <c r="O14" s="42" t="s">
        <v>111</v>
      </c>
      <c r="P14" s="89">
        <v>28</v>
      </c>
    </row>
    <row r="15" spans="1:18" customFormat="1" ht="18.75" hidden="1" x14ac:dyDescent="0.25">
      <c r="A15" s="119" t="s">
        <v>76</v>
      </c>
      <c r="B15" s="121" t="s">
        <v>5</v>
      </c>
      <c r="C15" s="94"/>
      <c r="D15" s="94"/>
      <c r="E15" s="94"/>
      <c r="F15" s="95">
        <v>7.5</v>
      </c>
      <c r="G15" s="42">
        <v>10</v>
      </c>
      <c r="H15" s="96">
        <v>10.4</v>
      </c>
      <c r="I15" s="44">
        <v>6</v>
      </c>
      <c r="J15" s="99">
        <v>3</v>
      </c>
      <c r="K15" s="51">
        <v>8</v>
      </c>
      <c r="L15" s="100">
        <v>1</v>
      </c>
      <c r="M15" s="42">
        <v>1</v>
      </c>
      <c r="N15" s="101">
        <v>40</v>
      </c>
      <c r="O15" s="42">
        <v>10</v>
      </c>
      <c r="P15" s="89">
        <v>35</v>
      </c>
    </row>
    <row r="16" spans="1:18" ht="18.75" hidden="1" x14ac:dyDescent="0.25">
      <c r="A16" s="119" t="s">
        <v>76</v>
      </c>
      <c r="B16" s="121" t="s">
        <v>5</v>
      </c>
      <c r="C16" s="94"/>
      <c r="D16" s="94"/>
      <c r="E16" s="94"/>
      <c r="F16" s="95">
        <v>7.5</v>
      </c>
      <c r="G16" s="42">
        <v>10</v>
      </c>
      <c r="H16" s="96">
        <v>10.4</v>
      </c>
      <c r="I16" s="44">
        <v>6</v>
      </c>
      <c r="J16" s="99"/>
      <c r="K16" s="51" t="s">
        <v>111</v>
      </c>
      <c r="L16" s="100"/>
      <c r="M16" s="42" t="s">
        <v>111</v>
      </c>
      <c r="N16" s="101"/>
      <c r="O16" s="42" t="s">
        <v>111</v>
      </c>
      <c r="P16" s="89">
        <v>16</v>
      </c>
    </row>
    <row r="17" spans="1:18" customFormat="1" ht="18.75" hidden="1" x14ac:dyDescent="0.25">
      <c r="A17" s="119" t="s">
        <v>68</v>
      </c>
      <c r="B17" s="120" t="s">
        <v>4</v>
      </c>
      <c r="C17" s="94" t="s">
        <v>24</v>
      </c>
      <c r="D17" s="94" t="s">
        <v>34</v>
      </c>
      <c r="E17" s="94" t="s">
        <v>53</v>
      </c>
      <c r="F17" s="95">
        <v>8.6999999999999993</v>
      </c>
      <c r="G17" s="42">
        <v>6</v>
      </c>
      <c r="H17" s="96">
        <v>10.9</v>
      </c>
      <c r="I17" s="44">
        <v>4</v>
      </c>
      <c r="J17" s="98">
        <v>1.5</v>
      </c>
      <c r="K17" s="51">
        <v>2</v>
      </c>
      <c r="L17" s="100">
        <v>2</v>
      </c>
      <c r="M17" s="42">
        <v>2</v>
      </c>
      <c r="N17" s="101">
        <v>30</v>
      </c>
      <c r="O17" s="42">
        <v>8</v>
      </c>
      <c r="P17" s="89">
        <v>22</v>
      </c>
    </row>
    <row r="18" spans="1:18" ht="18.75" hidden="1" x14ac:dyDescent="0.25">
      <c r="A18" s="119" t="s">
        <v>68</v>
      </c>
      <c r="B18" s="121" t="s">
        <v>5</v>
      </c>
      <c r="C18" s="94" t="s">
        <v>24</v>
      </c>
      <c r="D18" s="94" t="s">
        <v>40</v>
      </c>
      <c r="E18" s="94" t="s">
        <v>59</v>
      </c>
      <c r="F18" s="95">
        <v>8.6999999999999993</v>
      </c>
      <c r="G18" s="42">
        <v>6</v>
      </c>
      <c r="H18" s="96">
        <v>10.9</v>
      </c>
      <c r="I18" s="44">
        <v>4</v>
      </c>
      <c r="J18" s="99">
        <v>3</v>
      </c>
      <c r="K18" s="51">
        <v>8</v>
      </c>
      <c r="L18" s="100">
        <v>1.25</v>
      </c>
      <c r="M18" s="42">
        <v>1</v>
      </c>
      <c r="N18" s="101"/>
      <c r="O18" s="42" t="s">
        <v>111</v>
      </c>
      <c r="P18" s="89">
        <v>19</v>
      </c>
    </row>
    <row r="19" spans="1:18" ht="18.75" x14ac:dyDescent="0.25">
      <c r="A19" s="119" t="s">
        <v>68</v>
      </c>
      <c r="B19" s="121" t="s">
        <v>5</v>
      </c>
      <c r="C19" s="94" t="s">
        <v>23</v>
      </c>
      <c r="D19" s="94" t="s">
        <v>45</v>
      </c>
      <c r="E19" s="94" t="s">
        <v>64</v>
      </c>
      <c r="F19" s="95">
        <v>8.6999999999999993</v>
      </c>
      <c r="G19" s="42">
        <v>7</v>
      </c>
      <c r="H19" s="96">
        <v>10.9</v>
      </c>
      <c r="I19" s="44">
        <v>5</v>
      </c>
      <c r="J19" s="99">
        <v>3</v>
      </c>
      <c r="K19" s="51">
        <v>9</v>
      </c>
      <c r="L19" s="100">
        <v>2.5</v>
      </c>
      <c r="M19" s="42">
        <v>5</v>
      </c>
      <c r="N19" s="101"/>
      <c r="O19" s="42" t="s">
        <v>111</v>
      </c>
      <c r="P19" s="89">
        <v>26</v>
      </c>
      <c r="R19"/>
    </row>
    <row r="20" spans="1:18" ht="18.75" x14ac:dyDescent="0.25">
      <c r="A20" s="119" t="s">
        <v>76</v>
      </c>
      <c r="B20" s="120" t="s">
        <v>4</v>
      </c>
      <c r="C20" s="94" t="s">
        <v>23</v>
      </c>
      <c r="D20" s="94" t="s">
        <v>94</v>
      </c>
      <c r="E20" s="94" t="s">
        <v>104</v>
      </c>
      <c r="F20" s="95">
        <v>8.6999999999999993</v>
      </c>
      <c r="G20" s="42">
        <v>7</v>
      </c>
      <c r="H20" s="96">
        <v>10.9</v>
      </c>
      <c r="I20" s="44">
        <v>5</v>
      </c>
      <c r="J20" s="98">
        <v>1.5</v>
      </c>
      <c r="K20" s="51">
        <v>3</v>
      </c>
      <c r="L20" s="100">
        <v>2</v>
      </c>
      <c r="M20" s="42">
        <v>3</v>
      </c>
      <c r="N20" s="101">
        <v>30</v>
      </c>
      <c r="O20" s="42">
        <v>9</v>
      </c>
      <c r="P20" s="89">
        <v>27</v>
      </c>
      <c r="R20"/>
    </row>
    <row r="21" spans="1:18" customFormat="1" ht="18.75" hidden="1" x14ac:dyDescent="0.25">
      <c r="A21" s="119" t="s">
        <v>76</v>
      </c>
      <c r="B21" s="121" t="s">
        <v>5</v>
      </c>
      <c r="C21" s="94"/>
      <c r="D21" s="94"/>
      <c r="E21" s="94"/>
      <c r="F21" s="95">
        <v>8.6999999999999993</v>
      </c>
      <c r="G21" s="42">
        <v>6</v>
      </c>
      <c r="H21" s="96">
        <v>10.9</v>
      </c>
      <c r="I21" s="44">
        <v>4</v>
      </c>
      <c r="J21" s="99">
        <v>3</v>
      </c>
      <c r="K21" s="51">
        <v>8</v>
      </c>
      <c r="L21" s="100">
        <v>3</v>
      </c>
      <c r="M21" s="42">
        <v>6</v>
      </c>
      <c r="N21" s="101">
        <v>40</v>
      </c>
      <c r="O21" s="42">
        <v>10</v>
      </c>
      <c r="P21" s="89">
        <v>34</v>
      </c>
    </row>
    <row r="22" spans="1:18" customFormat="1" ht="18.75" hidden="1" x14ac:dyDescent="0.25">
      <c r="A22" s="119" t="s">
        <v>76</v>
      </c>
      <c r="B22" s="121" t="s">
        <v>5</v>
      </c>
      <c r="C22" s="94"/>
      <c r="D22" s="94"/>
      <c r="E22" s="94"/>
      <c r="F22" s="95">
        <v>8.6999999999999993</v>
      </c>
      <c r="G22" s="42">
        <v>6</v>
      </c>
      <c r="H22" s="96">
        <v>10.9</v>
      </c>
      <c r="I22" s="44">
        <v>4</v>
      </c>
      <c r="J22" s="99">
        <v>3</v>
      </c>
      <c r="K22" s="51">
        <v>8</v>
      </c>
      <c r="L22" s="100">
        <v>3</v>
      </c>
      <c r="M22" s="42">
        <v>6</v>
      </c>
      <c r="N22" s="101">
        <v>42</v>
      </c>
      <c r="O22" s="42">
        <v>10</v>
      </c>
      <c r="P22" s="89">
        <v>34</v>
      </c>
    </row>
    <row r="23" spans="1:18" ht="18.75" hidden="1" x14ac:dyDescent="0.25">
      <c r="A23" s="119" t="s">
        <v>68</v>
      </c>
      <c r="B23" s="120" t="s">
        <v>4</v>
      </c>
      <c r="C23" s="94" t="s">
        <v>24</v>
      </c>
      <c r="D23" s="94" t="s">
        <v>31</v>
      </c>
      <c r="E23" s="94" t="s">
        <v>50</v>
      </c>
      <c r="F23" s="95">
        <v>8</v>
      </c>
      <c r="G23" s="42">
        <v>8</v>
      </c>
      <c r="H23" s="96">
        <v>11</v>
      </c>
      <c r="I23" s="44">
        <v>4</v>
      </c>
      <c r="J23" s="98">
        <v>2.8</v>
      </c>
      <c r="K23" s="51">
        <v>7</v>
      </c>
      <c r="L23" s="100">
        <v>3</v>
      </c>
      <c r="M23" s="42">
        <v>6</v>
      </c>
      <c r="N23" s="101">
        <v>18</v>
      </c>
      <c r="O23" s="42">
        <v>5</v>
      </c>
      <c r="P23" s="89">
        <v>30</v>
      </c>
    </row>
    <row r="24" spans="1:18" ht="18.75" hidden="1" x14ac:dyDescent="0.25">
      <c r="A24" s="119" t="s">
        <v>68</v>
      </c>
      <c r="B24" s="120" t="s">
        <v>4</v>
      </c>
      <c r="C24" s="94" t="s">
        <v>24</v>
      </c>
      <c r="D24" s="94" t="s">
        <v>35</v>
      </c>
      <c r="E24" s="94" t="s">
        <v>54</v>
      </c>
      <c r="F24" s="95">
        <v>8.3000000000000007</v>
      </c>
      <c r="G24" s="42">
        <v>7</v>
      </c>
      <c r="H24" s="96">
        <v>11</v>
      </c>
      <c r="I24" s="44">
        <v>4</v>
      </c>
      <c r="J24" s="99">
        <v>2</v>
      </c>
      <c r="K24" s="51">
        <v>4</v>
      </c>
      <c r="L24" s="100">
        <v>2.5</v>
      </c>
      <c r="M24" s="42">
        <v>4</v>
      </c>
      <c r="N24" s="101">
        <v>27</v>
      </c>
      <c r="O24" s="42">
        <v>7</v>
      </c>
      <c r="P24" s="89">
        <v>26</v>
      </c>
    </row>
    <row r="25" spans="1:18" customFormat="1" ht="18.75" x14ac:dyDescent="0.25">
      <c r="A25" s="119" t="s">
        <v>68</v>
      </c>
      <c r="B25" s="120" t="s">
        <v>4</v>
      </c>
      <c r="C25" s="94" t="s">
        <v>23</v>
      </c>
      <c r="D25" s="94" t="s">
        <v>36</v>
      </c>
      <c r="E25" s="94" t="s">
        <v>55</v>
      </c>
      <c r="F25" s="95">
        <v>8.5</v>
      </c>
      <c r="G25" s="42">
        <v>7</v>
      </c>
      <c r="H25" s="96">
        <v>11</v>
      </c>
      <c r="I25" s="44">
        <v>5</v>
      </c>
      <c r="J25" s="99">
        <v>2.5</v>
      </c>
      <c r="K25" s="51">
        <v>7</v>
      </c>
      <c r="L25" s="100">
        <v>2.25</v>
      </c>
      <c r="M25" s="42">
        <v>4</v>
      </c>
      <c r="N25" s="101">
        <v>18</v>
      </c>
      <c r="O25" s="42">
        <v>6</v>
      </c>
      <c r="P25" s="89">
        <v>29</v>
      </c>
    </row>
    <row r="26" spans="1:18" ht="18.75" x14ac:dyDescent="0.25">
      <c r="A26" s="119" t="s">
        <v>68</v>
      </c>
      <c r="B26" s="121" t="s">
        <v>5</v>
      </c>
      <c r="C26" s="94" t="s">
        <v>23</v>
      </c>
      <c r="D26" s="94" t="s">
        <v>42</v>
      </c>
      <c r="E26" s="94" t="s">
        <v>61</v>
      </c>
      <c r="F26" s="95">
        <v>8</v>
      </c>
      <c r="G26" s="42">
        <v>9</v>
      </c>
      <c r="H26" s="96">
        <v>11</v>
      </c>
      <c r="I26" s="44">
        <v>5</v>
      </c>
      <c r="J26" s="99">
        <v>3</v>
      </c>
      <c r="K26" s="51">
        <v>9</v>
      </c>
      <c r="L26" s="100">
        <v>2.75</v>
      </c>
      <c r="M26" s="42">
        <v>6</v>
      </c>
      <c r="N26" s="101"/>
      <c r="O26" s="42" t="s">
        <v>111</v>
      </c>
      <c r="P26" s="89">
        <v>29</v>
      </c>
      <c r="R26"/>
    </row>
    <row r="27" spans="1:18" customFormat="1" ht="18.75" hidden="1" x14ac:dyDescent="0.25">
      <c r="A27" s="119" t="s">
        <v>68</v>
      </c>
      <c r="B27" s="121" t="s">
        <v>5</v>
      </c>
      <c r="C27" s="94" t="s">
        <v>24</v>
      </c>
      <c r="D27" s="94" t="s">
        <v>47</v>
      </c>
      <c r="E27" s="94" t="s">
        <v>66</v>
      </c>
      <c r="F27" s="95">
        <v>8</v>
      </c>
      <c r="G27" s="42">
        <v>8</v>
      </c>
      <c r="H27" s="96">
        <v>11</v>
      </c>
      <c r="I27" s="44">
        <v>4</v>
      </c>
      <c r="J27" s="99">
        <v>3</v>
      </c>
      <c r="K27" s="51">
        <v>8</v>
      </c>
      <c r="L27" s="100">
        <v>3</v>
      </c>
      <c r="M27" s="42">
        <v>6</v>
      </c>
      <c r="N27" s="101"/>
      <c r="O27" s="42" t="s">
        <v>111</v>
      </c>
      <c r="P27" s="89">
        <v>26</v>
      </c>
    </row>
    <row r="28" spans="1:18" ht="18.75" hidden="1" x14ac:dyDescent="0.25">
      <c r="A28" s="119" t="s">
        <v>76</v>
      </c>
      <c r="B28" s="120" t="s">
        <v>4</v>
      </c>
      <c r="C28" s="94" t="s">
        <v>24</v>
      </c>
      <c r="D28" s="94" t="s">
        <v>91</v>
      </c>
      <c r="E28" s="94" t="s">
        <v>101</v>
      </c>
      <c r="F28" s="95">
        <v>8</v>
      </c>
      <c r="G28" s="42">
        <v>8</v>
      </c>
      <c r="H28" s="96">
        <v>11</v>
      </c>
      <c r="I28" s="44">
        <v>4</v>
      </c>
      <c r="J28" s="98">
        <v>2.8</v>
      </c>
      <c r="K28" s="51">
        <v>7</v>
      </c>
      <c r="L28" s="100">
        <v>3</v>
      </c>
      <c r="M28" s="42">
        <v>6</v>
      </c>
      <c r="N28" s="101">
        <v>18</v>
      </c>
      <c r="O28" s="42">
        <v>5</v>
      </c>
      <c r="P28" s="89">
        <v>30</v>
      </c>
    </row>
    <row r="29" spans="1:18" ht="18.75" hidden="1" x14ac:dyDescent="0.25">
      <c r="A29" s="119" t="s">
        <v>76</v>
      </c>
      <c r="B29" s="120" t="s">
        <v>4</v>
      </c>
      <c r="C29" s="94" t="s">
        <v>24</v>
      </c>
      <c r="D29" s="94" t="s">
        <v>95</v>
      </c>
      <c r="E29" s="94" t="s">
        <v>105</v>
      </c>
      <c r="F29" s="95">
        <v>8.3000000000000007</v>
      </c>
      <c r="G29" s="42">
        <v>7</v>
      </c>
      <c r="H29" s="96">
        <v>11</v>
      </c>
      <c r="I29" s="44">
        <v>4</v>
      </c>
      <c r="J29" s="99">
        <v>2</v>
      </c>
      <c r="K29" s="51">
        <v>4</v>
      </c>
      <c r="L29" s="100">
        <v>2.5</v>
      </c>
      <c r="M29" s="42">
        <v>4</v>
      </c>
      <c r="N29" s="101">
        <v>27</v>
      </c>
      <c r="O29" s="42">
        <v>7</v>
      </c>
      <c r="P29" s="89">
        <v>26</v>
      </c>
    </row>
    <row r="30" spans="1:18" customFormat="1" ht="18.75" hidden="1" x14ac:dyDescent="0.25">
      <c r="A30" s="119" t="s">
        <v>76</v>
      </c>
      <c r="B30" s="120" t="s">
        <v>4</v>
      </c>
      <c r="C30" s="94" t="s">
        <v>24</v>
      </c>
      <c r="D30" s="94" t="s">
        <v>96</v>
      </c>
      <c r="E30" s="94" t="s">
        <v>106</v>
      </c>
      <c r="F30" s="95">
        <v>8.5</v>
      </c>
      <c r="G30" s="42">
        <v>6</v>
      </c>
      <c r="H30" s="96">
        <v>11</v>
      </c>
      <c r="I30" s="44">
        <v>4</v>
      </c>
      <c r="J30" s="99">
        <v>2.5</v>
      </c>
      <c r="K30" s="51">
        <v>6</v>
      </c>
      <c r="L30" s="100">
        <v>2.25</v>
      </c>
      <c r="M30" s="42">
        <v>3</v>
      </c>
      <c r="N30" s="101">
        <v>18</v>
      </c>
      <c r="O30" s="42">
        <v>5</v>
      </c>
      <c r="P30" s="89">
        <v>24</v>
      </c>
    </row>
    <row r="31" spans="1:18" ht="18.75" hidden="1" x14ac:dyDescent="0.25">
      <c r="A31" s="119" t="s">
        <v>76</v>
      </c>
      <c r="B31" s="121" t="s">
        <v>5</v>
      </c>
      <c r="C31" s="94"/>
      <c r="D31" s="94"/>
      <c r="E31" s="94"/>
      <c r="F31" s="95">
        <v>8</v>
      </c>
      <c r="G31" s="42">
        <v>8</v>
      </c>
      <c r="H31" s="96">
        <v>11</v>
      </c>
      <c r="I31" s="44">
        <v>4</v>
      </c>
      <c r="J31" s="99">
        <v>3</v>
      </c>
      <c r="K31" s="51">
        <v>8</v>
      </c>
      <c r="L31" s="100">
        <v>3</v>
      </c>
      <c r="M31" s="42">
        <v>6</v>
      </c>
      <c r="N31" s="101">
        <v>35</v>
      </c>
      <c r="O31" s="42">
        <v>9</v>
      </c>
      <c r="P31" s="89">
        <v>35</v>
      </c>
    </row>
    <row r="32" spans="1:18" customFormat="1" ht="18.75" hidden="1" x14ac:dyDescent="0.25">
      <c r="A32" s="119" t="s">
        <v>76</v>
      </c>
      <c r="B32" s="121" t="s">
        <v>5</v>
      </c>
      <c r="C32" s="94"/>
      <c r="D32" s="94"/>
      <c r="E32" s="94"/>
      <c r="F32" s="95">
        <v>8</v>
      </c>
      <c r="G32" s="42">
        <v>8</v>
      </c>
      <c r="H32" s="96">
        <v>11</v>
      </c>
      <c r="I32" s="44">
        <v>4</v>
      </c>
      <c r="J32" s="99">
        <v>3</v>
      </c>
      <c r="K32" s="51">
        <v>8</v>
      </c>
      <c r="L32" s="100">
        <v>5</v>
      </c>
      <c r="M32" s="42">
        <v>10</v>
      </c>
      <c r="N32" s="101">
        <v>26</v>
      </c>
      <c r="O32" s="42">
        <v>7</v>
      </c>
      <c r="P32" s="89">
        <v>37</v>
      </c>
    </row>
    <row r="33" spans="1:18" customFormat="1" ht="18.75" x14ac:dyDescent="0.25">
      <c r="A33" s="119" t="s">
        <v>68</v>
      </c>
      <c r="B33" s="120" t="s">
        <v>4</v>
      </c>
      <c r="C33" s="94" t="s">
        <v>23</v>
      </c>
      <c r="D33" s="94" t="s">
        <v>39</v>
      </c>
      <c r="E33" s="94" t="s">
        <v>58</v>
      </c>
      <c r="F33" s="95">
        <v>7.9</v>
      </c>
      <c r="G33" s="42">
        <v>10</v>
      </c>
      <c r="H33" s="96">
        <v>11.7</v>
      </c>
      <c r="I33" s="44">
        <v>3</v>
      </c>
      <c r="J33" s="99">
        <v>2.9</v>
      </c>
      <c r="K33" s="51">
        <v>8</v>
      </c>
      <c r="L33" s="100">
        <v>3.75</v>
      </c>
      <c r="M33" s="42">
        <v>10</v>
      </c>
      <c r="N33" s="101"/>
      <c r="O33" s="42" t="s">
        <v>111</v>
      </c>
      <c r="P33" s="89">
        <v>31</v>
      </c>
    </row>
    <row r="34" spans="1:18" ht="18.75" x14ac:dyDescent="0.25">
      <c r="A34" s="119" t="s">
        <v>76</v>
      </c>
      <c r="B34" s="120" t="s">
        <v>4</v>
      </c>
      <c r="C34" s="94" t="s">
        <v>23</v>
      </c>
      <c r="D34" s="94" t="s">
        <v>99</v>
      </c>
      <c r="E34" s="94" t="s">
        <v>109</v>
      </c>
      <c r="F34" s="95">
        <v>7.9</v>
      </c>
      <c r="G34" s="42">
        <v>10</v>
      </c>
      <c r="H34" s="96">
        <v>11.7</v>
      </c>
      <c r="I34" s="44">
        <v>3</v>
      </c>
      <c r="J34" s="99">
        <v>2.9</v>
      </c>
      <c r="K34" s="51">
        <v>8</v>
      </c>
      <c r="L34" s="100">
        <v>3.75</v>
      </c>
      <c r="M34" s="42">
        <v>10</v>
      </c>
      <c r="N34" s="101"/>
      <c r="O34" s="42"/>
      <c r="P34" s="89">
        <v>31</v>
      </c>
      <c r="R34"/>
    </row>
    <row r="35" spans="1:18" customFormat="1" ht="18.75" x14ac:dyDescent="0.25">
      <c r="A35" s="119" t="s">
        <v>68</v>
      </c>
      <c r="B35" s="120" t="s">
        <v>4</v>
      </c>
      <c r="C35" s="94" t="s">
        <v>23</v>
      </c>
      <c r="D35" s="94" t="s">
        <v>32</v>
      </c>
      <c r="E35" s="94" t="s">
        <v>51</v>
      </c>
      <c r="F35" s="95">
        <v>8.3000000000000007</v>
      </c>
      <c r="G35" s="42">
        <v>8</v>
      </c>
      <c r="H35" s="96">
        <v>12</v>
      </c>
      <c r="I35" s="44">
        <v>3</v>
      </c>
      <c r="J35" s="98">
        <v>4</v>
      </c>
      <c r="K35" s="51">
        <v>10</v>
      </c>
      <c r="L35" s="100">
        <v>2.75</v>
      </c>
      <c r="M35" s="42">
        <v>6</v>
      </c>
      <c r="N35" s="101">
        <v>30</v>
      </c>
      <c r="O35" s="42">
        <v>9</v>
      </c>
      <c r="P35" s="89">
        <v>36</v>
      </c>
    </row>
    <row r="36" spans="1:18" customFormat="1" ht="18.75" x14ac:dyDescent="0.25">
      <c r="A36" s="119" t="s">
        <v>68</v>
      </c>
      <c r="B36" s="120" t="s">
        <v>4</v>
      </c>
      <c r="C36" s="94" t="s">
        <v>23</v>
      </c>
      <c r="D36" s="94" t="s">
        <v>37</v>
      </c>
      <c r="E36" s="94" t="s">
        <v>56</v>
      </c>
      <c r="F36" s="95">
        <v>8.4</v>
      </c>
      <c r="G36" s="42">
        <v>8</v>
      </c>
      <c r="H36" s="96">
        <v>12</v>
      </c>
      <c r="I36" s="44">
        <v>3</v>
      </c>
      <c r="J36" s="99">
        <v>3</v>
      </c>
      <c r="K36" s="51">
        <v>9</v>
      </c>
      <c r="L36" s="100">
        <v>3</v>
      </c>
      <c r="M36" s="42">
        <v>7</v>
      </c>
      <c r="N36" s="101">
        <v>32</v>
      </c>
      <c r="O36" s="42">
        <v>9</v>
      </c>
      <c r="P36" s="89">
        <v>36</v>
      </c>
    </row>
    <row r="37" spans="1:18" customFormat="1" ht="18.75" hidden="1" x14ac:dyDescent="0.25">
      <c r="A37" s="119" t="s">
        <v>68</v>
      </c>
      <c r="B37" s="121" t="s">
        <v>5</v>
      </c>
      <c r="C37" s="94" t="s">
        <v>24</v>
      </c>
      <c r="D37" s="94" t="s">
        <v>43</v>
      </c>
      <c r="E37" s="94" t="s">
        <v>62</v>
      </c>
      <c r="F37" s="95">
        <v>8.3000000000000007</v>
      </c>
      <c r="G37" s="42">
        <v>7</v>
      </c>
      <c r="H37" s="96">
        <v>12</v>
      </c>
      <c r="I37" s="44">
        <v>2</v>
      </c>
      <c r="J37" s="99">
        <v>3.5</v>
      </c>
      <c r="K37" s="51">
        <v>10</v>
      </c>
      <c r="L37" s="100">
        <v>3</v>
      </c>
      <c r="M37" s="42">
        <v>6</v>
      </c>
      <c r="N37" s="101"/>
      <c r="O37" s="42" t="s">
        <v>111</v>
      </c>
      <c r="P37" s="89">
        <v>25</v>
      </c>
    </row>
    <row r="38" spans="1:18" customFormat="1" ht="18.75" hidden="1" x14ac:dyDescent="0.25">
      <c r="A38" s="119" t="s">
        <v>68</v>
      </c>
      <c r="B38" s="121" t="s">
        <v>5</v>
      </c>
      <c r="C38" s="94" t="s">
        <v>24</v>
      </c>
      <c r="D38" s="94" t="s">
        <v>48</v>
      </c>
      <c r="E38" s="94" t="s">
        <v>67</v>
      </c>
      <c r="F38" s="95">
        <v>8.3000000000000007</v>
      </c>
      <c r="G38" s="42">
        <v>7</v>
      </c>
      <c r="H38" s="96">
        <v>12</v>
      </c>
      <c r="I38" s="44">
        <v>2</v>
      </c>
      <c r="J38" s="99">
        <v>2</v>
      </c>
      <c r="K38" s="51">
        <v>4</v>
      </c>
      <c r="L38" s="100">
        <v>3.25</v>
      </c>
      <c r="M38" s="42">
        <v>7</v>
      </c>
      <c r="N38" s="101"/>
      <c r="O38" s="42" t="s">
        <v>111</v>
      </c>
      <c r="P38" s="89">
        <v>20</v>
      </c>
    </row>
    <row r="39" spans="1:18" customFormat="1" ht="18.75" hidden="1" x14ac:dyDescent="0.25">
      <c r="A39" s="119" t="s">
        <v>76</v>
      </c>
      <c r="B39" s="120" t="s">
        <v>4</v>
      </c>
      <c r="C39" s="94" t="s">
        <v>24</v>
      </c>
      <c r="D39" s="94" t="s">
        <v>92</v>
      </c>
      <c r="E39" s="94" t="s">
        <v>102</v>
      </c>
      <c r="F39" s="95">
        <v>8.3000000000000007</v>
      </c>
      <c r="G39" s="42">
        <v>7</v>
      </c>
      <c r="H39" s="96">
        <v>12</v>
      </c>
      <c r="I39" s="44">
        <v>2</v>
      </c>
      <c r="J39" s="98">
        <v>4</v>
      </c>
      <c r="K39" s="51">
        <v>10</v>
      </c>
      <c r="L39" s="100">
        <v>2.75</v>
      </c>
      <c r="M39" s="42">
        <v>5</v>
      </c>
      <c r="N39" s="101">
        <v>30</v>
      </c>
      <c r="O39" s="42">
        <v>8</v>
      </c>
      <c r="P39" s="89">
        <v>32</v>
      </c>
    </row>
    <row r="40" spans="1:18" customFormat="1" ht="18.75" x14ac:dyDescent="0.25">
      <c r="A40" s="119" t="s">
        <v>76</v>
      </c>
      <c r="B40" s="120" t="s">
        <v>4</v>
      </c>
      <c r="C40" s="94" t="s">
        <v>23</v>
      </c>
      <c r="D40" s="94" t="s">
        <v>97</v>
      </c>
      <c r="E40" s="94" t="s">
        <v>107</v>
      </c>
      <c r="F40" s="95">
        <v>8.4</v>
      </c>
      <c r="G40" s="42">
        <v>8</v>
      </c>
      <c r="H40" s="96">
        <v>12</v>
      </c>
      <c r="I40" s="44">
        <v>3</v>
      </c>
      <c r="J40" s="99">
        <v>3</v>
      </c>
      <c r="K40" s="51">
        <v>9</v>
      </c>
      <c r="L40" s="100">
        <v>3</v>
      </c>
      <c r="M40" s="42">
        <v>7</v>
      </c>
      <c r="N40" s="101"/>
      <c r="O40" s="42" t="s">
        <v>111</v>
      </c>
      <c r="P40" s="89">
        <v>27</v>
      </c>
    </row>
    <row r="41" spans="1:18" customFormat="1" ht="18.75" hidden="1" x14ac:dyDescent="0.25">
      <c r="A41" s="119" t="s">
        <v>76</v>
      </c>
      <c r="B41" s="121" t="s">
        <v>5</v>
      </c>
      <c r="C41" s="94"/>
      <c r="D41" s="94"/>
      <c r="E41" s="94"/>
      <c r="F41" s="95">
        <v>8.3000000000000007</v>
      </c>
      <c r="G41" s="42">
        <v>7</v>
      </c>
      <c r="H41" s="96">
        <v>12</v>
      </c>
      <c r="I41" s="44">
        <v>2</v>
      </c>
      <c r="J41" s="99">
        <v>3</v>
      </c>
      <c r="K41" s="51">
        <v>8</v>
      </c>
      <c r="L41" s="100">
        <v>2</v>
      </c>
      <c r="M41" s="42">
        <v>2</v>
      </c>
      <c r="N41" s="101">
        <v>38</v>
      </c>
      <c r="O41" s="42">
        <v>9</v>
      </c>
      <c r="P41" s="89">
        <v>28</v>
      </c>
    </row>
    <row r="42" spans="1:18" customFormat="1" ht="18.75" hidden="1" x14ac:dyDescent="0.25">
      <c r="A42" s="119" t="s">
        <v>76</v>
      </c>
      <c r="B42" s="121" t="s">
        <v>5</v>
      </c>
      <c r="C42" s="94"/>
      <c r="D42" s="94"/>
      <c r="E42" s="94"/>
      <c r="F42" s="95">
        <v>8.3000000000000007</v>
      </c>
      <c r="G42" s="42">
        <v>7</v>
      </c>
      <c r="H42" s="96">
        <v>12</v>
      </c>
      <c r="I42" s="44">
        <v>2</v>
      </c>
      <c r="J42" s="99">
        <v>3</v>
      </c>
      <c r="K42" s="51">
        <v>8</v>
      </c>
      <c r="L42" s="100"/>
      <c r="M42" s="42" t="s">
        <v>111</v>
      </c>
      <c r="N42" s="101"/>
      <c r="O42" s="42" t="s">
        <v>111</v>
      </c>
      <c r="P42" s="89">
        <v>17</v>
      </c>
    </row>
    <row r="43" spans="1:18" ht="18.75" hidden="1" x14ac:dyDescent="0.25">
      <c r="A43" s="119" t="s">
        <v>68</v>
      </c>
      <c r="B43" s="120" t="s">
        <v>4</v>
      </c>
      <c r="C43" s="94"/>
      <c r="D43" s="94"/>
      <c r="E43" s="94"/>
      <c r="F43" s="95"/>
      <c r="G43" s="42" t="s">
        <v>111</v>
      </c>
      <c r="H43" s="96"/>
      <c r="I43" s="44" t="s">
        <v>111</v>
      </c>
      <c r="J43" s="99"/>
      <c r="K43" s="51" t="s">
        <v>111</v>
      </c>
      <c r="L43" s="100"/>
      <c r="M43" s="42" t="s">
        <v>111</v>
      </c>
      <c r="N43" s="101"/>
      <c r="O43" s="42" t="s">
        <v>111</v>
      </c>
      <c r="P43" s="89">
        <v>0</v>
      </c>
    </row>
    <row r="44" spans="1:18" customFormat="1" ht="18.75" hidden="1" x14ac:dyDescent="0.25">
      <c r="A44" s="119" t="s">
        <v>68</v>
      </c>
      <c r="B44" s="120" t="s">
        <v>4</v>
      </c>
      <c r="C44" s="94"/>
      <c r="D44" s="94"/>
      <c r="E44" s="94"/>
      <c r="F44" s="95"/>
      <c r="G44" s="42" t="s">
        <v>111</v>
      </c>
      <c r="H44" s="96"/>
      <c r="I44" s="44" t="s">
        <v>111</v>
      </c>
      <c r="J44" s="99"/>
      <c r="K44" s="51" t="s">
        <v>111</v>
      </c>
      <c r="L44" s="100"/>
      <c r="M44" s="42" t="s">
        <v>111</v>
      </c>
      <c r="N44" s="101"/>
      <c r="O44" s="42" t="s">
        <v>111</v>
      </c>
      <c r="P44" s="89">
        <v>0</v>
      </c>
    </row>
    <row r="45" spans="1:18" customFormat="1" ht="18.75" x14ac:dyDescent="0.25">
      <c r="A45" s="119" t="s">
        <v>68</v>
      </c>
      <c r="B45" s="121" t="s">
        <v>5</v>
      </c>
      <c r="C45" s="94" t="s">
        <v>23</v>
      </c>
      <c r="D45" s="94" t="s">
        <v>71</v>
      </c>
      <c r="E45" s="94" t="s">
        <v>72</v>
      </c>
      <c r="F45" s="102"/>
      <c r="G45" s="42" t="s">
        <v>111</v>
      </c>
      <c r="H45" s="96"/>
      <c r="I45" s="44" t="s">
        <v>111</v>
      </c>
      <c r="J45" s="99">
        <v>2</v>
      </c>
      <c r="K45" s="51">
        <v>5</v>
      </c>
      <c r="L45" s="100"/>
      <c r="M45" s="42" t="s">
        <v>111</v>
      </c>
      <c r="N45" s="101"/>
      <c r="O45" s="42" t="s">
        <v>111</v>
      </c>
      <c r="P45" s="89">
        <v>5</v>
      </c>
    </row>
    <row r="46" spans="1:18" customFormat="1" ht="18.75" hidden="1" x14ac:dyDescent="0.25">
      <c r="A46" s="119" t="s">
        <v>68</v>
      </c>
      <c r="B46" s="121" t="s">
        <v>5</v>
      </c>
      <c r="C46" s="94"/>
      <c r="D46" s="94"/>
      <c r="E46" s="94"/>
      <c r="F46" s="102"/>
      <c r="G46" s="42" t="s">
        <v>111</v>
      </c>
      <c r="H46" s="96"/>
      <c r="I46" s="44" t="s">
        <v>111</v>
      </c>
      <c r="J46" s="99"/>
      <c r="K46" s="51" t="s">
        <v>111</v>
      </c>
      <c r="L46" s="100"/>
      <c r="M46" s="42" t="s">
        <v>111</v>
      </c>
      <c r="N46" s="101"/>
      <c r="O46" s="42" t="s">
        <v>111</v>
      </c>
      <c r="P46" s="89">
        <v>0</v>
      </c>
    </row>
    <row r="47" spans="1:18" customFormat="1" ht="18.75" hidden="1" x14ac:dyDescent="0.25">
      <c r="A47" s="119" t="s">
        <v>76</v>
      </c>
      <c r="B47" s="120" t="s">
        <v>4</v>
      </c>
      <c r="C47" s="94"/>
      <c r="D47" s="94"/>
      <c r="E47" s="94"/>
      <c r="F47" s="95"/>
      <c r="G47" s="42" t="s">
        <v>111</v>
      </c>
      <c r="H47" s="96"/>
      <c r="I47" s="44" t="s">
        <v>111</v>
      </c>
      <c r="J47" s="99"/>
      <c r="K47" s="51" t="s">
        <v>111</v>
      </c>
      <c r="L47" s="100"/>
      <c r="M47" s="42" t="s">
        <v>111</v>
      </c>
      <c r="N47" s="101"/>
      <c r="O47" s="42"/>
      <c r="P47" s="89">
        <v>0</v>
      </c>
    </row>
    <row r="48" spans="1:18" customFormat="1" ht="18.75" hidden="1" x14ac:dyDescent="0.25">
      <c r="A48" s="119" t="s">
        <v>76</v>
      </c>
      <c r="B48" s="120" t="s">
        <v>4</v>
      </c>
      <c r="C48" s="94"/>
      <c r="D48" s="94"/>
      <c r="E48" s="94"/>
      <c r="F48" s="95"/>
      <c r="G48" s="42" t="s">
        <v>111</v>
      </c>
      <c r="H48" s="96"/>
      <c r="I48" s="44" t="s">
        <v>111</v>
      </c>
      <c r="J48" s="99"/>
      <c r="K48" s="51" t="s">
        <v>111</v>
      </c>
      <c r="L48" s="100"/>
      <c r="M48" s="42" t="s">
        <v>111</v>
      </c>
      <c r="N48" s="101"/>
      <c r="O48" s="42"/>
      <c r="P48" s="89">
        <v>0</v>
      </c>
    </row>
    <row r="49" spans="1:16" customFormat="1" ht="18.75" hidden="1" x14ac:dyDescent="0.25">
      <c r="A49" s="119" t="s">
        <v>76</v>
      </c>
      <c r="B49" s="121" t="s">
        <v>5</v>
      </c>
      <c r="C49" s="94"/>
      <c r="D49" s="94"/>
      <c r="E49" s="94"/>
      <c r="F49" s="102"/>
      <c r="G49" s="42" t="s">
        <v>111</v>
      </c>
      <c r="H49" s="96"/>
      <c r="I49" s="44" t="s">
        <v>111</v>
      </c>
      <c r="J49" s="99"/>
      <c r="K49" s="51" t="s">
        <v>111</v>
      </c>
      <c r="L49" s="100"/>
      <c r="M49" s="42" t="s">
        <v>111</v>
      </c>
      <c r="N49" s="101"/>
      <c r="O49" s="42" t="s">
        <v>111</v>
      </c>
      <c r="P49" s="89">
        <v>0</v>
      </c>
    </row>
    <row r="50" spans="1:16" customFormat="1" ht="18.75" hidden="1" x14ac:dyDescent="0.25">
      <c r="A50" s="119" t="s">
        <v>76</v>
      </c>
      <c r="B50" s="121" t="s">
        <v>5</v>
      </c>
      <c r="C50" s="94"/>
      <c r="D50" s="94"/>
      <c r="E50" s="94"/>
      <c r="F50" s="102"/>
      <c r="G50" s="42" t="s">
        <v>111</v>
      </c>
      <c r="H50" s="96"/>
      <c r="I50" s="44" t="s">
        <v>111</v>
      </c>
      <c r="J50" s="99"/>
      <c r="K50" s="51" t="s">
        <v>111</v>
      </c>
      <c r="L50" s="100"/>
      <c r="M50" s="42" t="s">
        <v>111</v>
      </c>
      <c r="N50" s="101"/>
      <c r="O50" s="42" t="s">
        <v>111</v>
      </c>
      <c r="P50" s="89">
        <v>0</v>
      </c>
    </row>
    <row r="51" spans="1:16" customFormat="1" ht="18.75" hidden="1" x14ac:dyDescent="0.25">
      <c r="A51" s="119" t="s">
        <v>77</v>
      </c>
      <c r="B51" s="120" t="s">
        <v>4</v>
      </c>
      <c r="C51" s="94"/>
      <c r="D51" s="94"/>
      <c r="E51" s="94"/>
      <c r="F51" s="95"/>
      <c r="G51" s="42" t="s">
        <v>111</v>
      </c>
      <c r="H51" s="96"/>
      <c r="I51" s="44" t="s">
        <v>111</v>
      </c>
      <c r="J51" s="97"/>
      <c r="K51" s="51" t="s">
        <v>111</v>
      </c>
      <c r="L51" s="100"/>
      <c r="M51" s="42" t="s">
        <v>111</v>
      </c>
      <c r="N51" s="101"/>
      <c r="O51" s="42" t="s">
        <v>111</v>
      </c>
      <c r="P51" s="89">
        <v>0</v>
      </c>
    </row>
    <row r="52" spans="1:16" customFormat="1" ht="18.75" hidden="1" x14ac:dyDescent="0.25">
      <c r="A52" s="119" t="s">
        <v>77</v>
      </c>
      <c r="B52" s="120" t="s">
        <v>4</v>
      </c>
      <c r="C52" s="94"/>
      <c r="D52" s="94"/>
      <c r="E52" s="94"/>
      <c r="F52" s="95"/>
      <c r="G52" s="42" t="s">
        <v>111</v>
      </c>
      <c r="H52" s="96"/>
      <c r="I52" s="44" t="s">
        <v>111</v>
      </c>
      <c r="J52" s="98"/>
      <c r="K52" s="51" t="s">
        <v>111</v>
      </c>
      <c r="L52" s="100"/>
      <c r="M52" s="42" t="s">
        <v>111</v>
      </c>
      <c r="N52" s="101"/>
      <c r="O52" s="42" t="s">
        <v>111</v>
      </c>
      <c r="P52" s="89">
        <v>0</v>
      </c>
    </row>
    <row r="53" spans="1:16" customFormat="1" ht="18.75" hidden="1" x14ac:dyDescent="0.25">
      <c r="A53" s="119" t="s">
        <v>77</v>
      </c>
      <c r="B53" s="120" t="s">
        <v>4</v>
      </c>
      <c r="C53" s="94"/>
      <c r="D53" s="94"/>
      <c r="E53" s="94"/>
      <c r="F53" s="95"/>
      <c r="G53" s="42" t="s">
        <v>111</v>
      </c>
      <c r="H53" s="96"/>
      <c r="I53" s="44" t="s">
        <v>111</v>
      </c>
      <c r="J53" s="98"/>
      <c r="K53" s="51" t="s">
        <v>111</v>
      </c>
      <c r="L53" s="100"/>
      <c r="M53" s="42" t="s">
        <v>111</v>
      </c>
      <c r="N53" s="101"/>
      <c r="O53" s="42" t="s">
        <v>111</v>
      </c>
      <c r="P53" s="89">
        <v>0</v>
      </c>
    </row>
    <row r="54" spans="1:16" customFormat="1" ht="18.75" hidden="1" x14ac:dyDescent="0.25">
      <c r="A54" s="119" t="s">
        <v>77</v>
      </c>
      <c r="B54" s="120" t="s">
        <v>4</v>
      </c>
      <c r="C54" s="94"/>
      <c r="D54" s="94"/>
      <c r="E54" s="94"/>
      <c r="F54" s="95"/>
      <c r="G54" s="42" t="s">
        <v>111</v>
      </c>
      <c r="H54" s="96"/>
      <c r="I54" s="44" t="s">
        <v>111</v>
      </c>
      <c r="J54" s="98"/>
      <c r="K54" s="51" t="s">
        <v>111</v>
      </c>
      <c r="L54" s="100"/>
      <c r="M54" s="42" t="s">
        <v>111</v>
      </c>
      <c r="N54" s="101"/>
      <c r="O54" s="42" t="s">
        <v>111</v>
      </c>
      <c r="P54" s="89">
        <v>0</v>
      </c>
    </row>
    <row r="55" spans="1:16" customFormat="1" ht="18.75" hidden="1" x14ac:dyDescent="0.25">
      <c r="A55" s="119" t="s">
        <v>77</v>
      </c>
      <c r="B55" s="120" t="s">
        <v>4</v>
      </c>
      <c r="C55" s="94"/>
      <c r="D55" s="94"/>
      <c r="E55" s="94"/>
      <c r="F55" s="95"/>
      <c r="G55" s="42" t="s">
        <v>111</v>
      </c>
      <c r="H55" s="96"/>
      <c r="I55" s="44" t="s">
        <v>111</v>
      </c>
      <c r="J55" s="98"/>
      <c r="K55" s="51" t="s">
        <v>111</v>
      </c>
      <c r="L55" s="100"/>
      <c r="M55" s="42" t="s">
        <v>111</v>
      </c>
      <c r="N55" s="101"/>
      <c r="O55" s="42" t="s">
        <v>111</v>
      </c>
      <c r="P55" s="89">
        <v>0</v>
      </c>
    </row>
    <row r="56" spans="1:16" customFormat="1" ht="18.75" hidden="1" x14ac:dyDescent="0.25">
      <c r="A56" s="119" t="s">
        <v>77</v>
      </c>
      <c r="B56" s="120" t="s">
        <v>4</v>
      </c>
      <c r="C56" s="94"/>
      <c r="D56" s="94"/>
      <c r="E56" s="94"/>
      <c r="F56" s="95"/>
      <c r="G56" s="42" t="s">
        <v>111</v>
      </c>
      <c r="H56" s="96"/>
      <c r="I56" s="44" t="s">
        <v>111</v>
      </c>
      <c r="J56" s="99"/>
      <c r="K56" s="51" t="s">
        <v>111</v>
      </c>
      <c r="L56" s="100"/>
      <c r="M56" s="42" t="s">
        <v>111</v>
      </c>
      <c r="N56" s="101"/>
      <c r="O56" s="42" t="s">
        <v>111</v>
      </c>
      <c r="P56" s="89">
        <v>0</v>
      </c>
    </row>
    <row r="57" spans="1:16" customFormat="1" ht="18.75" hidden="1" x14ac:dyDescent="0.25">
      <c r="A57" s="119" t="s">
        <v>77</v>
      </c>
      <c r="B57" s="120" t="s">
        <v>4</v>
      </c>
      <c r="C57" s="94"/>
      <c r="D57" s="94"/>
      <c r="E57" s="94"/>
      <c r="F57" s="95"/>
      <c r="G57" s="42" t="s">
        <v>111</v>
      </c>
      <c r="H57" s="96"/>
      <c r="I57" s="44" t="s">
        <v>111</v>
      </c>
      <c r="J57" s="99"/>
      <c r="K57" s="51" t="s">
        <v>111</v>
      </c>
      <c r="L57" s="100"/>
      <c r="M57" s="42" t="s">
        <v>111</v>
      </c>
      <c r="N57" s="101"/>
      <c r="O57" s="42" t="s">
        <v>111</v>
      </c>
      <c r="P57" s="89">
        <v>0</v>
      </c>
    </row>
    <row r="58" spans="1:16" customFormat="1" ht="18.75" hidden="1" x14ac:dyDescent="0.25">
      <c r="A58" s="119" t="s">
        <v>77</v>
      </c>
      <c r="B58" s="120" t="s">
        <v>4</v>
      </c>
      <c r="C58" s="94"/>
      <c r="D58" s="94"/>
      <c r="E58" s="94"/>
      <c r="F58" s="95"/>
      <c r="G58" s="42" t="s">
        <v>111</v>
      </c>
      <c r="H58" s="96"/>
      <c r="I58" s="44" t="s">
        <v>111</v>
      </c>
      <c r="J58" s="99"/>
      <c r="K58" s="51" t="s">
        <v>111</v>
      </c>
      <c r="L58" s="100"/>
      <c r="M58" s="42" t="s">
        <v>111</v>
      </c>
      <c r="N58" s="101"/>
      <c r="O58" s="42" t="s">
        <v>111</v>
      </c>
      <c r="P58" s="89">
        <v>0</v>
      </c>
    </row>
    <row r="59" spans="1:16" customFormat="1" ht="18.75" hidden="1" x14ac:dyDescent="0.25">
      <c r="A59" s="119" t="s">
        <v>77</v>
      </c>
      <c r="B59" s="120" t="s">
        <v>4</v>
      </c>
      <c r="C59" s="94"/>
      <c r="D59" s="94"/>
      <c r="E59" s="94"/>
      <c r="F59" s="95"/>
      <c r="G59" s="42" t="s">
        <v>111</v>
      </c>
      <c r="H59" s="96"/>
      <c r="I59" s="44" t="s">
        <v>111</v>
      </c>
      <c r="J59" s="99"/>
      <c r="K59" s="51" t="s">
        <v>111</v>
      </c>
      <c r="L59" s="100"/>
      <c r="M59" s="42" t="s">
        <v>111</v>
      </c>
      <c r="N59" s="101"/>
      <c r="O59" s="42" t="s">
        <v>111</v>
      </c>
      <c r="P59" s="89">
        <v>0</v>
      </c>
    </row>
    <row r="60" spans="1:16" customFormat="1" ht="18.75" hidden="1" x14ac:dyDescent="0.25">
      <c r="A60" s="119" t="s">
        <v>77</v>
      </c>
      <c r="B60" s="120" t="s">
        <v>4</v>
      </c>
      <c r="C60" s="94"/>
      <c r="D60" s="94"/>
      <c r="E60" s="94"/>
      <c r="F60" s="95"/>
      <c r="G60" s="42" t="s">
        <v>111</v>
      </c>
      <c r="H60" s="96"/>
      <c r="I60" s="44" t="s">
        <v>111</v>
      </c>
      <c r="J60" s="99"/>
      <c r="K60" s="51" t="s">
        <v>111</v>
      </c>
      <c r="L60" s="100"/>
      <c r="M60" s="42" t="s">
        <v>111</v>
      </c>
      <c r="N60" s="101"/>
      <c r="O60" s="42"/>
      <c r="P60" s="89">
        <v>0</v>
      </c>
    </row>
    <row r="61" spans="1:16" customFormat="1" ht="18.75" hidden="1" x14ac:dyDescent="0.25">
      <c r="A61" s="119" t="s">
        <v>77</v>
      </c>
      <c r="B61" s="120" t="s">
        <v>4</v>
      </c>
      <c r="C61" s="94"/>
      <c r="D61" s="94"/>
      <c r="E61" s="94"/>
      <c r="F61" s="95"/>
      <c r="G61" s="42" t="s">
        <v>111</v>
      </c>
      <c r="H61" s="96"/>
      <c r="I61" s="44" t="s">
        <v>111</v>
      </c>
      <c r="J61" s="99"/>
      <c r="K61" s="51" t="s">
        <v>111</v>
      </c>
      <c r="L61" s="100"/>
      <c r="M61" s="42" t="s">
        <v>111</v>
      </c>
      <c r="N61" s="101"/>
      <c r="O61" s="42"/>
      <c r="P61" s="89">
        <v>0</v>
      </c>
    </row>
    <row r="62" spans="1:16" customFormat="1" ht="18.75" hidden="1" x14ac:dyDescent="0.25">
      <c r="A62" s="119" t="s">
        <v>77</v>
      </c>
      <c r="B62" s="120" t="s">
        <v>4</v>
      </c>
      <c r="C62" s="94"/>
      <c r="D62" s="94"/>
      <c r="E62" s="94"/>
      <c r="F62" s="95"/>
      <c r="G62" s="42" t="s">
        <v>111</v>
      </c>
      <c r="H62" s="96"/>
      <c r="I62" s="44" t="s">
        <v>111</v>
      </c>
      <c r="J62" s="99"/>
      <c r="K62" s="51" t="s">
        <v>111</v>
      </c>
      <c r="L62" s="100"/>
      <c r="M62" s="42" t="s">
        <v>111</v>
      </c>
      <c r="N62" s="101"/>
      <c r="O62" s="42"/>
      <c r="P62" s="89">
        <v>0</v>
      </c>
    </row>
    <row r="63" spans="1:16" customFormat="1" ht="18.75" hidden="1" x14ac:dyDescent="0.25">
      <c r="A63" s="119" t="s">
        <v>77</v>
      </c>
      <c r="B63" s="121" t="s">
        <v>5</v>
      </c>
      <c r="C63" s="94"/>
      <c r="D63" s="94"/>
      <c r="E63" s="94"/>
      <c r="F63" s="95"/>
      <c r="G63" s="42" t="s">
        <v>111</v>
      </c>
      <c r="H63" s="96"/>
      <c r="I63" s="44" t="s">
        <v>111</v>
      </c>
      <c r="J63" s="99"/>
      <c r="K63" s="51" t="s">
        <v>111</v>
      </c>
      <c r="L63" s="100"/>
      <c r="M63" s="42" t="s">
        <v>111</v>
      </c>
      <c r="N63" s="101"/>
      <c r="O63" s="42" t="s">
        <v>111</v>
      </c>
      <c r="P63" s="89">
        <v>0</v>
      </c>
    </row>
    <row r="64" spans="1:16" customFormat="1" ht="18.75" hidden="1" x14ac:dyDescent="0.25">
      <c r="A64" s="119" t="s">
        <v>77</v>
      </c>
      <c r="B64" s="121" t="s">
        <v>5</v>
      </c>
      <c r="C64" s="94"/>
      <c r="D64" s="94"/>
      <c r="E64" s="94"/>
      <c r="F64" s="95"/>
      <c r="G64" s="42" t="s">
        <v>111</v>
      </c>
      <c r="H64" s="96"/>
      <c r="I64" s="44" t="s">
        <v>111</v>
      </c>
      <c r="J64" s="99"/>
      <c r="K64" s="51" t="s">
        <v>111</v>
      </c>
      <c r="L64" s="100"/>
      <c r="M64" s="42" t="s">
        <v>111</v>
      </c>
      <c r="N64" s="101"/>
      <c r="O64" s="42" t="s">
        <v>111</v>
      </c>
      <c r="P64" s="89">
        <v>0</v>
      </c>
    </row>
    <row r="65" spans="1:16" customFormat="1" ht="18.75" hidden="1" x14ac:dyDescent="0.25">
      <c r="A65" s="119" t="s">
        <v>77</v>
      </c>
      <c r="B65" s="121" t="s">
        <v>5</v>
      </c>
      <c r="C65" s="94"/>
      <c r="D65" s="94"/>
      <c r="E65" s="94"/>
      <c r="F65" s="95"/>
      <c r="G65" s="42" t="s">
        <v>111</v>
      </c>
      <c r="H65" s="96"/>
      <c r="I65" s="44" t="s">
        <v>111</v>
      </c>
      <c r="J65" s="99"/>
      <c r="K65" s="51" t="s">
        <v>111</v>
      </c>
      <c r="L65" s="100"/>
      <c r="M65" s="42" t="s">
        <v>111</v>
      </c>
      <c r="N65" s="101"/>
      <c r="O65" s="42" t="s">
        <v>111</v>
      </c>
      <c r="P65" s="89">
        <v>0</v>
      </c>
    </row>
    <row r="66" spans="1:16" customFormat="1" ht="18.75" hidden="1" x14ac:dyDescent="0.25">
      <c r="A66" s="119" t="s">
        <v>77</v>
      </c>
      <c r="B66" s="121" t="s">
        <v>5</v>
      </c>
      <c r="C66" s="94"/>
      <c r="D66" s="94"/>
      <c r="E66" s="94"/>
      <c r="F66" s="95"/>
      <c r="G66" s="42" t="s">
        <v>111</v>
      </c>
      <c r="H66" s="96"/>
      <c r="I66" s="44" t="s">
        <v>111</v>
      </c>
      <c r="J66" s="99"/>
      <c r="K66" s="51" t="s">
        <v>111</v>
      </c>
      <c r="L66" s="100"/>
      <c r="M66" s="42" t="s">
        <v>111</v>
      </c>
      <c r="N66" s="101"/>
      <c r="O66" s="42" t="s">
        <v>111</v>
      </c>
      <c r="P66" s="89">
        <v>0</v>
      </c>
    </row>
    <row r="67" spans="1:16" customFormat="1" ht="18.75" hidden="1" x14ac:dyDescent="0.25">
      <c r="A67" s="119" t="s">
        <v>77</v>
      </c>
      <c r="B67" s="121" t="s">
        <v>5</v>
      </c>
      <c r="C67" s="94"/>
      <c r="D67" s="94"/>
      <c r="E67" s="94"/>
      <c r="F67" s="95"/>
      <c r="G67" s="42" t="s">
        <v>111</v>
      </c>
      <c r="H67" s="96"/>
      <c r="I67" s="44" t="s">
        <v>111</v>
      </c>
      <c r="J67" s="99"/>
      <c r="K67" s="51" t="s">
        <v>111</v>
      </c>
      <c r="L67" s="100"/>
      <c r="M67" s="42" t="s">
        <v>111</v>
      </c>
      <c r="N67" s="101"/>
      <c r="O67" s="42" t="s">
        <v>111</v>
      </c>
      <c r="P67" s="89">
        <v>0</v>
      </c>
    </row>
    <row r="68" spans="1:16" customFormat="1" ht="18.75" hidden="1" x14ac:dyDescent="0.25">
      <c r="A68" s="119" t="s">
        <v>77</v>
      </c>
      <c r="B68" s="121" t="s">
        <v>5</v>
      </c>
      <c r="C68" s="94"/>
      <c r="D68" s="94"/>
      <c r="E68" s="94"/>
      <c r="F68" s="95"/>
      <c r="G68" s="42" t="s">
        <v>111</v>
      </c>
      <c r="H68" s="96"/>
      <c r="I68" s="44" t="s">
        <v>111</v>
      </c>
      <c r="J68" s="99"/>
      <c r="K68" s="51" t="s">
        <v>111</v>
      </c>
      <c r="L68" s="100"/>
      <c r="M68" s="42" t="s">
        <v>111</v>
      </c>
      <c r="N68" s="101"/>
      <c r="O68" s="42" t="s">
        <v>111</v>
      </c>
      <c r="P68" s="89">
        <v>0</v>
      </c>
    </row>
    <row r="69" spans="1:16" customFormat="1" ht="18.75" hidden="1" x14ac:dyDescent="0.25">
      <c r="A69" s="119" t="s">
        <v>77</v>
      </c>
      <c r="B69" s="121" t="s">
        <v>5</v>
      </c>
      <c r="C69" s="94"/>
      <c r="D69" s="94"/>
      <c r="E69" s="94"/>
      <c r="F69" s="95"/>
      <c r="G69" s="42" t="s">
        <v>111</v>
      </c>
      <c r="H69" s="96"/>
      <c r="I69" s="44" t="s">
        <v>111</v>
      </c>
      <c r="J69" s="99"/>
      <c r="K69" s="51" t="s">
        <v>111</v>
      </c>
      <c r="L69" s="100"/>
      <c r="M69" s="42" t="s">
        <v>111</v>
      </c>
      <c r="N69" s="101"/>
      <c r="O69" s="42" t="s">
        <v>111</v>
      </c>
      <c r="P69" s="89">
        <v>0</v>
      </c>
    </row>
    <row r="70" spans="1:16" customFormat="1" ht="18.75" hidden="1" x14ac:dyDescent="0.25">
      <c r="A70" s="119" t="s">
        <v>77</v>
      </c>
      <c r="B70" s="121" t="s">
        <v>5</v>
      </c>
      <c r="C70" s="94"/>
      <c r="D70" s="94"/>
      <c r="E70" s="94"/>
      <c r="F70" s="95"/>
      <c r="G70" s="42" t="s">
        <v>111</v>
      </c>
      <c r="H70" s="96"/>
      <c r="I70" s="44" t="s">
        <v>111</v>
      </c>
      <c r="J70" s="99"/>
      <c r="K70" s="51" t="s">
        <v>111</v>
      </c>
      <c r="L70" s="100"/>
      <c r="M70" s="42" t="s">
        <v>111</v>
      </c>
      <c r="N70" s="101"/>
      <c r="O70" s="42" t="s">
        <v>111</v>
      </c>
      <c r="P70" s="89">
        <v>0</v>
      </c>
    </row>
    <row r="71" spans="1:16" customFormat="1" ht="18.75" hidden="1" x14ac:dyDescent="0.25">
      <c r="A71" s="119" t="s">
        <v>77</v>
      </c>
      <c r="B71" s="121" t="s">
        <v>5</v>
      </c>
      <c r="C71" s="94"/>
      <c r="D71" s="94"/>
      <c r="E71" s="94"/>
      <c r="F71" s="95"/>
      <c r="G71" s="42" t="s">
        <v>111</v>
      </c>
      <c r="H71" s="96"/>
      <c r="I71" s="44" t="s">
        <v>111</v>
      </c>
      <c r="J71" s="99"/>
      <c r="K71" s="51" t="s">
        <v>111</v>
      </c>
      <c r="L71" s="100"/>
      <c r="M71" s="42" t="s">
        <v>111</v>
      </c>
      <c r="N71" s="101"/>
      <c r="O71" s="42" t="s">
        <v>111</v>
      </c>
      <c r="P71" s="89">
        <v>0</v>
      </c>
    </row>
    <row r="72" spans="1:16" customFormat="1" ht="18.75" hidden="1" x14ac:dyDescent="0.25">
      <c r="A72" s="119" t="s">
        <v>77</v>
      </c>
      <c r="B72" s="121" t="s">
        <v>5</v>
      </c>
      <c r="C72" s="94"/>
      <c r="D72" s="94"/>
      <c r="E72" s="94"/>
      <c r="F72" s="95"/>
      <c r="G72" s="42" t="s">
        <v>111</v>
      </c>
      <c r="H72" s="96"/>
      <c r="I72" s="44" t="s">
        <v>111</v>
      </c>
      <c r="J72" s="99"/>
      <c r="K72" s="51" t="s">
        <v>111</v>
      </c>
      <c r="L72" s="100"/>
      <c r="M72" s="42" t="s">
        <v>111</v>
      </c>
      <c r="N72" s="101"/>
      <c r="O72" s="42" t="s">
        <v>111</v>
      </c>
      <c r="P72" s="89">
        <v>0</v>
      </c>
    </row>
    <row r="73" spans="1:16" customFormat="1" ht="18.75" hidden="1" x14ac:dyDescent="0.25">
      <c r="A73" s="119" t="s">
        <v>77</v>
      </c>
      <c r="B73" s="121" t="s">
        <v>5</v>
      </c>
      <c r="C73" s="94"/>
      <c r="D73" s="94"/>
      <c r="E73" s="94"/>
      <c r="F73" s="102"/>
      <c r="G73" s="42" t="s">
        <v>111</v>
      </c>
      <c r="H73" s="96"/>
      <c r="I73" s="44" t="s">
        <v>111</v>
      </c>
      <c r="J73" s="99"/>
      <c r="K73" s="51" t="s">
        <v>111</v>
      </c>
      <c r="L73" s="100"/>
      <c r="M73" s="42" t="s">
        <v>111</v>
      </c>
      <c r="N73" s="101"/>
      <c r="O73" s="42" t="s">
        <v>111</v>
      </c>
      <c r="P73" s="89">
        <v>0</v>
      </c>
    </row>
    <row r="74" spans="1:16" customFormat="1" ht="18.75" hidden="1" x14ac:dyDescent="0.25">
      <c r="A74" s="119" t="s">
        <v>77</v>
      </c>
      <c r="B74" s="121" t="s">
        <v>5</v>
      </c>
      <c r="C74" s="94"/>
      <c r="D74" s="94"/>
      <c r="E74" s="94"/>
      <c r="F74" s="102"/>
      <c r="G74" s="42" t="s">
        <v>111</v>
      </c>
      <c r="H74" s="96"/>
      <c r="I74" s="44" t="s">
        <v>111</v>
      </c>
      <c r="J74" s="99"/>
      <c r="K74" s="51" t="s">
        <v>111</v>
      </c>
      <c r="L74" s="100"/>
      <c r="M74" s="42" t="s">
        <v>111</v>
      </c>
      <c r="N74" s="101"/>
      <c r="O74" s="42" t="s">
        <v>111</v>
      </c>
      <c r="P74" s="89">
        <v>0</v>
      </c>
    </row>
    <row r="75" spans="1:16" customFormat="1" ht="18.75" hidden="1" x14ac:dyDescent="0.25">
      <c r="A75" s="119" t="s">
        <v>78</v>
      </c>
      <c r="B75" s="120" t="s">
        <v>4</v>
      </c>
      <c r="C75" s="94"/>
      <c r="D75" s="94"/>
      <c r="E75" s="94"/>
      <c r="F75" s="95"/>
      <c r="G75" s="42" t="s">
        <v>111</v>
      </c>
      <c r="H75" s="96"/>
      <c r="I75" s="44" t="s">
        <v>111</v>
      </c>
      <c r="J75" s="97"/>
      <c r="K75" s="51" t="s">
        <v>111</v>
      </c>
      <c r="L75" s="100"/>
      <c r="M75" s="42" t="s">
        <v>111</v>
      </c>
      <c r="N75" s="101"/>
      <c r="O75" s="42" t="s">
        <v>111</v>
      </c>
      <c r="P75" s="89">
        <v>0</v>
      </c>
    </row>
    <row r="76" spans="1:16" customFormat="1" ht="18.75" hidden="1" x14ac:dyDescent="0.25">
      <c r="A76" s="119" t="s">
        <v>78</v>
      </c>
      <c r="B76" s="120" t="s">
        <v>4</v>
      </c>
      <c r="C76" s="94"/>
      <c r="D76" s="94"/>
      <c r="E76" s="94"/>
      <c r="F76" s="95"/>
      <c r="G76" s="42" t="s">
        <v>111</v>
      </c>
      <c r="H76" s="96"/>
      <c r="I76" s="44" t="s">
        <v>111</v>
      </c>
      <c r="J76" s="98"/>
      <c r="K76" s="51" t="s">
        <v>111</v>
      </c>
      <c r="L76" s="100"/>
      <c r="M76" s="42" t="s">
        <v>111</v>
      </c>
      <c r="N76" s="101"/>
      <c r="O76" s="42" t="s">
        <v>111</v>
      </c>
      <c r="P76" s="89">
        <v>0</v>
      </c>
    </row>
    <row r="77" spans="1:16" customFormat="1" ht="18.75" hidden="1" x14ac:dyDescent="0.25">
      <c r="A77" s="119" t="s">
        <v>78</v>
      </c>
      <c r="B77" s="120" t="s">
        <v>4</v>
      </c>
      <c r="C77" s="94"/>
      <c r="D77" s="94"/>
      <c r="E77" s="94"/>
      <c r="F77" s="95"/>
      <c r="G77" s="42" t="s">
        <v>111</v>
      </c>
      <c r="H77" s="96"/>
      <c r="I77" s="44" t="s">
        <v>111</v>
      </c>
      <c r="J77" s="98"/>
      <c r="K77" s="51" t="s">
        <v>111</v>
      </c>
      <c r="L77" s="100"/>
      <c r="M77" s="42" t="s">
        <v>111</v>
      </c>
      <c r="N77" s="101"/>
      <c r="O77" s="42" t="s">
        <v>111</v>
      </c>
      <c r="P77" s="89">
        <v>0</v>
      </c>
    </row>
    <row r="78" spans="1:16" customFormat="1" ht="18.75" hidden="1" x14ac:dyDescent="0.25">
      <c r="A78" s="119" t="s">
        <v>78</v>
      </c>
      <c r="B78" s="120" t="s">
        <v>4</v>
      </c>
      <c r="C78" s="94"/>
      <c r="D78" s="94"/>
      <c r="E78" s="94"/>
      <c r="F78" s="95"/>
      <c r="G78" s="42" t="s">
        <v>111</v>
      </c>
      <c r="H78" s="96"/>
      <c r="I78" s="44" t="s">
        <v>111</v>
      </c>
      <c r="J78" s="98"/>
      <c r="K78" s="51" t="s">
        <v>111</v>
      </c>
      <c r="L78" s="100"/>
      <c r="M78" s="42" t="s">
        <v>111</v>
      </c>
      <c r="N78" s="101"/>
      <c r="O78" s="42" t="s">
        <v>111</v>
      </c>
      <c r="P78" s="89">
        <v>0</v>
      </c>
    </row>
    <row r="79" spans="1:16" customFormat="1" ht="18.75" hidden="1" x14ac:dyDescent="0.25">
      <c r="A79" s="119" t="s">
        <v>78</v>
      </c>
      <c r="B79" s="120" t="s">
        <v>4</v>
      </c>
      <c r="C79" s="94"/>
      <c r="D79" s="94"/>
      <c r="E79" s="94"/>
      <c r="F79" s="95"/>
      <c r="G79" s="42" t="s">
        <v>111</v>
      </c>
      <c r="H79" s="96"/>
      <c r="I79" s="44" t="s">
        <v>111</v>
      </c>
      <c r="J79" s="98"/>
      <c r="K79" s="51" t="s">
        <v>111</v>
      </c>
      <c r="L79" s="100"/>
      <c r="M79" s="42" t="s">
        <v>111</v>
      </c>
      <c r="N79" s="101"/>
      <c r="O79" s="42" t="s">
        <v>111</v>
      </c>
      <c r="P79" s="89">
        <v>0</v>
      </c>
    </row>
    <row r="80" spans="1:16" customFormat="1" ht="18.75" hidden="1" x14ac:dyDescent="0.25">
      <c r="A80" s="119" t="s">
        <v>78</v>
      </c>
      <c r="B80" s="120" t="s">
        <v>4</v>
      </c>
      <c r="C80" s="94"/>
      <c r="D80" s="94"/>
      <c r="E80" s="94"/>
      <c r="F80" s="95"/>
      <c r="G80" s="42" t="s">
        <v>111</v>
      </c>
      <c r="H80" s="96"/>
      <c r="I80" s="44" t="s">
        <v>111</v>
      </c>
      <c r="J80" s="99"/>
      <c r="K80" s="51" t="s">
        <v>111</v>
      </c>
      <c r="L80" s="100"/>
      <c r="M80" s="42" t="s">
        <v>111</v>
      </c>
      <c r="N80" s="101"/>
      <c r="O80" s="42" t="s">
        <v>111</v>
      </c>
      <c r="P80" s="89">
        <v>0</v>
      </c>
    </row>
    <row r="81" spans="1:16" customFormat="1" ht="18.75" hidden="1" x14ac:dyDescent="0.25">
      <c r="A81" s="119" t="s">
        <v>78</v>
      </c>
      <c r="B81" s="120" t="s">
        <v>4</v>
      </c>
      <c r="C81" s="94"/>
      <c r="D81" s="94"/>
      <c r="E81" s="94"/>
      <c r="F81" s="95"/>
      <c r="G81" s="42" t="s">
        <v>111</v>
      </c>
      <c r="H81" s="96"/>
      <c r="I81" s="44" t="s">
        <v>111</v>
      </c>
      <c r="J81" s="99"/>
      <c r="K81" s="51" t="s">
        <v>111</v>
      </c>
      <c r="L81" s="100"/>
      <c r="M81" s="42" t="s">
        <v>111</v>
      </c>
      <c r="N81" s="101"/>
      <c r="O81" s="42" t="s">
        <v>111</v>
      </c>
      <c r="P81" s="89">
        <v>0</v>
      </c>
    </row>
    <row r="82" spans="1:16" customFormat="1" ht="18.75" hidden="1" x14ac:dyDescent="0.25">
      <c r="A82" s="119" t="s">
        <v>78</v>
      </c>
      <c r="B82" s="120" t="s">
        <v>4</v>
      </c>
      <c r="C82" s="94"/>
      <c r="D82" s="94"/>
      <c r="E82" s="94"/>
      <c r="F82" s="95"/>
      <c r="G82" s="42" t="s">
        <v>111</v>
      </c>
      <c r="H82" s="96"/>
      <c r="I82" s="44" t="s">
        <v>111</v>
      </c>
      <c r="J82" s="99"/>
      <c r="K82" s="51" t="s">
        <v>111</v>
      </c>
      <c r="L82" s="100"/>
      <c r="M82" s="42" t="s">
        <v>111</v>
      </c>
      <c r="N82" s="101"/>
      <c r="O82" s="42" t="s">
        <v>111</v>
      </c>
      <c r="P82" s="89">
        <v>0</v>
      </c>
    </row>
    <row r="83" spans="1:16" customFormat="1" ht="18.75" hidden="1" x14ac:dyDescent="0.25">
      <c r="A83" s="119" t="s">
        <v>78</v>
      </c>
      <c r="B83" s="120" t="s">
        <v>4</v>
      </c>
      <c r="C83" s="94"/>
      <c r="D83" s="94"/>
      <c r="E83" s="94"/>
      <c r="F83" s="95"/>
      <c r="G83" s="42" t="s">
        <v>111</v>
      </c>
      <c r="H83" s="96"/>
      <c r="I83" s="44" t="s">
        <v>111</v>
      </c>
      <c r="J83" s="99"/>
      <c r="K83" s="51" t="s">
        <v>111</v>
      </c>
      <c r="L83" s="100"/>
      <c r="M83" s="42" t="s">
        <v>111</v>
      </c>
      <c r="N83" s="101"/>
      <c r="O83" s="42" t="s">
        <v>111</v>
      </c>
      <c r="P83" s="89">
        <v>0</v>
      </c>
    </row>
    <row r="84" spans="1:16" customFormat="1" ht="18.75" hidden="1" x14ac:dyDescent="0.25">
      <c r="A84" s="119" t="s">
        <v>78</v>
      </c>
      <c r="B84" s="120" t="s">
        <v>4</v>
      </c>
      <c r="C84" s="94"/>
      <c r="D84" s="94"/>
      <c r="E84" s="94"/>
      <c r="F84" s="95"/>
      <c r="G84" s="42" t="s">
        <v>111</v>
      </c>
      <c r="H84" s="96"/>
      <c r="I84" s="44" t="s">
        <v>111</v>
      </c>
      <c r="J84" s="99"/>
      <c r="K84" s="51" t="s">
        <v>111</v>
      </c>
      <c r="L84" s="100"/>
      <c r="M84" s="42" t="s">
        <v>111</v>
      </c>
      <c r="N84" s="101"/>
      <c r="O84" s="42"/>
      <c r="P84" s="89">
        <v>0</v>
      </c>
    </row>
    <row r="85" spans="1:16" customFormat="1" ht="18.75" hidden="1" x14ac:dyDescent="0.25">
      <c r="A85" s="119" t="s">
        <v>78</v>
      </c>
      <c r="B85" s="120" t="s">
        <v>4</v>
      </c>
      <c r="C85" s="94"/>
      <c r="D85" s="94"/>
      <c r="E85" s="94"/>
      <c r="F85" s="95"/>
      <c r="G85" s="42" t="s">
        <v>111</v>
      </c>
      <c r="H85" s="96"/>
      <c r="I85" s="44" t="s">
        <v>111</v>
      </c>
      <c r="J85" s="99"/>
      <c r="K85" s="51" t="s">
        <v>111</v>
      </c>
      <c r="L85" s="100"/>
      <c r="M85" s="42" t="s">
        <v>111</v>
      </c>
      <c r="N85" s="101"/>
      <c r="O85" s="42"/>
      <c r="P85" s="89">
        <v>0</v>
      </c>
    </row>
    <row r="86" spans="1:16" customFormat="1" ht="18.75" hidden="1" x14ac:dyDescent="0.25">
      <c r="A86" s="119" t="s">
        <v>78</v>
      </c>
      <c r="B86" s="120" t="s">
        <v>4</v>
      </c>
      <c r="C86" s="94"/>
      <c r="D86" s="94"/>
      <c r="E86" s="94"/>
      <c r="F86" s="95"/>
      <c r="G86" s="42" t="s">
        <v>111</v>
      </c>
      <c r="H86" s="96"/>
      <c r="I86" s="44" t="s">
        <v>111</v>
      </c>
      <c r="J86" s="99"/>
      <c r="K86" s="51" t="s">
        <v>111</v>
      </c>
      <c r="L86" s="100"/>
      <c r="M86" s="42" t="s">
        <v>111</v>
      </c>
      <c r="N86" s="101"/>
      <c r="O86" s="42"/>
      <c r="P86" s="89">
        <v>0</v>
      </c>
    </row>
    <row r="87" spans="1:16" customFormat="1" ht="18.75" hidden="1" x14ac:dyDescent="0.25">
      <c r="A87" s="119" t="s">
        <v>78</v>
      </c>
      <c r="B87" s="121" t="s">
        <v>5</v>
      </c>
      <c r="C87" s="94"/>
      <c r="D87" s="94"/>
      <c r="E87" s="94"/>
      <c r="F87" s="95"/>
      <c r="G87" s="42" t="s">
        <v>111</v>
      </c>
      <c r="H87" s="96"/>
      <c r="I87" s="44" t="s">
        <v>111</v>
      </c>
      <c r="J87" s="99"/>
      <c r="K87" s="51" t="s">
        <v>111</v>
      </c>
      <c r="L87" s="100"/>
      <c r="M87" s="42" t="s">
        <v>111</v>
      </c>
      <c r="N87" s="101"/>
      <c r="O87" s="42" t="s">
        <v>111</v>
      </c>
      <c r="P87" s="89">
        <v>0</v>
      </c>
    </row>
    <row r="88" spans="1:16" customFormat="1" ht="18.75" hidden="1" x14ac:dyDescent="0.25">
      <c r="A88" s="119" t="s">
        <v>78</v>
      </c>
      <c r="B88" s="121" t="s">
        <v>5</v>
      </c>
      <c r="C88" s="94"/>
      <c r="D88" s="94"/>
      <c r="E88" s="94"/>
      <c r="F88" s="95"/>
      <c r="G88" s="42" t="s">
        <v>111</v>
      </c>
      <c r="H88" s="96"/>
      <c r="I88" s="44" t="s">
        <v>111</v>
      </c>
      <c r="J88" s="99"/>
      <c r="K88" s="51" t="s">
        <v>111</v>
      </c>
      <c r="L88" s="100"/>
      <c r="M88" s="42" t="s">
        <v>111</v>
      </c>
      <c r="N88" s="101"/>
      <c r="O88" s="42" t="s">
        <v>111</v>
      </c>
      <c r="P88" s="89">
        <v>0</v>
      </c>
    </row>
    <row r="89" spans="1:16" customFormat="1" ht="18.75" hidden="1" x14ac:dyDescent="0.25">
      <c r="A89" s="119" t="s">
        <v>78</v>
      </c>
      <c r="B89" s="121" t="s">
        <v>5</v>
      </c>
      <c r="C89" s="94"/>
      <c r="D89" s="94"/>
      <c r="E89" s="94"/>
      <c r="F89" s="95"/>
      <c r="G89" s="42" t="s">
        <v>111</v>
      </c>
      <c r="H89" s="96"/>
      <c r="I89" s="44" t="s">
        <v>111</v>
      </c>
      <c r="J89" s="99"/>
      <c r="K89" s="51" t="s">
        <v>111</v>
      </c>
      <c r="L89" s="100"/>
      <c r="M89" s="42" t="s">
        <v>111</v>
      </c>
      <c r="N89" s="101"/>
      <c r="O89" s="42" t="s">
        <v>111</v>
      </c>
      <c r="P89" s="89">
        <v>0</v>
      </c>
    </row>
    <row r="90" spans="1:16" customFormat="1" ht="18.75" hidden="1" x14ac:dyDescent="0.25">
      <c r="A90" s="119" t="s">
        <v>78</v>
      </c>
      <c r="B90" s="121" t="s">
        <v>5</v>
      </c>
      <c r="C90" s="94"/>
      <c r="D90" s="94"/>
      <c r="E90" s="94"/>
      <c r="F90" s="95"/>
      <c r="G90" s="42" t="s">
        <v>111</v>
      </c>
      <c r="H90" s="96"/>
      <c r="I90" s="44" t="s">
        <v>111</v>
      </c>
      <c r="J90" s="99"/>
      <c r="K90" s="51" t="s">
        <v>111</v>
      </c>
      <c r="L90" s="100"/>
      <c r="M90" s="42" t="s">
        <v>111</v>
      </c>
      <c r="N90" s="101"/>
      <c r="O90" s="42" t="s">
        <v>111</v>
      </c>
      <c r="P90" s="89">
        <v>0</v>
      </c>
    </row>
    <row r="91" spans="1:16" customFormat="1" ht="18.75" hidden="1" x14ac:dyDescent="0.25">
      <c r="A91" s="119" t="s">
        <v>78</v>
      </c>
      <c r="B91" s="121" t="s">
        <v>5</v>
      </c>
      <c r="C91" s="94"/>
      <c r="D91" s="94"/>
      <c r="E91" s="94"/>
      <c r="F91" s="95"/>
      <c r="G91" s="42" t="s">
        <v>111</v>
      </c>
      <c r="H91" s="96"/>
      <c r="I91" s="44" t="s">
        <v>111</v>
      </c>
      <c r="J91" s="99"/>
      <c r="K91" s="51" t="s">
        <v>111</v>
      </c>
      <c r="L91" s="100"/>
      <c r="M91" s="42" t="s">
        <v>111</v>
      </c>
      <c r="N91" s="101"/>
      <c r="O91" s="42" t="s">
        <v>111</v>
      </c>
      <c r="P91" s="89">
        <v>0</v>
      </c>
    </row>
    <row r="92" spans="1:16" customFormat="1" ht="18.75" hidden="1" x14ac:dyDescent="0.25">
      <c r="A92" s="119" t="s">
        <v>78</v>
      </c>
      <c r="B92" s="121" t="s">
        <v>5</v>
      </c>
      <c r="C92" s="94"/>
      <c r="D92" s="94"/>
      <c r="E92" s="94"/>
      <c r="F92" s="95"/>
      <c r="G92" s="42" t="s">
        <v>111</v>
      </c>
      <c r="H92" s="96"/>
      <c r="I92" s="44" t="s">
        <v>111</v>
      </c>
      <c r="J92" s="99"/>
      <c r="K92" s="51" t="s">
        <v>111</v>
      </c>
      <c r="L92" s="100"/>
      <c r="M92" s="42" t="s">
        <v>111</v>
      </c>
      <c r="N92" s="101"/>
      <c r="O92" s="42" t="s">
        <v>111</v>
      </c>
      <c r="P92" s="89">
        <v>0</v>
      </c>
    </row>
    <row r="93" spans="1:16" customFormat="1" ht="18.75" hidden="1" x14ac:dyDescent="0.25">
      <c r="A93" s="119" t="s">
        <v>78</v>
      </c>
      <c r="B93" s="121" t="s">
        <v>5</v>
      </c>
      <c r="C93" s="94"/>
      <c r="D93" s="94"/>
      <c r="E93" s="94"/>
      <c r="F93" s="95"/>
      <c r="G93" s="42" t="s">
        <v>111</v>
      </c>
      <c r="H93" s="96"/>
      <c r="I93" s="44" t="s">
        <v>111</v>
      </c>
      <c r="J93" s="99"/>
      <c r="K93" s="51" t="s">
        <v>111</v>
      </c>
      <c r="L93" s="100"/>
      <c r="M93" s="42" t="s">
        <v>111</v>
      </c>
      <c r="N93" s="101"/>
      <c r="O93" s="42" t="s">
        <v>111</v>
      </c>
      <c r="P93" s="89">
        <v>0</v>
      </c>
    </row>
    <row r="94" spans="1:16" customFormat="1" ht="18.75" hidden="1" x14ac:dyDescent="0.25">
      <c r="A94" s="119" t="s">
        <v>78</v>
      </c>
      <c r="B94" s="121" t="s">
        <v>5</v>
      </c>
      <c r="C94" s="94"/>
      <c r="D94" s="94"/>
      <c r="E94" s="94"/>
      <c r="F94" s="95"/>
      <c r="G94" s="42" t="s">
        <v>111</v>
      </c>
      <c r="H94" s="96"/>
      <c r="I94" s="44" t="s">
        <v>111</v>
      </c>
      <c r="J94" s="99"/>
      <c r="K94" s="51" t="s">
        <v>111</v>
      </c>
      <c r="L94" s="100"/>
      <c r="M94" s="42" t="s">
        <v>111</v>
      </c>
      <c r="N94" s="101"/>
      <c r="O94" s="42" t="s">
        <v>111</v>
      </c>
      <c r="P94" s="89">
        <v>0</v>
      </c>
    </row>
    <row r="95" spans="1:16" customFormat="1" ht="18.75" hidden="1" x14ac:dyDescent="0.25">
      <c r="A95" s="119" t="s">
        <v>78</v>
      </c>
      <c r="B95" s="121" t="s">
        <v>5</v>
      </c>
      <c r="C95" s="94"/>
      <c r="D95" s="94"/>
      <c r="E95" s="94"/>
      <c r="F95" s="95"/>
      <c r="G95" s="42" t="s">
        <v>111</v>
      </c>
      <c r="H95" s="96"/>
      <c r="I95" s="44" t="s">
        <v>111</v>
      </c>
      <c r="J95" s="99"/>
      <c r="K95" s="51" t="s">
        <v>111</v>
      </c>
      <c r="L95" s="100"/>
      <c r="M95" s="42" t="s">
        <v>111</v>
      </c>
      <c r="N95" s="101"/>
      <c r="O95" s="42" t="s">
        <v>111</v>
      </c>
      <c r="P95" s="89">
        <v>0</v>
      </c>
    </row>
    <row r="96" spans="1:16" customFormat="1" ht="18.75" hidden="1" x14ac:dyDescent="0.25">
      <c r="A96" s="119" t="s">
        <v>78</v>
      </c>
      <c r="B96" s="121" t="s">
        <v>5</v>
      </c>
      <c r="C96" s="94"/>
      <c r="D96" s="94"/>
      <c r="E96" s="94"/>
      <c r="F96" s="95"/>
      <c r="G96" s="42" t="s">
        <v>111</v>
      </c>
      <c r="H96" s="96"/>
      <c r="I96" s="44" t="s">
        <v>111</v>
      </c>
      <c r="J96" s="99"/>
      <c r="K96" s="51" t="s">
        <v>111</v>
      </c>
      <c r="L96" s="100"/>
      <c r="M96" s="42" t="s">
        <v>111</v>
      </c>
      <c r="N96" s="101"/>
      <c r="O96" s="42" t="s">
        <v>111</v>
      </c>
      <c r="P96" s="89">
        <v>0</v>
      </c>
    </row>
    <row r="97" spans="1:16" customFormat="1" ht="18.75" hidden="1" x14ac:dyDescent="0.25">
      <c r="A97" s="119" t="s">
        <v>78</v>
      </c>
      <c r="B97" s="121" t="s">
        <v>5</v>
      </c>
      <c r="C97" s="94"/>
      <c r="D97" s="94"/>
      <c r="E97" s="94"/>
      <c r="F97" s="102"/>
      <c r="G97" s="42" t="s">
        <v>111</v>
      </c>
      <c r="H97" s="96"/>
      <c r="I97" s="44" t="s">
        <v>111</v>
      </c>
      <c r="J97" s="99"/>
      <c r="K97" s="51" t="s">
        <v>111</v>
      </c>
      <c r="L97" s="100"/>
      <c r="M97" s="42" t="s">
        <v>111</v>
      </c>
      <c r="N97" s="101"/>
      <c r="O97" s="42" t="s">
        <v>111</v>
      </c>
      <c r="P97" s="89">
        <v>0</v>
      </c>
    </row>
    <row r="98" spans="1:16" customFormat="1" ht="18.75" hidden="1" x14ac:dyDescent="0.25">
      <c r="A98" s="119" t="s">
        <v>78</v>
      </c>
      <c r="B98" s="121" t="s">
        <v>5</v>
      </c>
      <c r="C98" s="94"/>
      <c r="D98" s="94"/>
      <c r="E98" s="94"/>
      <c r="F98" s="102"/>
      <c r="G98" s="42" t="s">
        <v>111</v>
      </c>
      <c r="H98" s="96"/>
      <c r="I98" s="44" t="s">
        <v>111</v>
      </c>
      <c r="J98" s="99"/>
      <c r="K98" s="51" t="s">
        <v>111</v>
      </c>
      <c r="L98" s="100"/>
      <c r="M98" s="42" t="s">
        <v>111</v>
      </c>
      <c r="N98" s="101"/>
      <c r="O98" s="42" t="s">
        <v>111</v>
      </c>
      <c r="P98" s="89">
        <v>0</v>
      </c>
    </row>
    <row r="99" spans="1:16" customFormat="1" hidden="1" x14ac:dyDescent="0.25"/>
    <row r="100" spans="1:16" customFormat="1" hidden="1" x14ac:dyDescent="0.25"/>
    <row r="101" spans="1:16" customFormat="1" hidden="1" x14ac:dyDescent="0.25"/>
    <row r="102" spans="1:16" customFormat="1" hidden="1" x14ac:dyDescent="0.25"/>
    <row r="103" spans="1:16" customFormat="1" hidden="1" x14ac:dyDescent="0.25"/>
    <row r="104" spans="1:16" customFormat="1" hidden="1" x14ac:dyDescent="0.25"/>
    <row r="105" spans="1:16" customFormat="1" hidden="1" x14ac:dyDescent="0.25"/>
    <row r="106" spans="1:16" customFormat="1" hidden="1" x14ac:dyDescent="0.25"/>
    <row r="107" spans="1:16" customFormat="1" hidden="1" x14ac:dyDescent="0.25"/>
    <row r="108" spans="1:16" customFormat="1" hidden="1" x14ac:dyDescent="0.25"/>
    <row r="109" spans="1:16" customFormat="1" hidden="1" x14ac:dyDescent="0.25"/>
    <row r="110" spans="1:16" customFormat="1" hidden="1" x14ac:dyDescent="0.25"/>
  </sheetData>
  <autoFilter ref="A2:P110">
    <filterColumn colId="2">
      <filters>
        <filter val="F"/>
      </filters>
    </filterColumn>
  </autoFilter>
  <sortState ref="A3:P110">
    <sortCondition ref="H3:H110"/>
  </sortState>
  <mergeCells count="5">
    <mergeCell ref="F1:G1"/>
    <mergeCell ref="H1:I1"/>
    <mergeCell ref="J1:K1"/>
    <mergeCell ref="L1:M1"/>
    <mergeCell ref="N1:O1"/>
  </mergeCells>
  <pageMargins left="0" right="0" top="0" bottom="0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Y27"/>
  <sheetViews>
    <sheetView zoomScale="70" zoomScaleNormal="70" workbookViewId="0">
      <selection activeCell="E3" sqref="E3:F3"/>
    </sheetView>
  </sheetViews>
  <sheetFormatPr baseColWidth="10" defaultRowHeight="15" x14ac:dyDescent="0.25"/>
  <cols>
    <col min="1" max="1" width="1" customWidth="1"/>
    <col min="2" max="2" width="3.7109375" customWidth="1"/>
    <col min="3" max="3" width="4.5703125" customWidth="1"/>
    <col min="4" max="4" width="16" customWidth="1"/>
    <col min="5" max="5" width="14.7109375" customWidth="1"/>
    <col min="6" max="6" width="9.7109375" customWidth="1"/>
    <col min="7" max="7" width="7.140625" customWidth="1"/>
    <col min="8" max="8" width="9.7109375" customWidth="1"/>
    <col min="9" max="9" width="7.140625" customWidth="1"/>
    <col min="10" max="10" width="9.7109375" customWidth="1"/>
    <col min="11" max="11" width="7.140625" customWidth="1"/>
    <col min="12" max="12" width="9.7109375" customWidth="1"/>
    <col min="13" max="13" width="7.140625" customWidth="1"/>
    <col min="14" max="14" width="9.7109375" customWidth="1"/>
    <col min="15" max="15" width="7.140625" customWidth="1"/>
    <col min="16" max="16" width="12" customWidth="1"/>
    <col min="17" max="17" width="10.42578125" customWidth="1"/>
    <col min="25" max="25" width="0" hidden="1" customWidth="1"/>
  </cols>
  <sheetData>
    <row r="1" spans="2:25" ht="23.25" x14ac:dyDescent="0.35">
      <c r="C1" s="240"/>
      <c r="D1" s="240"/>
      <c r="G1" s="249" t="s">
        <v>139</v>
      </c>
    </row>
    <row r="2" spans="2:25" ht="9" customHeight="1" x14ac:dyDescent="0.25">
      <c r="B2" s="241"/>
      <c r="C2" s="241"/>
      <c r="D2" s="273"/>
      <c r="F2" s="241"/>
      <c r="G2" s="241"/>
      <c r="H2" s="241"/>
      <c r="I2" s="241"/>
      <c r="J2" s="328"/>
      <c r="K2" s="328"/>
      <c r="L2" s="328"/>
      <c r="M2" s="328"/>
      <c r="N2" s="328"/>
      <c r="O2" s="328"/>
    </row>
    <row r="3" spans="2:25" ht="24" customHeight="1" x14ac:dyDescent="0.25">
      <c r="C3" s="273"/>
      <c r="D3" s="272" t="s">
        <v>140</v>
      </c>
      <c r="E3" s="341" t="s">
        <v>145</v>
      </c>
      <c r="F3" s="341"/>
      <c r="H3" s="243"/>
      <c r="I3" s="3"/>
      <c r="J3" s="243"/>
    </row>
    <row r="4" spans="2:25" ht="10.9" customHeight="1" thickBot="1" x14ac:dyDescent="0.3"/>
    <row r="5" spans="2:25" ht="23.45" customHeight="1" x14ac:dyDescent="0.25">
      <c r="B5" s="329" t="s">
        <v>122</v>
      </c>
      <c r="C5" s="330"/>
      <c r="D5" s="331"/>
      <c r="E5" s="331"/>
      <c r="F5" s="351"/>
      <c r="G5" s="352"/>
      <c r="H5" s="351"/>
      <c r="I5" s="352"/>
      <c r="J5" s="351"/>
      <c r="K5" s="352"/>
      <c r="L5" s="351"/>
      <c r="M5" s="352"/>
      <c r="N5" s="351"/>
      <c r="O5" s="352"/>
      <c r="P5" s="250"/>
      <c r="Q5" s="348" t="s">
        <v>134</v>
      </c>
    </row>
    <row r="6" spans="2:25" ht="22.15" customHeight="1" thickBot="1" x14ac:dyDescent="0.3">
      <c r="B6" s="332" t="s">
        <v>123</v>
      </c>
      <c r="C6" s="333"/>
      <c r="D6" s="334"/>
      <c r="E6" s="334"/>
      <c r="F6" s="326" t="s">
        <v>124</v>
      </c>
      <c r="G6" s="327"/>
      <c r="H6" s="326" t="s">
        <v>124</v>
      </c>
      <c r="I6" s="327"/>
      <c r="J6" s="326" t="s">
        <v>124</v>
      </c>
      <c r="K6" s="327"/>
      <c r="L6" s="326" t="s">
        <v>124</v>
      </c>
      <c r="M6" s="327"/>
      <c r="N6" s="326" t="s">
        <v>124</v>
      </c>
      <c r="O6" s="327"/>
      <c r="P6" s="251" t="s">
        <v>125</v>
      </c>
      <c r="Q6" s="349"/>
    </row>
    <row r="7" spans="2:25" ht="47.45" customHeight="1" thickBot="1" x14ac:dyDescent="0.3">
      <c r="B7" s="335" t="s">
        <v>126</v>
      </c>
      <c r="C7" s="336"/>
      <c r="D7" s="337"/>
      <c r="E7" s="338"/>
      <c r="F7" s="339" t="s">
        <v>127</v>
      </c>
      <c r="G7" s="340"/>
      <c r="H7" s="339" t="s">
        <v>128</v>
      </c>
      <c r="I7" s="340"/>
      <c r="J7" s="339" t="s">
        <v>129</v>
      </c>
      <c r="K7" s="340"/>
      <c r="L7" s="339" t="s">
        <v>130</v>
      </c>
      <c r="M7" s="340"/>
      <c r="N7" s="339" t="s">
        <v>131</v>
      </c>
      <c r="O7" s="340"/>
      <c r="P7" s="246" t="s">
        <v>132</v>
      </c>
      <c r="Q7" s="349"/>
    </row>
    <row r="8" spans="2:25" x14ac:dyDescent="0.25">
      <c r="B8" s="324" t="s">
        <v>22</v>
      </c>
      <c r="C8" s="325"/>
      <c r="D8" s="277" t="s">
        <v>133</v>
      </c>
      <c r="E8" s="262" t="s">
        <v>160</v>
      </c>
      <c r="F8" s="245" t="s">
        <v>6</v>
      </c>
      <c r="G8" s="256" t="s">
        <v>7</v>
      </c>
      <c r="H8" s="245" t="s">
        <v>6</v>
      </c>
      <c r="I8" s="256" t="s">
        <v>7</v>
      </c>
      <c r="J8" s="245" t="s">
        <v>9</v>
      </c>
      <c r="K8" s="256" t="s">
        <v>7</v>
      </c>
      <c r="L8" s="245" t="s">
        <v>9</v>
      </c>
      <c r="M8" s="256" t="s">
        <v>7</v>
      </c>
      <c r="N8" s="245" t="s">
        <v>9</v>
      </c>
      <c r="O8" s="256" t="s">
        <v>7</v>
      </c>
      <c r="P8" s="247" t="s">
        <v>11</v>
      </c>
      <c r="Q8" s="349"/>
      <c r="Y8" t="s">
        <v>141</v>
      </c>
    </row>
    <row r="9" spans="2:25" ht="20.45" customHeight="1" x14ac:dyDescent="0.25">
      <c r="B9" s="244">
        <v>1</v>
      </c>
      <c r="C9" s="242"/>
      <c r="D9" s="275"/>
      <c r="E9" s="260"/>
      <c r="F9" s="244"/>
      <c r="G9" s="257"/>
      <c r="H9" s="244"/>
      <c r="I9" s="257"/>
      <c r="J9" s="244"/>
      <c r="K9" s="257"/>
      <c r="L9" s="244"/>
      <c r="M9" s="257"/>
      <c r="N9" s="244"/>
      <c r="O9" s="257"/>
      <c r="P9" s="248"/>
      <c r="Q9" s="349"/>
      <c r="Y9" t="s">
        <v>142</v>
      </c>
    </row>
    <row r="10" spans="2:25" ht="20.45" customHeight="1" x14ac:dyDescent="0.25">
      <c r="B10" s="244">
        <v>2</v>
      </c>
      <c r="C10" s="242"/>
      <c r="D10" s="275"/>
      <c r="E10" s="260"/>
      <c r="F10" s="244"/>
      <c r="G10" s="257"/>
      <c r="H10" s="244"/>
      <c r="I10" s="257"/>
      <c r="J10" s="244"/>
      <c r="K10" s="257"/>
      <c r="L10" s="244"/>
      <c r="M10" s="257"/>
      <c r="N10" s="244"/>
      <c r="O10" s="257"/>
      <c r="P10" s="248"/>
      <c r="Q10" s="349"/>
      <c r="Y10" t="s">
        <v>143</v>
      </c>
    </row>
    <row r="11" spans="2:25" ht="20.45" customHeight="1" x14ac:dyDescent="0.25">
      <c r="B11" s="244">
        <v>3</v>
      </c>
      <c r="C11" s="242"/>
      <c r="D11" s="275"/>
      <c r="E11" s="260"/>
      <c r="F11" s="244"/>
      <c r="G11" s="257"/>
      <c r="H11" s="244"/>
      <c r="I11" s="257"/>
      <c r="J11" s="244"/>
      <c r="K11" s="257"/>
      <c r="L11" s="244"/>
      <c r="M11" s="257"/>
      <c r="N11" s="244"/>
      <c r="O11" s="257"/>
      <c r="P11" s="248"/>
      <c r="Q11" s="349"/>
      <c r="Y11" t="s">
        <v>144</v>
      </c>
    </row>
    <row r="12" spans="2:25" ht="20.45" customHeight="1" x14ac:dyDescent="0.25">
      <c r="B12" s="244">
        <v>4</v>
      </c>
      <c r="C12" s="242"/>
      <c r="D12" s="275"/>
      <c r="E12" s="260"/>
      <c r="F12" s="244"/>
      <c r="G12" s="257"/>
      <c r="H12" s="244"/>
      <c r="I12" s="257"/>
      <c r="J12" s="244"/>
      <c r="K12" s="257"/>
      <c r="L12" s="244"/>
      <c r="M12" s="257"/>
      <c r="N12" s="244"/>
      <c r="O12" s="257"/>
      <c r="P12" s="248"/>
      <c r="Q12" s="349"/>
      <c r="Y12" t="s">
        <v>145</v>
      </c>
    </row>
    <row r="13" spans="2:25" ht="20.45" customHeight="1" x14ac:dyDescent="0.25">
      <c r="B13" s="244">
        <v>5</v>
      </c>
      <c r="C13" s="242"/>
      <c r="D13" s="275"/>
      <c r="E13" s="260"/>
      <c r="F13" s="244"/>
      <c r="G13" s="257"/>
      <c r="H13" s="244"/>
      <c r="I13" s="257"/>
      <c r="J13" s="244"/>
      <c r="K13" s="257"/>
      <c r="L13" s="244"/>
      <c r="M13" s="257"/>
      <c r="N13" s="244"/>
      <c r="O13" s="257"/>
      <c r="P13" s="248"/>
      <c r="Q13" s="349"/>
      <c r="S13" t="s">
        <v>161</v>
      </c>
      <c r="Y13" t="s">
        <v>146</v>
      </c>
    </row>
    <row r="14" spans="2:25" ht="20.45" customHeight="1" x14ac:dyDescent="0.25">
      <c r="B14" s="244">
        <v>6</v>
      </c>
      <c r="C14" s="242"/>
      <c r="D14" s="275"/>
      <c r="E14" s="260"/>
      <c r="F14" s="244"/>
      <c r="G14" s="257"/>
      <c r="H14" s="244"/>
      <c r="I14" s="257"/>
      <c r="J14" s="244"/>
      <c r="K14" s="257"/>
      <c r="L14" s="244"/>
      <c r="M14" s="257"/>
      <c r="N14" s="244"/>
      <c r="O14" s="257"/>
      <c r="P14" s="248"/>
      <c r="Q14" s="349"/>
      <c r="S14" s="281" t="s">
        <v>162</v>
      </c>
      <c r="Y14" t="s">
        <v>147</v>
      </c>
    </row>
    <row r="15" spans="2:25" ht="20.45" customHeight="1" x14ac:dyDescent="0.25">
      <c r="B15" s="244">
        <v>7</v>
      </c>
      <c r="C15" s="242"/>
      <c r="D15" s="275"/>
      <c r="E15" s="260"/>
      <c r="F15" s="244"/>
      <c r="G15" s="257"/>
      <c r="H15" s="244"/>
      <c r="I15" s="257"/>
      <c r="J15" s="244"/>
      <c r="K15" s="257"/>
      <c r="L15" s="244"/>
      <c r="M15" s="257"/>
      <c r="N15" s="244"/>
      <c r="O15" s="257"/>
      <c r="P15" s="248"/>
      <c r="Q15" s="349"/>
      <c r="S15" t="s">
        <v>163</v>
      </c>
      <c r="Y15" t="s">
        <v>148</v>
      </c>
    </row>
    <row r="16" spans="2:25" ht="20.45" customHeight="1" x14ac:dyDescent="0.25">
      <c r="B16" s="244">
        <v>8</v>
      </c>
      <c r="C16" s="242"/>
      <c r="D16" s="275"/>
      <c r="E16" s="260"/>
      <c r="F16" s="244"/>
      <c r="G16" s="257"/>
      <c r="H16" s="244"/>
      <c r="I16" s="257"/>
      <c r="J16" s="244"/>
      <c r="K16" s="257"/>
      <c r="L16" s="244"/>
      <c r="M16" s="257"/>
      <c r="N16" s="244"/>
      <c r="O16" s="257"/>
      <c r="P16" s="248"/>
      <c r="Q16" s="349"/>
    </row>
    <row r="17" spans="2:19" ht="20.45" customHeight="1" x14ac:dyDescent="0.25">
      <c r="B17" s="244">
        <v>9</v>
      </c>
      <c r="C17" s="242"/>
      <c r="D17" s="275"/>
      <c r="E17" s="260"/>
      <c r="F17" s="244"/>
      <c r="G17" s="257"/>
      <c r="H17" s="244"/>
      <c r="I17" s="257"/>
      <c r="J17" s="244"/>
      <c r="K17" s="257"/>
      <c r="L17" s="244"/>
      <c r="M17" s="257"/>
      <c r="N17" s="244"/>
      <c r="O17" s="257"/>
      <c r="P17" s="248"/>
      <c r="Q17" s="349"/>
    </row>
    <row r="18" spans="2:19" ht="20.45" customHeight="1" x14ac:dyDescent="0.25">
      <c r="B18" s="244">
        <v>10</v>
      </c>
      <c r="C18" s="242"/>
      <c r="D18" s="275"/>
      <c r="E18" s="260"/>
      <c r="F18" s="244"/>
      <c r="G18" s="257"/>
      <c r="H18" s="244"/>
      <c r="I18" s="257"/>
      <c r="J18" s="244"/>
      <c r="K18" s="257"/>
      <c r="L18" s="244"/>
      <c r="M18" s="257"/>
      <c r="N18" s="244"/>
      <c r="O18" s="257"/>
      <c r="P18" s="248"/>
      <c r="Q18" s="349"/>
    </row>
    <row r="19" spans="2:19" ht="20.45" customHeight="1" x14ac:dyDescent="0.25">
      <c r="B19" s="244">
        <v>11</v>
      </c>
      <c r="C19" s="242"/>
      <c r="D19" s="275"/>
      <c r="E19" s="260"/>
      <c r="F19" s="244"/>
      <c r="G19" s="257"/>
      <c r="H19" s="244"/>
      <c r="I19" s="257"/>
      <c r="J19" s="244"/>
      <c r="K19" s="257"/>
      <c r="L19" s="244"/>
      <c r="M19" s="257"/>
      <c r="N19" s="244"/>
      <c r="O19" s="257"/>
      <c r="P19" s="248"/>
      <c r="Q19" s="349"/>
    </row>
    <row r="20" spans="2:19" ht="20.45" customHeight="1" x14ac:dyDescent="0.25">
      <c r="B20" s="244">
        <v>12</v>
      </c>
      <c r="C20" s="242"/>
      <c r="D20" s="275"/>
      <c r="E20" s="260"/>
      <c r="F20" s="244"/>
      <c r="G20" s="257"/>
      <c r="H20" s="244"/>
      <c r="I20" s="257"/>
      <c r="J20" s="244"/>
      <c r="K20" s="257"/>
      <c r="L20" s="244"/>
      <c r="M20" s="257"/>
      <c r="N20" s="244"/>
      <c r="O20" s="257"/>
      <c r="P20" s="248"/>
      <c r="Q20" s="349"/>
    </row>
    <row r="21" spans="2:19" ht="20.45" customHeight="1" x14ac:dyDescent="0.25">
      <c r="B21" s="244"/>
      <c r="C21" s="242"/>
      <c r="D21" s="275"/>
      <c r="E21" s="260"/>
      <c r="F21" s="244"/>
      <c r="G21" s="257"/>
      <c r="H21" s="244"/>
      <c r="I21" s="257"/>
      <c r="J21" s="244"/>
      <c r="K21" s="257"/>
      <c r="L21" s="244"/>
      <c r="M21" s="257"/>
      <c r="N21" s="244"/>
      <c r="O21" s="257"/>
      <c r="P21" s="248"/>
      <c r="Q21" s="349"/>
    </row>
    <row r="22" spans="2:19" ht="20.45" customHeight="1" x14ac:dyDescent="0.25">
      <c r="B22" s="244"/>
      <c r="C22" s="242"/>
      <c r="D22" s="275"/>
      <c r="E22" s="260"/>
      <c r="F22" s="244"/>
      <c r="G22" s="257"/>
      <c r="H22" s="244"/>
      <c r="I22" s="257"/>
      <c r="J22" s="244"/>
      <c r="K22" s="257"/>
      <c r="L22" s="244"/>
      <c r="M22" s="257"/>
      <c r="N22" s="244"/>
      <c r="O22" s="257"/>
      <c r="P22" s="248"/>
      <c r="Q22" s="349"/>
      <c r="S22" t="s">
        <v>164</v>
      </c>
    </row>
    <row r="23" spans="2:19" ht="20.45" customHeight="1" x14ac:dyDescent="0.25">
      <c r="B23" s="244"/>
      <c r="C23" s="242"/>
      <c r="D23" s="275"/>
      <c r="E23" s="260"/>
      <c r="F23" s="244"/>
      <c r="G23" s="257"/>
      <c r="H23" s="244"/>
      <c r="I23" s="257"/>
      <c r="J23" s="244"/>
      <c r="K23" s="257"/>
      <c r="L23" s="244"/>
      <c r="M23" s="257"/>
      <c r="N23" s="244"/>
      <c r="O23" s="257"/>
      <c r="P23" s="248"/>
      <c r="Q23" s="349"/>
    </row>
    <row r="24" spans="2:19" ht="20.45" customHeight="1" thickBot="1" x14ac:dyDescent="0.3">
      <c r="B24" s="252"/>
      <c r="C24" s="253"/>
      <c r="D24" s="276"/>
      <c r="E24" s="261"/>
      <c r="F24" s="252"/>
      <c r="G24" s="258"/>
      <c r="H24" s="252"/>
      <c r="I24" s="258"/>
      <c r="J24" s="252"/>
      <c r="K24" s="258"/>
      <c r="L24" s="252"/>
      <c r="M24" s="258"/>
      <c r="N24" s="252"/>
      <c r="O24" s="258"/>
      <c r="P24" s="254"/>
      <c r="Q24" s="350"/>
    </row>
    <row r="25" spans="2:19" ht="34.15" customHeight="1" thickBot="1" x14ac:dyDescent="0.3">
      <c r="B25" s="345" t="s">
        <v>135</v>
      </c>
      <c r="C25" s="346"/>
      <c r="D25" s="347"/>
      <c r="E25" s="347"/>
      <c r="F25" s="343" t="s">
        <v>136</v>
      </c>
      <c r="G25" s="344"/>
      <c r="H25" s="343" t="s">
        <v>136</v>
      </c>
      <c r="I25" s="344"/>
      <c r="J25" s="343" t="s">
        <v>136</v>
      </c>
      <c r="K25" s="344"/>
      <c r="L25" s="343" t="s">
        <v>136</v>
      </c>
      <c r="M25" s="344"/>
      <c r="N25" s="343" t="s">
        <v>136</v>
      </c>
      <c r="O25" s="344"/>
      <c r="P25" s="255" t="s">
        <v>7</v>
      </c>
      <c r="Q25" s="259" t="s">
        <v>137</v>
      </c>
    </row>
    <row r="27" spans="2:19" ht="21" customHeight="1" x14ac:dyDescent="0.25">
      <c r="B27" s="342" t="s">
        <v>138</v>
      </c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</row>
  </sheetData>
  <mergeCells count="31">
    <mergeCell ref="B27:Q27"/>
    <mergeCell ref="L25:M25"/>
    <mergeCell ref="N25:O25"/>
    <mergeCell ref="B25:E25"/>
    <mergeCell ref="Q5:Q24"/>
    <mergeCell ref="F25:G25"/>
    <mergeCell ref="H5:I5"/>
    <mergeCell ref="J5:K5"/>
    <mergeCell ref="L5:M5"/>
    <mergeCell ref="N5:O5"/>
    <mergeCell ref="F6:G6"/>
    <mergeCell ref="H6:I6"/>
    <mergeCell ref="F5:G5"/>
    <mergeCell ref="L6:M6"/>
    <mergeCell ref="H25:I25"/>
    <mergeCell ref="J25:K25"/>
    <mergeCell ref="B8:C8"/>
    <mergeCell ref="J6:K6"/>
    <mergeCell ref="N2:O2"/>
    <mergeCell ref="B5:E5"/>
    <mergeCell ref="B6:E6"/>
    <mergeCell ref="B7:E7"/>
    <mergeCell ref="J2:K2"/>
    <mergeCell ref="L2:M2"/>
    <mergeCell ref="N6:O6"/>
    <mergeCell ref="F7:G7"/>
    <mergeCell ref="H7:I7"/>
    <mergeCell ref="J7:K7"/>
    <mergeCell ref="L7:M7"/>
    <mergeCell ref="N7:O7"/>
    <mergeCell ref="E3:F3"/>
  </mergeCells>
  <dataValidations count="1">
    <dataValidation type="list" allowBlank="1" showInputMessage="1" showErrorMessage="1" sqref="E3:F3">
      <formula1>$Y$8:$Y$15</formula1>
    </dataValidation>
  </dataValidations>
  <pageMargins left="3.937007874015748E-2" right="3.937007874015748E-2" top="0.19685039370078741" bottom="0" header="0.31496062992125984" footer="0.31496062992125984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M83"/>
  <sheetViews>
    <sheetView tabSelected="1" zoomScale="70" zoomScaleNormal="70" workbookViewId="0">
      <selection activeCell="E2" sqref="E2:F2"/>
    </sheetView>
  </sheetViews>
  <sheetFormatPr baseColWidth="10" defaultColWidth="11.5703125" defaultRowHeight="15" x14ac:dyDescent="0.25"/>
  <cols>
    <col min="1" max="1" width="1.85546875" style="3" customWidth="1"/>
    <col min="2" max="2" width="3.7109375" style="3" customWidth="1"/>
    <col min="3" max="3" width="6.140625" style="3" customWidth="1"/>
    <col min="4" max="4" width="14.85546875" style="262" customWidth="1"/>
    <col min="5" max="5" width="12.7109375" style="3" customWidth="1"/>
    <col min="6" max="6" width="9.85546875" style="3" customWidth="1"/>
    <col min="7" max="7" width="2.85546875" style="3" customWidth="1"/>
    <col min="8" max="8" width="3.7109375" style="262" customWidth="1"/>
    <col min="9" max="9" width="6" style="262" customWidth="1"/>
    <col min="10" max="10" width="14.85546875" style="262" customWidth="1"/>
    <col min="11" max="11" width="12.7109375" style="262" customWidth="1"/>
    <col min="12" max="12" width="9.85546875" style="262" customWidth="1"/>
    <col min="13" max="13" width="2.85546875" style="262" customWidth="1"/>
    <col min="14" max="16384" width="11.5703125" style="3"/>
  </cols>
  <sheetData>
    <row r="1" spans="2:12" ht="9" customHeight="1" thickBot="1" x14ac:dyDescent="0.3"/>
    <row r="2" spans="2:12" ht="26.45" customHeight="1" thickBot="1" x14ac:dyDescent="0.3">
      <c r="B2" s="363" t="s">
        <v>151</v>
      </c>
      <c r="C2" s="363"/>
      <c r="D2" s="274"/>
      <c r="E2" s="364" t="s">
        <v>147</v>
      </c>
      <c r="F2" s="365"/>
      <c r="H2" s="363" t="s">
        <v>151</v>
      </c>
      <c r="I2" s="363"/>
      <c r="J2" s="274"/>
      <c r="K2" s="353" t="str">
        <f>E2</f>
        <v>5°4 - A</v>
      </c>
      <c r="L2" s="354"/>
    </row>
    <row r="3" spans="2:12" ht="9" customHeight="1" thickBot="1" x14ac:dyDescent="0.3"/>
    <row r="4" spans="2:12" ht="31.9" customHeight="1" thickBot="1" x14ac:dyDescent="0.3">
      <c r="B4" s="359" t="s">
        <v>150</v>
      </c>
      <c r="C4" s="360"/>
      <c r="D4" s="356" t="s">
        <v>149</v>
      </c>
      <c r="E4" s="357"/>
      <c r="F4" s="358"/>
      <c r="G4" s="262"/>
      <c r="H4" s="359" t="s">
        <v>150</v>
      </c>
      <c r="I4" s="360"/>
      <c r="J4" s="356" t="s">
        <v>152</v>
      </c>
      <c r="K4" s="357"/>
      <c r="L4" s="358"/>
    </row>
    <row r="5" spans="2:12" ht="15.75" x14ac:dyDescent="0.25">
      <c r="B5" s="361" t="s">
        <v>22</v>
      </c>
      <c r="C5" s="362"/>
      <c r="D5" s="266" t="s">
        <v>133</v>
      </c>
      <c r="E5" s="266" t="s">
        <v>160</v>
      </c>
      <c r="F5" s="267" t="s">
        <v>6</v>
      </c>
      <c r="H5" s="361" t="s">
        <v>22</v>
      </c>
      <c r="I5" s="362"/>
      <c r="J5" s="266" t="s">
        <v>133</v>
      </c>
      <c r="K5" s="266" t="s">
        <v>160</v>
      </c>
      <c r="L5" s="267" t="s">
        <v>6</v>
      </c>
    </row>
    <row r="6" spans="2:12" ht="25.15" customHeight="1" x14ac:dyDescent="0.25">
      <c r="B6" s="263">
        <v>1</v>
      </c>
      <c r="C6" s="4"/>
      <c r="D6" s="279"/>
      <c r="E6" s="279"/>
      <c r="F6" s="268"/>
      <c r="H6" s="263">
        <v>1</v>
      </c>
      <c r="I6" s="4"/>
      <c r="J6" s="4"/>
      <c r="K6" s="4"/>
      <c r="L6" s="268"/>
    </row>
    <row r="7" spans="2:12" ht="25.15" customHeight="1" x14ac:dyDescent="0.25">
      <c r="B7" s="263">
        <v>2</v>
      </c>
      <c r="C7" s="4"/>
      <c r="D7" s="279"/>
      <c r="E7" s="279"/>
      <c r="F7" s="268"/>
      <c r="H7" s="263">
        <v>2</v>
      </c>
      <c r="I7" s="4"/>
      <c r="J7" s="4"/>
      <c r="K7" s="4"/>
      <c r="L7" s="268"/>
    </row>
    <row r="8" spans="2:12" ht="25.15" customHeight="1" x14ac:dyDescent="0.25">
      <c r="B8" s="263">
        <v>3</v>
      </c>
      <c r="C8" s="4"/>
      <c r="D8" s="279"/>
      <c r="E8" s="279"/>
      <c r="F8" s="268"/>
      <c r="H8" s="263">
        <v>3</v>
      </c>
      <c r="I8" s="4"/>
      <c r="J8" s="4"/>
      <c r="K8" s="4"/>
      <c r="L8" s="268"/>
    </row>
    <row r="9" spans="2:12" ht="25.15" customHeight="1" x14ac:dyDescent="0.25">
      <c r="B9" s="263">
        <v>4</v>
      </c>
      <c r="C9" s="4"/>
      <c r="D9" s="279"/>
      <c r="E9" s="279"/>
      <c r="F9" s="268"/>
      <c r="H9" s="263">
        <v>4</v>
      </c>
      <c r="I9" s="4"/>
      <c r="J9" s="4"/>
      <c r="K9" s="4"/>
      <c r="L9" s="268"/>
    </row>
    <row r="10" spans="2:12" ht="25.15" customHeight="1" x14ac:dyDescent="0.25">
      <c r="B10" s="263">
        <v>5</v>
      </c>
      <c r="C10" s="4"/>
      <c r="D10" s="279"/>
      <c r="E10" s="279"/>
      <c r="F10" s="268"/>
      <c r="H10" s="263">
        <v>5</v>
      </c>
      <c r="I10" s="4"/>
      <c r="J10" s="4"/>
      <c r="K10" s="4"/>
      <c r="L10" s="268"/>
    </row>
    <row r="11" spans="2:12" ht="25.15" customHeight="1" x14ac:dyDescent="0.25">
      <c r="B11" s="263">
        <v>6</v>
      </c>
      <c r="C11" s="4"/>
      <c r="D11" s="279"/>
      <c r="E11" s="279"/>
      <c r="F11" s="268"/>
      <c r="H11" s="263">
        <v>6</v>
      </c>
      <c r="I11" s="4"/>
      <c r="J11" s="4"/>
      <c r="K11" s="4"/>
      <c r="L11" s="268"/>
    </row>
    <row r="12" spans="2:12" ht="25.15" customHeight="1" x14ac:dyDescent="0.25">
      <c r="B12" s="263">
        <v>7</v>
      </c>
      <c r="C12" s="4"/>
      <c r="D12" s="279"/>
      <c r="E12" s="279"/>
      <c r="F12" s="268"/>
      <c r="H12" s="263">
        <v>7</v>
      </c>
      <c r="I12" s="4"/>
      <c r="J12" s="4"/>
      <c r="K12" s="4"/>
      <c r="L12" s="268"/>
    </row>
    <row r="13" spans="2:12" ht="25.15" customHeight="1" x14ac:dyDescent="0.25">
      <c r="B13" s="263">
        <v>8</v>
      </c>
      <c r="C13" s="4"/>
      <c r="D13" s="279"/>
      <c r="E13" s="279"/>
      <c r="F13" s="268"/>
      <c r="H13" s="263">
        <v>8</v>
      </c>
      <c r="I13" s="4"/>
      <c r="J13" s="4"/>
      <c r="K13" s="4"/>
      <c r="L13" s="268"/>
    </row>
    <row r="14" spans="2:12" ht="25.15" customHeight="1" x14ac:dyDescent="0.25">
      <c r="B14" s="263">
        <v>9</v>
      </c>
      <c r="C14" s="4"/>
      <c r="D14" s="279"/>
      <c r="E14" s="279"/>
      <c r="F14" s="268"/>
      <c r="H14" s="263">
        <v>9</v>
      </c>
      <c r="I14" s="4"/>
      <c r="J14" s="4"/>
      <c r="K14" s="4"/>
      <c r="L14" s="268"/>
    </row>
    <row r="15" spans="2:12" ht="25.15" customHeight="1" x14ac:dyDescent="0.25">
      <c r="B15" s="263">
        <v>10</v>
      </c>
      <c r="C15" s="4"/>
      <c r="D15" s="279"/>
      <c r="E15" s="279"/>
      <c r="F15" s="268"/>
      <c r="H15" s="263">
        <v>10</v>
      </c>
      <c r="I15" s="4"/>
      <c r="J15" s="4"/>
      <c r="K15" s="4"/>
      <c r="L15" s="268"/>
    </row>
    <row r="16" spans="2:12" ht="25.15" customHeight="1" x14ac:dyDescent="0.25">
      <c r="B16" s="263">
        <v>11</v>
      </c>
      <c r="C16" s="4"/>
      <c r="D16" s="279"/>
      <c r="E16" s="279"/>
      <c r="F16" s="268"/>
      <c r="H16" s="263">
        <v>11</v>
      </c>
      <c r="I16" s="4"/>
      <c r="J16" s="4"/>
      <c r="K16" s="4"/>
      <c r="L16" s="268"/>
    </row>
    <row r="17" spans="2:12" ht="25.15" customHeight="1" thickBot="1" x14ac:dyDescent="0.3">
      <c r="B17" s="264">
        <v>12</v>
      </c>
      <c r="C17" s="265"/>
      <c r="D17" s="280"/>
      <c r="E17" s="280"/>
      <c r="F17" s="269"/>
      <c r="H17" s="264">
        <v>12</v>
      </c>
      <c r="I17" s="265"/>
      <c r="J17" s="265"/>
      <c r="K17" s="366"/>
      <c r="L17" s="269"/>
    </row>
    <row r="18" spans="2:12" s="270" customFormat="1" ht="25.15" customHeight="1" x14ac:dyDescent="0.25">
      <c r="B18" s="271"/>
      <c r="C18" s="271"/>
      <c r="D18" s="271"/>
      <c r="E18" s="271"/>
      <c r="F18" s="271"/>
      <c r="H18" s="271"/>
      <c r="I18" s="271"/>
      <c r="J18" s="271"/>
      <c r="K18" s="271"/>
      <c r="L18" s="271"/>
    </row>
    <row r="19" spans="2:12" s="270" customFormat="1" ht="27" customHeight="1" x14ac:dyDescent="0.25">
      <c r="B19" s="363" t="s">
        <v>151</v>
      </c>
      <c r="C19" s="363"/>
      <c r="D19" s="274"/>
      <c r="E19" s="355" t="str">
        <f>E2</f>
        <v>5°4 - A</v>
      </c>
      <c r="F19" s="354"/>
      <c r="H19" s="363" t="s">
        <v>151</v>
      </c>
      <c r="I19" s="363"/>
      <c r="J19" s="274"/>
      <c r="K19" s="355" t="str">
        <f>E2</f>
        <v>5°4 - A</v>
      </c>
      <c r="L19" s="354"/>
    </row>
    <row r="20" spans="2:12" s="262" customFormat="1" ht="11.45" customHeight="1" thickBot="1" x14ac:dyDescent="0.3"/>
    <row r="21" spans="2:12" s="262" customFormat="1" ht="31.9" customHeight="1" thickBot="1" x14ac:dyDescent="0.3">
      <c r="B21" s="359" t="s">
        <v>150</v>
      </c>
      <c r="C21" s="360"/>
      <c r="D21" s="356" t="s">
        <v>153</v>
      </c>
      <c r="E21" s="357"/>
      <c r="F21" s="358"/>
      <c r="H21" s="359" t="s">
        <v>150</v>
      </c>
      <c r="I21" s="360"/>
      <c r="J21" s="356" t="s">
        <v>154</v>
      </c>
      <c r="K21" s="357"/>
      <c r="L21" s="358"/>
    </row>
    <row r="22" spans="2:12" s="262" customFormat="1" ht="15.6" customHeight="1" x14ac:dyDescent="0.25">
      <c r="B22" s="361" t="s">
        <v>22</v>
      </c>
      <c r="C22" s="362"/>
      <c r="D22" s="278"/>
      <c r="E22" s="266" t="s">
        <v>133</v>
      </c>
      <c r="F22" s="267" t="s">
        <v>10</v>
      </c>
      <c r="H22" s="361" t="s">
        <v>22</v>
      </c>
      <c r="I22" s="362"/>
      <c r="J22" s="278"/>
      <c r="K22" s="266" t="s">
        <v>133</v>
      </c>
      <c r="L22" s="267" t="s">
        <v>10</v>
      </c>
    </row>
    <row r="23" spans="2:12" s="262" customFormat="1" ht="24.6" customHeight="1" x14ac:dyDescent="0.25">
      <c r="B23" s="263">
        <v>1</v>
      </c>
      <c r="C23" s="4"/>
      <c r="D23" s="279"/>
      <c r="E23" s="279"/>
      <c r="F23" s="268"/>
      <c r="H23" s="263">
        <v>1</v>
      </c>
      <c r="I23" s="4"/>
      <c r="J23" s="279"/>
      <c r="K23" s="279"/>
      <c r="L23" s="268"/>
    </row>
    <row r="24" spans="2:12" s="262" customFormat="1" ht="24.6" customHeight="1" x14ac:dyDescent="0.25">
      <c r="B24" s="263">
        <v>2</v>
      </c>
      <c r="C24" s="4"/>
      <c r="D24" s="279"/>
      <c r="E24" s="279"/>
      <c r="F24" s="268"/>
      <c r="H24" s="263">
        <v>2</v>
      </c>
      <c r="I24" s="4"/>
      <c r="J24" s="279"/>
      <c r="K24" s="279"/>
      <c r="L24" s="268"/>
    </row>
    <row r="25" spans="2:12" s="262" customFormat="1" ht="24.6" customHeight="1" x14ac:dyDescent="0.25">
      <c r="B25" s="263">
        <v>3</v>
      </c>
      <c r="C25" s="4"/>
      <c r="D25" s="279"/>
      <c r="E25" s="279"/>
      <c r="F25" s="268"/>
      <c r="H25" s="263">
        <v>3</v>
      </c>
      <c r="I25" s="4"/>
      <c r="J25" s="279"/>
      <c r="K25" s="279"/>
      <c r="L25" s="268"/>
    </row>
    <row r="26" spans="2:12" s="262" customFormat="1" ht="24.6" customHeight="1" x14ac:dyDescent="0.25">
      <c r="B26" s="263">
        <v>4</v>
      </c>
      <c r="C26" s="4"/>
      <c r="D26" s="279"/>
      <c r="E26" s="279"/>
      <c r="F26" s="268"/>
      <c r="H26" s="263">
        <v>4</v>
      </c>
      <c r="I26" s="4"/>
      <c r="J26" s="279"/>
      <c r="K26" s="279"/>
      <c r="L26" s="268"/>
    </row>
    <row r="27" spans="2:12" s="262" customFormat="1" ht="24.6" customHeight="1" x14ac:dyDescent="0.25">
      <c r="B27" s="263">
        <v>5</v>
      </c>
      <c r="C27" s="4"/>
      <c r="D27" s="279"/>
      <c r="E27" s="279"/>
      <c r="F27" s="268"/>
      <c r="H27" s="263">
        <v>5</v>
      </c>
      <c r="I27" s="4"/>
      <c r="J27" s="279"/>
      <c r="K27" s="279"/>
      <c r="L27" s="268"/>
    </row>
    <row r="28" spans="2:12" s="262" customFormat="1" ht="24.6" customHeight="1" x14ac:dyDescent="0.25">
      <c r="B28" s="263">
        <v>6</v>
      </c>
      <c r="C28" s="4"/>
      <c r="D28" s="279"/>
      <c r="E28" s="279"/>
      <c r="F28" s="268"/>
      <c r="H28" s="263">
        <v>6</v>
      </c>
      <c r="I28" s="4"/>
      <c r="J28" s="279"/>
      <c r="K28" s="279"/>
      <c r="L28" s="268"/>
    </row>
    <row r="29" spans="2:12" s="262" customFormat="1" ht="24.6" customHeight="1" x14ac:dyDescent="0.25">
      <c r="B29" s="263">
        <v>7</v>
      </c>
      <c r="C29" s="4"/>
      <c r="D29" s="279"/>
      <c r="E29" s="279"/>
      <c r="F29" s="268"/>
      <c r="H29" s="263">
        <v>7</v>
      </c>
      <c r="I29" s="4"/>
      <c r="J29" s="279"/>
      <c r="K29" s="279"/>
      <c r="L29" s="268"/>
    </row>
    <row r="30" spans="2:12" s="262" customFormat="1" ht="24.6" customHeight="1" x14ac:dyDescent="0.25">
      <c r="B30" s="263">
        <v>8</v>
      </c>
      <c r="C30" s="4"/>
      <c r="D30" s="279"/>
      <c r="E30" s="279"/>
      <c r="F30" s="268"/>
      <c r="H30" s="263">
        <v>8</v>
      </c>
      <c r="I30" s="4"/>
      <c r="J30" s="279"/>
      <c r="K30" s="279"/>
      <c r="L30" s="268"/>
    </row>
    <row r="31" spans="2:12" s="262" customFormat="1" ht="24.6" customHeight="1" x14ac:dyDescent="0.25">
      <c r="B31" s="263">
        <v>9</v>
      </c>
      <c r="C31" s="4"/>
      <c r="D31" s="279"/>
      <c r="E31" s="279"/>
      <c r="F31" s="268"/>
      <c r="H31" s="263">
        <v>9</v>
      </c>
      <c r="I31" s="4"/>
      <c r="J31" s="279"/>
      <c r="K31" s="279"/>
      <c r="L31" s="268"/>
    </row>
    <row r="32" spans="2:12" s="262" customFormat="1" ht="24.6" customHeight="1" x14ac:dyDescent="0.25">
      <c r="B32" s="263">
        <v>10</v>
      </c>
      <c r="C32" s="4"/>
      <c r="D32" s="279"/>
      <c r="E32" s="279"/>
      <c r="F32" s="268"/>
      <c r="H32" s="263">
        <v>10</v>
      </c>
      <c r="I32" s="4"/>
      <c r="J32" s="279"/>
      <c r="K32" s="279"/>
      <c r="L32" s="268"/>
    </row>
    <row r="33" spans="2:12" s="262" customFormat="1" ht="24.6" customHeight="1" x14ac:dyDescent="0.25">
      <c r="B33" s="263">
        <v>11</v>
      </c>
      <c r="C33" s="4"/>
      <c r="D33" s="279"/>
      <c r="E33" s="279"/>
      <c r="F33" s="268"/>
      <c r="H33" s="263">
        <v>11</v>
      </c>
      <c r="I33" s="4"/>
      <c r="J33" s="279"/>
      <c r="K33" s="279"/>
      <c r="L33" s="268"/>
    </row>
    <row r="34" spans="2:12" s="262" customFormat="1" ht="24.6" customHeight="1" thickBot="1" x14ac:dyDescent="0.3">
      <c r="B34" s="264">
        <v>12</v>
      </c>
      <c r="C34" s="265"/>
      <c r="D34" s="280"/>
      <c r="E34" s="280"/>
      <c r="F34" s="269"/>
      <c r="H34" s="264">
        <v>12</v>
      </c>
      <c r="I34" s="265"/>
      <c r="J34" s="280"/>
      <c r="K34" s="280"/>
      <c r="L34" s="269"/>
    </row>
    <row r="35" spans="2:12" s="262" customFormat="1" x14ac:dyDescent="0.25"/>
    <row r="36" spans="2:12" s="262" customFormat="1" ht="9" customHeight="1" x14ac:dyDescent="0.25"/>
    <row r="37" spans="2:12" s="262" customFormat="1" ht="25.9" customHeight="1" x14ac:dyDescent="0.25">
      <c r="B37" s="363" t="s">
        <v>151</v>
      </c>
      <c r="C37" s="363"/>
      <c r="D37" s="274"/>
      <c r="E37" s="353" t="str">
        <f>E2</f>
        <v>5°4 - A</v>
      </c>
      <c r="F37" s="354"/>
    </row>
    <row r="38" spans="2:12" s="262" customFormat="1" ht="15.75" thickBot="1" x14ac:dyDescent="0.3"/>
    <row r="39" spans="2:12" s="262" customFormat="1" ht="31.9" customHeight="1" thickBot="1" x14ac:dyDescent="0.3">
      <c r="B39" s="359" t="s">
        <v>150</v>
      </c>
      <c r="C39" s="360"/>
      <c r="D39" s="356" t="s">
        <v>155</v>
      </c>
      <c r="E39" s="357"/>
      <c r="F39" s="358"/>
    </row>
    <row r="40" spans="2:12" s="262" customFormat="1" ht="15.75" x14ac:dyDescent="0.25">
      <c r="B40" s="361" t="s">
        <v>22</v>
      </c>
      <c r="C40" s="362"/>
      <c r="D40" s="278"/>
      <c r="E40" s="266" t="s">
        <v>133</v>
      </c>
      <c r="F40" s="267" t="s">
        <v>10</v>
      </c>
    </row>
    <row r="41" spans="2:12" s="262" customFormat="1" ht="24.6" customHeight="1" x14ac:dyDescent="0.25">
      <c r="B41" s="263">
        <v>1</v>
      </c>
      <c r="C41" s="4"/>
      <c r="D41" s="279"/>
      <c r="E41" s="279"/>
      <c r="F41" s="268"/>
    </row>
    <row r="42" spans="2:12" s="262" customFormat="1" ht="24.6" customHeight="1" x14ac:dyDescent="0.25">
      <c r="B42" s="263">
        <v>2</v>
      </c>
      <c r="C42" s="4"/>
      <c r="D42" s="279"/>
      <c r="E42" s="279"/>
      <c r="F42" s="268"/>
    </row>
    <row r="43" spans="2:12" s="262" customFormat="1" ht="24.6" customHeight="1" x14ac:dyDescent="0.25">
      <c r="B43" s="263">
        <v>3</v>
      </c>
      <c r="C43" s="4"/>
      <c r="D43" s="279"/>
      <c r="E43" s="279"/>
      <c r="F43" s="268"/>
    </row>
    <row r="44" spans="2:12" s="262" customFormat="1" ht="24.6" customHeight="1" x14ac:dyDescent="0.25">
      <c r="B44" s="263">
        <v>4</v>
      </c>
      <c r="C44" s="4"/>
      <c r="D44" s="279"/>
      <c r="E44" s="279"/>
      <c r="F44" s="268"/>
    </row>
    <row r="45" spans="2:12" s="262" customFormat="1" ht="24.6" customHeight="1" x14ac:dyDescent="0.25">
      <c r="B45" s="263">
        <v>5</v>
      </c>
      <c r="C45" s="4"/>
      <c r="D45" s="279"/>
      <c r="E45" s="279"/>
      <c r="F45" s="268"/>
    </row>
    <row r="46" spans="2:12" s="262" customFormat="1" ht="24.6" customHeight="1" x14ac:dyDescent="0.25">
      <c r="B46" s="263">
        <v>6</v>
      </c>
      <c r="C46" s="4"/>
      <c r="D46" s="279"/>
      <c r="E46" s="279"/>
      <c r="F46" s="268"/>
    </row>
    <row r="47" spans="2:12" s="262" customFormat="1" ht="24.6" customHeight="1" x14ac:dyDescent="0.25">
      <c r="B47" s="263">
        <v>7</v>
      </c>
      <c r="C47" s="4"/>
      <c r="D47" s="279"/>
      <c r="E47" s="279"/>
      <c r="F47" s="268"/>
    </row>
    <row r="48" spans="2:12" s="262" customFormat="1" ht="24.6" customHeight="1" x14ac:dyDescent="0.25">
      <c r="B48" s="263">
        <v>8</v>
      </c>
      <c r="C48" s="4"/>
      <c r="D48" s="279"/>
      <c r="E48" s="279"/>
      <c r="F48" s="268"/>
    </row>
    <row r="49" spans="2:6" s="262" customFormat="1" ht="24.6" customHeight="1" x14ac:dyDescent="0.25">
      <c r="B49" s="263">
        <v>9</v>
      </c>
      <c r="C49" s="4"/>
      <c r="D49" s="279"/>
      <c r="E49" s="279"/>
      <c r="F49" s="268"/>
    </row>
    <row r="50" spans="2:6" s="262" customFormat="1" ht="24.6" customHeight="1" x14ac:dyDescent="0.25">
      <c r="B50" s="263">
        <v>10</v>
      </c>
      <c r="C50" s="4"/>
      <c r="D50" s="279"/>
      <c r="E50" s="279"/>
      <c r="F50" s="268"/>
    </row>
    <row r="51" spans="2:6" s="262" customFormat="1" ht="24.6" customHeight="1" x14ac:dyDescent="0.25">
      <c r="B51" s="263">
        <v>11</v>
      </c>
      <c r="C51" s="4"/>
      <c r="D51" s="279"/>
      <c r="E51" s="279"/>
      <c r="F51" s="268"/>
    </row>
    <row r="52" spans="2:6" s="262" customFormat="1" ht="24.6" customHeight="1" thickBot="1" x14ac:dyDescent="0.3">
      <c r="B52" s="264">
        <v>12</v>
      </c>
      <c r="C52" s="265"/>
      <c r="D52" s="280"/>
      <c r="E52" s="280"/>
      <c r="F52" s="269"/>
    </row>
    <row r="53" spans="2:6" s="262" customFormat="1" x14ac:dyDescent="0.25"/>
    <row r="54" spans="2:6" s="262" customFormat="1" x14ac:dyDescent="0.25"/>
    <row r="55" spans="2:6" s="262" customFormat="1" x14ac:dyDescent="0.25"/>
    <row r="56" spans="2:6" s="262" customFormat="1" x14ac:dyDescent="0.25"/>
    <row r="57" spans="2:6" s="262" customFormat="1" x14ac:dyDescent="0.25"/>
    <row r="58" spans="2:6" s="262" customFormat="1" x14ac:dyDescent="0.25"/>
    <row r="59" spans="2:6" s="262" customFormat="1" x14ac:dyDescent="0.25"/>
    <row r="60" spans="2:6" s="262" customFormat="1" x14ac:dyDescent="0.25"/>
    <row r="61" spans="2:6" s="262" customFormat="1" x14ac:dyDescent="0.25"/>
    <row r="62" spans="2:6" s="262" customFormat="1" x14ac:dyDescent="0.25"/>
    <row r="63" spans="2:6" s="262" customFormat="1" x14ac:dyDescent="0.25"/>
    <row r="64" spans="2:6" s="262" customFormat="1" x14ac:dyDescent="0.25"/>
    <row r="65" s="262" customFormat="1" x14ac:dyDescent="0.25"/>
    <row r="66" s="262" customFormat="1" x14ac:dyDescent="0.25"/>
    <row r="67" s="262" customFormat="1" x14ac:dyDescent="0.25"/>
    <row r="68" s="262" customFormat="1" x14ac:dyDescent="0.25"/>
    <row r="69" s="262" customFormat="1" x14ac:dyDescent="0.25"/>
    <row r="70" s="262" customFormat="1" x14ac:dyDescent="0.25"/>
    <row r="71" s="262" customFormat="1" x14ac:dyDescent="0.25"/>
    <row r="72" s="262" customFormat="1" x14ac:dyDescent="0.25"/>
    <row r="73" s="262" customFormat="1" x14ac:dyDescent="0.25"/>
    <row r="74" s="262" customFormat="1" x14ac:dyDescent="0.25"/>
    <row r="75" s="262" customFormat="1" x14ac:dyDescent="0.25"/>
    <row r="76" s="262" customFormat="1" x14ac:dyDescent="0.25"/>
    <row r="77" s="262" customFormat="1" x14ac:dyDescent="0.25"/>
    <row r="78" s="262" customFormat="1" x14ac:dyDescent="0.25"/>
    <row r="79" s="262" customFormat="1" x14ac:dyDescent="0.25"/>
    <row r="80" s="262" customFormat="1" x14ac:dyDescent="0.25"/>
    <row r="81" s="262" customFormat="1" x14ac:dyDescent="0.25"/>
    <row r="82" s="262" customFormat="1" x14ac:dyDescent="0.25"/>
    <row r="83" s="262" customFormat="1" x14ac:dyDescent="0.25"/>
  </sheetData>
  <mergeCells count="25">
    <mergeCell ref="B19:C19"/>
    <mergeCell ref="H19:I19"/>
    <mergeCell ref="H2:I2"/>
    <mergeCell ref="H5:I5"/>
    <mergeCell ref="B21:C21"/>
    <mergeCell ref="H21:I21"/>
    <mergeCell ref="B2:C2"/>
    <mergeCell ref="D21:F21"/>
    <mergeCell ref="D4:F4"/>
    <mergeCell ref="H4:I4"/>
    <mergeCell ref="B4:C4"/>
    <mergeCell ref="B5:C5"/>
    <mergeCell ref="E2:F2"/>
    <mergeCell ref="B39:C39"/>
    <mergeCell ref="B40:C40"/>
    <mergeCell ref="B37:C37"/>
    <mergeCell ref="B22:C22"/>
    <mergeCell ref="H22:I22"/>
    <mergeCell ref="D39:F39"/>
    <mergeCell ref="K2:L2"/>
    <mergeCell ref="E19:F19"/>
    <mergeCell ref="K19:L19"/>
    <mergeCell ref="E37:F37"/>
    <mergeCell ref="J21:L21"/>
    <mergeCell ref="J4:L4"/>
  </mergeCells>
  <pageMargins left="3.937007874015748E-2" right="3.937007874015748E-2" top="0.19685039370078741" bottom="0" header="0.31496062992125984" footer="0.31496062992125984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'Feuille Classes'!$Y$8:$Y$15</xm:f>
          </x14:formula1>
          <xm:sqref>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Accueil</vt:lpstr>
      <vt:lpstr>Saisies</vt:lpstr>
      <vt:lpstr>Barème</vt:lpstr>
      <vt:lpstr>Classement EQUIPE</vt:lpstr>
      <vt:lpstr>Classement INDIV</vt:lpstr>
      <vt:lpstr>Feuille Classes</vt:lpstr>
      <vt:lpstr>Feuilles Liaison</vt:lpstr>
      <vt:lpstr>HAIES</vt:lpstr>
      <vt:lpstr>LONGUEUR</vt:lpstr>
      <vt:lpstr>Nom</vt:lpstr>
      <vt:lpstr>PERCHE</vt:lpstr>
      <vt:lpstr>Prénom</vt:lpstr>
      <vt:lpstr>RELAIS</vt:lpstr>
      <vt:lpstr>Sexe</vt:lpstr>
      <vt:lpstr>SPRINT</vt:lpstr>
      <vt:lpstr>VORTEX</vt:lpstr>
    </vt:vector>
  </TitlesOfParts>
  <Company>CG84 COLLEGES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</dc:creator>
  <cp:lastModifiedBy>gmb</cp:lastModifiedBy>
  <cp:lastPrinted>2016-05-30T14:15:19Z</cp:lastPrinted>
  <dcterms:created xsi:type="dcterms:W3CDTF">2016-05-19T07:19:12Z</dcterms:created>
  <dcterms:modified xsi:type="dcterms:W3CDTF">2016-05-30T17:16:32Z</dcterms:modified>
</cp:coreProperties>
</file>