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60" windowHeight="5385" tabRatio="910" firstSheet="17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SA'!$A$1:$N$29</definedName>
  </definedNames>
  <calcPr calcId="152511"/>
</workbook>
</file>

<file path=xl/calcChain.xml><?xml version="1.0" encoding="utf-8"?>
<calcChain xmlns="http://schemas.openxmlformats.org/spreadsheetml/2006/main">
  <c r="T28" i="117" l="1"/>
  <c r="R28" i="117"/>
  <c r="O28" i="117"/>
  <c r="N28" i="117"/>
  <c r="M28" i="117"/>
  <c r="L28" i="117"/>
  <c r="K28" i="117"/>
  <c r="I28" i="117"/>
  <c r="H28" i="117"/>
  <c r="G28" i="117"/>
  <c r="F28" i="117"/>
  <c r="E28" i="117"/>
  <c r="D28" i="117"/>
  <c r="C28" i="117"/>
  <c r="X17" i="117"/>
  <c r="AA2" i="117"/>
  <c r="Z22" i="117" s="1"/>
  <c r="Z10" i="117" l="1"/>
  <c r="Z13" i="117"/>
  <c r="Z25" i="117"/>
  <c r="Z24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5" i="23"/>
  <c r="C25" i="117" s="1"/>
  <c r="C24" i="117" s="1"/>
  <c r="N25" i="201"/>
  <c r="D25" i="117" s="1"/>
  <c r="D24" i="117" s="1"/>
  <c r="N25" i="229"/>
  <c r="E25" i="117" s="1"/>
  <c r="E24" i="117" s="1"/>
  <c r="N25" i="227"/>
  <c r="F25" i="117" s="1"/>
  <c r="F24" i="117" s="1"/>
  <c r="N25" i="250"/>
  <c r="G25" i="117" s="1"/>
  <c r="G24" i="117" s="1"/>
  <c r="N25" i="252"/>
  <c r="H25" i="117" s="1"/>
  <c r="H24" i="117" s="1"/>
  <c r="N25" i="4"/>
  <c r="I25" i="117" s="1"/>
  <c r="I24" i="117" s="1"/>
  <c r="N25" i="210"/>
  <c r="J25" i="117" s="1"/>
  <c r="J24" i="117" s="1"/>
  <c r="N25" i="245"/>
  <c r="K25" i="117" s="1"/>
  <c r="K24" i="117" s="1"/>
  <c r="N25" i="230"/>
  <c r="L25" i="117" s="1"/>
  <c r="L24" i="117" s="1"/>
  <c r="N25" i="231"/>
  <c r="M25" i="117" s="1"/>
  <c r="M24" i="117" s="1"/>
  <c r="N25" i="233"/>
  <c r="N25" i="117" s="1"/>
  <c r="N24" i="117" s="1"/>
  <c r="N25" i="234"/>
  <c r="O25" i="117" s="1"/>
  <c r="O24" i="117" s="1"/>
  <c r="N25" i="236"/>
  <c r="P25" i="117" s="1"/>
  <c r="N25" i="237"/>
  <c r="Q25" i="117" s="1"/>
  <c r="Q24" i="117" s="1"/>
  <c r="N25" i="255"/>
  <c r="R25" i="117" s="1"/>
  <c r="R24" i="117" s="1"/>
  <c r="N25" i="238"/>
  <c r="S25" i="117" s="1"/>
  <c r="S24" i="117" s="1"/>
  <c r="N25" i="239"/>
  <c r="T25" i="117" s="1"/>
  <c r="T24" i="117" s="1"/>
  <c r="N25" i="242"/>
  <c r="U25" i="117" s="1"/>
  <c r="U24" i="117" s="1"/>
  <c r="N25" i="241"/>
  <c r="V25" i="117" s="1"/>
  <c r="V24" i="117" s="1"/>
  <c r="N25" i="253"/>
  <c r="W25" i="117" s="1"/>
  <c r="W24" i="117" s="1"/>
  <c r="N25" i="202"/>
  <c r="B25" i="117" s="1"/>
  <c r="N22" i="23"/>
  <c r="C22" i="117" s="1"/>
  <c r="N21" i="23"/>
  <c r="C21" i="117" s="1"/>
  <c r="N20" i="23"/>
  <c r="C20" i="117" s="1"/>
  <c r="N19" i="23"/>
  <c r="C19" i="117" s="1"/>
  <c r="N22" i="201"/>
  <c r="D22" i="117" s="1"/>
  <c r="N21" i="201"/>
  <c r="D21" i="117" s="1"/>
  <c r="N20" i="201"/>
  <c r="D20" i="117" s="1"/>
  <c r="N19" i="201"/>
  <c r="D19" i="117" s="1"/>
  <c r="N22" i="229"/>
  <c r="E22" i="117" s="1"/>
  <c r="N21" i="229"/>
  <c r="E21" i="117" s="1"/>
  <c r="N20" i="229"/>
  <c r="E20" i="117" s="1"/>
  <c r="N19" i="229"/>
  <c r="E19" i="117" s="1"/>
  <c r="N22" i="227"/>
  <c r="F22" i="117" s="1"/>
  <c r="N21" i="227"/>
  <c r="F21" i="117" s="1"/>
  <c r="N20" i="227"/>
  <c r="F20" i="117" s="1"/>
  <c r="N19" i="227"/>
  <c r="F19" i="117" s="1"/>
  <c r="N22" i="250"/>
  <c r="G22" i="117" s="1"/>
  <c r="N21" i="250"/>
  <c r="G21" i="117" s="1"/>
  <c r="N20" i="250"/>
  <c r="G20" i="117" s="1"/>
  <c r="N19" i="250"/>
  <c r="G19" i="117" s="1"/>
  <c r="N22" i="252"/>
  <c r="H22" i="117" s="1"/>
  <c r="N21" i="252"/>
  <c r="H21" i="117" s="1"/>
  <c r="N20" i="252"/>
  <c r="H20" i="117" s="1"/>
  <c r="N19" i="252"/>
  <c r="H19" i="117" s="1"/>
  <c r="N22" i="4"/>
  <c r="I22" i="117" s="1"/>
  <c r="N21" i="4"/>
  <c r="I21" i="117" s="1"/>
  <c r="N20" i="4"/>
  <c r="I20" i="117" s="1"/>
  <c r="N19" i="4"/>
  <c r="I19" i="117" s="1"/>
  <c r="N22" i="210"/>
  <c r="J22" i="117" s="1"/>
  <c r="N21" i="210"/>
  <c r="J21" i="117" s="1"/>
  <c r="N20" i="210"/>
  <c r="J20" i="117" s="1"/>
  <c r="N19" i="210"/>
  <c r="J19" i="117" s="1"/>
  <c r="N22" i="245"/>
  <c r="K22" i="117" s="1"/>
  <c r="N21" i="245"/>
  <c r="K21" i="117" s="1"/>
  <c r="N20" i="245"/>
  <c r="K20" i="117" s="1"/>
  <c r="N19" i="245"/>
  <c r="K19" i="117" s="1"/>
  <c r="N22" i="230"/>
  <c r="L22" i="117" s="1"/>
  <c r="N21" i="230"/>
  <c r="L21" i="117" s="1"/>
  <c r="N20" i="230"/>
  <c r="L20" i="117" s="1"/>
  <c r="N19" i="230"/>
  <c r="L19" i="117" s="1"/>
  <c r="N22" i="231"/>
  <c r="M22" i="117" s="1"/>
  <c r="N21" i="231"/>
  <c r="M21" i="117" s="1"/>
  <c r="N20" i="231"/>
  <c r="M20" i="117" s="1"/>
  <c r="N19" i="231"/>
  <c r="M19" i="117" s="1"/>
  <c r="N22" i="233"/>
  <c r="N22" i="117" s="1"/>
  <c r="N21" i="233"/>
  <c r="N21" i="117" s="1"/>
  <c r="N20" i="233"/>
  <c r="N20" i="117" s="1"/>
  <c r="N19" i="233"/>
  <c r="N19" i="117" s="1"/>
  <c r="N22" i="234"/>
  <c r="O22" i="117" s="1"/>
  <c r="N21" i="234"/>
  <c r="O21" i="117" s="1"/>
  <c r="N20" i="234"/>
  <c r="O20" i="117" s="1"/>
  <c r="N19" i="234"/>
  <c r="O19" i="117" s="1"/>
  <c r="N22" i="236"/>
  <c r="P22" i="117" s="1"/>
  <c r="N21" i="236"/>
  <c r="P21" i="117" s="1"/>
  <c r="N20" i="236"/>
  <c r="P20" i="117" s="1"/>
  <c r="N19" i="236"/>
  <c r="P19" i="117" s="1"/>
  <c r="N22" i="237"/>
  <c r="Q22" i="117" s="1"/>
  <c r="N21" i="237"/>
  <c r="Q21" i="117" s="1"/>
  <c r="N20" i="237"/>
  <c r="Q20" i="117" s="1"/>
  <c r="N19" i="237"/>
  <c r="Q19" i="117" s="1"/>
  <c r="N22" i="255"/>
  <c r="R22" i="117" s="1"/>
  <c r="N21" i="255"/>
  <c r="R21" i="117" s="1"/>
  <c r="N20" i="255"/>
  <c r="R20" i="117" s="1"/>
  <c r="N19" i="255"/>
  <c r="R19" i="117" s="1"/>
  <c r="N22" i="238"/>
  <c r="S22" i="117" s="1"/>
  <c r="N21" i="238"/>
  <c r="S21" i="117" s="1"/>
  <c r="N20" i="238"/>
  <c r="S20" i="117" s="1"/>
  <c r="N19" i="238"/>
  <c r="S19" i="117" s="1"/>
  <c r="N22" i="239"/>
  <c r="T22" i="117" s="1"/>
  <c r="N21" i="239"/>
  <c r="T21" i="117" s="1"/>
  <c r="N20" i="239"/>
  <c r="T20" i="117" s="1"/>
  <c r="N19" i="239"/>
  <c r="T19" i="117" s="1"/>
  <c r="N22" i="242"/>
  <c r="U22" i="117" s="1"/>
  <c r="N21" i="242"/>
  <c r="U21" i="117" s="1"/>
  <c r="N20" i="242"/>
  <c r="U20" i="117" s="1"/>
  <c r="N19" i="242"/>
  <c r="U19" i="117" s="1"/>
  <c r="N22" i="241"/>
  <c r="V22" i="117" s="1"/>
  <c r="N21" i="241"/>
  <c r="V21" i="117" s="1"/>
  <c r="N20" i="241"/>
  <c r="V20" i="117" s="1"/>
  <c r="N19" i="241"/>
  <c r="V19" i="117" s="1"/>
  <c r="N22" i="253"/>
  <c r="W22" i="117" s="1"/>
  <c r="N21" i="253"/>
  <c r="W21" i="117" s="1"/>
  <c r="N20" i="253"/>
  <c r="W20" i="117" s="1"/>
  <c r="N19" i="253"/>
  <c r="W19" i="117" s="1"/>
  <c r="N22" i="202"/>
  <c r="B22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X22" i="117"/>
  <c r="AA22" i="117" s="1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4" i="117"/>
  <c r="X24" i="117" s="1"/>
  <c r="X25" i="117"/>
  <c r="AA25" i="117" s="1"/>
  <c r="AA24" i="117" s="1"/>
  <c r="N27" i="242"/>
  <c r="V28" i="117" s="1"/>
  <c r="N27" i="250"/>
  <c r="N27" i="237"/>
  <c r="N27" i="201"/>
  <c r="N27" i="252"/>
  <c r="N27" i="230"/>
  <c r="N27" i="4"/>
  <c r="N27" i="238"/>
  <c r="S28" i="117" s="1"/>
  <c r="N27" i="231"/>
  <c r="N27" i="253"/>
  <c r="N27" i="241"/>
  <c r="W28" i="117" s="1"/>
  <c r="N27" i="255"/>
  <c r="N27" i="236"/>
  <c r="Q28" i="117" s="1"/>
  <c r="N27" i="234"/>
  <c r="N27" i="233"/>
  <c r="N27" i="245"/>
  <c r="N27" i="210"/>
  <c r="J28" i="117" s="1"/>
  <c r="N27" i="227"/>
  <c r="N27" i="229"/>
  <c r="N27" i="23"/>
  <c r="N27" i="202"/>
  <c r="B28" i="117" s="1"/>
  <c r="N27" i="239"/>
  <c r="U28" i="117" s="1"/>
  <c r="F27" i="117" l="1"/>
  <c r="L27" i="117"/>
  <c r="E27" i="117"/>
  <c r="B27" i="117"/>
  <c r="K27" i="117"/>
  <c r="N27" i="117"/>
  <c r="P27" i="117"/>
  <c r="Q27" i="117"/>
  <c r="O27" i="117"/>
  <c r="U27" i="117"/>
  <c r="V27" i="117"/>
  <c r="W27" i="117"/>
  <c r="T27" i="117"/>
  <c r="S27" i="117"/>
  <c r="M27" i="117"/>
  <c r="J27" i="117"/>
  <c r="I27" i="117"/>
  <c r="G27" i="117"/>
  <c r="H27" i="117"/>
  <c r="D27" i="117"/>
  <c r="C27" i="117"/>
  <c r="AA12" i="117"/>
  <c r="AA18" i="117"/>
  <c r="X28" i="117"/>
  <c r="R5" i="117"/>
  <c r="AA8" i="117"/>
  <c r="X8" i="117"/>
  <c r="X12" i="117"/>
  <c r="X18" i="117"/>
  <c r="AA6" i="117"/>
  <c r="AA5" i="117" s="1"/>
  <c r="X5" i="117" l="1"/>
  <c r="X27" i="117" s="1"/>
  <c r="R27" i="117"/>
</calcChain>
</file>

<file path=xl/sharedStrings.xml><?xml version="1.0" encoding="utf-8"?>
<sst xmlns="http://schemas.openxmlformats.org/spreadsheetml/2006/main" count="798" uniqueCount="64">
  <si>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</si>
  <si>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</si>
  <si>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</si>
  <si>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</si>
  <si>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</si>
  <si>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</si>
  <si>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</si>
  <si>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</si>
  <si>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</si>
  <si>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</si>
  <si>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</si>
  <si>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</si>
  <si>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</si>
  <si>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</si>
  <si>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</si>
  <si>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</si>
  <si>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</si>
  <si>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</si>
  <si>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</si>
  <si>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</si>
  <si>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</si>
  <si>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</si>
  <si>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</si>
  <si>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</si>
  <si>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</si>
  <si>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</si>
  <si>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</si>
  <si>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</si>
  <si>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</si>
  <si>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</si>
  <si>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</si>
  <si>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</si>
  <si>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</si>
  <si>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</si>
  <si>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</si>
  <si>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</si>
  <si>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</si>
  <si>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</si>
  <si>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</si>
  <si>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</si>
  <si>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</si>
  <si>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</si>
  <si>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</si>
  <si>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</si>
  <si>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</si>
  <si>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</si>
  <si>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</si>
  <si>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</si>
  <si>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</si>
  <si>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</si>
  <si>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</si>
  <si>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</si>
  <si>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</si>
  <si>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</si>
  <si>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</si>
  <si>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</si>
  <si>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</si>
  <si>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</si>
  <si>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</si>
  <si>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</si>
  <si>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</si>
  <si>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</si>
  <si>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LX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</si>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</sst>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 * #,##0.00_ ;_ * \-#,##0.00_ ;_ * &quot;-&quot;??_ ;_ @_ 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3" xfId="2" applyFont="1" applyBorder="1"/>
    <xf numFmtId="164" fontId="3" fillId="0" borderId="2" xfId="0" applyNumberFormat="1" applyFont="1" applyBorder="1"/>
    <xf numFmtId="164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164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164" fontId="3" fillId="3" borderId="19" xfId="2" applyFont="1" applyFill="1" applyBorder="1"/>
    <xf numFmtId="0" fontId="4" fillId="4" borderId="13" xfId="0" applyFont="1" applyFill="1" applyBorder="1"/>
    <xf numFmtId="164" fontId="3" fillId="4" borderId="20" xfId="2" applyFont="1" applyFill="1" applyBorder="1"/>
    <xf numFmtId="164" fontId="3" fillId="4" borderId="21" xfId="2" applyFont="1" applyFill="1" applyBorder="1"/>
    <xf numFmtId="164" fontId="3" fillId="4" borderId="22" xfId="2" applyFont="1" applyFill="1" applyBorder="1"/>
    <xf numFmtId="164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/>
    <xf numFmtId="164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164" fontId="0" fillId="0" borderId="27" xfId="0" applyNumberFormat="1" applyBorder="1"/>
    <xf numFmtId="164" fontId="4" fillId="0" borderId="3" xfId="2" applyFont="1" applyBorder="1"/>
    <xf numFmtId="164" fontId="5" fillId="4" borderId="20" xfId="0" applyNumberFormat="1" applyFont="1" applyFill="1" applyBorder="1"/>
    <xf numFmtId="0" fontId="0" fillId="0" borderId="26" xfId="0" applyBorder="1"/>
    <xf numFmtId="164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164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/>
    <xf numFmtId="0" fontId="8" fillId="0" borderId="0" xfId="3"/>
    <xf numFmtId="0" fontId="1" fillId="0" borderId="0" xfId="0" applyFont="1"/>
    <xf numFmtId="164" fontId="4" fillId="0" borderId="10" xfId="0" applyNumberFormat="1" applyFont="1" applyBorder="1"/>
    <xf numFmtId="164" fontId="4" fillId="0" borderId="9" xfId="2" applyFont="1" applyBorder="1"/>
    <xf numFmtId="164" fontId="3" fillId="0" borderId="9" xfId="2" applyFont="1" applyFill="1" applyBorder="1"/>
    <xf numFmtId="43" fontId="0" fillId="0" borderId="0" xfId="0" applyNumberFormat="1"/>
    <xf numFmtId="164" fontId="5" fillId="4" borderId="21" xfId="0" applyNumberFormat="1" applyFont="1" applyFill="1" applyBorder="1"/>
    <xf numFmtId="164" fontId="5" fillId="4" borderId="34" xfId="0" applyNumberFormat="1" applyFont="1" applyFill="1" applyBorder="1"/>
    <xf numFmtId="164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1</xdr:row>
      <xdr:rowOff>-1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s="11" customFormat="1" ht="22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s="11" customFormat="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6" ht="23.2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7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7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7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7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7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7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7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>
        <v>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</v>
      </c>
    </row>
    <row r="10" spans="1:20" x14ac:dyDescent="0.2">
      <c r="A10" s="5" t="s">
        <v>31</v>
      </c>
      <c r="B10" s="18">
        <v>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</v>
      </c>
    </row>
    <row r="14" spans="1:20" s="11" customFormat="1" x14ac:dyDescent="0.2">
      <c r="A14" s="5" t="s">
        <v>33</v>
      </c>
      <c r="B14" s="18">
        <v>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>
        <v>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</v>
      </c>
    </row>
    <row r="16" spans="1:20" x14ac:dyDescent="0.2">
      <c r="A16" s="5" t="s">
        <v>35</v>
      </c>
      <c r="B16" s="18">
        <v>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</v>
      </c>
    </row>
    <row r="21" spans="1:20" x14ac:dyDescent="0.2">
      <c r="A21" s="5" t="s">
        <v>36</v>
      </c>
      <c r="B21" s="18">
        <v>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 t="s">
        <v>62</v>
      </c>
      <c r="B22" s="18">
        <v>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</v>
      </c>
    </row>
    <row r="23" spans="1:2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0" x14ac:dyDescent="0.2">
      <c r="A25" s="5" t="s">
        <v>37</v>
      </c>
      <c r="B25" s="18">
        <v>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</v>
      </c>
    </row>
    <row r="26" spans="1:20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0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12</v>
      </c>
    </row>
    <row r="28" spans="1:2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0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1" s="11" customFormat="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1" s="11" customFormat="1" ht="21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2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2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2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2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2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2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2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2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2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9"/>
  <sheetViews>
    <sheetView view="pageBreakPreview" zoomScaleNormal="100" zoomScaleSheetLayoutView="100" workbookViewId="0">
      <selection activeCell="D5" sqref="D5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>
        <v>1</v>
      </c>
      <c r="C9" s="8">
        <v>6.3400000000000007</v>
      </c>
      <c r="D9" s="8">
        <v>11.33</v>
      </c>
      <c r="E9" s="8">
        <v>23.960000000000004</v>
      </c>
      <c r="F9" s="8">
        <v>6.2200000000000006</v>
      </c>
      <c r="G9" s="8">
        <v>1.52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50.370000000000012</v>
      </c>
    </row>
    <row r="10" spans="1:23" x14ac:dyDescent="0.2">
      <c r="A10" s="5" t="s">
        <v>31</v>
      </c>
      <c r="B10" s="18">
        <v>1</v>
      </c>
      <c r="C10" s="8">
        <v>6.3400000000000007</v>
      </c>
      <c r="D10" s="8">
        <v>11.33</v>
      </c>
      <c r="E10" s="8">
        <v>23.960000000000004</v>
      </c>
      <c r="F10" s="8">
        <v>6.2200000000000006</v>
      </c>
      <c r="G10" s="8">
        <v>1.52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50.370000000000012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1</v>
      </c>
      <c r="C13" s="8">
        <v>6.3400000000000007</v>
      </c>
      <c r="D13" s="8">
        <v>11.33</v>
      </c>
      <c r="E13" s="8">
        <v>23.960000000000004</v>
      </c>
      <c r="F13" s="8">
        <v>6.2200000000000006</v>
      </c>
      <c r="G13" s="8">
        <v>1.52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50.370000000000012</v>
      </c>
    </row>
    <row r="14" spans="1:23" x14ac:dyDescent="0.2">
      <c r="A14" s="5" t="s">
        <v>33</v>
      </c>
      <c r="B14" s="18">
        <v>1</v>
      </c>
      <c r="C14" s="8">
        <v>6.3400000000000007</v>
      </c>
      <c r="D14" s="8">
        <v>11.33</v>
      </c>
      <c r="E14" s="8">
        <v>23.960000000000004</v>
      </c>
      <c r="F14" s="8">
        <v>6.2200000000000006</v>
      </c>
      <c r="G14" s="8">
        <v>1.52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50.370000000000012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>
        <v>1</v>
      </c>
      <c r="C15" s="8">
        <v>6.3400000000000007</v>
      </c>
      <c r="D15" s="8">
        <v>11.33</v>
      </c>
      <c r="E15" s="8">
        <v>23.960000000000004</v>
      </c>
      <c r="F15" s="8">
        <v>6.2200000000000006</v>
      </c>
      <c r="G15" s="8">
        <v>1.52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50.370000000000012</v>
      </c>
    </row>
    <row r="16" spans="1:23" x14ac:dyDescent="0.2">
      <c r="A16" s="5" t="s">
        <v>35</v>
      </c>
      <c r="B16" s="18">
        <v>1</v>
      </c>
      <c r="C16" s="8">
        <v>6.3400000000000007</v>
      </c>
      <c r="D16" s="8">
        <v>11.33</v>
      </c>
      <c r="E16" s="8">
        <v>23.960000000000004</v>
      </c>
      <c r="F16" s="8">
        <v>6.2200000000000006</v>
      </c>
      <c r="G16" s="8">
        <v>1.52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50.370000000000012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6.3400000000000007</v>
      </c>
      <c r="D19" s="8">
        <v>11.33</v>
      </c>
      <c r="E19" s="8">
        <v>23.960000000000004</v>
      </c>
      <c r="F19" s="8">
        <v>6.2200000000000006</v>
      </c>
      <c r="G19" s="8">
        <v>1.52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50.370000000000012</v>
      </c>
      <c r="O19" s="11"/>
    </row>
    <row r="20" spans="1:23" x14ac:dyDescent="0.2">
      <c r="A20" s="5" t="s">
        <v>28</v>
      </c>
      <c r="B20" s="18">
        <v>1</v>
      </c>
      <c r="C20" s="8">
        <v>6.3400000000000007</v>
      </c>
      <c r="D20" s="8">
        <v>11.33</v>
      </c>
      <c r="E20" s="8">
        <v>23.960000000000004</v>
      </c>
      <c r="F20" s="8">
        <v>6.2200000000000006</v>
      </c>
      <c r="G20" s="8">
        <v>1.52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50.370000000000012</v>
      </c>
    </row>
    <row r="21" spans="1:23" x14ac:dyDescent="0.2">
      <c r="A21" s="5" t="s">
        <v>36</v>
      </c>
      <c r="B21" s="18">
        <v>1</v>
      </c>
      <c r="C21" s="8">
        <v>6.3400000000000007</v>
      </c>
      <c r="D21" s="8">
        <v>11.33</v>
      </c>
      <c r="E21" s="8">
        <v>23.960000000000004</v>
      </c>
      <c r="F21" s="8">
        <v>6.2200000000000006</v>
      </c>
      <c r="G21" s="8">
        <v>1.52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50.370000000000012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 t="s">
        <v>62</v>
      </c>
      <c r="B22" s="18">
        <v>1</v>
      </c>
      <c r="C22" s="8">
        <v>6.3400000000000007</v>
      </c>
      <c r="D22" s="8">
        <v>11.33</v>
      </c>
      <c r="E22" s="8">
        <v>23.960000000000004</v>
      </c>
      <c r="F22" s="8">
        <v>6.2200000000000006</v>
      </c>
      <c r="G22" s="8">
        <v>1.52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50.370000000000012</v>
      </c>
    </row>
    <row r="23" spans="1:2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3" x14ac:dyDescent="0.2">
      <c r="A25" s="5" t="s">
        <v>37</v>
      </c>
      <c r="B25" s="18">
        <v>1</v>
      </c>
      <c r="C25" s="8">
        <v>6.3400000000000007</v>
      </c>
      <c r="D25" s="8">
        <v>11.33</v>
      </c>
      <c r="E25" s="8">
        <v>23.960000000000004</v>
      </c>
      <c r="F25" s="8">
        <v>6.2200000000000006</v>
      </c>
      <c r="G25" s="8">
        <v>1.52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50.370000000000012</v>
      </c>
    </row>
    <row r="26" spans="1:23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3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604.44000000000017</v>
      </c>
    </row>
    <row r="28" spans="1:2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3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>
        <v>45.809999999999995</v>
      </c>
      <c r="C9" s="8">
        <v>40.4</v>
      </c>
      <c r="D9" s="8">
        <v>57</v>
      </c>
      <c r="E9" s="8">
        <v>51</v>
      </c>
      <c r="F9" s="8">
        <v>33</v>
      </c>
      <c r="G9" s="8">
        <v>56.83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284.03999999999996</v>
      </c>
    </row>
    <row r="10" spans="1:24" x14ac:dyDescent="0.2">
      <c r="A10" s="5" t="s">
        <v>31</v>
      </c>
      <c r="B10" s="18">
        <v>45.809999999999995</v>
      </c>
      <c r="C10" s="8">
        <v>40.4</v>
      </c>
      <c r="D10" s="8">
        <v>57</v>
      </c>
      <c r="E10" s="8">
        <v>51</v>
      </c>
      <c r="F10" s="8">
        <v>33</v>
      </c>
      <c r="G10" s="8">
        <v>56.83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284.03999999999996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45.809999999999995</v>
      </c>
      <c r="C13" s="8">
        <v>40.4</v>
      </c>
      <c r="D13" s="8">
        <v>57</v>
      </c>
      <c r="E13" s="8">
        <v>51</v>
      </c>
      <c r="F13" s="8">
        <v>33</v>
      </c>
      <c r="G13" s="8">
        <v>56.83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284.03999999999996</v>
      </c>
    </row>
    <row r="14" spans="1:24" x14ac:dyDescent="0.2">
      <c r="A14" s="5" t="s">
        <v>33</v>
      </c>
      <c r="B14" s="18">
        <v>45.809999999999995</v>
      </c>
      <c r="C14" s="8">
        <v>40.4</v>
      </c>
      <c r="D14" s="8">
        <v>57</v>
      </c>
      <c r="E14" s="8">
        <v>51</v>
      </c>
      <c r="F14" s="8">
        <v>33</v>
      </c>
      <c r="G14" s="8">
        <v>56.83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284.03999999999996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>
        <v>45.809999999999995</v>
      </c>
      <c r="C15" s="8">
        <v>40.4</v>
      </c>
      <c r="D15" s="8">
        <v>57</v>
      </c>
      <c r="E15" s="8">
        <v>51</v>
      </c>
      <c r="F15" s="8">
        <v>33</v>
      </c>
      <c r="G15" s="8">
        <v>56.83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284.03999999999996</v>
      </c>
    </row>
    <row r="16" spans="1:24" x14ac:dyDescent="0.2">
      <c r="A16" s="5" t="s">
        <v>35</v>
      </c>
      <c r="B16" s="18">
        <v>45.809999999999995</v>
      </c>
      <c r="C16" s="8">
        <v>40.4</v>
      </c>
      <c r="D16" s="8">
        <v>57</v>
      </c>
      <c r="E16" s="8">
        <v>51</v>
      </c>
      <c r="F16" s="8">
        <v>33</v>
      </c>
      <c r="G16" s="8">
        <v>56.83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284.03999999999996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45.809999999999995</v>
      </c>
      <c r="C19" s="8">
        <v>40.4</v>
      </c>
      <c r="D19" s="8">
        <v>57</v>
      </c>
      <c r="E19" s="8">
        <v>51</v>
      </c>
      <c r="F19" s="8">
        <v>33</v>
      </c>
      <c r="G19" s="8">
        <v>56.83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284.03999999999996</v>
      </c>
      <c r="O19" s="11"/>
    </row>
    <row r="20" spans="1:24" x14ac:dyDescent="0.2">
      <c r="A20" s="5" t="s">
        <v>28</v>
      </c>
      <c r="B20" s="18">
        <v>45.809999999999995</v>
      </c>
      <c r="C20" s="8">
        <v>40.4</v>
      </c>
      <c r="D20" s="8">
        <v>57</v>
      </c>
      <c r="E20" s="8">
        <v>51</v>
      </c>
      <c r="F20" s="8">
        <v>33</v>
      </c>
      <c r="G20" s="8">
        <v>56.83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284.03999999999996</v>
      </c>
    </row>
    <row r="21" spans="1:24" x14ac:dyDescent="0.2">
      <c r="A21" s="5" t="s">
        <v>36</v>
      </c>
      <c r="B21" s="18">
        <v>45.809999999999995</v>
      </c>
      <c r="C21" s="8">
        <v>40.4</v>
      </c>
      <c r="D21" s="8">
        <v>57</v>
      </c>
      <c r="E21" s="8">
        <v>51</v>
      </c>
      <c r="F21" s="8">
        <v>33</v>
      </c>
      <c r="G21" s="8">
        <v>56.83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284.03999999999996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 t="s">
        <v>62</v>
      </c>
      <c r="B22" s="18">
        <v>45.809999999999995</v>
      </c>
      <c r="C22" s="8">
        <v>40.4</v>
      </c>
      <c r="D22" s="8">
        <v>57</v>
      </c>
      <c r="E22" s="8">
        <v>51</v>
      </c>
      <c r="F22" s="8">
        <v>33</v>
      </c>
      <c r="G22" s="8">
        <v>56.83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284.03999999999996</v>
      </c>
      <c r="R22" s="69"/>
    </row>
    <row r="23" spans="1:2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4" x14ac:dyDescent="0.2">
      <c r="A25" s="5" t="s">
        <v>37</v>
      </c>
      <c r="B25" s="18">
        <v>45.809999999999995</v>
      </c>
      <c r="C25" s="8">
        <v>40.4</v>
      </c>
      <c r="D25" s="8">
        <v>57</v>
      </c>
      <c r="E25" s="8">
        <v>51</v>
      </c>
      <c r="F25" s="8">
        <v>33</v>
      </c>
      <c r="G25" s="8">
        <v>56.83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284.03999999999996</v>
      </c>
    </row>
    <row r="26" spans="1:24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3408.4799999999996</v>
      </c>
    </row>
    <row r="28" spans="1:2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5" x14ac:dyDescent="0.2">
      <c r="A10" s="5" t="s">
        <v>31</v>
      </c>
      <c r="B10" s="18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5" x14ac:dyDescent="0.2">
      <c r="A16" s="5" t="s">
        <v>35</v>
      </c>
      <c r="B16" s="18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 t="s">
        <v>62</v>
      </c>
      <c r="B22" s="18"/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5" x14ac:dyDescent="0.2">
      <c r="A25" s="5" t="s">
        <v>37</v>
      </c>
      <c r="B25" s="18"/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5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  <c r="O22" s="11"/>
    </row>
    <row r="23" spans="1:2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6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9"/>
  <sheetViews>
    <sheetView view="pageBreakPreview" zoomScaleNormal="100" zoomScaleSheetLayoutView="100" workbookViewId="0">
      <selection activeCell="A19" sqref="A19:XFD19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40.22</v>
      </c>
      <c r="C9" s="8">
        <v>25.37</v>
      </c>
      <c r="D9" s="8">
        <v>19</v>
      </c>
      <c r="E9" s="8">
        <v>22</v>
      </c>
      <c r="F9" s="8">
        <v>18.04</v>
      </c>
      <c r="G9" s="8">
        <v>27.94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152.57</v>
      </c>
    </row>
    <row r="10" spans="1:15" x14ac:dyDescent="0.2">
      <c r="A10" s="5" t="s">
        <v>31</v>
      </c>
      <c r="B10" s="18">
        <v>40.22</v>
      </c>
      <c r="C10" s="8">
        <v>25.37</v>
      </c>
      <c r="D10" s="8">
        <v>19</v>
      </c>
      <c r="E10" s="8">
        <v>22</v>
      </c>
      <c r="F10" s="8">
        <v>18.04</v>
      </c>
      <c r="G10" s="8">
        <v>27.94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152.57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40.22</v>
      </c>
      <c r="C13" s="8">
        <v>25.37</v>
      </c>
      <c r="D13" s="8">
        <v>19</v>
      </c>
      <c r="E13" s="8">
        <v>22</v>
      </c>
      <c r="F13" s="8">
        <v>18.04</v>
      </c>
      <c r="G13" s="8">
        <v>27.94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152.57</v>
      </c>
    </row>
    <row r="14" spans="1:15" x14ac:dyDescent="0.2">
      <c r="A14" s="5" t="s">
        <v>33</v>
      </c>
      <c r="B14" s="18">
        <v>40.22</v>
      </c>
      <c r="C14" s="8">
        <v>25.37</v>
      </c>
      <c r="D14" s="8">
        <v>19</v>
      </c>
      <c r="E14" s="8">
        <v>22</v>
      </c>
      <c r="F14" s="8">
        <v>18.04</v>
      </c>
      <c r="G14" s="8">
        <v>27.94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152.57</v>
      </c>
    </row>
    <row r="15" spans="1:15" x14ac:dyDescent="0.2">
      <c r="A15" s="5" t="s">
        <v>34</v>
      </c>
      <c r="B15" s="18">
        <v>40.22</v>
      </c>
      <c r="C15" s="8">
        <v>25.37</v>
      </c>
      <c r="D15" s="8">
        <v>19</v>
      </c>
      <c r="E15" s="8">
        <v>22</v>
      </c>
      <c r="F15" s="8">
        <v>18.04</v>
      </c>
      <c r="G15" s="8">
        <v>27.94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152.57</v>
      </c>
    </row>
    <row r="16" spans="1:15" x14ac:dyDescent="0.2">
      <c r="A16" s="5" t="s">
        <v>35</v>
      </c>
      <c r="B16" s="18">
        <v>40.22</v>
      </c>
      <c r="C16" s="8">
        <v>25.37</v>
      </c>
      <c r="D16" s="8">
        <v>19</v>
      </c>
      <c r="E16" s="8">
        <v>22</v>
      </c>
      <c r="F16" s="8">
        <v>18.04</v>
      </c>
      <c r="G16" s="8">
        <v>27.94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152.57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40.22</v>
      </c>
      <c r="C19" s="8">
        <v>25.37</v>
      </c>
      <c r="D19" s="8">
        <v>19</v>
      </c>
      <c r="E19" s="8">
        <v>22</v>
      </c>
      <c r="F19" s="8">
        <v>18.04</v>
      </c>
      <c r="G19" s="8">
        <v>27.94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152.57</v>
      </c>
    </row>
    <row r="20" spans="1:15" x14ac:dyDescent="0.2">
      <c r="A20" s="5" t="s">
        <v>28</v>
      </c>
      <c r="B20" s="18">
        <v>40.22</v>
      </c>
      <c r="C20" s="8">
        <v>25.37</v>
      </c>
      <c r="D20" s="8">
        <v>19</v>
      </c>
      <c r="E20" s="8">
        <v>22</v>
      </c>
      <c r="F20" s="8">
        <v>18.04</v>
      </c>
      <c r="G20" s="8">
        <v>27.94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152.57</v>
      </c>
      <c r="O20" s="11"/>
    </row>
    <row r="21" spans="1:15" x14ac:dyDescent="0.2">
      <c r="A21" s="5" t="s">
        <v>36</v>
      </c>
      <c r="B21" s="18">
        <v>40.22</v>
      </c>
      <c r="C21" s="8">
        <v>25.37</v>
      </c>
      <c r="D21" s="8">
        <v>19</v>
      </c>
      <c r="E21" s="8">
        <v>22</v>
      </c>
      <c r="F21" s="8">
        <v>18.04</v>
      </c>
      <c r="G21" s="8">
        <v>27.94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152.57</v>
      </c>
    </row>
    <row r="22" spans="1:15" x14ac:dyDescent="0.2">
      <c r="A22" s="5" t="s">
        <v>62</v>
      </c>
      <c r="B22" s="18">
        <v>40.22</v>
      </c>
      <c r="C22" s="8">
        <v>25.37</v>
      </c>
      <c r="D22" s="8">
        <v>19</v>
      </c>
      <c r="E22" s="8">
        <v>22</v>
      </c>
      <c r="F22" s="8">
        <v>18.04</v>
      </c>
      <c r="G22" s="8">
        <v>27.94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152.57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40.22</v>
      </c>
      <c r="C25" s="8">
        <v>25.37</v>
      </c>
      <c r="D25" s="8">
        <v>19</v>
      </c>
      <c r="E25" s="8">
        <v>22</v>
      </c>
      <c r="F25" s="8">
        <v>18.04</v>
      </c>
      <c r="G25" s="8">
        <v>27.94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152.57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1830.8399999999995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30"/>
  <sheetViews>
    <sheetView view="pageBreakPreview" zoomScaleNormal="100" zoomScaleSheetLayoutView="100" workbookViewId="0">
      <selection activeCell="F16" sqref="F1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8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8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8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8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8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8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8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8" ht="24.75" customHeigh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11"/>
    </row>
    <row r="29" spans="1:28" ht="12" customHeigh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11"/>
    </row>
    <row r="30" spans="1:28" s="22" customFormat="1" x14ac:dyDescent="0.2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3"/>
  <sheetViews>
    <sheetView view="pageBreakPreview" zoomScaleNormal="100" zoomScaleSheetLayoutView="100" workbookViewId="0">
      <selection activeCell="D2" sqref="D2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9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9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9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9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9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9" s="23" customForma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30"/>
    </row>
    <row r="29" spans="1:29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0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0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0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0" ht="27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0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4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1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1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5"/>
  <sheetViews>
    <sheetView view="pageBreakPreview" zoomScaleNormal="100" zoomScaleSheetLayoutView="100" workbookViewId="0">
      <selection activeCell="P7" sqref="P7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3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3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3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3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3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5"/>
  <sheetViews>
    <sheetView view="pageBreakPreview" topLeftCell="A10" zoomScaleNormal="100" zoomScaleSheetLayoutView="100" workbookViewId="0">
      <selection activeCell="F23" sqref="F23"/>
    </sheetView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4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4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25</v>
      </c>
      <c r="O27" s="11"/>
    </row>
    <row r="28" spans="1:3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4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5"/>
  <sheetViews>
    <sheetView tabSelected="1" zoomScale="115" zoomScaleNormal="115" zoomScaleSheetLayoutView="80" workbookViewId="0">
      <pane xSplit="1" ySplit="4" topLeftCell="B5" activePane="bottomRight" state="frozen"/>
      <selection activeCell="J14" sqref="J14"/>
      <selection pane="topRight" activeCell="J14" sqref="J14"/>
      <selection pane="bottomLeft" activeCell="J14" sqref="J14"/>
      <selection pane="bottomRight" activeCell="A12" sqref="A12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70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9" t="s">
        <v>20</v>
      </c>
      <c r="Z2" s="80"/>
      <c r="AA2" s="83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1"/>
      <c r="Z3" s="82"/>
      <c r="AA3" s="84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2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512.98</v>
      </c>
      <c r="Y5" s="51"/>
      <c r="Z5" s="63">
        <f>SUM(Z6)</f>
        <v>1852.4970000000001</v>
      </c>
      <c r="AA5" s="64">
        <f>SUM(AA6)</f>
        <v>-1339.5170000000001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512.98</v>
      </c>
      <c r="Y6" s="51">
        <v>1</v>
      </c>
      <c r="Z6" s="66">
        <f>$AA$2*Y6</f>
        <v>1852.4970000000001</v>
      </c>
      <c r="AA6" s="65">
        <f>X6-Z6</f>
        <v>-1339.5170000000001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63</v>
      </c>
      <c r="B8" s="73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2</v>
      </c>
      <c r="J8" s="56">
        <f t="shared" si="1"/>
        <v>0</v>
      </c>
      <c r="K8" s="56">
        <f t="shared" si="1"/>
        <v>0</v>
      </c>
      <c r="L8" s="56">
        <f t="shared" si="1"/>
        <v>100.74000000000002</v>
      </c>
      <c r="M8" s="56">
        <f t="shared" si="1"/>
        <v>568.07999999999993</v>
      </c>
      <c r="N8" s="56">
        <f t="shared" si="1"/>
        <v>0</v>
      </c>
      <c r="O8" s="56">
        <f t="shared" si="1"/>
        <v>0</v>
      </c>
      <c r="P8" s="56">
        <f t="shared" si="1"/>
        <v>305.14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975.95999999999992</v>
      </c>
      <c r="Y8" s="51"/>
      <c r="Z8" s="63">
        <f>SUM(Z9:Z10)</f>
        <v>3519.7443000000003</v>
      </c>
      <c r="AA8" s="64">
        <f>SUM(AA9:AA10)</f>
        <v>-2543.7843000000003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1</v>
      </c>
      <c r="J9" s="8">
        <f>Insulae!$N9</f>
        <v>0</v>
      </c>
      <c r="K9" s="8">
        <f>'La Coupole SA'!$N9</f>
        <v>0</v>
      </c>
      <c r="L9" s="8">
        <f>'Menuiserie Radicchi SA'!$N9</f>
        <v>50.370000000000012</v>
      </c>
      <c r="M9" s="8">
        <f>'MGO Réalisations SA'!$N9</f>
        <v>284.03999999999996</v>
      </c>
      <c r="N9" s="8">
        <f>'Montres Stifani SA en liq'!$N9</f>
        <v>0</v>
      </c>
      <c r="O9" s="8">
        <f>'Pro Immob SA'!$N9</f>
        <v>0</v>
      </c>
      <c r="P9" s="8">
        <f>'Radicchi Promotion'!$N9</f>
        <v>152.57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487.97999999999996</v>
      </c>
      <c r="Y9" s="51">
        <v>1</v>
      </c>
      <c r="Z9" s="66">
        <f t="shared" ref="Z9:Z25" si="2">$AA$2*Y9</f>
        <v>1852.4970000000001</v>
      </c>
      <c r="AA9" s="65">
        <f t="shared" ref="AA9:AA25" si="3">X9-Z9</f>
        <v>-1364.5170000000001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1</v>
      </c>
      <c r="J10" s="8">
        <f>Insulae!$N10</f>
        <v>0</v>
      </c>
      <c r="K10" s="8">
        <f>'La Coupole SA'!$N10</f>
        <v>0</v>
      </c>
      <c r="L10" s="8">
        <f>'Menuiserie Radicchi SA'!$N10</f>
        <v>50.370000000000012</v>
      </c>
      <c r="M10" s="8">
        <f>'MGO Réalisations SA'!$N10</f>
        <v>284.03999999999996</v>
      </c>
      <c r="N10" s="8">
        <f>'Montres Stifani SA en liq'!$N10</f>
        <v>0</v>
      </c>
      <c r="O10" s="8">
        <f>'Pro Immob SA'!$N10</f>
        <v>0</v>
      </c>
      <c r="P10" s="8">
        <f>'Radicchi Promotion'!$N10</f>
        <v>152.57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487.97999999999996</v>
      </c>
      <c r="Y10" s="51">
        <v>0.9</v>
      </c>
      <c r="Z10" s="66">
        <f t="shared" si="2"/>
        <v>1667.2473</v>
      </c>
      <c r="AA10" s="65">
        <f t="shared" si="3"/>
        <v>-1179.2673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3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4</v>
      </c>
      <c r="J12" s="56">
        <f t="shared" si="4"/>
        <v>0</v>
      </c>
      <c r="K12" s="56">
        <f t="shared" si="4"/>
        <v>0</v>
      </c>
      <c r="L12" s="56">
        <f t="shared" si="4"/>
        <v>201.48000000000005</v>
      </c>
      <c r="M12" s="56">
        <f t="shared" si="4"/>
        <v>1136.1599999999999</v>
      </c>
      <c r="N12" s="56">
        <f t="shared" si="4"/>
        <v>0</v>
      </c>
      <c r="O12" s="56">
        <f t="shared" si="4"/>
        <v>0</v>
      </c>
      <c r="P12" s="56">
        <f t="shared" si="4"/>
        <v>610.28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2" si="5">SUM(B12:W12)</f>
        <v>1951.9199999999998</v>
      </c>
      <c r="Y12" s="51"/>
      <c r="Z12" s="63">
        <f>SUM(Z13:Z15)</f>
        <v>5186.9916000000003</v>
      </c>
      <c r="AA12" s="64">
        <f>SUM(AA13:AA15)</f>
        <v>-3723.0515999999998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1</v>
      </c>
      <c r="J13" s="8">
        <f>Insulae!$N13</f>
        <v>0</v>
      </c>
      <c r="K13" s="8">
        <f>'La Coupole SA'!$N13</f>
        <v>0</v>
      </c>
      <c r="L13" s="8">
        <f>'Menuiserie Radicchi SA'!$N13</f>
        <v>50.370000000000012</v>
      </c>
      <c r="M13" s="8">
        <f>'MGO Réalisations SA'!$N13</f>
        <v>284.03999999999996</v>
      </c>
      <c r="N13" s="8">
        <f>'Montres Stifani SA en liq'!$N13</f>
        <v>0</v>
      </c>
      <c r="O13" s="8">
        <f>'Pro Immob SA'!$N13</f>
        <v>0</v>
      </c>
      <c r="P13" s="8">
        <f>'Radicchi Promotion'!$N13</f>
        <v>152.57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487.97999999999996</v>
      </c>
      <c r="Y13" s="51">
        <v>1</v>
      </c>
      <c r="Z13" s="66">
        <f t="shared" si="2"/>
        <v>1852.4970000000001</v>
      </c>
      <c r="AA13" s="65">
        <f t="shared" si="3"/>
        <v>-1364.5170000000001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1</v>
      </c>
      <c r="J14" s="8">
        <f>Insulae!$N14</f>
        <v>0</v>
      </c>
      <c r="K14" s="8">
        <f>'La Coupole SA'!$N14</f>
        <v>0</v>
      </c>
      <c r="L14" s="8">
        <f>'Menuiserie Radicchi SA'!$N14</f>
        <v>50.370000000000012</v>
      </c>
      <c r="M14" s="8">
        <f>'MGO Réalisations SA'!$N14</f>
        <v>284.03999999999996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152.57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487.97999999999996</v>
      </c>
      <c r="Y14" s="51">
        <v>0.8</v>
      </c>
      <c r="Z14" s="66">
        <f t="shared" si="2"/>
        <v>1481.9976000000001</v>
      </c>
      <c r="AA14" s="65">
        <f t="shared" si="3"/>
        <v>-994.01760000000013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1</v>
      </c>
      <c r="J15" s="8">
        <f>Insulae!$N15</f>
        <v>0</v>
      </c>
      <c r="K15" s="8">
        <f>'La Coupole SA'!$N15</f>
        <v>0</v>
      </c>
      <c r="L15" s="8">
        <f>'Menuiserie Radicchi SA'!$N15</f>
        <v>50.370000000000012</v>
      </c>
      <c r="M15" s="8">
        <f>'MGO Réalisations SA'!$N15</f>
        <v>284.03999999999996</v>
      </c>
      <c r="N15" s="8">
        <f>'Montres Stifani SA en liq'!$N15</f>
        <v>0</v>
      </c>
      <c r="O15" s="8">
        <f>'Pro Immob SA'!$N15</f>
        <v>0</v>
      </c>
      <c r="P15" s="8">
        <f>'Radicchi Promotion'!$N15</f>
        <v>152.57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487.97999999999996</v>
      </c>
      <c r="Y15" s="51">
        <v>1</v>
      </c>
      <c r="Z15" s="66">
        <f t="shared" si="2"/>
        <v>1852.4970000000001</v>
      </c>
      <c r="AA15" s="65">
        <f t="shared" si="3"/>
        <v>-1364.5170000000001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1</v>
      </c>
      <c r="J16" s="8">
        <f>Insulae!$N16</f>
        <v>0</v>
      </c>
      <c r="K16" s="8">
        <f>'La Coupole SA'!$N16</f>
        <v>0</v>
      </c>
      <c r="L16" s="8">
        <f>'Menuiserie Radicchi SA'!$N16</f>
        <v>50.370000000000012</v>
      </c>
      <c r="M16" s="8">
        <f>'MGO Réalisations SA'!$N16</f>
        <v>284.03999999999996</v>
      </c>
      <c r="N16" s="8">
        <f>'Montres Stifani SA en liq'!$N16</f>
        <v>0</v>
      </c>
      <c r="O16" s="8">
        <f>'Pro Immob SA'!$N16</f>
        <v>0</v>
      </c>
      <c r="P16" s="8">
        <f>'Radicchi Promotion'!$N16</f>
        <v>152.57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487.97999999999996</v>
      </c>
      <c r="Y16" s="51">
        <v>1</v>
      </c>
      <c r="Z16" s="66">
        <f>$AA$2*Y16</f>
        <v>1852.4970000000001</v>
      </c>
      <c r="AA16" s="65">
        <f>X16-Z16</f>
        <v>-1364.5170000000001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3">
        <f t="shared" ref="B18:W18" si="6">SUM(B19:B22)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4</v>
      </c>
      <c r="J18" s="56">
        <f t="shared" si="6"/>
        <v>0</v>
      </c>
      <c r="K18" s="56">
        <f t="shared" si="6"/>
        <v>0</v>
      </c>
      <c r="L18" s="56">
        <f t="shared" si="6"/>
        <v>201.48000000000005</v>
      </c>
      <c r="M18" s="56">
        <f t="shared" si="6"/>
        <v>1136.1599999999999</v>
      </c>
      <c r="N18" s="56">
        <f t="shared" si="6"/>
        <v>0</v>
      </c>
      <c r="O18" s="56">
        <f t="shared" si="6"/>
        <v>0</v>
      </c>
      <c r="P18" s="56">
        <f t="shared" si="6"/>
        <v>610.28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1951.9199999999998</v>
      </c>
      <c r="Y18" s="51"/>
      <c r="Z18" s="63">
        <f>SUM(Z19:Z22)</f>
        <v>6668.9892</v>
      </c>
      <c r="AA18" s="64">
        <f>SUM(AA19:AA22)</f>
        <v>-4717.0691999999999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50.370000000000012</v>
      </c>
      <c r="M19" s="8">
        <f>'MGO Réalisations SA'!$N19</f>
        <v>284.03999999999996</v>
      </c>
      <c r="N19" s="8">
        <f>'Montres Stifani SA en liq'!$N19</f>
        <v>0</v>
      </c>
      <c r="O19" s="8">
        <f>'Pro Immob SA'!$N19</f>
        <v>0</v>
      </c>
      <c r="P19" s="8">
        <f>'Radicchi Promotion'!$N19</f>
        <v>152.57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487.97999999999996</v>
      </c>
      <c r="Y19" s="51">
        <v>1</v>
      </c>
      <c r="Z19" s="66">
        <f t="shared" si="2"/>
        <v>1852.4970000000001</v>
      </c>
      <c r="AA19" s="65">
        <f t="shared" si="3"/>
        <v>-1364.5170000000001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1</v>
      </c>
      <c r="J20" s="8">
        <f>Insulae!$N20</f>
        <v>0</v>
      </c>
      <c r="K20" s="8">
        <f>'La Coupole SA'!$N20</f>
        <v>0</v>
      </c>
      <c r="L20" s="8">
        <f>'Menuiserie Radicchi SA'!$N20</f>
        <v>50.370000000000012</v>
      </c>
      <c r="M20" s="8">
        <f>'MGO Réalisations SA'!$N20</f>
        <v>284.03999999999996</v>
      </c>
      <c r="N20" s="8">
        <f>'Montres Stifani SA en liq'!$N20</f>
        <v>0</v>
      </c>
      <c r="O20" s="8">
        <f>'Pro Immob SA'!$N20</f>
        <v>0</v>
      </c>
      <c r="P20" s="8">
        <f>'Radicchi Promotion'!$N20</f>
        <v>152.57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487.97999999999996</v>
      </c>
      <c r="Y20" s="51">
        <v>1</v>
      </c>
      <c r="Z20" s="66">
        <f t="shared" si="2"/>
        <v>1852.4970000000001</v>
      </c>
      <c r="AA20" s="65">
        <f t="shared" si="3"/>
        <v>-1364.5170000000001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1</v>
      </c>
      <c r="J21" s="8">
        <f>Insulae!$N21</f>
        <v>0</v>
      </c>
      <c r="K21" s="8">
        <f>'La Coupole SA'!$N21</f>
        <v>0</v>
      </c>
      <c r="L21" s="8">
        <f>'Menuiserie Radicchi SA'!$N21</f>
        <v>50.370000000000012</v>
      </c>
      <c r="M21" s="8">
        <f>'MGO Réalisations SA'!$N21</f>
        <v>284.03999999999996</v>
      </c>
      <c r="N21" s="8">
        <f>'Montres Stifani SA en liq'!$N21</f>
        <v>0</v>
      </c>
      <c r="O21" s="8">
        <f>'Pro Immob SA'!$N21</f>
        <v>0</v>
      </c>
      <c r="P21" s="8">
        <f>'Radicchi Promotion'!$N21</f>
        <v>152.57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487.97999999999996</v>
      </c>
      <c r="Y21" s="51">
        <v>0.9</v>
      </c>
      <c r="Z21" s="66">
        <f t="shared" si="2"/>
        <v>1667.2473</v>
      </c>
      <c r="AA21" s="65">
        <f t="shared" si="3"/>
        <v>-1179.2673</v>
      </c>
    </row>
    <row r="22" spans="1:27" x14ac:dyDescent="0.2">
      <c r="A22" s="5" t="s">
        <v>62</v>
      </c>
      <c r="B22" s="18">
        <f>'Alexis-Marie-Piaget'!$N22</f>
        <v>0</v>
      </c>
      <c r="C22" s="8">
        <f>'Amphion SA'!$N22</f>
        <v>0</v>
      </c>
      <c r="D22" s="8">
        <f>'Anglex SA'!$N22</f>
        <v>0</v>
      </c>
      <c r="E22" s="8">
        <f>'Atec-cyl SA'!$N22</f>
        <v>0</v>
      </c>
      <c r="F22" s="8">
        <f>'Batiloc SA'!$N22</f>
        <v>0</v>
      </c>
      <c r="G22" s="8">
        <f>'DSMI electronics SA'!$N22</f>
        <v>0</v>
      </c>
      <c r="H22" s="8">
        <f>'E20 Innovations SA'!$N22</f>
        <v>0</v>
      </c>
      <c r="I22" s="8">
        <f>'Immocolor SA'!$N22</f>
        <v>1</v>
      </c>
      <c r="J22" s="8">
        <f>Insulae!$N22</f>
        <v>0</v>
      </c>
      <c r="K22" s="8">
        <f>'La Coupole SA'!$N22</f>
        <v>0</v>
      </c>
      <c r="L22" s="8">
        <f>'Menuiserie Radicchi SA'!$N22</f>
        <v>50.370000000000012</v>
      </c>
      <c r="M22" s="8">
        <f>'MGO Réalisations SA'!$N22</f>
        <v>284.03999999999996</v>
      </c>
      <c r="N22" s="8">
        <f>'Montres Stifani SA en liq'!$N22</f>
        <v>0</v>
      </c>
      <c r="O22" s="8">
        <f>'Pro Immob SA'!$N22</f>
        <v>0</v>
      </c>
      <c r="P22" s="8">
        <f>'Radicchi Promotion'!$N22</f>
        <v>152.57</v>
      </c>
      <c r="Q22" s="8">
        <f>'Radicchi Raffaello'!$N22</f>
        <v>0</v>
      </c>
      <c r="R22" s="8">
        <f>'RM Horlogerie'!$N22</f>
        <v>0</v>
      </c>
      <c r="S22" s="8">
        <f>'RSM SA'!$N22</f>
        <v>0</v>
      </c>
      <c r="T22" s="8">
        <f>'Sareg SA'!$N22</f>
        <v>0</v>
      </c>
      <c r="U22" s="8">
        <f>'Schwarz-Etienne SA'!$N22</f>
        <v>0</v>
      </c>
      <c r="V22" s="8">
        <f>'TMH SA'!$N22</f>
        <v>0</v>
      </c>
      <c r="W22" s="8">
        <f>'Usine de la Charrière SA'!$N22</f>
        <v>0</v>
      </c>
      <c r="X22" s="9">
        <f t="shared" si="5"/>
        <v>487.97999999999996</v>
      </c>
      <c r="Y22" s="51">
        <v>0.7</v>
      </c>
      <c r="Z22" s="66">
        <f t="shared" si="2"/>
        <v>1296.7479000000001</v>
      </c>
      <c r="AA22" s="65">
        <f t="shared" si="3"/>
        <v>-808.76790000000005</v>
      </c>
    </row>
    <row r="23" spans="1:2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"/>
      <c r="Y23" s="51"/>
      <c r="Z23" s="66"/>
      <c r="AA23" s="65"/>
    </row>
    <row r="24" spans="1:27" x14ac:dyDescent="0.2">
      <c r="A24" s="16" t="s">
        <v>18</v>
      </c>
      <c r="B24" s="73">
        <f>SUM(B25)</f>
        <v>0</v>
      </c>
      <c r="C24" s="56">
        <f t="shared" ref="C24:W24" si="7">SUM(C25)</f>
        <v>0</v>
      </c>
      <c r="D24" s="56">
        <f t="shared" si="7"/>
        <v>0</v>
      </c>
      <c r="E24" s="56">
        <f t="shared" si="7"/>
        <v>0</v>
      </c>
      <c r="F24" s="56">
        <f t="shared" si="7"/>
        <v>0</v>
      </c>
      <c r="G24" s="56">
        <f t="shared" si="7"/>
        <v>0</v>
      </c>
      <c r="H24" s="56">
        <f t="shared" si="7"/>
        <v>0</v>
      </c>
      <c r="I24" s="56">
        <f t="shared" si="7"/>
        <v>1</v>
      </c>
      <c r="J24" s="56">
        <f t="shared" si="7"/>
        <v>0</v>
      </c>
      <c r="K24" s="56">
        <f t="shared" si="7"/>
        <v>0</v>
      </c>
      <c r="L24" s="56">
        <f t="shared" si="7"/>
        <v>50.370000000000012</v>
      </c>
      <c r="M24" s="56">
        <f t="shared" si="7"/>
        <v>284.03999999999996</v>
      </c>
      <c r="N24" s="56">
        <f t="shared" si="7"/>
        <v>0</v>
      </c>
      <c r="O24" s="56">
        <f t="shared" si="7"/>
        <v>0</v>
      </c>
      <c r="P24" s="56"/>
      <c r="Q24" s="56">
        <f t="shared" si="7"/>
        <v>0</v>
      </c>
      <c r="R24" s="56">
        <f t="shared" si="7"/>
        <v>0</v>
      </c>
      <c r="S24" s="56">
        <f t="shared" si="7"/>
        <v>0</v>
      </c>
      <c r="T24" s="56">
        <f t="shared" si="7"/>
        <v>0</v>
      </c>
      <c r="U24" s="56">
        <f t="shared" si="7"/>
        <v>0</v>
      </c>
      <c r="V24" s="56">
        <f t="shared" si="7"/>
        <v>0</v>
      </c>
      <c r="W24" s="56">
        <f t="shared" si="7"/>
        <v>0</v>
      </c>
      <c r="X24" s="50">
        <f>SUM(B24:W24)</f>
        <v>335.40999999999997</v>
      </c>
      <c r="Y24" s="51"/>
      <c r="Z24" s="63">
        <f>SUM(Z25)</f>
        <v>1759.8721499999999</v>
      </c>
      <c r="AA24" s="64">
        <f>SUM(AA25)</f>
        <v>-1271.8921499999999</v>
      </c>
    </row>
    <row r="25" spans="1:27" x14ac:dyDescent="0.2">
      <c r="A25" s="5" t="s">
        <v>37</v>
      </c>
      <c r="B25" s="18">
        <f>'Alexis-Marie-Piaget'!$N25</f>
        <v>0</v>
      </c>
      <c r="C25" s="8">
        <f>'Amphion SA'!$N25</f>
        <v>0</v>
      </c>
      <c r="D25" s="8">
        <f>'Anglex SA'!$N25</f>
        <v>0</v>
      </c>
      <c r="E25" s="8">
        <f>'Atec-cyl SA'!$N25</f>
        <v>0</v>
      </c>
      <c r="F25" s="8">
        <f>'Batiloc SA'!$N25</f>
        <v>0</v>
      </c>
      <c r="G25" s="8">
        <f>'DSMI electronics SA'!$N25</f>
        <v>0</v>
      </c>
      <c r="H25" s="8">
        <f>'E20 Innovations SA'!$N25</f>
        <v>0</v>
      </c>
      <c r="I25" s="8">
        <f>'Immocolor SA'!$N25</f>
        <v>1</v>
      </c>
      <c r="J25" s="8">
        <f>Insulae!$N25</f>
        <v>0</v>
      </c>
      <c r="K25" s="8">
        <f>'La Coupole SA'!$N25</f>
        <v>0</v>
      </c>
      <c r="L25" s="8">
        <f>'Menuiserie Radicchi SA'!$N25</f>
        <v>50.370000000000012</v>
      </c>
      <c r="M25" s="8">
        <f>'MGO Réalisations SA'!$N25</f>
        <v>284.03999999999996</v>
      </c>
      <c r="N25" s="8">
        <f>'Montres Stifani SA en liq'!$N25</f>
        <v>0</v>
      </c>
      <c r="O25" s="8">
        <f>'Pro Immob SA'!$N25</f>
        <v>0</v>
      </c>
      <c r="P25" s="8">
        <f>'Radicchi Promotion'!$N25</f>
        <v>152.57</v>
      </c>
      <c r="Q25" s="8">
        <f>'Radicchi Raffaello'!$N25</f>
        <v>0</v>
      </c>
      <c r="R25" s="8">
        <f>'RM Horlogerie'!$N25</f>
        <v>0</v>
      </c>
      <c r="S25" s="8">
        <f>'RSM SA'!$N25</f>
        <v>0</v>
      </c>
      <c r="T25" s="8">
        <f>'Sareg SA'!$N25</f>
        <v>0</v>
      </c>
      <c r="U25" s="8">
        <f>'Schwarz-Etienne SA'!$N25</f>
        <v>0</v>
      </c>
      <c r="V25" s="8">
        <f>'TMH SA'!$N25</f>
        <v>0</v>
      </c>
      <c r="W25" s="8">
        <f>'Usine de la Charrière SA'!$N25</f>
        <v>0</v>
      </c>
      <c r="X25" s="9">
        <f>SUM(B25:W25)</f>
        <v>487.97999999999996</v>
      </c>
      <c r="Y25" s="51">
        <v>0.95</v>
      </c>
      <c r="Z25" s="66">
        <f t="shared" si="2"/>
        <v>1759.8721499999999</v>
      </c>
      <c r="AA25" s="65">
        <f t="shared" si="3"/>
        <v>-1271.8921499999999</v>
      </c>
    </row>
    <row r="26" spans="1:27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  <c r="Y26" s="51"/>
      <c r="Z26" s="54"/>
      <c r="AA26" s="55"/>
    </row>
    <row r="27" spans="1:27" x14ac:dyDescent="0.2">
      <c r="A27" s="39" t="s">
        <v>2</v>
      </c>
      <c r="B27" s="57">
        <f t="shared" ref="B27:X27" si="8">SUM(B5:B26)/2</f>
        <v>0</v>
      </c>
      <c r="C27" s="57">
        <f t="shared" si="8"/>
        <v>0</v>
      </c>
      <c r="D27" s="78">
        <f t="shared" si="8"/>
        <v>0</v>
      </c>
      <c r="E27" s="76">
        <f t="shared" si="8"/>
        <v>0</v>
      </c>
      <c r="F27" s="76">
        <f t="shared" si="8"/>
        <v>0</v>
      </c>
      <c r="G27" s="76">
        <f t="shared" si="8"/>
        <v>0</v>
      </c>
      <c r="H27" s="76">
        <f t="shared" si="8"/>
        <v>0</v>
      </c>
      <c r="I27" s="76">
        <f t="shared" si="8"/>
        <v>12</v>
      </c>
      <c r="J27" s="76">
        <f t="shared" si="8"/>
        <v>0</v>
      </c>
      <c r="K27" s="76">
        <f t="shared" si="8"/>
        <v>0</v>
      </c>
      <c r="L27" s="76">
        <f t="shared" si="8"/>
        <v>604.44000000000028</v>
      </c>
      <c r="M27" s="76">
        <f t="shared" si="8"/>
        <v>3408.4799999999996</v>
      </c>
      <c r="N27" s="76">
        <f t="shared" si="8"/>
        <v>0</v>
      </c>
      <c r="O27" s="76">
        <f t="shared" si="8"/>
        <v>0</v>
      </c>
      <c r="P27" s="76">
        <f t="shared" si="8"/>
        <v>1754.5550000000001</v>
      </c>
      <c r="Q27" s="76">
        <f t="shared" si="8"/>
        <v>0</v>
      </c>
      <c r="R27" s="76">
        <f t="shared" si="8"/>
        <v>0</v>
      </c>
      <c r="S27" s="76">
        <f t="shared" si="8"/>
        <v>0</v>
      </c>
      <c r="T27" s="76">
        <f t="shared" si="8"/>
        <v>0</v>
      </c>
      <c r="U27" s="76">
        <f t="shared" si="8"/>
        <v>0</v>
      </c>
      <c r="V27" s="76">
        <f t="shared" si="8"/>
        <v>0</v>
      </c>
      <c r="W27" s="77">
        <f t="shared" si="8"/>
        <v>25</v>
      </c>
      <c r="X27" s="57">
        <f t="shared" si="8"/>
        <v>5804.4749999999976</v>
      </c>
      <c r="Y27" s="58"/>
      <c r="Z27" s="54"/>
      <c r="AA27" s="53"/>
    </row>
    <row r="28" spans="1:27" x14ac:dyDescent="0.2">
      <c r="A28" s="5" t="s">
        <v>24</v>
      </c>
      <c r="B28" s="74">
        <f>'Alexis-Marie-Piaget'!N27</f>
        <v>0</v>
      </c>
      <c r="C28" s="43">
        <f>'Amphion SA'!N26</f>
        <v>0</v>
      </c>
      <c r="D28" s="43">
        <f>'Anglex SA'!N26</f>
        <v>0</v>
      </c>
      <c r="E28" s="43">
        <f>'Atec-cyl SA'!N26</f>
        <v>0</v>
      </c>
      <c r="F28" s="43">
        <f>'Batiloc SA'!N26</f>
        <v>0</v>
      </c>
      <c r="G28" s="43">
        <f>'Batiloc SA'!O26</f>
        <v>0</v>
      </c>
      <c r="H28" s="43">
        <f>'Batiloc SA'!P26</f>
        <v>0</v>
      </c>
      <c r="I28" s="43">
        <f>'Immocolor SA'!N26</f>
        <v>0</v>
      </c>
      <c r="J28" s="43">
        <f>Insulae!N27</f>
        <v>0</v>
      </c>
      <c r="K28" s="43">
        <f>'La Coupole SA'!N26</f>
        <v>0</v>
      </c>
      <c r="L28" s="43">
        <f>'Menuiserie Radicchi SA'!N26</f>
        <v>0</v>
      </c>
      <c r="M28" s="43">
        <f>'MGO Réalisations SA'!N26</f>
        <v>0</v>
      </c>
      <c r="N28" s="43">
        <f>'Montres Stifani SA en liq'!N26</f>
        <v>0</v>
      </c>
      <c r="O28" s="43">
        <f>'Pro Immob SA'!N26</f>
        <v>0</v>
      </c>
      <c r="P28" s="43"/>
      <c r="Q28" s="43">
        <f>'Radicchi Promotion'!N27</f>
        <v>1830.8399999999995</v>
      </c>
      <c r="R28" s="43">
        <f>'Radicchi Raffaello'!N28</f>
        <v>0</v>
      </c>
      <c r="S28" s="43">
        <f>'RSM SA'!N27</f>
        <v>0</v>
      </c>
      <c r="T28" s="43">
        <f>'RSM SA'!O27</f>
        <v>0</v>
      </c>
      <c r="U28" s="43">
        <f>'Sareg SA'!N27</f>
        <v>0</v>
      </c>
      <c r="V28" s="43">
        <f>'Schwarz-Etienne SA'!N27</f>
        <v>0</v>
      </c>
      <c r="W28" s="43">
        <f>'TMH SA'!N27</f>
        <v>0</v>
      </c>
      <c r="X28" s="59">
        <f>SUM(B28:W28)</f>
        <v>1830.8399999999995</v>
      </c>
      <c r="Y28" s="58"/>
      <c r="Z28" s="52"/>
      <c r="AA28" s="53"/>
    </row>
    <row r="29" spans="1:27" ht="13.5" thickBot="1" x14ac:dyDescent="0.25">
      <c r="A29" s="26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9"/>
      <c r="Y29" s="60"/>
      <c r="Z29" s="61"/>
      <c r="AA29" s="62"/>
    </row>
    <row r="30" spans="1:27" x14ac:dyDescent="0.2">
      <c r="C30" s="71"/>
    </row>
    <row r="31" spans="1:27" x14ac:dyDescent="0.2">
      <c r="C31" s="71"/>
      <c r="W31" s="75"/>
    </row>
    <row r="32" spans="1:27" x14ac:dyDescent="0.2">
      <c r="C32" s="71"/>
    </row>
    <row r="33" spans="3:3" x14ac:dyDescent="0.2">
      <c r="C33" s="71"/>
    </row>
    <row r="34" spans="3:3" x14ac:dyDescent="0.2">
      <c r="C34" s="71"/>
    </row>
    <row r="35" spans="3:3" x14ac:dyDescent="0.2">
      <c r="C35" s="71"/>
    </row>
    <row r="36" spans="3:3" x14ac:dyDescent="0.2">
      <c r="C36" s="71"/>
    </row>
    <row r="37" spans="3:3" x14ac:dyDescent="0.2">
      <c r="C37" s="71"/>
    </row>
    <row r="38" spans="3:3" x14ac:dyDescent="0.2">
      <c r="C38" s="71"/>
    </row>
    <row r="39" spans="3:3" x14ac:dyDescent="0.2">
      <c r="C39" s="71"/>
    </row>
    <row r="40" spans="3:3" x14ac:dyDescent="0.2">
      <c r="C40" s="71"/>
    </row>
    <row r="41" spans="3:3" x14ac:dyDescent="0.2">
      <c r="C41" s="71"/>
    </row>
    <row r="42" spans="3:3" x14ac:dyDescent="0.2">
      <c r="C42" s="71"/>
    </row>
    <row r="43" spans="3:3" x14ac:dyDescent="0.2">
      <c r="C43" s="71"/>
    </row>
    <row r="44" spans="3:3" x14ac:dyDescent="0.2">
      <c r="C44" s="71"/>
    </row>
    <row r="45" spans="3:3" x14ac:dyDescent="0.2">
      <c r="C45" s="71"/>
    </row>
    <row r="46" spans="3:3" x14ac:dyDescent="0.2">
      <c r="C46" s="71"/>
    </row>
    <row r="47" spans="3:3" x14ac:dyDescent="0.2">
      <c r="C47" s="71"/>
    </row>
    <row r="48" spans="3:3" x14ac:dyDescent="0.2">
      <c r="C48" s="71"/>
    </row>
    <row r="49" spans="3:3" x14ac:dyDescent="0.2">
      <c r="C49" s="71"/>
    </row>
    <row r="50" spans="3:3" x14ac:dyDescent="0.2">
      <c r="C50" s="71"/>
    </row>
    <row r="51" spans="3:3" x14ac:dyDescent="0.2">
      <c r="C51" s="71"/>
    </row>
    <row r="52" spans="3:3" x14ac:dyDescent="0.2">
      <c r="C52" s="71"/>
    </row>
    <row r="53" spans="3:3" x14ac:dyDescent="0.2">
      <c r="C53" s="71"/>
    </row>
    <row r="54" spans="3:3" x14ac:dyDescent="0.2">
      <c r="C54" s="71"/>
    </row>
    <row r="55" spans="3:3" x14ac:dyDescent="0.2">
      <c r="C55" s="71"/>
    </row>
    <row r="56" spans="3:3" x14ac:dyDescent="0.2">
      <c r="C56" s="71"/>
    </row>
    <row r="57" spans="3:3" x14ac:dyDescent="0.2">
      <c r="C57" s="71"/>
    </row>
    <row r="58" spans="3:3" x14ac:dyDescent="0.2">
      <c r="C58" s="71"/>
    </row>
    <row r="59" spans="3:3" x14ac:dyDescent="0.2">
      <c r="C59" s="71"/>
    </row>
    <row r="60" spans="3:3" x14ac:dyDescent="0.2">
      <c r="C60" s="71"/>
    </row>
    <row r="61" spans="3:3" x14ac:dyDescent="0.2">
      <c r="C61" s="71"/>
    </row>
    <row r="62" spans="3:3" x14ac:dyDescent="0.2">
      <c r="C62" s="71"/>
    </row>
    <row r="63" spans="3:3" x14ac:dyDescent="0.2">
      <c r="C63" s="71"/>
    </row>
    <row r="64" spans="3:3" x14ac:dyDescent="0.2">
      <c r="C64" s="71"/>
    </row>
    <row r="65" spans="3:3" x14ac:dyDescent="0.2">
      <c r="C65" s="71"/>
    </row>
    <row r="66" spans="3:3" x14ac:dyDescent="0.2">
      <c r="C66" s="71"/>
    </row>
    <row r="67" spans="3:3" x14ac:dyDescent="0.2">
      <c r="C67" s="71"/>
    </row>
    <row r="68" spans="3:3" x14ac:dyDescent="0.2">
      <c r="C68" s="71"/>
    </row>
    <row r="69" spans="3:3" x14ac:dyDescent="0.2">
      <c r="C69" s="71"/>
    </row>
    <row r="70" spans="3:3" x14ac:dyDescent="0.2">
      <c r="C70" s="71"/>
    </row>
    <row r="71" spans="3:3" x14ac:dyDescent="0.2">
      <c r="C71" s="71"/>
    </row>
    <row r="72" spans="3:3" x14ac:dyDescent="0.2">
      <c r="C72" s="71"/>
    </row>
    <row r="73" spans="3:3" x14ac:dyDescent="0.2">
      <c r="C73" s="71"/>
    </row>
    <row r="74" spans="3:3" x14ac:dyDescent="0.2">
      <c r="C74" s="71"/>
    </row>
    <row r="75" spans="3:3" x14ac:dyDescent="0.2">
      <c r="C75" s="71"/>
    </row>
    <row r="76" spans="3:3" x14ac:dyDescent="0.2">
      <c r="C76" s="71"/>
    </row>
    <row r="77" spans="3:3" x14ac:dyDescent="0.2">
      <c r="C77" s="71"/>
    </row>
    <row r="78" spans="3:3" x14ac:dyDescent="0.2">
      <c r="C78" s="71"/>
    </row>
    <row r="79" spans="3:3" x14ac:dyDescent="0.2">
      <c r="C79" s="71"/>
    </row>
    <row r="80" spans="3:3" x14ac:dyDescent="0.2">
      <c r="C80" s="71"/>
    </row>
    <row r="81" spans="3:3" x14ac:dyDescent="0.2">
      <c r="C81" s="71"/>
    </row>
    <row r="82" spans="3:3" x14ac:dyDescent="0.2">
      <c r="C82" s="71"/>
    </row>
    <row r="83" spans="3:3" x14ac:dyDescent="0.2">
      <c r="C83" s="71"/>
    </row>
    <row r="84" spans="3:3" x14ac:dyDescent="0.2">
      <c r="C84" s="71"/>
    </row>
    <row r="85" spans="3:3" x14ac:dyDescent="0.2">
      <c r="C85" s="71"/>
    </row>
    <row r="86" spans="3:3" x14ac:dyDescent="0.2">
      <c r="C86" s="71"/>
    </row>
    <row r="87" spans="3:3" x14ac:dyDescent="0.2">
      <c r="C87" s="71"/>
    </row>
    <row r="88" spans="3:3" x14ac:dyDescent="0.2">
      <c r="C88" s="71"/>
    </row>
    <row r="89" spans="3:3" x14ac:dyDescent="0.2">
      <c r="C89" s="71"/>
    </row>
    <row r="90" spans="3:3" x14ac:dyDescent="0.2">
      <c r="C90" s="71"/>
    </row>
    <row r="91" spans="3:3" x14ac:dyDescent="0.2">
      <c r="C91" s="71"/>
    </row>
    <row r="92" spans="3:3" x14ac:dyDescent="0.2">
      <c r="C92" s="71"/>
    </row>
    <row r="93" spans="3:3" x14ac:dyDescent="0.2">
      <c r="C93" s="71"/>
    </row>
    <row r="94" spans="3:3" x14ac:dyDescent="0.2">
      <c r="C94" s="71"/>
    </row>
    <row r="95" spans="3:3" x14ac:dyDescent="0.2">
      <c r="C95" s="71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gmb</cp:lastModifiedBy>
  <cp:lastPrinted>2015-07-10T05:05:03Z</cp:lastPrinted>
  <dcterms:created xsi:type="dcterms:W3CDTF">2003-11-21T07:24:51Z</dcterms:created>
  <dcterms:modified xsi:type="dcterms:W3CDTF">2015-07-17T06:19:32Z</dcterms:modified>
</cp:coreProperties>
</file>