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25" windowHeight="9915"/>
  </bookViews>
  <sheets>
    <sheet name="MEDICINES" sheetId="10" r:id="rId1"/>
  </sheets>
  <externalReferences>
    <externalReference r:id="rId2"/>
  </externalReferences>
  <definedNames>
    <definedName name="_xlnm._FilterDatabase" localSheetId="0" hidden="1">MEDICINES!$B$1:$BJ$9</definedName>
    <definedName name="_xlnm.Print_Area" localSheetId="0">MEDICINES!$B$1:$AD$5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0" l="1"/>
  <c r="K2" i="10"/>
  <c r="AF2" i="10" s="1"/>
  <c r="K3" i="10"/>
  <c r="AF3" i="10" s="1"/>
  <c r="K4" i="10"/>
  <c r="AF4" i="10" s="1"/>
  <c r="K5" i="10"/>
  <c r="AF5" i="10" s="1"/>
  <c r="AB6" i="10" l="1"/>
  <c r="AB5" i="10"/>
  <c r="AB4" i="10"/>
  <c r="AB3" i="10"/>
  <c r="AB2" i="10"/>
  <c r="F6" i="10" l="1"/>
  <c r="F2" i="10"/>
  <c r="F3" i="10"/>
  <c r="F4" i="10"/>
  <c r="F5" i="10"/>
  <c r="BF2" i="10" l="1"/>
  <c r="BF3" i="10"/>
  <c r="BF4" i="10"/>
  <c r="BF5" i="10"/>
  <c r="BG2" i="10" l="1"/>
  <c r="BG3" i="10"/>
  <c r="BG4" i="10"/>
  <c r="BG5" i="10"/>
  <c r="BG6" i="10"/>
  <c r="AC6" i="10" l="1"/>
  <c r="BJ6" i="10" s="1"/>
  <c r="AC5" i="10"/>
  <c r="BJ5" i="10" s="1"/>
  <c r="AC4" i="10"/>
  <c r="BJ4" i="10" s="1"/>
  <c r="AC2" i="10"/>
  <c r="BJ2" i="10" s="1"/>
  <c r="AC3" i="10"/>
  <c r="BJ3" i="10" s="1"/>
  <c r="BH6" i="10" l="1"/>
  <c r="BH5" i="10"/>
  <c r="BH3" i="10"/>
  <c r="BH2" i="10"/>
  <c r="BH4" i="10"/>
  <c r="Z3" i="10"/>
  <c r="Z2" i="10"/>
  <c r="Z4" i="10"/>
  <c r="Z5" i="10"/>
  <c r="Z6" i="10"/>
  <c r="BF6" i="10" l="1"/>
  <c r="BE7" i="10" l="1"/>
  <c r="K7" i="10" l="1"/>
  <c r="AW7" i="10" l="1"/>
  <c r="AM7" i="10"/>
  <c r="BC7" i="10"/>
  <c r="AQ7" i="10"/>
  <c r="AO7" i="10"/>
  <c r="BA7" i="10"/>
  <c r="AU7" i="10"/>
  <c r="AI7" i="10"/>
  <c r="AY7" i="10"/>
  <c r="AK7" i="10"/>
  <c r="AS7" i="10"/>
  <c r="AG7" i="10" l="1"/>
  <c r="BJ7" i="10"/>
</calcChain>
</file>

<file path=xl/sharedStrings.xml><?xml version="1.0" encoding="utf-8"?>
<sst xmlns="http://schemas.openxmlformats.org/spreadsheetml/2006/main" count="61" uniqueCount="50">
  <si>
    <t>USAGE</t>
  </si>
  <si>
    <t>Stock réel après inventaire</t>
  </si>
  <si>
    <t>Request</t>
  </si>
  <si>
    <t>$</t>
  </si>
  <si>
    <t>$/€</t>
  </si>
  <si>
    <t>Total</t>
  </si>
  <si>
    <t>Category_EN</t>
  </si>
  <si>
    <t>SubCategory_EN</t>
  </si>
  <si>
    <t>Molecule_EN</t>
  </si>
  <si>
    <t>Concentration</t>
  </si>
  <si>
    <t>Name_EN</t>
  </si>
  <si>
    <t>Unit_EN</t>
  </si>
  <si>
    <t>200mg</t>
  </si>
  <si>
    <t>Nombre/Box</t>
  </si>
  <si>
    <t>Vial</t>
  </si>
  <si>
    <t>Analgesics, Antipyretics, Anti-Inflammatory</t>
  </si>
  <si>
    <t>IV Fluids</t>
  </si>
  <si>
    <t>Tablet</t>
  </si>
  <si>
    <t>100/box</t>
  </si>
  <si>
    <t xml:space="preserve">Non-steroidal anti-inflammatory medicines (NSAI) </t>
  </si>
  <si>
    <t>Ibuprofen</t>
  </si>
  <si>
    <t>Cream</t>
  </si>
  <si>
    <t>Diclofenac</t>
  </si>
  <si>
    <t>Ketoprofen</t>
  </si>
  <si>
    <t>75mg/3ml</t>
  </si>
  <si>
    <t>Naproxene</t>
  </si>
  <si>
    <t>275mg</t>
  </si>
  <si>
    <t>Valorisation Stock</t>
  </si>
  <si>
    <t>Expired/Destruction/Given</t>
  </si>
  <si>
    <t>Price /Box</t>
  </si>
  <si>
    <t>Price unit</t>
  </si>
  <si>
    <t xml:space="preserve"> Delivered Stock</t>
  </si>
  <si>
    <t>Diclofenac IM  B/10</t>
  </si>
  <si>
    <t>Expirat°  Date 1</t>
  </si>
  <si>
    <t>Current
stock</t>
  </si>
  <si>
    <t>FASTUM Tube 20g</t>
  </si>
  <si>
    <t>Espirat date2</t>
  </si>
  <si>
    <t>Commande 01</t>
  </si>
  <si>
    <t>Commande 02</t>
  </si>
  <si>
    <t>Commande 03</t>
  </si>
  <si>
    <t>Commande 04</t>
  </si>
  <si>
    <t>Commande 05</t>
  </si>
  <si>
    <t>Commande 06</t>
  </si>
  <si>
    <t>A CDER</t>
  </si>
  <si>
    <t xml:space="preserve">Apranax, cp 275 mg 
30/BOX  </t>
  </si>
  <si>
    <t>ne pas
toucher</t>
  </si>
  <si>
    <t>Stock
MIN
Unit</t>
  </si>
  <si>
    <t>Stock
MAX
Unit</t>
  </si>
  <si>
    <t>Inventaire
au
31/12/2019</t>
  </si>
  <si>
    <t>RGT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</si>
</sst>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&quot;€&quot;\ * #,##0.00_ ;_ &quot;€&quot;\ * \-#,##0.00_ ;_ &quot;€&quot;\ * &quot;-&quot;??_ ;_ @_ "/>
    <numFmt numFmtId="165" formatCode="#,##0.000;[Red]#,##0.000"/>
  </numFmts>
  <fonts count="54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4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Verdana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b/>
      <sz val="10"/>
      <color indexed="9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0"/>
      <color indexed="8"/>
      <name val="Calibri"/>
      <family val="2"/>
    </font>
    <font>
      <sz val="14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color theme="1"/>
      <name val="Arial"/>
      <family val="2"/>
    </font>
    <font>
      <sz val="12"/>
      <color indexed="8"/>
      <name val="Arial"/>
      <family val="2"/>
    </font>
    <font>
      <b/>
      <sz val="12"/>
      <color rgb="FF7030A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9"/>
      <name val="Arial"/>
      <family val="2"/>
    </font>
    <font>
      <b/>
      <sz val="14"/>
      <color rgb="FFFF0000"/>
      <name val="Calibri"/>
      <family val="2"/>
    </font>
    <font>
      <b/>
      <sz val="11"/>
      <color theme="0"/>
      <name val="Calibri"/>
      <family val="2"/>
    </font>
    <font>
      <b/>
      <sz val="14"/>
      <color theme="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0"/>
      </patternFill>
    </fill>
    <fill>
      <patternFill patternType="solid">
        <fgColor rgb="FF0070C0"/>
        <bgColor indexed="0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0">
    <xf numFmtId="0" fontId="0" fillId="0" borderId="0"/>
    <xf numFmtId="0" fontId="7" fillId="0" borderId="0"/>
    <xf numFmtId="0" fontId="7" fillId="0" borderId="0"/>
    <xf numFmtId="0" fontId="4" fillId="0" borderId="0"/>
    <xf numFmtId="0" fontId="11" fillId="0" borderId="0" applyNumberForma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3" fillId="0" borderId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5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26" borderId="5" applyNumberFormat="0" applyAlignment="0" applyProtection="0"/>
    <xf numFmtId="0" fontId="18" fillId="0" borderId="6" applyNumberFormat="0" applyFill="0" applyAlignment="0" applyProtection="0"/>
    <xf numFmtId="0" fontId="19" fillId="27" borderId="7" applyNumberFormat="0" applyFont="0" applyAlignment="0" applyProtection="0"/>
    <xf numFmtId="0" fontId="20" fillId="13" borderId="5" applyNumberFormat="0" applyAlignment="0" applyProtection="0"/>
    <xf numFmtId="44" fontId="7" fillId="0" borderId="0" applyFont="0" applyFill="0" applyBorder="0" applyAlignment="0" applyProtection="0"/>
    <xf numFmtId="0" fontId="21" fillId="9" borderId="0" applyNumberFormat="0" applyBorder="0" applyAlignment="0" applyProtection="0"/>
    <xf numFmtId="0" fontId="22" fillId="28" borderId="0" applyNumberFormat="0" applyBorder="0" applyAlignment="0" applyProtection="0"/>
    <xf numFmtId="0" fontId="23" fillId="10" borderId="0" applyNumberFormat="0" applyBorder="0" applyAlignment="0" applyProtection="0"/>
    <xf numFmtId="0" fontId="24" fillId="26" borderId="8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8" fillId="0" borderId="12" applyNumberFormat="0" applyFill="0" applyAlignment="0" applyProtection="0"/>
    <xf numFmtId="0" fontId="30" fillId="29" borderId="13" applyNumberFormat="0" applyAlignment="0" applyProtection="0"/>
    <xf numFmtId="0" fontId="31" fillId="0" borderId="0"/>
    <xf numFmtId="0" fontId="1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3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136">
    <xf numFmtId="0" fontId="0" fillId="0" borderId="0" xfId="0"/>
    <xf numFmtId="0" fontId="9" fillId="0" borderId="0" xfId="0" applyFont="1"/>
    <xf numFmtId="0" fontId="37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49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0" fillId="6" borderId="0" xfId="0" applyFill="1"/>
    <xf numFmtId="0" fontId="0" fillId="7" borderId="0" xfId="0" applyFill="1"/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34" fillId="31" borderId="21" xfId="9" applyFont="1" applyFill="1" applyBorder="1" applyAlignment="1">
      <alignment horizontal="center" vertical="center" wrapText="1"/>
    </xf>
    <xf numFmtId="0" fontId="34" fillId="31" borderId="1" xfId="9" applyFont="1" applyFill="1" applyBorder="1" applyAlignment="1">
      <alignment horizontal="center" vertical="center" wrapText="1"/>
    </xf>
    <xf numFmtId="0" fontId="34" fillId="30" borderId="1" xfId="9" applyFont="1" applyFill="1" applyBorder="1" applyAlignment="1">
      <alignment horizontal="center" vertical="center" wrapText="1"/>
    </xf>
    <xf numFmtId="0" fontId="6" fillId="31" borderId="1" xfId="9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8" fillId="2" borderId="1" xfId="0" applyFont="1" applyFill="1" applyBorder="1" applyAlignment="1">
      <alignment horizontal="center" vertical="center" shrinkToFit="1"/>
    </xf>
    <xf numFmtId="17" fontId="13" fillId="7" borderId="1" xfId="0" applyNumberFormat="1" applyFont="1" applyFill="1" applyBorder="1" applyAlignment="1">
      <alignment horizontal="center" vertical="center" textRotation="90" wrapText="1"/>
    </xf>
    <xf numFmtId="0" fontId="44" fillId="6" borderId="14" xfId="0" applyFont="1" applyFill="1" applyBorder="1" applyAlignment="1">
      <alignment horizontal="center" vertical="center" wrapText="1"/>
    </xf>
    <xf numFmtId="0" fontId="44" fillId="6" borderId="31" xfId="0" applyFont="1" applyFill="1" applyBorder="1" applyAlignment="1">
      <alignment horizontal="center" vertical="center" wrapText="1"/>
    </xf>
    <xf numFmtId="0" fontId="47" fillId="5" borderId="33" xfId="0" applyFont="1" applyFill="1" applyBorder="1" applyAlignment="1">
      <alignment horizontal="center" vertical="center"/>
    </xf>
    <xf numFmtId="17" fontId="13" fillId="7" borderId="21" xfId="0" applyNumberFormat="1" applyFont="1" applyFill="1" applyBorder="1" applyAlignment="1">
      <alignment horizontal="center" vertical="center" textRotation="90" wrapText="1"/>
    </xf>
    <xf numFmtId="17" fontId="13" fillId="7" borderId="19" xfId="0" applyNumberFormat="1" applyFont="1" applyFill="1" applyBorder="1" applyAlignment="1">
      <alignment horizontal="center" vertical="center" textRotation="90" wrapText="1"/>
    </xf>
    <xf numFmtId="0" fontId="13" fillId="5" borderId="34" xfId="0" applyFont="1" applyFill="1" applyBorder="1" applyAlignment="1">
      <alignment horizontal="center" vertical="center" wrapText="1"/>
    </xf>
    <xf numFmtId="17" fontId="46" fillId="33" borderId="21" xfId="0" applyNumberFormat="1" applyFont="1" applyFill="1" applyBorder="1" applyAlignment="1">
      <alignment horizontal="center" vertical="center" wrapText="1"/>
    </xf>
    <xf numFmtId="17" fontId="46" fillId="33" borderId="33" xfId="0" applyNumberFormat="1" applyFont="1" applyFill="1" applyBorder="1" applyAlignment="1">
      <alignment horizontal="center" vertical="center" wrapText="1"/>
    </xf>
    <xf numFmtId="17" fontId="13" fillId="7" borderId="34" xfId="0" applyNumberFormat="1" applyFont="1" applyFill="1" applyBorder="1" applyAlignment="1">
      <alignment horizontal="center" vertical="center" textRotation="90" wrapText="1"/>
    </xf>
    <xf numFmtId="17" fontId="13" fillId="7" borderId="33" xfId="0" applyNumberFormat="1" applyFont="1" applyFill="1" applyBorder="1" applyAlignment="1">
      <alignment horizontal="center" vertical="center" textRotation="90" wrapText="1"/>
    </xf>
    <xf numFmtId="0" fontId="5" fillId="2" borderId="17" xfId="0" applyFont="1" applyFill="1" applyBorder="1" applyAlignment="1" applyProtection="1">
      <alignment horizontal="center" vertical="center" wrapText="1"/>
      <protection locked="0"/>
    </xf>
    <xf numFmtId="17" fontId="5" fillId="0" borderId="3" xfId="1" applyNumberFormat="1" applyFont="1" applyBorder="1" applyAlignment="1" applyProtection="1">
      <alignment horizontal="center" vertical="center" wrapText="1"/>
      <protection locked="0"/>
    </xf>
    <xf numFmtId="17" fontId="5" fillId="0" borderId="24" xfId="1" applyNumberFormat="1" applyFont="1" applyBorder="1" applyAlignment="1" applyProtection="1">
      <alignment horizontal="center" vertical="center" wrapText="1"/>
      <protection locked="0"/>
    </xf>
    <xf numFmtId="0" fontId="40" fillId="0" borderId="3" xfId="0" applyFont="1" applyBorder="1" applyAlignment="1" applyProtection="1">
      <alignment horizontal="center" vertical="center" wrapText="1"/>
      <protection locked="0"/>
    </xf>
    <xf numFmtId="0" fontId="40" fillId="6" borderId="3" xfId="0" applyFont="1" applyFill="1" applyBorder="1" applyAlignment="1" applyProtection="1">
      <alignment horizontal="center" vertical="center" wrapText="1"/>
      <protection locked="0"/>
    </xf>
    <xf numFmtId="0" fontId="40" fillId="0" borderId="24" xfId="0" applyFont="1" applyBorder="1" applyAlignment="1" applyProtection="1">
      <alignment horizontal="center" vertical="center" wrapText="1"/>
      <protection locked="0"/>
    </xf>
    <xf numFmtId="0" fontId="40" fillId="6" borderId="3" xfId="0" applyFont="1" applyFill="1" applyBorder="1" applyAlignment="1">
      <alignment horizontal="left" vertical="center" wrapText="1"/>
    </xf>
    <xf numFmtId="0" fontId="40" fillId="0" borderId="3" xfId="0" applyFont="1" applyBorder="1" applyAlignment="1">
      <alignment horizontal="left" vertical="center" wrapText="1"/>
    </xf>
    <xf numFmtId="0" fontId="0" fillId="0" borderId="0" xfId="0" applyAlignment="1">
      <alignment horizontal="right" vertical="top"/>
    </xf>
    <xf numFmtId="0" fontId="41" fillId="6" borderId="16" xfId="1" applyFont="1" applyFill="1" applyBorder="1" applyAlignment="1" applyProtection="1">
      <alignment horizontal="center" vertical="center" wrapText="1"/>
      <protection locked="0"/>
    </xf>
    <xf numFmtId="0" fontId="41" fillId="6" borderId="14" xfId="1" applyFont="1" applyFill="1" applyBorder="1" applyAlignment="1" applyProtection="1">
      <alignment horizontal="center" vertical="center" wrapText="1"/>
      <protection locked="0"/>
    </xf>
    <xf numFmtId="0" fontId="41" fillId="6" borderId="23" xfId="1" applyFont="1" applyFill="1" applyBorder="1" applyAlignment="1" applyProtection="1">
      <alignment horizontal="center" vertical="center" wrapText="1"/>
      <protection locked="0"/>
    </xf>
    <xf numFmtId="0" fontId="41" fillId="6" borderId="31" xfId="1" applyFont="1" applyFill="1" applyBorder="1" applyAlignment="1" applyProtection="1">
      <alignment horizontal="center" vertical="center" wrapText="1"/>
      <protection locked="0"/>
    </xf>
    <xf numFmtId="0" fontId="41" fillId="6" borderId="3" xfId="1" applyFont="1" applyFill="1" applyBorder="1" applyAlignment="1" applyProtection="1">
      <alignment horizontal="center" vertical="center" wrapText="1"/>
      <protection locked="0"/>
    </xf>
    <xf numFmtId="0" fontId="41" fillId="6" borderId="22" xfId="1" applyFont="1" applyFill="1" applyBorder="1" applyAlignment="1" applyProtection="1">
      <alignment horizontal="center" vertical="center" wrapText="1"/>
      <protection locked="0"/>
    </xf>
    <xf numFmtId="0" fontId="41" fillId="6" borderId="4" xfId="1" applyFont="1" applyFill="1" applyBorder="1" applyAlignment="1" applyProtection="1">
      <alignment horizontal="center" vertical="center" wrapText="1"/>
      <protection locked="0"/>
    </xf>
    <xf numFmtId="0" fontId="40" fillId="0" borderId="3" xfId="0" applyFont="1" applyBorder="1" applyAlignment="1" applyProtection="1">
      <alignment horizontal="right" vertical="center" wrapText="1"/>
      <protection locked="0"/>
    </xf>
    <xf numFmtId="0" fontId="40" fillId="6" borderId="3" xfId="0" applyFont="1" applyFill="1" applyBorder="1" applyAlignment="1" applyProtection="1">
      <alignment horizontal="right" vertical="center" wrapText="1"/>
      <protection locked="0"/>
    </xf>
    <xf numFmtId="0" fontId="40" fillId="0" borderId="24" xfId="0" applyFont="1" applyBorder="1" applyAlignment="1" applyProtection="1">
      <alignment horizontal="right" vertical="center" wrapText="1"/>
      <protection locked="0"/>
    </xf>
    <xf numFmtId="0" fontId="40" fillId="0" borderId="24" xfId="0" applyFont="1" applyBorder="1" applyAlignment="1">
      <alignment horizontal="left" vertical="center" wrapText="1"/>
    </xf>
    <xf numFmtId="0" fontId="5" fillId="2" borderId="26" xfId="0" applyFont="1" applyFill="1" applyBorder="1" applyAlignment="1" applyProtection="1">
      <alignment horizontal="center" vertical="center" wrapText="1"/>
      <protection locked="0"/>
    </xf>
    <xf numFmtId="0" fontId="41" fillId="6" borderId="32" xfId="1" applyFont="1" applyFill="1" applyBorder="1" applyAlignment="1" applyProtection="1">
      <alignment horizontal="center" vertical="center" wrapText="1"/>
      <protection locked="0"/>
    </xf>
    <xf numFmtId="0" fontId="41" fillId="6" borderId="24" xfId="1" applyFont="1" applyFill="1" applyBorder="1" applyAlignment="1" applyProtection="1">
      <alignment horizontal="center" vertical="center" wrapText="1"/>
      <protection locked="0"/>
    </xf>
    <xf numFmtId="0" fontId="41" fillId="6" borderId="25" xfId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center"/>
    </xf>
    <xf numFmtId="0" fontId="39" fillId="0" borderId="3" xfId="56" applyFont="1" applyBorder="1" applyAlignment="1">
      <alignment horizontal="center" vertical="center" wrapText="1"/>
    </xf>
    <xf numFmtId="0" fontId="39" fillId="0" borderId="3" xfId="9" applyFont="1" applyBorder="1" applyAlignment="1">
      <alignment horizontal="center" vertical="center" wrapText="1"/>
    </xf>
    <xf numFmtId="0" fontId="39" fillId="0" borderId="24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13" fillId="5" borderId="33" xfId="0" applyFont="1" applyFill="1" applyBorder="1" applyAlignment="1">
      <alignment horizontal="center" vertical="center"/>
    </xf>
    <xf numFmtId="165" fontId="42" fillId="0" borderId="14" xfId="0" applyNumberFormat="1" applyFont="1" applyBorder="1" applyAlignment="1">
      <alignment horizontal="center" vertical="center" wrapText="1"/>
    </xf>
    <xf numFmtId="165" fontId="42" fillId="0" borderId="31" xfId="0" applyNumberFormat="1" applyFont="1" applyBorder="1" applyAlignment="1">
      <alignment horizontal="center" vertical="center" wrapText="1"/>
    </xf>
    <xf numFmtId="0" fontId="48" fillId="2" borderId="21" xfId="0" applyFont="1" applyFill="1" applyBorder="1" applyAlignment="1">
      <alignment horizontal="center" vertical="center" shrinkToFit="1"/>
    </xf>
    <xf numFmtId="0" fontId="37" fillId="2" borderId="19" xfId="0" applyFont="1" applyFill="1" applyBorder="1" applyAlignment="1">
      <alignment horizontal="center" vertical="center" wrapText="1" shrinkToFit="1"/>
    </xf>
    <xf numFmtId="0" fontId="5" fillId="2" borderId="27" xfId="0" applyFont="1" applyFill="1" applyBorder="1" applyAlignment="1" applyProtection="1">
      <alignment horizontal="center" vertical="center" wrapText="1"/>
      <protection locked="0"/>
    </xf>
    <xf numFmtId="0" fontId="5" fillId="2" borderId="28" xfId="0" applyFont="1" applyFill="1" applyBorder="1" applyAlignment="1" applyProtection="1">
      <alignment horizontal="center" vertical="center" wrapText="1"/>
      <protection locked="0"/>
    </xf>
    <xf numFmtId="0" fontId="5" fillId="2" borderId="29" xfId="0" applyFont="1" applyFill="1" applyBorder="1" applyAlignment="1" applyProtection="1">
      <alignment horizontal="center" vertical="center" wrapText="1"/>
      <protection locked="0"/>
    </xf>
    <xf numFmtId="0" fontId="5" fillId="2" borderId="30" xfId="0" applyFont="1" applyFill="1" applyBorder="1" applyAlignment="1" applyProtection="1">
      <alignment horizontal="center" vertical="center" wrapText="1"/>
      <protection locked="0"/>
    </xf>
    <xf numFmtId="0" fontId="32" fillId="0" borderId="4" xfId="1" applyFont="1" applyBorder="1" applyAlignment="1" applyProtection="1">
      <alignment horizontal="center" vertical="center" wrapText="1"/>
    </xf>
    <xf numFmtId="0" fontId="32" fillId="0" borderId="3" xfId="1" applyFont="1" applyBorder="1" applyAlignment="1" applyProtection="1">
      <alignment horizontal="center" vertical="center" wrapText="1"/>
    </xf>
    <xf numFmtId="0" fontId="32" fillId="0" borderId="32" xfId="1" applyFont="1" applyBorder="1" applyAlignment="1" applyProtection="1">
      <alignment horizontal="center" vertical="center" wrapText="1"/>
    </xf>
    <xf numFmtId="0" fontId="32" fillId="0" borderId="24" xfId="1" applyFont="1" applyBorder="1" applyAlignment="1" applyProtection="1">
      <alignment horizontal="center" vertical="center" wrapText="1"/>
    </xf>
    <xf numFmtId="0" fontId="13" fillId="5" borderId="35" xfId="0" applyFont="1" applyFill="1" applyBorder="1" applyAlignment="1">
      <alignment horizontal="center" vertical="center" wrapText="1"/>
    </xf>
    <xf numFmtId="0" fontId="39" fillId="0" borderId="16" xfId="56" applyFont="1" applyFill="1" applyBorder="1" applyAlignment="1">
      <alignment horizontal="left" vertical="center" wrapText="1"/>
    </xf>
    <xf numFmtId="0" fontId="39" fillId="0" borderId="3" xfId="9" applyFont="1" applyFill="1" applyBorder="1" applyAlignment="1">
      <alignment horizontal="left" vertical="center" wrapText="1"/>
    </xf>
    <xf numFmtId="0" fontId="39" fillId="0" borderId="3" xfId="56" applyFont="1" applyFill="1" applyBorder="1" applyAlignment="1">
      <alignment horizontal="left" vertical="center" wrapText="1"/>
    </xf>
    <xf numFmtId="0" fontId="42" fillId="0" borderId="16" xfId="0" applyFont="1" applyFill="1" applyBorder="1" applyAlignment="1">
      <alignment horizontal="left" vertical="center" wrapText="1"/>
    </xf>
    <xf numFmtId="0" fontId="42" fillId="0" borderId="3" xfId="0" applyFont="1" applyFill="1" applyBorder="1" applyAlignment="1">
      <alignment horizontal="left" vertical="center" wrapText="1"/>
    </xf>
    <xf numFmtId="10" fontId="42" fillId="0" borderId="3" xfId="0" applyNumberFormat="1" applyFont="1" applyFill="1" applyBorder="1" applyAlignment="1">
      <alignment horizontal="left" vertical="center" wrapText="1"/>
    </xf>
    <xf numFmtId="0" fontId="39" fillId="0" borderId="23" xfId="56" applyFont="1" applyFill="1" applyBorder="1" applyAlignment="1">
      <alignment horizontal="left" vertical="center" wrapText="1"/>
    </xf>
    <xf numFmtId="0" fontId="39" fillId="0" borderId="24" xfId="56" applyFont="1" applyFill="1" applyBorder="1" applyAlignment="1">
      <alignment horizontal="left" vertical="center" wrapText="1"/>
    </xf>
    <xf numFmtId="0" fontId="42" fillId="0" borderId="24" xfId="0" applyFont="1" applyFill="1" applyBorder="1" applyAlignment="1">
      <alignment horizontal="left" vertical="center" wrapText="1"/>
    </xf>
    <xf numFmtId="0" fontId="33" fillId="34" borderId="2" xfId="0" applyFont="1" applyFill="1" applyBorder="1" applyAlignment="1">
      <alignment horizontal="center" vertical="center"/>
    </xf>
    <xf numFmtId="0" fontId="8" fillId="34" borderId="15" xfId="0" applyFont="1" applyFill="1" applyBorder="1" applyAlignment="1">
      <alignment horizontal="center" vertical="center"/>
    </xf>
    <xf numFmtId="0" fontId="0" fillId="34" borderId="15" xfId="0" applyFill="1" applyBorder="1" applyAlignment="1">
      <alignment horizontal="center" vertical="center"/>
    </xf>
    <xf numFmtId="0" fontId="0" fillId="34" borderId="20" xfId="0" applyFill="1" applyBorder="1" applyAlignment="1">
      <alignment horizontal="center" vertical="center"/>
    </xf>
    <xf numFmtId="0" fontId="34" fillId="31" borderId="1" xfId="9" applyFont="1" applyFill="1" applyBorder="1" applyAlignment="1" applyProtection="1">
      <alignment horizontal="center" vertical="center" wrapText="1"/>
    </xf>
    <xf numFmtId="0" fontId="45" fillId="0" borderId="3" xfId="9" applyFont="1" applyBorder="1" applyAlignment="1" applyProtection="1">
      <alignment horizontal="left" vertical="center" wrapText="1"/>
    </xf>
    <xf numFmtId="0" fontId="45" fillId="0" borderId="24" xfId="9" applyFont="1" applyBorder="1" applyAlignment="1" applyProtection="1">
      <alignment horizontal="left" vertical="center" wrapText="1"/>
    </xf>
    <xf numFmtId="0" fontId="0" fillId="0" borderId="0" xfId="0" applyProtection="1"/>
    <xf numFmtId="0" fontId="8" fillId="0" borderId="0" xfId="0" applyFont="1" applyAlignment="1" applyProtection="1">
      <alignment horizontal="center" vertical="center"/>
    </xf>
    <xf numFmtId="0" fontId="13" fillId="5" borderId="1" xfId="0" applyFont="1" applyFill="1" applyBorder="1" applyAlignment="1" applyProtection="1">
      <alignment horizontal="center" vertical="center"/>
    </xf>
    <xf numFmtId="0" fontId="43" fillId="0" borderId="3" xfId="0" applyFont="1" applyBorder="1" applyAlignment="1" applyProtection="1">
      <alignment horizontal="right" vertical="center" wrapText="1"/>
    </xf>
    <xf numFmtId="0" fontId="43" fillId="0" borderId="24" xfId="0" applyFont="1" applyBorder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9" fillId="0" borderId="0" xfId="0" applyFont="1" applyAlignment="1" applyProtection="1">
      <alignment horizontal="right" vertical="center"/>
    </xf>
    <xf numFmtId="17" fontId="46" fillId="4" borderId="2" xfId="0" applyNumberFormat="1" applyFont="1" applyFill="1" applyBorder="1" applyAlignment="1" applyProtection="1">
      <alignment horizontal="center" vertical="center" wrapText="1"/>
    </xf>
    <xf numFmtId="0" fontId="36" fillId="6" borderId="15" xfId="1" applyFont="1" applyFill="1" applyBorder="1" applyAlignment="1" applyProtection="1">
      <alignment horizontal="center" vertical="center" wrapText="1"/>
    </xf>
    <xf numFmtId="0" fontId="36" fillId="6" borderId="20" xfId="1" applyFont="1" applyFill="1" applyBorder="1" applyAlignment="1" applyProtection="1">
      <alignment horizontal="center" vertical="center" wrapText="1"/>
    </xf>
    <xf numFmtId="0" fontId="35" fillId="0" borderId="0" xfId="9" applyFont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</xf>
    <xf numFmtId="0" fontId="9" fillId="0" borderId="0" xfId="9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</xf>
    <xf numFmtId="0" fontId="48" fillId="3" borderId="3" xfId="0" applyFont="1" applyFill="1" applyBorder="1" applyAlignment="1" applyProtection="1">
      <alignment horizontal="center" vertical="center" wrapText="1"/>
    </xf>
    <xf numFmtId="0" fontId="48" fillId="3" borderId="24" xfId="0" applyFont="1" applyFill="1" applyBorder="1" applyAlignment="1" applyProtection="1">
      <alignment horizontal="center" vertical="center" wrapText="1"/>
    </xf>
    <xf numFmtId="0" fontId="9" fillId="0" borderId="0" xfId="9" applyFont="1" applyAlignment="1" applyProtection="1">
      <alignment vertical="top" wrapText="1"/>
    </xf>
    <xf numFmtId="0" fontId="48" fillId="3" borderId="1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24" xfId="0" applyFont="1" applyFill="1" applyBorder="1" applyAlignment="1" applyProtection="1">
      <alignment horizontal="center" vertical="center" wrapText="1"/>
    </xf>
    <xf numFmtId="0" fontId="39" fillId="0" borderId="0" xfId="9" applyFont="1" applyAlignment="1" applyProtection="1">
      <alignment vertical="top" wrapText="1"/>
    </xf>
    <xf numFmtId="0" fontId="5" fillId="0" borderId="0" xfId="0" applyFont="1" applyProtection="1"/>
    <xf numFmtId="0" fontId="8" fillId="3" borderId="19" xfId="0" applyFont="1" applyFill="1" applyBorder="1" applyAlignment="1" applyProtection="1">
      <alignment horizontal="center" vertical="center" wrapText="1"/>
    </xf>
    <xf numFmtId="0" fontId="48" fillId="3" borderId="22" xfId="0" applyFont="1" applyFill="1" applyBorder="1" applyAlignment="1" applyProtection="1">
      <alignment horizontal="center" vertical="center" wrapText="1"/>
    </xf>
    <xf numFmtId="0" fontId="48" fillId="3" borderId="25" xfId="0" applyFont="1" applyFill="1" applyBorder="1" applyAlignment="1" applyProtection="1">
      <alignment horizontal="center" vertical="center" wrapText="1"/>
    </xf>
    <xf numFmtId="0" fontId="52" fillId="32" borderId="2" xfId="0" applyFont="1" applyFill="1" applyBorder="1" applyAlignment="1" applyProtection="1">
      <alignment horizontal="center" vertical="center" wrapText="1"/>
    </xf>
    <xf numFmtId="2" fontId="53" fillId="32" borderId="18" xfId="0" applyNumberFormat="1" applyFont="1" applyFill="1" applyBorder="1" applyAlignment="1" applyProtection="1">
      <alignment horizontal="center" vertical="center"/>
    </xf>
    <xf numFmtId="2" fontId="51" fillId="6" borderId="0" xfId="0" applyNumberFormat="1" applyFont="1" applyFill="1" applyAlignment="1" applyProtection="1">
      <alignment horizontal="center" vertical="center"/>
    </xf>
    <xf numFmtId="2" fontId="0" fillId="0" borderId="0" xfId="0" applyNumberFormat="1" applyProtection="1"/>
    <xf numFmtId="0" fontId="48" fillId="2" borderId="1" xfId="0" applyFont="1" applyFill="1" applyBorder="1" applyAlignment="1" applyProtection="1">
      <alignment horizontal="center" vertical="center" shrinkToFit="1"/>
    </xf>
    <xf numFmtId="0" fontId="5" fillId="2" borderId="17" xfId="0" applyFont="1" applyFill="1" applyBorder="1" applyAlignment="1" applyProtection="1">
      <alignment horizontal="center" vertical="center" wrapText="1"/>
    </xf>
    <xf numFmtId="0" fontId="5" fillId="2" borderId="26" xfId="0" applyFont="1" applyFill="1" applyBorder="1" applyAlignment="1" applyProtection="1">
      <alignment horizontal="center" vertical="center" wrapText="1"/>
    </xf>
    <xf numFmtId="2" fontId="50" fillId="0" borderId="0" xfId="9" applyNumberFormat="1" applyFont="1" applyAlignment="1" applyProtection="1">
      <alignment vertical="top" wrapText="1"/>
    </xf>
    <xf numFmtId="0" fontId="37" fillId="2" borderId="1" xfId="0" applyFont="1" applyFill="1" applyBorder="1" applyAlignment="1" applyProtection="1">
      <alignment horizontal="center" vertical="center" shrinkToFit="1"/>
    </xf>
    <xf numFmtId="0" fontId="37" fillId="2" borderId="34" xfId="0" applyFont="1" applyFill="1" applyBorder="1" applyAlignment="1" applyProtection="1">
      <alignment horizontal="center" vertical="center" wrapText="1" shrinkToFi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32" xfId="0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/>
    </xf>
    <xf numFmtId="0" fontId="14" fillId="0" borderId="0" xfId="0" applyFont="1" applyProtection="1"/>
    <xf numFmtId="0" fontId="14" fillId="0" borderId="0" xfId="0" applyFont="1" applyAlignment="1" applyProtection="1">
      <alignment horizontal="center" vertical="center"/>
    </xf>
    <xf numFmtId="0" fontId="14" fillId="0" borderId="0" xfId="0" applyFont="1" applyAlignment="1" applyProtection="1">
      <alignment horizontal="right" vertical="center"/>
    </xf>
    <xf numFmtId="0" fontId="49" fillId="0" borderId="0" xfId="0" applyFont="1" applyAlignment="1" applyProtection="1">
      <alignment horizontal="center" vertical="center"/>
    </xf>
  </cellXfs>
  <cellStyles count="60">
    <cellStyle name="20 % - Accent1 2" xfId="10"/>
    <cellStyle name="20 % - Accent2 2" xfId="11"/>
    <cellStyle name="20 % - Accent3 2" xfId="12"/>
    <cellStyle name="20 % - Accent4 2" xfId="13"/>
    <cellStyle name="20 % - Accent5 2" xfId="14"/>
    <cellStyle name="20 % - Accent6 2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60 % - Accent1 2" xfId="22"/>
    <cellStyle name="60 % - Accent2 2" xfId="23"/>
    <cellStyle name="60 % - Accent3 2" xfId="24"/>
    <cellStyle name="60 % - Accent4 2" xfId="25"/>
    <cellStyle name="60 % - Accent5 2" xfId="26"/>
    <cellStyle name="60 % - Accent6 2" xfId="27"/>
    <cellStyle name="Accent1 2" xfId="28"/>
    <cellStyle name="Accent2 2" xfId="29"/>
    <cellStyle name="Accent3 2" xfId="30"/>
    <cellStyle name="Accent4 2" xfId="31"/>
    <cellStyle name="Accent5 2" xfId="32"/>
    <cellStyle name="Accent6 2" xfId="33"/>
    <cellStyle name="Avertissement 2" xfId="34"/>
    <cellStyle name="Calcul 2" xfId="35"/>
    <cellStyle name="Cellule liée 2" xfId="36"/>
    <cellStyle name="Entrée 2" xfId="38"/>
    <cellStyle name="Euro" xfId="39"/>
    <cellStyle name="Euro 2" xfId="54"/>
    <cellStyle name="Euro 3" xfId="55"/>
    <cellStyle name="Euro 4" xfId="57"/>
    <cellStyle name="Insatisfaisant 2" xfId="40"/>
    <cellStyle name="Lien hypertexte 2" xfId="4"/>
    <cellStyle name="Milliers 2" xfId="58"/>
    <cellStyle name="Monétaire 2" xfId="6"/>
    <cellStyle name="Monétaire 3" xfId="8"/>
    <cellStyle name="Monétaire 4" xfId="59"/>
    <cellStyle name="Neutre 2" xfId="41"/>
    <cellStyle name="Normal" xfId="0" builtinId="0"/>
    <cellStyle name="Normal 2" xfId="3"/>
    <cellStyle name="Normal 2 2" xfId="7"/>
    <cellStyle name="Normal 2 8" xfId="1"/>
    <cellStyle name="Normal 3" xfId="2"/>
    <cellStyle name="Normal 4" xfId="5"/>
    <cellStyle name="Normal 5" xfId="52"/>
    <cellStyle name="Normal 6" xfId="53"/>
    <cellStyle name="Normal_Feuil1" xfId="9"/>
    <cellStyle name="Normal_Feuil2" xfId="56"/>
    <cellStyle name="Note 2" xfId="37"/>
    <cellStyle name="Satisfaisant 2" xfId="42"/>
    <cellStyle name="Sortie 2" xfId="43"/>
    <cellStyle name="Texte explicatif 2" xfId="44"/>
    <cellStyle name="Titre 2" xfId="45"/>
    <cellStyle name="Titre 1 2" xfId="46"/>
    <cellStyle name="Titre 2 2" xfId="47"/>
    <cellStyle name="Titre 3 2" xfId="48"/>
    <cellStyle name="Titre 4 2" xfId="49"/>
    <cellStyle name="Total 2" xfId="50"/>
    <cellStyle name="Vérification 2" xfId="51"/>
  </cellStyles>
  <dxfs count="7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F4B4B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en\Clinic%20Datacenter\4-Procurement-pharmacie\4.2%20Pharmacy\4.2.5%20Inventories\Archives\2019\Global%20Inventory%20Clinic%20Mog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ICINES"/>
      <sheetName val="CONSOMMABLES"/>
      <sheetName val="EQUIPMENTS"/>
      <sheetName val="AMBULANCE"/>
      <sheetName val="PCA"/>
    </sheetNames>
    <sheetDataSet>
      <sheetData sheetId="0">
        <row r="17">
          <cell r="BU17">
            <v>6</v>
          </cell>
        </row>
        <row r="18">
          <cell r="BU18">
            <v>29</v>
          </cell>
        </row>
        <row r="22">
          <cell r="BU22">
            <v>4</v>
          </cell>
        </row>
        <row r="27">
          <cell r="BU27">
            <v>30</v>
          </cell>
        </row>
        <row r="324">
          <cell r="BU324">
            <v>0</v>
          </cell>
        </row>
      </sheetData>
      <sheetData sheetId="1">
        <row r="4">
          <cell r="BL4">
            <v>10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A1:DF18"/>
  <sheetViews>
    <sheetView tabSelected="1" zoomScale="85" zoomScaleNormal="85" workbookViewId="0">
      <pane xSplit="5" ySplit="1" topLeftCell="U2" activePane="bottomRight" state="frozen"/>
      <selection pane="topRight" activeCell="I1" sqref="I1"/>
      <selection pane="bottomLeft" activeCell="A2" sqref="A2"/>
      <selection pane="bottomRight" activeCell="AE2" sqref="AE2"/>
    </sheetView>
  </sheetViews>
  <sheetFormatPr baseColWidth="10" defaultColWidth="11.5703125" defaultRowHeight="32.25" customHeight="1" x14ac:dyDescent="0.25"/>
  <cols>
    <col min="1" max="1" width="8.7109375" style="9" customWidth="1"/>
    <col min="2" max="2" width="17.7109375" customWidth="1"/>
    <col min="3" max="3" width="19.140625" customWidth="1"/>
    <col min="4" max="4" width="18.85546875" customWidth="1"/>
    <col min="5" max="5" width="21.7109375" customWidth="1"/>
    <col min="6" max="6" width="17.7109375" style="92" customWidth="1"/>
    <col min="7" max="7" width="12.42578125" style="57" customWidth="1"/>
    <col min="8" max="8" width="19.28515625" style="12" customWidth="1"/>
    <col min="9" max="9" width="9.42578125" style="13" customWidth="1"/>
    <col min="10" max="10" width="10.7109375" style="14" customWidth="1"/>
    <col min="11" max="11" width="11.42578125" style="98" customWidth="1"/>
    <col min="12" max="12" width="5.5703125" style="6" customWidth="1"/>
    <col min="13" max="13" width="8" style="3" customWidth="1"/>
    <col min="14" max="14" width="7.85546875" style="3" hidden="1" customWidth="1"/>
    <col min="15" max="15" width="8" style="3" customWidth="1"/>
    <col min="16" max="16" width="8" style="3" hidden="1" customWidth="1"/>
    <col min="17" max="17" width="8" style="3" customWidth="1"/>
    <col min="18" max="18" width="8" style="3" hidden="1" customWidth="1"/>
    <col min="19" max="19" width="8" style="3" customWidth="1"/>
    <col min="20" max="20" width="8" style="3" hidden="1" customWidth="1"/>
    <col min="21" max="21" width="8" style="3" customWidth="1"/>
    <col min="22" max="22" width="8" style="3" hidden="1" customWidth="1"/>
    <col min="23" max="25" width="8" style="9" customWidth="1"/>
    <col min="26" max="26" width="8" style="93" customWidth="1"/>
    <col min="27" max="27" width="9.85546875" style="3" customWidth="1"/>
    <col min="28" max="28" width="17.42578125" style="106" customWidth="1"/>
    <col min="29" max="29" width="12.85546875" style="92" customWidth="1"/>
    <col min="30" max="31" width="11" style="3" customWidth="1"/>
    <col min="32" max="32" width="17.28515625" style="3" customWidth="1"/>
    <col min="33" max="33" width="6.28515625" style="8" customWidth="1"/>
    <col min="34" max="34" width="6" style="115" hidden="1" customWidth="1"/>
    <col min="35" max="35" width="6.28515625" style="8" customWidth="1"/>
    <col min="36" max="36" width="4.85546875" style="115" hidden="1" customWidth="1"/>
    <col min="37" max="37" width="6.28515625" style="8" customWidth="1"/>
    <col min="38" max="38" width="4.85546875" style="115" hidden="1" customWidth="1"/>
    <col min="39" max="39" width="6.28515625" customWidth="1"/>
    <col min="40" max="40" width="4.85546875" style="92" hidden="1" customWidth="1"/>
    <col min="41" max="41" width="6.28515625" customWidth="1"/>
    <col min="42" max="42" width="4.85546875" style="92" hidden="1" customWidth="1"/>
    <col min="43" max="43" width="6.28515625" customWidth="1"/>
    <col min="44" max="44" width="4.85546875" style="92" hidden="1" customWidth="1"/>
    <col min="45" max="45" width="6.28515625" customWidth="1"/>
    <col min="46" max="46" width="4.85546875" style="92" hidden="1" customWidth="1"/>
    <col min="47" max="47" width="6.28515625" customWidth="1"/>
    <col min="48" max="48" width="4.85546875" style="92" hidden="1" customWidth="1"/>
    <col min="49" max="49" width="6.28515625" customWidth="1"/>
    <col min="50" max="50" width="4.85546875" style="92" hidden="1" customWidth="1"/>
    <col min="51" max="51" width="6.28515625" customWidth="1"/>
    <col min="52" max="52" width="4.85546875" style="92" hidden="1" customWidth="1"/>
    <col min="53" max="53" width="6.28515625" customWidth="1"/>
    <col min="54" max="54" width="4.85546875" style="92" hidden="1" customWidth="1"/>
    <col min="55" max="55" width="6.28515625" customWidth="1"/>
    <col min="56" max="56" width="4.85546875" style="92" hidden="1" customWidth="1"/>
    <col min="57" max="57" width="10.85546875" customWidth="1"/>
    <col min="58" max="58" width="14" style="92" hidden="1" customWidth="1"/>
    <col min="59" max="59" width="11" style="115" customWidth="1"/>
    <col min="60" max="60" width="20.85546875" style="92" customWidth="1"/>
    <col min="61" max="61" width="9.85546875" customWidth="1"/>
    <col min="62" max="62" width="16.5703125" style="92" customWidth="1"/>
    <col min="63" max="65" width="11.5703125" customWidth="1"/>
  </cols>
  <sheetData>
    <row r="1" spans="1:110" s="3" customFormat="1" ht="79.5" customHeight="1" thickBot="1" x14ac:dyDescent="0.3">
      <c r="A1" s="85" t="s">
        <v>49</v>
      </c>
      <c r="B1" s="15" t="s">
        <v>6</v>
      </c>
      <c r="C1" s="16" t="s">
        <v>7</v>
      </c>
      <c r="D1" s="16" t="s">
        <v>8</v>
      </c>
      <c r="E1" s="17" t="s">
        <v>9</v>
      </c>
      <c r="F1" s="89" t="s">
        <v>10</v>
      </c>
      <c r="G1" s="18" t="s">
        <v>11</v>
      </c>
      <c r="H1" s="19" t="s">
        <v>13</v>
      </c>
      <c r="I1" s="19" t="s">
        <v>2</v>
      </c>
      <c r="J1" s="19" t="s">
        <v>29</v>
      </c>
      <c r="K1" s="94" t="s">
        <v>5</v>
      </c>
      <c r="L1" s="25" t="s">
        <v>4</v>
      </c>
      <c r="M1" s="26" t="s">
        <v>37</v>
      </c>
      <c r="N1" s="31"/>
      <c r="O1" s="22" t="s">
        <v>38</v>
      </c>
      <c r="P1" s="22"/>
      <c r="Q1" s="22" t="s">
        <v>39</v>
      </c>
      <c r="R1" s="22"/>
      <c r="S1" s="22" t="s">
        <v>40</v>
      </c>
      <c r="T1" s="22"/>
      <c r="U1" s="22" t="s">
        <v>41</v>
      </c>
      <c r="V1" s="32"/>
      <c r="W1" s="27" t="s">
        <v>42</v>
      </c>
      <c r="X1" s="29" t="s">
        <v>46</v>
      </c>
      <c r="Y1" s="30" t="s">
        <v>47</v>
      </c>
      <c r="Z1" s="100" t="s">
        <v>43</v>
      </c>
      <c r="AA1" s="28" t="s">
        <v>31</v>
      </c>
      <c r="AB1" s="104" t="s">
        <v>48</v>
      </c>
      <c r="AC1" s="107" t="s">
        <v>34</v>
      </c>
      <c r="AD1" s="75" t="s">
        <v>33</v>
      </c>
      <c r="AE1" s="20" t="s">
        <v>36</v>
      </c>
      <c r="AF1" s="62" t="s">
        <v>30</v>
      </c>
      <c r="AG1" s="65">
        <v>1</v>
      </c>
      <c r="AH1" s="123"/>
      <c r="AI1" s="21">
        <v>2</v>
      </c>
      <c r="AJ1" s="123"/>
      <c r="AK1" s="21">
        <v>3</v>
      </c>
      <c r="AL1" s="123"/>
      <c r="AM1" s="2">
        <v>4</v>
      </c>
      <c r="AN1" s="127"/>
      <c r="AO1" s="2">
        <v>5</v>
      </c>
      <c r="AP1" s="127"/>
      <c r="AQ1" s="2">
        <v>6</v>
      </c>
      <c r="AR1" s="127"/>
      <c r="AS1" s="2">
        <v>7</v>
      </c>
      <c r="AT1" s="127"/>
      <c r="AU1" s="2">
        <v>8</v>
      </c>
      <c r="AV1" s="127"/>
      <c r="AW1" s="2">
        <v>9</v>
      </c>
      <c r="AX1" s="127"/>
      <c r="AY1" s="2">
        <v>10</v>
      </c>
      <c r="AZ1" s="127"/>
      <c r="BA1" s="2">
        <v>11</v>
      </c>
      <c r="BB1" s="127"/>
      <c r="BC1" s="2">
        <v>12</v>
      </c>
      <c r="BD1" s="127"/>
      <c r="BE1" s="66" t="s">
        <v>28</v>
      </c>
      <c r="BF1" s="128"/>
      <c r="BG1" s="111" t="s">
        <v>0</v>
      </c>
      <c r="BH1" s="116" t="s">
        <v>1</v>
      </c>
      <c r="BI1" s="61" t="s">
        <v>45</v>
      </c>
      <c r="BJ1" s="119" t="s">
        <v>27</v>
      </c>
    </row>
    <row r="2" spans="1:110" ht="73.900000000000006" customHeight="1" x14ac:dyDescent="0.25">
      <c r="A2" s="87"/>
      <c r="B2" s="76" t="s">
        <v>15</v>
      </c>
      <c r="C2" s="78" t="s">
        <v>19</v>
      </c>
      <c r="D2" s="78" t="s">
        <v>22</v>
      </c>
      <c r="E2" s="77" t="s">
        <v>24</v>
      </c>
      <c r="F2" s="90" t="str">
        <f>D2&amp;" ("&amp;E2&amp;") "&amp;G2</f>
        <v>Diclofenac (75mg/3ml) Vial</v>
      </c>
      <c r="G2" s="58" t="s">
        <v>14</v>
      </c>
      <c r="H2" s="40" t="s">
        <v>32</v>
      </c>
      <c r="I2" s="36">
        <v>1</v>
      </c>
      <c r="J2" s="49">
        <v>0.52</v>
      </c>
      <c r="K2" s="95">
        <f t="shared" ref="K2:K5" si="0">J2*I2</f>
        <v>0.52</v>
      </c>
      <c r="L2" s="23" t="s">
        <v>3</v>
      </c>
      <c r="M2" s="42"/>
      <c r="N2" s="48"/>
      <c r="O2" s="46"/>
      <c r="P2" s="46"/>
      <c r="Q2" s="46"/>
      <c r="R2" s="46"/>
      <c r="S2" s="46"/>
      <c r="T2" s="46"/>
      <c r="U2" s="46"/>
      <c r="V2" s="43"/>
      <c r="W2" s="47">
        <v>0</v>
      </c>
      <c r="X2" s="42">
        <v>2</v>
      </c>
      <c r="Y2" s="43">
        <v>10</v>
      </c>
      <c r="Z2" s="101" t="str">
        <f t="shared" ref="Z2:Z5" si="1">IF(AC2&lt;=X2,Y2,"")</f>
        <v/>
      </c>
      <c r="AA2" s="71">
        <v>10</v>
      </c>
      <c r="AB2" s="72">
        <f>[1]MEDICINES!$BU$17</f>
        <v>6</v>
      </c>
      <c r="AC2" s="108">
        <f t="shared" ref="AC2:AC5" si="2">AB2+M2+O2+Q2+S2+U2+W2-BG2</f>
        <v>6</v>
      </c>
      <c r="AD2" s="34">
        <v>43799</v>
      </c>
      <c r="AE2" s="34"/>
      <c r="AF2" s="63">
        <f t="shared" ref="AF2:AF5" si="3">IF(AA2="","",K2/AA2)</f>
        <v>5.2000000000000005E-2</v>
      </c>
      <c r="AG2" s="67"/>
      <c r="AH2" s="124"/>
      <c r="AI2" s="33"/>
      <c r="AJ2" s="124"/>
      <c r="AK2" s="33"/>
      <c r="AL2" s="124"/>
      <c r="AM2" s="33"/>
      <c r="AN2" s="124"/>
      <c r="AO2" s="33"/>
      <c r="AP2" s="124"/>
      <c r="AQ2" s="33"/>
      <c r="AR2" s="124"/>
      <c r="AS2" s="33"/>
      <c r="AT2" s="124"/>
      <c r="AU2" s="33"/>
      <c r="AV2" s="124"/>
      <c r="AW2" s="33"/>
      <c r="AX2" s="124"/>
      <c r="AY2" s="33"/>
      <c r="AZ2" s="124"/>
      <c r="BA2" s="33"/>
      <c r="BB2" s="124"/>
      <c r="BC2" s="33"/>
      <c r="BD2" s="124"/>
      <c r="BE2" s="68"/>
      <c r="BF2" s="129" t="str">
        <f t="shared" ref="BF2:BF5" si="4">IF(BE2="","",BE2*AF2)</f>
        <v/>
      </c>
      <c r="BG2" s="112">
        <f t="shared" ref="BG2:BG5" si="5">SUM(AG2+AI2+AK2+AM2+AO2+AQ2+AS2+AU2+AW2+AY2+BA2+BC2+BE2)</f>
        <v>0</v>
      </c>
      <c r="BH2" s="117">
        <f t="shared" ref="BH2:BH5" si="6">AC2</f>
        <v>6</v>
      </c>
      <c r="BI2" s="41"/>
      <c r="BJ2" s="120">
        <f t="shared" ref="BJ2:BJ5" si="7">IF(AF2="","",AF2*AC2)</f>
        <v>0.31200000000000006</v>
      </c>
    </row>
    <row r="3" spans="1:110" ht="73.900000000000006" customHeight="1" x14ac:dyDescent="0.25">
      <c r="A3" s="87"/>
      <c r="B3" s="76" t="s">
        <v>15</v>
      </c>
      <c r="C3" s="78" t="s">
        <v>19</v>
      </c>
      <c r="D3" s="78" t="s">
        <v>20</v>
      </c>
      <c r="E3" s="77" t="s">
        <v>12</v>
      </c>
      <c r="F3" s="90" t="str">
        <f>D3&amp;" ("&amp;E3&amp;") "&amp;G3</f>
        <v>Ibuprofen (200mg) Tablet</v>
      </c>
      <c r="G3" s="58" t="s">
        <v>17</v>
      </c>
      <c r="H3" s="39" t="s">
        <v>18</v>
      </c>
      <c r="I3" s="37">
        <v>1</v>
      </c>
      <c r="J3" s="50">
        <v>0.72</v>
      </c>
      <c r="K3" s="95">
        <f t="shared" si="0"/>
        <v>0.72</v>
      </c>
      <c r="L3" s="23" t="s">
        <v>3</v>
      </c>
      <c r="M3" s="42"/>
      <c r="N3" s="48"/>
      <c r="O3" s="46"/>
      <c r="P3" s="46"/>
      <c r="Q3" s="46"/>
      <c r="R3" s="46"/>
      <c r="S3" s="46"/>
      <c r="T3" s="46"/>
      <c r="U3" s="46"/>
      <c r="V3" s="43"/>
      <c r="W3" s="47"/>
      <c r="X3" s="42">
        <v>20</v>
      </c>
      <c r="Y3" s="43">
        <v>100</v>
      </c>
      <c r="Z3" s="101" t="str">
        <f t="shared" si="1"/>
        <v/>
      </c>
      <c r="AA3" s="71">
        <v>100</v>
      </c>
      <c r="AB3" s="72">
        <f>[1]MEDICINES!$BU$18</f>
        <v>29</v>
      </c>
      <c r="AC3" s="108">
        <f t="shared" si="2"/>
        <v>29</v>
      </c>
      <c r="AD3" s="34">
        <v>43831</v>
      </c>
      <c r="AE3" s="34"/>
      <c r="AF3" s="63">
        <f t="shared" si="3"/>
        <v>7.1999999999999998E-3</v>
      </c>
      <c r="AG3" s="67"/>
      <c r="AH3" s="124"/>
      <c r="AI3" s="33"/>
      <c r="AJ3" s="124"/>
      <c r="AK3" s="33"/>
      <c r="AL3" s="124"/>
      <c r="AM3" s="33"/>
      <c r="AN3" s="124"/>
      <c r="AO3" s="33"/>
      <c r="AP3" s="124"/>
      <c r="AQ3" s="33"/>
      <c r="AR3" s="124"/>
      <c r="AS3" s="33"/>
      <c r="AT3" s="124"/>
      <c r="AU3" s="33"/>
      <c r="AV3" s="124"/>
      <c r="AW3" s="33"/>
      <c r="AX3" s="124"/>
      <c r="AY3" s="33"/>
      <c r="AZ3" s="124"/>
      <c r="BA3" s="33"/>
      <c r="BB3" s="124"/>
      <c r="BC3" s="33"/>
      <c r="BD3" s="124"/>
      <c r="BE3" s="68"/>
      <c r="BF3" s="129" t="str">
        <f t="shared" si="4"/>
        <v/>
      </c>
      <c r="BG3" s="112">
        <f t="shared" si="5"/>
        <v>0</v>
      </c>
      <c r="BH3" s="117">
        <f t="shared" si="6"/>
        <v>29</v>
      </c>
      <c r="BI3" s="41"/>
      <c r="BJ3" s="120">
        <f t="shared" si="7"/>
        <v>0.20879999999999999</v>
      </c>
    </row>
    <row r="4" spans="1:110" s="11" customFormat="1" ht="73.900000000000006" customHeight="1" x14ac:dyDescent="0.25">
      <c r="A4" s="86"/>
      <c r="B4" s="76" t="s">
        <v>15</v>
      </c>
      <c r="C4" s="78" t="s">
        <v>19</v>
      </c>
      <c r="D4" s="78" t="s">
        <v>23</v>
      </c>
      <c r="E4" s="81">
        <v>2.5000000000000001E-2</v>
      </c>
      <c r="F4" s="90" t="str">
        <f>D4&amp;" ("&amp;E4&amp;") "&amp;G4</f>
        <v>Ketoprofen (0.025) Cream</v>
      </c>
      <c r="G4" s="59" t="s">
        <v>21</v>
      </c>
      <c r="H4" s="39" t="s">
        <v>35</v>
      </c>
      <c r="I4" s="36">
        <v>10</v>
      </c>
      <c r="J4" s="50">
        <v>2.83</v>
      </c>
      <c r="K4" s="95">
        <f t="shared" si="0"/>
        <v>28.3</v>
      </c>
      <c r="L4" s="23" t="s">
        <v>3</v>
      </c>
      <c r="M4" s="42"/>
      <c r="N4" s="48"/>
      <c r="O4" s="46"/>
      <c r="P4" s="46"/>
      <c r="Q4" s="46"/>
      <c r="R4" s="46"/>
      <c r="S4" s="46"/>
      <c r="T4" s="46"/>
      <c r="U4" s="46"/>
      <c r="V4" s="43"/>
      <c r="W4" s="47"/>
      <c r="X4" s="42">
        <v>2</v>
      </c>
      <c r="Y4" s="43">
        <v>10</v>
      </c>
      <c r="Z4" s="101" t="str">
        <f t="shared" si="1"/>
        <v/>
      </c>
      <c r="AA4" s="71">
        <v>10</v>
      </c>
      <c r="AB4" s="72">
        <f>[1]MEDICINES!$BU$22</f>
        <v>4</v>
      </c>
      <c r="AC4" s="108">
        <f t="shared" si="2"/>
        <v>4</v>
      </c>
      <c r="AD4" s="34">
        <v>43922</v>
      </c>
      <c r="AE4" s="34"/>
      <c r="AF4" s="63">
        <f t="shared" si="3"/>
        <v>2.83</v>
      </c>
      <c r="AG4" s="67"/>
      <c r="AH4" s="124"/>
      <c r="AI4" s="33"/>
      <c r="AJ4" s="124"/>
      <c r="AK4" s="33"/>
      <c r="AL4" s="124"/>
      <c r="AM4" s="33"/>
      <c r="AN4" s="124"/>
      <c r="AO4" s="33"/>
      <c r="AP4" s="124"/>
      <c r="AQ4" s="33"/>
      <c r="AR4" s="124"/>
      <c r="AS4" s="33"/>
      <c r="AT4" s="124"/>
      <c r="AU4" s="33"/>
      <c r="AV4" s="124"/>
      <c r="AW4" s="33"/>
      <c r="AX4" s="124"/>
      <c r="AY4" s="33"/>
      <c r="AZ4" s="124"/>
      <c r="BA4" s="33"/>
      <c r="BB4" s="124"/>
      <c r="BC4" s="33"/>
      <c r="BD4" s="124"/>
      <c r="BE4" s="68"/>
      <c r="BF4" s="129" t="str">
        <f t="shared" si="4"/>
        <v/>
      </c>
      <c r="BG4" s="112">
        <f t="shared" si="5"/>
        <v>0</v>
      </c>
      <c r="BH4" s="117">
        <f t="shared" si="6"/>
        <v>4</v>
      </c>
      <c r="BI4" s="41"/>
      <c r="BJ4" s="120">
        <f t="shared" si="7"/>
        <v>11.32</v>
      </c>
      <c r="BK4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</row>
    <row r="5" spans="1:110" ht="73.900000000000006" customHeight="1" x14ac:dyDescent="0.25">
      <c r="A5" s="87"/>
      <c r="B5" s="79" t="s">
        <v>15</v>
      </c>
      <c r="C5" s="80" t="s">
        <v>19</v>
      </c>
      <c r="D5" s="80" t="s">
        <v>25</v>
      </c>
      <c r="E5" s="80" t="s">
        <v>26</v>
      </c>
      <c r="F5" s="90" t="str">
        <f>D5&amp;" ("&amp;E5&amp;") "&amp;G5</f>
        <v>Naproxene (275mg) Tablet</v>
      </c>
      <c r="G5" s="58" t="s">
        <v>17</v>
      </c>
      <c r="H5" s="39" t="s">
        <v>44</v>
      </c>
      <c r="I5" s="37">
        <v>1</v>
      </c>
      <c r="J5" s="50">
        <v>7.66</v>
      </c>
      <c r="K5" s="95">
        <f t="shared" si="0"/>
        <v>7.66</v>
      </c>
      <c r="L5" s="23" t="s">
        <v>3</v>
      </c>
      <c r="M5" s="42"/>
      <c r="N5" s="48"/>
      <c r="O5" s="46"/>
      <c r="P5" s="46"/>
      <c r="Q5" s="46"/>
      <c r="R5" s="46"/>
      <c r="S5" s="46"/>
      <c r="T5" s="46"/>
      <c r="U5" s="46"/>
      <c r="V5" s="43"/>
      <c r="W5" s="47"/>
      <c r="X5" s="42">
        <v>5</v>
      </c>
      <c r="Y5" s="43">
        <v>30</v>
      </c>
      <c r="Z5" s="101" t="str">
        <f t="shared" si="1"/>
        <v/>
      </c>
      <c r="AA5" s="71">
        <v>30</v>
      </c>
      <c r="AB5" s="72">
        <f>[1]MEDICINES!$BU$27</f>
        <v>30</v>
      </c>
      <c r="AC5" s="108">
        <f t="shared" si="2"/>
        <v>30</v>
      </c>
      <c r="AD5" s="34">
        <v>44316</v>
      </c>
      <c r="AE5" s="34"/>
      <c r="AF5" s="63">
        <f t="shared" si="3"/>
        <v>0.25533333333333336</v>
      </c>
      <c r="AG5" s="67"/>
      <c r="AH5" s="124"/>
      <c r="AI5" s="33"/>
      <c r="AJ5" s="124"/>
      <c r="AK5" s="33"/>
      <c r="AL5" s="124"/>
      <c r="AM5" s="33"/>
      <c r="AN5" s="124"/>
      <c r="AO5" s="33"/>
      <c r="AP5" s="124"/>
      <c r="AQ5" s="33"/>
      <c r="AR5" s="124"/>
      <c r="AS5" s="33"/>
      <c r="AT5" s="124"/>
      <c r="AU5" s="33"/>
      <c r="AV5" s="124"/>
      <c r="AW5" s="33"/>
      <c r="AX5" s="124"/>
      <c r="AY5" s="33"/>
      <c r="AZ5" s="124"/>
      <c r="BA5" s="33"/>
      <c r="BB5" s="124"/>
      <c r="BC5" s="33"/>
      <c r="BD5" s="124"/>
      <c r="BE5" s="68"/>
      <c r="BF5" s="129" t="str">
        <f t="shared" si="4"/>
        <v/>
      </c>
      <c r="BG5" s="112">
        <f t="shared" si="5"/>
        <v>0</v>
      </c>
      <c r="BH5" s="117">
        <f t="shared" si="6"/>
        <v>30</v>
      </c>
      <c r="BI5" s="41"/>
      <c r="BJ5" s="120">
        <f t="shared" si="7"/>
        <v>7.660000000000001</v>
      </c>
    </row>
    <row r="6" spans="1:110" ht="19.5" thickBot="1" x14ac:dyDescent="0.3">
      <c r="A6" s="88"/>
      <c r="B6" s="82"/>
      <c r="C6" s="83"/>
      <c r="D6" s="83"/>
      <c r="E6" s="84"/>
      <c r="F6" s="91" t="str">
        <f>D6&amp;" ("&amp;E6&amp;") "&amp;G6</f>
        <v xml:space="preserve"> () IV Fluids</v>
      </c>
      <c r="G6" s="60" t="s">
        <v>16</v>
      </c>
      <c r="H6" s="52"/>
      <c r="I6" s="38"/>
      <c r="J6" s="51"/>
      <c r="K6" s="96">
        <f>J6*I6</f>
        <v>0</v>
      </c>
      <c r="L6" s="24" t="s">
        <v>3</v>
      </c>
      <c r="M6" s="44"/>
      <c r="N6" s="54"/>
      <c r="O6" s="55"/>
      <c r="P6" s="55"/>
      <c r="Q6" s="55"/>
      <c r="R6" s="55"/>
      <c r="S6" s="55"/>
      <c r="T6" s="55"/>
      <c r="U6" s="55"/>
      <c r="V6" s="45"/>
      <c r="W6" s="56"/>
      <c r="X6" s="44"/>
      <c r="Y6" s="45"/>
      <c r="Z6" s="102">
        <f t="shared" ref="Z6" si="8">IF(AC6&lt;=X6,Y6,"")</f>
        <v>0</v>
      </c>
      <c r="AA6" s="73">
        <v>0</v>
      </c>
      <c r="AB6" s="74">
        <f>[1]MEDICINES!$BU$324</f>
        <v>0</v>
      </c>
      <c r="AC6" s="109">
        <f t="shared" ref="AC6" si="9">AB6+M6+O6+Q6+S6+U6+W6-BG6</f>
        <v>0</v>
      </c>
      <c r="AD6" s="35"/>
      <c r="AE6" s="35"/>
      <c r="AF6" s="64"/>
      <c r="AG6" s="69"/>
      <c r="AH6" s="125"/>
      <c r="AI6" s="53"/>
      <c r="AJ6" s="125"/>
      <c r="AK6" s="53"/>
      <c r="AL6" s="125"/>
      <c r="AM6" s="53"/>
      <c r="AN6" s="125"/>
      <c r="AO6" s="53"/>
      <c r="AP6" s="125"/>
      <c r="AQ6" s="53"/>
      <c r="AR6" s="125"/>
      <c r="AS6" s="53"/>
      <c r="AT6" s="125"/>
      <c r="AU6" s="53"/>
      <c r="AV6" s="125"/>
      <c r="AW6" s="53"/>
      <c r="AX6" s="125"/>
      <c r="AY6" s="53"/>
      <c r="AZ6" s="125"/>
      <c r="BA6" s="53"/>
      <c r="BB6" s="125"/>
      <c r="BC6" s="53"/>
      <c r="BD6" s="125"/>
      <c r="BE6" s="70"/>
      <c r="BF6" s="130" t="str">
        <f t="shared" ref="BF6" si="10">IF(BE6="","",BE6*AF6)</f>
        <v/>
      </c>
      <c r="BG6" s="113">
        <f t="shared" ref="BG6" si="11">SUM(AG6+AI6+AK6+AM6+AO6+AQ6+AS6+AU6+AW6+AY6+BA6+BC6+BE6)</f>
        <v>0</v>
      </c>
      <c r="BH6" s="118">
        <f t="shared" ref="BH6" si="12">AC6</f>
        <v>0</v>
      </c>
      <c r="BI6" s="41"/>
      <c r="BJ6" s="120" t="str">
        <f>IF(AF6="","",AF6*AC6)</f>
        <v/>
      </c>
    </row>
    <row r="7" spans="1:110" s="92" customFormat="1" ht="18.75" x14ac:dyDescent="0.25">
      <c r="A7" s="106"/>
      <c r="G7" s="131"/>
      <c r="H7" s="132"/>
      <c r="I7" s="133"/>
      <c r="J7" s="134"/>
      <c r="K7" s="97">
        <f>SUM(K1:K5)</f>
        <v>37.200000000000003</v>
      </c>
      <c r="L7" s="135"/>
      <c r="O7" s="105"/>
      <c r="P7" s="105"/>
      <c r="Q7" s="105"/>
      <c r="R7" s="105"/>
      <c r="S7" s="105"/>
      <c r="T7" s="105"/>
      <c r="U7" s="105"/>
      <c r="V7" s="105"/>
      <c r="W7" s="103"/>
      <c r="X7" s="103"/>
      <c r="Y7" s="103"/>
      <c r="Z7" s="103"/>
      <c r="AA7" s="105"/>
      <c r="AB7" s="105"/>
      <c r="AC7" s="110"/>
      <c r="AD7" s="105"/>
      <c r="AE7" s="105"/>
      <c r="AF7" s="105"/>
      <c r="AG7" s="126">
        <f>SUM(AH2:AH6)</f>
        <v>0</v>
      </c>
      <c r="AH7" s="126"/>
      <c r="AI7" s="126">
        <f>SUM(AJ2:AJ6)</f>
        <v>0</v>
      </c>
      <c r="AJ7" s="126"/>
      <c r="AK7" s="126">
        <f>SUM(AL2:AL6)</f>
        <v>0</v>
      </c>
      <c r="AL7" s="126"/>
      <c r="AM7" s="126">
        <f>SUM(AN2:AN6)</f>
        <v>0</v>
      </c>
      <c r="AN7" s="126"/>
      <c r="AO7" s="126">
        <f>SUM(AP2:AP6)</f>
        <v>0</v>
      </c>
      <c r="AP7" s="126"/>
      <c r="AQ7" s="126">
        <f>SUM(AR2:AR6)</f>
        <v>0</v>
      </c>
      <c r="AR7" s="126"/>
      <c r="AS7" s="126">
        <f>SUM(AT2:AT6)</f>
        <v>0</v>
      </c>
      <c r="AT7" s="126"/>
      <c r="AU7" s="126">
        <f>SUM(AV2:AV6)</f>
        <v>0</v>
      </c>
      <c r="AV7" s="126"/>
      <c r="AW7" s="126">
        <f>SUM(AX2:AX6)</f>
        <v>0</v>
      </c>
      <c r="AX7" s="126"/>
      <c r="AY7" s="126">
        <f>SUM(AZ2:AZ6)</f>
        <v>0</v>
      </c>
      <c r="AZ7" s="126"/>
      <c r="BA7" s="126">
        <f>SUM(BB2:BB6)</f>
        <v>0</v>
      </c>
      <c r="BB7" s="126"/>
      <c r="BC7" s="126">
        <f>SUM(BD2:BD6)</f>
        <v>0</v>
      </c>
      <c r="BD7" s="126"/>
      <c r="BE7" s="126">
        <f>SUM(BF2:BF6)</f>
        <v>0</v>
      </c>
      <c r="BF7" s="114"/>
      <c r="BG7" s="114"/>
      <c r="BH7" s="110"/>
      <c r="BI7" s="110"/>
      <c r="BJ7" s="121">
        <f>SUM(BJ2:BJ6)</f>
        <v>19.500800000000002</v>
      </c>
    </row>
    <row r="8" spans="1:110" ht="26.45" customHeight="1" x14ac:dyDescent="0.25">
      <c r="A8" s="3"/>
      <c r="K8" s="97"/>
      <c r="BJ8" s="121"/>
    </row>
    <row r="9" spans="1:110" ht="15.75" x14ac:dyDescent="0.25">
      <c r="A9" s="3"/>
    </row>
    <row r="10" spans="1:110" ht="15.75" x14ac:dyDescent="0.25"/>
    <row r="11" spans="1:110" ht="32.25" customHeight="1" x14ac:dyDescent="0.25">
      <c r="BJ11" s="122"/>
    </row>
    <row r="18" spans="8:18" ht="32.25" customHeight="1" x14ac:dyDescent="0.25">
      <c r="H18" s="1"/>
      <c r="I18" s="4"/>
      <c r="J18" s="5"/>
      <c r="K18" s="99"/>
      <c r="L18" s="7"/>
      <c r="M18" s="4"/>
      <c r="N18" s="4"/>
      <c r="O18" s="4"/>
      <c r="P18" s="4"/>
      <c r="Q18" s="4"/>
      <c r="R18" s="4"/>
    </row>
  </sheetData>
  <sheetProtection autoFilter="0" pivotTables="0"/>
  <autoFilter ref="B1:BJ9"/>
  <sortState ref="B1:BJ5">
    <sortCondition ref="B4:B5"/>
    <sortCondition ref="C4:C5"/>
  </sortState>
  <conditionalFormatting sqref="M2:Z4 M5:Y5 Z5:Z6">
    <cfRule type="containsText" dxfId="6" priority="243" operator="containsText" text="X">
      <formula>NOT(ISERROR(SEARCH("X",M2)))</formula>
    </cfRule>
  </conditionalFormatting>
  <conditionalFormatting sqref="AA2:AA5 AB2:AB6">
    <cfRule type="notContainsBlanks" dxfId="5" priority="242">
      <formula>LEN(TRIM(AA2))&gt;0</formula>
    </cfRule>
  </conditionalFormatting>
  <conditionalFormatting sqref="M6:Y6">
    <cfRule type="containsText" dxfId="4" priority="64" operator="containsText" text="X">
      <formula>NOT(ISERROR(SEARCH("X",M6)))</formula>
    </cfRule>
  </conditionalFormatting>
  <conditionalFormatting sqref="AA6">
    <cfRule type="notContainsBlanks" dxfId="3" priority="63">
      <formula>LEN(TRIM(AA6))&gt;0</formula>
    </cfRule>
  </conditionalFormatting>
  <conditionalFormatting sqref="AD2:AE6">
    <cfRule type="cellIs" priority="5" stopIfTrue="1" operator="equal">
      <formula>""</formula>
    </cfRule>
    <cfRule type="notContainsBlanks" dxfId="2" priority="8">
      <formula>LEN(TRIM(AD2))&gt;0</formula>
    </cfRule>
  </conditionalFormatting>
  <conditionalFormatting sqref="AD2:AE6">
    <cfRule type="cellIs" dxfId="1" priority="7" stopIfTrue="1" operator="lessThanOrEqual">
      <formula>TODAY()+90</formula>
    </cfRule>
  </conditionalFormatting>
  <conditionalFormatting sqref="AD2:AE6">
    <cfRule type="cellIs" dxfId="0" priority="6" stopIfTrue="1" operator="lessThanOrEqual">
      <formula>TODAY()+30</formula>
    </cfRule>
  </conditionalFormatting>
  <printOptions horizontalCentered="1" verticalCentered="1"/>
  <pageMargins left="0" right="0" top="0.5" bottom="0.5" header="0.3" footer="0.3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MEDICINES</vt:lpstr>
      <vt:lpstr>MEDICINES!Zone_d_impression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cp:lastPrinted>2019-08-07T05:33:29Z</cp:lastPrinted>
  <dcterms:created xsi:type="dcterms:W3CDTF">2017-06-06T09:57:13Z</dcterms:created>
  <dcterms:modified xsi:type="dcterms:W3CDTF">2019-11-19T07:41:44Z</dcterms:modified>
</cp:coreProperties>
</file>