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240" yWindow="105" windowWidth="11640" windowHeight="11175" tabRatio="596"/>
  </bookViews>
  <sheets>
    <sheet name="Menu" sheetId="6" r:id="rId1"/>
    <sheet name="saisie" sheetId="1" r:id="rId2"/>
    <sheet name="cap" sheetId="2" r:id="rId3"/>
    <sheet name="calculs" sheetId="3" r:id="rId4"/>
    <sheet name="lisez-moi" sheetId="4" r:id="rId5"/>
    <sheet name="illustration" sheetId="5" r:id="rId6"/>
    <sheet name="Feuil7" sheetId="7" r:id="rId7"/>
    <sheet name="Feuil8" sheetId="8" r:id="rId8"/>
    <sheet name="Feuil9" sheetId="9" r:id="rId9"/>
    <sheet name="Feuil10" sheetId="10" r:id="rId10"/>
    <sheet name="Feuil11" sheetId="11" r:id="rId11"/>
    <sheet name="Feuil12" sheetId="12" r:id="rId12"/>
    <sheet name="Feuil13" sheetId="13" r:id="rId13"/>
    <sheet name="Feuil14" sheetId="14" r:id="rId14"/>
    <sheet name="Feuil15" sheetId="15" r:id="rId15"/>
    <sheet name="Feuil16" sheetId="16" r:id="rId16"/>
  </sheets>
  <calcPr calcId="152511"/>
</workbook>
</file>

<file path=xl/calcChain.xml><?xml version="1.0" encoding="utf-8"?>
<calcChain xmlns="http://schemas.openxmlformats.org/spreadsheetml/2006/main">
  <c r="A2" i="2" l="1"/>
  <c r="A4" i="2"/>
  <c r="D13" i="2"/>
  <c r="D8" i="1"/>
  <c r="D9" i="1" s="1"/>
  <c r="E8" i="1"/>
  <c r="E9" i="1" s="1"/>
  <c r="B8" i="1"/>
  <c r="B9" i="1" s="1"/>
  <c r="C8" i="1"/>
  <c r="C9" i="1" s="1"/>
  <c r="A10" i="2" l="1"/>
  <c r="C6" i="2" s="1"/>
  <c r="A23" i="1"/>
  <c r="F13" i="1" s="1"/>
  <c r="F16" i="1" s="1"/>
  <c r="E5" i="2" l="1"/>
  <c r="D5" i="2"/>
  <c r="B7" i="2"/>
  <c r="D6" i="2"/>
  <c r="C7" i="2"/>
  <c r="E7" i="2"/>
  <c r="B5" i="2"/>
  <c r="C5" i="2"/>
  <c r="E6" i="2"/>
  <c r="D7" i="2"/>
  <c r="B6" i="2"/>
  <c r="B8" i="2" l="1"/>
  <c r="B9" i="2" s="1"/>
  <c r="C1" i="3" s="1"/>
  <c r="E8" i="2"/>
  <c r="E9" i="2" s="1"/>
  <c r="C4" i="3" s="1"/>
  <c r="D8" i="2"/>
  <c r="D9" i="2" s="1"/>
  <c r="C3" i="3" s="1"/>
  <c r="C6" i="3" s="1"/>
  <c r="C7" i="3" s="1"/>
  <c r="C8" i="2"/>
  <c r="C9" i="2" s="1"/>
  <c r="C2" i="3" s="1"/>
  <c r="C8" i="3"/>
  <c r="C11" i="3" l="1"/>
  <c r="C12" i="3" s="1"/>
  <c r="C10" i="3"/>
  <c r="C9" i="3"/>
  <c r="C13" i="3" l="1"/>
  <c r="E15" i="3" s="1"/>
  <c r="C15" i="3" s="1"/>
  <c r="C16" i="3" s="1"/>
  <c r="C17" i="3" s="1"/>
  <c r="F17" i="3" s="1"/>
  <c r="C12" i="1" s="1"/>
  <c r="C14" i="1" s="1"/>
  <c r="C15" i="1" l="1"/>
  <c r="C16" i="1" s="1"/>
</calcChain>
</file>

<file path=xl/sharedStrings.xml><?xml version="1.0" encoding="utf-8"?>
<sst xmlns="http://schemas.openxmlformats.org/spreadsheetml/2006/main" count="175" uniqueCount="135">
  <si>
    <t>Renseigner les cellules des lignes : 5, 6 et 7 , dans les colones B, C, D et E , ainsi que la cellule F5</t>
  </si>
  <si>
    <t xml:space="preserve">         Point de départ</t>
  </si>
  <si>
    <t xml:space="preserve">         Point d'arrivée</t>
  </si>
  <si>
    <t>N1</t>
  </si>
  <si>
    <t>E1</t>
  </si>
  <si>
    <t>N2</t>
  </si>
  <si>
    <t>E2</t>
  </si>
  <si>
    <r>
      <t>SENS</t>
    </r>
    <r>
      <rPr>
        <sz val="10"/>
        <rFont val="Arial"/>
      </rPr>
      <t xml:space="preserve"> : Aller (</t>
    </r>
    <r>
      <rPr>
        <b/>
        <sz val="10"/>
        <rFont val="Arial"/>
      </rPr>
      <t>A</t>
    </r>
    <r>
      <rPr>
        <sz val="10"/>
        <rFont val="Arial"/>
      </rPr>
      <t>)</t>
    </r>
  </si>
  <si>
    <t>d m s</t>
  </si>
  <si>
    <r>
      <t>ou Retour (</t>
    </r>
    <r>
      <rPr>
        <b/>
        <sz val="10"/>
        <rFont val="Arial"/>
      </rPr>
      <t>R</t>
    </r>
    <r>
      <rPr>
        <sz val="10"/>
        <rFont val="Arial"/>
      </rPr>
      <t xml:space="preserve">) </t>
    </r>
    <r>
      <rPr>
        <b/>
        <sz val="10"/>
        <rFont val="Arial"/>
      </rPr>
      <t>:</t>
    </r>
  </si>
  <si>
    <t>Dégrés</t>
  </si>
  <si>
    <t>a</t>
  </si>
  <si>
    <t>minutes</t>
  </si>
  <si>
    <t>secondes</t>
  </si>
  <si>
    <t>Degrés Décimaux</t>
  </si>
  <si>
    <t>radians :</t>
  </si>
  <si>
    <t>"Résultat : "</t>
  </si>
  <si>
    <t>cap =</t>
  </si>
  <si>
    <t>degrés</t>
  </si>
  <si>
    <t xml:space="preserve">Distance (km) : </t>
  </si>
  <si>
    <t>Soit :</t>
  </si>
  <si>
    <t xml:space="preserve">Distance (miles ) : </t>
  </si>
  <si>
    <r>
      <t>cellule</t>
    </r>
    <r>
      <rPr>
        <b/>
        <sz val="10"/>
        <rFont val="Arial"/>
      </rPr>
      <t xml:space="preserve"> F5</t>
    </r>
    <r>
      <rPr>
        <sz val="10"/>
        <rFont val="Arial"/>
      </rPr>
      <t xml:space="preserve"> :renseigner le sens : </t>
    </r>
    <r>
      <rPr>
        <b/>
        <sz val="10"/>
        <rFont val="Arial"/>
      </rPr>
      <t>a</t>
    </r>
    <r>
      <rPr>
        <sz val="10"/>
        <rFont val="Arial"/>
      </rPr>
      <t xml:space="preserve"> ou </t>
    </r>
    <r>
      <rPr>
        <b/>
        <sz val="10"/>
        <rFont val="Arial"/>
      </rPr>
      <t>A</t>
    </r>
    <r>
      <rPr>
        <sz val="10"/>
        <rFont val="Arial"/>
      </rPr>
      <t xml:space="preserve"> pour l'aller, </t>
    </r>
    <r>
      <rPr>
        <b/>
        <sz val="10"/>
        <rFont val="Arial"/>
      </rPr>
      <t>r</t>
    </r>
    <r>
      <rPr>
        <sz val="10"/>
        <rFont val="Arial"/>
      </rPr>
      <t xml:space="preserve"> ou </t>
    </r>
    <r>
      <rPr>
        <b/>
        <sz val="10"/>
        <rFont val="Arial"/>
      </rPr>
      <t>R</t>
    </r>
    <r>
      <rPr>
        <sz val="10"/>
        <rFont val="Arial"/>
      </rPr>
      <t xml:space="preserve"> pour le retour</t>
    </r>
  </si>
  <si>
    <t>N1 = Latitude du point de départ</t>
  </si>
  <si>
    <t xml:space="preserve"> E1 = longitude du point de départ</t>
  </si>
  <si>
    <t>N2 = Latitude du point d'arrivée</t>
  </si>
  <si>
    <t xml:space="preserve">      E2 = longitude du point d'arrivée</t>
  </si>
  <si>
    <t>Calcul intermédiaire</t>
  </si>
  <si>
    <t>étape intermédiaire</t>
  </si>
  <si>
    <r>
      <t xml:space="preserve">Fonction Aller </t>
    </r>
    <r>
      <rPr>
        <sz val="10"/>
        <rFont val="Arial"/>
        <family val="2"/>
      </rPr>
      <t xml:space="preserve">/ </t>
    </r>
    <r>
      <rPr>
        <b/>
        <sz val="10"/>
        <rFont val="Arial"/>
      </rPr>
      <t>Retour</t>
    </r>
  </si>
  <si>
    <t>Ne rien renseigner dans cette feuille</t>
  </si>
  <si>
    <t>en feuille saisie :</t>
  </si>
  <si>
    <t xml:space="preserve">Sélection : </t>
  </si>
  <si>
    <t>rem : A2, A4, A10 : prise en compte des méridiens &gt; 90 ° ou &lt; -90° ( ½ sphère Antipode )</t>
  </si>
  <si>
    <t>N1 =</t>
  </si>
  <si>
    <t>rad</t>
  </si>
  <si>
    <t>un radian =</t>
  </si>
  <si>
    <t>E1 =</t>
  </si>
  <si>
    <t>N2 =</t>
  </si>
  <si>
    <t>E2 =</t>
  </si>
  <si>
    <t>N "pôle" =</t>
  </si>
  <si>
    <t>a =</t>
  </si>
  <si>
    <t>cos a =</t>
  </si>
  <si>
    <t>b =</t>
  </si>
  <si>
    <t>sin b =</t>
  </si>
  <si>
    <t>cos b =</t>
  </si>
  <si>
    <t>c =</t>
  </si>
  <si>
    <t>sin c =</t>
  </si>
  <si>
    <t>cos c =</t>
  </si>
  <si>
    <t>Avant correction trigonométrique</t>
  </si>
  <si>
    <r>
      <t xml:space="preserve">Cos A (+/- </t>
    </r>
    <r>
      <rPr>
        <sz val="9"/>
        <rFont val="Symbol"/>
        <family val="1"/>
        <charset val="2"/>
      </rPr>
      <t xml:space="preserve">e </t>
    </r>
    <r>
      <rPr>
        <sz val="8"/>
        <rFont val="Arial"/>
        <family val="2"/>
      </rPr>
      <t>)</t>
    </r>
  </si>
  <si>
    <t>Cos A =</t>
  </si>
  <si>
    <t xml:space="preserve">   Après correction éventuelle,</t>
  </si>
  <si>
    <t xml:space="preserve">A = </t>
  </si>
  <si>
    <t xml:space="preserve">   le cap est :</t>
  </si>
  <si>
    <t xml:space="preserve">Cap = </t>
  </si>
  <si>
    <t>deg·</t>
  </si>
  <si>
    <r>
      <t>La correction trigonométrique est effectuée si le "</t>
    </r>
    <r>
      <rPr>
        <i/>
        <sz val="10"/>
        <rFont val="Arial"/>
      </rPr>
      <t>triangle de cap</t>
    </r>
    <r>
      <rPr>
        <sz val="10"/>
        <rFont val="Arial"/>
      </rPr>
      <t>" se trouve inversé : ( par exemple</t>
    </r>
  </si>
  <si>
    <t>si le trajet a lieu vers l'ouest dans l'hémisphère nord ).</t>
  </si>
  <si>
    <r>
      <t xml:space="preserve"> Si </t>
    </r>
    <r>
      <rPr>
        <b/>
        <sz val="9"/>
        <rFont val="Arial"/>
        <family val="2"/>
      </rPr>
      <t>#NOMBRE !</t>
    </r>
    <r>
      <rPr>
        <sz val="9"/>
        <rFont val="Arial"/>
        <family val="2"/>
      </rPr>
      <t xml:space="preserve"> s'affiche dans quelque(s) cellule(s), cela signifie : </t>
    </r>
    <r>
      <rPr>
        <b/>
        <sz val="9"/>
        <rFont val="Arial"/>
        <family val="2"/>
      </rPr>
      <t xml:space="preserve">point de départ </t>
    </r>
    <r>
      <rPr>
        <sz val="9"/>
        <rFont val="Arial"/>
        <family val="2"/>
      </rPr>
      <t xml:space="preserve">= </t>
    </r>
    <r>
      <rPr>
        <b/>
        <sz val="9"/>
        <rFont val="Arial"/>
        <family val="2"/>
      </rPr>
      <t>point d'arrivée</t>
    </r>
    <r>
      <rPr>
        <sz val="9"/>
        <rFont val="Arial"/>
        <family val="2"/>
      </rPr>
      <t xml:space="preserve">   ( </t>
    </r>
    <r>
      <rPr>
        <sz val="12"/>
        <rFont val="Wingdings"/>
        <charset val="2"/>
      </rPr>
      <t>L</t>
    </r>
    <r>
      <rPr>
        <sz val="9"/>
        <rFont val="Wingdings"/>
        <charset val="2"/>
      </rPr>
      <t xml:space="preserve"> </t>
    </r>
    <r>
      <rPr>
        <sz val="9"/>
        <rFont val="Arial"/>
        <family val="2"/>
      </rPr>
      <t>? )</t>
    </r>
  </si>
  <si>
    <r>
      <t xml:space="preserve"> Si </t>
    </r>
    <r>
      <rPr>
        <b/>
        <sz val="9"/>
        <rFont val="Arial"/>
        <family val="2"/>
      </rPr>
      <t>#DIV/0 !</t>
    </r>
    <r>
      <rPr>
        <sz val="9"/>
        <rFont val="Arial"/>
        <family val="2"/>
      </rPr>
      <t xml:space="preserve"> s'affiche dans quelque(s) cellule(s), cela signifie : </t>
    </r>
    <r>
      <rPr>
        <b/>
        <sz val="9"/>
        <rFont val="Arial"/>
        <family val="2"/>
      </rPr>
      <t xml:space="preserve">point de départ </t>
    </r>
    <r>
      <rPr>
        <sz val="9"/>
        <rFont val="Arial"/>
        <family val="2"/>
      </rPr>
      <t xml:space="preserve">= </t>
    </r>
    <r>
      <rPr>
        <b/>
        <sz val="9"/>
        <rFont val="Arial"/>
        <family val="2"/>
      </rPr>
      <t>point d'arrivée</t>
    </r>
    <r>
      <rPr>
        <sz val="9"/>
        <rFont val="Arial"/>
        <family val="2"/>
      </rPr>
      <t xml:space="preserve">   ( </t>
    </r>
    <r>
      <rPr>
        <sz val="12"/>
        <rFont val="Wingdings"/>
        <charset val="2"/>
      </rPr>
      <t>L</t>
    </r>
    <r>
      <rPr>
        <sz val="9"/>
        <rFont val="Wingdings"/>
        <charset val="2"/>
      </rPr>
      <t xml:space="preserve"> </t>
    </r>
    <r>
      <rPr>
        <sz val="9"/>
        <rFont val="Arial"/>
        <family val="2"/>
      </rPr>
      <t>? )</t>
    </r>
  </si>
  <si>
    <t>Dans la feuille "saisie", renseigner les cellules correspondant à la Latitude et à la longitude</t>
  </si>
  <si>
    <t>des points de départ et d'arrivée : lignes 5, 6 et 7 dans les colones B, C, D et E.</t>
  </si>
  <si>
    <t xml:space="preserve">CONVENTION : </t>
  </si>
  <si>
    <t>Latitude = 47° 25' 10" Nord</t>
  </si>
  <si>
    <t>On compte POSITIVEMENT :</t>
  </si>
  <si>
    <t>1er exemple</t>
  </si>
  <si>
    <t>les longitudes vers l' EST</t>
  </si>
  <si>
    <t>les Latitudes vers le NORD</t>
  </si>
  <si>
    <r>
      <t>N</t>
    </r>
    <r>
      <rPr>
        <sz val="10"/>
        <rFont val="Arial"/>
      </rPr>
      <t xml:space="preserve"> 47° 25' 10" </t>
    </r>
  </si>
  <si>
    <t>On compte NÉGATIVEMENT :</t>
  </si>
  <si>
    <t>les longitudes vers l' OUEST</t>
  </si>
  <si>
    <t>les Latitudes vers le SUD</t>
  </si>
  <si>
    <t>Latitude = 47° 25' 10" Sud</t>
  </si>
  <si>
    <t>2ème exemple</t>
  </si>
  <si>
    <r>
      <t>seule, la feuille "</t>
    </r>
    <r>
      <rPr>
        <b/>
        <sz val="12"/>
        <rFont val="Arial"/>
        <family val="2"/>
      </rPr>
      <t>saisie"</t>
    </r>
    <r>
      <rPr>
        <sz val="12"/>
        <rFont val="Arial"/>
        <family val="2"/>
      </rPr>
      <t xml:space="preserve"> sera à utiliser, car</t>
    </r>
  </si>
  <si>
    <t>elle regroupe toutes les informations et les</t>
  </si>
  <si>
    <r>
      <t>S</t>
    </r>
    <r>
      <rPr>
        <sz val="10"/>
        <rFont val="Arial"/>
      </rPr>
      <t xml:space="preserve"> 47° 25' 10"</t>
    </r>
  </si>
  <si>
    <r>
      <t xml:space="preserve">résultats des calculs : </t>
    </r>
    <r>
      <rPr>
        <b/>
        <sz val="12"/>
        <rFont val="Arial"/>
        <family val="2"/>
      </rPr>
      <t>distance</t>
    </r>
    <r>
      <rPr>
        <sz val="12"/>
        <rFont val="Arial"/>
        <family val="2"/>
      </rPr>
      <t xml:space="preserve"> et </t>
    </r>
    <r>
      <rPr>
        <b/>
        <sz val="12"/>
        <rFont val="Arial"/>
        <family val="2"/>
      </rPr>
      <t>cap.</t>
    </r>
  </si>
  <si>
    <r>
      <t>distance</t>
    </r>
    <r>
      <rPr>
        <sz val="12"/>
        <rFont val="Arial"/>
        <family val="2"/>
      </rPr>
      <t xml:space="preserve"> en cellule </t>
    </r>
    <r>
      <rPr>
        <sz val="10"/>
        <rFont val="Arial"/>
        <family val="2"/>
      </rPr>
      <t>F13 (F16)</t>
    </r>
    <r>
      <rPr>
        <sz val="12"/>
        <rFont val="Arial"/>
        <family val="2"/>
      </rPr>
      <t xml:space="preserve">, et </t>
    </r>
    <r>
      <rPr>
        <b/>
        <sz val="12"/>
        <rFont val="Arial"/>
        <family val="2"/>
      </rPr>
      <t>cap</t>
    </r>
    <r>
      <rPr>
        <sz val="12"/>
        <rFont val="Arial"/>
        <family val="2"/>
      </rPr>
      <t xml:space="preserve"> en </t>
    </r>
    <r>
      <rPr>
        <sz val="10"/>
        <rFont val="Arial"/>
        <family val="2"/>
      </rPr>
      <t>C12</t>
    </r>
  </si>
  <si>
    <t>ici, on doit positionner le signe "moins" à chaque ligne</t>
  </si>
  <si>
    <t>1' = 1 minute d'arc ;    1" = 1 seconde.</t>
  </si>
  <si>
    <r>
      <t xml:space="preserve">Conversion : j'ai pris pour référence : 40 000 km = 21600 </t>
    </r>
    <r>
      <rPr>
        <i/>
        <sz val="10"/>
        <rFont val="Arial"/>
      </rPr>
      <t>nautical miles</t>
    </r>
    <r>
      <rPr>
        <sz val="10"/>
        <rFont val="Arial"/>
        <family val="2"/>
      </rPr>
      <t xml:space="preserve"> ; en effet, il y a 21600 '</t>
    </r>
  </si>
  <si>
    <r>
      <t xml:space="preserve">d'arc pour 360° qui représentent la circonférence du globe terrestre ; </t>
    </r>
    <r>
      <rPr>
        <b/>
        <sz val="10"/>
        <rFont val="Arial"/>
      </rPr>
      <t>1' représente 1 mile marin,</t>
    </r>
  </si>
  <si>
    <r>
      <t xml:space="preserve">soit : 1 mile marin = </t>
    </r>
    <r>
      <rPr>
        <sz val="10"/>
        <rFont val="Arial"/>
        <family val="2"/>
      </rPr>
      <t>40 000 / 21 600</t>
    </r>
    <r>
      <rPr>
        <b/>
        <sz val="10"/>
        <rFont val="Arial"/>
        <family val="2"/>
      </rPr>
      <t xml:space="preserve"> = 1,85185 km           ( 1" équivaut environ à 100 pieds )</t>
    </r>
  </si>
  <si>
    <r>
      <t>rappel</t>
    </r>
    <r>
      <rPr>
        <sz val="10"/>
        <rFont val="Arial"/>
        <family val="2"/>
      </rPr>
      <t xml:space="preserve"> : 360° = 360 x 60' = 21600'                                   (circonférence de la terre = 40 000 km)</t>
    </r>
  </si>
  <si>
    <r>
      <t>Le "</t>
    </r>
    <r>
      <rPr>
        <i/>
        <sz val="10"/>
        <rFont val="Arial"/>
      </rPr>
      <t>nautical mile</t>
    </r>
    <r>
      <rPr>
        <sz val="10"/>
        <rFont val="Arial"/>
        <family val="2"/>
      </rPr>
      <t>" est le mile marin                                                    100 pieds = 30,</t>
    </r>
    <r>
      <rPr>
        <sz val="9"/>
        <rFont val="Arial"/>
        <family val="2"/>
      </rPr>
      <t>48</t>
    </r>
    <r>
      <rPr>
        <sz val="10"/>
        <rFont val="Arial"/>
        <family val="2"/>
      </rPr>
      <t xml:space="preserve"> m</t>
    </r>
  </si>
  <si>
    <r>
      <t xml:space="preserve">L'équivalence entre : </t>
    </r>
    <r>
      <rPr>
        <b/>
        <i/>
        <sz val="10"/>
        <rFont val="Arial"/>
      </rPr>
      <t>angle</t>
    </r>
    <r>
      <rPr>
        <sz val="10"/>
        <rFont val="Arial"/>
      </rPr>
      <t xml:space="preserve"> et </t>
    </r>
    <r>
      <rPr>
        <b/>
        <i/>
        <sz val="10"/>
        <rFont val="Arial"/>
      </rPr>
      <t>distance</t>
    </r>
    <r>
      <rPr>
        <sz val="10"/>
        <rFont val="Arial"/>
      </rPr>
      <t xml:space="preserve"> ( 1' = 1 mile et 1" = environ 100 pieds ) n'est obtenue que </t>
    </r>
  </si>
  <si>
    <r>
      <t>si la mesure de l'</t>
    </r>
    <r>
      <rPr>
        <b/>
        <i/>
        <sz val="10"/>
        <rFont val="Arial"/>
      </rPr>
      <t>angle</t>
    </r>
    <r>
      <rPr>
        <sz val="10"/>
        <rFont val="Arial"/>
      </rPr>
      <t xml:space="preserve"> est effectuée au niveau des points de départ et d'arrivée. On pourra vérifier que</t>
    </r>
  </si>
  <si>
    <r>
      <t xml:space="preserve">1° de longitude au niveau de l'équateur correspond à 60 miles , alors que ce même </t>
    </r>
    <r>
      <rPr>
        <i/>
        <sz val="10"/>
        <rFont val="Arial"/>
      </rPr>
      <t>écart</t>
    </r>
    <r>
      <rPr>
        <sz val="10"/>
        <rFont val="Arial"/>
      </rPr>
      <t xml:space="preserve"> de 1° vers le</t>
    </r>
  </si>
  <si>
    <r>
      <t xml:space="preserve">48 ème parallèle, correspondra à une </t>
    </r>
    <r>
      <rPr>
        <b/>
        <i/>
        <sz val="10"/>
        <rFont val="Arial"/>
      </rPr>
      <t>distance</t>
    </r>
    <r>
      <rPr>
        <sz val="10"/>
        <rFont val="Arial"/>
      </rPr>
      <t xml:space="preserve"> plus courte : environ 40 miles : les méridiens sont plus</t>
    </r>
  </si>
  <si>
    <r>
      <t xml:space="preserve">rapprochés vers les pôles, et un </t>
    </r>
    <r>
      <rPr>
        <b/>
        <i/>
        <sz val="10"/>
        <rFont val="Arial"/>
      </rPr>
      <t>angle</t>
    </r>
    <r>
      <rPr>
        <sz val="10"/>
        <rFont val="Arial"/>
      </rPr>
      <t xml:space="preserve"> séparant deux points sur le globe, doit correspondre à un</t>
    </r>
    <r>
      <rPr>
        <b/>
        <i/>
        <sz val="10"/>
        <rFont val="Arial"/>
      </rPr>
      <t xml:space="preserve"> arc</t>
    </r>
  </si>
  <si>
    <r>
      <t xml:space="preserve">de </t>
    </r>
    <r>
      <rPr>
        <b/>
        <sz val="10"/>
        <rFont val="Arial"/>
      </rPr>
      <t>grand cercle</t>
    </r>
    <r>
      <rPr>
        <sz val="10"/>
        <rFont val="Arial"/>
      </rPr>
      <t xml:space="preserve">, </t>
    </r>
    <r>
      <rPr>
        <u/>
        <sz val="10"/>
        <rFont val="Arial"/>
        <family val="2"/>
      </rPr>
      <t xml:space="preserve">ayant pour centre : </t>
    </r>
    <r>
      <rPr>
        <b/>
        <i/>
        <u/>
        <sz val="10"/>
        <rFont val="Arial"/>
        <family val="2"/>
      </rPr>
      <t>le centre de la sphère terrestre</t>
    </r>
    <r>
      <rPr>
        <u/>
        <sz val="10"/>
        <rFont val="Arial"/>
        <family val="2"/>
      </rPr>
      <t>,</t>
    </r>
    <r>
      <rPr>
        <sz val="10"/>
        <rFont val="Arial"/>
      </rPr>
      <t xml:space="preserve"> </t>
    </r>
  </si>
  <si>
    <r>
      <t>ET</t>
    </r>
    <r>
      <rPr>
        <u/>
        <sz val="10"/>
        <rFont val="Arial"/>
        <family val="2"/>
      </rPr>
      <t xml:space="preserve"> passant par ces deux points :</t>
    </r>
  </si>
  <si>
    <r>
      <t xml:space="preserve">1 ) </t>
    </r>
    <r>
      <rPr>
        <b/>
        <i/>
        <sz val="10"/>
        <rFont val="Arial"/>
      </rPr>
      <t>le point de départ</t>
    </r>
    <r>
      <rPr>
        <sz val="10"/>
        <rFont val="Arial"/>
      </rPr>
      <t xml:space="preserve">, de coordonées (N1,E1) </t>
    </r>
  </si>
  <si>
    <r>
      <t xml:space="preserve">2 ) </t>
    </r>
    <r>
      <rPr>
        <b/>
        <i/>
        <sz val="10"/>
        <rFont val="Arial"/>
      </rPr>
      <t>le point d'arrivée</t>
    </r>
    <r>
      <rPr>
        <sz val="10"/>
        <rFont val="Arial"/>
      </rPr>
      <t>, de coordonées (N2,E2)</t>
    </r>
  </si>
  <si>
    <r>
      <t xml:space="preserve">Dans le cas particulier des Points situés aux </t>
    </r>
    <r>
      <rPr>
        <b/>
        <sz val="10"/>
        <color indexed="12"/>
        <rFont val="Arial"/>
        <family val="2"/>
      </rPr>
      <t>antipodes</t>
    </r>
    <r>
      <rPr>
        <sz val="10"/>
        <color indexed="12"/>
        <rFont val="Arial"/>
        <family val="2"/>
      </rPr>
      <t>, il y a lieu de renseigner la feuille</t>
    </r>
  </si>
  <si>
    <r>
      <t>"</t>
    </r>
    <r>
      <rPr>
        <b/>
        <sz val="10"/>
        <color indexed="12"/>
        <rFont val="Arial"/>
        <family val="2"/>
      </rPr>
      <t>saisie</t>
    </r>
    <r>
      <rPr>
        <sz val="10"/>
        <color indexed="12"/>
        <rFont val="Arial"/>
        <family val="2"/>
      </rPr>
      <t xml:space="preserve">" de cette façon : </t>
    </r>
  </si>
  <si>
    <t>exemple :</t>
  </si>
  <si>
    <t xml:space="preserve"> Point A : 179° de longitude Est ; 0° de latitude </t>
  </si>
  <si>
    <r>
      <t xml:space="preserve"> Point B : 179° de longitude Ouest ; 3° de latitude Nord </t>
    </r>
    <r>
      <rPr>
        <sz val="10"/>
        <color indexed="10"/>
        <rFont val="Arial"/>
        <family val="2"/>
      </rPr>
      <t>(longitude négative)</t>
    </r>
  </si>
  <si>
    <t>N1 = 0° ; E1 = 179°</t>
  </si>
  <si>
    <t xml:space="preserve">N2 = 3° ; E2 = 182° (et non pas - 179° ) </t>
  </si>
  <si>
    <t>pour l'aller, le cap est : 44° 57' ; retour : 225° 2' ; distance = 254,5 miles .</t>
  </si>
  <si>
    <t>QU' EST  CE  QUE  LE  CAP ?</t>
  </si>
  <si>
    <r>
      <t xml:space="preserve">      c'est l'angle formé par les 2 directions : 1) </t>
    </r>
    <r>
      <rPr>
        <b/>
        <sz val="10"/>
        <color indexed="33"/>
        <rFont val="Arial"/>
        <family val="2"/>
      </rPr>
      <t>vers le Nord</t>
    </r>
    <r>
      <rPr>
        <b/>
        <sz val="10"/>
        <rFont val="Arial"/>
      </rPr>
      <t xml:space="preserve"> ; 2) </t>
    </r>
    <r>
      <rPr>
        <b/>
        <sz val="10"/>
        <color indexed="10"/>
        <rFont val="Arial"/>
        <family val="2"/>
      </rPr>
      <t>vers ma destination</t>
    </r>
  </si>
  <si>
    <t>Nord : 0 ° ou 360 ° : Origine du comptage de l'angle "Cap"</t>
  </si>
  <si>
    <r>
      <t xml:space="preserve">Sens Horaire : </t>
    </r>
    <r>
      <rPr>
        <u/>
        <sz val="10"/>
        <color indexed="39"/>
        <rFont val="Arial"/>
        <family val="2"/>
      </rPr>
      <t>+</t>
    </r>
  </si>
  <si>
    <t xml:space="preserve">  + 105 °</t>
  </si>
  <si>
    <t>Ouest : 270 °</t>
  </si>
  <si>
    <t xml:space="preserve">      Est : 90 °</t>
  </si>
  <si>
    <r>
      <t xml:space="preserve">    </t>
    </r>
    <r>
      <rPr>
        <b/>
        <sz val="10"/>
        <color indexed="39"/>
        <rFont val="Arial"/>
        <family val="2"/>
      </rPr>
      <t xml:space="preserve">Cap = 115 °  </t>
    </r>
    <r>
      <rPr>
        <b/>
        <sz val="10"/>
        <color indexed="10"/>
        <rFont val="Arial"/>
        <family val="2"/>
      </rPr>
      <t>( vers ma destination )</t>
    </r>
  </si>
  <si>
    <t>Sud : 180 °</t>
  </si>
  <si>
    <t>Le voyageur, muni d'une boussole, se trouve au centre du cercle, à la croisée des vecteurs rouge et</t>
  </si>
  <si>
    <t>noir, au point de Coordonnées (N1,E1), et il doit se rendre au point de coordonnées (N2,E2) , ou sa</t>
  </si>
  <si>
    <t>destination.         A cause de la sphéricité de la terre, le cap va changer tout au long de son chemin :</t>
  </si>
  <si>
    <t xml:space="preserve">pour le vérifier, on peut tendre un fil qui matérialise l'orthodromie entre deux points "éloignés" sur </t>
  </si>
  <si>
    <r>
      <t xml:space="preserve">un globe : le cap varie bien en cours de route, il faut donc le recalculer au fur et à mesure de son  </t>
    </r>
    <r>
      <rPr>
        <sz val="10"/>
        <rFont val="Arial"/>
      </rPr>
      <t xml:space="preserve">   </t>
    </r>
  </si>
  <si>
    <t>avancement : cette variation est faible pour de courtes distances, elle augmente quand on traverse</t>
  </si>
  <si>
    <t xml:space="preserve">plusieurs fuseaux horaires. La raison est que le cap est une fonction des éléments N1,E1,N2 et E2, </t>
  </si>
  <si>
    <t>Et si la destination (N2,E2) ne varie pas, l'endroit où l'on se situe (N1,E1) , évolue sans cesse .</t>
  </si>
  <si>
    <t xml:space="preserve">Un G.P.S. calcule le cap en temps réel, il le réactualise, car il connaît notre position, qui </t>
  </si>
  <si>
    <t xml:space="preserve">peut varier, en raison de notre déplacement, guidé par l'indication (ou le calcul )  du cap . </t>
  </si>
  <si>
    <t>\</t>
  </si>
  <si>
    <t>Municipalité</t>
  </si>
  <si>
    <t>Coordonnées</t>
  </si>
  <si>
    <t>Aguanish</t>
  </si>
  <si>
    <t>50° 13′ 50″ N</t>
  </si>
  <si>
    <t>62° 06′ 45″ O</t>
  </si>
  <si>
    <t>Akulivik</t>
  </si>
  <si>
    <t>60° 49′ 07″ N</t>
  </si>
  <si>
    <t>78° 08′ 55″ O</t>
  </si>
  <si>
    <t>Alma</t>
  </si>
  <si>
    <t>48° 33′ 48″ N</t>
  </si>
  <si>
    <t>71° 36′ 57″ 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</si>
</sst>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2" formatCode="0.000000"/>
    <numFmt numFmtId="173" formatCode="0.0000"/>
    <numFmt numFmtId="174" formatCode="0.000"/>
    <numFmt numFmtId="175" formatCode="0.00000000"/>
  </numFmts>
  <fonts count="46">
    <font>
      <sz val="10"/>
      <name val="Arial"/>
    </font>
    <font>
      <b/>
      <sz val="10"/>
      <name val="Arial"/>
    </font>
    <font>
      <i/>
      <sz val="10"/>
      <name val="Arial"/>
    </font>
    <font>
      <b/>
      <i/>
      <sz val="10"/>
      <name val="Arial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sz val="10"/>
      <color indexed="17"/>
      <name val="Arial"/>
      <family val="2"/>
    </font>
    <font>
      <sz val="10"/>
      <color indexed="10"/>
      <name val="Arial"/>
      <family val="2"/>
    </font>
    <font>
      <sz val="10"/>
      <color indexed="39"/>
      <name val="Arial"/>
      <family val="2"/>
    </font>
    <font>
      <sz val="10"/>
      <color indexed="20"/>
      <name val="Arial"/>
      <family val="2"/>
    </font>
    <font>
      <b/>
      <sz val="12"/>
      <color indexed="39"/>
      <name val="Arial"/>
      <family val="2"/>
    </font>
    <font>
      <b/>
      <sz val="10"/>
      <color indexed="39"/>
      <name val="Arial"/>
      <family val="2"/>
    </font>
    <font>
      <b/>
      <sz val="10"/>
      <color indexed="39"/>
      <name val="Arial"/>
      <family val="2"/>
    </font>
    <font>
      <b/>
      <sz val="10"/>
      <color indexed="33"/>
      <name val="Arial"/>
      <family val="2"/>
    </font>
    <font>
      <b/>
      <sz val="10"/>
      <color indexed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9"/>
      <name val="Symbol"/>
      <family val="1"/>
      <charset val="2"/>
    </font>
    <font>
      <b/>
      <sz val="9"/>
      <name val="Arial"/>
      <family val="2"/>
    </font>
    <font>
      <sz val="9"/>
      <name val="Wingdings"/>
      <charset val="2"/>
    </font>
    <font>
      <sz val="12"/>
      <name val="Wingdings"/>
      <charset val="2"/>
    </font>
    <font>
      <sz val="72"/>
      <color indexed="10"/>
      <name val="GeographicSymbols"/>
      <family val="2"/>
      <charset val="2"/>
    </font>
    <font>
      <b/>
      <u/>
      <sz val="10"/>
      <color indexed="39"/>
      <name val="Arial"/>
      <family val="2"/>
    </font>
    <font>
      <u/>
      <sz val="10"/>
      <color indexed="39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i/>
      <sz val="10"/>
      <color indexed="12"/>
      <name val="Arial"/>
      <family val="2"/>
    </font>
    <font>
      <u/>
      <sz val="10"/>
      <name val="Arial"/>
      <family val="2"/>
    </font>
    <font>
      <b/>
      <i/>
      <u/>
      <sz val="10"/>
      <name val="Arial"/>
      <family val="2"/>
    </font>
    <font>
      <b/>
      <u/>
      <sz val="10"/>
      <name val="Arial"/>
      <family val="2"/>
    </font>
    <font>
      <b/>
      <sz val="10"/>
      <color indexed="10"/>
      <name val="Arial"/>
      <family val="2"/>
    </font>
    <font>
      <sz val="10"/>
      <color indexed="12"/>
      <name val="Arial"/>
      <family val="2"/>
    </font>
    <font>
      <sz val="10"/>
      <color indexed="34"/>
      <name val="Arial"/>
      <family val="2"/>
    </font>
    <font>
      <sz val="8"/>
      <color indexed="8"/>
      <name val="Arial"/>
      <family val="2"/>
    </font>
    <font>
      <b/>
      <sz val="8"/>
      <color indexed="10"/>
      <name val="Arial"/>
      <family val="2"/>
    </font>
    <font>
      <b/>
      <sz val="10"/>
      <color indexed="17"/>
      <name val="Arial"/>
      <family val="2"/>
    </font>
    <font>
      <b/>
      <sz val="10"/>
      <color indexed="12"/>
      <name val="Arial"/>
      <family val="2"/>
    </font>
    <font>
      <sz val="9"/>
      <color indexed="12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theme="5" tint="0.59999389629810485"/>
        <bgColor indexed="65"/>
      </patternFill>
    </fill>
  </fills>
  <borders count="27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44" fillId="9" borderId="0" applyNumberFormat="0" applyBorder="0" applyAlignment="0" applyProtection="0"/>
  </cellStyleXfs>
  <cellXfs count="169">
    <xf numFmtId="0" fontId="0" fillId="0" borderId="0" xfId="0"/>
    <xf numFmtId="172" fontId="0" fillId="2" borderId="0" xfId="0" applyNumberFormat="1" applyFill="1" applyAlignment="1">
      <alignment horizontal="center" vertical="center"/>
    </xf>
    <xf numFmtId="173" fontId="0" fillId="2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1" fillId="4" borderId="0" xfId="0" applyFont="1" applyFill="1" applyAlignment="1">
      <alignment horizontal="right"/>
    </xf>
    <xf numFmtId="0" fontId="1" fillId="4" borderId="0" xfId="0" applyFont="1" applyFill="1"/>
    <xf numFmtId="0" fontId="1" fillId="3" borderId="0" xfId="0" applyFont="1" applyFill="1" applyAlignment="1">
      <alignment horizontal="right"/>
    </xf>
    <xf numFmtId="0" fontId="0" fillId="5" borderId="0" xfId="0" applyFill="1" applyAlignment="1">
      <alignment horizontal="center"/>
    </xf>
    <xf numFmtId="0" fontId="0" fillId="5" borderId="0" xfId="0" applyFill="1"/>
    <xf numFmtId="0" fontId="1" fillId="5" borderId="0" xfId="0" applyFont="1" applyFill="1" applyAlignment="1">
      <alignment horizontal="right" vertical="center"/>
    </xf>
    <xf numFmtId="0" fontId="6" fillId="5" borderId="0" xfId="0" applyFont="1" applyFill="1" applyAlignment="1">
      <alignment horizontal="center" vertical="center"/>
    </xf>
    <xf numFmtId="2" fontId="6" fillId="5" borderId="0" xfId="0" applyNumberFormat="1" applyFont="1" applyFill="1" applyAlignment="1">
      <alignment horizontal="center" vertical="center"/>
    </xf>
    <xf numFmtId="0" fontId="0" fillId="5" borderId="0" xfId="0" applyFill="1" applyBorder="1"/>
    <xf numFmtId="0" fontId="1" fillId="4" borderId="0" xfId="0" applyFont="1" applyFill="1" applyBorder="1" applyAlignment="1">
      <alignment horizontal="center"/>
    </xf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1" fillId="4" borderId="4" xfId="0" applyFont="1" applyFill="1" applyBorder="1" applyAlignment="1">
      <alignment horizontal="right"/>
    </xf>
    <xf numFmtId="0" fontId="1" fillId="4" borderId="5" xfId="0" applyFont="1" applyFill="1" applyBorder="1" applyAlignment="1">
      <alignment horizontal="center"/>
    </xf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3" borderId="0" xfId="0" applyFill="1"/>
    <xf numFmtId="0" fontId="10" fillId="2" borderId="9" xfId="0" applyFont="1" applyFill="1" applyBorder="1"/>
    <xf numFmtId="0" fontId="10" fillId="2" borderId="10" xfId="0" applyFont="1" applyFill="1" applyBorder="1"/>
    <xf numFmtId="0" fontId="10" fillId="2" borderId="11" xfId="0" applyFont="1" applyFill="1" applyBorder="1"/>
    <xf numFmtId="0" fontId="0" fillId="2" borderId="12" xfId="0" applyFill="1" applyBorder="1" applyAlignment="1">
      <alignment horizontal="right"/>
    </xf>
    <xf numFmtId="0" fontId="0" fillId="2" borderId="0" xfId="0" applyFill="1" applyBorder="1"/>
    <xf numFmtId="0" fontId="0" fillId="2" borderId="13" xfId="0" applyFill="1" applyBorder="1"/>
    <xf numFmtId="0" fontId="0" fillId="2" borderId="14" xfId="0" applyFill="1" applyBorder="1" applyAlignment="1">
      <alignment horizontal="right"/>
    </xf>
    <xf numFmtId="0" fontId="0" fillId="2" borderId="15" xfId="0" applyFill="1" applyBorder="1"/>
    <xf numFmtId="0" fontId="0" fillId="2" borderId="16" xfId="0" applyFill="1" applyBorder="1"/>
    <xf numFmtId="0" fontId="0" fillId="3" borderId="17" xfId="0" applyFill="1" applyBorder="1" applyAlignment="1">
      <alignment horizontal="right"/>
    </xf>
    <xf numFmtId="0" fontId="5" fillId="3" borderId="18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left"/>
    </xf>
    <xf numFmtId="0" fontId="1" fillId="4" borderId="20" xfId="0" applyFont="1" applyFill="1" applyBorder="1" applyAlignment="1">
      <alignment horizontal="center"/>
    </xf>
    <xf numFmtId="174" fontId="1" fillId="4" borderId="21" xfId="0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4" fillId="3" borderId="0" xfId="0" applyFont="1" applyFill="1"/>
    <xf numFmtId="0" fontId="4" fillId="3" borderId="0" xfId="0" applyFont="1" applyFill="1" applyAlignment="1">
      <alignment horizontal="center"/>
    </xf>
    <xf numFmtId="175" fontId="5" fillId="2" borderId="0" xfId="0" applyNumberFormat="1" applyFont="1" applyFill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1" fillId="2" borderId="0" xfId="0" applyFont="1" applyFill="1"/>
    <xf numFmtId="0" fontId="8" fillId="2" borderId="0" xfId="0" applyFont="1" applyFill="1"/>
    <xf numFmtId="0" fontId="5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/>
    </xf>
    <xf numFmtId="0" fontId="0" fillId="5" borderId="12" xfId="0" applyFill="1" applyBorder="1"/>
    <xf numFmtId="0" fontId="5" fillId="5" borderId="0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right"/>
    </xf>
    <xf numFmtId="0" fontId="0" fillId="3" borderId="13" xfId="0" applyFill="1" applyBorder="1" applyAlignment="1">
      <alignment horizontal="center"/>
    </xf>
    <xf numFmtId="0" fontId="0" fillId="5" borderId="14" xfId="0" applyFill="1" applyBorder="1"/>
    <xf numFmtId="0" fontId="1" fillId="4" borderId="15" xfId="0" applyFont="1" applyFill="1" applyBorder="1" applyAlignment="1">
      <alignment horizontal="right"/>
    </xf>
    <xf numFmtId="0" fontId="0" fillId="3" borderId="16" xfId="0" applyFill="1" applyBorder="1" applyAlignment="1">
      <alignment horizontal="center"/>
    </xf>
    <xf numFmtId="0" fontId="4" fillId="5" borderId="12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11" fillId="5" borderId="0" xfId="0" applyFont="1" applyFill="1"/>
    <xf numFmtId="0" fontId="5" fillId="5" borderId="9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/>
    </xf>
    <xf numFmtId="0" fontId="1" fillId="5" borderId="12" xfId="0" applyFont="1" applyFill="1" applyBorder="1"/>
    <xf numFmtId="0" fontId="21" fillId="3" borderId="0" xfId="0" applyFont="1" applyFill="1"/>
    <xf numFmtId="0" fontId="0" fillId="2" borderId="17" xfId="0" applyFill="1" applyBorder="1"/>
    <xf numFmtId="0" fontId="11" fillId="3" borderId="0" xfId="0" applyFont="1" applyFill="1"/>
    <xf numFmtId="0" fontId="5" fillId="3" borderId="0" xfId="0" applyFont="1" applyFill="1" applyAlignment="1">
      <alignment horizontal="center" vertical="center"/>
    </xf>
    <xf numFmtId="0" fontId="7" fillId="5" borderId="0" xfId="0" applyFont="1" applyFill="1" applyBorder="1"/>
    <xf numFmtId="0" fontId="8" fillId="5" borderId="0" xfId="0" applyFont="1" applyFill="1" applyBorder="1"/>
    <xf numFmtId="0" fontId="1" fillId="5" borderId="0" xfId="0" applyFont="1" applyFill="1" applyBorder="1"/>
    <xf numFmtId="0" fontId="4" fillId="5" borderId="0" xfId="0" applyFont="1" applyFill="1" applyBorder="1"/>
    <xf numFmtId="0" fontId="1" fillId="5" borderId="0" xfId="0" applyFont="1" applyFill="1" applyAlignment="1">
      <alignment horizontal="center"/>
    </xf>
    <xf numFmtId="0" fontId="4" fillId="5" borderId="0" xfId="0" applyFont="1" applyFill="1" applyAlignment="1">
      <alignment horizontal="center"/>
    </xf>
    <xf numFmtId="172" fontId="0" fillId="2" borderId="0" xfId="0" applyNumberFormat="1" applyFill="1" applyBorder="1"/>
    <xf numFmtId="0" fontId="0" fillId="4" borderId="19" xfId="0" applyFill="1" applyBorder="1"/>
    <xf numFmtId="0" fontId="1" fillId="3" borderId="20" xfId="0" applyFont="1" applyFill="1" applyBorder="1" applyAlignment="1">
      <alignment horizontal="center"/>
    </xf>
    <xf numFmtId="174" fontId="1" fillId="3" borderId="21" xfId="0" applyNumberFormat="1" applyFont="1" applyFill="1" applyBorder="1" applyAlignment="1">
      <alignment horizontal="center"/>
    </xf>
    <xf numFmtId="0" fontId="7" fillId="5" borderId="0" xfId="0" applyFont="1" applyFill="1"/>
    <xf numFmtId="172" fontId="5" fillId="3" borderId="0" xfId="0" applyNumberFormat="1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1" fillId="5" borderId="20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174" fontId="1" fillId="5" borderId="0" xfId="0" applyNumberFormat="1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/>
    </xf>
    <xf numFmtId="0" fontId="22" fillId="3" borderId="0" xfId="0" applyFont="1" applyFill="1"/>
    <xf numFmtId="0" fontId="1" fillId="4" borderId="17" xfId="0" applyFont="1" applyFill="1" applyBorder="1"/>
    <xf numFmtId="0" fontId="0" fillId="5" borderId="21" xfId="0" applyFill="1" applyBorder="1" applyAlignment="1">
      <alignment horizontal="center"/>
    </xf>
    <xf numFmtId="0" fontId="0" fillId="6" borderId="23" xfId="0" applyFill="1" applyBorder="1"/>
    <xf numFmtId="0" fontId="0" fillId="6" borderId="24" xfId="0" applyFill="1" applyBorder="1"/>
    <xf numFmtId="0" fontId="0" fillId="6" borderId="25" xfId="0" applyFill="1" applyBorder="1"/>
    <xf numFmtId="0" fontId="1" fillId="3" borderId="9" xfId="0" applyFont="1" applyFill="1" applyBorder="1" applyAlignment="1">
      <alignment horizontal="right" vertical="center"/>
    </xf>
    <xf numFmtId="0" fontId="1" fillId="3" borderId="11" xfId="0" applyFont="1" applyFill="1" applyBorder="1" applyAlignment="1">
      <alignment horizontal="left" vertical="center"/>
    </xf>
    <xf numFmtId="0" fontId="1" fillId="3" borderId="12" xfId="0" applyFont="1" applyFill="1" applyBorder="1" applyAlignment="1">
      <alignment horizontal="right" vertical="center"/>
    </xf>
    <xf numFmtId="0" fontId="1" fillId="3" borderId="13" xfId="0" applyFont="1" applyFill="1" applyBorder="1" applyAlignment="1">
      <alignment horizontal="left" vertical="center"/>
    </xf>
    <xf numFmtId="0" fontId="1" fillId="3" borderId="14" xfId="0" applyFont="1" applyFill="1" applyBorder="1" applyAlignment="1">
      <alignment horizontal="right" vertical="center"/>
    </xf>
    <xf numFmtId="0" fontId="1" fillId="3" borderId="16" xfId="0" applyFont="1" applyFill="1" applyBorder="1" applyAlignment="1">
      <alignment horizontal="left" vertical="center"/>
    </xf>
    <xf numFmtId="0" fontId="24" fillId="3" borderId="10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/>
    </xf>
    <xf numFmtId="2" fontId="24" fillId="3" borderId="15" xfId="0" applyNumberFormat="1" applyFont="1" applyFill="1" applyBorder="1" applyAlignment="1">
      <alignment horizontal="center" vertical="center"/>
    </xf>
    <xf numFmtId="0" fontId="0" fillId="4" borderId="20" xfId="0" applyFill="1" applyBorder="1"/>
    <xf numFmtId="0" fontId="1" fillId="5" borderId="0" xfId="0" applyFont="1" applyFill="1"/>
    <xf numFmtId="1" fontId="0" fillId="3" borderId="0" xfId="0" applyNumberFormat="1" applyFill="1" applyAlignment="1" applyProtection="1">
      <alignment horizontal="center"/>
      <protection locked="0"/>
    </xf>
    <xf numFmtId="0" fontId="0" fillId="3" borderId="0" xfId="0" applyFill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/>
      <protection locked="0"/>
    </xf>
    <xf numFmtId="0" fontId="0" fillId="2" borderId="26" xfId="0" applyFill="1" applyBorder="1" applyAlignment="1" applyProtection="1">
      <alignment horizontal="center"/>
      <protection locked="0"/>
    </xf>
    <xf numFmtId="0" fontId="31" fillId="5" borderId="0" xfId="0" applyFont="1" applyFill="1"/>
    <xf numFmtId="0" fontId="32" fillId="5" borderId="0" xfId="0" applyFont="1" applyFill="1"/>
    <xf numFmtId="0" fontId="36" fillId="5" borderId="0" xfId="0" applyFont="1" applyFill="1"/>
    <xf numFmtId="0" fontId="21" fillId="7" borderId="0" xfId="0" applyFont="1" applyFill="1"/>
    <xf numFmtId="0" fontId="1" fillId="3" borderId="0" xfId="0" applyFont="1" applyFill="1"/>
    <xf numFmtId="0" fontId="37" fillId="5" borderId="0" xfId="0" applyFont="1" applyFill="1"/>
    <xf numFmtId="0" fontId="38" fillId="5" borderId="0" xfId="0" applyFont="1" applyFill="1"/>
    <xf numFmtId="0" fontId="31" fillId="8" borderId="9" xfId="0" applyFont="1" applyFill="1" applyBorder="1" applyAlignment="1">
      <alignment horizontal="right"/>
    </xf>
    <xf numFmtId="175" fontId="39" fillId="8" borderId="10" xfId="0" applyNumberFormat="1" applyFont="1" applyFill="1" applyBorder="1" applyAlignment="1">
      <alignment horizontal="center" vertical="center"/>
    </xf>
    <xf numFmtId="0" fontId="31" fillId="8" borderId="11" xfId="0" applyFont="1" applyFill="1" applyBorder="1" applyAlignment="1">
      <alignment horizontal="center"/>
    </xf>
    <xf numFmtId="0" fontId="31" fillId="8" borderId="12" xfId="0" applyFont="1" applyFill="1" applyBorder="1" applyAlignment="1">
      <alignment horizontal="right"/>
    </xf>
    <xf numFmtId="175" fontId="39" fillId="8" borderId="0" xfId="0" applyNumberFormat="1" applyFont="1" applyFill="1" applyBorder="1" applyAlignment="1">
      <alignment horizontal="center" vertical="center"/>
    </xf>
    <xf numFmtId="0" fontId="31" fillId="8" borderId="13" xfId="0" applyFont="1" applyFill="1" applyBorder="1" applyAlignment="1">
      <alignment horizontal="center"/>
    </xf>
    <xf numFmtId="0" fontId="31" fillId="8" borderId="14" xfId="0" applyFont="1" applyFill="1" applyBorder="1" applyAlignment="1">
      <alignment horizontal="right"/>
    </xf>
    <xf numFmtId="175" fontId="39" fillId="8" borderId="15" xfId="0" applyNumberFormat="1" applyFont="1" applyFill="1" applyBorder="1" applyAlignment="1">
      <alignment horizontal="center" vertical="center"/>
    </xf>
    <xf numFmtId="0" fontId="31" fillId="8" borderId="16" xfId="0" applyFont="1" applyFill="1" applyBorder="1" applyAlignment="1">
      <alignment horizontal="center"/>
    </xf>
    <xf numFmtId="0" fontId="40" fillId="5" borderId="0" xfId="0" applyFont="1" applyFill="1"/>
    <xf numFmtId="0" fontId="16" fillId="5" borderId="0" xfId="0" applyFont="1" applyFill="1"/>
    <xf numFmtId="0" fontId="17" fillId="5" borderId="0" xfId="0" applyFont="1" applyFill="1"/>
    <xf numFmtId="0" fontId="15" fillId="5" borderId="0" xfId="0" applyFont="1" applyFill="1"/>
    <xf numFmtId="0" fontId="14" fillId="5" borderId="0" xfId="0" applyFont="1" applyFill="1"/>
    <xf numFmtId="0" fontId="28" fillId="5" borderId="0" xfId="0" applyFont="1" applyFill="1"/>
    <xf numFmtId="0" fontId="18" fillId="5" borderId="0" xfId="0" applyFont="1" applyFill="1"/>
    <xf numFmtId="0" fontId="12" fillId="5" borderId="0" xfId="0" applyFont="1" applyFill="1"/>
    <xf numFmtId="0" fontId="13" fillId="5" borderId="0" xfId="0" applyFont="1" applyFill="1"/>
    <xf numFmtId="0" fontId="27" fillId="5" borderId="0" xfId="0" applyFont="1" applyFill="1"/>
    <xf numFmtId="0" fontId="0" fillId="5" borderId="9" xfId="0" applyFill="1" applyBorder="1"/>
    <xf numFmtId="0" fontId="0" fillId="5" borderId="10" xfId="0" applyFill="1" applyBorder="1"/>
    <xf numFmtId="0" fontId="0" fillId="5" borderId="11" xfId="0" applyFill="1" applyBorder="1"/>
    <xf numFmtId="0" fontId="0" fillId="5" borderId="13" xfId="0" applyFill="1" applyBorder="1"/>
    <xf numFmtId="0" fontId="0" fillId="5" borderId="15" xfId="0" applyFill="1" applyBorder="1"/>
    <xf numFmtId="0" fontId="0" fillId="5" borderId="16" xfId="0" applyFill="1" applyBorder="1"/>
    <xf numFmtId="0" fontId="7" fillId="8" borderId="9" xfId="0" applyFont="1" applyFill="1" applyBorder="1"/>
    <xf numFmtId="0" fontId="1" fillId="8" borderId="10" xfId="0" applyFont="1" applyFill="1" applyBorder="1"/>
    <xf numFmtId="0" fontId="0" fillId="8" borderId="11" xfId="0" applyFill="1" applyBorder="1"/>
    <xf numFmtId="0" fontId="1" fillId="8" borderId="12" xfId="0" applyFont="1" applyFill="1" applyBorder="1"/>
    <xf numFmtId="0" fontId="0" fillId="8" borderId="0" xfId="0" applyFill="1" applyBorder="1"/>
    <xf numFmtId="0" fontId="0" fillId="8" borderId="13" xfId="0" applyFill="1" applyBorder="1"/>
    <xf numFmtId="172" fontId="9" fillId="8" borderId="14" xfId="0" applyNumberFormat="1" applyFont="1" applyFill="1" applyBorder="1" applyAlignment="1">
      <alignment horizontal="center" vertical="center"/>
    </xf>
    <xf numFmtId="0" fontId="1" fillId="8" borderId="15" xfId="0" applyFont="1" applyFill="1" applyBorder="1"/>
    <xf numFmtId="0" fontId="0" fillId="8" borderId="16" xfId="0" applyFill="1" applyBorder="1"/>
    <xf numFmtId="0" fontId="6" fillId="5" borderId="0" xfId="0" applyFont="1" applyFill="1"/>
    <xf numFmtId="0" fontId="35" fillId="5" borderId="0" xfId="0" applyFont="1" applyFill="1"/>
    <xf numFmtId="0" fontId="33" fillId="5" borderId="0" xfId="0" applyFont="1" applyFill="1"/>
    <xf numFmtId="0" fontId="4" fillId="5" borderId="0" xfId="0" applyFont="1" applyFill="1" applyAlignment="1">
      <alignment vertical="center"/>
    </xf>
    <xf numFmtId="0" fontId="7" fillId="5" borderId="0" xfId="0" applyFont="1" applyFill="1" applyAlignment="1">
      <alignment vertical="center"/>
    </xf>
    <xf numFmtId="0" fontId="1" fillId="5" borderId="0" xfId="0" applyFont="1" applyFill="1" applyAlignment="1">
      <alignment vertical="center"/>
    </xf>
    <xf numFmtId="0" fontId="4" fillId="5" borderId="0" xfId="0" applyFont="1" applyFill="1"/>
    <xf numFmtId="0" fontId="8" fillId="5" borderId="0" xfId="0" applyFont="1" applyFill="1"/>
    <xf numFmtId="0" fontId="41" fillId="5" borderId="0" xfId="0" applyFont="1" applyFill="1" applyBorder="1"/>
    <xf numFmtId="0" fontId="12" fillId="5" borderId="16" xfId="0" applyFont="1" applyFill="1" applyBorder="1"/>
    <xf numFmtId="0" fontId="12" fillId="5" borderId="0" xfId="0" applyFont="1" applyFill="1" applyBorder="1"/>
    <xf numFmtId="0" fontId="12" fillId="5" borderId="13" xfId="0" applyFont="1" applyFill="1" applyBorder="1"/>
    <xf numFmtId="0" fontId="31" fillId="5" borderId="12" xfId="0" applyFont="1" applyFill="1" applyBorder="1"/>
    <xf numFmtId="0" fontId="31" fillId="5" borderId="0" xfId="0" applyFont="1" applyFill="1" applyBorder="1"/>
    <xf numFmtId="0" fontId="31" fillId="5" borderId="14" xfId="0" applyFont="1" applyFill="1" applyBorder="1"/>
    <xf numFmtId="0" fontId="31" fillId="5" borderId="15" xfId="0" applyFont="1" applyFill="1" applyBorder="1"/>
    <xf numFmtId="0" fontId="37" fillId="5" borderId="9" xfId="0" applyFont="1" applyFill="1" applyBorder="1"/>
    <xf numFmtId="0" fontId="37" fillId="5" borderId="10" xfId="0" applyFont="1" applyFill="1" applyBorder="1"/>
    <xf numFmtId="0" fontId="37" fillId="5" borderId="11" xfId="0" applyFont="1" applyFill="1" applyBorder="1"/>
    <xf numFmtId="0" fontId="37" fillId="5" borderId="12" xfId="0" applyFont="1" applyFill="1" applyBorder="1"/>
    <xf numFmtId="0" fontId="37" fillId="5" borderId="0" xfId="0" applyFont="1" applyFill="1" applyBorder="1"/>
    <xf numFmtId="0" fontId="37" fillId="5" borderId="13" xfId="0" applyFont="1" applyFill="1" applyBorder="1"/>
    <xf numFmtId="0" fontId="43" fillId="5" borderId="0" xfId="0" applyFont="1" applyFill="1"/>
    <xf numFmtId="0" fontId="45" fillId="9" borderId="0" xfId="1" applyFont="1" applyAlignment="1">
      <alignment horizontal="center"/>
    </xf>
    <xf numFmtId="0" fontId="45" fillId="9" borderId="0" xfId="1" applyFont="1" applyAlignment="1">
      <alignment horizontal="centerContinuous"/>
    </xf>
    <xf numFmtId="0" fontId="45" fillId="0" borderId="0" xfId="0" applyFont="1"/>
  </cellXfs>
  <cellStyles count="2">
    <cellStyle name="40 % - Accent2" xfId="1" builtinId="35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1076325</xdr:colOff>
      <xdr:row>2</xdr:row>
      <xdr:rowOff>0</xdr:rowOff>
    </xdr:from>
    <xdr:to>
      <xdr:col>8</xdr:col>
      <xdr:colOff>314325</xdr:colOff>
      <xdr:row>4</xdr:row>
      <xdr:rowOff>0</xdr:rowOff>
    </xdr:to>
    <xdr:sp macro="[0]!Distances" textlink="">
      <xdr:nvSpPr>
        <xdr:cNvPr id="2" name="ZoneTexte 1"/>
        <xdr:cNvSpPr txBox="1"/>
      </xdr:nvSpPr>
      <xdr:spPr>
        <a:xfrm>
          <a:off x="6096000" y="400050"/>
          <a:ext cx="1209675" cy="4000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Distances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219075</xdr:colOff>
      <xdr:row>4</xdr:row>
      <xdr:rowOff>57150</xdr:rowOff>
    </xdr:from>
    <xdr:to>
      <xdr:col>5</xdr:col>
      <xdr:colOff>152400</xdr:colOff>
      <xdr:row>17</xdr:row>
      <xdr:rowOff>123825</xdr:rowOff>
    </xdr:to>
    <xdr:sp macro="" textlink="">
      <xdr:nvSpPr>
        <xdr:cNvPr id="1025" name="Oval 1"/>
        <xdr:cNvSpPr>
          <a:spLocks noChangeArrowheads="1"/>
        </xdr:cNvSpPr>
      </xdr:nvSpPr>
      <xdr:spPr bwMode="auto">
        <a:xfrm>
          <a:off x="1295400" y="723900"/>
          <a:ext cx="2219325" cy="21717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3</xdr:col>
      <xdr:colOff>552450</xdr:colOff>
      <xdr:row>4</xdr:row>
      <xdr:rowOff>57150</xdr:rowOff>
    </xdr:from>
    <xdr:to>
      <xdr:col>3</xdr:col>
      <xdr:colOff>552450</xdr:colOff>
      <xdr:row>11</xdr:row>
      <xdr:rowOff>19050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 flipV="1">
          <a:off x="2390775" y="723900"/>
          <a:ext cx="0" cy="1095375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552450</xdr:colOff>
      <xdr:row>11</xdr:row>
      <xdr:rowOff>19050</xdr:rowOff>
    </xdr:from>
    <xdr:to>
      <xdr:col>5</xdr:col>
      <xdr:colOff>85725</xdr:colOff>
      <xdr:row>13</xdr:row>
      <xdr:rowOff>66675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>
          <a:off x="2390775" y="1819275"/>
          <a:ext cx="1057275" cy="371475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552450</xdr:colOff>
      <xdr:row>8</xdr:row>
      <xdr:rowOff>66675</xdr:rowOff>
    </xdr:from>
    <xdr:to>
      <xdr:col>4</xdr:col>
      <xdr:colOff>361950</xdr:colOff>
      <xdr:row>12</xdr:row>
      <xdr:rowOff>47625</xdr:rowOff>
    </xdr:to>
    <xdr:sp macro="" textlink="">
      <xdr:nvSpPr>
        <xdr:cNvPr id="1028" name="Arc 4"/>
        <xdr:cNvSpPr>
          <a:spLocks/>
        </xdr:cNvSpPr>
      </xdr:nvSpPr>
      <xdr:spPr bwMode="auto">
        <a:xfrm>
          <a:off x="2390775" y="1381125"/>
          <a:ext cx="571500" cy="628650"/>
        </a:xfrm>
        <a:custGeom>
          <a:avLst/>
          <a:gdLst>
            <a:gd name="G0" fmla="+- 0 0 0"/>
            <a:gd name="G1" fmla="+- 21600 0 0"/>
            <a:gd name="G2" fmla="+- 21600 0 0"/>
            <a:gd name="T0" fmla="*/ 0 w 21600"/>
            <a:gd name="T1" fmla="*/ 0 h 21600"/>
            <a:gd name="T2" fmla="*/ 21600 w 21600"/>
            <a:gd name="T3" fmla="*/ 21600 h 21600"/>
            <a:gd name="T4" fmla="*/ 0 w 216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</xdr:row>
      <xdr:rowOff>9525</xdr:rowOff>
    </xdr:from>
    <xdr:to>
      <xdr:col>5</xdr:col>
      <xdr:colOff>200025</xdr:colOff>
      <xdr:row>11</xdr:row>
      <xdr:rowOff>9525</xdr:rowOff>
    </xdr:to>
    <xdr:sp macro="" textlink="">
      <xdr:nvSpPr>
        <xdr:cNvPr id="1029" name="Line 5"/>
        <xdr:cNvSpPr>
          <a:spLocks noChangeShapeType="1"/>
        </xdr:cNvSpPr>
      </xdr:nvSpPr>
      <xdr:spPr bwMode="auto">
        <a:xfrm flipH="1">
          <a:off x="3448050" y="1809750"/>
          <a:ext cx="114300" cy="0"/>
        </a:xfrm>
        <a:prstGeom prst="line">
          <a:avLst/>
        </a:prstGeom>
        <a:noFill/>
        <a:ln w="1714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11</xdr:row>
      <xdr:rowOff>0</xdr:rowOff>
    </xdr:from>
    <xdr:to>
      <xdr:col>2</xdr:col>
      <xdr:colOff>266700</xdr:colOff>
      <xdr:row>11</xdr:row>
      <xdr:rowOff>0</xdr:rowOff>
    </xdr:to>
    <xdr:sp macro="" textlink="">
      <xdr:nvSpPr>
        <xdr:cNvPr id="1030" name="Line 6"/>
        <xdr:cNvSpPr>
          <a:spLocks noChangeShapeType="1"/>
        </xdr:cNvSpPr>
      </xdr:nvSpPr>
      <xdr:spPr bwMode="auto">
        <a:xfrm>
          <a:off x="1247775" y="1800225"/>
          <a:ext cx="95250" cy="0"/>
        </a:xfrm>
        <a:prstGeom prst="line">
          <a:avLst/>
        </a:prstGeom>
        <a:noFill/>
        <a:ln w="1714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561975</xdr:colOff>
      <xdr:row>17</xdr:row>
      <xdr:rowOff>66675</xdr:rowOff>
    </xdr:from>
    <xdr:to>
      <xdr:col>3</xdr:col>
      <xdr:colOff>561975</xdr:colOff>
      <xdr:row>18</xdr:row>
      <xdr:rowOff>19050</xdr:rowOff>
    </xdr:to>
    <xdr:sp macro="" textlink="">
      <xdr:nvSpPr>
        <xdr:cNvPr id="1031" name="Line 7"/>
        <xdr:cNvSpPr>
          <a:spLocks noChangeShapeType="1"/>
        </xdr:cNvSpPr>
      </xdr:nvSpPr>
      <xdr:spPr bwMode="auto">
        <a:xfrm flipV="1">
          <a:off x="2400300" y="2838450"/>
          <a:ext cx="0" cy="114300"/>
        </a:xfrm>
        <a:prstGeom prst="line">
          <a:avLst/>
        </a:prstGeom>
        <a:noFill/>
        <a:ln w="1714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552450</xdr:colOff>
      <xdr:row>4</xdr:row>
      <xdr:rowOff>9525</xdr:rowOff>
    </xdr:from>
    <xdr:to>
      <xdr:col>3</xdr:col>
      <xdr:colOff>552450</xdr:colOff>
      <xdr:row>4</xdr:row>
      <xdr:rowOff>76200</xdr:rowOff>
    </xdr:to>
    <xdr:sp macro="" textlink="">
      <xdr:nvSpPr>
        <xdr:cNvPr id="1032" name="Line 8"/>
        <xdr:cNvSpPr>
          <a:spLocks noChangeShapeType="1"/>
        </xdr:cNvSpPr>
      </xdr:nvSpPr>
      <xdr:spPr bwMode="auto">
        <a:xfrm flipV="1">
          <a:off x="2390775" y="676275"/>
          <a:ext cx="0" cy="66675"/>
        </a:xfrm>
        <a:prstGeom prst="line">
          <a:avLst/>
        </a:prstGeom>
        <a:noFill/>
        <a:ln w="1714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361950</xdr:colOff>
      <xdr:row>11</xdr:row>
      <xdr:rowOff>104775</xdr:rowOff>
    </xdr:from>
    <xdr:to>
      <xdr:col>4</xdr:col>
      <xdr:colOff>419100</xdr:colOff>
      <xdr:row>12</xdr:row>
      <xdr:rowOff>57150</xdr:rowOff>
    </xdr:to>
    <xdr:sp macro="" textlink="">
      <xdr:nvSpPr>
        <xdr:cNvPr id="1036" name="Line 12"/>
        <xdr:cNvSpPr>
          <a:spLocks noChangeShapeType="1"/>
        </xdr:cNvSpPr>
      </xdr:nvSpPr>
      <xdr:spPr bwMode="auto">
        <a:xfrm flipV="1">
          <a:off x="2962275" y="1905000"/>
          <a:ext cx="57150" cy="114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285750</xdr:colOff>
      <xdr:row>11</xdr:row>
      <xdr:rowOff>114300</xdr:rowOff>
    </xdr:from>
    <xdr:to>
      <xdr:col>4</xdr:col>
      <xdr:colOff>361950</xdr:colOff>
      <xdr:row>12</xdr:row>
      <xdr:rowOff>57150</xdr:rowOff>
    </xdr:to>
    <xdr:sp macro="" textlink="">
      <xdr:nvSpPr>
        <xdr:cNvPr id="1037" name="Line 13"/>
        <xdr:cNvSpPr>
          <a:spLocks noChangeShapeType="1"/>
        </xdr:cNvSpPr>
      </xdr:nvSpPr>
      <xdr:spPr bwMode="auto">
        <a:xfrm flipH="1" flipV="1">
          <a:off x="2886075" y="1914525"/>
          <a:ext cx="76200" cy="1047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104775</xdr:colOff>
      <xdr:row>7</xdr:row>
      <xdr:rowOff>104775</xdr:rowOff>
    </xdr:from>
    <xdr:to>
      <xdr:col>4</xdr:col>
      <xdr:colOff>600075</xdr:colOff>
      <xdr:row>8</xdr:row>
      <xdr:rowOff>133350</xdr:rowOff>
    </xdr:to>
    <xdr:sp macro="" textlink="">
      <xdr:nvSpPr>
        <xdr:cNvPr id="1038" name="Texte 14"/>
        <xdr:cNvSpPr txBox="1">
          <a:spLocks noChangeArrowheads="1"/>
        </xdr:cNvSpPr>
      </xdr:nvSpPr>
      <xdr:spPr bwMode="auto">
        <a:xfrm>
          <a:off x="2705100" y="1257300"/>
          <a:ext cx="4953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+ 115 °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+ 115 °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+ 105 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"/>
  <sheetViews>
    <sheetView tabSelected="1" workbookViewId="0">
      <selection activeCell="H16" sqref="H16"/>
    </sheetView>
  </sheetViews>
  <sheetFormatPr baseColWidth="10" defaultRowHeight="12.75"/>
  <cols>
    <col min="4" max="4" width="11.42578125" customWidth="1"/>
    <col min="6" max="7" width="18.140625" customWidth="1"/>
  </cols>
  <sheetData>
    <row r="1" spans="1:7" ht="15.75">
      <c r="A1" s="166" t="s">
        <v>124</v>
      </c>
      <c r="B1" s="166"/>
      <c r="C1" s="166"/>
      <c r="D1" s="166"/>
      <c r="E1" s="166"/>
      <c r="F1" s="167" t="s">
        <v>125</v>
      </c>
      <c r="G1" s="167"/>
    </row>
    <row r="2" spans="1:7" ht="15.75">
      <c r="A2" s="168" t="s">
        <v>126</v>
      </c>
      <c r="B2" s="168"/>
      <c r="C2" s="168"/>
      <c r="D2" s="168"/>
      <c r="E2" s="168"/>
      <c r="F2" s="168" t="s">
        <v>127</v>
      </c>
      <c r="G2" s="168" t="s">
        <v>128</v>
      </c>
    </row>
    <row r="3" spans="1:7" ht="15.75">
      <c r="A3" s="168" t="s">
        <v>129</v>
      </c>
      <c r="B3" s="168"/>
      <c r="C3" s="168"/>
      <c r="D3" s="168"/>
      <c r="E3" s="168"/>
      <c r="F3" s="168" t="s">
        <v>130</v>
      </c>
      <c r="G3" s="168" t="s">
        <v>131</v>
      </c>
    </row>
    <row r="4" spans="1:7" ht="15.75">
      <c r="A4" s="168" t="s">
        <v>132</v>
      </c>
      <c r="B4" s="168"/>
      <c r="C4" s="168"/>
      <c r="D4" s="168"/>
      <c r="E4" s="168"/>
      <c r="F4" s="168" t="s">
        <v>133</v>
      </c>
      <c r="G4" s="168" t="s">
        <v>134</v>
      </c>
    </row>
  </sheetData>
  <phoneticPr fontId="9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27"/>
  <sheetViews>
    <sheetView workbookViewId="0">
      <selection activeCell="C5" sqref="C5"/>
    </sheetView>
  </sheetViews>
  <sheetFormatPr baseColWidth="10" defaultRowHeight="12.75"/>
  <cols>
    <col min="1" max="1" width="17.42578125" customWidth="1"/>
    <col min="6" max="6" width="17.7109375" customWidth="1"/>
  </cols>
  <sheetData>
    <row r="1" spans="1:7" ht="12" customHeight="1">
      <c r="A1" s="165" t="s">
        <v>0</v>
      </c>
      <c r="B1" s="8"/>
      <c r="C1" s="8"/>
      <c r="D1" s="8"/>
      <c r="E1" s="8"/>
      <c r="F1" s="8"/>
      <c r="G1" s="8"/>
    </row>
    <row r="2" spans="1:7" ht="12" customHeight="1">
      <c r="A2" s="8"/>
      <c r="B2" s="8" t="s">
        <v>1</v>
      </c>
      <c r="C2" s="8"/>
      <c r="D2" s="8" t="s">
        <v>2</v>
      </c>
      <c r="E2" s="8"/>
      <c r="F2" s="8"/>
      <c r="G2" s="8"/>
    </row>
    <row r="3" spans="1:7">
      <c r="A3" s="41">
        <v>57.295779510000003</v>
      </c>
      <c r="B3" s="68" t="s">
        <v>3</v>
      </c>
      <c r="C3" s="68" t="s">
        <v>4</v>
      </c>
      <c r="D3" s="68" t="s">
        <v>5</v>
      </c>
      <c r="E3" s="68" t="s">
        <v>6</v>
      </c>
      <c r="F3" s="77" t="s">
        <v>7</v>
      </c>
      <c r="G3" s="8"/>
    </row>
    <row r="4" spans="1:7" ht="13.5" thickBot="1">
      <c r="A4" s="41">
        <v>1.570796327</v>
      </c>
      <c r="B4" s="69" t="s">
        <v>8</v>
      </c>
      <c r="C4" s="69" t="s">
        <v>8</v>
      </c>
      <c r="D4" s="69" t="s">
        <v>8</v>
      </c>
      <c r="E4" s="69" t="s">
        <v>8</v>
      </c>
      <c r="F4" s="83" t="s">
        <v>9</v>
      </c>
      <c r="G4" s="8"/>
    </row>
    <row r="5" spans="1:7" ht="14.25" thickTop="1" thickBot="1">
      <c r="A5" s="4" t="s">
        <v>10</v>
      </c>
      <c r="B5" s="98">
        <v>60</v>
      </c>
      <c r="C5" s="99">
        <v>-78</v>
      </c>
      <c r="D5" s="99">
        <v>50</v>
      </c>
      <c r="E5" s="99">
        <v>-62</v>
      </c>
      <c r="F5" s="101" t="s">
        <v>11</v>
      </c>
      <c r="G5" s="8"/>
    </row>
    <row r="6" spans="1:7" ht="13.5" thickTop="1">
      <c r="A6" s="4" t="s">
        <v>12</v>
      </c>
      <c r="B6" s="100">
        <v>49</v>
      </c>
      <c r="C6" s="99">
        <v>-8</v>
      </c>
      <c r="D6" s="99">
        <v>13</v>
      </c>
      <c r="E6" s="99">
        <v>-6</v>
      </c>
      <c r="F6" s="8"/>
      <c r="G6" s="8"/>
    </row>
    <row r="7" spans="1:7">
      <c r="A7" s="4" t="s">
        <v>13</v>
      </c>
      <c r="B7" s="100">
        <v>7</v>
      </c>
      <c r="C7" s="99">
        <v>-55</v>
      </c>
      <c r="D7" s="99">
        <v>50</v>
      </c>
      <c r="E7" s="99">
        <v>-45</v>
      </c>
      <c r="F7" s="8"/>
      <c r="G7" s="8"/>
    </row>
    <row r="8" spans="1:7">
      <c r="A8" s="5" t="s">
        <v>14</v>
      </c>
      <c r="B8" s="2">
        <f>(B5+(B6/60)+(B7/3600))</f>
        <v>60.818611111111117</v>
      </c>
      <c r="C8" s="2">
        <f>(C5+(C6/60)+(C7/3600))</f>
        <v>-78.148611111111123</v>
      </c>
      <c r="D8" s="2">
        <f>(D5+(D6/60)+(D7/3600))</f>
        <v>50.230555555555554</v>
      </c>
      <c r="E8" s="2">
        <f>(E5+(E6/60)+(E7/3600))</f>
        <v>-62.112500000000004</v>
      </c>
      <c r="F8" s="78"/>
      <c r="G8" s="8"/>
    </row>
    <row r="9" spans="1:7" ht="12.75" customHeight="1" thickBot="1">
      <c r="A9" s="4" t="s">
        <v>15</v>
      </c>
      <c r="B9" s="1">
        <f>B8/$A3</f>
        <v>1.0614850104360001</v>
      </c>
      <c r="C9" s="1">
        <f>C8/$A3</f>
        <v>-1.3639505698228891</v>
      </c>
      <c r="D9" s="1">
        <f>D8/$A3</f>
        <v>0.87668857959753677</v>
      </c>
      <c r="E9" s="1">
        <f>E8/$A3</f>
        <v>-1.0840676317032971</v>
      </c>
      <c r="F9" s="79"/>
      <c r="G9" s="8"/>
    </row>
    <row r="10" spans="1:7" ht="14.25" customHeight="1" thickBot="1">
      <c r="A10" s="8"/>
      <c r="B10" s="8"/>
      <c r="C10" s="8"/>
      <c r="D10" s="8"/>
      <c r="E10" s="8"/>
      <c r="F10" s="80" t="s">
        <v>16</v>
      </c>
      <c r="G10" s="8"/>
    </row>
    <row r="11" spans="1:7" ht="9" customHeight="1" thickTop="1">
      <c r="A11" s="8"/>
      <c r="B11" s="14"/>
      <c r="C11" s="15"/>
      <c r="D11" s="16"/>
      <c r="E11" s="8"/>
      <c r="F11" s="7"/>
      <c r="G11" s="8"/>
    </row>
    <row r="12" spans="1:7">
      <c r="A12" s="8"/>
      <c r="B12" s="17" t="s">
        <v>17</v>
      </c>
      <c r="C12" s="13">
        <f>calculs!F17</f>
        <v>132.51519358908146</v>
      </c>
      <c r="D12" s="18" t="s">
        <v>18</v>
      </c>
      <c r="E12" s="8"/>
      <c r="F12" s="35" t="s">
        <v>19</v>
      </c>
      <c r="G12" s="8"/>
    </row>
    <row r="13" spans="1:7" ht="13.5" customHeight="1" thickBot="1">
      <c r="A13" s="8"/>
      <c r="B13" s="19"/>
      <c r="C13" s="20"/>
      <c r="D13" s="21"/>
      <c r="E13" s="8"/>
      <c r="F13" s="36">
        <f>IF(AND(B9=D9,C9=E9),0,A23)</f>
        <v>1541.2510136689159</v>
      </c>
      <c r="G13" s="8"/>
    </row>
    <row r="14" spans="1:7" ht="13.5" thickTop="1">
      <c r="A14" s="8"/>
      <c r="B14" s="87"/>
      <c r="C14" s="93">
        <f>TRUNC(C12)</f>
        <v>132</v>
      </c>
      <c r="D14" s="88" t="s">
        <v>10</v>
      </c>
      <c r="E14" s="7"/>
      <c r="F14" s="8"/>
      <c r="G14" s="8"/>
    </row>
    <row r="15" spans="1:7">
      <c r="A15" s="8"/>
      <c r="B15" s="89" t="s">
        <v>20</v>
      </c>
      <c r="C15" s="94">
        <f>TRUNC((C12-C14)*60)</f>
        <v>30</v>
      </c>
      <c r="D15" s="90" t="s">
        <v>12</v>
      </c>
      <c r="E15" s="7"/>
      <c r="F15" s="72" t="s">
        <v>21</v>
      </c>
      <c r="G15" s="8"/>
    </row>
    <row r="16" spans="1:7" ht="13.5" thickBot="1">
      <c r="B16" s="91"/>
      <c r="C16" s="95">
        <f>(C12*3600)-((C14*3600)+(C15*60))</f>
        <v>54.696920693269931</v>
      </c>
      <c r="D16" s="92" t="s">
        <v>13</v>
      </c>
      <c r="E16" s="7"/>
      <c r="F16" s="73">
        <f>F13*540/1000</f>
        <v>832.27554738121455</v>
      </c>
      <c r="G16" s="8"/>
    </row>
    <row r="17" spans="1:9" ht="14.25" thickTop="1" thickBot="1">
      <c r="A17" s="84" t="s">
        <v>22</v>
      </c>
      <c r="B17" s="85"/>
      <c r="C17" s="85"/>
      <c r="D17" s="85"/>
      <c r="E17" s="86"/>
      <c r="F17" s="12"/>
      <c r="G17" s="8"/>
    </row>
    <row r="18" spans="1:9" ht="13.5" customHeight="1" thickTop="1">
      <c r="A18" s="22" t="s">
        <v>23</v>
      </c>
      <c r="B18" s="6"/>
      <c r="C18" s="38"/>
      <c r="D18" s="39" t="s">
        <v>24</v>
      </c>
      <c r="E18" s="38"/>
      <c r="F18" s="8"/>
      <c r="G18" s="8"/>
    </row>
    <row r="19" spans="1:9" ht="13.5" customHeight="1">
      <c r="A19" s="22" t="s">
        <v>25</v>
      </c>
      <c r="B19" s="22"/>
      <c r="C19" s="22" t="s">
        <v>26</v>
      </c>
      <c r="D19" s="22"/>
      <c r="E19" s="22"/>
      <c r="F19" s="8"/>
      <c r="G19" s="8"/>
    </row>
    <row r="20" spans="1:9">
      <c r="A20" s="8"/>
      <c r="B20" s="9"/>
      <c r="C20" s="10"/>
      <c r="D20" s="8"/>
      <c r="E20" s="8"/>
      <c r="F20" s="8"/>
      <c r="G20" s="8"/>
    </row>
    <row r="21" spans="1:9">
      <c r="A21" s="8"/>
      <c r="B21" s="9"/>
      <c r="C21" s="10"/>
      <c r="D21" s="8"/>
      <c r="E21" s="8"/>
      <c r="F21" s="8"/>
      <c r="G21" s="8"/>
    </row>
    <row r="22" spans="1:9">
      <c r="A22" s="96" t="s">
        <v>27</v>
      </c>
      <c r="B22" s="9"/>
      <c r="C22" s="11"/>
      <c r="D22" s="8"/>
      <c r="E22" s="8"/>
      <c r="F22" s="8"/>
      <c r="G22" s="8"/>
    </row>
    <row r="23" spans="1:9">
      <c r="A23" s="36">
        <f>A3*(1000/9)*ACOS((SIN(B9)*SIN(D9))+(COS(B9)*COS(D9)*COS(C9-E9)))</f>
        <v>1541.2510136689159</v>
      </c>
      <c r="B23" s="8"/>
      <c r="C23" s="8"/>
      <c r="D23" s="8"/>
      <c r="E23" s="8"/>
      <c r="F23" s="8"/>
      <c r="G23" s="8"/>
    </row>
    <row r="24" spans="1:9">
      <c r="A24" s="97"/>
      <c r="B24" s="8"/>
      <c r="C24" s="8"/>
      <c r="D24" s="8"/>
      <c r="E24" s="8"/>
      <c r="F24" s="8"/>
      <c r="G24" s="8"/>
      <c r="H24" s="8"/>
      <c r="I24" s="8"/>
    </row>
    <row r="25" spans="1:9">
      <c r="A25" s="8"/>
      <c r="B25" s="8"/>
      <c r="C25" s="8"/>
      <c r="D25" s="8"/>
      <c r="E25" s="8"/>
      <c r="F25" s="8"/>
      <c r="G25" s="8"/>
      <c r="H25" s="8"/>
      <c r="I25" s="8"/>
    </row>
    <row r="26" spans="1:9">
      <c r="A26" s="8"/>
      <c r="B26" s="8"/>
      <c r="C26" s="8"/>
      <c r="D26" s="8"/>
      <c r="E26" s="8"/>
      <c r="F26" s="8"/>
      <c r="G26" s="8"/>
      <c r="H26" s="8"/>
      <c r="I26" s="8"/>
    </row>
    <row r="27" spans="1:9">
      <c r="A27" s="8"/>
      <c r="B27" s="8"/>
      <c r="C27" s="8"/>
      <c r="D27" s="8"/>
      <c r="E27" s="8"/>
      <c r="F27" s="8"/>
      <c r="G27" s="8"/>
      <c r="H27" s="8"/>
      <c r="I27" s="8"/>
    </row>
    <row r="28" spans="1:9">
      <c r="A28" s="8"/>
      <c r="B28" s="8"/>
      <c r="C28" s="8"/>
      <c r="D28" s="8"/>
      <c r="E28" s="8"/>
      <c r="F28" s="8"/>
      <c r="G28" s="8"/>
      <c r="H28" s="8"/>
      <c r="I28" s="8"/>
    </row>
    <row r="29" spans="1:9">
      <c r="A29" s="8"/>
      <c r="B29" s="8"/>
      <c r="C29" s="8"/>
      <c r="D29" s="8"/>
      <c r="E29" s="8"/>
      <c r="F29" s="8"/>
      <c r="G29" s="8"/>
      <c r="H29" s="8"/>
      <c r="I29" s="8"/>
    </row>
    <row r="30" spans="1:9">
      <c r="A30" s="8"/>
      <c r="B30" s="8"/>
      <c r="C30" s="8"/>
      <c r="D30" s="8"/>
      <c r="E30" s="8"/>
      <c r="F30" s="8"/>
      <c r="G30" s="8"/>
      <c r="H30" s="8"/>
      <c r="I30" s="8"/>
    </row>
    <row r="31" spans="1:9">
      <c r="A31" s="8"/>
      <c r="B31" s="8"/>
      <c r="C31" s="8"/>
      <c r="D31" s="8"/>
      <c r="E31" s="8"/>
      <c r="F31" s="8"/>
      <c r="G31" s="8"/>
      <c r="H31" s="8"/>
      <c r="I31" s="8"/>
    </row>
    <row r="32" spans="1:9">
      <c r="A32" s="8"/>
      <c r="B32" s="8"/>
      <c r="C32" s="8"/>
      <c r="D32" s="8"/>
      <c r="E32" s="8"/>
      <c r="F32" s="8"/>
      <c r="G32" s="8"/>
      <c r="H32" s="8"/>
      <c r="I32" s="8"/>
    </row>
    <row r="33" spans="1:9">
      <c r="A33" s="8"/>
      <c r="B33" s="8"/>
      <c r="C33" s="8"/>
      <c r="D33" s="8"/>
      <c r="E33" s="8"/>
      <c r="F33" s="8"/>
      <c r="G33" s="8"/>
      <c r="H33" s="8"/>
      <c r="I33" s="8"/>
    </row>
    <row r="34" spans="1:9">
      <c r="A34" s="8"/>
      <c r="B34" s="8"/>
      <c r="C34" s="8"/>
      <c r="D34" s="8"/>
      <c r="E34" s="8"/>
      <c r="F34" s="8"/>
      <c r="G34" s="8"/>
      <c r="H34" s="8"/>
      <c r="I34" s="8"/>
    </row>
    <row r="35" spans="1:9">
      <c r="A35" s="8"/>
      <c r="B35" s="8"/>
      <c r="C35" s="8"/>
      <c r="D35" s="8"/>
      <c r="E35" s="8"/>
      <c r="F35" s="8"/>
      <c r="G35" s="8"/>
      <c r="H35" s="8"/>
      <c r="I35" s="8"/>
    </row>
    <row r="36" spans="1:9">
      <c r="A36" s="8"/>
      <c r="B36" s="8"/>
      <c r="C36" s="8"/>
      <c r="D36" s="8"/>
      <c r="E36" s="8"/>
      <c r="F36" s="8"/>
      <c r="G36" s="8"/>
      <c r="H36" s="8"/>
      <c r="I36" s="8"/>
    </row>
    <row r="37" spans="1:9">
      <c r="A37" s="8"/>
      <c r="B37" s="8"/>
      <c r="C37" s="8"/>
      <c r="D37" s="8"/>
      <c r="E37" s="8"/>
      <c r="F37" s="8"/>
      <c r="G37" s="8"/>
      <c r="H37" s="8"/>
      <c r="I37" s="8"/>
    </row>
    <row r="38" spans="1:9">
      <c r="A38" s="8"/>
      <c r="B38" s="8"/>
      <c r="C38" s="8"/>
      <c r="D38" s="8"/>
      <c r="E38" s="8"/>
      <c r="F38" s="8"/>
      <c r="G38" s="8"/>
      <c r="H38" s="8"/>
      <c r="I38" s="8"/>
    </row>
    <row r="39" spans="1:9">
      <c r="A39" s="8"/>
      <c r="B39" s="8"/>
      <c r="C39" s="8"/>
      <c r="D39" s="8"/>
      <c r="E39" s="8"/>
      <c r="F39" s="8"/>
      <c r="G39" s="8"/>
      <c r="H39" s="8"/>
      <c r="I39" s="8"/>
    </row>
    <row r="40" spans="1:9">
      <c r="A40" s="8"/>
      <c r="B40" s="8"/>
      <c r="C40" s="8"/>
      <c r="D40" s="8"/>
      <c r="E40" s="8"/>
      <c r="F40" s="8"/>
      <c r="G40" s="8"/>
      <c r="H40" s="8"/>
      <c r="I40" s="8"/>
    </row>
    <row r="41" spans="1:9">
      <c r="A41" s="8"/>
      <c r="B41" s="8"/>
      <c r="C41" s="8"/>
      <c r="D41" s="8"/>
      <c r="E41" s="8"/>
      <c r="F41" s="8"/>
      <c r="G41" s="8"/>
      <c r="H41" s="8"/>
      <c r="I41" s="8"/>
    </row>
    <row r="42" spans="1:9">
      <c r="A42" s="8"/>
      <c r="B42" s="8"/>
      <c r="C42" s="8"/>
      <c r="D42" s="8"/>
      <c r="E42" s="8"/>
      <c r="F42" s="8"/>
      <c r="G42" s="8"/>
      <c r="H42" s="8"/>
      <c r="I42" s="8"/>
    </row>
    <row r="43" spans="1:9">
      <c r="A43" s="8"/>
      <c r="B43" s="8"/>
      <c r="C43" s="8"/>
      <c r="D43" s="8"/>
      <c r="E43" s="8"/>
      <c r="F43" s="8"/>
      <c r="G43" s="8"/>
      <c r="H43" s="8"/>
      <c r="I43" s="8"/>
    </row>
    <row r="44" spans="1:9">
      <c r="A44" s="8"/>
      <c r="B44" s="8"/>
      <c r="C44" s="8"/>
      <c r="D44" s="8"/>
      <c r="E44" s="8"/>
      <c r="F44" s="8"/>
      <c r="G44" s="8"/>
      <c r="H44" s="8"/>
      <c r="I44" s="8"/>
    </row>
    <row r="45" spans="1:9">
      <c r="A45" s="8"/>
      <c r="B45" s="8"/>
      <c r="C45" s="8"/>
      <c r="D45" s="8"/>
      <c r="E45" s="8"/>
      <c r="F45" s="8"/>
      <c r="G45" s="8"/>
      <c r="H45" s="8"/>
      <c r="I45" s="8"/>
    </row>
    <row r="46" spans="1:9">
      <c r="A46" s="8"/>
      <c r="B46" s="8"/>
      <c r="C46" s="8"/>
      <c r="D46" s="8"/>
      <c r="E46" s="8"/>
      <c r="F46" s="8"/>
      <c r="G46" s="8"/>
      <c r="H46" s="8"/>
      <c r="I46" s="8"/>
    </row>
    <row r="47" spans="1:9">
      <c r="A47" s="8"/>
      <c r="B47" s="8"/>
      <c r="C47" s="8"/>
      <c r="D47" s="8"/>
      <c r="E47" s="8"/>
      <c r="F47" s="8"/>
      <c r="G47" s="8"/>
      <c r="H47" s="8"/>
      <c r="I47" s="8"/>
    </row>
    <row r="48" spans="1:9">
      <c r="A48" s="8"/>
      <c r="B48" s="8"/>
      <c r="C48" s="8"/>
      <c r="D48" s="8"/>
      <c r="E48" s="8"/>
      <c r="F48" s="8"/>
      <c r="G48" s="8"/>
      <c r="H48" s="8"/>
      <c r="I48" s="8"/>
    </row>
    <row r="49" spans="1:9">
      <c r="A49" s="8"/>
      <c r="B49" s="8"/>
      <c r="C49" s="8"/>
      <c r="D49" s="8"/>
      <c r="E49" s="8"/>
      <c r="F49" s="8"/>
      <c r="G49" s="8"/>
      <c r="H49" s="8"/>
      <c r="I49" s="8"/>
    </row>
    <row r="50" spans="1:9">
      <c r="A50" s="8"/>
      <c r="B50" s="8"/>
      <c r="C50" s="8"/>
      <c r="D50" s="8"/>
      <c r="E50" s="8"/>
      <c r="F50" s="8"/>
      <c r="G50" s="8"/>
      <c r="H50" s="8"/>
      <c r="I50" s="8"/>
    </row>
    <row r="51" spans="1:9">
      <c r="A51" s="8"/>
      <c r="B51" s="8"/>
      <c r="C51" s="8"/>
      <c r="D51" s="8"/>
      <c r="E51" s="8"/>
      <c r="F51" s="8"/>
      <c r="G51" s="8"/>
      <c r="H51" s="8"/>
      <c r="I51" s="8"/>
    </row>
    <row r="52" spans="1:9">
      <c r="A52" s="8"/>
      <c r="B52" s="8"/>
      <c r="C52" s="8"/>
      <c r="D52" s="8"/>
      <c r="E52" s="8"/>
      <c r="F52" s="8"/>
      <c r="G52" s="8"/>
      <c r="H52" s="8"/>
      <c r="I52" s="8"/>
    </row>
    <row r="53" spans="1:9">
      <c r="A53" s="8"/>
      <c r="B53" s="8"/>
      <c r="C53" s="8"/>
      <c r="D53" s="8"/>
      <c r="E53" s="8"/>
      <c r="F53" s="8"/>
      <c r="G53" s="8"/>
      <c r="H53" s="8"/>
      <c r="I53" s="8"/>
    </row>
    <row r="54" spans="1:9">
      <c r="A54" s="8"/>
      <c r="B54" s="8"/>
      <c r="C54" s="8"/>
      <c r="D54" s="8"/>
      <c r="E54" s="8"/>
      <c r="F54" s="8"/>
      <c r="G54" s="8"/>
      <c r="H54" s="8"/>
      <c r="I54" s="8"/>
    </row>
    <row r="55" spans="1:9">
      <c r="A55" s="8"/>
      <c r="B55" s="8"/>
      <c r="C55" s="8"/>
      <c r="D55" s="8"/>
      <c r="E55" s="8"/>
      <c r="F55" s="8"/>
      <c r="G55" s="8"/>
      <c r="H55" s="8"/>
      <c r="I55" s="8"/>
    </row>
    <row r="56" spans="1:9">
      <c r="A56" s="8"/>
      <c r="B56" s="8"/>
      <c r="C56" s="8"/>
      <c r="D56" s="8"/>
      <c r="E56" s="8"/>
      <c r="F56" s="8"/>
      <c r="G56" s="8"/>
      <c r="H56" s="8"/>
      <c r="I56" s="8"/>
    </row>
    <row r="57" spans="1:9">
      <c r="A57" s="8"/>
      <c r="B57" s="8"/>
      <c r="C57" s="8"/>
      <c r="D57" s="8"/>
      <c r="E57" s="8"/>
      <c r="F57" s="8"/>
      <c r="G57" s="8"/>
      <c r="H57" s="8"/>
      <c r="I57" s="8"/>
    </row>
    <row r="58" spans="1:9">
      <c r="A58" s="8"/>
      <c r="B58" s="8"/>
      <c r="C58" s="8"/>
      <c r="D58" s="8"/>
      <c r="E58" s="8"/>
      <c r="F58" s="8"/>
      <c r="G58" s="8"/>
      <c r="H58" s="8"/>
      <c r="I58" s="8"/>
    </row>
    <row r="59" spans="1:9">
      <c r="A59" s="8"/>
      <c r="B59" s="8"/>
      <c r="C59" s="8"/>
      <c r="D59" s="8"/>
      <c r="E59" s="8"/>
      <c r="F59" s="8"/>
      <c r="G59" s="8"/>
      <c r="H59" s="8"/>
      <c r="I59" s="8"/>
    </row>
    <row r="60" spans="1:9">
      <c r="A60" s="8"/>
      <c r="B60" s="8"/>
      <c r="C60" s="8"/>
      <c r="D60" s="8"/>
      <c r="E60" s="8"/>
      <c r="F60" s="8"/>
      <c r="G60" s="8"/>
      <c r="H60" s="8"/>
      <c r="I60" s="8"/>
    </row>
    <row r="61" spans="1:9">
      <c r="A61" s="8"/>
      <c r="B61" s="8"/>
      <c r="C61" s="8"/>
      <c r="D61" s="8"/>
      <c r="E61" s="8"/>
      <c r="F61" s="8"/>
      <c r="G61" s="8"/>
      <c r="H61" s="8"/>
      <c r="I61" s="8"/>
    </row>
    <row r="62" spans="1:9">
      <c r="A62" s="8"/>
      <c r="B62" s="8"/>
      <c r="C62" s="8"/>
      <c r="D62" s="8"/>
      <c r="E62" s="8"/>
      <c r="F62" s="8"/>
      <c r="G62" s="8"/>
      <c r="H62" s="8"/>
      <c r="I62" s="8"/>
    </row>
    <row r="63" spans="1:9">
      <c r="A63" s="8"/>
      <c r="B63" s="8"/>
      <c r="C63" s="8"/>
      <c r="D63" s="8"/>
      <c r="E63" s="8"/>
      <c r="F63" s="8"/>
      <c r="G63" s="8"/>
      <c r="H63" s="8"/>
      <c r="I63" s="8"/>
    </row>
    <row r="64" spans="1:9">
      <c r="A64" s="8"/>
      <c r="B64" s="8"/>
      <c r="C64" s="8"/>
      <c r="D64" s="8"/>
      <c r="E64" s="8"/>
      <c r="F64" s="8"/>
      <c r="G64" s="8"/>
      <c r="H64" s="8"/>
      <c r="I64" s="8"/>
    </row>
    <row r="65" spans="1:9">
      <c r="A65" s="8"/>
      <c r="B65" s="8"/>
      <c r="C65" s="8"/>
      <c r="D65" s="8"/>
      <c r="E65" s="8"/>
      <c r="F65" s="8"/>
      <c r="G65" s="8"/>
      <c r="H65" s="8"/>
      <c r="I65" s="8"/>
    </row>
    <row r="66" spans="1:9">
      <c r="A66" s="8"/>
      <c r="B66" s="8"/>
      <c r="C66" s="8"/>
      <c r="D66" s="8"/>
      <c r="E66" s="8"/>
      <c r="F66" s="8"/>
      <c r="G66" s="8"/>
      <c r="H66" s="8"/>
      <c r="I66" s="8"/>
    </row>
    <row r="67" spans="1:9">
      <c r="A67" s="8"/>
      <c r="B67" s="8"/>
      <c r="C67" s="8"/>
      <c r="D67" s="8"/>
      <c r="E67" s="8"/>
      <c r="F67" s="8"/>
      <c r="G67" s="8"/>
      <c r="H67" s="8"/>
      <c r="I67" s="8"/>
    </row>
    <row r="68" spans="1:9">
      <c r="A68" s="8"/>
      <c r="B68" s="8"/>
      <c r="C68" s="8"/>
      <c r="D68" s="8"/>
      <c r="E68" s="8"/>
      <c r="F68" s="8"/>
      <c r="G68" s="8"/>
      <c r="H68" s="8"/>
      <c r="I68" s="8"/>
    </row>
    <row r="69" spans="1:9">
      <c r="A69" s="8"/>
      <c r="B69" s="8"/>
      <c r="C69" s="8"/>
      <c r="D69" s="8"/>
      <c r="E69" s="8"/>
      <c r="F69" s="8"/>
      <c r="G69" s="8"/>
      <c r="H69" s="8"/>
      <c r="I69" s="8"/>
    </row>
    <row r="70" spans="1:9">
      <c r="A70" s="8"/>
      <c r="B70" s="8"/>
      <c r="C70" s="8"/>
      <c r="D70" s="8"/>
      <c r="E70" s="8"/>
      <c r="F70" s="8"/>
      <c r="G70" s="8"/>
      <c r="H70" s="8"/>
      <c r="I70" s="8"/>
    </row>
    <row r="71" spans="1:9">
      <c r="A71" s="8"/>
      <c r="B71" s="8"/>
      <c r="C71" s="8"/>
      <c r="D71" s="8"/>
      <c r="E71" s="8"/>
      <c r="F71" s="8"/>
      <c r="G71" s="8"/>
      <c r="H71" s="8"/>
      <c r="I71" s="8"/>
    </row>
    <row r="72" spans="1:9">
      <c r="A72" s="8"/>
      <c r="B72" s="8"/>
      <c r="C72" s="8"/>
      <c r="D72" s="8"/>
      <c r="E72" s="8"/>
      <c r="F72" s="8"/>
      <c r="G72" s="8"/>
      <c r="H72" s="8"/>
      <c r="I72" s="8"/>
    </row>
    <row r="73" spans="1:9">
      <c r="A73" s="8"/>
      <c r="B73" s="8"/>
      <c r="C73" s="8"/>
      <c r="D73" s="8"/>
      <c r="E73" s="8"/>
      <c r="F73" s="8"/>
      <c r="G73" s="8"/>
      <c r="H73" s="8"/>
      <c r="I73" s="8"/>
    </row>
    <row r="74" spans="1:9">
      <c r="A74" s="8"/>
      <c r="B74" s="8"/>
      <c r="C74" s="8"/>
      <c r="D74" s="8"/>
      <c r="E74" s="8"/>
      <c r="F74" s="8"/>
      <c r="G74" s="8"/>
      <c r="H74" s="8"/>
      <c r="I74" s="8"/>
    </row>
    <row r="75" spans="1:9">
      <c r="A75" s="8"/>
      <c r="B75" s="8"/>
      <c r="C75" s="8"/>
      <c r="D75" s="8"/>
      <c r="E75" s="8"/>
      <c r="F75" s="8"/>
      <c r="G75" s="8"/>
      <c r="H75" s="8"/>
      <c r="I75" s="8"/>
    </row>
    <row r="76" spans="1:9">
      <c r="A76" s="8"/>
      <c r="B76" s="8"/>
      <c r="C76" s="8"/>
      <c r="D76" s="8"/>
      <c r="E76" s="8"/>
      <c r="F76" s="8"/>
      <c r="G76" s="8"/>
      <c r="H76" s="8"/>
      <c r="I76" s="8"/>
    </row>
    <row r="77" spans="1:9">
      <c r="A77" s="8"/>
      <c r="B77" s="8"/>
      <c r="C77" s="8"/>
      <c r="D77" s="8"/>
      <c r="E77" s="8"/>
      <c r="F77" s="8"/>
      <c r="G77" s="8"/>
      <c r="H77" s="8"/>
      <c r="I77" s="8"/>
    </row>
    <row r="78" spans="1:9">
      <c r="A78" s="8"/>
      <c r="B78" s="8"/>
      <c r="C78" s="8"/>
      <c r="D78" s="8"/>
      <c r="E78" s="8"/>
      <c r="F78" s="8"/>
      <c r="G78" s="8"/>
      <c r="H78" s="8"/>
      <c r="I78" s="8"/>
    </row>
    <row r="79" spans="1:9">
      <c r="A79" s="8"/>
      <c r="B79" s="8"/>
      <c r="C79" s="8"/>
      <c r="D79" s="8"/>
      <c r="E79" s="8"/>
      <c r="F79" s="8"/>
      <c r="G79" s="8"/>
      <c r="H79" s="8"/>
      <c r="I79" s="8"/>
    </row>
    <row r="80" spans="1:9">
      <c r="A80" s="8"/>
      <c r="B80" s="8"/>
      <c r="C80" s="8"/>
      <c r="D80" s="8"/>
      <c r="E80" s="8"/>
      <c r="F80" s="8"/>
      <c r="G80" s="8"/>
      <c r="H80" s="8"/>
      <c r="I80" s="8"/>
    </row>
    <row r="81" spans="1:9">
      <c r="A81" s="8"/>
      <c r="B81" s="8"/>
      <c r="C81" s="8"/>
      <c r="D81" s="8"/>
      <c r="E81" s="8"/>
      <c r="F81" s="8"/>
      <c r="G81" s="8"/>
      <c r="H81" s="8"/>
      <c r="I81" s="8"/>
    </row>
    <row r="82" spans="1:9">
      <c r="A82" s="8"/>
      <c r="B82" s="8"/>
      <c r="C82" s="8"/>
      <c r="D82" s="8"/>
      <c r="E82" s="8"/>
      <c r="F82" s="8"/>
      <c r="G82" s="8"/>
      <c r="H82" s="8"/>
      <c r="I82" s="8"/>
    </row>
    <row r="83" spans="1:9">
      <c r="A83" s="8"/>
      <c r="B83" s="8"/>
      <c r="C83" s="8"/>
      <c r="D83" s="8"/>
      <c r="E83" s="8"/>
      <c r="F83" s="8"/>
      <c r="G83" s="8"/>
      <c r="H83" s="8"/>
      <c r="I83" s="8"/>
    </row>
    <row r="84" spans="1:9">
      <c r="A84" s="8"/>
      <c r="B84" s="8"/>
      <c r="C84" s="8"/>
      <c r="D84" s="8"/>
      <c r="E84" s="8"/>
      <c r="F84" s="8"/>
      <c r="G84" s="8"/>
      <c r="H84" s="8"/>
      <c r="I84" s="8"/>
    </row>
    <row r="85" spans="1:9">
      <c r="A85" s="8"/>
      <c r="B85" s="8"/>
      <c r="C85" s="8"/>
      <c r="D85" s="8"/>
      <c r="E85" s="8"/>
      <c r="F85" s="8"/>
      <c r="G85" s="8"/>
      <c r="H85" s="8"/>
      <c r="I85" s="8"/>
    </row>
    <row r="86" spans="1:9">
      <c r="A86" s="8"/>
      <c r="B86" s="8"/>
      <c r="C86" s="8"/>
      <c r="D86" s="8"/>
      <c r="E86" s="8"/>
      <c r="F86" s="8"/>
      <c r="G86" s="8"/>
      <c r="H86" s="8"/>
      <c r="I86" s="8"/>
    </row>
    <row r="87" spans="1:9">
      <c r="A87" s="8"/>
      <c r="B87" s="8"/>
      <c r="C87" s="8"/>
      <c r="D87" s="8"/>
      <c r="E87" s="8"/>
      <c r="F87" s="8"/>
      <c r="G87" s="8"/>
      <c r="H87" s="8"/>
      <c r="I87" s="8"/>
    </row>
    <row r="88" spans="1:9">
      <c r="A88" s="8"/>
      <c r="B88" s="8"/>
      <c r="C88" s="8"/>
      <c r="D88" s="8"/>
      <c r="E88" s="8"/>
      <c r="F88" s="8"/>
      <c r="G88" s="8"/>
      <c r="H88" s="8"/>
      <c r="I88" s="8"/>
    </row>
    <row r="89" spans="1:9">
      <c r="A89" s="8"/>
      <c r="B89" s="8"/>
      <c r="C89" s="8"/>
      <c r="D89" s="8"/>
      <c r="E89" s="8"/>
      <c r="F89" s="8"/>
      <c r="G89" s="8"/>
      <c r="H89" s="8"/>
      <c r="I89" s="8"/>
    </row>
    <row r="90" spans="1:9">
      <c r="A90" s="8"/>
      <c r="B90" s="8"/>
      <c r="C90" s="8"/>
      <c r="D90" s="8"/>
      <c r="E90" s="8"/>
      <c r="F90" s="8"/>
      <c r="G90" s="8"/>
      <c r="H90" s="8"/>
      <c r="I90" s="8"/>
    </row>
    <row r="91" spans="1:9">
      <c r="A91" s="8"/>
      <c r="B91" s="8"/>
      <c r="C91" s="8"/>
      <c r="D91" s="8"/>
      <c r="E91" s="8"/>
      <c r="F91" s="8"/>
      <c r="G91" s="8"/>
      <c r="H91" s="8"/>
      <c r="I91" s="8"/>
    </row>
    <row r="92" spans="1:9">
      <c r="A92" s="8"/>
      <c r="B92" s="8"/>
      <c r="C92" s="8"/>
      <c r="D92" s="8"/>
      <c r="E92" s="8"/>
      <c r="F92" s="8"/>
      <c r="G92" s="8"/>
      <c r="H92" s="8"/>
      <c r="I92" s="8"/>
    </row>
    <row r="93" spans="1:9">
      <c r="A93" s="8"/>
      <c r="B93" s="8"/>
      <c r="C93" s="8"/>
      <c r="D93" s="8"/>
      <c r="E93" s="8"/>
      <c r="F93" s="8"/>
      <c r="G93" s="8"/>
      <c r="H93" s="8"/>
      <c r="I93" s="8"/>
    </row>
    <row r="94" spans="1:9">
      <c r="A94" s="8"/>
      <c r="B94" s="8"/>
      <c r="C94" s="8"/>
      <c r="D94" s="8"/>
      <c r="E94" s="8"/>
      <c r="F94" s="8"/>
      <c r="G94" s="8"/>
      <c r="H94" s="8"/>
      <c r="I94" s="8"/>
    </row>
    <row r="95" spans="1:9">
      <c r="A95" s="8"/>
      <c r="B95" s="8"/>
      <c r="C95" s="8"/>
      <c r="D95" s="8"/>
      <c r="E95" s="8"/>
      <c r="F95" s="8"/>
      <c r="G95" s="8"/>
      <c r="H95" s="8"/>
      <c r="I95" s="8"/>
    </row>
    <row r="96" spans="1:9">
      <c r="A96" s="8"/>
      <c r="B96" s="8"/>
      <c r="C96" s="8"/>
      <c r="D96" s="8"/>
      <c r="E96" s="8"/>
      <c r="F96" s="8"/>
      <c r="G96" s="8"/>
      <c r="H96" s="8"/>
      <c r="I96" s="8"/>
    </row>
    <row r="97" spans="1:9">
      <c r="A97" s="8"/>
      <c r="B97" s="8"/>
      <c r="C97" s="8"/>
      <c r="D97" s="8"/>
      <c r="E97" s="8"/>
      <c r="F97" s="8"/>
      <c r="G97" s="8"/>
      <c r="H97" s="8"/>
      <c r="I97" s="8"/>
    </row>
    <row r="98" spans="1:9">
      <c r="A98" s="8"/>
      <c r="B98" s="8"/>
      <c r="C98" s="8"/>
      <c r="D98" s="8"/>
      <c r="E98" s="8"/>
      <c r="F98" s="8"/>
      <c r="G98" s="8"/>
      <c r="H98" s="8"/>
      <c r="I98" s="8"/>
    </row>
    <row r="99" spans="1:9">
      <c r="A99" s="8"/>
      <c r="B99" s="8"/>
      <c r="C99" s="8"/>
      <c r="D99" s="8"/>
      <c r="E99" s="8"/>
      <c r="F99" s="8"/>
      <c r="G99" s="8"/>
      <c r="H99" s="8"/>
      <c r="I99" s="8"/>
    </row>
    <row r="100" spans="1:9">
      <c r="A100" s="8"/>
      <c r="B100" s="8"/>
      <c r="C100" s="8"/>
      <c r="D100" s="8"/>
      <c r="E100" s="8"/>
      <c r="F100" s="8"/>
      <c r="G100" s="8"/>
      <c r="H100" s="8"/>
      <c r="I100" s="8"/>
    </row>
    <row r="101" spans="1:9">
      <c r="A101" s="8"/>
      <c r="B101" s="8"/>
      <c r="C101" s="8"/>
      <c r="D101" s="8"/>
      <c r="E101" s="8"/>
      <c r="F101" s="8"/>
      <c r="G101" s="8"/>
      <c r="H101" s="8"/>
      <c r="I101" s="8"/>
    </row>
    <row r="102" spans="1:9">
      <c r="A102" s="8"/>
      <c r="B102" s="8"/>
      <c r="C102" s="8"/>
      <c r="D102" s="8"/>
      <c r="E102" s="8"/>
      <c r="F102" s="8"/>
      <c r="G102" s="8"/>
      <c r="H102" s="8"/>
      <c r="I102" s="8"/>
    </row>
    <row r="103" spans="1:9">
      <c r="A103" s="8"/>
      <c r="B103" s="8"/>
      <c r="C103" s="8"/>
      <c r="D103" s="8"/>
      <c r="E103" s="8"/>
      <c r="F103" s="8"/>
      <c r="G103" s="8"/>
      <c r="H103" s="8"/>
      <c r="I103" s="8"/>
    </row>
    <row r="104" spans="1:9">
      <c r="A104" s="8"/>
      <c r="B104" s="8"/>
      <c r="C104" s="8"/>
      <c r="D104" s="8"/>
      <c r="E104" s="8"/>
      <c r="F104" s="8"/>
      <c r="G104" s="8"/>
      <c r="H104" s="8"/>
      <c r="I104" s="8"/>
    </row>
    <row r="105" spans="1:9">
      <c r="A105" s="8"/>
      <c r="B105" s="8"/>
      <c r="C105" s="8"/>
      <c r="D105" s="8"/>
      <c r="E105" s="8"/>
      <c r="F105" s="8"/>
      <c r="G105" s="8"/>
      <c r="H105" s="8"/>
      <c r="I105" s="8"/>
    </row>
    <row r="106" spans="1:9">
      <c r="A106" s="8"/>
      <c r="B106" s="8"/>
      <c r="C106" s="8"/>
      <c r="D106" s="8"/>
      <c r="E106" s="8"/>
      <c r="F106" s="8"/>
      <c r="G106" s="8"/>
      <c r="H106" s="8"/>
      <c r="I106" s="8"/>
    </row>
    <row r="107" spans="1:9">
      <c r="A107" s="8"/>
      <c r="B107" s="8"/>
      <c r="C107" s="8"/>
      <c r="D107" s="8"/>
      <c r="E107" s="8"/>
      <c r="F107" s="8"/>
      <c r="G107" s="8"/>
      <c r="H107" s="8"/>
      <c r="I107" s="8"/>
    </row>
    <row r="108" spans="1:9">
      <c r="A108" s="8"/>
      <c r="B108" s="8"/>
      <c r="C108" s="8"/>
      <c r="D108" s="8"/>
      <c r="E108" s="8"/>
      <c r="F108" s="8"/>
      <c r="G108" s="8"/>
      <c r="H108" s="8"/>
      <c r="I108" s="8"/>
    </row>
    <row r="109" spans="1:9">
      <c r="A109" s="8"/>
      <c r="B109" s="8"/>
      <c r="C109" s="8"/>
      <c r="D109" s="8"/>
      <c r="E109" s="8"/>
      <c r="F109" s="8"/>
      <c r="G109" s="8"/>
      <c r="H109" s="8"/>
      <c r="I109" s="8"/>
    </row>
    <row r="110" spans="1:9">
      <c r="A110" s="8"/>
      <c r="B110" s="8"/>
      <c r="C110" s="8"/>
      <c r="D110" s="8"/>
      <c r="E110" s="8"/>
      <c r="F110" s="8"/>
      <c r="G110" s="8"/>
      <c r="H110" s="8"/>
      <c r="I110" s="8"/>
    </row>
    <row r="111" spans="1:9">
      <c r="A111" s="8"/>
      <c r="B111" s="8"/>
      <c r="C111" s="8"/>
      <c r="D111" s="8"/>
      <c r="E111" s="8"/>
      <c r="F111" s="8"/>
      <c r="G111" s="8"/>
      <c r="H111" s="8"/>
      <c r="I111" s="8"/>
    </row>
    <row r="112" spans="1:9">
      <c r="A112" s="8"/>
      <c r="B112" s="8"/>
      <c r="C112" s="8"/>
      <c r="D112" s="8"/>
      <c r="E112" s="8"/>
      <c r="F112" s="8"/>
      <c r="G112" s="8"/>
      <c r="H112" s="8"/>
      <c r="I112" s="8"/>
    </row>
    <row r="113" spans="1:9">
      <c r="A113" s="8"/>
      <c r="B113" s="8"/>
      <c r="C113" s="8"/>
      <c r="D113" s="8"/>
      <c r="E113" s="8"/>
      <c r="F113" s="8"/>
      <c r="G113" s="8"/>
      <c r="H113" s="8"/>
      <c r="I113" s="8"/>
    </row>
    <row r="114" spans="1:9">
      <c r="A114" s="8"/>
      <c r="B114" s="8"/>
      <c r="C114" s="8"/>
      <c r="D114" s="8"/>
      <c r="E114" s="8"/>
      <c r="F114" s="8"/>
      <c r="G114" s="8"/>
      <c r="H114" s="8"/>
      <c r="I114" s="8"/>
    </row>
    <row r="115" spans="1:9">
      <c r="A115" s="8"/>
      <c r="B115" s="8"/>
      <c r="C115" s="8"/>
      <c r="D115" s="8"/>
      <c r="E115" s="8"/>
      <c r="F115" s="8"/>
      <c r="G115" s="8"/>
      <c r="H115" s="8"/>
      <c r="I115" s="8"/>
    </row>
    <row r="116" spans="1:9">
      <c r="A116" s="8"/>
      <c r="B116" s="8"/>
      <c r="C116" s="8"/>
      <c r="D116" s="8"/>
      <c r="E116" s="8"/>
      <c r="F116" s="8"/>
      <c r="G116" s="8"/>
      <c r="H116" s="8"/>
      <c r="I116" s="8"/>
    </row>
    <row r="117" spans="1:9">
      <c r="A117" s="8"/>
      <c r="B117" s="8"/>
      <c r="C117" s="8"/>
      <c r="D117" s="8"/>
      <c r="E117" s="8"/>
      <c r="F117" s="8"/>
      <c r="G117" s="8"/>
      <c r="H117" s="8"/>
      <c r="I117" s="8"/>
    </row>
    <row r="118" spans="1:9">
      <c r="A118" s="8"/>
      <c r="B118" s="8"/>
      <c r="C118" s="8"/>
      <c r="D118" s="8"/>
      <c r="E118" s="8"/>
      <c r="F118" s="8"/>
      <c r="G118" s="8"/>
      <c r="H118" s="8"/>
      <c r="I118" s="8"/>
    </row>
    <row r="119" spans="1:9">
      <c r="A119" s="8"/>
      <c r="B119" s="8"/>
      <c r="C119" s="8"/>
      <c r="D119" s="8"/>
      <c r="E119" s="8"/>
      <c r="F119" s="8"/>
      <c r="G119" s="8"/>
      <c r="H119" s="8"/>
      <c r="I119" s="8"/>
    </row>
    <row r="120" spans="1:9">
      <c r="A120" s="8"/>
      <c r="B120" s="8"/>
      <c r="C120" s="8"/>
      <c r="D120" s="8"/>
      <c r="E120" s="8"/>
      <c r="F120" s="8"/>
      <c r="G120" s="8"/>
      <c r="H120" s="8"/>
      <c r="I120" s="8"/>
    </row>
    <row r="121" spans="1:9">
      <c r="A121" s="8"/>
      <c r="B121" s="8"/>
      <c r="C121" s="8"/>
      <c r="D121" s="8"/>
      <c r="E121" s="8"/>
      <c r="F121" s="8"/>
      <c r="G121" s="8"/>
      <c r="H121" s="8"/>
      <c r="I121" s="8"/>
    </row>
    <row r="122" spans="1:9">
      <c r="A122" s="8"/>
      <c r="B122" s="8"/>
      <c r="C122" s="8"/>
      <c r="D122" s="8"/>
      <c r="E122" s="8"/>
      <c r="F122" s="8"/>
      <c r="G122" s="8"/>
      <c r="H122" s="8"/>
      <c r="I122" s="8"/>
    </row>
    <row r="123" spans="1:9">
      <c r="A123" s="8"/>
      <c r="B123" s="8"/>
      <c r="C123" s="8"/>
      <c r="D123" s="8"/>
      <c r="E123" s="8"/>
      <c r="F123" s="8"/>
      <c r="G123" s="8"/>
      <c r="H123" s="8"/>
      <c r="I123" s="8"/>
    </row>
    <row r="124" spans="1:9">
      <c r="A124" s="8"/>
      <c r="B124" s="8"/>
      <c r="C124" s="8"/>
      <c r="D124" s="8"/>
      <c r="E124" s="8"/>
      <c r="F124" s="8"/>
      <c r="G124" s="8"/>
      <c r="H124" s="8"/>
      <c r="I124" s="8"/>
    </row>
    <row r="125" spans="1:9">
      <c r="A125" s="8"/>
      <c r="B125" s="8"/>
      <c r="C125" s="8"/>
      <c r="D125" s="8"/>
      <c r="E125" s="8"/>
      <c r="F125" s="8"/>
      <c r="G125" s="8"/>
      <c r="H125" s="8"/>
      <c r="I125" s="8"/>
    </row>
    <row r="126" spans="1:9">
      <c r="A126" s="8"/>
      <c r="B126" s="8"/>
      <c r="C126" s="8"/>
      <c r="D126" s="8"/>
      <c r="E126" s="8"/>
      <c r="F126" s="8"/>
      <c r="G126" s="8"/>
      <c r="H126" s="8"/>
      <c r="I126" s="8"/>
    </row>
    <row r="127" spans="1:9">
      <c r="A127" s="8"/>
      <c r="B127" s="8"/>
      <c r="C127" s="8"/>
      <c r="D127" s="8"/>
      <c r="E127" s="8"/>
      <c r="F127" s="8"/>
      <c r="G127" s="8"/>
      <c r="H127" s="8"/>
      <c r="I127" s="8"/>
    </row>
  </sheetData>
  <sheetProtection sheet="1" objects="1" scenarios="1"/>
  <phoneticPr fontId="9" type="noConversion"/>
  <printOptions gridLines="1" gridLinesSet="0"/>
  <pageMargins left="0.78740157499999996" right="0.78740157499999996" top="0.984251969" bottom="0.984251969" header="0.4921259845" footer="0.4921259845"/>
  <pageSetup paperSize="0" orientation="portrait" horizontalDpi="0" verticalDpi="0" copies="0" r:id="rId1"/>
  <headerFooter alignWithMargins="0">
    <oddHeader>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25"/>
  <sheetViews>
    <sheetView workbookViewId="0">
      <selection activeCell="A10" sqref="A10"/>
    </sheetView>
  </sheetViews>
  <sheetFormatPr baseColWidth="10" defaultRowHeight="12.75"/>
  <cols>
    <col min="1" max="1" width="18.7109375" customWidth="1"/>
  </cols>
  <sheetData>
    <row r="1" spans="1:9">
      <c r="A1" s="3" t="s">
        <v>28</v>
      </c>
      <c r="B1" s="82" t="s">
        <v>29</v>
      </c>
      <c r="C1" s="71"/>
      <c r="D1" s="104" t="s">
        <v>30</v>
      </c>
      <c r="E1" s="8"/>
      <c r="F1" s="8"/>
      <c r="G1" s="8"/>
      <c r="H1" s="8"/>
      <c r="I1" s="8"/>
    </row>
    <row r="2" spans="1:9">
      <c r="A2" s="7" t="str">
        <f>saisie!F5</f>
        <v>a</v>
      </c>
      <c r="B2" s="8"/>
      <c r="C2" s="8"/>
      <c r="D2" s="8"/>
      <c r="E2" s="8"/>
      <c r="F2" s="8"/>
      <c r="G2" s="8"/>
      <c r="H2" s="8"/>
      <c r="I2" s="8"/>
    </row>
    <row r="3" spans="1:9">
      <c r="A3" s="41">
        <v>57.295779510000003</v>
      </c>
      <c r="B3" s="68" t="s">
        <v>3</v>
      </c>
      <c r="C3" s="68" t="s">
        <v>4</v>
      </c>
      <c r="D3" s="68" t="s">
        <v>5</v>
      </c>
      <c r="E3" s="68" t="s">
        <v>6</v>
      </c>
      <c r="F3" s="8"/>
      <c r="G3" s="8"/>
      <c r="H3" s="8"/>
      <c r="I3" s="8"/>
    </row>
    <row r="4" spans="1:9">
      <c r="A4" s="7" t="str">
        <f xml:space="preserve"> IF(A2="a","r","a")</f>
        <v>r</v>
      </c>
      <c r="B4" s="69" t="s">
        <v>8</v>
      </c>
      <c r="C4" s="69" t="s">
        <v>8</v>
      </c>
      <c r="D4" s="69" t="s">
        <v>8</v>
      </c>
      <c r="E4" s="69" t="s">
        <v>8</v>
      </c>
      <c r="F4" s="8"/>
      <c r="G4" s="8"/>
      <c r="H4" s="8"/>
      <c r="I4" s="8"/>
    </row>
    <row r="5" spans="1:9">
      <c r="A5" s="4" t="s">
        <v>10</v>
      </c>
      <c r="B5" s="37">
        <f>IF(A10="A",saisie!B5,saisie!D5)</f>
        <v>60</v>
      </c>
      <c r="C5" s="37">
        <f>IF(A10="A",saisie!C5,saisie!E5)</f>
        <v>-78</v>
      </c>
      <c r="D5" s="37">
        <f>IF(A10="A",saisie!D5,saisie!B5)</f>
        <v>50</v>
      </c>
      <c r="E5" s="37">
        <f>IF(A10="A",saisie!E5,saisie!C5)</f>
        <v>-62</v>
      </c>
      <c r="F5" s="8"/>
      <c r="G5" s="8"/>
      <c r="H5" s="8"/>
      <c r="I5" s="8"/>
    </row>
    <row r="6" spans="1:9">
      <c r="A6" s="4" t="s">
        <v>12</v>
      </c>
      <c r="B6" s="37">
        <f>IF(A10="A",saisie!B6,saisie!D6)</f>
        <v>49</v>
      </c>
      <c r="C6" s="37">
        <f>IF(A10="A",saisie!C6,saisie!E6)</f>
        <v>-8</v>
      </c>
      <c r="D6" s="37">
        <f>IF(A10="A",saisie!D6,saisie!B6)</f>
        <v>13</v>
      </c>
      <c r="E6" s="37">
        <f>IF(A10="A",saisie!E6,saisie!C6)</f>
        <v>-6</v>
      </c>
      <c r="F6" s="8"/>
      <c r="G6" s="8"/>
      <c r="H6" s="8"/>
      <c r="I6" s="8"/>
    </row>
    <row r="7" spans="1:9">
      <c r="A7" s="4" t="s">
        <v>13</v>
      </c>
      <c r="B7" s="37">
        <f>IF(A10="A",saisie!B7,saisie!D7)</f>
        <v>7</v>
      </c>
      <c r="C7" s="37">
        <f>IF(A10="A",saisie!C7,saisie!E7)</f>
        <v>-55</v>
      </c>
      <c r="D7" s="37">
        <f>IF(A10="A",saisie!D7,saisie!B7)</f>
        <v>50</v>
      </c>
      <c r="E7" s="37">
        <f>IF(A10="A",saisie!E7,saisie!C7)</f>
        <v>-45</v>
      </c>
      <c r="F7" s="8"/>
      <c r="G7" s="8"/>
      <c r="H7" s="8"/>
      <c r="I7" s="8"/>
    </row>
    <row r="8" spans="1:9">
      <c r="A8" s="5" t="s">
        <v>14</v>
      </c>
      <c r="B8" s="40">
        <f>(B5+(B6/60)+(B7/3600))</f>
        <v>60.818611111111117</v>
      </c>
      <c r="C8" s="40">
        <f>(C5+(C6/60)+(C7/3600))</f>
        <v>-78.148611111111123</v>
      </c>
      <c r="D8" s="40">
        <f>(D5+(D6/60)+(D7/3600))</f>
        <v>50.230555555555554</v>
      </c>
      <c r="E8" s="40">
        <f>(E5+(E6/60)+(E7/3600))</f>
        <v>-62.112500000000004</v>
      </c>
      <c r="F8" s="8"/>
      <c r="G8" s="8"/>
      <c r="H8" s="8"/>
      <c r="I8" s="8"/>
    </row>
    <row r="9" spans="1:9">
      <c r="A9" s="4" t="s">
        <v>15</v>
      </c>
      <c r="B9" s="40">
        <f>B8/$A3</f>
        <v>1.0614850104360001</v>
      </c>
      <c r="C9" s="40">
        <f>C8/$A3</f>
        <v>-1.3639505698228891</v>
      </c>
      <c r="D9" s="40">
        <f>D8/$A3</f>
        <v>0.87668857959753677</v>
      </c>
      <c r="E9" s="40">
        <f>E8/$A3</f>
        <v>-1.0840676317032971</v>
      </c>
      <c r="F9" s="8"/>
      <c r="G9" s="8"/>
      <c r="H9" s="8"/>
      <c r="I9" s="8"/>
    </row>
    <row r="10" spans="1:9">
      <c r="A10" s="7" t="str">
        <f>IF(AND(ABS(saisie!C8-saisie!E8)&gt;180,ABS(saisie!E8)&gt;90),A4,A2)</f>
        <v>a</v>
      </c>
      <c r="B10" s="8"/>
      <c r="C10" s="8"/>
      <c r="D10" s="8"/>
      <c r="E10" s="8"/>
      <c r="F10" s="8"/>
      <c r="G10" s="8"/>
      <c r="H10" s="8"/>
      <c r="I10" s="8"/>
    </row>
    <row r="11" spans="1:9">
      <c r="A11" s="8"/>
      <c r="B11" s="128"/>
      <c r="C11" s="129"/>
      <c r="D11" s="129"/>
      <c r="E11" s="130"/>
      <c r="F11" s="8"/>
      <c r="G11" s="8"/>
      <c r="H11" s="8"/>
      <c r="I11" s="8"/>
    </row>
    <row r="12" spans="1:9">
      <c r="A12" s="8"/>
      <c r="B12" s="46"/>
      <c r="C12" s="12" t="s">
        <v>31</v>
      </c>
      <c r="D12" s="12"/>
      <c r="E12" s="131"/>
      <c r="F12" s="8"/>
      <c r="G12" s="8"/>
      <c r="H12" s="8"/>
      <c r="I12" s="8"/>
    </row>
    <row r="13" spans="1:9">
      <c r="A13" s="8"/>
      <c r="B13" s="46"/>
      <c r="C13" s="12" t="s">
        <v>32</v>
      </c>
      <c r="D13" s="66" t="str">
        <f>IF(saisie!F5="a","Aller","Retour")</f>
        <v>Aller</v>
      </c>
      <c r="E13" s="131"/>
      <c r="F13" s="8"/>
      <c r="G13" s="8"/>
      <c r="H13" s="8"/>
      <c r="I13" s="8"/>
    </row>
    <row r="14" spans="1:9">
      <c r="A14" s="8"/>
      <c r="B14" s="51"/>
      <c r="C14" s="132"/>
      <c r="D14" s="132"/>
      <c r="E14" s="133"/>
      <c r="F14" s="8"/>
      <c r="G14" s="8"/>
      <c r="H14" s="8"/>
      <c r="I14" s="8"/>
    </row>
    <row r="15" spans="1:9">
      <c r="A15" s="8"/>
      <c r="B15" s="8"/>
      <c r="C15" s="8"/>
      <c r="D15" s="8"/>
      <c r="E15" s="8"/>
      <c r="F15" s="8"/>
      <c r="G15" s="8"/>
      <c r="H15" s="8"/>
      <c r="I15" s="8"/>
    </row>
    <row r="16" spans="1:9">
      <c r="A16" s="8"/>
      <c r="B16" s="8"/>
      <c r="C16" s="8"/>
      <c r="D16" s="8"/>
      <c r="E16" s="8"/>
      <c r="F16" s="8"/>
      <c r="G16" s="8"/>
      <c r="H16" s="8"/>
      <c r="I16" s="8"/>
    </row>
    <row r="17" spans="1:9">
      <c r="A17" s="8"/>
      <c r="B17" s="8"/>
      <c r="C17" s="8"/>
      <c r="D17" s="8"/>
      <c r="E17" s="8"/>
      <c r="F17" s="8"/>
      <c r="G17" s="8"/>
      <c r="H17" s="8"/>
      <c r="I17" s="8"/>
    </row>
    <row r="18" spans="1:9">
      <c r="A18" s="150" t="s">
        <v>33</v>
      </c>
      <c r="B18" s="8"/>
      <c r="C18" s="8"/>
      <c r="D18" s="8"/>
      <c r="E18" s="8"/>
      <c r="F18" s="8"/>
      <c r="G18" s="8"/>
      <c r="H18" s="8"/>
      <c r="I18" s="8"/>
    </row>
    <row r="19" spans="1:9">
      <c r="A19" s="8"/>
      <c r="B19" s="8"/>
      <c r="C19" s="8"/>
      <c r="D19" s="8"/>
      <c r="E19" s="8"/>
      <c r="F19" s="8"/>
      <c r="G19" s="8"/>
      <c r="H19" s="8"/>
      <c r="I19" s="8"/>
    </row>
    <row r="20" spans="1:9">
      <c r="A20" s="8"/>
      <c r="B20" s="8"/>
      <c r="C20" s="8"/>
      <c r="D20" s="8"/>
      <c r="E20" s="8"/>
      <c r="F20" s="8"/>
      <c r="G20" s="8"/>
      <c r="H20" s="8"/>
      <c r="I20" s="8"/>
    </row>
    <row r="21" spans="1:9">
      <c r="A21" s="8"/>
      <c r="B21" s="8"/>
      <c r="C21" s="8"/>
      <c r="D21" s="8"/>
      <c r="E21" s="8"/>
      <c r="F21" s="8"/>
      <c r="G21" s="8"/>
      <c r="H21" s="8"/>
      <c r="I21" s="8"/>
    </row>
    <row r="22" spans="1:9">
      <c r="A22" s="8"/>
      <c r="B22" s="8"/>
      <c r="C22" s="8"/>
      <c r="D22" s="8"/>
      <c r="E22" s="8"/>
      <c r="F22" s="8"/>
      <c r="G22" s="8"/>
      <c r="H22" s="8"/>
      <c r="I22" s="8"/>
    </row>
    <row r="23" spans="1:9">
      <c r="A23" s="8"/>
      <c r="B23" s="8"/>
      <c r="C23" s="8"/>
      <c r="D23" s="8"/>
      <c r="E23" s="8"/>
      <c r="F23" s="8"/>
      <c r="G23" s="8"/>
      <c r="H23" s="8"/>
      <c r="I23" s="8"/>
    </row>
    <row r="24" spans="1:9">
      <c r="A24" s="8"/>
      <c r="B24" s="8"/>
      <c r="C24" s="8"/>
      <c r="D24" s="8"/>
      <c r="E24" s="8"/>
      <c r="F24" s="8"/>
      <c r="G24" s="8"/>
      <c r="H24" s="8"/>
      <c r="I24" s="8"/>
    </row>
    <row r="25" spans="1:9">
      <c r="A25" s="8"/>
      <c r="B25" s="8"/>
      <c r="C25" s="8"/>
      <c r="D25" s="8"/>
      <c r="E25" s="8"/>
      <c r="F25" s="8"/>
      <c r="G25" s="8"/>
      <c r="H25" s="8"/>
      <c r="I25" s="8"/>
    </row>
  </sheetData>
  <sheetProtection sheet="1" objects="1" scenarios="1"/>
  <phoneticPr fontId="9" type="noConversion"/>
  <printOptions gridLines="1" gridLinesSet="0"/>
  <pageMargins left="0.78740157499999996" right="0.78740157499999996" top="0.984251969" bottom="0.984251969" header="0.4921259845" footer="0.4921259845"/>
  <pageSetup paperSize="0" orientation="portrait" horizontalDpi="0" verticalDpi="0" copies="0" r:id="rId1"/>
  <headerFooter alignWithMargins="0">
    <oddHeader>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267"/>
  <sheetViews>
    <sheetView workbookViewId="0">
      <selection activeCell="H6" sqref="H6"/>
    </sheetView>
  </sheetViews>
  <sheetFormatPr baseColWidth="10" defaultRowHeight="12.75"/>
  <cols>
    <col min="4" max="4" width="5.5703125" customWidth="1"/>
    <col min="8" max="8" width="7.7109375" customWidth="1"/>
  </cols>
  <sheetData>
    <row r="1" spans="1:19">
      <c r="A1" s="8"/>
      <c r="B1" s="109" t="s">
        <v>34</v>
      </c>
      <c r="C1" s="110">
        <f>cap!B9</f>
        <v>1.0614850104360001</v>
      </c>
      <c r="D1" s="111" t="s">
        <v>35</v>
      </c>
      <c r="E1" s="8"/>
      <c r="F1" s="32" t="s">
        <v>36</v>
      </c>
      <c r="G1" s="33">
        <v>57.295779510000003</v>
      </c>
      <c r="H1" s="34" t="s">
        <v>18</v>
      </c>
      <c r="J1" s="8"/>
      <c r="K1" s="8"/>
      <c r="L1" s="8"/>
      <c r="M1" s="8"/>
      <c r="N1" s="8"/>
      <c r="O1" s="8"/>
      <c r="P1" s="8"/>
      <c r="Q1" s="8"/>
      <c r="R1" s="8"/>
      <c r="S1" s="8"/>
    </row>
    <row r="2" spans="1:19">
      <c r="A2" s="8"/>
      <c r="B2" s="112" t="s">
        <v>37</v>
      </c>
      <c r="C2" s="113">
        <f>cap!C9</f>
        <v>-1.3639505698228891</v>
      </c>
      <c r="D2" s="114" t="s">
        <v>35</v>
      </c>
      <c r="E2" s="8"/>
      <c r="F2" s="118" t="s">
        <v>30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</row>
    <row r="3" spans="1:19">
      <c r="A3" s="8"/>
      <c r="B3" s="112" t="s">
        <v>38</v>
      </c>
      <c r="C3" s="113">
        <f>cap!D9</f>
        <v>0.87668857959753677</v>
      </c>
      <c r="D3" s="114" t="s">
        <v>35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</row>
    <row r="4" spans="1:19">
      <c r="A4" s="8"/>
      <c r="B4" s="112" t="s">
        <v>39</v>
      </c>
      <c r="C4" s="113">
        <f>cap!E9</f>
        <v>-1.0840676317032971</v>
      </c>
      <c r="D4" s="114" t="s">
        <v>35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19">
      <c r="A5" s="8"/>
      <c r="B5" s="112" t="s">
        <v>40</v>
      </c>
      <c r="C5" s="113">
        <v>1.570796327</v>
      </c>
      <c r="D5" s="114" t="s">
        <v>35</v>
      </c>
      <c r="E5" s="8"/>
      <c r="F5" s="8"/>
      <c r="G5" s="10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</row>
    <row r="6" spans="1:19">
      <c r="A6" s="8"/>
      <c r="B6" s="112" t="s">
        <v>41</v>
      </c>
      <c r="C6" s="113">
        <f>C5-C3</f>
        <v>0.69410774740246328</v>
      </c>
      <c r="D6" s="114" t="s">
        <v>35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>
      <c r="A7" s="8"/>
      <c r="B7" s="112" t="s">
        <v>42</v>
      </c>
      <c r="C7" s="113">
        <f>COS(C6)</f>
        <v>0.76862478155870007</v>
      </c>
      <c r="D7" s="114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</row>
    <row r="8" spans="1:19">
      <c r="A8" s="8"/>
      <c r="B8" s="112" t="s">
        <v>43</v>
      </c>
      <c r="C8" s="113">
        <f>C5-C1</f>
        <v>0.50931131656399997</v>
      </c>
      <c r="D8" s="114" t="s">
        <v>35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</row>
    <row r="9" spans="1:19">
      <c r="A9" s="8"/>
      <c r="B9" s="112" t="s">
        <v>44</v>
      </c>
      <c r="C9" s="113">
        <f>SIN(C8)</f>
        <v>0.48757608647660522</v>
      </c>
      <c r="D9" s="114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</row>
    <row r="10" spans="1:19">
      <c r="A10" s="8"/>
      <c r="B10" s="112" t="s">
        <v>45</v>
      </c>
      <c r="C10" s="113">
        <f>COS(C8)</f>
        <v>0.87308050023818418</v>
      </c>
      <c r="D10" s="114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</row>
    <row r="11" spans="1:19">
      <c r="A11" s="8"/>
      <c r="B11" s="112" t="s">
        <v>46</v>
      </c>
      <c r="C11" s="113">
        <f>ACOS(SIN(C1)*SIN(C3)+COS(C1)*COS(C3)*COS(C2-C4))</f>
        <v>0.24209914310702851</v>
      </c>
      <c r="D11" s="114" t="s">
        <v>35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</row>
    <row r="12" spans="1:19">
      <c r="A12" s="8"/>
      <c r="B12" s="112" t="s">
        <v>47</v>
      </c>
      <c r="C12" s="113">
        <f>SIN(C11)</f>
        <v>0.23974107863776872</v>
      </c>
      <c r="D12" s="114"/>
      <c r="E12" s="8"/>
      <c r="F12" s="8"/>
      <c r="G12" s="12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</row>
    <row r="13" spans="1:19" ht="12" customHeight="1">
      <c r="A13" s="8"/>
      <c r="B13" s="115" t="s">
        <v>48</v>
      </c>
      <c r="C13" s="116">
        <f>COS(C11)</f>
        <v>0.97083686333678076</v>
      </c>
      <c r="D13" s="117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</row>
    <row r="14" spans="1:19">
      <c r="A14" s="8"/>
      <c r="B14" s="23" t="s">
        <v>49</v>
      </c>
      <c r="C14" s="24"/>
      <c r="D14" s="25"/>
      <c r="E14" s="76" t="s">
        <v>50</v>
      </c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</row>
    <row r="15" spans="1:19">
      <c r="A15" s="8"/>
      <c r="B15" s="26" t="s">
        <v>51</v>
      </c>
      <c r="C15" s="70">
        <f>IF(E15&gt;1,1,IF(E15&lt;-1,-1,E15))</f>
        <v>-0.67578569379516629</v>
      </c>
      <c r="D15" s="28"/>
      <c r="E15" s="75">
        <f>(C7-(C10*C13))/(C9*C12)</f>
        <v>-0.67578569379516629</v>
      </c>
      <c r="F15" s="134" t="s">
        <v>52</v>
      </c>
      <c r="G15" s="135"/>
      <c r="H15" s="136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</row>
    <row r="16" spans="1:19" ht="12" customHeight="1">
      <c r="A16" s="8"/>
      <c r="B16" s="26" t="s">
        <v>53</v>
      </c>
      <c r="C16" s="27">
        <f>ACOS(C15)</f>
        <v>2.3128264371715757</v>
      </c>
      <c r="D16" s="28" t="s">
        <v>35</v>
      </c>
      <c r="E16" s="8"/>
      <c r="F16" s="137" t="s">
        <v>54</v>
      </c>
      <c r="G16" s="138"/>
      <c r="H16" s="139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</row>
    <row r="17" spans="1:19">
      <c r="B17" s="29" t="s">
        <v>55</v>
      </c>
      <c r="C17" s="30">
        <f>C16*G1</f>
        <v>132.51519358908146</v>
      </c>
      <c r="D17" s="31" t="s">
        <v>56</v>
      </c>
      <c r="F17" s="140">
        <f>IF(AND(C2=C4,C3&gt;C1),0,IF(AND(C2=C4,C3&lt;C1),180,IF(AND(C2=C4,C3=C1),0,IF(C2&lt;C4,C17,360-C17))))</f>
        <v>132.51519358908146</v>
      </c>
      <c r="G17" s="141" t="s">
        <v>18</v>
      </c>
      <c r="H17" s="142"/>
      <c r="J17" s="8"/>
      <c r="K17" s="8"/>
      <c r="L17" s="8"/>
      <c r="M17" s="8"/>
      <c r="N17" s="8"/>
      <c r="O17" s="8"/>
      <c r="P17" s="8"/>
      <c r="Q17" s="8"/>
      <c r="R17" s="8"/>
      <c r="S17" s="8"/>
    </row>
    <row r="18" spans="1:19" ht="12" customHeight="1">
      <c r="A18" s="12" t="s">
        <v>57</v>
      </c>
      <c r="B18" s="12"/>
      <c r="C18" s="12"/>
      <c r="D18" s="12"/>
      <c r="E18" s="12"/>
      <c r="F18" s="12"/>
      <c r="G18" s="12"/>
      <c r="H18" s="12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</row>
    <row r="19" spans="1:19">
      <c r="A19" s="67" t="s">
        <v>58</v>
      </c>
      <c r="B19" s="67"/>
      <c r="C19" s="67"/>
      <c r="D19" s="67"/>
      <c r="E19" s="67"/>
      <c r="F19" s="64"/>
      <c r="G19" s="64"/>
      <c r="H19" s="65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</row>
    <row r="20" spans="1:19">
      <c r="A20" s="66"/>
      <c r="B20" s="66"/>
      <c r="C20" s="66"/>
      <c r="D20" s="66"/>
      <c r="E20" s="66"/>
      <c r="F20" s="66"/>
      <c r="G20" s="66"/>
      <c r="H20" s="66"/>
      <c r="J20" s="8"/>
      <c r="K20" s="8"/>
      <c r="L20" s="8"/>
      <c r="M20" s="8"/>
      <c r="N20" s="8"/>
      <c r="O20" s="8"/>
      <c r="P20" s="8"/>
      <c r="Q20" s="8"/>
      <c r="R20" s="8"/>
      <c r="S20" s="8"/>
    </row>
    <row r="21" spans="1:19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</row>
    <row r="22" spans="1:19" ht="15">
      <c r="A22" s="143" t="s">
        <v>59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</row>
    <row r="23" spans="1:19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</row>
    <row r="24" spans="1:19" ht="15">
      <c r="A24" s="143" t="s">
        <v>60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</row>
    <row r="25" spans="1:19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</row>
    <row r="26" spans="1:19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</row>
    <row r="27" spans="1:19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</row>
    <row r="28" spans="1:19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</row>
    <row r="29" spans="1:19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</row>
    <row r="30" spans="1:19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</row>
    <row r="31" spans="1:19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</row>
    <row r="32" spans="1:19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</row>
    <row r="33" spans="1:19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</row>
    <row r="34" spans="1:19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</row>
    <row r="35" spans="1:19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</row>
    <row r="36" spans="1:19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</row>
    <row r="37" spans="1:19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</row>
    <row r="38" spans="1:19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</row>
    <row r="39" spans="1:1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</row>
    <row r="40" spans="1:19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</row>
    <row r="41" spans="1:19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</row>
    <row r="42" spans="1:19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</row>
    <row r="43" spans="1:19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</row>
    <row r="44" spans="1:19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</row>
    <row r="45" spans="1:19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</row>
    <row r="46" spans="1:19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</row>
    <row r="47" spans="1:19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</row>
    <row r="48" spans="1:19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</row>
    <row r="49" spans="1:1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</row>
    <row r="50" spans="1:19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</row>
    <row r="51" spans="1:19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</row>
    <row r="52" spans="1:19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</row>
    <row r="53" spans="1:19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</row>
    <row r="54" spans="1:19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</row>
    <row r="55" spans="1:19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</row>
    <row r="56" spans="1:19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</row>
    <row r="57" spans="1:19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</row>
    <row r="58" spans="1:19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</row>
    <row r="59" spans="1:1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</row>
    <row r="60" spans="1:19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</row>
    <row r="61" spans="1:19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</row>
    <row r="62" spans="1:19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</row>
    <row r="63" spans="1:19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</row>
    <row r="64" spans="1:19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</row>
    <row r="65" spans="1:19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</row>
    <row r="66" spans="1:19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</row>
    <row r="67" spans="1:19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</row>
    <row r="68" spans="1:19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</row>
    <row r="69" spans="1:1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</row>
    <row r="70" spans="1:19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</row>
    <row r="71" spans="1:19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</row>
    <row r="72" spans="1:19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</row>
    <row r="73" spans="1:19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</row>
    <row r="74" spans="1:19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</row>
    <row r="75" spans="1:19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</row>
    <row r="76" spans="1:19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</row>
    <row r="77" spans="1:19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</row>
    <row r="78" spans="1:19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</row>
    <row r="79" spans="1:1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</row>
    <row r="80" spans="1:19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</row>
    <row r="81" spans="1:19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</row>
    <row r="82" spans="1:19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</row>
    <row r="83" spans="1:19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</row>
    <row r="84" spans="1:19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</row>
    <row r="85" spans="1:19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</row>
    <row r="86" spans="1:19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</row>
    <row r="87" spans="1:19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</row>
    <row r="88" spans="1:19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</row>
    <row r="89" spans="1:1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</row>
    <row r="90" spans="1:19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</row>
    <row r="91" spans="1:19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</row>
    <row r="92" spans="1:19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</row>
    <row r="93" spans="1:19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</row>
    <row r="94" spans="1:19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</row>
    <row r="95" spans="1:19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</row>
    <row r="96" spans="1:19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</row>
    <row r="97" spans="1:19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</row>
    <row r="98" spans="1:19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</row>
    <row r="99" spans="1:1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</row>
    <row r="100" spans="1:19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</row>
    <row r="101" spans="1:19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</row>
    <row r="102" spans="1:19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</row>
    <row r="103" spans="1:19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</row>
    <row r="104" spans="1:19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</row>
    <row r="105" spans="1:19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</row>
    <row r="106" spans="1:19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</row>
    <row r="107" spans="1:19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</row>
    <row r="108" spans="1:19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</row>
    <row r="109" spans="1:1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</row>
    <row r="110" spans="1:19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</row>
    <row r="111" spans="1:19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</row>
    <row r="112" spans="1:19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</row>
    <row r="113" spans="1:19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</row>
    <row r="114" spans="1:19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</row>
    <row r="115" spans="1:19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</row>
    <row r="116" spans="1:19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</row>
    <row r="117" spans="1:19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</row>
    <row r="118" spans="1:19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</row>
    <row r="119" spans="1: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</row>
    <row r="120" spans="1:19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</row>
    <row r="121" spans="1:19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</row>
    <row r="122" spans="1:19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</row>
    <row r="123" spans="1:19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</row>
    <row r="124" spans="1:19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</row>
    <row r="125" spans="1:19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</row>
    <row r="126" spans="1:19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</row>
    <row r="127" spans="1:19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</row>
    <row r="128" spans="1:19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</row>
    <row r="129" spans="1:1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</row>
    <row r="130" spans="1:19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</row>
    <row r="131" spans="1:19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</row>
    <row r="132" spans="1:19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</row>
    <row r="133" spans="1:19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</row>
    <row r="134" spans="1:19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</row>
    <row r="135" spans="1:19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</row>
    <row r="136" spans="1:19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</row>
    <row r="137" spans="1:19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</row>
    <row r="138" spans="1:19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</row>
    <row r="139" spans="1:1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</row>
    <row r="140" spans="1:19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</row>
    <row r="141" spans="1:19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</row>
    <row r="142" spans="1:19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</row>
    <row r="143" spans="1:19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</row>
    <row r="144" spans="1:19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</row>
    <row r="145" spans="1:19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</row>
    <row r="146" spans="1:19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</row>
    <row r="147" spans="1:19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</row>
    <row r="148" spans="1:19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</row>
    <row r="149" spans="1:1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</row>
    <row r="150" spans="1:19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</row>
    <row r="151" spans="1:19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</row>
    <row r="152" spans="1:19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</row>
    <row r="153" spans="1:19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</row>
    <row r="154" spans="1:19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</row>
    <row r="155" spans="1:19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</row>
    <row r="156" spans="1:19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</row>
    <row r="157" spans="1:19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</row>
    <row r="158" spans="1:19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</row>
    <row r="159" spans="1:1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</row>
    <row r="160" spans="1:19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</row>
    <row r="161" spans="1:19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</row>
    <row r="162" spans="1:19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</row>
    <row r="163" spans="1:19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</row>
    <row r="164" spans="1:19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</row>
    <row r="165" spans="1:19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</row>
    <row r="166" spans="1:19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</row>
    <row r="167" spans="1:19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</row>
    <row r="168" spans="1:19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</row>
    <row r="169" spans="1:1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</row>
    <row r="170" spans="1:19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</row>
    <row r="171" spans="1:19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</row>
    <row r="172" spans="1:19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</row>
    <row r="173" spans="1:19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</row>
    <row r="174" spans="1:19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</row>
    <row r="175" spans="1:19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</row>
    <row r="176" spans="1:19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</row>
    <row r="177" spans="1:19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</row>
    <row r="178" spans="1:19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</row>
    <row r="179" spans="1:1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</row>
    <row r="180" spans="1:19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</row>
    <row r="181" spans="1:19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</row>
    <row r="182" spans="1:19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</row>
    <row r="183" spans="1:19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</row>
    <row r="184" spans="1:19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</row>
    <row r="185" spans="1:19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</row>
    <row r="186" spans="1:19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</row>
    <row r="187" spans="1:19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</row>
    <row r="188" spans="1:19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</row>
    <row r="189" spans="1:1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</row>
    <row r="190" spans="1:19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</row>
    <row r="191" spans="1:19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</row>
    <row r="192" spans="1:19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</row>
    <row r="193" spans="1:19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</row>
    <row r="194" spans="1:19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</row>
    <row r="195" spans="1:19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</row>
    <row r="196" spans="1:19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</row>
    <row r="197" spans="1:19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</row>
    <row r="198" spans="1:19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</row>
    <row r="199" spans="1:1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</row>
    <row r="200" spans="1:19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</row>
    <row r="201" spans="1:19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</row>
    <row r="202" spans="1:19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</row>
    <row r="203" spans="1:19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</row>
    <row r="204" spans="1:19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</row>
    <row r="205" spans="1:19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</row>
    <row r="206" spans="1:19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</row>
    <row r="207" spans="1:19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</row>
    <row r="208" spans="1:19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</row>
    <row r="209" spans="1:19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</row>
    <row r="210" spans="1:19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</row>
    <row r="211" spans="1:19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</row>
    <row r="212" spans="1:19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</row>
    <row r="213" spans="1:19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</row>
    <row r="214" spans="1:19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</row>
    <row r="215" spans="1:19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</row>
    <row r="216" spans="1:19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</row>
    <row r="217" spans="1:19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</row>
    <row r="218" spans="1:19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</row>
    <row r="219" spans="1:19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</row>
    <row r="220" spans="1:19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</row>
    <row r="221" spans="1:19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</row>
    <row r="222" spans="1:19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</row>
    <row r="223" spans="1:19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</row>
    <row r="224" spans="1:19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</row>
    <row r="225" spans="1:19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</row>
    <row r="226" spans="1:19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</row>
    <row r="227" spans="1:19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</row>
    <row r="228" spans="1:19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</row>
    <row r="229" spans="1:19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</row>
    <row r="230" spans="1:19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</row>
    <row r="231" spans="1:19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</row>
    <row r="232" spans="1:19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</row>
    <row r="233" spans="1:19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</row>
    <row r="234" spans="1:19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</row>
    <row r="235" spans="1:19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</row>
    <row r="236" spans="1:19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</row>
    <row r="237" spans="1:19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</row>
    <row r="238" spans="1:19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</row>
    <row r="239" spans="1:19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</row>
    <row r="240" spans="1:19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</row>
    <row r="241" spans="1:19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</row>
    <row r="242" spans="1:19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</row>
    <row r="243" spans="1:19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</row>
    <row r="244" spans="1:19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</row>
    <row r="245" spans="1:19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</row>
    <row r="246" spans="1:19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</row>
    <row r="247" spans="1:19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</row>
    <row r="248" spans="1:19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</row>
    <row r="249" spans="1:19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</row>
    <row r="250" spans="1:19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</row>
    <row r="251" spans="1:19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</row>
    <row r="252" spans="1:19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</row>
    <row r="253" spans="1:19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</row>
    <row r="254" spans="1:19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</row>
    <row r="255" spans="1:19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</row>
    <row r="256" spans="1:19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</row>
    <row r="257" spans="1:19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</row>
    <row r="258" spans="1:19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</row>
    <row r="259" spans="1:19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</row>
    <row r="260" spans="1:19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</row>
    <row r="261" spans="1:19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</row>
    <row r="262" spans="1:19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</row>
    <row r="263" spans="1:19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</row>
    <row r="264" spans="1:19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</row>
    <row r="265" spans="1:19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</row>
    <row r="266" spans="1:19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</row>
    <row r="267" spans="1:19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</row>
  </sheetData>
  <sheetProtection sheet="1" objects="1" scenarios="1"/>
  <phoneticPr fontId="9" type="noConversion"/>
  <printOptions gridLines="1" gridLinesSet="0"/>
  <pageMargins left="0.78740157499999996" right="0.78740157499999996" top="0.984251969" bottom="0.984251969" header="0.4921259845" footer="0.4921259845"/>
  <pageSetup paperSize="0" orientation="portrait" horizontalDpi="0" verticalDpi="0" copies="0" r:id="rId1"/>
  <headerFooter alignWithMargins="0">
    <oddHeader>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N340"/>
  <sheetViews>
    <sheetView workbookViewId="0">
      <selection activeCell="E27" sqref="E27"/>
    </sheetView>
  </sheetViews>
  <sheetFormatPr baseColWidth="10" defaultRowHeight="12.75"/>
  <sheetData>
    <row r="1" spans="1:40">
      <c r="A1" s="42" t="s">
        <v>61</v>
      </c>
      <c r="B1" s="42"/>
      <c r="C1" s="42"/>
      <c r="D1" s="42"/>
      <c r="E1" s="42"/>
      <c r="F1" s="42"/>
      <c r="G1" s="42"/>
      <c r="H1" s="43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</row>
    <row r="2" spans="1:40">
      <c r="A2" s="42" t="s">
        <v>62</v>
      </c>
      <c r="B2" s="42"/>
      <c r="C2" s="42"/>
      <c r="D2" s="42"/>
      <c r="E2" s="42"/>
      <c r="F2" s="42"/>
      <c r="G2" s="42"/>
      <c r="H2" s="43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</row>
    <row r="3" spans="1:40" ht="15">
      <c r="A3" s="60" t="s">
        <v>63</v>
      </c>
      <c r="B3" s="60"/>
      <c r="C3" s="60"/>
      <c r="D3" s="8"/>
      <c r="E3" s="106" t="s">
        <v>64</v>
      </c>
      <c r="F3" s="106"/>
      <c r="G3" s="106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</row>
    <row r="4" spans="1:40" ht="15">
      <c r="A4" s="60" t="s">
        <v>65</v>
      </c>
      <c r="B4" s="60"/>
      <c r="C4" s="60"/>
      <c r="D4" s="8"/>
      <c r="E4" s="57" t="s">
        <v>66</v>
      </c>
      <c r="F4" s="44"/>
      <c r="G4" s="45" t="s">
        <v>3</v>
      </c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</row>
    <row r="5" spans="1:40" ht="15">
      <c r="A5" s="60" t="s">
        <v>67</v>
      </c>
      <c r="B5" s="60"/>
      <c r="C5" s="60"/>
      <c r="D5" s="8"/>
      <c r="E5" s="46"/>
      <c r="F5" s="47"/>
      <c r="G5" s="48" t="s">
        <v>8</v>
      </c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</row>
    <row r="6" spans="1:40" ht="15">
      <c r="A6" s="60" t="s">
        <v>68</v>
      </c>
      <c r="B6" s="60"/>
      <c r="C6" s="60"/>
      <c r="D6" s="8"/>
      <c r="E6" s="59" t="s">
        <v>69</v>
      </c>
      <c r="F6" s="49" t="s">
        <v>10</v>
      </c>
      <c r="G6" s="50">
        <v>47</v>
      </c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</row>
    <row r="7" spans="1:40">
      <c r="A7" s="8"/>
      <c r="B7" s="8"/>
      <c r="C7" s="8"/>
      <c r="D7" s="8"/>
      <c r="E7" s="46"/>
      <c r="F7" s="49" t="s">
        <v>12</v>
      </c>
      <c r="G7" s="50">
        <v>25</v>
      </c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</row>
    <row r="8" spans="1:40" ht="15">
      <c r="A8" s="105" t="s">
        <v>70</v>
      </c>
      <c r="B8" s="105"/>
      <c r="C8" s="105"/>
      <c r="D8" s="8"/>
      <c r="E8" s="51"/>
      <c r="F8" s="52" t="s">
        <v>13</v>
      </c>
      <c r="G8" s="53">
        <v>10</v>
      </c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</row>
    <row r="9" spans="1:40" ht="15">
      <c r="A9" s="105" t="s">
        <v>71</v>
      </c>
      <c r="B9" s="105"/>
      <c r="C9" s="105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</row>
    <row r="10" spans="1:40" ht="15">
      <c r="A10" s="105" t="s">
        <v>72</v>
      </c>
      <c r="B10" s="105"/>
      <c r="C10" s="105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</row>
    <row r="11" spans="1:40" ht="15" customHeight="1">
      <c r="A11" s="56"/>
      <c r="B11" s="8"/>
      <c r="C11" s="8"/>
      <c r="D11" s="8"/>
      <c r="E11" s="42" t="s">
        <v>73</v>
      </c>
      <c r="F11" s="42"/>
      <c r="G11" s="42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</row>
    <row r="12" spans="1:40" ht="15">
      <c r="A12" s="62"/>
      <c r="B12" s="22"/>
      <c r="C12" s="22"/>
      <c r="D12" s="63"/>
      <c r="E12" s="57" t="s">
        <v>74</v>
      </c>
      <c r="F12" s="44"/>
      <c r="G12" s="45" t="s">
        <v>3</v>
      </c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</row>
    <row r="13" spans="1:40" ht="15.75">
      <c r="A13" s="62" t="s">
        <v>75</v>
      </c>
      <c r="B13" s="22"/>
      <c r="C13" s="22"/>
      <c r="D13" s="63"/>
      <c r="E13" s="54"/>
      <c r="F13" s="47"/>
      <c r="G13" s="48" t="s">
        <v>8</v>
      </c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</row>
    <row r="14" spans="1:40" ht="15">
      <c r="A14" s="62" t="s">
        <v>76</v>
      </c>
      <c r="B14" s="22"/>
      <c r="C14" s="22"/>
      <c r="D14" s="6"/>
      <c r="E14" s="58" t="s">
        <v>77</v>
      </c>
      <c r="F14" s="49" t="s">
        <v>10</v>
      </c>
      <c r="G14" s="50">
        <v>-47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</row>
    <row r="15" spans="1:40" ht="15.75">
      <c r="A15" s="62" t="s">
        <v>78</v>
      </c>
      <c r="B15" s="22"/>
      <c r="C15" s="22"/>
      <c r="D15" s="6"/>
      <c r="E15" s="55"/>
      <c r="F15" s="49" t="s">
        <v>12</v>
      </c>
      <c r="G15" s="50">
        <v>-25</v>
      </c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</row>
    <row r="16" spans="1:40" ht="15.75">
      <c r="A16" s="81" t="s">
        <v>79</v>
      </c>
      <c r="B16" s="22"/>
      <c r="C16" s="22"/>
      <c r="D16" s="6"/>
      <c r="E16" s="55"/>
      <c r="F16" s="49" t="s">
        <v>13</v>
      </c>
      <c r="G16" s="50">
        <v>-10</v>
      </c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</row>
    <row r="17" spans="1:40">
      <c r="A17" s="8"/>
      <c r="B17" s="8"/>
      <c r="C17" s="8"/>
      <c r="D17" s="61" t="s">
        <v>80</v>
      </c>
      <c r="E17" s="30"/>
      <c r="F17" s="31"/>
      <c r="G17" s="31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</row>
    <row r="18" spans="1:40">
      <c r="A18" s="74" t="s">
        <v>81</v>
      </c>
      <c r="B18" s="74"/>
      <c r="C18" s="74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</row>
    <row r="19" spans="1:40">
      <c r="A19" s="146" t="s">
        <v>82</v>
      </c>
      <c r="B19" s="146"/>
      <c r="C19" s="146"/>
      <c r="D19" s="146"/>
      <c r="E19" s="146"/>
      <c r="F19" s="146"/>
      <c r="G19" s="146"/>
      <c r="H19" s="146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</row>
    <row r="20" spans="1:40">
      <c r="A20" s="146" t="s">
        <v>83</v>
      </c>
      <c r="B20" s="146"/>
      <c r="C20" s="146"/>
      <c r="D20" s="146"/>
      <c r="E20" s="146"/>
      <c r="F20" s="146"/>
      <c r="G20" s="146"/>
      <c r="H20" s="146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</row>
    <row r="21" spans="1:40">
      <c r="A21" s="147" t="s">
        <v>84</v>
      </c>
      <c r="B21" s="147"/>
      <c r="C21" s="147"/>
      <c r="D21" s="147"/>
      <c r="E21" s="147"/>
      <c r="F21" s="147"/>
      <c r="G21" s="147"/>
      <c r="H21" s="147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</row>
    <row r="22" spans="1:40">
      <c r="A22" s="74"/>
      <c r="B22" s="74"/>
      <c r="C22" s="74"/>
      <c r="D22" s="74"/>
      <c r="E22" s="74"/>
      <c r="F22" s="74"/>
      <c r="G22" s="74"/>
      <c r="H22" s="74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</row>
    <row r="23" spans="1:40">
      <c r="A23" s="148" t="s">
        <v>85</v>
      </c>
      <c r="B23" s="147"/>
      <c r="C23" s="147"/>
      <c r="D23" s="147"/>
      <c r="E23" s="147"/>
      <c r="F23" s="147"/>
      <c r="G23" s="147"/>
      <c r="H23" s="147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</row>
    <row r="24" spans="1:40">
      <c r="A24" s="149" t="s">
        <v>86</v>
      </c>
      <c r="B24" s="74"/>
      <c r="C24" s="74"/>
      <c r="D24" s="74"/>
      <c r="E24" s="74"/>
      <c r="F24" s="74"/>
      <c r="G24" s="74"/>
      <c r="H24" s="74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</row>
    <row r="25" spans="1:40">
      <c r="A25" s="74"/>
      <c r="B25" s="74"/>
      <c r="C25" s="74"/>
      <c r="D25" s="74"/>
      <c r="E25" s="74"/>
      <c r="F25" s="74"/>
      <c r="G25" s="74"/>
      <c r="H25" s="74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</row>
    <row r="26" spans="1:40">
      <c r="A26" s="8" t="s">
        <v>87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</row>
    <row r="27" spans="1:40">
      <c r="A27" s="8" t="s">
        <v>88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</row>
    <row r="28" spans="1:40">
      <c r="A28" s="8" t="s">
        <v>89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</row>
    <row r="29" spans="1:40">
      <c r="A29" s="8" t="s">
        <v>90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</row>
    <row r="30" spans="1:40">
      <c r="A30" s="8" t="s">
        <v>91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</row>
    <row r="31" spans="1:40">
      <c r="A31" s="8" t="s">
        <v>92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</row>
    <row r="32" spans="1:40">
      <c r="A32" s="144" t="s">
        <v>93</v>
      </c>
      <c r="B32" s="145"/>
      <c r="C32" s="145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</row>
    <row r="33" spans="1:40">
      <c r="A33" s="8" t="s">
        <v>94</v>
      </c>
      <c r="B33" s="8"/>
      <c r="C33" s="8"/>
      <c r="D33" s="8"/>
      <c r="E33" s="8"/>
      <c r="F33" s="126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</row>
    <row r="34" spans="1:40">
      <c r="A34" s="8" t="s">
        <v>95</v>
      </c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</row>
    <row r="35" spans="1:40">
      <c r="A35" s="12"/>
      <c r="B35" s="12"/>
      <c r="C35" s="12"/>
      <c r="D35" s="12"/>
      <c r="E35" s="12"/>
      <c r="F35" s="12"/>
      <c r="G35" s="12"/>
      <c r="H35" s="12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</row>
    <row r="36" spans="1:40">
      <c r="A36" s="159" t="s">
        <v>96</v>
      </c>
      <c r="B36" s="160"/>
      <c r="C36" s="160"/>
      <c r="D36" s="160"/>
      <c r="E36" s="160"/>
      <c r="F36" s="160"/>
      <c r="G36" s="161"/>
      <c r="H36" s="151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</row>
    <row r="37" spans="1:40">
      <c r="A37" s="162" t="s">
        <v>97</v>
      </c>
      <c r="B37" s="163"/>
      <c r="C37" s="163"/>
      <c r="D37" s="163"/>
      <c r="E37" s="163"/>
      <c r="F37" s="163"/>
      <c r="G37" s="164"/>
      <c r="H37" s="151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</row>
    <row r="38" spans="1:40">
      <c r="A38" s="155" t="s">
        <v>98</v>
      </c>
      <c r="B38" s="153"/>
      <c r="C38" s="153"/>
      <c r="D38" s="153"/>
      <c r="E38" s="153"/>
      <c r="F38" s="153"/>
      <c r="G38" s="154"/>
      <c r="H38" s="151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</row>
    <row r="39" spans="1:40">
      <c r="A39" s="162" t="s">
        <v>99</v>
      </c>
      <c r="B39" s="163"/>
      <c r="C39" s="163"/>
      <c r="D39" s="163"/>
      <c r="E39" s="163"/>
      <c r="F39" s="163"/>
      <c r="G39" s="154"/>
      <c r="H39" s="151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</row>
    <row r="40" spans="1:40">
      <c r="A40" s="162" t="s">
        <v>100</v>
      </c>
      <c r="B40" s="163"/>
      <c r="C40" s="163"/>
      <c r="D40" s="163"/>
      <c r="E40" s="163"/>
      <c r="F40" s="163"/>
      <c r="G40" s="154"/>
      <c r="H40" s="151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</row>
    <row r="41" spans="1:40">
      <c r="A41" s="155" t="s">
        <v>101</v>
      </c>
      <c r="B41" s="156"/>
      <c r="C41" s="156"/>
      <c r="D41" s="153"/>
      <c r="E41" s="153"/>
      <c r="F41" s="153"/>
      <c r="G41" s="154"/>
      <c r="H41" s="151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</row>
    <row r="42" spans="1:40">
      <c r="A42" s="155" t="s">
        <v>102</v>
      </c>
      <c r="B42" s="156"/>
      <c r="C42" s="156"/>
      <c r="D42" s="153"/>
      <c r="E42" s="153"/>
      <c r="F42" s="153"/>
      <c r="G42" s="154"/>
      <c r="H42" s="151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</row>
    <row r="43" spans="1:40">
      <c r="A43" s="157" t="s">
        <v>103</v>
      </c>
      <c r="B43" s="158"/>
      <c r="C43" s="158"/>
      <c r="D43" s="158"/>
      <c r="E43" s="158"/>
      <c r="F43" s="158"/>
      <c r="G43" s="152"/>
      <c r="H43" s="151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</row>
    <row r="44" spans="1:40">
      <c r="A44" s="153"/>
      <c r="B44" s="153"/>
      <c r="C44" s="153"/>
      <c r="D44" s="153"/>
      <c r="E44" s="153"/>
      <c r="F44" s="153"/>
      <c r="G44" s="153"/>
      <c r="H44" s="153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</row>
    <row r="45" spans="1:40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</row>
    <row r="46" spans="1:40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</row>
    <row r="47" spans="1:40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</row>
    <row r="48" spans="1:40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</row>
    <row r="49" spans="1:40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</row>
    <row r="50" spans="1:4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</row>
    <row r="51" spans="1:40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</row>
    <row r="52" spans="1:40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</row>
    <row r="53" spans="1:40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</row>
    <row r="54" spans="1:40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</row>
    <row r="55" spans="1:40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</row>
    <row r="56" spans="1:40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</row>
    <row r="57" spans="1:40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</row>
    <row r="58" spans="1:40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</row>
    <row r="59" spans="1:40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</row>
    <row r="60" spans="1:4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</row>
    <row r="61" spans="1:40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</row>
    <row r="62" spans="1:40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</row>
    <row r="63" spans="1:40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</row>
    <row r="64" spans="1:40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</row>
    <row r="65" spans="1:40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</row>
    <row r="66" spans="1:40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</row>
    <row r="67" spans="1:40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</row>
    <row r="68" spans="1:40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</row>
    <row r="69" spans="1:40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</row>
    <row r="70" spans="1:4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</row>
    <row r="71" spans="1:40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</row>
    <row r="72" spans="1:40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</row>
    <row r="73" spans="1:40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</row>
    <row r="74" spans="1:40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</row>
    <row r="75" spans="1:40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</row>
    <row r="76" spans="1:40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</row>
    <row r="77" spans="1:40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</row>
    <row r="78" spans="1:40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</row>
    <row r="79" spans="1:40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</row>
    <row r="80" spans="1:4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</row>
    <row r="81" spans="1:40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</row>
    <row r="82" spans="1:40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</row>
    <row r="83" spans="1:40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</row>
    <row r="84" spans="1:40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</row>
    <row r="85" spans="1:40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</row>
    <row r="86" spans="1:40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</row>
    <row r="87" spans="1:40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</row>
    <row r="88" spans="1:40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</row>
    <row r="89" spans="1:40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</row>
    <row r="90" spans="1:4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</row>
    <row r="91" spans="1:40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</row>
    <row r="92" spans="1:40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</row>
    <row r="93" spans="1:40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</row>
    <row r="94" spans="1:40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</row>
    <row r="95" spans="1:40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</row>
    <row r="96" spans="1:40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</row>
    <row r="97" spans="1:40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</row>
    <row r="98" spans="1:40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</row>
    <row r="99" spans="1:40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</row>
    <row r="100" spans="1:4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</row>
    <row r="101" spans="1:40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</row>
    <row r="102" spans="1:40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</row>
    <row r="103" spans="1:40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</row>
    <row r="104" spans="1:40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</row>
    <row r="105" spans="1:40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</row>
    <row r="106" spans="1:40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</row>
    <row r="107" spans="1:40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</row>
    <row r="108" spans="1:40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</row>
    <row r="109" spans="1:40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</row>
    <row r="110" spans="1:4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</row>
    <row r="111" spans="1:40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</row>
    <row r="112" spans="1:40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</row>
    <row r="113" spans="1:40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</row>
    <row r="114" spans="1:40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</row>
    <row r="115" spans="1:40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</row>
    <row r="116" spans="1:40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</row>
    <row r="117" spans="1:40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</row>
    <row r="118" spans="1:40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</row>
    <row r="119" spans="1:40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</row>
    <row r="120" spans="1:4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</row>
    <row r="121" spans="1:40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</row>
    <row r="122" spans="1:40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</row>
    <row r="123" spans="1:40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</row>
    <row r="124" spans="1:40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</row>
    <row r="125" spans="1:40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</row>
    <row r="126" spans="1:40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</row>
    <row r="127" spans="1:40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</row>
    <row r="128" spans="1:40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</row>
    <row r="129" spans="1:40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</row>
    <row r="130" spans="1:4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</row>
    <row r="131" spans="1:40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</row>
    <row r="132" spans="1:40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</row>
    <row r="133" spans="1:40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</row>
    <row r="134" spans="1:40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</row>
    <row r="135" spans="1:40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</row>
    <row r="136" spans="1:40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</row>
    <row r="137" spans="1:40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</row>
    <row r="138" spans="1:40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</row>
    <row r="139" spans="1:40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</row>
    <row r="140" spans="1: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</row>
    <row r="141" spans="1:40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</row>
    <row r="142" spans="1:40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</row>
    <row r="143" spans="1:40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</row>
    <row r="144" spans="1:40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</row>
    <row r="145" spans="1:40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</row>
    <row r="146" spans="1:40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</row>
    <row r="147" spans="1:40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</row>
    <row r="148" spans="1:40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</row>
    <row r="149" spans="1:40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</row>
    <row r="150" spans="1:4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</row>
    <row r="151" spans="1:40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</row>
    <row r="152" spans="1:40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</row>
    <row r="153" spans="1:40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</row>
    <row r="154" spans="1:40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</row>
    <row r="155" spans="1:40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</row>
    <row r="156" spans="1:40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</row>
    <row r="157" spans="1:40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</row>
    <row r="158" spans="1:40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</row>
    <row r="159" spans="1:40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</row>
    <row r="160" spans="1:4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</row>
    <row r="161" spans="1:40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</row>
    <row r="162" spans="1:40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</row>
    <row r="163" spans="1:40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</row>
    <row r="164" spans="1:40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</row>
    <row r="165" spans="1:40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</row>
    <row r="166" spans="1:40"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</row>
    <row r="167" spans="1:40"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</row>
    <row r="168" spans="1:40"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</row>
    <row r="169" spans="1:40"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</row>
    <row r="170" spans="1:40"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</row>
    <row r="171" spans="1:40"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</row>
    <row r="172" spans="1:40"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</row>
    <row r="173" spans="1:40"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</row>
    <row r="174" spans="1:40"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</row>
    <row r="175" spans="1:40"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</row>
    <row r="176" spans="1:40"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</row>
    <row r="177" spans="9:40"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</row>
    <row r="178" spans="9:40"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</row>
    <row r="179" spans="9:40"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</row>
    <row r="180" spans="9:40"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</row>
    <row r="181" spans="9:40"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</row>
    <row r="182" spans="9:40"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</row>
    <row r="183" spans="9:40"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</row>
    <row r="184" spans="9:40"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</row>
    <row r="185" spans="9:40"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</row>
    <row r="186" spans="9:40"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</row>
    <row r="187" spans="9:40"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</row>
    <row r="188" spans="9:40"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</row>
    <row r="189" spans="9:40"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</row>
    <row r="190" spans="9:40"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</row>
    <row r="191" spans="9:40"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</row>
    <row r="192" spans="9:40"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</row>
    <row r="193" spans="9:40"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</row>
    <row r="194" spans="9:40"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</row>
    <row r="195" spans="9:40"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</row>
    <row r="196" spans="9:40"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</row>
    <row r="197" spans="9:40"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</row>
    <row r="198" spans="9:40"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</row>
    <row r="199" spans="9:40"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</row>
    <row r="200" spans="9:40"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</row>
    <row r="201" spans="9:40"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</row>
    <row r="202" spans="9:40"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</row>
    <row r="203" spans="9:40"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</row>
    <row r="204" spans="9:40"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</row>
    <row r="205" spans="9:40"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</row>
    <row r="206" spans="9:40"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</row>
    <row r="207" spans="9:40"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</row>
    <row r="208" spans="9:40"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</row>
    <row r="209" spans="9:40"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</row>
    <row r="210" spans="9:40"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</row>
    <row r="211" spans="9:40"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</row>
    <row r="212" spans="9:40"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</row>
    <row r="213" spans="9:40"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</row>
    <row r="214" spans="9:40"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</row>
    <row r="215" spans="9:40"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</row>
    <row r="216" spans="9:40"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</row>
    <row r="217" spans="9:40"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</row>
    <row r="218" spans="9:40"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</row>
    <row r="219" spans="9:40"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</row>
    <row r="220" spans="9:40"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</row>
    <row r="221" spans="9:40"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</row>
    <row r="222" spans="9:40"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</row>
    <row r="223" spans="9:40"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</row>
    <row r="224" spans="9:40"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</row>
    <row r="225" spans="9:40"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</row>
    <row r="226" spans="9:40"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</row>
    <row r="227" spans="9:40"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</row>
    <row r="228" spans="9:40"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</row>
    <row r="229" spans="9:40"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</row>
    <row r="230" spans="9:40"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</row>
    <row r="231" spans="9:40"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</row>
    <row r="232" spans="9:40"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</row>
    <row r="233" spans="9:40"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</row>
    <row r="234" spans="9:40"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</row>
    <row r="235" spans="9:40"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</row>
    <row r="236" spans="9:40"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</row>
    <row r="237" spans="9:40"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</row>
    <row r="238" spans="9:40"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</row>
    <row r="239" spans="9:40"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</row>
    <row r="240" spans="9:40"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</row>
    <row r="241" spans="9:40"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</row>
    <row r="242" spans="9:40"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</row>
    <row r="243" spans="9:40"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</row>
    <row r="244" spans="9:40"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</row>
    <row r="245" spans="9:40"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</row>
    <row r="246" spans="9:40"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</row>
    <row r="247" spans="9:40"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</row>
    <row r="248" spans="9:40"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</row>
    <row r="249" spans="9:40"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</row>
    <row r="250" spans="9:40"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</row>
    <row r="251" spans="9:40"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</row>
    <row r="252" spans="9:40"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</row>
    <row r="253" spans="9:40"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</row>
    <row r="254" spans="9:40"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</row>
    <row r="255" spans="9:40"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</row>
    <row r="256" spans="9:40"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</row>
    <row r="257" spans="9:40"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</row>
    <row r="258" spans="9:40"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</row>
    <row r="259" spans="9:40"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</row>
    <row r="260" spans="9:40"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</row>
    <row r="261" spans="9:40"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</row>
    <row r="262" spans="9:40"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</row>
    <row r="263" spans="9:40"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</row>
    <row r="264" spans="9:40"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</row>
    <row r="265" spans="9:40"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</row>
    <row r="266" spans="9:40"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</row>
    <row r="267" spans="9:40"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</row>
    <row r="268" spans="9:40"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</row>
    <row r="269" spans="9:40"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</row>
    <row r="270" spans="9:40"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</row>
    <row r="271" spans="9:40"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</row>
    <row r="272" spans="9:40"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</row>
    <row r="273" spans="9:40"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</row>
    <row r="274" spans="9:40"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</row>
    <row r="275" spans="9:40"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</row>
    <row r="276" spans="9:40"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</row>
    <row r="277" spans="9:40"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</row>
    <row r="278" spans="9:40"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</row>
    <row r="279" spans="9:40"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</row>
    <row r="280" spans="9:40"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</row>
    <row r="281" spans="9:40"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</row>
    <row r="282" spans="9:40"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</row>
    <row r="283" spans="9:40"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</row>
    <row r="284" spans="9:40"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</row>
    <row r="285" spans="9:40"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</row>
    <row r="286" spans="9:40"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</row>
    <row r="287" spans="9:40"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</row>
    <row r="288" spans="9:40"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</row>
    <row r="289" spans="9:40"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</row>
    <row r="290" spans="9:40"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</row>
    <row r="291" spans="9:40"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</row>
    <row r="292" spans="9:40"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</row>
    <row r="293" spans="9:40"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</row>
    <row r="294" spans="9:40"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</row>
    <row r="295" spans="9:40"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</row>
    <row r="296" spans="9:40"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</row>
    <row r="297" spans="9:40"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</row>
    <row r="298" spans="9:40"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</row>
    <row r="299" spans="9:40"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</row>
    <row r="300" spans="9:40"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</row>
    <row r="301" spans="9:40"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</row>
    <row r="302" spans="9:40"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</row>
    <row r="303" spans="9:40"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</row>
    <row r="304" spans="9:40"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</row>
    <row r="305" spans="9:40"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</row>
    <row r="306" spans="9:40"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</row>
    <row r="307" spans="9:40"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</row>
    <row r="308" spans="9:40"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</row>
    <row r="309" spans="9:40"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</row>
    <row r="310" spans="9:40"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</row>
    <row r="311" spans="9:40"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</row>
    <row r="312" spans="9:40"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</row>
    <row r="313" spans="9:40"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</row>
    <row r="314" spans="9:40"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</row>
    <row r="315" spans="9:40"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</row>
    <row r="316" spans="9:40"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</row>
    <row r="317" spans="9:40"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</row>
    <row r="318" spans="9:40"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</row>
    <row r="319" spans="9:40"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</row>
    <row r="320" spans="9:40"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</row>
    <row r="321" spans="9:40"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</row>
    <row r="322" spans="9:40"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</row>
    <row r="323" spans="9:40"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</row>
    <row r="324" spans="9:40"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</row>
    <row r="325" spans="9:40"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</row>
    <row r="326" spans="9:40"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</row>
    <row r="327" spans="9:40"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</row>
    <row r="328" spans="9:40"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</row>
    <row r="329" spans="9:40"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</row>
    <row r="330" spans="9:40"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</row>
    <row r="331" spans="9:40"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</row>
    <row r="332" spans="9:40"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</row>
    <row r="333" spans="9:40"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</row>
    <row r="334" spans="9:40"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</row>
    <row r="335" spans="9:40"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</row>
    <row r="336" spans="9:40"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</row>
    <row r="337" spans="9:40"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</row>
    <row r="338" spans="9:40"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</row>
    <row r="339" spans="9:40"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</row>
    <row r="340" spans="9:40"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</row>
  </sheetData>
  <sheetProtection sheet="1" objects="1" scenarios="1"/>
  <phoneticPr fontId="9" type="noConversion"/>
  <printOptions gridLines="1" gridLinesSet="0"/>
  <pageMargins left="0.39370078740157483" right="0.39370078740157483" top="0.98425196850393704" bottom="0.59055118110236227" header="0.51181102362204722" footer="0.51181102362204722"/>
  <pageSetup paperSize="0" orientation="portrait" horizontalDpi="0" verticalDpi="0" copies="0" r:id="rId1"/>
  <headerFooter alignWithMargins="0">
    <oddHeader>&amp;A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55"/>
  <sheetViews>
    <sheetView workbookViewId="0">
      <selection activeCell="F6" sqref="F6"/>
    </sheetView>
  </sheetViews>
  <sheetFormatPr baseColWidth="10" defaultRowHeight="12.75"/>
  <cols>
    <col min="1" max="1" width="4.7109375" customWidth="1"/>
  </cols>
  <sheetData>
    <row r="1" spans="1:14" ht="15" customHeight="1">
      <c r="A1" s="8"/>
      <c r="B1" s="56"/>
      <c r="C1" s="56"/>
      <c r="D1" s="119" t="s">
        <v>104</v>
      </c>
      <c r="E1" s="120"/>
      <c r="F1" s="120"/>
      <c r="G1" s="8"/>
      <c r="H1" s="8"/>
      <c r="I1" s="8"/>
      <c r="J1" s="8"/>
      <c r="K1" s="8"/>
      <c r="L1" s="8"/>
      <c r="M1" s="8"/>
      <c r="N1" s="8"/>
    </row>
    <row r="2" spans="1:14" ht="13.5" customHeight="1">
      <c r="A2" s="8"/>
      <c r="B2" s="97" t="s">
        <v>105</v>
      </c>
      <c r="C2" s="97"/>
      <c r="D2" s="97"/>
      <c r="E2" s="97"/>
      <c r="F2" s="97"/>
      <c r="G2" s="97"/>
      <c r="H2" s="8"/>
      <c r="I2" s="8"/>
      <c r="J2" s="8"/>
      <c r="K2" s="8"/>
      <c r="L2" s="8"/>
      <c r="M2" s="8"/>
      <c r="N2" s="8"/>
    </row>
    <row r="3" spans="1:14">
      <c r="A3" s="8"/>
      <c r="B3" s="8"/>
      <c r="C3" s="8"/>
      <c r="D3" s="121"/>
      <c r="E3" s="121"/>
      <c r="F3" s="121"/>
      <c r="G3" s="121"/>
      <c r="H3" s="121"/>
      <c r="I3" s="8"/>
      <c r="J3" s="8"/>
      <c r="K3" s="8"/>
      <c r="L3" s="8"/>
      <c r="M3" s="8"/>
      <c r="N3" s="8"/>
    </row>
    <row r="4" spans="1:14" ht="11.25" customHeight="1">
      <c r="A4" s="8"/>
      <c r="B4" s="8"/>
      <c r="C4" s="8"/>
      <c r="D4" s="121" t="s">
        <v>106</v>
      </c>
      <c r="E4" s="121"/>
      <c r="F4" s="121"/>
      <c r="G4" s="121"/>
      <c r="H4" s="121"/>
      <c r="I4" s="8"/>
      <c r="J4" s="8"/>
      <c r="K4" s="8"/>
      <c r="L4" s="8"/>
      <c r="M4" s="8"/>
      <c r="N4" s="8"/>
    </row>
    <row r="5" spans="1:14">
      <c r="A5" s="8"/>
      <c r="B5" s="8"/>
      <c r="C5" s="8"/>
      <c r="D5" s="8"/>
      <c r="E5" s="8"/>
      <c r="F5" s="122"/>
      <c r="G5" s="122"/>
      <c r="H5" s="8"/>
      <c r="I5" s="8"/>
      <c r="J5" s="8"/>
      <c r="K5" s="8"/>
      <c r="L5" s="8"/>
      <c r="M5" s="8"/>
      <c r="N5" s="8"/>
    </row>
    <row r="6" spans="1:14">
      <c r="A6" s="8"/>
      <c r="B6" s="8"/>
      <c r="C6" s="8"/>
      <c r="D6" s="8"/>
      <c r="E6" s="8"/>
      <c r="F6" s="123" t="s">
        <v>107</v>
      </c>
      <c r="G6" s="124"/>
      <c r="H6" s="8"/>
      <c r="I6" s="8"/>
      <c r="J6" s="8"/>
      <c r="K6" s="8"/>
      <c r="L6" s="8"/>
      <c r="M6" s="8"/>
      <c r="N6" s="8"/>
    </row>
    <row r="7" spans="1:14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</row>
    <row r="8" spans="1:14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</row>
    <row r="9" spans="1:14">
      <c r="A9" s="8"/>
      <c r="B9" s="8"/>
      <c r="C9" s="8"/>
      <c r="D9" s="8"/>
      <c r="E9" s="122" t="s">
        <v>108</v>
      </c>
      <c r="F9" s="8"/>
      <c r="G9" s="8"/>
      <c r="H9" s="8"/>
      <c r="I9" s="8"/>
      <c r="J9" s="8"/>
      <c r="K9" s="8"/>
      <c r="L9" s="8"/>
      <c r="M9" s="8"/>
      <c r="N9" s="8"/>
    </row>
    <row r="10" spans="1:14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</row>
    <row r="11" spans="1:14">
      <c r="A11" s="8"/>
      <c r="B11" s="125" t="s">
        <v>109</v>
      </c>
      <c r="C11" s="8"/>
      <c r="D11" s="8"/>
      <c r="E11" s="8"/>
      <c r="F11" s="126" t="s">
        <v>110</v>
      </c>
      <c r="G11" s="8"/>
      <c r="H11" s="8"/>
      <c r="I11" s="8"/>
      <c r="J11" s="8"/>
      <c r="K11" s="8"/>
      <c r="L11" s="8"/>
      <c r="M11" s="8"/>
      <c r="N11" s="8"/>
    </row>
    <row r="12" spans="1:14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</row>
    <row r="13" spans="1:14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</row>
    <row r="14" spans="1:14">
      <c r="A14" s="8"/>
      <c r="B14" s="8"/>
      <c r="C14" s="8"/>
      <c r="D14" s="8"/>
      <c r="E14" s="8"/>
      <c r="F14" s="122" t="s">
        <v>111</v>
      </c>
      <c r="G14" s="8"/>
      <c r="H14" s="8"/>
      <c r="I14" s="8"/>
      <c r="J14" s="8"/>
      <c r="K14" s="8"/>
      <c r="L14" s="8"/>
      <c r="M14" s="8"/>
      <c r="N14" s="8"/>
    </row>
    <row r="15" spans="1:14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</row>
    <row r="16" spans="1:14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</row>
    <row r="17" spans="1:14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</row>
    <row r="18" spans="1:14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</row>
    <row r="19" spans="1:14">
      <c r="A19" s="8"/>
      <c r="B19" s="8"/>
      <c r="C19" s="8"/>
      <c r="D19" s="126" t="s">
        <v>112</v>
      </c>
      <c r="E19" s="8"/>
      <c r="F19" s="8"/>
      <c r="G19" s="8"/>
      <c r="H19" s="8"/>
      <c r="I19" s="8"/>
      <c r="J19" s="8"/>
      <c r="K19" s="8"/>
      <c r="L19" s="8"/>
      <c r="M19" s="8"/>
      <c r="N19" s="8"/>
    </row>
    <row r="20" spans="1:14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</row>
    <row r="21" spans="1:14">
      <c r="A21" s="102" t="s">
        <v>113</v>
      </c>
      <c r="B21" s="102"/>
      <c r="C21" s="102"/>
      <c r="D21" s="102"/>
      <c r="E21" s="102"/>
      <c r="F21" s="102"/>
      <c r="G21" s="102"/>
      <c r="H21" s="102"/>
      <c r="I21" s="8"/>
      <c r="J21" s="8"/>
      <c r="K21" s="8"/>
      <c r="L21" s="8"/>
      <c r="M21" s="8"/>
      <c r="N21" s="8"/>
    </row>
    <row r="22" spans="1:14">
      <c r="A22" s="102" t="s">
        <v>114</v>
      </c>
      <c r="B22" s="102"/>
      <c r="C22" s="102"/>
      <c r="D22" s="102"/>
      <c r="E22" s="102"/>
      <c r="F22" s="102"/>
      <c r="G22" s="102"/>
      <c r="H22" s="102"/>
      <c r="I22" s="8"/>
      <c r="J22" s="8"/>
      <c r="K22" s="8"/>
      <c r="L22" s="8"/>
      <c r="M22" s="8"/>
      <c r="N22" s="8"/>
    </row>
    <row r="23" spans="1:14">
      <c r="A23" s="102" t="s">
        <v>115</v>
      </c>
      <c r="B23" s="102"/>
      <c r="C23" s="102"/>
      <c r="D23" s="102"/>
      <c r="E23" s="102"/>
      <c r="F23" s="102"/>
      <c r="G23" s="102"/>
      <c r="H23" s="102"/>
      <c r="I23" s="8"/>
      <c r="J23" s="8"/>
      <c r="K23" s="8"/>
      <c r="L23" s="8"/>
      <c r="M23" s="8"/>
      <c r="N23" s="8"/>
    </row>
    <row r="24" spans="1:14">
      <c r="A24" s="103" t="s">
        <v>116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</row>
    <row r="25" spans="1:14">
      <c r="A25" s="103" t="s">
        <v>117</v>
      </c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>
      <c r="A26" s="103" t="s">
        <v>118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>
      <c r="A27" s="103" t="s">
        <v>119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>
      <c r="A28" s="103" t="s">
        <v>120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>
      <c r="A29" s="107" t="s">
        <v>121</v>
      </c>
      <c r="B29" s="107"/>
      <c r="C29" s="107"/>
      <c r="D29" s="107"/>
      <c r="E29" s="107"/>
      <c r="F29" s="107"/>
      <c r="G29" s="107"/>
      <c r="H29" s="107"/>
      <c r="I29" s="107"/>
      <c r="J29" s="8"/>
      <c r="K29" s="8"/>
      <c r="L29" s="8"/>
      <c r="M29" s="8"/>
      <c r="N29" s="8"/>
    </row>
    <row r="30" spans="1:14">
      <c r="A30" s="107" t="s">
        <v>122</v>
      </c>
      <c r="B30" s="107"/>
      <c r="C30" s="107"/>
      <c r="D30" s="107"/>
      <c r="E30" s="107"/>
      <c r="F30" s="107"/>
      <c r="G30" s="107"/>
      <c r="H30" s="107"/>
      <c r="I30" s="107"/>
      <c r="J30" s="8"/>
      <c r="K30" s="8"/>
      <c r="L30" s="8"/>
      <c r="M30" s="8"/>
      <c r="N30" s="8"/>
    </row>
    <row r="31" spans="1:14" ht="87.75">
      <c r="A31" s="8"/>
      <c r="B31" s="8"/>
      <c r="C31" s="8"/>
      <c r="D31" s="127" t="s">
        <v>123</v>
      </c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>
      <c r="I55" s="8"/>
      <c r="J55" s="8"/>
      <c r="K55" s="8"/>
      <c r="L55" s="8"/>
      <c r="M55" s="8"/>
      <c r="N55" s="8"/>
    </row>
  </sheetData>
  <sheetProtection sheet="1" objects="1" scenarios="1"/>
  <phoneticPr fontId="9" type="noConversion"/>
  <printOptions gridLines="1" gridLinesSet="0"/>
  <pageMargins left="0.78740157499999996" right="0.78740157499999996" top="0.984251969" bottom="0.984251969" header="0.4921259845" footer="0.4921259845"/>
  <pageSetup paperSize="0" orientation="portrait" horizontalDpi="0" verticalDpi="0" copies="0" r:id="rId1"/>
  <headerFooter alignWithMargins="0">
    <oddHeader>&amp;A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2.75"/>
  <sheetData/>
  <phoneticPr fontId="9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2.75"/>
  <sheetData/>
  <phoneticPr fontId="9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2.75"/>
  <sheetData/>
  <phoneticPr fontId="9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2.75"/>
  <sheetData/>
  <phoneticPr fontId="9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2.75"/>
  <sheetData/>
  <phoneticPr fontId="9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2.75"/>
  <sheetData/>
  <phoneticPr fontId="9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2.75"/>
  <sheetData/>
  <phoneticPr fontId="9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2.75"/>
  <sheetData/>
  <phoneticPr fontId="9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2.75"/>
  <sheetData/>
  <phoneticPr fontId="9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2.75"/>
  <sheetData/>
  <phoneticPr fontId="9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Menu</vt:lpstr>
      <vt:lpstr>saisie</vt:lpstr>
      <vt:lpstr>cap</vt:lpstr>
      <vt:lpstr>calculs</vt:lpstr>
      <vt:lpstr>lisez-moi</vt:lpstr>
      <vt:lpstr>illustration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  <vt:lpstr>Feuil16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AFPA</dc:creator>
  <cp:lastModifiedBy>gmb</cp:lastModifiedBy>
  <dcterms:created xsi:type="dcterms:W3CDTF">2009-09-06T12:48:26Z</dcterms:created>
  <dcterms:modified xsi:type="dcterms:W3CDTF">2015-07-11T09:43:26Z</dcterms:modified>
</cp:coreProperties>
</file>