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550" windowHeight="10560" activeTab="3"/>
  </bookViews>
  <sheets>
    <sheet name="FACTURE" sheetId="2" r:id="rId1"/>
    <sheet name="Catégorie" sheetId="6" r:id="rId2"/>
    <sheet name="Liste des clients" sheetId="5" r:id="rId3"/>
    <sheet name="Liste des factures" sheetId="3" r:id="rId4"/>
  </sheets>
  <definedNames>
    <definedName name="_xlnm._FilterDatabase" localSheetId="2" hidden="1">'Liste des clients'!$A:$A</definedName>
    <definedName name="_xlnm._FilterDatabase" localSheetId="3" hidden="1">'Liste des factures'!$A$1:$AL$4</definedName>
    <definedName name="_xlnm.Print_Titles" localSheetId="3">'Liste des factures'!$1:$1</definedName>
    <definedName name="_xlnm.Print_Area" localSheetId="0">FACTURE!$A:$F</definedName>
  </definedNames>
  <calcPr calcId="162913"/>
</workbook>
</file>

<file path=xl/calcChain.xml><?xml version="1.0" encoding="utf-8"?>
<calcChain xmlns="http://schemas.openxmlformats.org/spreadsheetml/2006/main">
  <c r="D13" i="3" l="1"/>
  <c r="D14" i="3"/>
  <c r="D15" i="3"/>
  <c r="D16" i="3"/>
  <c r="D17" i="3"/>
  <c r="D6" i="3"/>
  <c r="G6" i="3"/>
  <c r="F6" i="3"/>
  <c r="E6" i="3"/>
  <c r="H2" i="3"/>
  <c r="H4" i="3"/>
  <c r="H3" i="3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C12" i="2"/>
  <c r="C11" i="2"/>
  <c r="F4" i="2"/>
  <c r="F3" i="2"/>
  <c r="A2" i="5"/>
  <c r="A3" i="5"/>
  <c r="D9" i="2"/>
  <c r="B9" i="2"/>
  <c r="B8" i="2"/>
  <c r="B7" i="2"/>
  <c r="C33" i="3"/>
  <c r="C32" i="3"/>
  <c r="C31" i="3"/>
  <c r="C30" i="3"/>
  <c r="C29" i="3"/>
  <c r="C28" i="3"/>
  <c r="C27" i="3"/>
  <c r="C26" i="3"/>
  <c r="C25" i="3"/>
  <c r="C24" i="3"/>
  <c r="C23" i="3"/>
  <c r="C22" i="3"/>
  <c r="C21" i="3"/>
  <c r="C20" i="3"/>
  <c r="C19" i="3"/>
  <c r="C18" i="3"/>
  <c r="C17" i="3"/>
  <c r="C16" i="3"/>
  <c r="C15" i="3"/>
  <c r="C14" i="3"/>
  <c r="C11" i="3"/>
  <c r="C12" i="3"/>
  <c r="C10" i="3"/>
  <c r="B33" i="3"/>
  <c r="D33" i="3" s="1"/>
  <c r="B32" i="3"/>
  <c r="D32" i="3" s="1"/>
  <c r="B31" i="3"/>
  <c r="D31" i="3" s="1"/>
  <c r="B30" i="3"/>
  <c r="D30" i="3" s="1"/>
  <c r="B29" i="3"/>
  <c r="D29" i="3" s="1"/>
  <c r="B28" i="3"/>
  <c r="D28" i="3" s="1"/>
  <c r="B27" i="3"/>
  <c r="D27" i="3" s="1"/>
  <c r="B26" i="3"/>
  <c r="D26" i="3" s="1"/>
  <c r="B25" i="3"/>
  <c r="D25" i="3" s="1"/>
  <c r="B24" i="3"/>
  <c r="D24" i="3" s="1"/>
  <c r="B23" i="3"/>
  <c r="D23" i="3" s="1"/>
  <c r="B22" i="3"/>
  <c r="D22" i="3" s="1"/>
  <c r="B21" i="3"/>
  <c r="D21" i="3" s="1"/>
  <c r="B20" i="3"/>
  <c r="D20" i="3" s="1"/>
  <c r="B19" i="3"/>
  <c r="D19" i="3" s="1"/>
  <c r="B18" i="3"/>
  <c r="D18" i="3" s="1"/>
  <c r="B17" i="3"/>
  <c r="B16" i="3"/>
  <c r="B15" i="3"/>
  <c r="B14" i="3"/>
  <c r="B13" i="3"/>
  <c r="B12" i="3"/>
  <c r="D12" i="3" s="1"/>
  <c r="B11" i="3"/>
  <c r="D11" i="3" s="1"/>
  <c r="B10" i="3"/>
  <c r="D10" i="3" s="1"/>
  <c r="D35" i="3" l="1"/>
  <c r="F16" i="2"/>
  <c r="F15" i="2"/>
  <c r="F20" i="2"/>
  <c r="F19" i="2"/>
  <c r="F18" i="2"/>
  <c r="F17" i="2"/>
  <c r="F14" i="2"/>
  <c r="F24" i="2"/>
  <c r="F23" i="2"/>
  <c r="F22" i="2"/>
  <c r="F21" i="2"/>
  <c r="F13" i="2"/>
  <c r="F12" i="2"/>
  <c r="F11" i="2"/>
  <c r="F25" i="2"/>
  <c r="F26" i="2" l="1"/>
  <c r="F28" i="2" s="1"/>
  <c r="F27" i="2" l="1"/>
  <c r="F29" i="2" s="1"/>
</calcChain>
</file>

<file path=xl/sharedStrings.xml><?xml version="1.0" encoding="utf-8"?>
<sst xmlns="http://schemas.openxmlformats.org/spreadsheetml/2006/main" count="63" uniqueCount="52">
  <si>
    <t>FACTURE</t>
  </si>
  <si>
    <t>Date</t>
  </si>
  <si>
    <t>Facturer à :</t>
  </si>
  <si>
    <t>Montant</t>
  </si>
  <si>
    <t xml:space="preserve">Sous-total   </t>
  </si>
  <si>
    <t>TOTAL À PAYER</t>
  </si>
  <si>
    <t>Taux</t>
  </si>
  <si>
    <t>TPS  #</t>
  </si>
  <si>
    <t>TVQ #</t>
  </si>
  <si>
    <t>Numéro</t>
  </si>
  <si>
    <t>Détail</t>
  </si>
  <si>
    <t>No client</t>
  </si>
  <si>
    <t>Quantité</t>
  </si>
  <si>
    <t>438-494-8386</t>
  </si>
  <si>
    <t>1273 Front, Longueuil  (Québec)   J4K 2B7</t>
  </si>
  <si>
    <t>Nom:</t>
  </si>
  <si>
    <t>Adresse:</t>
  </si>
  <si>
    <t>Ville</t>
  </si>
  <si>
    <t>Code Postal</t>
  </si>
  <si>
    <t>Tél:</t>
  </si>
  <si>
    <t>Kilométrage</t>
  </si>
  <si>
    <t>J3G 0C2</t>
  </si>
  <si>
    <t>Adresse</t>
  </si>
  <si>
    <t>Code postal</t>
  </si>
  <si>
    <t>Téléphone</t>
  </si>
  <si>
    <t>Nom du client</t>
  </si>
  <si>
    <t>ms-premium@hotmail.com</t>
  </si>
  <si>
    <t xml:space="preserve">Entretien ménager résidentiel </t>
  </si>
  <si>
    <t>EM-RES</t>
  </si>
  <si>
    <t>EM-COM</t>
  </si>
  <si>
    <t># Facture</t>
  </si>
  <si>
    <t>TPS</t>
  </si>
  <si>
    <t>TVQ</t>
  </si>
  <si>
    <t>Total</t>
  </si>
  <si>
    <t>Code</t>
  </si>
  <si>
    <t>Description</t>
  </si>
  <si>
    <t>Karine Lachapelle</t>
  </si>
  <si>
    <t>Beloeil</t>
  </si>
  <si>
    <t>em-res</t>
  </si>
  <si>
    <t>Client</t>
  </si>
  <si>
    <t>Mois</t>
  </si>
  <si>
    <t>Répartition</t>
  </si>
  <si>
    <t>Entretien ménager commercial</t>
  </si>
  <si>
    <t>em-com</t>
  </si>
  <si>
    <t>Entretien paysager - coupe de pelouse</t>
  </si>
  <si>
    <t>#N/A  Ajouter code dans catégories</t>
  </si>
  <si>
    <t>Marylène Savard</t>
  </si>
  <si>
    <t>349, rue Guy Girouard</t>
  </si>
  <si>
    <t>ep-pelouse</t>
  </si>
  <si>
    <t>EP-pelouse</t>
  </si>
  <si>
    <t>12, St-Jean-Baptiste</t>
  </si>
  <si>
    <t>J3G 1Y7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</si>
</sst>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64" formatCode="&quot;$&quot;#,##0.00_);\(&quot;$&quot;#,##0.00\)"/>
    <numFmt numFmtId="165" formatCode="_(&quot;$&quot;* #,##0.00_);_(&quot;$&quot;* \(#,##0.00\);_(&quot;$&quot;* &quot;-&quot;??_);_(@_)"/>
    <numFmt numFmtId="166" formatCode="dd\/mm\/yyyy"/>
    <numFmt numFmtId="167" formatCode="###\-###\-####"/>
    <numFmt numFmtId="168" formatCode="&quot;#&quot;#&quot;# &quot;#&quot;#&quot;#"/>
    <numFmt numFmtId="169" formatCode="0000"/>
    <numFmt numFmtId="170" formatCode="[&lt;=9999999]###\-####;###\-###\-####"/>
    <numFmt numFmtId="171" formatCode="\j\j\-mm/aaaa"/>
    <numFmt numFmtId="172" formatCode="mmmm\ yyyy"/>
  </numFmts>
  <fonts count="15" x14ac:knownFonts="1">
    <font>
      <sz val="11"/>
      <color theme="1"/>
      <name val="Rockwell"/>
      <family val="2"/>
      <scheme val="minor"/>
    </font>
    <font>
      <sz val="11"/>
      <color theme="1"/>
      <name val="Rockwell"/>
      <family val="2"/>
      <scheme val="minor"/>
    </font>
    <font>
      <sz val="11"/>
      <color theme="4" tint="-0.499984740745262"/>
      <name val="Rockwell"/>
      <family val="2"/>
      <scheme val="minor"/>
    </font>
    <font>
      <sz val="26"/>
      <color theme="4" tint="-0.499984740745262"/>
      <name val="Arial"/>
      <family val="2"/>
    </font>
    <font>
      <b/>
      <sz val="9"/>
      <color theme="4" tint="-0.499984740745262"/>
      <name val="Arial"/>
      <family val="2"/>
    </font>
    <font>
      <b/>
      <sz val="10"/>
      <color theme="4" tint="-0.499984740745262"/>
      <name val="Arial"/>
      <family val="2"/>
    </font>
    <font>
      <sz val="10"/>
      <color theme="4" tint="-0.499984740745262"/>
      <name val="Arial"/>
      <family val="2"/>
    </font>
    <font>
      <sz val="9"/>
      <color theme="4" tint="-0.499984740745262"/>
      <name val="Arial"/>
      <family val="2"/>
    </font>
    <font>
      <b/>
      <sz val="11"/>
      <color theme="4" tint="-0.499984740745262"/>
      <name val="Arial"/>
      <family val="2"/>
    </font>
    <font>
      <b/>
      <sz val="11"/>
      <color theme="4" tint="-0.499984740745262"/>
      <name val="Rockwell"/>
      <family val="2"/>
      <scheme val="minor"/>
    </font>
    <font>
      <b/>
      <sz val="11"/>
      <color theme="4" tint="-0.499984740745262"/>
      <name val="Rockwell"/>
      <family val="1"/>
      <scheme val="minor"/>
    </font>
    <font>
      <b/>
      <sz val="14"/>
      <color theme="4" tint="-0.499984740745262"/>
      <name val="Rockwell"/>
      <family val="1"/>
      <scheme val="minor"/>
    </font>
    <font>
      <b/>
      <sz val="11"/>
      <color indexed="10"/>
      <name val="Rockwell"/>
      <family val="1"/>
      <scheme val="minor"/>
    </font>
    <font>
      <b/>
      <sz val="14"/>
      <color indexed="10"/>
      <name val="Rockwell"/>
      <family val="1"/>
      <scheme val="minor"/>
    </font>
    <font>
      <b/>
      <sz val="11"/>
      <color theme="1"/>
      <name val="Rockwell"/>
      <family val="1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135">
    <xf numFmtId="0" fontId="0" fillId="0" borderId="0" xfId="0"/>
    <xf numFmtId="0" fontId="2" fillId="0" borderId="0" xfId="0" applyFont="1" applyAlignment="1" applyProtection="1">
      <alignment horizontal="left" indent="1"/>
    </xf>
    <xf numFmtId="164" fontId="7" fillId="0" borderId="1" xfId="1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vertical="center"/>
    </xf>
    <xf numFmtId="4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4" fontId="6" fillId="0" borderId="23" xfId="0" applyNumberFormat="1" applyFont="1" applyFill="1" applyBorder="1" applyAlignment="1" applyProtection="1">
      <alignment horizontal="center" vertical="center" wrapText="1"/>
      <protection locked="0"/>
    </xf>
    <xf numFmtId="164" fontId="7" fillId="0" borderId="23" xfId="1" applyNumberFormat="1" applyFont="1" applyFill="1" applyBorder="1" applyAlignment="1" applyProtection="1">
      <alignment horizontal="center" vertical="center"/>
      <protection locked="0"/>
    </xf>
    <xf numFmtId="4" fontId="5" fillId="2" borderId="12" xfId="0" applyNumberFormat="1" applyFont="1" applyFill="1" applyBorder="1" applyAlignment="1" applyProtection="1">
      <alignment horizontal="center" vertical="center" wrapText="1"/>
      <protection locked="0"/>
    </xf>
    <xf numFmtId="164" fontId="4" fillId="2" borderId="12" xfId="1" applyNumberFormat="1" applyFont="1" applyFill="1" applyBorder="1" applyAlignment="1" applyProtection="1">
      <alignment horizontal="center" vertical="center"/>
      <protection locked="0"/>
    </xf>
    <xf numFmtId="165" fontId="4" fillId="2" borderId="13" xfId="1" applyNumberFormat="1" applyFont="1" applyFill="1" applyBorder="1" applyAlignment="1" applyProtection="1">
      <alignment horizontal="center" vertical="center"/>
    </xf>
    <xf numFmtId="0" fontId="10" fillId="4" borderId="1" xfId="0" applyFont="1" applyFill="1" applyBorder="1" applyAlignment="1" applyProtection="1">
      <alignment horizontal="left" vertical="center" indent="1"/>
    </xf>
    <xf numFmtId="0" fontId="0" fillId="0" borderId="0" xfId="0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/>
    <xf numFmtId="166" fontId="5" fillId="3" borderId="14" xfId="0" applyNumberFormat="1" applyFont="1" applyFill="1" applyBorder="1" applyAlignment="1" applyProtection="1">
      <alignment horizontal="center" vertical="center"/>
      <protection locked="0"/>
    </xf>
    <xf numFmtId="169" fontId="0" fillId="0" borderId="2" xfId="0" applyNumberFormat="1" applyBorder="1" applyAlignment="1" applyProtection="1">
      <alignment horizontal="center"/>
      <protection locked="0"/>
    </xf>
    <xf numFmtId="169" fontId="0" fillId="5" borderId="0" xfId="0" applyNumberFormat="1" applyFill="1" applyAlignment="1" applyProtection="1">
      <protection locked="0"/>
    </xf>
    <xf numFmtId="0" fontId="0" fillId="5" borderId="0" xfId="0" applyFill="1" applyAlignment="1" applyProtection="1">
      <protection locked="0"/>
    </xf>
    <xf numFmtId="0" fontId="0" fillId="5" borderId="0" xfId="0" applyFill="1" applyAlignment="1" applyProtection="1">
      <alignment horizontal="center"/>
      <protection locked="0"/>
    </xf>
    <xf numFmtId="170" fontId="0" fillId="5" borderId="0" xfId="0" applyNumberFormat="1" applyFill="1" applyAlignment="1" applyProtection="1">
      <alignment horizontal="center"/>
      <protection locked="0"/>
    </xf>
    <xf numFmtId="169" fontId="0" fillId="0" borderId="0" xfId="0" applyNumberFormat="1" applyAlignment="1" applyProtection="1">
      <alignment horizontal="center"/>
      <protection locked="0"/>
    </xf>
    <xf numFmtId="0" fontId="0" fillId="0" borderId="0" xfId="0" applyFill="1" applyAlignment="1" applyProtection="1">
      <alignment horizontal="left"/>
      <protection locked="0"/>
    </xf>
    <xf numFmtId="0" fontId="0" fillId="0" borderId="0" xfId="0" applyFill="1" applyAlignment="1" applyProtection="1">
      <alignment horizontal="center"/>
      <protection locked="0"/>
    </xf>
    <xf numFmtId="170" fontId="0" fillId="0" borderId="0" xfId="0" applyNumberFormat="1" applyFill="1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0" fontId="0" fillId="0" borderId="0" xfId="0" applyAlignment="1" applyProtection="1">
      <alignment horizontal="center"/>
      <protection locked="0"/>
    </xf>
    <xf numFmtId="170" fontId="0" fillId="0" borderId="0" xfId="0" applyNumberForma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5" borderId="0" xfId="0" applyFill="1" applyProtection="1">
      <protection locked="0"/>
    </xf>
    <xf numFmtId="0" fontId="0" fillId="0" borderId="0" xfId="0" applyFill="1" applyProtection="1">
      <protection locked="0"/>
    </xf>
    <xf numFmtId="0" fontId="0" fillId="0" borderId="0" xfId="0" applyFill="1"/>
    <xf numFmtId="0" fontId="0" fillId="0" borderId="0" xfId="0" applyFill="1" applyAlignment="1" applyProtection="1">
      <protection locked="0"/>
    </xf>
    <xf numFmtId="0" fontId="0" fillId="0" borderId="0" xfId="0" applyFill="1" applyAlignment="1"/>
    <xf numFmtId="169" fontId="0" fillId="0" borderId="0" xfId="0" applyNumberFormat="1" applyFill="1" applyAlignment="1" applyProtection="1">
      <alignment horizontal="center"/>
      <protection locked="0"/>
    </xf>
    <xf numFmtId="0" fontId="6" fillId="0" borderId="1" xfId="0" applyFont="1" applyFill="1" applyBorder="1" applyAlignment="1" applyProtection="1">
      <alignment horizontal="left" vertical="center" wrapText="1"/>
      <protection locked="0"/>
    </xf>
    <xf numFmtId="0" fontId="6" fillId="0" borderId="23" xfId="0" applyFont="1" applyFill="1" applyBorder="1" applyAlignment="1" applyProtection="1">
      <alignment horizontal="left" vertical="center" wrapText="1"/>
      <protection locked="0"/>
    </xf>
    <xf numFmtId="165" fontId="7" fillId="0" borderId="8" xfId="1" applyNumberFormat="1" applyFont="1" applyBorder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/>
    </xf>
    <xf numFmtId="165" fontId="7" fillId="0" borderId="24" xfId="1" applyNumberFormat="1" applyFont="1" applyBorder="1" applyAlignment="1" applyProtection="1">
      <alignment horizontal="left" vertical="center"/>
    </xf>
    <xf numFmtId="0" fontId="6" fillId="3" borderId="3" xfId="0" applyFont="1" applyFill="1" applyBorder="1" applyAlignment="1" applyProtection="1">
      <alignment horizontal="left" vertical="center"/>
    </xf>
    <xf numFmtId="165" fontId="4" fillId="3" borderId="5" xfId="1" applyNumberFormat="1" applyFont="1" applyFill="1" applyBorder="1" applyAlignment="1" applyProtection="1">
      <alignment horizontal="right" vertical="center"/>
    </xf>
    <xf numFmtId="0" fontId="6" fillId="3" borderId="15" xfId="0" applyFont="1" applyFill="1" applyBorder="1" applyAlignment="1" applyProtection="1">
      <alignment horizontal="left" vertical="center"/>
    </xf>
    <xf numFmtId="165" fontId="4" fillId="3" borderId="18" xfId="1" applyNumberFormat="1" applyFont="1" applyFill="1" applyBorder="1" applyAlignment="1" applyProtection="1">
      <alignment horizontal="right" vertical="center"/>
    </xf>
    <xf numFmtId="0" fontId="2" fillId="3" borderId="15" xfId="0" applyFont="1" applyFill="1" applyBorder="1" applyAlignment="1" applyProtection="1">
      <alignment horizontal="left" vertical="center"/>
    </xf>
    <xf numFmtId="165" fontId="8" fillId="3" borderId="18" xfId="1" applyNumberFormat="1" applyFont="1" applyFill="1" applyBorder="1" applyAlignment="1" applyProtection="1">
      <alignment horizontal="right" vertical="center"/>
    </xf>
    <xf numFmtId="165" fontId="8" fillId="2" borderId="2" xfId="1" applyNumberFormat="1" applyFont="1" applyFill="1" applyBorder="1" applyAlignment="1" applyProtection="1">
      <alignment horizontal="left" vertical="center"/>
    </xf>
    <xf numFmtId="0" fontId="0" fillId="0" borderId="0" xfId="0" applyAlignment="1">
      <alignment vertical="center"/>
    </xf>
    <xf numFmtId="0" fontId="5" fillId="3" borderId="6" xfId="0" applyFont="1" applyFill="1" applyBorder="1" applyAlignment="1" applyProtection="1">
      <alignment vertical="center"/>
    </xf>
    <xf numFmtId="0" fontId="5" fillId="3" borderId="10" xfId="0" applyFont="1" applyFill="1" applyBorder="1" applyAlignment="1" applyProtection="1">
      <alignment vertical="center"/>
    </xf>
    <xf numFmtId="0" fontId="5" fillId="3" borderId="11" xfId="0" applyFont="1" applyFill="1" applyBorder="1" applyAlignment="1" applyProtection="1">
      <alignment vertical="center"/>
    </xf>
    <xf numFmtId="171" fontId="0" fillId="5" borderId="0" xfId="0" applyNumberFormat="1" applyFill="1" applyAlignment="1" applyProtection="1">
      <alignment horizontal="center"/>
      <protection locked="0"/>
    </xf>
    <xf numFmtId="171" fontId="0" fillId="0" borderId="0" xfId="0" applyNumberFormat="1" applyProtection="1">
      <protection locked="0"/>
    </xf>
    <xf numFmtId="14" fontId="0" fillId="0" borderId="0" xfId="0" applyNumberFormat="1" applyAlignment="1" applyProtection="1">
      <alignment horizontal="center"/>
      <protection locked="0"/>
    </xf>
    <xf numFmtId="4" fontId="0" fillId="0" borderId="0" xfId="0" applyNumberFormat="1" applyAlignment="1" applyProtection="1">
      <alignment horizontal="right"/>
      <protection locked="0"/>
    </xf>
    <xf numFmtId="172" fontId="0" fillId="0" borderId="0" xfId="0" applyNumberFormat="1" applyAlignment="1" applyProtection="1">
      <alignment horizontal="right"/>
      <protection locked="0"/>
    </xf>
    <xf numFmtId="4" fontId="0" fillId="0" borderId="0" xfId="0" applyNumberFormat="1" applyAlignment="1">
      <alignment horizontal="center"/>
    </xf>
    <xf numFmtId="4" fontId="0" fillId="0" borderId="0" xfId="0" applyNumberFormat="1" applyAlignment="1">
      <alignment horizontal="left"/>
    </xf>
    <xf numFmtId="4" fontId="0" fillId="0" borderId="0" xfId="0" applyNumberFormat="1"/>
    <xf numFmtId="165" fontId="4" fillId="2" borderId="16" xfId="1" applyNumberFormat="1" applyFont="1" applyFill="1" applyBorder="1" applyAlignment="1" applyProtection="1">
      <alignment horizontal="left" vertical="center"/>
    </xf>
    <xf numFmtId="165" fontId="4" fillId="2" borderId="2" xfId="1" applyNumberFormat="1" applyFont="1" applyFill="1" applyBorder="1" applyAlignment="1" applyProtection="1">
      <alignment horizontal="left" vertical="center"/>
    </xf>
    <xf numFmtId="0" fontId="9" fillId="5" borderId="0" xfId="0" applyFont="1" applyFill="1" applyAlignment="1" applyProtection="1">
      <alignment horizontal="left" vertical="center"/>
    </xf>
    <xf numFmtId="0" fontId="9" fillId="5" borderId="0" xfId="0" applyFont="1" applyFill="1" applyAlignment="1" applyProtection="1">
      <alignment horizontal="center" vertical="center"/>
    </xf>
    <xf numFmtId="0" fontId="2" fillId="5" borderId="0" xfId="0" applyFont="1" applyFill="1" applyAlignment="1" applyProtection="1">
      <alignment horizontal="left" vertical="center" indent="1"/>
    </xf>
    <xf numFmtId="169" fontId="5" fillId="3" borderId="2" xfId="0" applyNumberFormat="1" applyFont="1" applyFill="1" applyBorder="1" applyAlignment="1" applyProtection="1">
      <alignment horizontal="center" vertical="center"/>
      <protection locked="0"/>
    </xf>
    <xf numFmtId="0" fontId="14" fillId="0" borderId="0" xfId="0" applyFont="1" applyAlignment="1" applyProtection="1">
      <alignment horizontal="right"/>
      <protection locked="0"/>
    </xf>
    <xf numFmtId="4" fontId="14" fillId="0" borderId="0" xfId="0" applyNumberFormat="1" applyFont="1" applyAlignment="1" applyProtection="1">
      <alignment horizontal="right"/>
      <protection locked="0"/>
    </xf>
    <xf numFmtId="0" fontId="14" fillId="0" borderId="0" xfId="0" applyFont="1" applyAlignment="1">
      <alignment horizontal="center"/>
    </xf>
    <xf numFmtId="4" fontId="0" fillId="0" borderId="0" xfId="0" applyNumberFormat="1" applyAlignment="1">
      <alignment horizontal="right"/>
    </xf>
    <xf numFmtId="170" fontId="5" fillId="3" borderId="11" xfId="0" applyNumberFormat="1" applyFont="1" applyFill="1" applyBorder="1" applyAlignment="1" applyProtection="1">
      <alignment horizontal="center" vertical="center"/>
    </xf>
    <xf numFmtId="170" fontId="5" fillId="3" borderId="14" xfId="0" applyNumberFormat="1" applyFont="1" applyFill="1" applyBorder="1" applyAlignment="1" applyProtection="1">
      <alignment horizontal="center" vertical="center"/>
    </xf>
    <xf numFmtId="0" fontId="4" fillId="2" borderId="15" xfId="0" applyFont="1" applyFill="1" applyBorder="1" applyAlignment="1" applyProtection="1">
      <alignment horizontal="center" vertical="center"/>
    </xf>
    <xf numFmtId="0" fontId="4" fillId="2" borderId="18" xfId="0" applyFont="1" applyFill="1" applyBorder="1" applyAlignment="1" applyProtection="1">
      <alignment horizontal="center" vertical="center"/>
    </xf>
    <xf numFmtId="0" fontId="2" fillId="3" borderId="6" xfId="0" applyFont="1" applyFill="1" applyBorder="1" applyAlignment="1" applyProtection="1">
      <alignment horizontal="left"/>
    </xf>
    <xf numFmtId="0" fontId="2" fillId="3" borderId="0" xfId="0" applyFont="1" applyFill="1" applyBorder="1" applyAlignment="1" applyProtection="1">
      <alignment horizontal="left"/>
    </xf>
    <xf numFmtId="0" fontId="2" fillId="3" borderId="7" xfId="0" applyFont="1" applyFill="1" applyBorder="1" applyAlignment="1" applyProtection="1">
      <alignment horizontal="left"/>
    </xf>
    <xf numFmtId="0" fontId="11" fillId="3" borderId="6" xfId="0" applyFont="1" applyFill="1" applyBorder="1" applyAlignment="1" applyProtection="1">
      <alignment horizontal="center"/>
    </xf>
    <xf numFmtId="0" fontId="11" fillId="3" borderId="0" xfId="0" applyFont="1" applyFill="1" applyBorder="1" applyAlignment="1" applyProtection="1">
      <alignment horizontal="center"/>
    </xf>
    <xf numFmtId="0" fontId="11" fillId="3" borderId="7" xfId="0" applyFont="1" applyFill="1" applyBorder="1" applyAlignment="1" applyProtection="1">
      <alignment horizontal="center"/>
    </xf>
    <xf numFmtId="0" fontId="11" fillId="3" borderId="6" xfId="0" applyFont="1" applyFill="1" applyBorder="1" applyAlignment="1" applyProtection="1">
      <alignment horizontal="center" vertical="center"/>
    </xf>
    <xf numFmtId="0" fontId="11" fillId="3" borderId="0" xfId="0" applyFont="1" applyFill="1" applyBorder="1" applyAlignment="1" applyProtection="1">
      <alignment horizontal="center" vertical="center"/>
    </xf>
    <xf numFmtId="0" fontId="11" fillId="3" borderId="7" xfId="0" applyFont="1" applyFill="1" applyBorder="1" applyAlignment="1" applyProtection="1">
      <alignment horizontal="center" vertical="center"/>
    </xf>
    <xf numFmtId="0" fontId="5" fillId="3" borderId="4" xfId="0" applyFont="1" applyFill="1" applyBorder="1" applyAlignment="1" applyProtection="1">
      <alignment horizontal="left" vertical="center"/>
    </xf>
    <xf numFmtId="0" fontId="5" fillId="3" borderId="5" xfId="0" applyFont="1" applyFill="1" applyBorder="1" applyAlignment="1" applyProtection="1">
      <alignment horizontal="left" vertical="center"/>
    </xf>
    <xf numFmtId="0" fontId="5" fillId="3" borderId="0" xfId="0" applyFont="1" applyFill="1" applyBorder="1" applyAlignment="1" applyProtection="1">
      <alignment horizontal="left" vertical="center"/>
    </xf>
    <xf numFmtId="0" fontId="5" fillId="3" borderId="7" xfId="0" applyFont="1" applyFill="1" applyBorder="1" applyAlignment="1" applyProtection="1">
      <alignment horizontal="left" vertical="center"/>
    </xf>
    <xf numFmtId="0" fontId="6" fillId="0" borderId="22" xfId="0" applyNumberFormat="1" applyFont="1" applyFill="1" applyBorder="1" applyAlignment="1" applyProtection="1">
      <alignment horizontal="center" vertical="center"/>
      <protection locked="0"/>
    </xf>
    <xf numFmtId="0" fontId="6" fillId="0" borderId="23" xfId="0" applyNumberFormat="1" applyFont="1" applyFill="1" applyBorder="1" applyAlignment="1" applyProtection="1">
      <alignment horizontal="center" vertical="center"/>
      <protection locked="0"/>
    </xf>
    <xf numFmtId="0" fontId="6" fillId="3" borderId="3" xfId="0" applyFont="1" applyFill="1" applyBorder="1" applyAlignment="1" applyProtection="1">
      <alignment horizontal="center" vertical="center"/>
    </xf>
    <xf numFmtId="0" fontId="6" fillId="3" borderId="4" xfId="0" applyFont="1" applyFill="1" applyBorder="1" applyAlignment="1" applyProtection="1">
      <alignment horizontal="center" vertical="center"/>
    </xf>
    <xf numFmtId="0" fontId="6" fillId="3" borderId="5" xfId="0" applyFont="1" applyFill="1" applyBorder="1" applyAlignment="1" applyProtection="1">
      <alignment horizontal="center" vertical="center"/>
    </xf>
    <xf numFmtId="0" fontId="6" fillId="3" borderId="6" xfId="0" applyFont="1" applyFill="1" applyBorder="1" applyAlignment="1" applyProtection="1">
      <alignment horizontal="center" vertical="center"/>
    </xf>
    <xf numFmtId="0" fontId="6" fillId="3" borderId="0" xfId="0" applyFont="1" applyFill="1" applyBorder="1" applyAlignment="1" applyProtection="1">
      <alignment horizontal="center" vertical="center"/>
    </xf>
    <xf numFmtId="0" fontId="6" fillId="3" borderId="7" xfId="0" applyFont="1" applyFill="1" applyBorder="1" applyAlignment="1" applyProtection="1">
      <alignment horizontal="center" vertical="center"/>
    </xf>
    <xf numFmtId="0" fontId="6" fillId="3" borderId="10" xfId="0" applyFont="1" applyFill="1" applyBorder="1" applyAlignment="1" applyProtection="1">
      <alignment horizontal="center" vertical="center"/>
    </xf>
    <xf numFmtId="0" fontId="6" fillId="3" borderId="11" xfId="0" applyFont="1" applyFill="1" applyBorder="1" applyAlignment="1" applyProtection="1">
      <alignment horizontal="center" vertical="center"/>
    </xf>
    <xf numFmtId="0" fontId="6" fillId="3" borderId="14" xfId="0" applyFont="1" applyFill="1" applyBorder="1" applyAlignment="1" applyProtection="1">
      <alignment horizontal="center" vertical="center"/>
    </xf>
    <xf numFmtId="0" fontId="5" fillId="2" borderId="19" xfId="0" applyFont="1" applyFill="1" applyBorder="1" applyAlignment="1" applyProtection="1">
      <alignment horizontal="center" vertical="center" wrapText="1"/>
      <protection locked="0"/>
    </xf>
    <xf numFmtId="0" fontId="5" fillId="2" borderId="21" xfId="0" applyFont="1" applyFill="1" applyBorder="1" applyAlignment="1" applyProtection="1">
      <alignment horizontal="center" vertical="center" wrapText="1"/>
      <protection locked="0"/>
    </xf>
    <xf numFmtId="0" fontId="5" fillId="2" borderId="20" xfId="0" applyFont="1" applyFill="1" applyBorder="1" applyAlignment="1" applyProtection="1">
      <alignment horizontal="center" vertical="center" wrapText="1"/>
      <protection locked="0"/>
    </xf>
    <xf numFmtId="0" fontId="6" fillId="0" borderId="28" xfId="0" applyNumberFormat="1" applyFont="1" applyFill="1" applyBorder="1" applyAlignment="1" applyProtection="1">
      <alignment horizontal="center" vertical="center"/>
      <protection locked="0"/>
    </xf>
    <xf numFmtId="0" fontId="6" fillId="0" borderId="17" xfId="0" applyNumberFormat="1" applyFont="1" applyFill="1" applyBorder="1" applyAlignment="1" applyProtection="1">
      <alignment horizontal="center" vertical="center"/>
      <protection locked="0"/>
    </xf>
    <xf numFmtId="0" fontId="6" fillId="0" borderId="9" xfId="0" applyNumberFormat="1" applyFont="1" applyFill="1" applyBorder="1" applyAlignment="1" applyProtection="1">
      <alignment horizontal="center" vertical="center"/>
      <protection locked="0"/>
    </xf>
    <xf numFmtId="0" fontId="6" fillId="0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10" xfId="0" applyFont="1" applyFill="1" applyBorder="1" applyAlignment="1" applyProtection="1">
      <alignment horizontal="center" vertical="center"/>
    </xf>
    <xf numFmtId="0" fontId="4" fillId="2" borderId="14" xfId="0" applyFont="1" applyFill="1" applyBorder="1" applyAlignment="1" applyProtection="1">
      <alignment horizontal="center" vertical="center"/>
    </xf>
    <xf numFmtId="0" fontId="5" fillId="2" borderId="3" xfId="0" applyFont="1" applyFill="1" applyBorder="1" applyAlignment="1" applyProtection="1">
      <alignment horizontal="left"/>
      <protection locked="0"/>
    </xf>
    <xf numFmtId="0" fontId="5" fillId="2" borderId="4" xfId="0" applyFont="1" applyFill="1" applyBorder="1" applyAlignment="1" applyProtection="1">
      <alignment horizontal="left"/>
      <protection locked="0"/>
    </xf>
    <xf numFmtId="0" fontId="5" fillId="2" borderId="3" xfId="0" applyFont="1" applyFill="1" applyBorder="1" applyAlignment="1" applyProtection="1">
      <alignment horizontal="center"/>
    </xf>
    <xf numFmtId="0" fontId="5" fillId="2" borderId="5" xfId="0" applyFont="1" applyFill="1" applyBorder="1" applyAlignment="1" applyProtection="1">
      <alignment horizontal="center"/>
    </xf>
    <xf numFmtId="0" fontId="2" fillId="4" borderId="25" xfId="0" applyFont="1" applyFill="1" applyBorder="1" applyAlignment="1" applyProtection="1">
      <alignment horizontal="left" vertical="center"/>
      <protection locked="0"/>
    </xf>
    <xf numFmtId="0" fontId="2" fillId="4" borderId="26" xfId="0" applyFont="1" applyFill="1" applyBorder="1" applyAlignment="1" applyProtection="1">
      <alignment horizontal="left" vertical="center"/>
      <protection locked="0"/>
    </xf>
    <xf numFmtId="0" fontId="2" fillId="4" borderId="17" xfId="0" applyFont="1" applyFill="1" applyBorder="1" applyAlignment="1" applyProtection="1">
      <alignment horizontal="left" vertical="center"/>
      <protection locked="0"/>
    </xf>
    <xf numFmtId="168" fontId="2" fillId="4" borderId="25" xfId="0" applyNumberFormat="1" applyFont="1" applyFill="1" applyBorder="1" applyAlignment="1" applyProtection="1">
      <alignment horizontal="left" vertical="center"/>
      <protection locked="0"/>
    </xf>
    <xf numFmtId="168" fontId="2" fillId="4" borderId="26" xfId="0" applyNumberFormat="1" applyFont="1" applyFill="1" applyBorder="1" applyAlignment="1" applyProtection="1">
      <alignment horizontal="left" vertical="center"/>
      <protection locked="0"/>
    </xf>
    <xf numFmtId="168" fontId="2" fillId="4" borderId="17" xfId="0" applyNumberFormat="1" applyFont="1" applyFill="1" applyBorder="1" applyAlignment="1" applyProtection="1">
      <alignment horizontal="left" vertical="center"/>
      <protection locked="0"/>
    </xf>
    <xf numFmtId="0" fontId="2" fillId="4" borderId="25" xfId="0" applyNumberFormat="1" applyFont="1" applyFill="1" applyBorder="1" applyAlignment="1" applyProtection="1">
      <alignment horizontal="center" vertical="center"/>
      <protection locked="0"/>
    </xf>
    <xf numFmtId="0" fontId="2" fillId="4" borderId="26" xfId="0" applyNumberFormat="1" applyFont="1" applyFill="1" applyBorder="1" applyAlignment="1" applyProtection="1">
      <alignment horizontal="center" vertical="center"/>
      <protection locked="0"/>
    </xf>
    <xf numFmtId="0" fontId="2" fillId="4" borderId="17" xfId="0" applyNumberFormat="1" applyFont="1" applyFill="1" applyBorder="1" applyAlignment="1" applyProtection="1">
      <alignment horizontal="center" vertical="center"/>
      <protection locked="0"/>
    </xf>
    <xf numFmtId="167" fontId="2" fillId="4" borderId="25" xfId="0" applyNumberFormat="1" applyFont="1" applyFill="1" applyBorder="1" applyAlignment="1" applyProtection="1">
      <alignment horizontal="left" vertical="center"/>
      <protection locked="0"/>
    </xf>
    <xf numFmtId="167" fontId="2" fillId="4" borderId="26" xfId="0" applyNumberFormat="1" applyFont="1" applyFill="1" applyBorder="1" applyAlignment="1" applyProtection="1">
      <alignment horizontal="left" vertical="center"/>
      <protection locked="0"/>
    </xf>
    <xf numFmtId="167" fontId="2" fillId="4" borderId="17" xfId="0" applyNumberFormat="1" applyFont="1" applyFill="1" applyBorder="1" applyAlignment="1" applyProtection="1">
      <alignment horizontal="left" vertical="center"/>
      <protection locked="0"/>
    </xf>
    <xf numFmtId="166" fontId="5" fillId="3" borderId="15" xfId="0" applyNumberFormat="1" applyFont="1" applyFill="1" applyBorder="1" applyAlignment="1" applyProtection="1">
      <alignment horizontal="center" vertical="center"/>
    </xf>
    <xf numFmtId="166" fontId="5" fillId="3" borderId="27" xfId="0" applyNumberFormat="1" applyFont="1" applyFill="1" applyBorder="1" applyAlignment="1" applyProtection="1">
      <alignment horizontal="center" vertical="center"/>
    </xf>
    <xf numFmtId="166" fontId="5" fillId="3" borderId="18" xfId="0" applyNumberFormat="1" applyFont="1" applyFill="1" applyBorder="1" applyAlignment="1" applyProtection="1">
      <alignment horizontal="center" vertical="center"/>
    </xf>
    <xf numFmtId="0" fontId="2" fillId="3" borderId="3" xfId="0" applyFont="1" applyFill="1" applyBorder="1" applyAlignment="1" applyProtection="1">
      <alignment horizontal="left"/>
    </xf>
    <xf numFmtId="0" fontId="2" fillId="3" borderId="4" xfId="0" applyFont="1" applyFill="1" applyBorder="1" applyAlignment="1" applyProtection="1">
      <alignment horizontal="left"/>
    </xf>
    <xf numFmtId="0" fontId="2" fillId="3" borderId="5" xfId="0" applyFont="1" applyFill="1" applyBorder="1" applyAlignment="1" applyProtection="1">
      <alignment horizontal="left"/>
    </xf>
    <xf numFmtId="0" fontId="3" fillId="3" borderId="3" xfId="0" applyFont="1" applyFill="1" applyBorder="1" applyAlignment="1" applyProtection="1">
      <alignment horizontal="center" vertical="center" wrapText="1"/>
    </xf>
    <xf numFmtId="0" fontId="3" fillId="3" borderId="4" xfId="0" applyFont="1" applyFill="1" applyBorder="1" applyAlignment="1" applyProtection="1">
      <alignment horizontal="center" vertical="center" wrapText="1"/>
    </xf>
    <xf numFmtId="0" fontId="3" fillId="3" borderId="5" xfId="0" applyFont="1" applyFill="1" applyBorder="1" applyAlignment="1" applyProtection="1">
      <alignment horizontal="center" vertical="center" wrapText="1"/>
    </xf>
    <xf numFmtId="0" fontId="3" fillId="3" borderId="10" xfId="0" applyFont="1" applyFill="1" applyBorder="1" applyAlignment="1" applyProtection="1">
      <alignment horizontal="center" vertical="center" wrapText="1"/>
    </xf>
    <xf numFmtId="0" fontId="3" fillId="3" borderId="11" xfId="0" applyFont="1" applyFill="1" applyBorder="1" applyAlignment="1" applyProtection="1">
      <alignment horizontal="center" vertical="center" wrapText="1"/>
    </xf>
    <xf numFmtId="0" fontId="3" fillId="3" borderId="14" xfId="0" applyFont="1" applyFill="1" applyBorder="1" applyAlignment="1" applyProtection="1">
      <alignment horizontal="center" vertical="center" wrapText="1"/>
    </xf>
    <xf numFmtId="0" fontId="14" fillId="0" borderId="0" xfId="0" applyFont="1" applyProtection="1">
      <protection locked="0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57150</xdr:colOff>
      <xdr:row>0</xdr:row>
      <xdr:rowOff>38100</xdr:rowOff>
    </xdr:from>
    <xdr:ext cx="4886915" cy="694677"/>
    <xdr:sp macro="" textlink="">
      <xdr:nvSpPr>
        <xdr:cNvPr id="2" name="Rectangle 1"/>
        <xdr:cNvSpPr/>
      </xdr:nvSpPr>
      <xdr:spPr>
        <a:xfrm>
          <a:off x="57150" y="38100"/>
          <a:ext cx="4886915" cy="694677"/>
        </a:xfrm>
        <a:prstGeom prst="rect">
          <a:avLst/>
        </a:prstGeom>
        <a:noFill/>
        <a:ln w="12700">
          <a:noFill/>
        </a:ln>
      </xdr:spPr>
      <xdr:txBody>
        <a:bodyPr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l"/>
          <a:r>
            <a:rPr lang="fr-FR" sz="4000" b="1" cap="none" spc="50" baseline="0">
              <a:ln w="11430">
                <a:solidFill>
                  <a:schemeClr val="accent1">
                    <a:lumMod val="50000"/>
                  </a:schemeClr>
                </a:solidFill>
              </a:ln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M</a:t>
          </a:r>
          <a:r>
            <a:rPr lang="fr-FR" sz="2500" b="1" cap="none" spc="50" baseline="0">
              <a:ln w="11430">
                <a:solidFill>
                  <a:schemeClr val="accent1">
                    <a:lumMod val="50000"/>
                  </a:schemeClr>
                </a:solidFill>
              </a:ln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ulti</a:t>
          </a:r>
          <a:r>
            <a:rPr lang="fr-FR" sz="4000" b="1" cap="none" spc="50" baseline="0">
              <a:ln w="11430">
                <a:solidFill>
                  <a:schemeClr val="accent1">
                    <a:lumMod val="50000"/>
                  </a:schemeClr>
                </a:solidFill>
              </a:ln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-S</a:t>
          </a:r>
          <a:r>
            <a:rPr lang="fr-FR" sz="2500" b="1" cap="none" spc="50" baseline="0">
              <a:ln w="11430">
                <a:solidFill>
                  <a:schemeClr val="accent1">
                    <a:lumMod val="50000"/>
                  </a:schemeClr>
                </a:solidFill>
              </a:ln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ervices</a:t>
          </a:r>
          <a:r>
            <a:rPr lang="fr-FR" sz="4000" b="1" cap="none" spc="50" baseline="0">
              <a:ln w="11430">
                <a:solidFill>
                  <a:schemeClr val="accent1">
                    <a:lumMod val="50000"/>
                  </a:schemeClr>
                </a:solidFill>
              </a:ln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 P</a:t>
          </a:r>
          <a:r>
            <a:rPr lang="fr-FR" sz="2500" b="1" cap="none" spc="50" baseline="0">
              <a:ln w="11430">
                <a:solidFill>
                  <a:schemeClr val="accent1">
                    <a:lumMod val="50000"/>
                  </a:schemeClr>
                </a:solidFill>
              </a:ln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remium</a:t>
          </a:r>
        </a:p>
      </xdr:txBody>
    </xdr:sp>
    <xdr:clientData/>
  </xdr:oneCellAnchor>
  <xdr:oneCellAnchor>
    <xdr:from>
      <xdr:col>0</xdr:col>
      <xdr:colOff>1</xdr:colOff>
      <xdr:row>25</xdr:row>
      <xdr:rowOff>9525</xdr:rowOff>
    </xdr:from>
    <xdr:ext cx="4724400" cy="1447800"/>
    <xdr:sp macro="" textlink="">
      <xdr:nvSpPr>
        <xdr:cNvPr id="5" name="Rectangle 4"/>
        <xdr:cNvSpPr/>
      </xdr:nvSpPr>
      <xdr:spPr>
        <a:xfrm>
          <a:off x="1" y="6534150"/>
          <a:ext cx="4724400" cy="1447800"/>
        </a:xfrm>
        <a:prstGeom prst="rect">
          <a:avLst/>
        </a:prstGeom>
        <a:noFill/>
        <a:ln w="12700">
          <a:noFill/>
        </a:ln>
      </xdr:spPr>
      <xdr:txBody>
        <a:bodyPr wrap="square" lIns="91440" tIns="45720" rIns="91440" bIns="45720" anchor="ctr">
          <a:no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2500" b="1" cap="none" spc="50" baseline="0">
              <a:ln w="11430">
                <a:solidFill>
                  <a:schemeClr val="accent1">
                    <a:lumMod val="50000"/>
                  </a:schemeClr>
                </a:solidFill>
              </a:ln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Merci pour votre confiance!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0</xdr:row>
          <xdr:rowOff>95250</xdr:rowOff>
        </xdr:from>
        <xdr:to>
          <xdr:col>7</xdr:col>
          <xdr:colOff>533400</xdr:colOff>
          <xdr:row>1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Rockwell"/>
                </a:rPr>
                <a:t>Ajouter client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19050</xdr:colOff>
          <xdr:row>6</xdr:row>
          <xdr:rowOff>57150</xdr:rowOff>
        </xdr:from>
        <xdr:to>
          <xdr:col>12</xdr:col>
          <xdr:colOff>676275</xdr:colOff>
          <xdr:row>6</xdr:row>
          <xdr:rowOff>285750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Rockwell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314325</xdr:colOff>
          <xdr:row>4</xdr:row>
          <xdr:rowOff>28575</xdr:rowOff>
        </xdr:from>
        <xdr:to>
          <xdr:col>7</xdr:col>
          <xdr:colOff>552450</xdr:colOff>
          <xdr:row>5</xdr:row>
          <xdr:rowOff>142875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Rockwell"/>
                </a:rPr>
                <a:t>Valider et fermer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314325</xdr:colOff>
          <xdr:row>1</xdr:row>
          <xdr:rowOff>295275</xdr:rowOff>
        </xdr:from>
        <xdr:to>
          <xdr:col>7</xdr:col>
          <xdr:colOff>552450</xdr:colOff>
          <xdr:row>3</xdr:row>
          <xdr:rowOff>161925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Rockwell"/>
                </a:rPr>
                <a:t>Sauvegarder et imprimer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85725</xdr:colOff>
      <xdr:row>5</xdr:row>
      <xdr:rowOff>38100</xdr:rowOff>
    </xdr:from>
    <xdr:to>
      <xdr:col>1</xdr:col>
      <xdr:colOff>923925</xdr:colOff>
      <xdr:row>7</xdr:row>
      <xdr:rowOff>28574</xdr:rowOff>
    </xdr:to>
    <xdr:sp macro="[0]!ChangerDeFiltre" textlink="">
      <xdr:nvSpPr>
        <xdr:cNvPr id="2" name="ZoneTexte 1"/>
        <xdr:cNvSpPr txBox="1"/>
      </xdr:nvSpPr>
      <xdr:spPr>
        <a:xfrm>
          <a:off x="85725" y="942975"/>
          <a:ext cx="1676400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Filtrer par répartion</a:t>
          </a:r>
        </a:p>
      </xdr:txBody>
    </xdr:sp>
    <xdr:clientData fPrintsWithSheet="0"/>
  </xdr:twoCellAnchor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Fonderie">
  <a:themeElements>
    <a:clrScheme name="Fonderie">
      <a:dk1>
        <a:sysClr val="windowText" lastClr="000000"/>
      </a:dk1>
      <a:lt1>
        <a:sysClr val="window" lastClr="FFFFFF"/>
      </a:lt1>
      <a:dk2>
        <a:srgbClr val="676A55"/>
      </a:dk2>
      <a:lt2>
        <a:srgbClr val="EAEBDE"/>
      </a:lt2>
      <a:accent1>
        <a:srgbClr val="72A376"/>
      </a:accent1>
      <a:accent2>
        <a:srgbClr val="B0CCB0"/>
      </a:accent2>
      <a:accent3>
        <a:srgbClr val="A8CDD7"/>
      </a:accent3>
      <a:accent4>
        <a:srgbClr val="C0BEAF"/>
      </a:accent4>
      <a:accent5>
        <a:srgbClr val="CEC597"/>
      </a:accent5>
      <a:accent6>
        <a:srgbClr val="E8B7B7"/>
      </a:accent6>
      <a:hlink>
        <a:srgbClr val="DB5353"/>
      </a:hlink>
      <a:folHlink>
        <a:srgbClr val="903638"/>
      </a:folHlink>
    </a:clrScheme>
    <a:fontScheme name="Fonderie">
      <a:majorFont>
        <a:latin typeface="Rockwell"/>
        <a:ea typeface=""/>
        <a:cs typeface=""/>
        <a:font script="Grek" typeface="Cambria"/>
        <a:font script="Cyrl" typeface="Cambria"/>
        <a:font script="Jpan" typeface="HG明朝B"/>
        <a:font script="Hang" typeface="바탕"/>
        <a:font script="Hans" typeface="方正姚体"/>
        <a:font script="Hant" typeface="微軟正黑體"/>
        <a:font script="Arab" typeface="Times New Roman"/>
        <a:font script="Hebr" typeface="David"/>
        <a:font script="Thai" typeface="JasmineUPC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ajorFont>
      <a:minorFont>
        <a:latin typeface="Rockwell"/>
        <a:ea typeface=""/>
        <a:cs typeface=""/>
        <a:font script="Grek" typeface="Cambria"/>
        <a:font script="Cyrl" typeface="Cambria"/>
        <a:font script="Jpan" typeface="HG明朝B"/>
        <a:font script="Hang" typeface="바탕"/>
        <a:font script="Hans" typeface="方正姚体"/>
        <a:font script="Hant" typeface="標楷體"/>
        <a:font script="Arab" typeface="Times New Roman"/>
        <a:font script="Hebr" typeface="David"/>
        <a:font script="Thai" typeface="JasmineUPC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inorFont>
    </a:fontScheme>
    <a:fmtScheme name="Fonderie">
      <a:fillStyleLst>
        <a:solidFill>
          <a:schemeClr val="phClr"/>
        </a:solidFill>
        <a:gradFill rotWithShape="1">
          <a:gsLst>
            <a:gs pos="0">
              <a:schemeClr val="phClr">
                <a:tint val="70000"/>
                <a:satMod val="180000"/>
              </a:schemeClr>
            </a:gs>
            <a:gs pos="62000">
              <a:schemeClr val="phClr">
                <a:tint val="30000"/>
                <a:satMod val="180000"/>
              </a:schemeClr>
            </a:gs>
            <a:gs pos="100000">
              <a:schemeClr val="phClr">
                <a:tint val="22000"/>
                <a:satMod val="180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shade val="58000"/>
                <a:satMod val="150000"/>
              </a:schemeClr>
            </a:gs>
            <a:gs pos="72000">
              <a:schemeClr val="phClr">
                <a:tint val="90000"/>
                <a:satMod val="135000"/>
              </a:schemeClr>
            </a:gs>
            <a:gs pos="100000">
              <a:schemeClr val="phClr">
                <a:tint val="80000"/>
                <a:satMod val="15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80000"/>
            </a:schemeClr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38100" dir="5400000" rotWithShape="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43137"/>
              </a:srgbClr>
            </a:outerShdw>
          </a:effectLst>
          <a:scene3d>
            <a:camera prst="orthographicFront" fov="0">
              <a:rot lat="0" lon="0" rev="0"/>
            </a:camera>
            <a:lightRig rig="soft" dir="tl">
              <a:rot lat="0" lon="0" rev="20000000"/>
            </a:lightRig>
          </a:scene3d>
          <a:sp3d prstMaterial="matte">
            <a:bevelT w="63500" h="63500" prst="coolSlan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75000"/>
                <a:satMod val="400000"/>
              </a:schemeClr>
            </a:gs>
            <a:gs pos="20000">
              <a:schemeClr val="phClr">
                <a:tint val="80000"/>
                <a:satMod val="355000"/>
              </a:schemeClr>
            </a:gs>
            <a:gs pos="100000">
              <a:schemeClr val="phClr">
                <a:tint val="95000"/>
                <a:shade val="55000"/>
                <a:satMod val="355000"/>
              </a:schemeClr>
            </a:gs>
          </a:gsLst>
          <a:path path="circle">
            <a:fillToRect l="67500" t="35000" r="32500" b="65000"/>
          </a:path>
        </a:gradFill>
        <a:blipFill>
          <a:blip xmlns:r="http://schemas.openxmlformats.org/officeDocument/2006/relationships" r:embed="rId1">
            <a:duotone>
              <a:schemeClr val="phClr">
                <a:shade val="30000"/>
                <a:satMod val="120000"/>
              </a:schemeClr>
              <a:schemeClr val="phClr">
                <a:tint val="70000"/>
                <a:satMod val="250000"/>
              </a:schemeClr>
            </a:duotone>
          </a:blip>
          <a:tile tx="0" ty="0" sx="50000" sy="50000" flip="none" algn="t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Q29"/>
  <sheetViews>
    <sheetView showGridLines="0" workbookViewId="0">
      <selection activeCell="F4" sqref="F4"/>
    </sheetView>
  </sheetViews>
  <sheetFormatPr baseColWidth="10" defaultColWidth="9" defaultRowHeight="14.25" x14ac:dyDescent="0.2"/>
  <cols>
    <col min="1" max="1" width="1.5" customWidth="1"/>
    <col min="2" max="2" width="13" customWidth="1"/>
    <col min="3" max="3" width="48.375" customWidth="1"/>
    <col min="4" max="5" width="8.375" customWidth="1"/>
    <col min="6" max="6" width="14.875" customWidth="1"/>
    <col min="9" max="9" width="2.875" customWidth="1"/>
    <col min="10" max="10" width="14" hidden="1" customWidth="1"/>
    <col min="11" max="13" width="9" hidden="1" customWidth="1"/>
    <col min="14" max="14" width="2.25" customWidth="1"/>
  </cols>
  <sheetData>
    <row r="1" spans="1:17" s="1" customFormat="1" ht="34.5" customHeight="1" x14ac:dyDescent="0.2">
      <c r="A1" s="125"/>
      <c r="B1" s="126"/>
      <c r="C1" s="127"/>
      <c r="D1" s="128" t="s">
        <v>0</v>
      </c>
      <c r="E1" s="129"/>
      <c r="F1" s="130"/>
      <c r="J1" s="10" t="s">
        <v>15</v>
      </c>
      <c r="K1" s="110"/>
      <c r="L1" s="111"/>
      <c r="M1" s="112"/>
    </row>
    <row r="2" spans="1:17" s="1" customFormat="1" ht="24" customHeight="1" thickBot="1" x14ac:dyDescent="0.25">
      <c r="A2" s="73"/>
      <c r="B2" s="74"/>
      <c r="C2" s="75"/>
      <c r="D2" s="131"/>
      <c r="E2" s="132"/>
      <c r="F2" s="133"/>
      <c r="J2" s="10" t="s">
        <v>16</v>
      </c>
      <c r="K2" s="110"/>
      <c r="L2" s="111"/>
      <c r="M2" s="112"/>
    </row>
    <row r="3" spans="1:17" s="1" customFormat="1" ht="24" customHeight="1" thickBot="1" x14ac:dyDescent="0.35">
      <c r="A3" s="76" t="s">
        <v>14</v>
      </c>
      <c r="B3" s="77"/>
      <c r="C3" s="78"/>
      <c r="D3" s="71" t="s">
        <v>9</v>
      </c>
      <c r="E3" s="72"/>
      <c r="F3" s="64">
        <f>'Liste des factures'!A2+1</f>
        <v>4</v>
      </c>
      <c r="J3" s="10" t="s">
        <v>17</v>
      </c>
      <c r="K3" s="110"/>
      <c r="L3" s="111"/>
      <c r="M3" s="112"/>
    </row>
    <row r="4" spans="1:17" s="1" customFormat="1" ht="24" customHeight="1" thickBot="1" x14ac:dyDescent="0.25">
      <c r="A4" s="79" t="s">
        <v>13</v>
      </c>
      <c r="B4" s="80"/>
      <c r="C4" s="81"/>
      <c r="D4" s="104" t="s">
        <v>1</v>
      </c>
      <c r="E4" s="105"/>
      <c r="F4" s="15">
        <f ca="1">TODAY()</f>
        <v>43714</v>
      </c>
      <c r="J4" s="10" t="s">
        <v>18</v>
      </c>
      <c r="K4" s="113"/>
      <c r="L4" s="114"/>
      <c r="M4" s="115"/>
    </row>
    <row r="5" spans="1:17" s="1" customFormat="1" ht="24" customHeight="1" thickBot="1" x14ac:dyDescent="0.25">
      <c r="A5" s="79" t="s">
        <v>26</v>
      </c>
      <c r="B5" s="80"/>
      <c r="C5" s="81"/>
      <c r="D5" s="122"/>
      <c r="E5" s="123"/>
      <c r="F5" s="124"/>
      <c r="J5" s="10" t="s">
        <v>19</v>
      </c>
      <c r="K5" s="119"/>
      <c r="L5" s="120"/>
      <c r="M5" s="121"/>
    </row>
    <row r="6" spans="1:17" s="1" customFormat="1" ht="24" customHeight="1" thickBot="1" x14ac:dyDescent="0.25">
      <c r="A6" s="106" t="s">
        <v>2</v>
      </c>
      <c r="B6" s="107"/>
      <c r="C6" s="107"/>
      <c r="D6" s="108" t="s">
        <v>11</v>
      </c>
      <c r="E6" s="109"/>
      <c r="F6" s="16"/>
      <c r="J6" s="10" t="s">
        <v>20</v>
      </c>
      <c r="K6" s="116"/>
      <c r="L6" s="117"/>
      <c r="M6" s="118"/>
    </row>
    <row r="7" spans="1:17" s="38" customFormat="1" ht="20.25" customHeight="1" x14ac:dyDescent="0.2">
      <c r="A7" s="48"/>
      <c r="B7" s="84" t="str">
        <f>IF(F6="","",VLOOKUP($F$6,'Liste des clients'!A:G,2,))</f>
        <v/>
      </c>
      <c r="C7" s="84"/>
      <c r="D7" s="82"/>
      <c r="E7" s="82"/>
      <c r="F7" s="83"/>
    </row>
    <row r="8" spans="1:17" s="38" customFormat="1" ht="20.25" customHeight="1" x14ac:dyDescent="0.2">
      <c r="A8" s="48"/>
      <c r="B8" s="84" t="str">
        <f>IF(F6="","",VLOOKUP($F$6,'Liste des clients'!A:G,3,))</f>
        <v/>
      </c>
      <c r="C8" s="84"/>
      <c r="D8" s="84"/>
      <c r="E8" s="84"/>
      <c r="F8" s="85"/>
    </row>
    <row r="9" spans="1:17" s="38" customFormat="1" ht="20.25" customHeight="1" thickBot="1" x14ac:dyDescent="0.25">
      <c r="A9" s="49"/>
      <c r="B9" s="50" t="str">
        <f>IF(F6="","",VLOOKUP($F$6,'Liste des clients'!A:G,4,)&amp;+", (Québec)   "&amp;+VLOOKUP($F$6,'Liste des clients'!A:G,5,))</f>
        <v/>
      </c>
      <c r="C9" s="50"/>
      <c r="D9" s="69" t="str">
        <f>IF(F6="","",VLOOKUP($F$6,'Liste des clients'!A:G,6,))</f>
        <v/>
      </c>
      <c r="E9" s="69"/>
      <c r="F9" s="70"/>
      <c r="J9" s="3"/>
      <c r="K9" s="3"/>
      <c r="L9" s="3"/>
      <c r="M9" s="3"/>
    </row>
    <row r="10" spans="1:17" s="3" customFormat="1" ht="29.25" customHeight="1" x14ac:dyDescent="0.2">
      <c r="A10" s="97" t="s">
        <v>10</v>
      </c>
      <c r="B10" s="98"/>
      <c r="C10" s="99"/>
      <c r="D10" s="7" t="s">
        <v>12</v>
      </c>
      <c r="E10" s="8" t="s">
        <v>6</v>
      </c>
      <c r="F10" s="9" t="s">
        <v>3</v>
      </c>
      <c r="H10" s="61" t="s">
        <v>45</v>
      </c>
      <c r="I10" s="62"/>
      <c r="J10" s="63"/>
      <c r="K10" s="63"/>
      <c r="L10" s="63"/>
      <c r="M10" s="63"/>
      <c r="N10" s="62"/>
      <c r="O10" s="62"/>
      <c r="P10" s="62"/>
      <c r="Q10" s="62"/>
    </row>
    <row r="11" spans="1:17" s="38" customFormat="1" ht="29.25" customHeight="1" x14ac:dyDescent="0.2">
      <c r="A11" s="100"/>
      <c r="B11" s="101"/>
      <c r="C11" s="35" t="str">
        <f>IF(A11="","",VLOOKUP(A11,Catégorie!A:C,2,))</f>
        <v/>
      </c>
      <c r="D11" s="4"/>
      <c r="E11" s="2"/>
      <c r="F11" s="37">
        <f t="shared" ref="F11:F24" si="0">D11*E11</f>
        <v>0</v>
      </c>
    </row>
    <row r="12" spans="1:17" s="38" customFormat="1" ht="29.25" customHeight="1" x14ac:dyDescent="0.2">
      <c r="A12" s="102"/>
      <c r="B12" s="103"/>
      <c r="C12" s="35" t="str">
        <f>IF(A12="","",VLOOKUP(A12,Catégorie!A:C,2,))</f>
        <v/>
      </c>
      <c r="D12" s="4"/>
      <c r="E12" s="2"/>
      <c r="F12" s="37">
        <f t="shared" si="0"/>
        <v>0</v>
      </c>
    </row>
    <row r="13" spans="1:17" s="38" customFormat="1" ht="29.25" customHeight="1" x14ac:dyDescent="0.2">
      <c r="A13" s="102"/>
      <c r="B13" s="103"/>
      <c r="C13" s="35" t="str">
        <f>IF(A13="","",VLOOKUP(A13,Catégorie!A:C,2,))</f>
        <v/>
      </c>
      <c r="D13" s="4"/>
      <c r="E13" s="2"/>
      <c r="F13" s="37">
        <f t="shared" si="0"/>
        <v>0</v>
      </c>
    </row>
    <row r="14" spans="1:17" s="38" customFormat="1" ht="29.25" customHeight="1" x14ac:dyDescent="0.2">
      <c r="A14" s="102"/>
      <c r="B14" s="103"/>
      <c r="C14" s="35" t="str">
        <f>IF(A14="","",VLOOKUP(A14,Catégorie!A:C,2,))</f>
        <v/>
      </c>
      <c r="D14" s="4"/>
      <c r="E14" s="2"/>
      <c r="F14" s="37">
        <f t="shared" ref="F14:F20" si="1">D14*E14</f>
        <v>0</v>
      </c>
    </row>
    <row r="15" spans="1:17" s="38" customFormat="1" ht="29.25" customHeight="1" x14ac:dyDescent="0.2">
      <c r="A15" s="102"/>
      <c r="B15" s="103"/>
      <c r="C15" s="35" t="str">
        <f>IF(A15="","",VLOOKUP(A15,Catégorie!A:C,2,))</f>
        <v/>
      </c>
      <c r="D15" s="4"/>
      <c r="E15" s="2"/>
      <c r="F15" s="37">
        <f t="shared" ref="F15:F16" si="2">D15*E15</f>
        <v>0</v>
      </c>
    </row>
    <row r="16" spans="1:17" s="38" customFormat="1" ht="29.25" customHeight="1" x14ac:dyDescent="0.2">
      <c r="A16" s="102"/>
      <c r="B16" s="103"/>
      <c r="C16" s="35" t="str">
        <f>IF(A16="","",VLOOKUP(A16,Catégorie!A:C,2,))</f>
        <v/>
      </c>
      <c r="D16" s="4"/>
      <c r="E16" s="2"/>
      <c r="F16" s="37">
        <f t="shared" si="2"/>
        <v>0</v>
      </c>
    </row>
    <row r="17" spans="1:13" s="38" customFormat="1" ht="29.25" customHeight="1" x14ac:dyDescent="0.2">
      <c r="A17" s="102"/>
      <c r="B17" s="103"/>
      <c r="C17" s="35" t="str">
        <f>IF(A17="","",VLOOKUP(A17,Catégorie!A:C,2,))</f>
        <v/>
      </c>
      <c r="D17" s="4"/>
      <c r="E17" s="2"/>
      <c r="F17" s="37">
        <f t="shared" si="1"/>
        <v>0</v>
      </c>
    </row>
    <row r="18" spans="1:13" s="38" customFormat="1" ht="29.25" customHeight="1" x14ac:dyDescent="0.2">
      <c r="A18" s="102"/>
      <c r="B18" s="103"/>
      <c r="C18" s="35" t="str">
        <f>IF(A18="","",VLOOKUP(A18,Catégorie!A:C,2,))</f>
        <v/>
      </c>
      <c r="D18" s="4"/>
      <c r="E18" s="2"/>
      <c r="F18" s="37">
        <f t="shared" si="1"/>
        <v>0</v>
      </c>
    </row>
    <row r="19" spans="1:13" s="38" customFormat="1" ht="29.25" customHeight="1" x14ac:dyDescent="0.2">
      <c r="A19" s="102"/>
      <c r="B19" s="103"/>
      <c r="C19" s="35" t="str">
        <f>IF(A19="","",VLOOKUP(A19,Catégorie!A:C,2,))</f>
        <v/>
      </c>
      <c r="D19" s="4"/>
      <c r="E19" s="2"/>
      <c r="F19" s="37">
        <f t="shared" si="1"/>
        <v>0</v>
      </c>
    </row>
    <row r="20" spans="1:13" s="38" customFormat="1" ht="29.25" customHeight="1" x14ac:dyDescent="0.2">
      <c r="A20" s="102"/>
      <c r="B20" s="103"/>
      <c r="C20" s="35" t="str">
        <f>IF(A20="","",VLOOKUP(A20,Catégorie!A:C,2,))</f>
        <v/>
      </c>
      <c r="D20" s="4"/>
      <c r="E20" s="2"/>
      <c r="F20" s="37">
        <f t="shared" si="1"/>
        <v>0</v>
      </c>
    </row>
    <row r="21" spans="1:13" s="38" customFormat="1" ht="29.25" customHeight="1" x14ac:dyDescent="0.2">
      <c r="A21" s="102"/>
      <c r="B21" s="103"/>
      <c r="C21" s="35" t="str">
        <f>IF(A21="","",VLOOKUP(A21,Catégorie!A:C,2,))</f>
        <v/>
      </c>
      <c r="D21" s="4"/>
      <c r="E21" s="2"/>
      <c r="F21" s="37">
        <f t="shared" si="0"/>
        <v>0</v>
      </c>
    </row>
    <row r="22" spans="1:13" s="38" customFormat="1" ht="29.25" customHeight="1" x14ac:dyDescent="0.2">
      <c r="A22" s="102"/>
      <c r="B22" s="103"/>
      <c r="C22" s="35" t="str">
        <f>IF(A22="","",VLOOKUP(A22,Catégorie!A:C,2,))</f>
        <v/>
      </c>
      <c r="D22" s="4"/>
      <c r="E22" s="2"/>
      <c r="F22" s="37">
        <f t="shared" si="0"/>
        <v>0</v>
      </c>
    </row>
    <row r="23" spans="1:13" s="38" customFormat="1" ht="29.25" customHeight="1" x14ac:dyDescent="0.2">
      <c r="A23" s="102"/>
      <c r="B23" s="103"/>
      <c r="C23" s="35" t="str">
        <f>IF(A23="","",VLOOKUP(A23,Catégorie!A:C,2,))</f>
        <v/>
      </c>
      <c r="D23" s="4"/>
      <c r="E23" s="2"/>
      <c r="F23" s="37">
        <f t="shared" si="0"/>
        <v>0</v>
      </c>
    </row>
    <row r="24" spans="1:13" s="38" customFormat="1" ht="29.25" customHeight="1" x14ac:dyDescent="0.2">
      <c r="A24" s="102"/>
      <c r="B24" s="103"/>
      <c r="C24" s="35" t="str">
        <f>IF(A24="","",VLOOKUP(A24,Catégorie!A:C,2,))</f>
        <v/>
      </c>
      <c r="D24" s="4"/>
      <c r="E24" s="2"/>
      <c r="F24" s="37">
        <f t="shared" si="0"/>
        <v>0</v>
      </c>
    </row>
    <row r="25" spans="1:13" s="38" customFormat="1" ht="29.25" customHeight="1" thickBot="1" x14ac:dyDescent="0.25">
      <c r="A25" s="86"/>
      <c r="B25" s="87"/>
      <c r="C25" s="36" t="str">
        <f>IF(A25="","",VLOOKUP(A25,Catégorie!A:C,2,))</f>
        <v/>
      </c>
      <c r="D25" s="5"/>
      <c r="E25" s="6"/>
      <c r="F25" s="39">
        <f t="shared" ref="F25" si="3">D25*E25</f>
        <v>0</v>
      </c>
    </row>
    <row r="26" spans="1:13" s="38" customFormat="1" ht="29.25" customHeight="1" thickBot="1" x14ac:dyDescent="0.25">
      <c r="A26" s="88"/>
      <c r="B26" s="89"/>
      <c r="C26" s="90"/>
      <c r="D26" s="40"/>
      <c r="E26" s="41" t="s">
        <v>4</v>
      </c>
      <c r="F26" s="59">
        <f>SUM(F11:F25)</f>
        <v>0</v>
      </c>
    </row>
    <row r="27" spans="1:13" s="38" customFormat="1" ht="29.25" customHeight="1" thickBot="1" x14ac:dyDescent="0.25">
      <c r="A27" s="91"/>
      <c r="B27" s="92"/>
      <c r="C27" s="93"/>
      <c r="D27" s="42"/>
      <c r="E27" s="43" t="s">
        <v>7</v>
      </c>
      <c r="F27" s="60">
        <f>F26*5%</f>
        <v>0</v>
      </c>
    </row>
    <row r="28" spans="1:13" s="38" customFormat="1" ht="29.25" customHeight="1" thickBot="1" x14ac:dyDescent="0.25">
      <c r="A28" s="91"/>
      <c r="B28" s="92"/>
      <c r="C28" s="93"/>
      <c r="D28" s="42"/>
      <c r="E28" s="43" t="s">
        <v>8</v>
      </c>
      <c r="F28" s="60">
        <f>F26*9.975%</f>
        <v>0</v>
      </c>
    </row>
    <row r="29" spans="1:13" s="38" customFormat="1" ht="29.25" customHeight="1" thickBot="1" x14ac:dyDescent="0.25">
      <c r="A29" s="94"/>
      <c r="B29" s="95"/>
      <c r="C29" s="96"/>
      <c r="D29" s="44"/>
      <c r="E29" s="45" t="s">
        <v>5</v>
      </c>
      <c r="F29" s="46">
        <f>SUM(F26:F28)</f>
        <v>0</v>
      </c>
      <c r="J29" s="47"/>
      <c r="K29" s="47"/>
      <c r="L29" s="47"/>
      <c r="M29" s="47"/>
    </row>
  </sheetData>
  <sheetProtection sheet="1" objects="1" scenarios="1" formatColumns="0" selectLockedCells="1"/>
  <mergeCells count="39">
    <mergeCell ref="A14:B14"/>
    <mergeCell ref="D4:E4"/>
    <mergeCell ref="A6:C6"/>
    <mergeCell ref="D6:E6"/>
    <mergeCell ref="K1:M1"/>
    <mergeCell ref="K2:M2"/>
    <mergeCell ref="K3:M3"/>
    <mergeCell ref="K4:M4"/>
    <mergeCell ref="K6:M6"/>
    <mergeCell ref="A5:C5"/>
    <mergeCell ref="K5:M5"/>
    <mergeCell ref="D5:F5"/>
    <mergeCell ref="B7:C7"/>
    <mergeCell ref="B8:C8"/>
    <mergeCell ref="A1:C1"/>
    <mergeCell ref="D1:F2"/>
    <mergeCell ref="A25:B25"/>
    <mergeCell ref="A26:C29"/>
    <mergeCell ref="A10:C10"/>
    <mergeCell ref="A11:B11"/>
    <mergeCell ref="A12:B12"/>
    <mergeCell ref="A13:B13"/>
    <mergeCell ref="A21:B21"/>
    <mergeCell ref="A24:B24"/>
    <mergeCell ref="A18:B18"/>
    <mergeCell ref="A19:B19"/>
    <mergeCell ref="A20:B20"/>
    <mergeCell ref="A17:B17"/>
    <mergeCell ref="A15:B15"/>
    <mergeCell ref="A16:B16"/>
    <mergeCell ref="A22:B22"/>
    <mergeCell ref="A23:B23"/>
    <mergeCell ref="D9:F9"/>
    <mergeCell ref="D3:E3"/>
    <mergeCell ref="A2:C2"/>
    <mergeCell ref="A3:C3"/>
    <mergeCell ref="A4:C4"/>
    <mergeCell ref="D7:F7"/>
    <mergeCell ref="D8:F8"/>
  </mergeCells>
  <printOptions horizontalCentered="1" verticalCentered="1"/>
  <pageMargins left="0.39370078740157483" right="0.39370078740157483" top="0.39370078740157483" bottom="0" header="0" footer="0"/>
  <pageSetup scale="97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jouter_client">
                <anchor moveWithCells="1">
                  <from>
                    <xdr:col>6</xdr:col>
                    <xdr:colOff>295275</xdr:colOff>
                    <xdr:row>0</xdr:row>
                    <xdr:rowOff>95250</xdr:rowOff>
                  </from>
                  <to>
                    <xdr:col>7</xdr:col>
                    <xdr:colOff>533400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Valider_client">
                <anchor moveWithCells="1" sizeWithCells="1">
                  <from>
                    <xdr:col>9</xdr:col>
                    <xdr:colOff>19050</xdr:colOff>
                    <xdr:row>6</xdr:row>
                    <xdr:rowOff>57150</xdr:rowOff>
                  </from>
                  <to>
                    <xdr:col>12</xdr:col>
                    <xdr:colOff>676275</xdr:colOff>
                    <xdr:row>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Valider_facture">
                <anchor moveWithCells="1">
                  <from>
                    <xdr:col>6</xdr:col>
                    <xdr:colOff>314325</xdr:colOff>
                    <xdr:row>4</xdr:row>
                    <xdr:rowOff>28575</xdr:rowOff>
                  </from>
                  <to>
                    <xdr:col>7</xdr:col>
                    <xdr:colOff>552450</xdr:colOff>
                    <xdr:row>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Button 11">
              <controlPr defaultSize="0" print="0" autoFill="0" autoPict="0" macro="[0]!Finaliser">
                <anchor moveWithCells="1">
                  <from>
                    <xdr:col>6</xdr:col>
                    <xdr:colOff>314325</xdr:colOff>
                    <xdr:row>1</xdr:row>
                    <xdr:rowOff>295275</xdr:rowOff>
                  </from>
                  <to>
                    <xdr:col>7</xdr:col>
                    <xdr:colOff>552450</xdr:colOff>
                    <xdr:row>3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5"/>
  <sheetViews>
    <sheetView workbookViewId="0">
      <selection activeCell="A6" sqref="A6"/>
    </sheetView>
  </sheetViews>
  <sheetFormatPr baseColWidth="10" defaultRowHeight="14.25" x14ac:dyDescent="0.2"/>
  <cols>
    <col min="1" max="1" width="15.375" style="28" customWidth="1"/>
    <col min="2" max="4" width="11" style="28"/>
  </cols>
  <sheetData>
    <row r="1" spans="1:4" x14ac:dyDescent="0.2">
      <c r="A1" s="29" t="s">
        <v>34</v>
      </c>
      <c r="B1" s="29" t="s">
        <v>35</v>
      </c>
    </row>
    <row r="2" spans="1:4" s="31" customFormat="1" x14ac:dyDescent="0.2">
      <c r="A2" s="30"/>
      <c r="B2" s="30"/>
      <c r="C2" s="30"/>
      <c r="D2" s="30"/>
    </row>
    <row r="3" spans="1:4" x14ac:dyDescent="0.2">
      <c r="A3" s="28" t="s">
        <v>28</v>
      </c>
      <c r="B3" s="28" t="s">
        <v>27</v>
      </c>
    </row>
    <row r="4" spans="1:4" x14ac:dyDescent="0.2">
      <c r="A4" s="28" t="s">
        <v>29</v>
      </c>
      <c r="B4" s="28" t="s">
        <v>42</v>
      </c>
    </row>
    <row r="5" spans="1:4" x14ac:dyDescent="0.2">
      <c r="A5" s="28" t="s">
        <v>49</v>
      </c>
      <c r="B5" s="28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8"/>
  <sheetViews>
    <sheetView workbookViewId="0">
      <selection activeCell="A2" sqref="A2"/>
    </sheetView>
  </sheetViews>
  <sheetFormatPr baseColWidth="10" defaultRowHeight="14.25" x14ac:dyDescent="0.2"/>
  <cols>
    <col min="1" max="1" width="8" style="21" bestFit="1" customWidth="1"/>
    <col min="2" max="2" width="25.125" style="25" customWidth="1"/>
    <col min="3" max="3" width="28.625" style="25" customWidth="1"/>
    <col min="4" max="4" width="14.75" style="25" customWidth="1"/>
    <col min="5" max="5" width="11.5" style="26" bestFit="1" customWidth="1"/>
    <col min="6" max="6" width="14.875" style="27" customWidth="1"/>
    <col min="7" max="7" width="11.75" style="26" bestFit="1" customWidth="1"/>
  </cols>
  <sheetData>
    <row r="1" spans="1:7" s="14" customFormat="1" x14ac:dyDescent="0.2">
      <c r="A1" s="17" t="s">
        <v>9</v>
      </c>
      <c r="B1" s="18" t="s">
        <v>25</v>
      </c>
      <c r="C1" s="18" t="s">
        <v>22</v>
      </c>
      <c r="D1" s="18" t="s">
        <v>17</v>
      </c>
      <c r="E1" s="19" t="s">
        <v>23</v>
      </c>
      <c r="F1" s="20" t="s">
        <v>24</v>
      </c>
      <c r="G1" s="19" t="s">
        <v>20</v>
      </c>
    </row>
    <row r="2" spans="1:7" s="33" customFormat="1" x14ac:dyDescent="0.2">
      <c r="A2" s="34">
        <f>A3+1</f>
        <v>2</v>
      </c>
      <c r="B2" s="32" t="s">
        <v>36</v>
      </c>
      <c r="C2" s="32" t="s">
        <v>50</v>
      </c>
      <c r="D2" s="32" t="s">
        <v>37</v>
      </c>
      <c r="E2" s="23" t="s">
        <v>51</v>
      </c>
      <c r="F2" s="24">
        <v>5142717629</v>
      </c>
      <c r="G2" s="23">
        <v>40</v>
      </c>
    </row>
    <row r="3" spans="1:7" s="33" customFormat="1" x14ac:dyDescent="0.2">
      <c r="A3" s="34">
        <f>A4+1</f>
        <v>1</v>
      </c>
      <c r="B3" s="32" t="s">
        <v>46</v>
      </c>
      <c r="C3" s="32" t="s">
        <v>47</v>
      </c>
      <c r="D3" s="32" t="s">
        <v>37</v>
      </c>
      <c r="E3" s="23" t="s">
        <v>21</v>
      </c>
      <c r="F3" s="24">
        <v>5148659524</v>
      </c>
      <c r="G3" s="23">
        <v>40</v>
      </c>
    </row>
    <row r="4" spans="1:7" s="33" customFormat="1" x14ac:dyDescent="0.2">
      <c r="A4" s="34"/>
      <c r="B4" s="32"/>
      <c r="C4" s="32"/>
      <c r="D4" s="32"/>
      <c r="E4" s="23"/>
      <c r="F4" s="24"/>
      <c r="G4" s="23"/>
    </row>
    <row r="5" spans="1:7" s="33" customFormat="1" x14ac:dyDescent="0.2">
      <c r="A5" s="34"/>
      <c r="B5" s="32"/>
      <c r="C5" s="32"/>
      <c r="D5" s="32"/>
      <c r="E5" s="23"/>
      <c r="F5" s="24"/>
      <c r="G5" s="23"/>
    </row>
    <row r="6" spans="1:7" s="33" customFormat="1" x14ac:dyDescent="0.2">
      <c r="A6" s="34"/>
      <c r="B6" s="32"/>
      <c r="C6" s="32"/>
      <c r="D6" s="32"/>
      <c r="E6" s="23"/>
      <c r="F6" s="24"/>
      <c r="G6" s="23"/>
    </row>
    <row r="7" spans="1:7" s="12" customFormat="1" x14ac:dyDescent="0.2">
      <c r="A7" s="21"/>
      <c r="B7" s="22"/>
      <c r="C7" s="22"/>
      <c r="D7" s="22"/>
      <c r="E7" s="23"/>
      <c r="F7" s="24"/>
      <c r="G7" s="23"/>
    </row>
    <row r="8" spans="1:7" s="12" customFormat="1" x14ac:dyDescent="0.2">
      <c r="A8" s="21"/>
      <c r="B8" s="22"/>
      <c r="C8" s="22"/>
      <c r="D8" s="22"/>
      <c r="E8" s="23"/>
      <c r="F8" s="24"/>
      <c r="G8" s="23"/>
    </row>
  </sheetData>
  <printOptions heading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O36"/>
  <sheetViews>
    <sheetView tabSelected="1" workbookViewId="0">
      <selection activeCell="D48" sqref="D48"/>
    </sheetView>
  </sheetViews>
  <sheetFormatPr baseColWidth="10" defaultRowHeight="14.25" x14ac:dyDescent="0.2"/>
  <cols>
    <col min="1" max="1" width="11" style="28"/>
    <col min="2" max="2" width="14.125" style="52" customWidth="1"/>
    <col min="3" max="3" width="35.875" style="28" customWidth="1"/>
    <col min="4" max="7" width="11" style="28"/>
    <col min="8" max="8" width="20.5" style="28" customWidth="1"/>
    <col min="9" max="9" width="0" style="11" hidden="1" customWidth="1"/>
    <col min="10" max="10" width="0" style="56" hidden="1" customWidth="1"/>
    <col min="11" max="11" width="0" style="11" hidden="1" customWidth="1"/>
    <col min="12" max="12" width="0" style="56" hidden="1" customWidth="1"/>
    <col min="13" max="13" width="0" style="11" hidden="1" customWidth="1"/>
    <col min="14" max="14" width="0" style="56" hidden="1" customWidth="1"/>
    <col min="15" max="15" width="0" style="11" hidden="1" customWidth="1"/>
    <col min="16" max="16" width="0" style="56" hidden="1" customWidth="1"/>
    <col min="17" max="17" width="0" style="11" hidden="1" customWidth="1"/>
    <col min="18" max="18" width="0" style="56" hidden="1" customWidth="1"/>
    <col min="19" max="19" width="0" style="11" hidden="1" customWidth="1"/>
    <col min="20" max="20" width="0" style="56" hidden="1" customWidth="1"/>
    <col min="21" max="21" width="0" style="11" hidden="1" customWidth="1"/>
    <col min="22" max="22" width="0" style="56" hidden="1" customWidth="1"/>
    <col min="23" max="23" width="0" style="11" hidden="1" customWidth="1"/>
    <col min="24" max="24" width="0" style="56" hidden="1" customWidth="1"/>
    <col min="25" max="25" width="0" style="11" hidden="1" customWidth="1"/>
    <col min="26" max="26" width="0" style="56" hidden="1" customWidth="1"/>
    <col min="27" max="27" width="0" style="11" hidden="1" customWidth="1"/>
    <col min="28" max="28" width="0" style="56" hidden="1" customWidth="1"/>
    <col min="29" max="29" width="0" style="11" hidden="1" customWidth="1"/>
    <col min="30" max="30" width="0" style="56" hidden="1" customWidth="1"/>
    <col min="31" max="31" width="0" style="11" hidden="1" customWidth="1"/>
    <col min="32" max="32" width="0" style="56" hidden="1" customWidth="1"/>
    <col min="33" max="33" width="0" style="11" hidden="1" customWidth="1"/>
    <col min="34" max="34" width="0" style="56" hidden="1" customWidth="1"/>
    <col min="35" max="35" width="0" style="11" hidden="1" customWidth="1"/>
    <col min="36" max="36" width="0" style="56" hidden="1" customWidth="1"/>
    <col min="37" max="37" width="0" style="11" hidden="1" customWidth="1"/>
    <col min="38" max="38" width="0" style="56" hidden="1" customWidth="1"/>
    <col min="40" max="40" width="27.625" customWidth="1"/>
    <col min="41" max="41" width="11" style="58"/>
  </cols>
  <sheetData>
    <row r="1" spans="1:38" s="11" customFormat="1" x14ac:dyDescent="0.2">
      <c r="A1" s="19" t="s">
        <v>30</v>
      </c>
      <c r="B1" s="51" t="s">
        <v>1</v>
      </c>
      <c r="C1" s="19" t="s">
        <v>39</v>
      </c>
      <c r="D1" s="19" t="s">
        <v>3</v>
      </c>
      <c r="E1" s="19" t="s">
        <v>31</v>
      </c>
      <c r="F1" s="19" t="s">
        <v>32</v>
      </c>
      <c r="G1" s="19" t="s">
        <v>33</v>
      </c>
      <c r="H1" s="19" t="s">
        <v>40</v>
      </c>
      <c r="I1" s="11">
        <v>1</v>
      </c>
      <c r="J1" s="56"/>
      <c r="K1" s="11">
        <v>2</v>
      </c>
      <c r="L1" s="56"/>
      <c r="M1" s="11">
        <v>3</v>
      </c>
      <c r="N1" s="56"/>
      <c r="O1" s="11">
        <v>4</v>
      </c>
      <c r="P1" s="56"/>
      <c r="Q1" s="11">
        <v>5</v>
      </c>
      <c r="R1" s="56"/>
      <c r="S1" s="11">
        <v>6</v>
      </c>
      <c r="T1" s="56"/>
      <c r="U1" s="11">
        <v>7</v>
      </c>
      <c r="V1" s="56"/>
      <c r="W1" s="11">
        <v>8</v>
      </c>
      <c r="X1" s="56"/>
      <c r="Y1" s="11">
        <v>9</v>
      </c>
      <c r="Z1" s="56"/>
      <c r="AA1" s="11">
        <v>10</v>
      </c>
      <c r="AB1" s="56"/>
      <c r="AC1" s="11">
        <v>11</v>
      </c>
      <c r="AD1" s="56"/>
      <c r="AE1" s="11">
        <v>12</v>
      </c>
      <c r="AF1" s="56"/>
      <c r="AG1" s="11">
        <v>13</v>
      </c>
      <c r="AH1" s="56"/>
      <c r="AI1" s="11">
        <v>14</v>
      </c>
      <c r="AJ1" s="56"/>
      <c r="AK1" s="11">
        <v>15</v>
      </c>
      <c r="AL1" s="56"/>
    </row>
    <row r="2" spans="1:38" s="13" customFormat="1" x14ac:dyDescent="0.2">
      <c r="A2" s="21">
        <v>3</v>
      </c>
      <c r="B2" s="53">
        <v>43708</v>
      </c>
      <c r="C2" s="25" t="s">
        <v>46</v>
      </c>
      <c r="D2" s="54">
        <v>80</v>
      </c>
      <c r="E2" s="54">
        <v>4</v>
      </c>
      <c r="F2" s="54">
        <v>7.9799999999999995</v>
      </c>
      <c r="G2" s="54">
        <v>91.98</v>
      </c>
      <c r="H2" s="55">
        <f>B2</f>
        <v>43708</v>
      </c>
      <c r="I2" s="11" t="s">
        <v>38</v>
      </c>
      <c r="J2" s="56">
        <v>80</v>
      </c>
      <c r="K2" s="11"/>
      <c r="L2" s="56">
        <v>0</v>
      </c>
      <c r="M2" s="11"/>
      <c r="N2" s="56">
        <v>0</v>
      </c>
      <c r="O2" s="11"/>
      <c r="P2" s="56">
        <v>0</v>
      </c>
      <c r="Q2" s="11"/>
      <c r="R2" s="56">
        <v>0</v>
      </c>
      <c r="S2" s="11"/>
      <c r="T2" s="56">
        <v>0</v>
      </c>
      <c r="U2" s="11"/>
      <c r="V2" s="56">
        <v>0</v>
      </c>
      <c r="W2" s="11"/>
      <c r="X2" s="56">
        <v>0</v>
      </c>
      <c r="Y2" s="11"/>
      <c r="Z2" s="56">
        <v>0</v>
      </c>
      <c r="AA2" s="11"/>
      <c r="AB2" s="56">
        <v>0</v>
      </c>
      <c r="AC2" s="11"/>
      <c r="AD2" s="56">
        <v>0</v>
      </c>
      <c r="AE2" s="11"/>
      <c r="AF2" s="56">
        <v>0</v>
      </c>
      <c r="AG2" s="11"/>
      <c r="AH2" s="56">
        <v>0</v>
      </c>
      <c r="AI2" s="11"/>
      <c r="AJ2" s="56">
        <v>0</v>
      </c>
      <c r="AK2" s="11"/>
      <c r="AL2" s="56">
        <v>0</v>
      </c>
    </row>
    <row r="3" spans="1:38" s="13" customFormat="1" x14ac:dyDescent="0.2">
      <c r="A3" s="21">
        <v>2</v>
      </c>
      <c r="B3" s="53">
        <v>43713</v>
      </c>
      <c r="C3" s="25" t="s">
        <v>36</v>
      </c>
      <c r="D3" s="54">
        <v>300</v>
      </c>
      <c r="E3" s="54">
        <v>15</v>
      </c>
      <c r="F3" s="54">
        <v>29.924999999999997</v>
      </c>
      <c r="G3" s="54">
        <v>344.92500000000001</v>
      </c>
      <c r="H3" s="55">
        <f>B3</f>
        <v>43713</v>
      </c>
      <c r="I3" s="11" t="s">
        <v>43</v>
      </c>
      <c r="J3" s="56">
        <v>300</v>
      </c>
      <c r="K3" s="11"/>
      <c r="L3" s="56">
        <v>0</v>
      </c>
      <c r="M3" s="11"/>
      <c r="N3" s="56">
        <v>0</v>
      </c>
      <c r="O3" s="11"/>
      <c r="P3" s="56">
        <v>0</v>
      </c>
      <c r="Q3" s="11"/>
      <c r="R3" s="56">
        <v>0</v>
      </c>
      <c r="S3" s="11"/>
      <c r="T3" s="56">
        <v>0</v>
      </c>
      <c r="U3" s="11"/>
      <c r="V3" s="56">
        <v>0</v>
      </c>
      <c r="W3" s="11"/>
      <c r="X3" s="56">
        <v>0</v>
      </c>
      <c r="Y3" s="11"/>
      <c r="Z3" s="56">
        <v>0</v>
      </c>
      <c r="AA3" s="11"/>
      <c r="AB3" s="56">
        <v>0</v>
      </c>
      <c r="AC3" s="11"/>
      <c r="AD3" s="56">
        <v>0</v>
      </c>
      <c r="AE3" s="11"/>
      <c r="AF3" s="56">
        <v>0</v>
      </c>
      <c r="AG3" s="11"/>
      <c r="AH3" s="56">
        <v>0</v>
      </c>
      <c r="AI3" s="11"/>
      <c r="AJ3" s="56">
        <v>0</v>
      </c>
      <c r="AK3" s="11"/>
      <c r="AL3" s="56">
        <v>0</v>
      </c>
    </row>
    <row r="4" spans="1:38" s="13" customFormat="1" x14ac:dyDescent="0.2">
      <c r="A4" s="21">
        <v>1</v>
      </c>
      <c r="B4" s="53">
        <v>43713</v>
      </c>
      <c r="C4" s="25" t="s">
        <v>46</v>
      </c>
      <c r="D4" s="54">
        <v>110</v>
      </c>
      <c r="E4" s="54">
        <v>5.5</v>
      </c>
      <c r="F4" s="54">
        <v>10.972499999999998</v>
      </c>
      <c r="G4" s="54">
        <v>126.4725</v>
      </c>
      <c r="H4" s="55">
        <f>B4</f>
        <v>43713</v>
      </c>
      <c r="I4" s="11" t="s">
        <v>38</v>
      </c>
      <c r="J4" s="56">
        <v>80</v>
      </c>
      <c r="K4" s="11" t="s">
        <v>48</v>
      </c>
      <c r="L4" s="56">
        <v>30</v>
      </c>
      <c r="M4" s="11"/>
      <c r="N4" s="56">
        <v>0</v>
      </c>
      <c r="O4" s="11"/>
      <c r="P4" s="56">
        <v>0</v>
      </c>
      <c r="Q4" s="11"/>
      <c r="R4" s="56">
        <v>0</v>
      </c>
      <c r="S4" s="11"/>
      <c r="T4" s="56">
        <v>0</v>
      </c>
      <c r="U4" s="11"/>
      <c r="V4" s="56">
        <v>0</v>
      </c>
      <c r="W4" s="11"/>
      <c r="X4" s="56">
        <v>0</v>
      </c>
      <c r="Y4" s="11"/>
      <c r="Z4" s="56">
        <v>0</v>
      </c>
      <c r="AA4" s="11"/>
      <c r="AB4" s="56">
        <v>0</v>
      </c>
      <c r="AC4" s="11"/>
      <c r="AD4" s="56">
        <v>0</v>
      </c>
      <c r="AE4" s="11"/>
      <c r="AF4" s="56">
        <v>0</v>
      </c>
      <c r="AG4" s="11"/>
      <c r="AH4" s="56">
        <v>0</v>
      </c>
      <c r="AI4" s="11"/>
      <c r="AJ4" s="56">
        <v>0</v>
      </c>
      <c r="AK4" s="11"/>
      <c r="AL4" s="56">
        <v>0</v>
      </c>
    </row>
    <row r="5" spans="1:38" s="13" customFormat="1" x14ac:dyDescent="0.2">
      <c r="A5" s="21"/>
      <c r="B5" s="53"/>
      <c r="C5" s="25"/>
      <c r="D5" s="54"/>
      <c r="E5" s="54"/>
      <c r="F5" s="54"/>
      <c r="G5" s="54"/>
      <c r="H5" s="55"/>
      <c r="I5" s="11"/>
      <c r="J5" s="56"/>
      <c r="K5" s="11"/>
      <c r="L5" s="56"/>
      <c r="M5" s="11"/>
      <c r="N5" s="56"/>
      <c r="O5" s="11"/>
      <c r="P5" s="56"/>
      <c r="Q5" s="11"/>
      <c r="R5" s="56"/>
      <c r="S5" s="11"/>
      <c r="T5" s="56"/>
      <c r="U5" s="11"/>
      <c r="V5" s="56"/>
      <c r="W5" s="11"/>
      <c r="X5" s="56"/>
      <c r="Y5" s="11"/>
      <c r="Z5" s="56"/>
      <c r="AA5" s="11"/>
      <c r="AB5" s="56"/>
      <c r="AC5" s="11"/>
      <c r="AD5" s="56"/>
      <c r="AE5" s="11"/>
      <c r="AF5" s="56"/>
      <c r="AG5" s="11"/>
      <c r="AH5" s="56"/>
      <c r="AI5" s="11"/>
      <c r="AJ5" s="56"/>
      <c r="AK5" s="11"/>
      <c r="AL5" s="56"/>
    </row>
    <row r="6" spans="1:38" s="13" customFormat="1" ht="15" x14ac:dyDescent="0.25">
      <c r="A6" s="21"/>
      <c r="B6" s="53"/>
      <c r="C6" s="65" t="s">
        <v>33</v>
      </c>
      <c r="D6" s="66">
        <f>SUBTOTAL(109,D1:D4)</f>
        <v>490</v>
      </c>
      <c r="E6" s="66">
        <f>SUBTOTAL(109,E1:E4)</f>
        <v>24.5</v>
      </c>
      <c r="F6" s="66">
        <f t="shared" ref="F6:G6" si="0">SUBTOTAL(109,F1:F4)</f>
        <v>48.877499999999991</v>
      </c>
      <c r="G6" s="66">
        <f t="shared" si="0"/>
        <v>563.37750000000005</v>
      </c>
      <c r="H6" s="55"/>
      <c r="I6" s="11"/>
      <c r="J6" s="56"/>
      <c r="K6" s="11"/>
      <c r="L6" s="56"/>
      <c r="M6" s="11"/>
      <c r="N6" s="56"/>
      <c r="O6" s="11"/>
      <c r="P6" s="56"/>
      <c r="Q6" s="11"/>
      <c r="R6" s="56"/>
      <c r="S6" s="11"/>
      <c r="T6" s="56"/>
      <c r="U6" s="11"/>
      <c r="V6" s="56"/>
      <c r="W6" s="11"/>
      <c r="X6" s="56"/>
      <c r="Y6" s="11"/>
      <c r="Z6" s="56"/>
      <c r="AA6" s="11"/>
      <c r="AB6" s="56"/>
      <c r="AC6" s="11"/>
      <c r="AD6" s="56"/>
      <c r="AE6" s="11"/>
      <c r="AF6" s="56"/>
      <c r="AG6" s="11"/>
      <c r="AH6" s="56"/>
      <c r="AI6" s="11"/>
      <c r="AJ6" s="56"/>
      <c r="AK6" s="11"/>
      <c r="AL6" s="56"/>
    </row>
    <row r="7" spans="1:38" s="13" customFormat="1" ht="15" x14ac:dyDescent="0.25">
      <c r="A7" s="21"/>
      <c r="B7" s="53"/>
      <c r="C7" s="65"/>
      <c r="D7" s="66"/>
      <c r="E7" s="66"/>
      <c r="F7" s="66"/>
      <c r="G7" s="66"/>
      <c r="H7" s="55"/>
      <c r="I7" s="11"/>
      <c r="J7" s="56"/>
      <c r="K7" s="11"/>
      <c r="L7" s="56"/>
      <c r="M7" s="11"/>
      <c r="N7" s="56"/>
      <c r="O7" s="11"/>
      <c r="P7" s="56"/>
      <c r="Q7" s="11"/>
      <c r="R7" s="56"/>
      <c r="S7" s="11"/>
      <c r="T7" s="56"/>
      <c r="U7" s="11"/>
      <c r="V7" s="56"/>
      <c r="W7" s="11"/>
      <c r="X7" s="56"/>
      <c r="Y7" s="11"/>
      <c r="Z7" s="56"/>
      <c r="AA7" s="11"/>
      <c r="AB7" s="56"/>
      <c r="AC7" s="11"/>
      <c r="AD7" s="56"/>
      <c r="AE7" s="11"/>
      <c r="AF7" s="56"/>
      <c r="AG7" s="11"/>
      <c r="AH7" s="56"/>
      <c r="AI7" s="11"/>
      <c r="AJ7" s="56"/>
      <c r="AK7" s="11"/>
      <c r="AL7" s="56"/>
    </row>
    <row r="8" spans="1:38" s="13" customFormat="1" ht="15" x14ac:dyDescent="0.25">
      <c r="A8" s="21"/>
      <c r="B8" s="53"/>
      <c r="C8" s="65"/>
      <c r="D8" s="66"/>
      <c r="E8" s="66"/>
      <c r="F8" s="66"/>
      <c r="G8" s="66"/>
      <c r="H8" s="55"/>
      <c r="I8" s="11"/>
      <c r="J8" s="56"/>
      <c r="K8" s="11"/>
      <c r="L8" s="56"/>
      <c r="M8" s="11"/>
      <c r="N8" s="56"/>
      <c r="O8" s="11"/>
      <c r="P8" s="56"/>
      <c r="Q8" s="11"/>
      <c r="R8" s="56"/>
      <c r="S8" s="11"/>
      <c r="T8" s="56"/>
      <c r="U8" s="11"/>
      <c r="V8" s="56"/>
      <c r="W8" s="11"/>
      <c r="X8" s="56"/>
      <c r="Y8" s="11"/>
      <c r="Z8" s="56"/>
      <c r="AA8" s="11"/>
      <c r="AB8" s="56"/>
      <c r="AC8" s="11"/>
      <c r="AD8" s="56"/>
      <c r="AE8" s="11"/>
      <c r="AF8" s="56"/>
      <c r="AG8" s="11"/>
      <c r="AH8" s="56"/>
      <c r="AI8" s="11"/>
      <c r="AJ8" s="56"/>
      <c r="AK8" s="11"/>
      <c r="AL8" s="56"/>
    </row>
    <row r="9" spans="1:38" ht="15" x14ac:dyDescent="0.25">
      <c r="B9" s="11"/>
      <c r="C9" s="67" t="s">
        <v>41</v>
      </c>
      <c r="D9" s="56"/>
    </row>
    <row r="10" spans="1:38" x14ac:dyDescent="0.2">
      <c r="B10" s="13" t="str">
        <f>IF(Catégorie!A3=0,"",Catégorie!A3)</f>
        <v>EM-RES</v>
      </c>
      <c r="C10" s="13" t="str">
        <f>IF(Catégorie!B3=0,"",Catégorie!B3)</f>
        <v xml:space="preserve">Entretien ménager résidentiel </v>
      </c>
      <c r="D10" s="68">
        <f t="shared" ref="D10:D33" si="1">IF(B10="","",SUMIF(I:I,B10,J:J)+SUMIF(K:K,B10,L:L)+SUMIF(M:M,B10,N:N)+SUMIF(O:O,B10,P:P)+SUMIF(Q:Q,B10,R:R)+SUMIF(S:S,B10,T:T)+SUMIF(U:U,B10,V:V)+SUMIF(W:W,B10,X:X)+SUMIF(Y:Y,B10,Z:Z)+SUMIF(AA:AA,B10,AB:AB)+SUMIF(AC:AC,B10,AD:AD)+SUMIF(AE:AE,B10,AF:AF)+SUMIF(AG:AG,B10,AH:AH)+SUMIF(AI:AI,B10,AJ:AJ)+SUMIF(AK:AK,B10,AL:AL))</f>
        <v>160</v>
      </c>
    </row>
    <row r="11" spans="1:38" x14ac:dyDescent="0.2">
      <c r="B11" s="13" t="str">
        <f>IF(Catégorie!A4=0,"",Catégorie!A4)</f>
        <v>EM-COM</v>
      </c>
      <c r="C11" s="13" t="str">
        <f>IF(Catégorie!B4=0,"",Catégorie!B4)</f>
        <v>Entretien ménager commercial</v>
      </c>
      <c r="D11" s="68">
        <f t="shared" si="1"/>
        <v>300</v>
      </c>
    </row>
    <row r="12" spans="1:38" x14ac:dyDescent="0.2">
      <c r="B12" s="13" t="str">
        <f>IF(Catégorie!A5=0,"",Catégorie!A5)</f>
        <v>EP-pelouse</v>
      </c>
      <c r="C12" s="13" t="str">
        <f>IF(Catégorie!B5=0,"",Catégorie!B5)</f>
        <v>Entretien paysager - coupe de pelouse</v>
      </c>
      <c r="D12" s="68">
        <f t="shared" si="1"/>
        <v>30</v>
      </c>
    </row>
    <row r="13" spans="1:38" hidden="1" x14ac:dyDescent="0.2">
      <c r="B13" s="13" t="str">
        <f>IF(Catégorie!A6=0,"",Catégorie!A6)</f>
        <v/>
      </c>
      <c r="C13" s="13"/>
      <c r="D13" s="57" t="str">
        <f t="shared" si="1"/>
        <v/>
      </c>
    </row>
    <row r="14" spans="1:38" hidden="1" x14ac:dyDescent="0.2">
      <c r="B14" s="13" t="str">
        <f>IF(Catégorie!A7=0,"",Catégorie!A7)</f>
        <v/>
      </c>
      <c r="C14" s="13" t="str">
        <f>IF(Catégorie!B7=0,"",Catégorie!B7)</f>
        <v/>
      </c>
      <c r="D14" s="57" t="str">
        <f t="shared" si="1"/>
        <v/>
      </c>
    </row>
    <row r="15" spans="1:38" hidden="1" x14ac:dyDescent="0.2">
      <c r="B15" s="13" t="str">
        <f>IF(Catégorie!A8=0,"",Catégorie!A8)</f>
        <v/>
      </c>
      <c r="C15" s="13" t="str">
        <f>IF(Catégorie!B8=0,"",Catégorie!B8)</f>
        <v/>
      </c>
      <c r="D15" s="57" t="str">
        <f t="shared" si="1"/>
        <v/>
      </c>
    </row>
    <row r="16" spans="1:38" hidden="1" x14ac:dyDescent="0.2">
      <c r="B16" s="13" t="str">
        <f>IF(Catégorie!A9=0,"",Catégorie!A9)</f>
        <v/>
      </c>
      <c r="C16" s="13" t="str">
        <f>IF(Catégorie!B9=0,"",Catégorie!B9)</f>
        <v/>
      </c>
      <c r="D16" s="57" t="str">
        <f t="shared" si="1"/>
        <v/>
      </c>
    </row>
    <row r="17" spans="2:4" hidden="1" x14ac:dyDescent="0.2">
      <c r="B17" s="13" t="str">
        <f>IF(Catégorie!A10=0,"",Catégorie!A10)</f>
        <v/>
      </c>
      <c r="C17" s="13" t="str">
        <f>IF(Catégorie!B10=0,"",Catégorie!B10)</f>
        <v/>
      </c>
      <c r="D17" s="57" t="str">
        <f t="shared" si="1"/>
        <v/>
      </c>
    </row>
    <row r="18" spans="2:4" hidden="1" x14ac:dyDescent="0.2">
      <c r="B18" s="13" t="str">
        <f>IF(Catégorie!A11=0,"",Catégorie!A11)</f>
        <v/>
      </c>
      <c r="C18" s="13" t="str">
        <f>IF(Catégorie!B11=0,"",Catégorie!B11)</f>
        <v/>
      </c>
      <c r="D18" s="57" t="str">
        <f t="shared" si="1"/>
        <v/>
      </c>
    </row>
    <row r="19" spans="2:4" hidden="1" x14ac:dyDescent="0.2">
      <c r="B19" s="13" t="str">
        <f>IF(Catégorie!A12=0,"",Catégorie!A12)</f>
        <v/>
      </c>
      <c r="C19" s="13" t="str">
        <f>IF(Catégorie!B12=0,"",Catégorie!B12)</f>
        <v/>
      </c>
      <c r="D19" s="57" t="str">
        <f t="shared" si="1"/>
        <v/>
      </c>
    </row>
    <row r="20" spans="2:4" hidden="1" x14ac:dyDescent="0.2">
      <c r="B20" s="13" t="str">
        <f>IF(Catégorie!A13=0,"",Catégorie!A13)</f>
        <v/>
      </c>
      <c r="C20" s="13" t="str">
        <f>IF(Catégorie!B13=0,"",Catégorie!B13)</f>
        <v/>
      </c>
      <c r="D20" s="57" t="str">
        <f t="shared" si="1"/>
        <v/>
      </c>
    </row>
    <row r="21" spans="2:4" hidden="1" x14ac:dyDescent="0.2">
      <c r="B21" s="13" t="str">
        <f>IF(Catégorie!A14=0,"",Catégorie!A14)</f>
        <v/>
      </c>
      <c r="C21" s="13" t="str">
        <f>IF(Catégorie!B14=0,"",Catégorie!B14)</f>
        <v/>
      </c>
      <c r="D21" s="57" t="str">
        <f t="shared" si="1"/>
        <v/>
      </c>
    </row>
    <row r="22" spans="2:4" hidden="1" x14ac:dyDescent="0.2">
      <c r="B22" s="13" t="str">
        <f>IF(Catégorie!A15=0,"",Catégorie!A15)</f>
        <v/>
      </c>
      <c r="C22" s="13" t="str">
        <f>IF(Catégorie!B15=0,"",Catégorie!B15)</f>
        <v/>
      </c>
      <c r="D22" s="57" t="str">
        <f t="shared" si="1"/>
        <v/>
      </c>
    </row>
    <row r="23" spans="2:4" hidden="1" x14ac:dyDescent="0.2">
      <c r="B23" s="13" t="str">
        <f>IF(Catégorie!A16=0,"",Catégorie!A16)</f>
        <v/>
      </c>
      <c r="C23" s="13" t="str">
        <f>IF(Catégorie!B16=0,"",Catégorie!B16)</f>
        <v/>
      </c>
      <c r="D23" s="57" t="str">
        <f t="shared" si="1"/>
        <v/>
      </c>
    </row>
    <row r="24" spans="2:4" ht="12" hidden="1" customHeight="1" x14ac:dyDescent="0.2">
      <c r="B24" s="13" t="str">
        <f>IF(Catégorie!A17=0,"",Catégorie!A17)</f>
        <v/>
      </c>
      <c r="C24" s="13" t="str">
        <f>IF(Catégorie!B17=0,"",Catégorie!B17)</f>
        <v/>
      </c>
      <c r="D24" s="57" t="str">
        <f t="shared" si="1"/>
        <v/>
      </c>
    </row>
    <row r="25" spans="2:4" hidden="1" x14ac:dyDescent="0.2">
      <c r="B25" s="13" t="str">
        <f>IF(Catégorie!A18=0,"",Catégorie!A18)</f>
        <v/>
      </c>
      <c r="C25" s="13" t="str">
        <f>IF(Catégorie!B18=0,"",Catégorie!B18)</f>
        <v/>
      </c>
      <c r="D25" s="57" t="str">
        <f t="shared" si="1"/>
        <v/>
      </c>
    </row>
    <row r="26" spans="2:4" hidden="1" x14ac:dyDescent="0.2">
      <c r="B26" s="13" t="str">
        <f>IF(Catégorie!A19=0,"",Catégorie!A19)</f>
        <v/>
      </c>
      <c r="C26" s="13" t="str">
        <f>IF(Catégorie!B19=0,"",Catégorie!B19)</f>
        <v/>
      </c>
      <c r="D26" s="57" t="str">
        <f t="shared" si="1"/>
        <v/>
      </c>
    </row>
    <row r="27" spans="2:4" hidden="1" x14ac:dyDescent="0.2">
      <c r="B27" s="13" t="str">
        <f>IF(Catégorie!A20=0,"",Catégorie!A20)</f>
        <v/>
      </c>
      <c r="C27" s="13" t="str">
        <f>IF(Catégorie!B20=0,"",Catégorie!B20)</f>
        <v/>
      </c>
      <c r="D27" s="57" t="str">
        <f t="shared" si="1"/>
        <v/>
      </c>
    </row>
    <row r="28" spans="2:4" hidden="1" x14ac:dyDescent="0.2">
      <c r="B28" s="13" t="str">
        <f>IF(Catégorie!A21=0,"",Catégorie!A21)</f>
        <v/>
      </c>
      <c r="C28" s="13" t="str">
        <f>IF(Catégorie!B21=0,"",Catégorie!B21)</f>
        <v/>
      </c>
      <c r="D28" s="57" t="str">
        <f t="shared" si="1"/>
        <v/>
      </c>
    </row>
    <row r="29" spans="2:4" hidden="1" x14ac:dyDescent="0.2">
      <c r="B29" s="13" t="str">
        <f>IF(Catégorie!A22=0,"",Catégorie!A22)</f>
        <v/>
      </c>
      <c r="C29" s="13" t="str">
        <f>IF(Catégorie!B22=0,"",Catégorie!B22)</f>
        <v/>
      </c>
      <c r="D29" s="57" t="str">
        <f t="shared" si="1"/>
        <v/>
      </c>
    </row>
    <row r="30" spans="2:4" hidden="1" x14ac:dyDescent="0.2">
      <c r="B30" s="13" t="str">
        <f>IF(Catégorie!A23=0,"",Catégorie!A23)</f>
        <v/>
      </c>
      <c r="C30" s="13" t="str">
        <f>IF(Catégorie!B23=0,"",Catégorie!B23)</f>
        <v/>
      </c>
      <c r="D30" s="57" t="str">
        <f t="shared" si="1"/>
        <v/>
      </c>
    </row>
    <row r="31" spans="2:4" hidden="1" x14ac:dyDescent="0.2">
      <c r="B31" s="13" t="str">
        <f>IF(Catégorie!A24=0,"",Catégorie!A24)</f>
        <v/>
      </c>
      <c r="C31" s="13" t="str">
        <f>IF(Catégorie!B24=0,"",Catégorie!B24)</f>
        <v/>
      </c>
      <c r="D31" s="57" t="str">
        <f t="shared" si="1"/>
        <v/>
      </c>
    </row>
    <row r="32" spans="2:4" hidden="1" x14ac:dyDescent="0.2">
      <c r="B32" s="13" t="str">
        <f>IF(Catégorie!A25=0,"",Catégorie!A25)</f>
        <v/>
      </c>
      <c r="C32" s="13" t="str">
        <f>IF(Catégorie!B25=0,"",Catégorie!B25)</f>
        <v/>
      </c>
      <c r="D32" s="57" t="str">
        <f t="shared" si="1"/>
        <v/>
      </c>
    </row>
    <row r="33" spans="2:4" hidden="1" x14ac:dyDescent="0.2">
      <c r="B33" s="13" t="str">
        <f>IF(Catégorie!A26=0,"",Catégorie!A26)</f>
        <v/>
      </c>
      <c r="C33" s="13" t="str">
        <f>IF(Catégorie!B26=0,"",Catégorie!B26)</f>
        <v/>
      </c>
      <c r="D33" s="57" t="str">
        <f t="shared" si="1"/>
        <v/>
      </c>
    </row>
    <row r="34" spans="2:4" x14ac:dyDescent="0.2">
      <c r="B34"/>
      <c r="C34"/>
      <c r="D34" s="58"/>
    </row>
    <row r="35" spans="2:4" ht="15" x14ac:dyDescent="0.25">
      <c r="B35"/>
      <c r="C35"/>
      <c r="D35" s="134">
        <f>-SUBTOTAL(109,D10:D12)</f>
        <v>-490</v>
      </c>
    </row>
    <row r="36" spans="2:4" x14ac:dyDescent="0.2">
      <c r="B36"/>
      <c r="C36"/>
      <c r="D36" s="58"/>
    </row>
  </sheetData>
  <autoFilter ref="A1:AL4"/>
  <printOptions horizontalCentered="1"/>
  <pageMargins left="0" right="0" top="0.15748031496062992" bottom="0.19685039370078741" header="0.31496062992125984" footer="0.31496062992125984"/>
  <pageSetup orientation="portrait" horizontalDpi="1200" verticalDpi="1200" r:id="rId1"/>
  <rowBreaks count="1" manualBreakCount="1">
    <brk id="8" max="16383" man="1"/>
  </rowBreaks>
  <colBreaks count="1" manualBreakCount="1">
    <brk id="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FACTURE</vt:lpstr>
      <vt:lpstr>Catégorie</vt:lpstr>
      <vt:lpstr>Liste des clients</vt:lpstr>
      <vt:lpstr>Liste des factures</vt:lpstr>
      <vt:lpstr>'Liste des factures'!Impression_des_titres</vt:lpstr>
      <vt:lpstr>FACTURE!Zone_d_impression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Guy Blancher</cp:lastModifiedBy>
  <cp:lastPrinted>2019-09-06T01:53:50Z</cp:lastPrinted>
  <dcterms:created xsi:type="dcterms:W3CDTF">2019-04-13T16:09:51Z</dcterms:created>
  <dcterms:modified xsi:type="dcterms:W3CDTF">2019-09-06T07:32:27Z</dcterms:modified>
</cp:coreProperties>
</file>