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220" windowHeight="7680" activeTab="1"/>
  </bookViews>
  <sheets>
    <sheet name="Index" sheetId="2" r:id="rId1"/>
    <sheet name="Mars (2)" sheetId="1" r:id="rId2"/>
  </sheets>
  <externalReferences>
    <externalReference r:id="rId3"/>
  </externalReferences>
  <definedNames>
    <definedName name="_xlnm._FilterDatabase" localSheetId="1" hidden="1">'Mars (2)'!$D$6:$H$6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/>
  <c r="H16" i="1"/>
  <c r="A4" i="1"/>
  <c r="G16" i="1"/>
  <c r="G15" i="1"/>
  <c r="E16" i="1"/>
  <c r="E17" i="1"/>
  <c r="G17" i="1"/>
  <c r="G21" i="1"/>
  <c r="G22" i="1"/>
  <c r="E19" i="1"/>
  <c r="G23" i="1"/>
  <c r="G24" i="1"/>
  <c r="G25" i="1"/>
  <c r="G26" i="1"/>
  <c r="G27" i="1"/>
  <c r="E23" i="1"/>
  <c r="G28" i="1"/>
  <c r="G29" i="1"/>
  <c r="G30" i="1"/>
  <c r="G31" i="1"/>
  <c r="G32" i="1"/>
  <c r="G33" i="1"/>
  <c r="E30" i="1"/>
</calcChain>
</file>

<file path=xl/comments1.xml><?xml version="1.0" encoding="utf-8"?>
<comments xmlns="http://schemas.openxmlformats.org/spreadsheetml/2006/main">
  <authors>
    <author>Kévin FABRA</author>
  </authors>
  <commentList>
    <comment ref="F9" authorId="0" shapeId="0">
      <text>
        <r>
          <rPr>
            <b/>
            <sz val="20"/>
            <color indexed="81"/>
            <rFont val="Tahoma"/>
            <family val="2"/>
          </rPr>
          <t>Site d'affectation</t>
        </r>
      </text>
    </comment>
    <comment ref="G9" authorId="0" shapeId="0">
      <text>
        <r>
          <rPr>
            <b/>
            <sz val="12"/>
            <color indexed="81"/>
            <rFont val="Tahoma"/>
            <family val="2"/>
          </rPr>
          <t>Total des heures + majoration de 10%</t>
        </r>
      </text>
    </comment>
    <comment ref="H9" authorId="0" shapeId="0">
      <text>
        <r>
          <rPr>
            <b/>
            <sz val="12"/>
            <color indexed="81"/>
            <rFont val="Tahoma"/>
            <family val="2"/>
          </rPr>
          <t>Si double clique : majoration de 10%</t>
        </r>
      </text>
    </comment>
    <comment ref="G16" authorId="0" shapeId="0">
      <text>
        <r>
          <rPr>
            <b/>
            <sz val="12"/>
            <color indexed="81"/>
            <rFont val="Tahoma"/>
            <family val="2"/>
          </rPr>
          <t>Calcul du volume horaire SANS la majoration</t>
        </r>
      </text>
    </comment>
    <comment ref="H16" authorId="0" shapeId="0">
      <text>
        <r>
          <rPr>
            <b/>
            <sz val="12"/>
            <color indexed="81"/>
            <rFont val="Tahoma"/>
            <family val="2"/>
          </rPr>
          <t>Calcul de la majoration seule</t>
        </r>
      </text>
    </comment>
    <comment ref="G19" authorId="0" shapeId="0">
      <text>
        <r>
          <rPr>
            <b/>
            <sz val="16"/>
            <color indexed="81"/>
            <rFont val="Tahoma"/>
            <family val="2"/>
          </rPr>
          <t>Calcul des heures SANS majoration par site d'affectation.
Je n'arrive pas à rentrer une formule correcte. Penses tu pouvoir m'aider ?</t>
        </r>
      </text>
    </comment>
  </commentList>
</comments>
</file>

<file path=xl/sharedStrings.xml><?xml version="1.0" encoding="utf-8"?>
<sst xmlns="http://schemas.openxmlformats.org/spreadsheetml/2006/main" count="138" uniqueCount="113">
  <si>
    <t>EMS 6 Sousa</t>
  </si>
  <si>
    <t>EMS 6 Dupaty</t>
  </si>
  <si>
    <t>EMS 6 Dupaty Soir</t>
  </si>
  <si>
    <t>EMS 6 Balguerie Soir</t>
  </si>
  <si>
    <t>EMS 3 Stendhal Soir</t>
  </si>
  <si>
    <t>EMS 6 Stendhal</t>
  </si>
  <si>
    <t>APS 6 Dupaty</t>
  </si>
  <si>
    <t>APS 6 Sempe</t>
  </si>
  <si>
    <t>APS 6 Balguerie</t>
  </si>
  <si>
    <t>APS 6 Sousa</t>
  </si>
  <si>
    <t>APS 6 Stendhal</t>
  </si>
  <si>
    <t>APS 3 Sempe</t>
  </si>
  <si>
    <t>APS 3 Daney</t>
  </si>
  <si>
    <t>APS 3 Sousa</t>
  </si>
  <si>
    <t>APS 3 Stendhal</t>
  </si>
  <si>
    <t>Solde</t>
  </si>
  <si>
    <t>Total</t>
  </si>
  <si>
    <t>Dimanche</t>
  </si>
  <si>
    <t>Samedi</t>
  </si>
  <si>
    <t>Vendredi</t>
  </si>
  <si>
    <t>x</t>
  </si>
  <si>
    <t>Jeudi</t>
  </si>
  <si>
    <t>Mercredi</t>
  </si>
  <si>
    <t>Mardi</t>
  </si>
  <si>
    <t>Réel</t>
  </si>
  <si>
    <t>Prévi.</t>
  </si>
  <si>
    <t>↗</t>
  </si>
  <si>
    <t>A.P.S / E.M.S</t>
  </si>
  <si>
    <t>j</t>
  </si>
  <si>
    <t>d</t>
  </si>
  <si>
    <t>f</t>
  </si>
  <si>
    <t>A.3</t>
  </si>
  <si>
    <t xml:space="preserve">RELEVE MENSUEL </t>
  </si>
  <si>
    <t>LEGENDES RELEVES MENSUELS</t>
  </si>
  <si>
    <t>LEGENDE ABSENCES</t>
  </si>
  <si>
    <t>Congés Payés :</t>
  </si>
  <si>
    <t>CP</t>
  </si>
  <si>
    <t>Récupération :</t>
  </si>
  <si>
    <t>RCP</t>
  </si>
  <si>
    <t>Maladie :</t>
  </si>
  <si>
    <t>MAL</t>
  </si>
  <si>
    <t>Congés Maternité :</t>
  </si>
  <si>
    <t>MAT</t>
  </si>
  <si>
    <t>Congé Paternité :</t>
  </si>
  <si>
    <t>PAT</t>
  </si>
  <si>
    <t>Absences injustifiée :</t>
  </si>
  <si>
    <t>AI</t>
  </si>
  <si>
    <t>Formation professionnelle :</t>
  </si>
  <si>
    <t>FP</t>
  </si>
  <si>
    <t>Congé Sans Solde :</t>
  </si>
  <si>
    <t>CSS</t>
  </si>
  <si>
    <t>Congé Evènement Familial :</t>
  </si>
  <si>
    <t>CEF</t>
  </si>
  <si>
    <t>Semaine non travaillée :</t>
  </si>
  <si>
    <t>NT</t>
  </si>
  <si>
    <t>Semaine d'intermittence :</t>
  </si>
  <si>
    <t>INT</t>
  </si>
  <si>
    <t>Congé Parental d'Education:</t>
  </si>
  <si>
    <t>CPE</t>
  </si>
  <si>
    <t xml:space="preserve">Accident du travail : </t>
  </si>
  <si>
    <t>AT</t>
  </si>
  <si>
    <t>Heures Supplémentaires :</t>
  </si>
  <si>
    <t>HS</t>
  </si>
  <si>
    <t>Heures Complémentaires :</t>
  </si>
  <si>
    <t>HC</t>
  </si>
  <si>
    <t>LEGENDE COULEURS</t>
  </si>
  <si>
    <t>Semaine Scolaire :</t>
  </si>
  <si>
    <t>Semaine Vacances Scolaire :</t>
  </si>
  <si>
    <t>Week-end :</t>
  </si>
  <si>
    <t>Jours Fériés :</t>
  </si>
  <si>
    <t>A1</t>
  </si>
  <si>
    <t>A2</t>
  </si>
  <si>
    <t>A3</t>
  </si>
  <si>
    <t>A4</t>
  </si>
  <si>
    <t>A7</t>
  </si>
  <si>
    <t>Garderie</t>
  </si>
  <si>
    <t>P.A.M</t>
  </si>
  <si>
    <t>A.P.S</t>
  </si>
  <si>
    <t>C.A.L</t>
  </si>
  <si>
    <t>Prépa.</t>
  </si>
  <si>
    <t>Garderie 6 Sempé</t>
  </si>
  <si>
    <t>PAM 3 Stendhal</t>
  </si>
  <si>
    <t>CAL 3  Stendhal Merc.</t>
  </si>
  <si>
    <t>Garderie 6 Sousa</t>
  </si>
  <si>
    <t>PAM 3 Sousa</t>
  </si>
  <si>
    <t>CAL 3  Sousa Merc.</t>
  </si>
  <si>
    <t>Garderie 6 Stendhal</t>
  </si>
  <si>
    <t>PAM 3 Daney</t>
  </si>
  <si>
    <t>CAL 3  Daney Merc.</t>
  </si>
  <si>
    <t>Garderie 6 Dupaty</t>
  </si>
  <si>
    <t>PAM 3 Sempe</t>
  </si>
  <si>
    <t>CAL 3  Sempé Merc.</t>
  </si>
  <si>
    <t xml:space="preserve"> C.A.L</t>
  </si>
  <si>
    <t>Garderie 6 Balguerie</t>
  </si>
  <si>
    <t>PAM 6 Stendhal</t>
  </si>
  <si>
    <t>CAL 6  Stendhal Merc.</t>
  </si>
  <si>
    <t>Section</t>
  </si>
  <si>
    <t>PAM 6 Sousa</t>
  </si>
  <si>
    <t>CAL 6  Sousa Merc.</t>
  </si>
  <si>
    <t>Mdq</t>
  </si>
  <si>
    <t>PAM 6 Balguerie</t>
  </si>
  <si>
    <t>CAL 6  Balguerie Merc.</t>
  </si>
  <si>
    <t>PAM 6 Sempe</t>
  </si>
  <si>
    <t>CAL 6 Dupaty Merc.</t>
  </si>
  <si>
    <t>PAM 6 Dupaty</t>
  </si>
  <si>
    <t>CAL 3  Stendhal Vac</t>
  </si>
  <si>
    <t>CAL 3  Sousa Vac</t>
  </si>
  <si>
    <t>CAL 3  Daney Vac</t>
  </si>
  <si>
    <t>CAL 3  Sempé Vac</t>
  </si>
  <si>
    <t>CAL 6  Stendhal Vac</t>
  </si>
  <si>
    <t>CAL 6  Sousa Vac</t>
  </si>
  <si>
    <t>CAL 6  Balguerie Vac</t>
  </si>
  <si>
    <t>CAL 6 Dupaty 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</si>
</sst>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color theme="1"/>
      <name val="Wingdings"/>
      <charset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12"/>
      <color indexed="81"/>
      <name val="Tahoma"/>
      <family val="2"/>
    </font>
    <font>
      <b/>
      <sz val="16"/>
      <color indexed="81"/>
      <name val="Tahoma"/>
      <family val="2"/>
    </font>
    <font>
      <b/>
      <sz val="20"/>
      <color indexed="81"/>
      <name val="Tahoma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777777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 style="thin">
        <color theme="0" tint="-0.499984740745262"/>
      </right>
      <top/>
      <bottom style="thin">
        <color theme="1" tint="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/>
    </xf>
    <xf numFmtId="0" fontId="6" fillId="0" borderId="20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3" fillId="0" borderId="2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/>
    <xf numFmtId="0" fontId="0" fillId="0" borderId="26" xfId="0" applyBorder="1" applyAlignment="1">
      <alignment horizontal="center"/>
    </xf>
    <xf numFmtId="164" fontId="1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9" xfId="0" applyBorder="1"/>
    <xf numFmtId="0" fontId="0" fillId="6" borderId="29" xfId="0" applyFill="1" applyBorder="1"/>
    <xf numFmtId="0" fontId="0" fillId="7" borderId="29" xfId="0" applyFill="1" applyBorder="1"/>
    <xf numFmtId="0" fontId="0" fillId="8" borderId="29" xfId="0" applyFill="1" applyBorder="1"/>
    <xf numFmtId="0" fontId="1" fillId="0" borderId="0" xfId="0" applyFont="1" applyAlignment="1">
      <alignment horizontal="center" vertical="center"/>
    </xf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13" fillId="5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1" fillId="4" borderId="17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8" fillId="4" borderId="0" xfId="0" applyFont="1" applyFill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</font>
      <fill>
        <patternFill>
          <bgColor rgb="FFFFC000"/>
        </patternFill>
      </fill>
    </dxf>
    <dxf>
      <font>
        <b/>
        <i val="0"/>
        <strike val="0"/>
        <color rgb="FFFF0000"/>
      </font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136071</xdr:colOff>
      <xdr:row>8</xdr:row>
      <xdr:rowOff>136072</xdr:rowOff>
    </xdr:from>
    <xdr:to>
      <xdr:col>9</xdr:col>
      <xdr:colOff>476250</xdr:colOff>
      <xdr:row>16</xdr:row>
      <xdr:rowOff>95250</xdr:rowOff>
    </xdr:to>
    <xdr:sp macro="" textlink="">
      <xdr:nvSpPr>
        <xdr:cNvPr id="2" name="Flèche courbée vers la gauche 1"/>
        <xdr:cNvSpPr/>
      </xdr:nvSpPr>
      <xdr:spPr>
        <a:xfrm>
          <a:off x="4272642" y="1986643"/>
          <a:ext cx="1102179" cy="2136321"/>
        </a:xfrm>
        <a:prstGeom prst="curvedLeftArrow">
          <a:avLst>
            <a:gd name="adj1" fmla="val 6663"/>
            <a:gd name="adj2" fmla="val 50000"/>
            <a:gd name="adj3" fmla="val 2640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RedirectionDeDossiers$\k&#233;vin\Documents\Mdq%20Usc\Relev&#233;s%20mensuels\Salari&#233;s\2018-2019\Antoine%20d&#233;sir&#233;e%20Briatte%20-%20Calcul%20mensuel%20-%20%202018-2019%20-%20%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."/>
      <sheetName val="Oct."/>
      <sheetName val="Nov."/>
      <sheetName val="Dec."/>
      <sheetName val="Janv."/>
      <sheetName val="Fev."/>
      <sheetName val="Mars"/>
      <sheetName val="Avr."/>
      <sheetName val="Mai"/>
      <sheetName val="Juin"/>
      <sheetName val="Juil."/>
      <sheetName val="Août"/>
      <sheetName val="Total annuel"/>
      <sheetName val="Index"/>
    </sheetNames>
    <sheetDataSet>
      <sheetData sheetId="0">
        <row r="4">
          <cell r="A4" t="str">
            <v>Antoine Désiré Briatte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2:F52"/>
  <sheetViews>
    <sheetView topLeftCell="A12" zoomScale="55" zoomScaleNormal="55" workbookViewId="0">
      <selection activeCell="A13" sqref="A13:XFD13"/>
    </sheetView>
  </sheetViews>
  <sheetFormatPr baseColWidth="10" defaultRowHeight="15" x14ac:dyDescent="0.25"/>
  <cols>
    <col min="1" max="1" width="20.85546875" bestFit="1" customWidth="1"/>
    <col min="2" max="2" width="17.85546875" bestFit="1" customWidth="1"/>
    <col min="3" max="3" width="22.28515625" customWidth="1"/>
    <col min="4" max="4" width="23.7109375" bestFit="1" customWidth="1"/>
    <col min="5" max="5" width="9.7109375" bestFit="1" customWidth="1"/>
    <col min="9" max="15" width="21" customWidth="1"/>
  </cols>
  <sheetData>
    <row r="2" spans="1:6" x14ac:dyDescent="0.25">
      <c r="A2" s="59" t="s">
        <v>33</v>
      </c>
      <c r="B2" s="59"/>
      <c r="C2" s="59"/>
      <c r="D2" s="59"/>
      <c r="E2" s="59"/>
    </row>
    <row r="3" spans="1:6" x14ac:dyDescent="0.25">
      <c r="A3" s="59"/>
      <c r="B3" s="59"/>
      <c r="C3" s="59"/>
      <c r="D3" s="59"/>
      <c r="E3" s="59"/>
    </row>
    <row r="4" spans="1:6" x14ac:dyDescent="0.25">
      <c r="A4" s="59"/>
      <c r="B4" s="59"/>
      <c r="C4" s="59"/>
      <c r="D4" s="59"/>
      <c r="E4" s="59"/>
    </row>
    <row r="5" spans="1:6" x14ac:dyDescent="0.25">
      <c r="A5" s="59"/>
      <c r="B5" s="59"/>
      <c r="C5" s="59"/>
      <c r="D5" s="59"/>
      <c r="E5" s="59"/>
    </row>
    <row r="7" spans="1:6" x14ac:dyDescent="0.25">
      <c r="A7" s="56" t="s">
        <v>34</v>
      </c>
      <c r="B7" s="56"/>
      <c r="C7" s="56"/>
      <c r="D7" s="56"/>
      <c r="E7" s="56"/>
      <c r="F7" s="56"/>
    </row>
    <row r="8" spans="1:6" x14ac:dyDescent="0.25">
      <c r="A8" s="57" t="s">
        <v>35</v>
      </c>
      <c r="B8" s="57"/>
      <c r="C8" s="57"/>
      <c r="D8" t="s">
        <v>36</v>
      </c>
    </row>
    <row r="9" spans="1:6" x14ac:dyDescent="0.25">
      <c r="A9" s="57" t="s">
        <v>37</v>
      </c>
      <c r="B9" s="57"/>
      <c r="C9" s="57"/>
      <c r="D9" t="s">
        <v>38</v>
      </c>
    </row>
    <row r="10" spans="1:6" x14ac:dyDescent="0.25">
      <c r="A10" s="57" t="s">
        <v>39</v>
      </c>
      <c r="B10" s="57"/>
      <c r="C10" s="57"/>
      <c r="D10" t="s">
        <v>40</v>
      </c>
    </row>
    <row r="11" spans="1:6" x14ac:dyDescent="0.25">
      <c r="A11" s="57" t="s">
        <v>41</v>
      </c>
      <c r="B11" s="57"/>
      <c r="C11" s="57"/>
      <c r="D11" t="s">
        <v>42</v>
      </c>
    </row>
    <row r="12" spans="1:6" x14ac:dyDescent="0.25">
      <c r="A12" s="57" t="s">
        <v>43</v>
      </c>
      <c r="B12" s="57"/>
      <c r="C12" s="57"/>
      <c r="D12" t="s">
        <v>44</v>
      </c>
    </row>
    <row r="13" spans="1:6" x14ac:dyDescent="0.25">
      <c r="A13" s="57" t="s">
        <v>45</v>
      </c>
      <c r="B13" s="57"/>
      <c r="C13" s="57"/>
      <c r="D13" t="s">
        <v>46</v>
      </c>
    </row>
    <row r="14" spans="1:6" x14ac:dyDescent="0.25">
      <c r="A14" s="57" t="s">
        <v>47</v>
      </c>
      <c r="B14" s="57"/>
      <c r="C14" s="57"/>
      <c r="D14" t="s">
        <v>48</v>
      </c>
    </row>
    <row r="15" spans="1:6" x14ac:dyDescent="0.25">
      <c r="A15" s="57" t="s">
        <v>49</v>
      </c>
      <c r="B15" s="57"/>
      <c r="C15" s="57"/>
      <c r="D15" t="s">
        <v>50</v>
      </c>
    </row>
    <row r="16" spans="1:6" x14ac:dyDescent="0.25">
      <c r="A16" s="57" t="s">
        <v>51</v>
      </c>
      <c r="B16" s="57"/>
      <c r="C16" s="57"/>
      <c r="D16" t="s">
        <v>52</v>
      </c>
    </row>
    <row r="17" spans="1:6" x14ac:dyDescent="0.25">
      <c r="A17" s="57" t="s">
        <v>53</v>
      </c>
      <c r="B17" s="57"/>
      <c r="C17" s="57"/>
      <c r="D17" t="s">
        <v>54</v>
      </c>
    </row>
    <row r="18" spans="1:6" x14ac:dyDescent="0.25">
      <c r="A18" s="57" t="s">
        <v>55</v>
      </c>
      <c r="B18" s="57"/>
      <c r="C18" s="57"/>
      <c r="D18" t="s">
        <v>56</v>
      </c>
    </row>
    <row r="19" spans="1:6" x14ac:dyDescent="0.25">
      <c r="A19" s="57" t="s">
        <v>57</v>
      </c>
      <c r="B19" s="57"/>
      <c r="C19" s="57"/>
      <c r="D19" t="s">
        <v>58</v>
      </c>
    </row>
    <row r="20" spans="1:6" x14ac:dyDescent="0.25">
      <c r="A20" s="44" t="s">
        <v>59</v>
      </c>
      <c r="B20" s="44"/>
      <c r="C20" s="44"/>
      <c r="D20" t="s">
        <v>60</v>
      </c>
    </row>
    <row r="21" spans="1:6" x14ac:dyDescent="0.25">
      <c r="A21" s="44"/>
      <c r="B21" s="44"/>
      <c r="C21" s="44"/>
    </row>
    <row r="22" spans="1:6" x14ac:dyDescent="0.25">
      <c r="A22" s="56" t="s">
        <v>34</v>
      </c>
      <c r="B22" s="56"/>
      <c r="C22" s="56"/>
      <c r="D22" s="56"/>
      <c r="E22" s="56"/>
      <c r="F22" s="56"/>
    </row>
    <row r="23" spans="1:6" x14ac:dyDescent="0.25">
      <c r="A23" s="57" t="s">
        <v>61</v>
      </c>
      <c r="B23" s="57"/>
      <c r="C23" s="57"/>
      <c r="D23" t="s">
        <v>62</v>
      </c>
    </row>
    <row r="24" spans="1:6" x14ac:dyDescent="0.25">
      <c r="A24" s="57" t="s">
        <v>63</v>
      </c>
      <c r="B24" s="57"/>
      <c r="C24" s="57"/>
      <c r="D24" t="s">
        <v>64</v>
      </c>
    </row>
    <row r="25" spans="1:6" x14ac:dyDescent="0.25">
      <c r="A25" s="57"/>
      <c r="B25" s="57"/>
      <c r="C25" s="57"/>
    </row>
    <row r="26" spans="1:6" x14ac:dyDescent="0.25">
      <c r="A26" s="56" t="s">
        <v>65</v>
      </c>
      <c r="B26" s="56"/>
      <c r="C26" s="56"/>
      <c r="D26" s="56"/>
      <c r="E26" s="56"/>
      <c r="F26" s="56"/>
    </row>
    <row r="27" spans="1:6" ht="15.75" thickBot="1" x14ac:dyDescent="0.3">
      <c r="A27" s="57"/>
      <c r="B27" s="57"/>
      <c r="C27" s="57"/>
    </row>
    <row r="28" spans="1:6" ht="15.75" thickBot="1" x14ac:dyDescent="0.3">
      <c r="A28" s="58" t="s">
        <v>66</v>
      </c>
      <c r="B28" s="58"/>
      <c r="C28" s="58"/>
      <c r="D28" s="45"/>
    </row>
    <row r="29" spans="1:6" ht="15.75" thickBot="1" x14ac:dyDescent="0.3">
      <c r="A29" s="58" t="s">
        <v>67</v>
      </c>
      <c r="B29" s="58"/>
      <c r="C29" s="58"/>
      <c r="D29" s="46"/>
    </row>
    <row r="30" spans="1:6" ht="15.75" thickBot="1" x14ac:dyDescent="0.3">
      <c r="A30" s="58" t="s">
        <v>68</v>
      </c>
      <c r="B30" s="58"/>
      <c r="C30" s="58"/>
      <c r="D30" s="47"/>
    </row>
    <row r="31" spans="1:6" ht="15.75" thickBot="1" x14ac:dyDescent="0.3">
      <c r="A31" s="58" t="s">
        <v>69</v>
      </c>
      <c r="B31" s="58"/>
      <c r="C31" s="58"/>
      <c r="D31" s="48"/>
    </row>
    <row r="33" spans="1:5" x14ac:dyDescent="0.25">
      <c r="A33" s="14" t="s">
        <v>70</v>
      </c>
      <c r="B33" s="14" t="s">
        <v>71</v>
      </c>
      <c r="C33" s="14" t="s">
        <v>72</v>
      </c>
      <c r="D33" s="14" t="s">
        <v>73</v>
      </c>
      <c r="E33" s="14" t="s">
        <v>74</v>
      </c>
    </row>
    <row r="34" spans="1:5" ht="15.75" thickBot="1" x14ac:dyDescent="0.3">
      <c r="A34" s="49" t="s">
        <v>75</v>
      </c>
      <c r="B34" s="49" t="s">
        <v>76</v>
      </c>
      <c r="C34" s="49" t="s">
        <v>77</v>
      </c>
      <c r="D34" s="49" t="s">
        <v>78</v>
      </c>
      <c r="E34" s="49" t="s">
        <v>79</v>
      </c>
    </row>
    <row r="35" spans="1:5" x14ac:dyDescent="0.25">
      <c r="A35" s="50" t="s">
        <v>80</v>
      </c>
      <c r="B35" s="51" t="s">
        <v>81</v>
      </c>
      <c r="C35" s="50" t="s">
        <v>14</v>
      </c>
      <c r="D35" s="50" t="s">
        <v>82</v>
      </c>
      <c r="E35" s="50" t="s">
        <v>75</v>
      </c>
    </row>
    <row r="36" spans="1:5" x14ac:dyDescent="0.25">
      <c r="A36" s="52" t="s">
        <v>83</v>
      </c>
      <c r="B36" s="53" t="s">
        <v>84</v>
      </c>
      <c r="C36" s="52" t="s">
        <v>13</v>
      </c>
      <c r="D36" s="52" t="s">
        <v>85</v>
      </c>
      <c r="E36" s="52" t="s">
        <v>76</v>
      </c>
    </row>
    <row r="37" spans="1:5" x14ac:dyDescent="0.25">
      <c r="A37" s="52" t="s">
        <v>86</v>
      </c>
      <c r="B37" s="53" t="s">
        <v>87</v>
      </c>
      <c r="C37" s="52" t="s">
        <v>12</v>
      </c>
      <c r="D37" s="52" t="s">
        <v>88</v>
      </c>
      <c r="E37" s="52" t="s">
        <v>77</v>
      </c>
    </row>
    <row r="38" spans="1:5" x14ac:dyDescent="0.25">
      <c r="A38" s="52" t="s">
        <v>89</v>
      </c>
      <c r="B38" s="53" t="s">
        <v>90</v>
      </c>
      <c r="C38" s="52" t="s">
        <v>11</v>
      </c>
      <c r="D38" s="52" t="s">
        <v>91</v>
      </c>
      <c r="E38" s="52" t="s">
        <v>92</v>
      </c>
    </row>
    <row r="39" spans="1:5" x14ac:dyDescent="0.25">
      <c r="A39" s="52" t="s">
        <v>93</v>
      </c>
      <c r="B39" s="53" t="s">
        <v>94</v>
      </c>
      <c r="C39" s="52" t="s">
        <v>10</v>
      </c>
      <c r="D39" s="52" t="s">
        <v>95</v>
      </c>
      <c r="E39" s="52" t="s">
        <v>96</v>
      </c>
    </row>
    <row r="40" spans="1:5" x14ac:dyDescent="0.25">
      <c r="A40" s="52"/>
      <c r="B40" s="53" t="s">
        <v>97</v>
      </c>
      <c r="C40" s="52" t="s">
        <v>9</v>
      </c>
      <c r="D40" s="52" t="s">
        <v>98</v>
      </c>
      <c r="E40" s="52" t="s">
        <v>99</v>
      </c>
    </row>
    <row r="41" spans="1:5" x14ac:dyDescent="0.25">
      <c r="A41" s="52"/>
      <c r="B41" s="53" t="s">
        <v>100</v>
      </c>
      <c r="C41" s="52" t="s">
        <v>8</v>
      </c>
      <c r="D41" s="52" t="s">
        <v>101</v>
      </c>
      <c r="E41" s="52"/>
    </row>
    <row r="42" spans="1:5" x14ac:dyDescent="0.25">
      <c r="A42" s="52"/>
      <c r="B42" s="53" t="s">
        <v>102</v>
      </c>
      <c r="C42" s="52" t="s">
        <v>7</v>
      </c>
      <c r="D42" s="52" t="s">
        <v>103</v>
      </c>
      <c r="E42" s="52"/>
    </row>
    <row r="43" spans="1:5" x14ac:dyDescent="0.25">
      <c r="A43" s="52"/>
      <c r="B43" s="53" t="s">
        <v>104</v>
      </c>
      <c r="C43" s="52" t="s">
        <v>6</v>
      </c>
      <c r="D43" s="52" t="s">
        <v>105</v>
      </c>
      <c r="E43" s="52"/>
    </row>
    <row r="44" spans="1:5" x14ac:dyDescent="0.25">
      <c r="A44" s="52"/>
      <c r="B44" s="53"/>
      <c r="C44" s="52" t="s">
        <v>5</v>
      </c>
      <c r="D44" s="52" t="s">
        <v>106</v>
      </c>
      <c r="E44" s="52"/>
    </row>
    <row r="45" spans="1:5" x14ac:dyDescent="0.25">
      <c r="A45" s="52"/>
      <c r="B45" s="53"/>
      <c r="C45" s="52" t="s">
        <v>4</v>
      </c>
      <c r="D45" s="52" t="s">
        <v>107</v>
      </c>
      <c r="E45" s="52"/>
    </row>
    <row r="46" spans="1:5" ht="15.75" thickBot="1" x14ac:dyDescent="0.3">
      <c r="A46" s="54"/>
      <c r="B46" s="55"/>
      <c r="C46" s="52" t="s">
        <v>3</v>
      </c>
      <c r="D46" s="52" t="s">
        <v>108</v>
      </c>
      <c r="E46" s="54"/>
    </row>
    <row r="47" spans="1:5" x14ac:dyDescent="0.25">
      <c r="C47" s="52" t="s">
        <v>2</v>
      </c>
      <c r="D47" s="52" t="s">
        <v>109</v>
      </c>
    </row>
    <row r="48" spans="1:5" x14ac:dyDescent="0.25">
      <c r="C48" s="52" t="s">
        <v>1</v>
      </c>
      <c r="D48" s="52" t="s">
        <v>110</v>
      </c>
    </row>
    <row r="49" spans="3:4" x14ac:dyDescent="0.25">
      <c r="C49" s="52" t="s">
        <v>0</v>
      </c>
      <c r="D49" s="52" t="s">
        <v>111</v>
      </c>
    </row>
    <row r="50" spans="3:4" x14ac:dyDescent="0.25">
      <c r="C50" s="52"/>
      <c r="D50" s="52" t="s">
        <v>112</v>
      </c>
    </row>
    <row r="51" spans="3:4" x14ac:dyDescent="0.25">
      <c r="C51" s="52"/>
      <c r="D51" s="52"/>
    </row>
    <row r="52" spans="3:4" ht="15.75" thickBot="1" x14ac:dyDescent="0.3">
      <c r="C52" s="54"/>
      <c r="D52" s="54"/>
    </row>
  </sheetData>
  <mergeCells count="24">
    <mergeCell ref="A17:C17"/>
    <mergeCell ref="A2:E5"/>
    <mergeCell ref="A7:F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31:C31"/>
    <mergeCell ref="A18:C18"/>
    <mergeCell ref="A19:C19"/>
    <mergeCell ref="A22:F22"/>
    <mergeCell ref="A23:C23"/>
    <mergeCell ref="A24:C24"/>
    <mergeCell ref="A25:C25"/>
    <mergeCell ref="A26:F26"/>
    <mergeCell ref="A27:C27"/>
    <mergeCell ref="A28:C28"/>
    <mergeCell ref="A29:C29"/>
    <mergeCell ref="A30:C30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2:H45"/>
  <sheetViews>
    <sheetView tabSelected="1" zoomScale="70" zoomScaleNormal="70" workbookViewId="0">
      <pane xSplit="3" ySplit="6" topLeftCell="D7" activePane="bottomRight" state="frozen"/>
      <selection activeCell="E7" sqref="E7:E37"/>
      <selection pane="topRight" activeCell="E7" sqref="E7:E37"/>
      <selection pane="bottomLeft" activeCell="E7" sqref="E7:E37"/>
      <selection pane="bottomRight" activeCell="G20" sqref="G20"/>
    </sheetView>
  </sheetViews>
  <sheetFormatPr baseColWidth="10" defaultRowHeight="15" x14ac:dyDescent="0.25"/>
  <cols>
    <col min="1" max="2" width="3" customWidth="1"/>
    <col min="4" max="5" width="6" customWidth="1"/>
    <col min="6" max="6" width="20.85546875" bestFit="1" customWidth="1"/>
    <col min="7" max="8" width="6" customWidth="1"/>
  </cols>
  <sheetData>
    <row r="2" spans="1:8" ht="15.75" x14ac:dyDescent="0.25">
      <c r="B2" s="66" t="s">
        <v>32</v>
      </c>
      <c r="C2" s="66"/>
      <c r="D2" s="66"/>
      <c r="E2" s="66"/>
      <c r="F2" s="66"/>
      <c r="G2" s="66"/>
      <c r="H2" s="66"/>
    </row>
    <row r="3" spans="1:8" x14ac:dyDescent="0.25">
      <c r="B3" s="67">
        <v>43525</v>
      </c>
      <c r="C3" s="67"/>
      <c r="D3" s="67"/>
      <c r="E3" s="67"/>
      <c r="F3" s="67"/>
      <c r="G3" s="67"/>
      <c r="H3" s="67"/>
    </row>
    <row r="4" spans="1:8" x14ac:dyDescent="0.25">
      <c r="A4" s="41" t="str">
        <f>([1]Sept.!A4)</f>
        <v>Antoine Désiré Briatte</v>
      </c>
      <c r="B4" s="41"/>
      <c r="C4" s="41"/>
    </row>
    <row r="5" spans="1:8" x14ac:dyDescent="0.25">
      <c r="B5" s="23"/>
      <c r="C5" s="40"/>
      <c r="D5" s="42"/>
      <c r="E5" s="68" t="s">
        <v>31</v>
      </c>
      <c r="F5" s="69"/>
      <c r="G5" s="69"/>
      <c r="H5" s="70"/>
    </row>
    <row r="6" spans="1:8" ht="27" customHeight="1" x14ac:dyDescent="0.25">
      <c r="A6" s="23" t="s">
        <v>30</v>
      </c>
      <c r="B6" s="23" t="s">
        <v>29</v>
      </c>
      <c r="C6" s="40" t="s">
        <v>28</v>
      </c>
      <c r="D6" s="38" t="s">
        <v>26</v>
      </c>
      <c r="E6" s="37" t="s">
        <v>25</v>
      </c>
      <c r="F6" s="39" t="s">
        <v>27</v>
      </c>
      <c r="G6" s="37" t="s">
        <v>24</v>
      </c>
      <c r="H6" s="38" t="s">
        <v>26</v>
      </c>
    </row>
    <row r="7" spans="1:8" s="23" customFormat="1" ht="21" customHeight="1" x14ac:dyDescent="0.25">
      <c r="A7" s="32"/>
      <c r="B7" s="31">
        <v>26</v>
      </c>
      <c r="C7" s="30" t="s">
        <v>23</v>
      </c>
      <c r="D7" s="36"/>
      <c r="E7" s="34"/>
      <c r="F7" s="33"/>
      <c r="G7" s="35"/>
      <c r="H7" s="36"/>
    </row>
    <row r="8" spans="1:8" s="23" customFormat="1" ht="21" customHeight="1" x14ac:dyDescent="0.25">
      <c r="A8" s="32"/>
      <c r="B8" s="31">
        <v>27</v>
      </c>
      <c r="C8" s="30" t="s">
        <v>22</v>
      </c>
      <c r="D8" s="36"/>
      <c r="E8" s="34"/>
      <c r="F8" s="33" t="s">
        <v>14</v>
      </c>
      <c r="G8" s="35">
        <v>1</v>
      </c>
      <c r="H8" s="36"/>
    </row>
    <row r="9" spans="1:8" s="23" customFormat="1" ht="21" customHeight="1" x14ac:dyDescent="0.25">
      <c r="A9" s="32"/>
      <c r="B9" s="31">
        <v>28</v>
      </c>
      <c r="C9" s="30" t="s">
        <v>21</v>
      </c>
      <c r="D9" s="36"/>
      <c r="E9" s="34"/>
      <c r="F9" s="33" t="s">
        <v>14</v>
      </c>
      <c r="G9" s="35">
        <v>2.2000000000000002</v>
      </c>
      <c r="H9" s="36" t="s">
        <v>20</v>
      </c>
    </row>
    <row r="10" spans="1:8" s="23" customFormat="1" ht="21" customHeight="1" x14ac:dyDescent="0.25">
      <c r="A10" s="32"/>
      <c r="B10" s="31">
        <v>29</v>
      </c>
      <c r="C10" s="30" t="s">
        <v>19</v>
      </c>
      <c r="D10" s="36"/>
      <c r="E10" s="34"/>
      <c r="F10" s="33" t="s">
        <v>13</v>
      </c>
      <c r="G10" s="35">
        <v>3.3</v>
      </c>
      <c r="H10" s="36" t="s">
        <v>20</v>
      </c>
    </row>
    <row r="11" spans="1:8" s="23" customFormat="1" ht="21" customHeight="1" x14ac:dyDescent="0.25">
      <c r="A11" s="32"/>
      <c r="B11" s="31">
        <v>30</v>
      </c>
      <c r="C11" s="30" t="s">
        <v>18</v>
      </c>
      <c r="D11" s="36"/>
      <c r="E11" s="34"/>
      <c r="F11" s="33"/>
      <c r="G11" s="35"/>
      <c r="H11" s="36"/>
    </row>
    <row r="12" spans="1:8" s="23" customFormat="1" ht="21" customHeight="1" x14ac:dyDescent="0.25">
      <c r="A12" s="32"/>
      <c r="B12" s="31">
        <v>31</v>
      </c>
      <c r="C12" s="30" t="s">
        <v>17</v>
      </c>
      <c r="D12" s="29"/>
      <c r="E12" s="28"/>
      <c r="F12" s="27"/>
      <c r="G12" s="26"/>
      <c r="H12" s="25"/>
    </row>
    <row r="13" spans="1:8" s="23" customFormat="1" ht="21" customHeight="1" x14ac:dyDescent="0.25">
      <c r="B13"/>
      <c r="C13"/>
      <c r="D13"/>
      <c r="E13"/>
      <c r="F13" s="24"/>
      <c r="G13" s="71"/>
      <c r="H13" s="71"/>
    </row>
    <row r="14" spans="1:8" s="23" customFormat="1" ht="21" customHeight="1" thickBot="1" x14ac:dyDescent="0.3">
      <c r="B14"/>
      <c r="C14"/>
      <c r="D14"/>
      <c r="E14"/>
      <c r="F14" s="24"/>
      <c r="G14" s="71"/>
      <c r="H14" s="71"/>
    </row>
    <row r="15" spans="1:8" ht="21" customHeight="1" thickBot="1" x14ac:dyDescent="0.3">
      <c r="D15" s="43"/>
      <c r="F15" s="22" t="s">
        <v>16</v>
      </c>
      <c r="G15" s="63">
        <f>SUM(G16:H16)</f>
        <v>6.5</v>
      </c>
      <c r="H15" s="64"/>
    </row>
    <row r="16" spans="1:8" ht="21" customHeight="1" thickBot="1" x14ac:dyDescent="0.3">
      <c r="B16" s="65" t="s">
        <v>16</v>
      </c>
      <c r="C16" s="65"/>
      <c r="D16" s="21"/>
      <c r="E16" s="17">
        <f>SUM(E7:E12)</f>
        <v>0</v>
      </c>
      <c r="F16" s="18"/>
      <c r="G16" s="20">
        <f>SUM(G7:G12)-H16</f>
        <v>6</v>
      </c>
      <c r="H16" s="19">
        <f>SUMPRODUCT(($H$7:$H$12="x")*($G$7:$G$12))/1.1/10</f>
        <v>0.5</v>
      </c>
    </row>
    <row r="17" spans="2:8" ht="21" customHeight="1" x14ac:dyDescent="0.25">
      <c r="B17" s="65" t="s">
        <v>15</v>
      </c>
      <c r="C17" s="65"/>
      <c r="D17" s="15"/>
      <c r="E17" s="14">
        <f>SUM(E7:E12)+SUMPRODUCT(($C7:$C$12="Dimanche")*E7:E12)*1.5</f>
        <v>0</v>
      </c>
      <c r="F17" s="14"/>
      <c r="G17" s="16">
        <f>SUM(G16:H16-E16)+E17</f>
        <v>6</v>
      </c>
      <c r="H17" s="15"/>
    </row>
    <row r="18" spans="2:8" ht="15.75" thickBot="1" x14ac:dyDescent="0.3">
      <c r="D18" s="1"/>
    </row>
    <row r="19" spans="2:8" s="2" customFormat="1" ht="21" customHeight="1" x14ac:dyDescent="0.25">
      <c r="D19" s="5"/>
      <c r="E19" s="60">
        <f>SUM(G19:G22)</f>
        <v>3</v>
      </c>
      <c r="F19" s="10" t="s">
        <v>14</v>
      </c>
      <c r="G19" s="13">
        <f>SUMPRODUCT(($H$7:$H$12="x")*($F$7:$F$12="APS 3 Stendhal")*($G$7:$G$12))/1.1+SUMPRODUCT(($H$7:$H$12="")*($F$7:$F$12="APS 3 Stendhal")*($G$7:$G$12))</f>
        <v>3</v>
      </c>
      <c r="H19" s="4"/>
    </row>
    <row r="20" spans="2:8" s="2" customFormat="1" ht="21" customHeight="1" x14ac:dyDescent="0.25">
      <c r="D20" s="5"/>
      <c r="E20" s="61"/>
      <c r="F20" s="8" t="s">
        <v>13</v>
      </c>
      <c r="G20" s="72">
        <f>SUMPRODUCT(($H$7:$H$12="x")*($F$7:$F$12="APS 3 Souza")*($G$7:$G$12))/1.1+SUMPRODUCT(($H$7:$H$12="")*($F$7:$F$12="APS 3 Souza")*($G$7:$G$12))</f>
        <v>0</v>
      </c>
      <c r="H20" s="4"/>
    </row>
    <row r="21" spans="2:8" s="2" customFormat="1" ht="21" customHeight="1" x14ac:dyDescent="0.25">
      <c r="D21" s="5"/>
      <c r="E21" s="61"/>
      <c r="F21" s="8" t="s">
        <v>12</v>
      </c>
      <c r="G21" s="6">
        <f>SUMPRODUCT(($F$7:$F$12="APS 3 Daney")*($G$7:$G$12))</f>
        <v>0</v>
      </c>
      <c r="H21" s="4"/>
    </row>
    <row r="22" spans="2:8" s="2" customFormat="1" ht="21" customHeight="1" thickBot="1" x14ac:dyDescent="0.3">
      <c r="D22" s="5"/>
      <c r="E22" s="62"/>
      <c r="F22" s="7" t="s">
        <v>11</v>
      </c>
      <c r="G22" s="3">
        <f>SUMPRODUCT(($F$7:$F$12="APS 3 Sempe")*($G$7:$G$12))</f>
        <v>0</v>
      </c>
      <c r="H22" s="4"/>
    </row>
    <row r="23" spans="2:8" s="2" customFormat="1" ht="21" customHeight="1" x14ac:dyDescent="0.25">
      <c r="D23" s="5"/>
      <c r="E23" s="60">
        <f>SUM(G23:G27)</f>
        <v>0</v>
      </c>
      <c r="F23" s="10" t="s">
        <v>10</v>
      </c>
      <c r="G23" s="9">
        <f>SUMPRODUCT(($F$7:$F$12="APS 6 Stendhal")*($G$7:$G$12))</f>
        <v>0</v>
      </c>
      <c r="H23" s="4"/>
    </row>
    <row r="24" spans="2:8" s="2" customFormat="1" ht="21" customHeight="1" x14ac:dyDescent="0.25">
      <c r="D24" s="5"/>
      <c r="E24" s="61"/>
      <c r="F24" s="8" t="s">
        <v>9</v>
      </c>
      <c r="G24" s="6">
        <f>SUMPRODUCT(($F$7:$F$12="APS 6 Sousa")*($G$7:$G$12))</f>
        <v>0</v>
      </c>
      <c r="H24" s="4"/>
    </row>
    <row r="25" spans="2:8" s="2" customFormat="1" ht="21" customHeight="1" x14ac:dyDescent="0.25">
      <c r="D25" s="5"/>
      <c r="E25" s="61"/>
      <c r="F25" s="8" t="s">
        <v>8</v>
      </c>
      <c r="G25" s="6">
        <f>SUMPRODUCT(($F$7:$F$12="APS 6 Balguerie")*($G$7:$G$12))</f>
        <v>0</v>
      </c>
      <c r="H25" s="4"/>
    </row>
    <row r="26" spans="2:8" s="2" customFormat="1" ht="21" customHeight="1" x14ac:dyDescent="0.25">
      <c r="D26" s="5"/>
      <c r="E26" s="61"/>
      <c r="F26" s="8" t="s">
        <v>7</v>
      </c>
      <c r="G26" s="6">
        <f>SUMPRODUCT(($F$7:$F$12="APS 6 Sempe")*($G$7:$G$12))</f>
        <v>0</v>
      </c>
      <c r="H26" s="4"/>
    </row>
    <row r="27" spans="2:8" s="2" customFormat="1" ht="21" customHeight="1" thickBot="1" x14ac:dyDescent="0.3">
      <c r="D27" s="5"/>
      <c r="E27" s="62"/>
      <c r="F27" s="7" t="s">
        <v>6</v>
      </c>
      <c r="G27" s="3">
        <f>SUMPRODUCT(($F$7:$F$12="APS 6 Dupaty")*($G$7:$G$12))</f>
        <v>0</v>
      </c>
      <c r="H27" s="4"/>
    </row>
    <row r="28" spans="2:8" s="2" customFormat="1" ht="21" customHeight="1" thickBot="1" x14ac:dyDescent="0.3">
      <c r="D28" s="5"/>
      <c r="E28" s="5"/>
      <c r="F28" s="12" t="s">
        <v>5</v>
      </c>
      <c r="G28" s="11">
        <f>SUMPRODUCT(($F$7:$F$12="EMS 6 Stendhal")*($G$7:$G$12))</f>
        <v>0</v>
      </c>
      <c r="H28" s="4"/>
    </row>
    <row r="29" spans="2:8" s="2" customFormat="1" ht="21" customHeight="1" thickBot="1" x14ac:dyDescent="0.3">
      <c r="D29" s="5"/>
      <c r="E29" s="5"/>
      <c r="F29" s="12" t="s">
        <v>4</v>
      </c>
      <c r="G29" s="11">
        <f>SUMPRODUCT(($F$7:$F$12="EMS 3 Stendhal Soir")*($G$7:$G$12))</f>
        <v>0</v>
      </c>
      <c r="H29" s="4"/>
    </row>
    <row r="30" spans="2:8" s="2" customFormat="1" ht="21" customHeight="1" x14ac:dyDescent="0.25">
      <c r="D30" s="5"/>
      <c r="E30" s="60">
        <f>SUM(G30:G33)</f>
        <v>0</v>
      </c>
      <c r="F30" s="10" t="s">
        <v>3</v>
      </c>
      <c r="G30" s="9">
        <f>SUMPRODUCT(($F$7:$F$12="EMS 6 Balguerie Soir")*($G$7:$G$12))</f>
        <v>0</v>
      </c>
      <c r="H30" s="4"/>
    </row>
    <row r="31" spans="2:8" s="2" customFormat="1" ht="21" customHeight="1" x14ac:dyDescent="0.25">
      <c r="D31" s="5"/>
      <c r="E31" s="61"/>
      <c r="F31" s="8" t="s">
        <v>2</v>
      </c>
      <c r="G31" s="6">
        <f>SUMPRODUCT(($F$7:$F$12="EMS 6 Dupaty Soir")*($G$7:$G$12))</f>
        <v>0</v>
      </c>
      <c r="H31" s="4"/>
    </row>
    <row r="32" spans="2:8" s="2" customFormat="1" ht="21" customHeight="1" x14ac:dyDescent="0.25">
      <c r="D32" s="5"/>
      <c r="E32" s="61"/>
      <c r="F32" s="8" t="s">
        <v>1</v>
      </c>
      <c r="G32" s="6">
        <f>SUMPRODUCT(($F$7:$F$12="EMS 6 Dupaty")*($G$7:$G$12))</f>
        <v>0</v>
      </c>
      <c r="H32" s="4"/>
    </row>
    <row r="33" spans="4:8" s="2" customFormat="1" ht="21" customHeight="1" thickBot="1" x14ac:dyDescent="0.3">
      <c r="D33" s="5"/>
      <c r="E33" s="62"/>
      <c r="F33" s="7" t="s">
        <v>0</v>
      </c>
      <c r="G33" s="3">
        <f>SUMPRODUCT(($F$7:$F$12="EMS 6 Sousa")*($G$7:$G$12))</f>
        <v>0</v>
      </c>
      <c r="H33" s="4"/>
    </row>
    <row r="34" spans="4:8" s="2" customFormat="1" ht="21" customHeight="1" x14ac:dyDescent="0.25">
      <c r="D34" s="5"/>
      <c r="E34" s="4"/>
      <c r="F34" s="4"/>
      <c r="G34" s="4"/>
      <c r="H34" s="4"/>
    </row>
    <row r="35" spans="4:8" x14ac:dyDescent="0.25">
      <c r="D35" s="1"/>
    </row>
    <row r="36" spans="4:8" x14ac:dyDescent="0.25">
      <c r="D36" s="1"/>
    </row>
    <row r="37" spans="4:8" x14ac:dyDescent="0.25">
      <c r="D37" s="1"/>
    </row>
    <row r="38" spans="4:8" x14ac:dyDescent="0.25">
      <c r="D38" s="1"/>
    </row>
    <row r="39" spans="4:8" x14ac:dyDescent="0.25">
      <c r="D39" s="1"/>
    </row>
    <row r="40" spans="4:8" x14ac:dyDescent="0.25">
      <c r="D40" s="1"/>
    </row>
    <row r="41" spans="4:8" x14ac:dyDescent="0.25">
      <c r="D41" s="1"/>
    </row>
    <row r="42" spans="4:8" x14ac:dyDescent="0.25">
      <c r="D42" s="1"/>
    </row>
    <row r="43" spans="4:8" x14ac:dyDescent="0.25">
      <c r="D43" s="1"/>
    </row>
    <row r="44" spans="4:8" x14ac:dyDescent="0.25">
      <c r="D44" s="1"/>
    </row>
    <row r="45" spans="4:8" x14ac:dyDescent="0.25">
      <c r="D45" s="1"/>
    </row>
  </sheetData>
  <mergeCells count="11">
    <mergeCell ref="B2:H2"/>
    <mergeCell ref="B3:H3"/>
    <mergeCell ref="E5:H5"/>
    <mergeCell ref="G13:H13"/>
    <mergeCell ref="G14:H14"/>
    <mergeCell ref="E30:E33"/>
    <mergeCell ref="G15:H15"/>
    <mergeCell ref="B16:C16"/>
    <mergeCell ref="B17:C17"/>
    <mergeCell ref="E19:E22"/>
    <mergeCell ref="E23:E27"/>
  </mergeCells>
  <conditionalFormatting sqref="C7:H12">
    <cfRule type="expression" dxfId="4" priority="15">
      <formula>$C7="dimanche"</formula>
    </cfRule>
    <cfRule type="expression" dxfId="3" priority="16">
      <formula>$C7="samedi"</formula>
    </cfRule>
    <cfRule type="expression" dxfId="2" priority="17">
      <formula>$C7="mercredi"</formula>
    </cfRule>
  </conditionalFormatting>
  <conditionalFormatting sqref="G7:G12">
    <cfRule type="cellIs" dxfId="1" priority="2" operator="equal">
      <formula>0</formula>
    </cfRule>
  </conditionalFormatting>
  <conditionalFormatting sqref="A7:A12">
    <cfRule type="containsText" dxfId="0" priority="1" operator="containsText" text="f">
      <formula>NOT(ISERROR(SEARCH("f",A7)))</formula>
    </cfRule>
  </conditionalFormatting>
  <pageMargins left="0.23622047244094491" right="0.23622047244094491" top="0.35433070866141736" bottom="0.35433070866141736" header="0.11811023622047245" footer="0.11811023622047245"/>
  <pageSetup paperSize="9" scale="42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Index!$C$35:$C$52</xm:f>
          </x14:formula1>
          <xm:sqref>F7:F12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Mars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Guy Blancher</cp:lastModifiedBy>
  <dcterms:created xsi:type="dcterms:W3CDTF">2019-02-27T10:17:18Z</dcterms:created>
  <dcterms:modified xsi:type="dcterms:W3CDTF">2019-02-27T13:13:35Z</dcterms:modified>
</cp:coreProperties>
</file>