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7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8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9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10.xml" ContentType="application/vnd.openxmlformats-officedocument.drawing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1.xml" ContentType="application/vnd.openxmlformats-officedocument.drawing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2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3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4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5.xml" ContentType="application/vnd.openxmlformats-officedocument.drawing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16.xml" ContentType="application/vnd.openxmlformats-officedocument.drawing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80" windowHeight="8280" tabRatio="946" activeTab="2"/>
  </bookViews>
  <sheets>
    <sheet name="Données" sheetId="2" r:id="rId1"/>
    <sheet name="Tableau de bord" sheetId="12" r:id="rId2"/>
    <sheet name="Janvier" sheetId="26" r:id="rId3"/>
    <sheet name="Février" sheetId="15" r:id="rId4"/>
    <sheet name="Mars" sheetId="17" r:id="rId5"/>
    <sheet name="Avril" sheetId="18" r:id="rId6"/>
    <sheet name="Mai" sheetId="19" r:id="rId7"/>
    <sheet name="Juin" sheetId="20" r:id="rId8"/>
    <sheet name="Juillet" sheetId="21" r:id="rId9"/>
    <sheet name="Aout" sheetId="22" r:id="rId10"/>
    <sheet name="Septembre" sheetId="27" r:id="rId11"/>
    <sheet name="Octobre" sheetId="23" r:id="rId12"/>
    <sheet name="Novembre" sheetId="24" r:id="rId13"/>
    <sheet name="Décembre" sheetId="25" r:id="rId14"/>
    <sheet name="Epargnes" sheetId="28" r:id="rId15"/>
  </sheets>
  <definedNames>
    <definedName name="_xlcn.WorksheetConnection_LivretdecomptepersonnelAnnéeViergeCopie.xlsmDépensesAout1" hidden="1">DépensesAout[]</definedName>
    <definedName name="_xlcn.WorksheetConnection_LivretdecomptepersonnelAnnéeViergeCopie.xlsmDépensesFévrier1" hidden="1">DépensesFévrier[]</definedName>
    <definedName name="_xlcn.WorksheetConnection_LivretdecomptepersonnelAnnéeViergeCopie.xlsmDépensesJanvier1" hidden="1">DépensesJanvier[]</definedName>
    <definedName name="_xlcn.WorksheetConnection_LivretdecomptepersonnelAnnéeViergeCopie.xlsmDépensesMars1" hidden="1">DépensesMars[]</definedName>
    <definedName name="_xlcn.WorksheetConnection_LivretdecomptepersonnelAnnéeViergeCopie.xlsmEpargnesFévrier1" hidden="1">EpargnesFévrier[]</definedName>
    <definedName name="_xlcn.WorksheetConnection_LivretdecomptepersonnelAnnéeViergeCopie.xlsmEpargnesJanvier1" hidden="1">EpargnesJanvier[]</definedName>
    <definedName name="_xlcn.WorksheetConnection_LivretdecomptepersonnelAnnéeViergeCopie.xlsmEpargnesJuillet1" hidden="1">EpargnesJuillet[]</definedName>
    <definedName name="_xlcn.WorksheetConnection_LivretdecomptepersonnelAnnéeViergeCopie.xlsmEpargnesMars1" hidden="1">EpargnesMars[]</definedName>
    <definedName name="DépensesAnnuellesTotales" localSheetId="2">Janvier!$G$6</definedName>
    <definedName name="DépensesAnnuellesTotales" localSheetId="1">'Tableau de bord'!$G$6</definedName>
    <definedName name="DépensesMensuellesTotalesAout" localSheetId="9">Aout!$G$6</definedName>
    <definedName name="DépensesMensuellesTotalesAvril" localSheetId="5">Avril!$G$6</definedName>
    <definedName name="DépensesMensuellesTotalesDécembre" localSheetId="13">Décembre!$G$6</definedName>
    <definedName name="DépensesMensuellesTotalesFévrier" localSheetId="3">Février!$G$6</definedName>
    <definedName name="DépensesMensuellesTotalesJanvier" localSheetId="2">Janvier!$G$6</definedName>
    <definedName name="DépensesMensuellesTotalesJuillet" localSheetId="8">Juillet!$G$6</definedName>
    <definedName name="DépensesMensuellesTotalesJuin" localSheetId="7">Juin!$G$6</definedName>
    <definedName name="DépensesMensuellesTotalesMai" localSheetId="6">Mai!$G$6</definedName>
    <definedName name="DépensesMensuellesTotalesMars" localSheetId="4">Mars!$G$6</definedName>
    <definedName name="DépensesMensuellesTotalesNovembre" localSheetId="12">Novembre!$G$6</definedName>
    <definedName name="DépensesMensuellesTotalesOctobre" localSheetId="11">Octobre!$G$6</definedName>
    <definedName name="DépensesMensuellesTotalesSeptembre" localSheetId="10">Septembre!$G$6</definedName>
    <definedName name="ÉpargneMensuelleTotaleAout" localSheetId="9">Aout!$G$8</definedName>
    <definedName name="ÉpargneMensuelleTotaleAvril" localSheetId="5">Avril!$G$8</definedName>
    <definedName name="ÉpargneMensuelleTotaleDécembre" localSheetId="13">Décembre!$G$8</definedName>
    <definedName name="ÉpargneMensuelleTotaleFévrier" localSheetId="3">Février!$G$8</definedName>
    <definedName name="ÉpargneMensuelleTotaleJanvier" localSheetId="2">Janvier!$G$8</definedName>
    <definedName name="ÉpargneMensuelleTotaleJuillet" localSheetId="8">Juillet!$G$8</definedName>
    <definedName name="ÉpargneMensuelleTotaleJuin" localSheetId="7">Juin!$G$8</definedName>
    <definedName name="ÉpargneMensuelleTotaleMai" localSheetId="6">Mai!$G$8</definedName>
    <definedName name="ÉpargneMensuelleTotaleMars" localSheetId="4">Mars!$G$8</definedName>
    <definedName name="ÉpargneMensuelleTotaleNovembre" localSheetId="12">Novembre!$G$8</definedName>
    <definedName name="ÉpargneMensuelleTotaleOctobre" localSheetId="11">Octobre!$G$8</definedName>
    <definedName name="ÉpargneMensuelleTotaleSeptembre" localSheetId="10">Septembre!$G$8</definedName>
    <definedName name="ÉpargnesAnnuellesTotales" localSheetId="2">Janvier!$G$8</definedName>
    <definedName name="ÉpargnesAnnuellesTotales" localSheetId="1">'Tableau de bord'!$G$8</definedName>
    <definedName name="LibéllésEpargnes">Libéllés_Epargnes[Libéllés]</definedName>
    <definedName name="RecettesAnnuellesTotales" localSheetId="2">Janvier!$G$4</definedName>
    <definedName name="RecettesAnnuellesTotales" localSheetId="1">'Tableau de bord'!$G$4</definedName>
    <definedName name="RecettesMensuellesTotalesAout" localSheetId="9">Aout!$G$4</definedName>
    <definedName name="RecettesMensuellesTotalesAvril" localSheetId="5">Avril!$G$4</definedName>
    <definedName name="RecettesMensuellesTotalesDécembre" localSheetId="13">Décembre!$G$4</definedName>
    <definedName name="RecettesMensuellesTotalesFévrier" localSheetId="3">Février!$G$4</definedName>
    <definedName name="RecettesMensuellesTotalesJanvier" localSheetId="2">Janvier!$G$4</definedName>
    <definedName name="RecettesMensuellesTotalesJuillet" localSheetId="8">Juillet!$G$4</definedName>
    <definedName name="RecettesMensuellesTotalesJuin" localSheetId="7">Juin!$G$4</definedName>
    <definedName name="RecettesMensuellesTotalesMai" localSheetId="6">Mai!$G$4</definedName>
    <definedName name="RecettesMensuellesTotalesMars" localSheetId="4">Mars!$G$4</definedName>
    <definedName name="RecettesMensuellesTotalesNovembre" localSheetId="12">Novembre!$G$4</definedName>
    <definedName name="RecettesMensuellesTotalesOctobre" localSheetId="11">Octobre!$G$4</definedName>
    <definedName name="RecettesMensuellesTotalesSeptembre" localSheetId="10">Septembre!$G$4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pargnesJanvier" name="EpargnesJanvier" connection="WorksheetConnection_Livret de compte personnel Année Vierge - Copie.xlsm!EpargnesJanvier"/>
          <x15:modelTable id="DépensesAout" name="DépensesAout" connection="WorksheetConnection_Livret de compte personnel Année Vierge - Copie.xlsm!DépensesAout"/>
          <x15:modelTable id="EpargnesJuillet" name="EpargnesJuillet" connection="WorksheetConnection_Livret de compte personnel Année Vierge - Copie.xlsm!EpargnesJuillet"/>
          <x15:modelTable id="DépensesFévrier" name="DépensesFévrier" connection="WorksheetConnection_Livret de compte personnel Année Vierge - Copie.xlsm!DépensesFévrier"/>
          <x15:modelTable id="DépensesJanvier" name="DépensesJanvier" connection="WorksheetConnection_Livret de compte personnel Année Vierge - Copie.xlsm!DépensesJanvier"/>
          <x15:modelTable id="DépensesMars" name="DépensesMars" connection="WorksheetConnection_Livret de compte personnel Année Vierge - Copie.xlsm!DépensesMars"/>
          <x15:modelTable id="EpargnesMars" name="EpargnesMars" connection="WorksheetConnection_Livret de compte personnel Année Vierge - Copie.xlsm!EpargnesMars"/>
          <x15:modelTable id="EpargnesFévrier" name="EpargnesFévrier" connection="WorksheetConnection_Livret de compte personnel Année Vierge - Copie.xlsm!EpargnesFévrier"/>
        </x15:modelTables>
      </x15:dataModel>
    </ext>
  </extLst>
</workbook>
</file>

<file path=xl/calcChain.xml><?xml version="1.0" encoding="utf-8"?>
<calcChain xmlns="http://schemas.openxmlformats.org/spreadsheetml/2006/main">
  <c r="N9" i="2" l="1"/>
  <c r="N10" i="2"/>
  <c r="G4" i="26" l="1"/>
  <c r="G6" i="26"/>
  <c r="G8" i="26"/>
  <c r="G10" i="26" l="1"/>
  <c r="J9" i="2"/>
  <c r="E9" i="2"/>
  <c r="D9" i="2"/>
  <c r="G8" i="27"/>
  <c r="J10" i="2" s="1"/>
  <c r="G6" i="27"/>
  <c r="G4" i="27"/>
  <c r="J6" i="2" s="1"/>
  <c r="J5" i="2" s="1"/>
  <c r="G8" i="25"/>
  <c r="M10" i="2" s="1"/>
  <c r="G6" i="25"/>
  <c r="M9" i="2" s="1"/>
  <c r="G4" i="25"/>
  <c r="N8" i="2" s="1"/>
  <c r="G8" i="24"/>
  <c r="L10" i="2" s="1"/>
  <c r="G6" i="24"/>
  <c r="L9" i="2" s="1"/>
  <c r="G4" i="24"/>
  <c r="L8" i="2" s="1"/>
  <c r="G8" i="23"/>
  <c r="K10" i="2" s="1"/>
  <c r="G6" i="23"/>
  <c r="K9" i="2" s="1"/>
  <c r="G4" i="23"/>
  <c r="K8" i="2" s="1"/>
  <c r="G8" i="22"/>
  <c r="I10" i="2" s="1"/>
  <c r="G6" i="22"/>
  <c r="I9" i="2" s="1"/>
  <c r="G4" i="22"/>
  <c r="I8" i="2" s="1"/>
  <c r="G8" i="21"/>
  <c r="H10" i="2" s="1"/>
  <c r="G6" i="21"/>
  <c r="H9" i="2" s="1"/>
  <c r="G4" i="21"/>
  <c r="G8" i="20"/>
  <c r="G10" i="2" s="1"/>
  <c r="G6" i="20"/>
  <c r="G9" i="2" s="1"/>
  <c r="G4" i="20"/>
  <c r="G8" i="2" s="1"/>
  <c r="G8" i="19"/>
  <c r="F10" i="2" s="1"/>
  <c r="G6" i="19"/>
  <c r="F9" i="2" s="1"/>
  <c r="G4" i="19"/>
  <c r="F6" i="2" s="1"/>
  <c r="G8" i="18"/>
  <c r="E10" i="2" s="1"/>
  <c r="G6" i="18"/>
  <c r="G4" i="18"/>
  <c r="E8" i="2" s="1"/>
  <c r="G8" i="17"/>
  <c r="D10" i="2" s="1"/>
  <c r="G6" i="17"/>
  <c r="G4" i="17"/>
  <c r="D8" i="2" s="1"/>
  <c r="G8" i="15"/>
  <c r="C10" i="2" s="1"/>
  <c r="G6" i="15"/>
  <c r="C9" i="2" s="1"/>
  <c r="G4" i="15"/>
  <c r="C8" i="2" s="1"/>
  <c r="M7" i="2" l="1"/>
  <c r="L7" i="2"/>
  <c r="L6" i="2"/>
  <c r="H6" i="2"/>
  <c r="C6" i="2"/>
  <c r="C7" i="2"/>
  <c r="J7" i="2"/>
  <c r="J8" i="2"/>
  <c r="K7" i="2"/>
  <c r="M6" i="2"/>
  <c r="M8" i="2"/>
  <c r="K6" i="2"/>
  <c r="I6" i="2"/>
  <c r="I7" i="2"/>
  <c r="H7" i="2"/>
  <c r="H8" i="2"/>
  <c r="G6" i="2"/>
  <c r="G7" i="2"/>
  <c r="F7" i="2"/>
  <c r="F8" i="2"/>
  <c r="E7" i="2"/>
  <c r="E6" i="2"/>
  <c r="D7" i="2"/>
  <c r="D6" i="2"/>
  <c r="F5" i="2" l="1"/>
  <c r="E5" i="2"/>
  <c r="M5" i="2"/>
  <c r="C5" i="2"/>
  <c r="G5" i="2"/>
  <c r="K5" i="2"/>
  <c r="D5" i="2"/>
  <c r="H5" i="2"/>
  <c r="L5" i="2"/>
  <c r="I5" i="2"/>
  <c r="B7" i="2"/>
  <c r="B6" i="2"/>
  <c r="B5" i="2" s="1"/>
  <c r="B9" i="2"/>
  <c r="G6" i="12" s="1"/>
  <c r="B10" i="2"/>
  <c r="G8" i="12" s="1"/>
  <c r="B8" i="2"/>
  <c r="G4" i="12" s="1"/>
  <c r="G10" i="15"/>
  <c r="G10" i="17" s="1"/>
  <c r="G10" i="18" s="1"/>
  <c r="G10" i="19" s="1"/>
  <c r="G10" i="20" s="1"/>
  <c r="G10" i="21" s="1"/>
  <c r="G10" i="22" s="1"/>
  <c r="G10" i="27" s="1"/>
  <c r="G10" i="23" s="1"/>
  <c r="G10" i="24" s="1"/>
  <c r="G10" i="25" s="1"/>
  <c r="N6" i="2" l="1"/>
  <c r="N5" i="2" s="1"/>
  <c r="N7" i="2"/>
  <c r="G10" i="1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Livret de compte personnel Année Vierge - Copie.xlsm!DépensesAout" type="102" refreshedVersion="6" minRefreshableVersion="5">
    <extLst>
      <ext xmlns:x15="http://schemas.microsoft.com/office/spreadsheetml/2010/11/main" uri="{DE250136-89BD-433C-8126-D09CA5730AF9}">
        <x15:connection id="DépensesAout">
          <x15:rangePr sourceName="_xlcn.WorksheetConnection_LivretdecomptepersonnelAnnéeViergeCopie.xlsmDépensesAout1"/>
        </x15:connection>
      </ext>
    </extLst>
  </connection>
  <connection id="3" name="WorksheetConnection_Livret de compte personnel Année Vierge - Copie.xlsm!DépensesFévrier" type="102" refreshedVersion="6" minRefreshableVersion="5">
    <extLst>
      <ext xmlns:x15="http://schemas.microsoft.com/office/spreadsheetml/2010/11/main" uri="{DE250136-89BD-433C-8126-D09CA5730AF9}">
        <x15:connection id="DépensesFévrier">
          <x15:rangePr sourceName="_xlcn.WorksheetConnection_LivretdecomptepersonnelAnnéeViergeCopie.xlsmDépensesFévrier1"/>
        </x15:connection>
      </ext>
    </extLst>
  </connection>
  <connection id="4" name="WorksheetConnection_Livret de compte personnel Année Vierge - Copie.xlsm!DépensesJanvier" type="102" refreshedVersion="6" minRefreshableVersion="5">
    <extLst>
      <ext xmlns:x15="http://schemas.microsoft.com/office/spreadsheetml/2010/11/main" uri="{DE250136-89BD-433C-8126-D09CA5730AF9}">
        <x15:connection id="DépensesJanvier">
          <x15:rangePr sourceName="_xlcn.WorksheetConnection_LivretdecomptepersonnelAnnéeViergeCopie.xlsmDépensesJanvier1"/>
        </x15:connection>
      </ext>
    </extLst>
  </connection>
  <connection id="5" name="WorksheetConnection_Livret de compte personnel Année Vierge - Copie.xlsm!DépensesMars" type="102" refreshedVersion="6" minRefreshableVersion="5">
    <extLst>
      <ext xmlns:x15="http://schemas.microsoft.com/office/spreadsheetml/2010/11/main" uri="{DE250136-89BD-433C-8126-D09CA5730AF9}">
        <x15:connection id="DépensesMars">
          <x15:rangePr sourceName="_xlcn.WorksheetConnection_LivretdecomptepersonnelAnnéeViergeCopie.xlsmDépensesMars1"/>
        </x15:connection>
      </ext>
    </extLst>
  </connection>
  <connection id="6" name="WorksheetConnection_Livret de compte personnel Année Vierge - Copie.xlsm!EpargnesFévrier" type="102" refreshedVersion="6" minRefreshableVersion="5">
    <extLst>
      <ext xmlns:x15="http://schemas.microsoft.com/office/spreadsheetml/2010/11/main" uri="{DE250136-89BD-433C-8126-D09CA5730AF9}">
        <x15:connection id="EpargnesFévrier">
          <x15:rangePr sourceName="_xlcn.WorksheetConnection_LivretdecomptepersonnelAnnéeViergeCopie.xlsmEpargnesFévrier1"/>
        </x15:connection>
      </ext>
    </extLst>
  </connection>
  <connection id="7" name="WorksheetConnection_Livret de compte personnel Année Vierge - Copie.xlsm!EpargnesJanvier" type="102" refreshedVersion="6" minRefreshableVersion="5">
    <extLst>
      <ext xmlns:x15="http://schemas.microsoft.com/office/spreadsheetml/2010/11/main" uri="{DE250136-89BD-433C-8126-D09CA5730AF9}">
        <x15:connection id="EpargnesJanvier" autoDelete="1">
          <x15:rangePr sourceName="_xlcn.WorksheetConnection_LivretdecomptepersonnelAnnéeViergeCopie.xlsmEpargnesJanvier1"/>
        </x15:connection>
      </ext>
    </extLst>
  </connection>
  <connection id="8" name="WorksheetConnection_Livret de compte personnel Année Vierge - Copie.xlsm!EpargnesJuillet" type="102" refreshedVersion="6" minRefreshableVersion="5">
    <extLst>
      <ext xmlns:x15="http://schemas.microsoft.com/office/spreadsheetml/2010/11/main" uri="{DE250136-89BD-433C-8126-D09CA5730AF9}">
        <x15:connection id="EpargnesJuillet">
          <x15:rangePr sourceName="_xlcn.WorksheetConnection_LivretdecomptepersonnelAnnéeViergeCopie.xlsmEpargnesJuillet1"/>
        </x15:connection>
      </ext>
    </extLst>
  </connection>
  <connection id="9" name="WorksheetConnection_Livret de compte personnel Année Vierge - Copie.xlsm!EpargnesMars" type="102" refreshedVersion="6" minRefreshableVersion="5">
    <extLst>
      <ext xmlns:x15="http://schemas.microsoft.com/office/spreadsheetml/2010/11/main" uri="{DE250136-89BD-433C-8126-D09CA5730AF9}">
        <x15:connection id="EpargnesMars">
          <x15:rangePr sourceName="_xlcn.WorksheetConnection_LivretdecomptepersonnelAnnéeViergeCopie.xlsmEpargnesMars1"/>
        </x15:connection>
      </ext>
    </extLst>
  </connection>
</connections>
</file>

<file path=xl/sharedStrings.xml><?xml version="1.0" encoding="utf-8"?>
<sst xmlns="http://schemas.openxmlformats.org/spreadsheetml/2006/main" count="271" uniqueCount="42">
  <si>
    <t>Budget personnel</t>
  </si>
  <si>
    <t>Pourcentage du revenu dépensé</t>
  </si>
  <si>
    <t>Synthèse</t>
  </si>
  <si>
    <t>DÉPENSES MENSUELLES TOTALES</t>
  </si>
  <si>
    <t>TRÉSORERIE</t>
  </si>
  <si>
    <t>Date</t>
  </si>
  <si>
    <t>Libéllé</t>
  </si>
  <si>
    <t>Montant</t>
  </si>
  <si>
    <t>Recettes</t>
  </si>
  <si>
    <t>Dépences</t>
  </si>
  <si>
    <t>Epargnes</t>
  </si>
  <si>
    <t>RECETTES MENSUELLES TOTALES</t>
  </si>
  <si>
    <t>Janvier</t>
  </si>
  <si>
    <t>Février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</si>
  <si>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</si>
  <si>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</si>
  <si>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</si>
  <si>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</si>
  <si>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</si>
  <si>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</si>
  <si>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</si>
  <si>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</si>
  <si>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</si>
  <si>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Décembre</t>
  </si>
  <si>
    <t>Données des graphique</t>
  </si>
  <si>
    <t>Plan d'épargne logement</t>
  </si>
  <si>
    <t>Livret jeune mozaïc</t>
  </si>
  <si>
    <t>RECETTES ANNUELLES TOTALES</t>
  </si>
  <si>
    <t>DÉPENSES ANNUELLES TOTALES</t>
  </si>
  <si>
    <t>ÉPARGNES ANNUELLES TOTALES</t>
  </si>
  <si>
    <t>ÉPARGNES MENSUELLES TOTALES</t>
  </si>
  <si>
    <t>Mois</t>
  </si>
  <si>
    <t>PRD</t>
  </si>
  <si>
    <t>PRND</t>
  </si>
  <si>
    <t>Dépenses</t>
  </si>
  <si>
    <t>Libéllés</t>
  </si>
  <si>
    <t>Mai</t>
  </si>
  <si>
    <t>Épargnes</t>
  </si>
  <si>
    <t>Tableau de bord</t>
  </si>
  <si>
    <t>TOTAL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</si>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</sst>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&quot;$&quot;#,##0"/>
    <numFmt numFmtId="166" formatCode="&quot;$&quot;#,##0.00"/>
    <numFmt numFmtId="167" formatCode="#,##0.00\ &quot;€&quot;"/>
    <numFmt numFmtId="168" formatCode="#,##0\ &quot;€&quot;"/>
    <numFmt numFmtId="169" formatCode="m/d/yyyy"/>
  </numFmts>
  <fonts count="25" x14ac:knownFonts="1">
    <font>
      <sz val="11"/>
      <color theme="3" tint="0.24994659260841701"/>
      <name val="Century Gothic"/>
      <family val="2"/>
      <scheme val="minor"/>
    </font>
    <font>
      <b/>
      <sz val="10"/>
      <color theme="3" tint="9.9948118533890809E-2"/>
      <name val="Tahoma"/>
      <family val="2"/>
      <scheme val="major"/>
    </font>
    <font>
      <sz val="24"/>
      <color theme="3" tint="0.24994659260841701"/>
      <name val="Century Gothic"/>
      <family val="2"/>
      <scheme val="minor"/>
    </font>
    <font>
      <sz val="20"/>
      <color theme="0"/>
      <name val="Tahoma"/>
      <family val="2"/>
      <scheme val="major"/>
    </font>
    <font>
      <sz val="13"/>
      <color theme="3" tint="0.24994659260841701"/>
      <name val="Tahoma"/>
      <family val="2"/>
      <scheme val="major"/>
    </font>
    <font>
      <sz val="11"/>
      <color theme="4" tint="-0.24994659260841701"/>
      <name val="Tahoma"/>
      <family val="2"/>
      <scheme val="major"/>
    </font>
    <font>
      <sz val="11"/>
      <color theme="3" tint="0.24994659260841701"/>
      <name val="Century Gothic"/>
      <family val="2"/>
      <scheme val="minor"/>
    </font>
    <font>
      <sz val="20"/>
      <color theme="0"/>
      <name val="Arial"/>
      <family val="2"/>
    </font>
    <font>
      <sz val="11"/>
      <color theme="3" tint="0.24994659260841701"/>
      <name val="Arial"/>
      <family val="2"/>
    </font>
    <font>
      <sz val="13"/>
      <color theme="3" tint="0.24994659260841701"/>
      <name val="Arial"/>
      <family val="2"/>
    </font>
    <font>
      <sz val="11"/>
      <color theme="4" tint="-0.24994659260841701"/>
      <name val="Arial"/>
      <family val="2"/>
    </font>
    <font>
      <sz val="24"/>
      <color theme="3" tint="0.24994659260841701"/>
      <name val="Arial"/>
      <family val="2"/>
    </font>
    <font>
      <b/>
      <sz val="13"/>
      <color theme="3" tint="0.24994659260841701"/>
      <name val="Arial"/>
      <family val="2"/>
    </font>
    <font>
      <b/>
      <sz val="11"/>
      <color theme="3" tint="0.24994659260841701"/>
      <name val="Arial"/>
      <family val="2"/>
    </font>
    <font>
      <sz val="11"/>
      <color rgb="FF60605E"/>
      <name val="Century Gothic"/>
      <family val="2"/>
    </font>
    <font>
      <sz val="10"/>
      <color theme="1"/>
      <name val="Century Gothic"/>
      <family val="2"/>
      <scheme val="minor"/>
    </font>
    <font>
      <b/>
      <sz val="10"/>
      <color theme="1"/>
      <name val="Century Gothic"/>
      <family val="2"/>
      <scheme val="minor"/>
    </font>
    <font>
      <sz val="11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rgb="FFFF0000"/>
      <name val="Arial"/>
      <family val="2"/>
    </font>
    <font>
      <b/>
      <sz val="24"/>
      <color rgb="FF60605E"/>
      <name val="Arial Black"/>
      <family val="2"/>
    </font>
    <font>
      <b/>
      <sz val="22"/>
      <color rgb="FF60605E"/>
      <name val="Arial Black"/>
      <family val="2"/>
    </font>
    <font>
      <b/>
      <sz val="14"/>
      <color rgb="FF60605E"/>
      <name val="Century Gothic"/>
      <family val="2"/>
    </font>
    <font>
      <b/>
      <sz val="14"/>
      <color rgb="FF60605E"/>
      <name val="Arial"/>
      <family val="2"/>
    </font>
    <font>
      <sz val="11"/>
      <color theme="3" tint="0.24994659260841701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9.9948118533890809E-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DashDotDot">
        <color theme="4"/>
      </left>
      <right/>
      <top style="mediumDashDotDot">
        <color theme="4"/>
      </top>
      <bottom/>
      <diagonal/>
    </border>
    <border>
      <left/>
      <right/>
      <top style="mediumDashDotDot">
        <color theme="4"/>
      </top>
      <bottom/>
      <diagonal/>
    </border>
    <border>
      <left/>
      <right style="mediumDashDotDot">
        <color theme="4"/>
      </right>
      <top style="mediumDashDotDot">
        <color theme="4"/>
      </top>
      <bottom/>
      <diagonal/>
    </border>
    <border>
      <left style="mediumDashDotDot">
        <color theme="4"/>
      </left>
      <right/>
      <top/>
      <bottom/>
      <diagonal/>
    </border>
    <border>
      <left/>
      <right style="mediumDashDotDot">
        <color theme="4"/>
      </right>
      <top/>
      <bottom/>
      <diagonal/>
    </border>
    <border>
      <left style="mediumDashDotDot">
        <color theme="4"/>
      </left>
      <right/>
      <top/>
      <bottom style="mediumDashDotDot">
        <color theme="4"/>
      </bottom>
      <diagonal/>
    </border>
    <border>
      <left/>
      <right/>
      <top/>
      <bottom style="mediumDashDotDot">
        <color theme="4"/>
      </bottom>
      <diagonal/>
    </border>
    <border>
      <left/>
      <right style="mediumDashDotDot">
        <color theme="4"/>
      </right>
      <top/>
      <bottom style="mediumDashDotDot">
        <color theme="4"/>
      </bottom>
      <diagonal/>
    </border>
  </borders>
  <cellStyleXfs count="11">
    <xf numFmtId="0" fontId="0" fillId="0" borderId="0"/>
    <xf numFmtId="0" fontId="3" fillId="2" borderId="0" applyNumberFormat="0" applyProtection="0">
      <alignment horizontal="left" vertical="center"/>
    </xf>
    <xf numFmtId="0" fontId="4" fillId="0" borderId="0" applyNumberFormat="0" applyProtection="0">
      <alignment horizontal="left"/>
    </xf>
    <xf numFmtId="0" fontId="5" fillId="0" borderId="1" applyNumberFormat="0" applyAlignment="0" applyProtection="0"/>
    <xf numFmtId="165" fontId="2" fillId="0" borderId="0" applyAlignment="0" applyProtection="0"/>
    <xf numFmtId="0" fontId="1" fillId="0" borderId="0" applyNumberFormat="0" applyFill="0" applyBorder="0" applyAlignment="0" applyProtection="0"/>
    <xf numFmtId="165" fontId="2" fillId="0" borderId="0">
      <alignment horizontal="left" vertical="top"/>
    </xf>
    <xf numFmtId="166" fontId="6" fillId="0" borderId="0">
      <alignment horizontal="left" vertical="center"/>
    </xf>
    <xf numFmtId="0" fontId="6" fillId="0" borderId="0">
      <alignment horizontal="left" vertical="center" wrapText="1"/>
    </xf>
    <xf numFmtId="14" fontId="6" fillId="0" borderId="0">
      <alignment horizontal="left" vertical="center"/>
    </xf>
    <xf numFmtId="164" fontId="6" fillId="0" borderId="0" applyFont="0" applyFill="0" applyBorder="0" applyAlignment="0" applyProtection="0"/>
  </cellStyleXfs>
  <cellXfs count="60">
    <xf numFmtId="0" fontId="0" fillId="0" borderId="0" xfId="0"/>
    <xf numFmtId="0" fontId="8" fillId="0" borderId="0" xfId="0" applyFont="1" applyAlignment="1" applyProtection="1">
      <alignment horizontal="center" vertical="center"/>
      <protection locked="0"/>
    </xf>
    <xf numFmtId="167" fontId="8" fillId="0" borderId="0" xfId="10" applyNumberFormat="1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167" fontId="8" fillId="0" borderId="0" xfId="0" applyNumberFormat="1" applyFont="1" applyAlignment="1" applyProtection="1">
      <alignment horizontal="center" vertical="center"/>
      <protection locked="0"/>
    </xf>
    <xf numFmtId="0" fontId="15" fillId="3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9" fontId="15" fillId="0" borderId="3" xfId="0" applyNumberFormat="1" applyFont="1" applyBorder="1" applyAlignment="1">
      <alignment horizontal="center" vertical="center"/>
    </xf>
    <xf numFmtId="167" fontId="15" fillId="0" borderId="3" xfId="0" applyNumberFormat="1" applyFont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168" fontId="11" fillId="0" borderId="0" xfId="6" applyNumberFormat="1" applyFont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2" applyFont="1" applyAlignment="1" applyProtection="1">
      <alignment horizontal="center" vertical="center"/>
    </xf>
    <xf numFmtId="0" fontId="9" fillId="0" borderId="2" xfId="2" applyFont="1" applyBorder="1" applyAlignment="1" applyProtection="1">
      <alignment horizontal="center" vertical="center"/>
    </xf>
    <xf numFmtId="0" fontId="10" fillId="0" borderId="2" xfId="3" applyFont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9" fillId="0" borderId="0" xfId="2" applyFont="1" applyFill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</xf>
    <xf numFmtId="167" fontId="8" fillId="0" borderId="0" xfId="10" applyNumberFormat="1" applyFont="1" applyAlignment="1" applyProtection="1">
      <alignment horizontal="center" vertical="center"/>
    </xf>
    <xf numFmtId="167" fontId="8" fillId="0" borderId="0" xfId="0" applyNumberFormat="1" applyFont="1" applyAlignment="1" applyProtection="1">
      <alignment horizontal="center" vertical="center"/>
    </xf>
    <xf numFmtId="164" fontId="8" fillId="0" borderId="0" xfId="10" applyFont="1" applyAlignment="1" applyProtection="1">
      <alignment horizontal="center" vertical="center"/>
    </xf>
    <xf numFmtId="167" fontId="11" fillId="0" borderId="0" xfId="6" applyNumberFormat="1" applyFont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0" fillId="0" borderId="0" xfId="3" applyFont="1" applyBorder="1" applyAlignment="1" applyProtection="1">
      <alignment horizontal="center" vertical="center"/>
    </xf>
    <xf numFmtId="167" fontId="11" fillId="0" borderId="0" xfId="6" applyNumberFormat="1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14" fontId="8" fillId="0" borderId="10" xfId="0" applyNumberFormat="1" applyFont="1" applyBorder="1" applyAlignment="1" applyProtection="1">
      <alignment horizontal="center" vertical="center"/>
      <protection locked="0"/>
    </xf>
    <xf numFmtId="0" fontId="8" fillId="0" borderId="0" xfId="0" applyNumberFormat="1" applyFont="1" applyBorder="1" applyAlignment="1" applyProtection="1">
      <alignment horizontal="center" vertical="center"/>
      <protection locked="0"/>
    </xf>
    <xf numFmtId="14" fontId="8" fillId="0" borderId="12" xfId="0" applyNumberFormat="1" applyFont="1" applyBorder="1" applyAlignment="1" applyProtection="1">
      <alignment horizontal="center" vertical="center"/>
      <protection locked="0"/>
    </xf>
    <xf numFmtId="0" fontId="8" fillId="0" borderId="13" xfId="0" applyNumberFormat="1" applyFont="1" applyBorder="1" applyAlignment="1" applyProtection="1">
      <alignment horizontal="center" vertical="center"/>
      <protection locked="0"/>
    </xf>
    <xf numFmtId="167" fontId="8" fillId="0" borderId="11" xfId="0" applyNumberFormat="1" applyFont="1" applyBorder="1" applyAlignment="1" applyProtection="1">
      <alignment horizontal="center" vertical="center"/>
      <protection locked="0"/>
    </xf>
    <xf numFmtId="167" fontId="8" fillId="0" borderId="14" xfId="0" applyNumberFormat="1" applyFont="1" applyBorder="1" applyAlignment="1" applyProtection="1">
      <alignment horizontal="center" vertical="center"/>
      <protection locked="0"/>
    </xf>
    <xf numFmtId="14" fontId="8" fillId="0" borderId="0" xfId="0" applyNumberFormat="1" applyFont="1" applyBorder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2" fillId="0" borderId="7" xfId="0" applyFont="1" applyBorder="1" applyAlignment="1" applyProtection="1">
      <alignment horizontal="center" vertical="center"/>
    </xf>
    <xf numFmtId="0" fontId="12" fillId="0" borderId="8" xfId="0" applyFont="1" applyBorder="1" applyAlignment="1" applyProtection="1">
      <alignment horizontal="center" vertical="center"/>
    </xf>
    <xf numFmtId="0" fontId="12" fillId="0" borderId="9" xfId="0" applyFont="1" applyBorder="1" applyAlignment="1" applyProtection="1">
      <alignment horizontal="center" vertical="center"/>
    </xf>
    <xf numFmtId="169" fontId="24" fillId="0" borderId="0" xfId="0" applyNumberFormat="1" applyFont="1" applyAlignment="1" applyProtection="1">
      <alignment horizontal="center" vertical="center"/>
      <protection locked="0"/>
    </xf>
    <xf numFmtId="0" fontId="24" fillId="0" borderId="0" xfId="0" applyNumberFormat="1" applyFont="1" applyAlignment="1" applyProtection="1">
      <alignment horizontal="center" vertical="center"/>
      <protection locked="0"/>
    </xf>
    <xf numFmtId="167" fontId="24" fillId="0" borderId="0" xfId="10" applyNumberFormat="1" applyFont="1" applyAlignment="1" applyProtection="1">
      <alignment horizontal="center" vertical="center"/>
      <protection locked="0"/>
    </xf>
  </cellXfs>
  <cellStyles count="11">
    <cellStyle name="Date" xfId="9"/>
    <cellStyle name="Entrée" xfId="8"/>
    <cellStyle name="Monétaire" xfId="10" builtinId="4"/>
    <cellStyle name="Montant" xfId="7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ux" xfId="6"/>
  </cellStyles>
  <dxfs count="211"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>
        <top style="double">
          <color theme="3" tint="9.9948118533890809E-2"/>
        </top>
      </border>
    </dxf>
    <dxf>
      <font>
        <b val="0"/>
        <i val="0"/>
        <color theme="4" tint="-0.2499465926084170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</dxfs>
  <tableStyles count="1" defaultTableStyle="TableStyleMedium2" defaultPivotStyle="PivotStyleLight16">
    <tableStyle name="Tableau Budget personnel" pivot="0" count="3">
      <tableStyleElement type="wholeTable" dxfId="210"/>
      <tableStyleElement type="headerRow" dxfId="209"/>
      <tableStyleElement type="totalRow" dxfId="208"/>
    </tableStyle>
  </tableStyles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Données!$A$8</c:f>
              <c:strCache>
                <c:ptCount val="1"/>
                <c:pt idx="0">
                  <c:v>Recettes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Données!$B$8:$M$8</c:f>
              <c:numCache>
                <c:formatCode>#\ ##0.00\ "€"</c:formatCode>
                <c:ptCount val="12"/>
                <c:pt idx="0">
                  <c:v>10</c:v>
                </c:pt>
                <c:pt idx="1">
                  <c:v>20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484-4656-8CAF-62CE9426D1A3}"/>
            </c:ext>
          </c:extLst>
        </c:ser>
        <c:ser>
          <c:idx val="1"/>
          <c:order val="1"/>
          <c:tx>
            <c:strRef>
              <c:f>Données!$A$9</c:f>
              <c:strCache>
                <c:ptCount val="1"/>
                <c:pt idx="0">
                  <c:v>Dépenses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Données!$B$9:$M$9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484-4656-8CAF-62CE9426D1A3}"/>
            </c:ext>
          </c:extLst>
        </c:ser>
        <c:ser>
          <c:idx val="2"/>
          <c:order val="2"/>
          <c:tx>
            <c:strRef>
              <c:f>Données!$A$10</c:f>
              <c:strCache>
                <c:ptCount val="1"/>
                <c:pt idx="0">
                  <c:v>Epargnes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Données!$B$10:$M$10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484-4656-8CAF-62CE9426D1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1991608"/>
        <c:axId val="231995136"/>
      </c:lineChart>
      <c:catAx>
        <c:axId val="231991608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995136"/>
        <c:crosses val="autoZero"/>
        <c:auto val="1"/>
        <c:lblAlgn val="ctr"/>
        <c:lblOffset val="100"/>
        <c:noMultiLvlLbl val="0"/>
      </c:catAx>
      <c:valAx>
        <c:axId val="23199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991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D86-4DA4-A609-D55034E09411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D86-4DA4-A609-D55034E09411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1D86-4DA4-A609-D55034E09411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.20023216969227306"/>
                  <c:y val="-1.783205257532055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1D86-4DA4-A609-D55034E09411}"/>
                </c:ext>
                <c:ext xmlns:c15="http://schemas.microsoft.com/office/drawing/2012/chart" uri="{CE6537A1-D6FC-4f65-9D91-7224C49458BB}">
                  <c15:layout>
                    <c:manualLayout>
                      <c:w val="0.99828820668024565"/>
                      <c:h val="0.99607849582437025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Données!$N$5:$N$6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D86-4DA4-A609-D55034E0941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963-4775-9CBF-102C5881BE47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963-4775-9CBF-102C5881BE47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C963-4775-9CBF-102C5881BE47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.12416047065324262"/>
                  <c:y val="1.3786288447036166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ctr" anchorCtr="1">
                  <a:noAutofit/>
                </a:bodyPr>
                <a:lstStyle/>
                <a:p>
                  <a:pPr>
                    <a:defRPr sz="5300" b="0" i="0" u="none" strike="noStrike" kern="1200" baseline="0">
                      <a:solidFill>
                        <a:schemeClr val="tx2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C963-4775-9CBF-102C5881BE47}"/>
                </c:ex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99457156090782772"/>
                      <c:h val="0.99986227240785974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Données!$B$5:$B$6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63-4775-9CBF-102C5881BE4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4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B58-4E37-A977-4A3E59C38FFE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B58-4E37-A977-4A3E59C38FFE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B58-4E37-A977-4A3E59C38FFE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2994545510665765E-2"/>
                  <c:y val="1.288851572549895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9B58-4E37-A977-4A3E59C38FFE}"/>
                </c:ext>
                <c:ext xmlns:c15="http://schemas.microsoft.com/office/drawing/2012/chart" uri="{CE6537A1-D6FC-4f65-9D91-7224C49458BB}">
                  <c15:layout>
                    <c:manualLayout>
                      <c:w val="0.9979890809425892"/>
                      <c:h val="0.99871114842745012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non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Données!$C$5:$C$6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9B58-4E37-A977-4A3E59C38F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AE4-4164-8311-CC330595727A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AE4-4164-8311-CC330595727A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DAE4-4164-8311-CC330595727A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8403365544013653E-2"/>
                  <c:y val="5.08700441376971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ctr" anchorCtr="1">
                  <a:noAutofit/>
                </a:bodyPr>
                <a:lstStyle/>
                <a:p>
                  <a:pPr>
                    <a:defRPr sz="5300" b="0" i="0" u="none" strike="noStrike" kern="1200" baseline="0">
                      <a:solidFill>
                        <a:schemeClr val="tx2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DAE4-4164-8311-CC330595727A}"/>
                </c:ex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9991403672735677"/>
                      <c:h val="0.99804345984085763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Données!$D$5:$D$6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AE4-4164-8311-CC330595727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BDD-4831-B020-2D0AE031AF7F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BDD-4831-B020-2D0AE031AF7F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DBDD-4831-B020-2D0AE031AF7F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3.3333340332459882E-2"/>
                  <c:y val="0.2583541549876467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DBDD-4831-B020-2D0AE031AF7F}"/>
                </c:ext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783868898892947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Données!$E$5:$E$6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BDD-4831-B020-2D0AE031AF7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4FD-44CB-88BB-B7E2F09CD18B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4FD-44CB-88BB-B7E2F09CD18B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04FD-44CB-88BB-B7E2F09CD18B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4.090636029529876E-2"/>
                  <c:y val="0.258294213469449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04FD-44CB-88BB-B7E2F09CD18B}"/>
                </c:ext>
                <c:ext xmlns:c15="http://schemas.microsoft.com/office/drawing/2012/chart" uri="{CE6537A1-D6FC-4f65-9D91-7224C49458BB}">
                  <c15:layout>
                    <c:manualLayout>
                      <c:w val="0.99747968451016999"/>
                      <c:h val="0.99771880595253437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Données!$F$5:$F$6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4FD-44CB-88BB-B7E2F09CD18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13C-4E80-8C08-923EB479945D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13C-4E80-8C08-923EB479945D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E13C-4E80-8C08-923EB479945D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4.6506361471151836E-2"/>
                  <c:y val="0.2575370247577104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E13C-4E80-8C08-923EB479945D}"/>
                </c:ext>
                <c:ext xmlns:c15="http://schemas.microsoft.com/office/drawing/2012/chart" uri="{CE6537A1-D6FC-4f65-9D91-7224C49458BB}">
                  <c15:layout>
                    <c:manualLayout>
                      <c:w val="0.99801301795548913"/>
                      <c:h val="0.99620442852905688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Données!$G$5:$G$6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13C-4E80-8C08-923EB479945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012-419A-B1FC-DAC4D852BB0C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012-419A-B1FC-DAC4D852BB0C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D012-419A-B1FC-DAC4D852BB0C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2000010918637429E-2"/>
                  <c:y val="0.2556406128438388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D012-419A-B1FC-DAC4D852BB0C}"/>
                </c:ext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642492354857848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Données!$H$5:$H$6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012-419A-B1FC-DAC4D852BB0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7EF-44D5-BFF8-EF654AFE63F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7EF-44D5-BFF8-EF654AFE63F5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B7EF-44D5-BFF8-EF654AFE63F5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7333345371831046E-2"/>
                  <c:y val="0.252393680529344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B7EF-44D5-BFF8-EF654AFE63F5}"/>
                </c:ext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775721955615815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Données!$I$5:$I$6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7EF-44D5-BFF8-EF654AFE63F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4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80E-42A9-9360-85D68F92973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80E-42A9-9360-85D68F929735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780E-42A9-9360-85D68F929735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6.3400853207528141E-2"/>
                  <c:y val="0.2495371318969966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780E-42A9-9360-85D68F929735}"/>
                </c:ext>
                <c:ext xmlns:c15="http://schemas.microsoft.com/office/drawing/2012/chart" uri="{CE6537A1-D6FC-4f65-9D91-7224C49458BB}">
                  <c15:layout>
                    <c:manualLayout>
                      <c:w val="0.99980199470908027"/>
                      <c:h val="0.99987028292803171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Données!$J$5:$J$6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80E-42A9-9360-85D68F92973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E7E-4650-8EE8-A17C77C070E3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E7E-4650-8EE8-A17C77C070E3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7E7E-4650-8EE8-A17C77C070E3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6.9333347891516628E-2"/>
                  <c:y val="0.2482421179932368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7E7E-4650-8EE8-A17C77C070E3}"/>
                </c:ext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2802551205121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Données!$K$5:$K$6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E7E-4650-8EE8-A17C77C070E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39A-46CE-ADB3-CAA798F8FEA2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39A-46CE-ADB3-CAA798F8FEA2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B39A-46CE-ADB3-CAA798F8FEA2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7.4666682344710134E-2"/>
                  <c:y val="0.2445675198927754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B39A-46CE-ADB3-CAA798F8FEA2}"/>
                </c:ext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75721955615815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Données!$L$5:$L$6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39A-46CE-ADB3-CAA798F8FEA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E5A-4564-B1C2-47488DCE22E6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E5A-4564-B1C2-47488DCE22E6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DE5A-4564-B1C2-47488DCE22E6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8.0000016797903806E-2"/>
                  <c:y val="0.2058758216724303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DE5A-4564-B1C2-47488DCE22E6}"/>
                </c:ext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25759789800916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Données!$M$5:$M$6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E5A-4564-B1C2-47488DCE22E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7652" name="Button 1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xmlns="" id="{00000000-0008-0000-00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60605E"/>
                  </a:solidFill>
                  <a:latin typeface="Century Gothic"/>
                </a:rPr>
                <a:t>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11</xdr:row>
          <xdr:rowOff>104775</xdr:rowOff>
        </xdr:from>
        <xdr:to>
          <xdr:col>1</xdr:col>
          <xdr:colOff>819150</xdr:colOff>
          <xdr:row>14</xdr:row>
          <xdr:rowOff>104775</xdr:rowOff>
        </xdr:to>
        <xdr:sp macro="" textlink="">
          <xdr:nvSpPr>
            <xdr:cNvPr id="27653" name="Bouton 5" hidden="1">
              <a:extLst>
                <a:ext uri="{63B3BB69-23CF-44E3-9099-C40C66FF867C}">
                  <a14:compatExt spid="_x0000_s27653"/>
                </a:ext>
                <a:ext uri="{FF2B5EF4-FFF2-40B4-BE49-F238E27FC236}">
                  <a16:creationId xmlns:a16="http://schemas.microsoft.com/office/drawing/2014/main" xmlns="" id="{00000000-0008-0000-0000-00000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60605E"/>
                  </a:solidFill>
                  <a:latin typeface="Century Gothic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6913</xdr:colOff>
      <xdr:row>13</xdr:row>
      <xdr:rowOff>6913</xdr:rowOff>
    </xdr:from>
    <xdr:to>
      <xdr:col>11</xdr:col>
      <xdr:colOff>952499</xdr:colOff>
      <xdr:row>26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0</xdr:colOff>
      <xdr:row>2</xdr:row>
      <xdr:rowOff>6914</xdr:rowOff>
    </xdr:from>
    <xdr:to>
      <xdr:col>4</xdr:col>
      <xdr:colOff>12025</xdr:colOff>
      <xdr:row>12</xdr:row>
      <xdr:rowOff>0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60605E"/>
                  </a:solidFill>
                  <a:latin typeface="Century Gothic"/>
                </a:rPr>
                <a:t>Pe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1127582</xdr:colOff>
      <xdr:row>23</xdr:row>
      <xdr:rowOff>229051</xdr:rowOff>
    </xdr:from>
    <xdr:to>
      <xdr:col>2</xdr:col>
      <xdr:colOff>2027582</xdr:colOff>
      <xdr:row>24</xdr:row>
      <xdr:rowOff>233569</xdr:rowOff>
    </xdr:to>
    <xdr:sp macro="[0]!Ouvrir_Févri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2363564" y="7146015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2311859</xdr:colOff>
      <xdr:row>23</xdr:row>
      <xdr:rowOff>234044</xdr:rowOff>
    </xdr:from>
    <xdr:to>
      <xdr:col>3</xdr:col>
      <xdr:colOff>354359</xdr:colOff>
      <xdr:row>24</xdr:row>
      <xdr:rowOff>238562</xdr:rowOff>
    </xdr:to>
    <xdr:sp macro="[0]!Ouvrir_Mar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3547841" y="7151008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615952</xdr:colOff>
      <xdr:row>23</xdr:row>
      <xdr:rowOff>227698</xdr:rowOff>
    </xdr:from>
    <xdr:to>
      <xdr:col>5</xdr:col>
      <xdr:colOff>268630</xdr:colOff>
      <xdr:row>24</xdr:row>
      <xdr:rowOff>232216</xdr:rowOff>
    </xdr:to>
    <xdr:sp macro="[0]!Ouvrir_Avril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4709434" y="7144662"/>
          <a:ext cx="88866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496210</xdr:colOff>
      <xdr:row>23</xdr:row>
      <xdr:rowOff>221347</xdr:rowOff>
    </xdr:from>
    <xdr:to>
      <xdr:col>6</xdr:col>
      <xdr:colOff>443710</xdr:colOff>
      <xdr:row>24</xdr:row>
      <xdr:rowOff>225865</xdr:rowOff>
    </xdr:to>
    <xdr:sp macro="[0]!Ouvrir_Mai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5825674" y="7138311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750659</xdr:colOff>
      <xdr:row>23</xdr:row>
      <xdr:rowOff>226337</xdr:rowOff>
    </xdr:from>
    <xdr:to>
      <xdr:col>6</xdr:col>
      <xdr:colOff>1650659</xdr:colOff>
      <xdr:row>24</xdr:row>
      <xdr:rowOff>230855</xdr:rowOff>
    </xdr:to>
    <xdr:sp macro="[0]!Ouvrir_Juin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7032623" y="7143301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1866900</xdr:colOff>
      <xdr:row>23</xdr:row>
      <xdr:rowOff>231330</xdr:rowOff>
    </xdr:from>
    <xdr:to>
      <xdr:col>6</xdr:col>
      <xdr:colOff>2766900</xdr:colOff>
      <xdr:row>24</xdr:row>
      <xdr:rowOff>235848</xdr:rowOff>
    </xdr:to>
    <xdr:sp macro="[0]!Ouvrir_Juillet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8148864" y="7148294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216351</xdr:colOff>
      <xdr:row>23</xdr:row>
      <xdr:rowOff>236322</xdr:rowOff>
    </xdr:from>
    <xdr:to>
      <xdr:col>8</xdr:col>
      <xdr:colOff>163851</xdr:colOff>
      <xdr:row>24</xdr:row>
      <xdr:rowOff>240840</xdr:rowOff>
    </xdr:to>
    <xdr:sp macro="[0]!Ouvrir_Aou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9355815" y="7153286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17237</xdr:colOff>
      <xdr:row>23</xdr:row>
      <xdr:rowOff>229974</xdr:rowOff>
    </xdr:from>
    <xdr:to>
      <xdr:col>10</xdr:col>
      <xdr:colOff>144737</xdr:colOff>
      <xdr:row>24</xdr:row>
      <xdr:rowOff>234492</xdr:rowOff>
    </xdr:to>
    <xdr:sp macro="[0]!Ouvrir_Septemb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10392683" y="7146938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237671</xdr:colOff>
      <xdr:row>23</xdr:row>
      <xdr:rowOff>234966</xdr:rowOff>
    </xdr:from>
    <xdr:to>
      <xdr:col>10</xdr:col>
      <xdr:colOff>1317671</xdr:colOff>
      <xdr:row>24</xdr:row>
      <xdr:rowOff>239484</xdr:rowOff>
    </xdr:to>
    <xdr:sp macro="[0]!Ouvrir_Octobr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/>
      </xdr:nvSpPr>
      <xdr:spPr>
        <a:xfrm>
          <a:off x="11565617" y="7151930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1399266</xdr:colOff>
      <xdr:row>23</xdr:row>
      <xdr:rowOff>239958</xdr:rowOff>
    </xdr:from>
    <xdr:to>
      <xdr:col>10</xdr:col>
      <xdr:colOff>2479266</xdr:colOff>
      <xdr:row>24</xdr:row>
      <xdr:rowOff>244476</xdr:rowOff>
    </xdr:to>
    <xdr:sp macro="[0]!Ouvrir_Novembr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12727212" y="7156922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2549523</xdr:colOff>
      <xdr:row>23</xdr:row>
      <xdr:rowOff>244948</xdr:rowOff>
    </xdr:from>
    <xdr:to>
      <xdr:col>11</xdr:col>
      <xdr:colOff>772023</xdr:colOff>
      <xdr:row>24</xdr:row>
      <xdr:rowOff>249466</xdr:rowOff>
    </xdr:to>
    <xdr:sp macro="[0]!Ouvrir_Décembr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13877469" y="7161912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951139</xdr:colOff>
      <xdr:row>23</xdr:row>
      <xdr:rowOff>234044</xdr:rowOff>
    </xdr:from>
    <xdr:to>
      <xdr:col>2</xdr:col>
      <xdr:colOff>898639</xdr:colOff>
      <xdr:row>24</xdr:row>
      <xdr:rowOff>238562</xdr:rowOff>
    </xdr:to>
    <xdr:sp macro="[0]!Ouvrir_Janvier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/>
      </xdr:nvSpPr>
      <xdr:spPr>
        <a:xfrm>
          <a:off x="1234621" y="7151008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0</xdr:rowOff>
        </xdr:from>
        <xdr:to>
          <xdr:col>11</xdr:col>
          <xdr:colOff>0</xdr:colOff>
          <xdr:row>3</xdr:row>
          <xdr:rowOff>381000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Gerer mes épargnes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5</xdr:row>
          <xdr:rowOff>381000</xdr:rowOff>
        </xdr:to>
        <xdr:sp macro="" textlink="">
          <xdr:nvSpPr>
            <xdr:cNvPr id="2053" name="Bou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xmlns="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2055" name="Bou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xmlns="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0.05908</cdr:x>
      <cdr:y>0.81201</cdr:y>
    </cdr:from>
    <cdr:to>
      <cdr:x>0.1285</cdr:x>
      <cdr:y>0.93105</cdr:y>
    </cdr:to>
    <cdr:sp macro="" textlink="">
      <cdr:nvSpPr>
        <cdr:cNvPr id="2" name="Rectangle : coins arrondis 1">
          <a:extLst xmlns:a="http://schemas.openxmlformats.org/drawingml/2006/main">
            <a:ext uri="{FF2B5EF4-FFF2-40B4-BE49-F238E27FC236}">
              <a16:creationId xmlns:a16="http://schemas.microsoft.com/office/drawing/2014/main" xmlns="" id="{9B038201-A2B8-4B22-855C-2056A8DD02B9}"/>
            </a:ext>
          </a:extLst>
        </cdr:cNvPr>
        <cdr:cNvSpPr/>
      </cdr:nvSpPr>
      <cdr:spPr>
        <a:xfrm xmlns:a="http://schemas.openxmlformats.org/drawingml/2006/main" flipH="1">
          <a:off x="877913" y="2861927"/>
          <a:ext cx="1031513" cy="419553"/>
        </a:xfrm>
        <a:prstGeom xmlns:a="http://schemas.openxmlformats.org/drawingml/2006/main" prst="round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xmlns="" id="{00000000-0008-0000-02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xmlns="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5365" name="Bou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xmlns="" id="{00000000-0008-0000-02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5379" name="Bouton 19" hidden="1">
              <a:extLst>
                <a:ext uri="{63B3BB69-23CF-44E3-9099-C40C66FF867C}">
                  <a14:compatExt spid="_x0000_s15379"/>
                </a:ext>
                <a:ext uri="{FF2B5EF4-FFF2-40B4-BE49-F238E27FC236}">
                  <a16:creationId xmlns:a16="http://schemas.microsoft.com/office/drawing/2014/main" xmlns="" id="{00000000-0008-0000-0200-00001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5381" name="Bouton 21" hidden="1">
              <a:extLst>
                <a:ext uri="{63B3BB69-23CF-44E3-9099-C40C66FF867C}">
                  <a14:compatExt spid="_x0000_s15381"/>
                </a:ext>
                <a:ext uri="{FF2B5EF4-FFF2-40B4-BE49-F238E27FC236}">
                  <a16:creationId xmlns:a16="http://schemas.microsoft.com/office/drawing/2014/main" xmlns="" id="{00000000-0008-0000-0200-00001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xmlns="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5127" name="Bou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xmlns="" id="{00000000-0008-0000-03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0</xdr:rowOff>
        </xdr:from>
        <xdr:to>
          <xdr:col>13</xdr:col>
          <xdr:colOff>9525</xdr:colOff>
          <xdr:row>1</xdr:row>
          <xdr:rowOff>0</xdr:rowOff>
        </xdr:to>
        <xdr:sp macro="" textlink="">
          <xdr:nvSpPr>
            <xdr:cNvPr id="5128" name="Bou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xmlns="" id="{00000000-0008-0000-03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0</xdr:rowOff>
        </xdr:from>
        <xdr:to>
          <xdr:col>11</xdr:col>
          <xdr:colOff>9525</xdr:colOff>
          <xdr:row>6</xdr:row>
          <xdr:rowOff>0</xdr:rowOff>
        </xdr:to>
        <xdr:sp macro="" textlink="">
          <xdr:nvSpPr>
            <xdr:cNvPr id="5129" name="Bou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xmlns="" id="{00000000-0008-0000-03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0</xdr:rowOff>
        </xdr:from>
        <xdr:to>
          <xdr:col>11</xdr:col>
          <xdr:colOff>9525</xdr:colOff>
          <xdr:row>7</xdr:row>
          <xdr:rowOff>371475</xdr:rowOff>
        </xdr:to>
        <xdr:sp macro="" textlink="">
          <xdr:nvSpPr>
            <xdr:cNvPr id="5130" name="Bou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xmlns="" id="{00000000-0008-0000-03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xmlns="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xmlns="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6150" name="Bou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xmlns="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6151" name="Bou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xmlns="" id="{00000000-0008-0000-04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xmlns="" id="{00000000-0008-0000-04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6153" name="Bou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xmlns="" id="{00000000-0008-0000-04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xmlns="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xmlns="" id="{00000000-0008-0000-05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73" name="Bou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xmlns="" id="{00000000-0008-0000-05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7174" name="Bou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xmlns="" id="{00000000-0008-0000-05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7175" name="Bou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xmlns="" id="{00000000-0008-0000-05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7176" name="Bou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xmlns="" id="{00000000-0008-0000-05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xmlns="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xmlns="" id="{00000000-0008-0000-06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8197" name="Bou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xmlns="" id="{00000000-0008-0000-06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8198" name="Bou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xmlns="" id="{00000000-0008-0000-06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8199" name="Bou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xmlns="" id="{00000000-0008-0000-06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8200" name="Bou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xmlns="" id="{00000000-0008-0000-06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xmlns="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xmlns="" id="{00000000-0008-0000-07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9221" name="Bou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xmlns="" id="{00000000-0008-0000-07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9222" name="Bou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xmlns="" id="{00000000-0008-0000-07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9223" name="Bouton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xmlns="" id="{00000000-0008-0000-07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9224" name="Bouton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xmlns="" id="{00000000-0008-0000-07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xmlns="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xmlns="" id="{00000000-0008-0000-08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45" name="Bou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xmlns="" id="{00000000-0008-0000-08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0246" name="Bou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xmlns="" id="{00000000-0008-0000-08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0247" name="Bou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xmlns="" id="{00000000-0008-0000-08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0248" name="Bou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xmlns="" id="{00000000-0008-0000-08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xmlns="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xmlns="" id="{00000000-0008-0000-09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1269" name="Bou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xmlns="" id="{00000000-0008-0000-09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1270" name="Bou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xmlns="" id="{00000000-0008-0000-09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1271" name="Bou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xmlns="" id="{00000000-0008-0000-09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1272" name="Bou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xmlns="" id="{00000000-0008-0000-09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xmlns="" id="{00000000-0008-0000-0A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xmlns="" id="{00000000-0008-0000-0A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6389" name="Bou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xmlns="" id="{00000000-0008-0000-0A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6390" name="Bou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xmlns="" id="{00000000-0008-0000-0A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6391" name="Bou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xmlns="" id="{00000000-0008-0000-0A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6392" name="Bou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xmlns="" id="{00000000-0008-0000-0A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xmlns="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2293" name="Bouton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xmlns="" id="{00000000-0008-0000-0B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2294" name="Bouton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xmlns="" id="{00000000-0008-0000-0B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2295" name="Bouton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xmlns="" id="{00000000-0008-0000-0B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2296" name="Bou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xmlns="" id="{00000000-0008-0000-0B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xmlns="" id="{00000000-0008-0000-0C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xmlns="" id="{00000000-0008-0000-0C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3317" name="Bou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xmlns="" id="{00000000-0008-0000-0C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3318" name="Bou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xmlns="" id="{00000000-0008-0000-0C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3319" name="Bou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xmlns="" id="{00000000-0008-0000-0C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3320" name="Bou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xmlns="" id="{00000000-0008-0000-0C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xmlns="" id="{00000000-0008-0000-0D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xmlns="" id="{00000000-0008-0000-0D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4341" name="Bou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xmlns="" id="{00000000-0008-0000-0D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4342" name="Bou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xmlns="" id="{00000000-0008-0000-0D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4343" name="Bou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xmlns="" id="{00000000-0008-0000-0D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9</xdr:row>
          <xdr:rowOff>0</xdr:rowOff>
        </xdr:from>
        <xdr:to>
          <xdr:col>9</xdr:col>
          <xdr:colOff>285750</xdr:colOff>
          <xdr:row>10</xdr:row>
          <xdr:rowOff>0</xdr:rowOff>
        </xdr:to>
        <xdr:sp macro="" textlink="">
          <xdr:nvSpPr>
            <xdr:cNvPr id="28677" name="Button 2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xmlns="" id="{00000000-0008-0000-0E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276225</xdr:rowOff>
        </xdr:from>
        <xdr:to>
          <xdr:col>5</xdr:col>
          <xdr:colOff>0</xdr:colOff>
          <xdr:row>9</xdr:row>
          <xdr:rowOff>276225</xdr:rowOff>
        </xdr:to>
        <xdr:sp macro="" textlink="">
          <xdr:nvSpPr>
            <xdr:cNvPr id="28678" name="Button 3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xmlns="" id="{00000000-0008-0000-0E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276225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xmlns="" id="{00000000-0008-0000-0E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Century Gothic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Libéllés_Epargnes" displayName="Libéllés_Epargnes" ref="P3:P5" totalsRowShown="0" headerRowDxfId="207" dataDxfId="205" headerRowBorderDxfId="206" tableBorderDxfId="204">
  <autoFilter ref="P3:P5"/>
  <tableColumns count="1">
    <tableColumn id="1" name="Libéllés" dataDxfId="20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1" name="RecettesJanvier" displayName="RecettesJanvier" ref="B14:D18" totalsRowShown="0" headerRowDxfId="202" dataDxfId="201">
  <autoFilter ref="B14:D18"/>
  <tableColumns count="3">
    <tableColumn id="1" name="Date" dataDxfId="200"/>
    <tableColumn id="2" name="Libéllé" dataDxfId="199"/>
    <tableColumn id="3" name="Montant" dataDxfId="198" dataCellStyle="Monétai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2" name="EpargnesJanvier" displayName="EpargnesJanvier" ref="F14:H18" totalsRowShown="0" headerRowDxfId="197" dataDxfId="196">
  <autoFilter ref="F14:H18"/>
  <tableColumns count="3">
    <tableColumn id="1" name="Date" dataDxfId="195"/>
    <tableColumn id="2" name="Libéllé" dataDxfId="194"/>
    <tableColumn id="3" name="Montant" dataDxfId="19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3" name="DépensesJanvier" displayName="DépensesJanvier" ref="J14:L18" totalsRowShown="0" headerRowDxfId="192" dataDxfId="191">
  <autoFilter ref="J14:L18"/>
  <tableColumns count="3">
    <tableColumn id="1" name="Date" dataDxfId="190"/>
    <tableColumn id="2" name="Libéllé" dataDxfId="189"/>
    <tableColumn id="3" name="Montant" dataDxfId="188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11" name="RecettesFévrier" displayName="RecettesFévrier" ref="B14:D18" totalsRowShown="0" headerRowDxfId="187" dataDxfId="186">
  <autoFilter ref="B14:D18"/>
  <tableColumns count="3">
    <tableColumn id="1" name="Date" dataDxfId="185"/>
    <tableColumn id="2" name="Libéllé" dataDxfId="184"/>
    <tableColumn id="3" name="Montant" dataDxfId="183" dataCellStyle="Monétaire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12" name="EpargnesFévrier" displayName="EpargnesFévrier" ref="F14:H18" totalsRowShown="0" headerRowDxfId="182" dataDxfId="181">
  <autoFilter ref="F14:H18"/>
  <tableColumns count="3">
    <tableColumn id="1" name="Date" dataDxfId="180"/>
    <tableColumn id="2" name="Libéllé" dataDxfId="179"/>
    <tableColumn id="3" name="Montant" dataDxfId="17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3" name="DépensesFévrier" displayName="DépensesFévrier" ref="J14:L18" totalsRowShown="0" headerRowDxfId="177" dataDxfId="176">
  <autoFilter ref="J14:L18"/>
  <tableColumns count="3">
    <tableColumn id="1" name="Date" dataDxfId="175"/>
    <tableColumn id="2" name="Libéllé" dataDxfId="174"/>
    <tableColumn id="3" name="Montant" dataDxfId="173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id="14" name="RecettesMars" displayName="RecettesMars" ref="B14:D18" totalsRowShown="0" headerRowDxfId="172" dataDxfId="171">
  <autoFilter ref="B14:D18"/>
  <tableColumns count="3">
    <tableColumn id="1" name="Date" dataDxfId="170"/>
    <tableColumn id="2" name="Libéllé" dataDxfId="169"/>
    <tableColumn id="3" name="Montant" dataDxfId="168" dataCellStyle="Monétaire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id="15" name="EpargnesMars" displayName="EpargnesMars" ref="F14:H18" totalsRowShown="0" headerRowDxfId="167" dataDxfId="166">
  <autoFilter ref="F14:H18"/>
  <tableColumns count="3">
    <tableColumn id="1" name="Date" dataDxfId="165"/>
    <tableColumn id="2" name="Libéllé" dataDxfId="164"/>
    <tableColumn id="3" name="Montant" dataDxfId="16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6" name="DépensesMars" displayName="DépensesMars" ref="J14:L18" totalsRowShown="0" headerRowDxfId="162" dataDxfId="161">
  <autoFilter ref="J14:L18"/>
  <tableColumns count="3">
    <tableColumn id="1" name="Date" dataDxfId="160"/>
    <tableColumn id="2" name="Libéllé" dataDxfId="159"/>
    <tableColumn id="3" name="Montant" dataDxfId="158"/>
  </tableColumns>
  <tableStyleInfo name="TableStyleMedium5" showFirstColumn="0" showLastColumn="0" showRowStripes="1" showColumnStripes="0"/>
</table>
</file>

<file path=xl/tables/table11.xml><?xml version="1.0" encoding="utf-8"?>
<table xmlns="http://schemas.openxmlformats.org/spreadsheetml/2006/main" id="17" name="RecettesAvril" displayName="RecettesAvril" ref="B14:D18" totalsRowShown="0" headerRowDxfId="157" dataDxfId="156">
  <autoFilter ref="B14:D18"/>
  <tableColumns count="3">
    <tableColumn id="1" name="Date" dataDxfId="155"/>
    <tableColumn id="2" name="Libéllé" dataDxfId="154"/>
    <tableColumn id="3" name="Montant" dataDxfId="153" dataCellStyle="Monétaire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id="18" name="EpargnesAvril" displayName="EpargnesAvril" ref="F14:H18" totalsRowShown="0" headerRowDxfId="152" dataDxfId="151">
  <autoFilter ref="F14:H18"/>
  <tableColumns count="3">
    <tableColumn id="1" name="Date" dataDxfId="150"/>
    <tableColumn id="2" name="Libéllé" dataDxfId="149"/>
    <tableColumn id="3" name="Montant" dataDxfId="14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9" name="DépensesAvril" displayName="DépensesAvril" ref="J14:L18" totalsRowShown="0" headerRowDxfId="147" dataDxfId="146">
  <autoFilter ref="J14:L18"/>
  <tableColumns count="3">
    <tableColumn id="1" name="Date" dataDxfId="145"/>
    <tableColumn id="2" name="Libéllé" dataDxfId="144"/>
    <tableColumn id="3" name="Montant" dataDxfId="143"/>
  </tableColumns>
  <tableStyleInfo name="TableStyleMedium5" showFirstColumn="0" showLastColumn="0" showRowStripes="1" showColumnStripes="0"/>
</table>
</file>

<file path=xl/tables/table14.xml><?xml version="1.0" encoding="utf-8"?>
<table xmlns="http://schemas.openxmlformats.org/spreadsheetml/2006/main" id="20" name="RecettesMai" displayName="RecettesMai" ref="B14:D18" totalsRowShown="0" headerRowDxfId="142" dataDxfId="141">
  <autoFilter ref="B14:D18"/>
  <tableColumns count="3">
    <tableColumn id="1" name="Date" dataDxfId="140"/>
    <tableColumn id="2" name="Libéllé" dataDxfId="139"/>
    <tableColumn id="3" name="Montant" dataDxfId="138" dataCellStyle="Monétaire"/>
  </tableColumns>
  <tableStyleInfo name="TableStyleMedium4" showFirstColumn="0" showLastColumn="0" showRowStripes="1" showColumnStripes="0"/>
</table>
</file>

<file path=xl/tables/table15.xml><?xml version="1.0" encoding="utf-8"?>
<table xmlns="http://schemas.openxmlformats.org/spreadsheetml/2006/main" id="21" name="EpargnesMai" displayName="EpargnesMai" ref="F14:H18" totalsRowShown="0" headerRowDxfId="137" dataDxfId="136">
  <autoFilter ref="F14:H18"/>
  <tableColumns count="3">
    <tableColumn id="1" name="Date" dataDxfId="135"/>
    <tableColumn id="2" name="Libéllé" dataDxfId="134"/>
    <tableColumn id="3" name="Montant" dataDxfId="13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2" name="DépensesMai" displayName="DépensesMai" ref="J14:L18" totalsRowShown="0" headerRowDxfId="132" dataDxfId="131">
  <autoFilter ref="J14:L18"/>
  <tableColumns count="3">
    <tableColumn id="1" name="Date" dataDxfId="130"/>
    <tableColumn id="2" name="Libéllé" dataDxfId="129"/>
    <tableColumn id="3" name="Montant" dataDxfId="128"/>
  </tableColumns>
  <tableStyleInfo name="TableStyleMedium5" showFirstColumn="0" showLastColumn="0" showRowStripes="1" showColumnStripes="0"/>
</table>
</file>

<file path=xl/tables/table17.xml><?xml version="1.0" encoding="utf-8"?>
<table xmlns="http://schemas.openxmlformats.org/spreadsheetml/2006/main" id="23" name="RecettesJuin" displayName="RecettesJuin" ref="B14:D18" totalsRowShown="0" headerRowDxfId="127" dataDxfId="126">
  <autoFilter ref="B14:D18"/>
  <tableColumns count="3">
    <tableColumn id="1" name="Date" dataDxfId="125"/>
    <tableColumn id="2" name="Libéllé" dataDxfId="124"/>
    <tableColumn id="3" name="Montant" dataDxfId="123" dataCellStyle="Monétaire"/>
  </tableColumns>
  <tableStyleInfo name="TableStyleMedium4" showFirstColumn="0" showLastColumn="0" showRowStripes="1" showColumnStripes="0"/>
</table>
</file>

<file path=xl/tables/table18.xml><?xml version="1.0" encoding="utf-8"?>
<table xmlns="http://schemas.openxmlformats.org/spreadsheetml/2006/main" id="24" name="EpargnesJuin" displayName="EpargnesJuin" ref="F14:H18" totalsRowShown="0" headerRowDxfId="122" dataDxfId="121">
  <autoFilter ref="F14:H18"/>
  <tableColumns count="3">
    <tableColumn id="1" name="Date" dataDxfId="120"/>
    <tableColumn id="2" name="Libéllé" dataDxfId="119"/>
    <tableColumn id="3" name="Montant" dataDxfId="118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5" name="DépensesJuin" displayName="DépensesJuin" ref="J14:L18" totalsRowShown="0" headerRowDxfId="117" dataDxfId="116">
  <autoFilter ref="J14:L18"/>
  <tableColumns count="3">
    <tableColumn id="1" name="Date" dataDxfId="115"/>
    <tableColumn id="2" name="Libéllé" dataDxfId="114"/>
    <tableColumn id="3" name="Montant" dataDxfId="113"/>
  </tableColumns>
  <tableStyleInfo name="TableStyleMedium5" showFirstColumn="0" showLastColumn="0" showRowStripes="1" showColumnStripes="0"/>
</table>
</file>

<file path=xl/tables/table20.xml><?xml version="1.0" encoding="utf-8"?>
<table xmlns="http://schemas.openxmlformats.org/spreadsheetml/2006/main" id="26" name="RecettesJuillet" displayName="RecettesJuillet" ref="B14:D18" totalsRowShown="0" headerRowDxfId="112" dataDxfId="111">
  <autoFilter ref="B14:D18"/>
  <tableColumns count="3">
    <tableColumn id="1" name="Date" dataDxfId="110"/>
    <tableColumn id="2" name="Libéllé" dataDxfId="109"/>
    <tableColumn id="3" name="Montant" dataDxfId="108" dataCellStyle="Monétaire"/>
  </tableColumns>
  <tableStyleInfo name="TableStyleMedium4" showFirstColumn="0" showLastColumn="0" showRowStripes="1" showColumnStripes="0"/>
</table>
</file>

<file path=xl/tables/table21.xml><?xml version="1.0" encoding="utf-8"?>
<table xmlns="http://schemas.openxmlformats.org/spreadsheetml/2006/main" id="27" name="EpargnesJuillet" displayName="EpargnesJuillet" ref="F14:H18" totalsRowShown="0" headerRowDxfId="107">
  <autoFilter ref="F14:H18"/>
  <tableColumns count="3">
    <tableColumn id="1" name="Date" dataDxfId="106"/>
    <tableColumn id="2" name="Libéllé" dataDxfId="105"/>
    <tableColumn id="3" name="Montant" dataDxfId="104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8" name="DépensesJuillet" displayName="DépensesJuillet" ref="J14:L18" totalsRowShown="0" headerRowDxfId="103" dataDxfId="102">
  <autoFilter ref="J14:L18"/>
  <tableColumns count="3">
    <tableColumn id="1" name="Date" dataDxfId="101"/>
    <tableColumn id="2" name="Libéllé" dataDxfId="100"/>
    <tableColumn id="3" name="Montant" dataDxfId="99"/>
  </tableColumns>
  <tableStyleInfo name="TableStyleMedium5" showFirstColumn="0" showLastColumn="0" showRowStripes="1" showColumnStripes="0"/>
</table>
</file>

<file path=xl/tables/table23.xml><?xml version="1.0" encoding="utf-8"?>
<table xmlns="http://schemas.openxmlformats.org/spreadsheetml/2006/main" id="29" name="RecettesAout" displayName="RecettesAout" ref="B14:D18" totalsRowShown="0" headerRowDxfId="98" dataDxfId="97">
  <autoFilter ref="B14:D18"/>
  <tableColumns count="3">
    <tableColumn id="1" name="Date" dataDxfId="96"/>
    <tableColumn id="2" name="Libéllé" dataDxfId="95"/>
    <tableColumn id="3" name="Montant" dataDxfId="94" dataCellStyle="Monétaire"/>
  </tableColumns>
  <tableStyleInfo name="TableStyleMedium4" showFirstColumn="0" showLastColumn="0" showRowStripes="1" showColumnStripes="0"/>
</table>
</file>

<file path=xl/tables/table24.xml><?xml version="1.0" encoding="utf-8"?>
<table xmlns="http://schemas.openxmlformats.org/spreadsheetml/2006/main" id="30" name="EpargnesAout" displayName="EpargnesAout" ref="F14:H18" totalsRowShown="0" headerRowDxfId="93" dataDxfId="92">
  <autoFilter ref="F14:H18"/>
  <tableColumns count="3">
    <tableColumn id="1" name="Date" dataDxfId="91"/>
    <tableColumn id="2" name="Libéllé" dataDxfId="90"/>
    <tableColumn id="3" name="Montant" dataDxfId="8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31" name="DépensesAout" displayName="DépensesAout" ref="J14:L18" totalsRowShown="0" headerRowDxfId="88" dataDxfId="87">
  <autoFilter ref="J14:L18"/>
  <tableColumns count="3">
    <tableColumn id="1" name="Date" dataDxfId="86"/>
    <tableColumn id="2" name="Libéllé" dataDxfId="85"/>
    <tableColumn id="3" name="Montant" dataDxfId="84"/>
  </tableColumns>
  <tableStyleInfo name="TableStyleMedium5" showFirstColumn="0" showLastColumn="0" showRowStripes="1" showColumnStripes="0"/>
</table>
</file>

<file path=xl/tables/table26.xml><?xml version="1.0" encoding="utf-8"?>
<table xmlns="http://schemas.openxmlformats.org/spreadsheetml/2006/main" id="44" name="RecettesSeptembre" displayName="RecettesSeptembre" ref="B14:D18" totalsRowShown="0" headerRowDxfId="83" dataDxfId="82">
  <autoFilter ref="B14:D18"/>
  <tableColumns count="3">
    <tableColumn id="1" name="Date" dataDxfId="81"/>
    <tableColumn id="2" name="Libéllé" dataDxfId="80"/>
    <tableColumn id="3" name="Montant" dataDxfId="79" dataCellStyle="Monétaire"/>
  </tableColumns>
  <tableStyleInfo name="TableStyleMedium4" showFirstColumn="0" showLastColumn="0" showRowStripes="1" showColumnStripes="0"/>
</table>
</file>

<file path=xl/tables/table27.xml><?xml version="1.0" encoding="utf-8"?>
<table xmlns="http://schemas.openxmlformats.org/spreadsheetml/2006/main" id="45" name="EpargnesSeptembre" displayName="EpargnesSeptembre" ref="F14:H18" totalsRowShown="0" headerRowDxfId="78" dataDxfId="77">
  <autoFilter ref="F14:H18"/>
  <tableColumns count="3">
    <tableColumn id="1" name="Date" dataDxfId="76"/>
    <tableColumn id="2" name="Libéllé" dataDxfId="75"/>
    <tableColumn id="3" name="Montant" dataDxfId="74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46" name="DépensesSeptembre" displayName="DépensesSeptembre" ref="J14:L18" totalsRowShown="0" headerRowDxfId="73" dataDxfId="72">
  <autoFilter ref="J14:L18"/>
  <tableColumns count="3">
    <tableColumn id="1" name="Date" dataDxfId="71"/>
    <tableColumn id="2" name="Libéllé" dataDxfId="70"/>
    <tableColumn id="3" name="Montant" dataDxfId="69"/>
  </tableColumns>
  <tableStyleInfo name="TableStyleMedium5" showFirstColumn="0" showLastColumn="0" showRowStripes="1" showColumnStripes="0"/>
</table>
</file>

<file path=xl/tables/table29.xml><?xml version="1.0" encoding="utf-8"?>
<table xmlns="http://schemas.openxmlformats.org/spreadsheetml/2006/main" id="32" name="RecettesOctobre" displayName="RecettesOctobre" ref="B14:D18" totalsRowShown="0" headerRowDxfId="68" dataDxfId="67">
  <autoFilter ref="B14:D18"/>
  <tableColumns count="3">
    <tableColumn id="1" name="Date" dataDxfId="66"/>
    <tableColumn id="2" name="Libéllé" dataDxfId="65"/>
    <tableColumn id="3" name="Montant" dataDxfId="64" dataCellStyle="Monétaire"/>
  </tableColumns>
  <tableStyleInfo name="TableStyleMedium4" showFirstColumn="0" showLastColumn="0" showRowStripes="1" showColumnStripes="0"/>
</table>
</file>

<file path=xl/tables/table30.xml><?xml version="1.0" encoding="utf-8"?>
<table xmlns="http://schemas.openxmlformats.org/spreadsheetml/2006/main" id="33" name="EpargnesOctobre" displayName="EpargnesOctobre" ref="F14:H18" totalsRowShown="0" headerRowDxfId="63" dataDxfId="62">
  <autoFilter ref="F14:H18"/>
  <tableColumns count="3">
    <tableColumn id="1" name="Date" dataDxfId="61"/>
    <tableColumn id="2" name="Libéllé" dataDxfId="60"/>
    <tableColumn id="3" name="Montant" dataDxfId="59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34" name="DépensesOctobre" displayName="DépensesOctobre" ref="J14:L18" totalsRowShown="0" headerRowDxfId="58" dataDxfId="57">
  <autoFilter ref="J14:L18"/>
  <tableColumns count="3">
    <tableColumn id="1" name="Date" dataDxfId="56"/>
    <tableColumn id="2" name="Libéllé" dataDxfId="55"/>
    <tableColumn id="3" name="Montant" dataDxfId="54"/>
  </tableColumns>
  <tableStyleInfo name="TableStyleMedium5" showFirstColumn="0" showLastColumn="0" showRowStripes="1" showColumnStripes="0"/>
</table>
</file>

<file path=xl/tables/table32.xml><?xml version="1.0" encoding="utf-8"?>
<table xmlns="http://schemas.openxmlformats.org/spreadsheetml/2006/main" id="35" name="RecettesNovembre" displayName="RecettesNovembre" ref="B14:D18" totalsRowShown="0" headerRowDxfId="53" dataDxfId="52">
  <autoFilter ref="B14:D18"/>
  <tableColumns count="3">
    <tableColumn id="1" name="Date" dataDxfId="51"/>
    <tableColumn id="2" name="Libéllé" dataDxfId="50"/>
    <tableColumn id="3" name="Montant" dataDxfId="49" dataCellStyle="Monétaire"/>
  </tableColumns>
  <tableStyleInfo name="TableStyleMedium4" showFirstColumn="0" showLastColumn="0" showRowStripes="1" showColumnStripes="0"/>
</table>
</file>

<file path=xl/tables/table33.xml><?xml version="1.0" encoding="utf-8"?>
<table xmlns="http://schemas.openxmlformats.org/spreadsheetml/2006/main" id="36" name="EpargnesNovembre" displayName="EpargnesNovembre" ref="F14:H18" totalsRowShown="0" headerRowDxfId="48" dataDxfId="47">
  <autoFilter ref="F14:H18"/>
  <tableColumns count="3">
    <tableColumn id="1" name="Date" dataDxfId="46"/>
    <tableColumn id="2" name="Libéllé" dataDxfId="45"/>
    <tableColumn id="3" name="Montant" dataDxfId="44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id="37" name="DépensesNovembre" displayName="DépensesNovembre" ref="J14:L18" totalsRowShown="0" headerRowDxfId="43" dataDxfId="42">
  <autoFilter ref="J14:L18"/>
  <tableColumns count="3">
    <tableColumn id="1" name="Date" dataDxfId="41"/>
    <tableColumn id="2" name="Libéllé" dataDxfId="40"/>
    <tableColumn id="3" name="Montant" dataDxfId="39"/>
  </tableColumns>
  <tableStyleInfo name="TableStyleMedium5" showFirstColumn="0" showLastColumn="0" showRowStripes="1" showColumnStripes="0"/>
</table>
</file>

<file path=xl/tables/table35.xml><?xml version="1.0" encoding="utf-8"?>
<table xmlns="http://schemas.openxmlformats.org/spreadsheetml/2006/main" id="38" name="RecettesDécembre" displayName="RecettesDécembre" ref="B14:D18" totalsRowShown="0" headerRowDxfId="38" dataDxfId="37">
  <autoFilter ref="B14:D18"/>
  <tableColumns count="3">
    <tableColumn id="1" name="Date" dataDxfId="36"/>
    <tableColumn id="2" name="Libéllé" dataDxfId="35"/>
    <tableColumn id="3" name="Montant" dataDxfId="34" dataCellStyle="Monétaire"/>
  </tableColumns>
  <tableStyleInfo name="TableStyleMedium4" showFirstColumn="0" showLastColumn="0" showRowStripes="1" showColumnStripes="0"/>
</table>
</file>

<file path=xl/tables/table36.xml><?xml version="1.0" encoding="utf-8"?>
<table xmlns="http://schemas.openxmlformats.org/spreadsheetml/2006/main" id="39" name="EpargnesDécembre" displayName="EpargnesDécembre" ref="F14:H18" totalsRowShown="0" headerRowDxfId="33" dataDxfId="32">
  <autoFilter ref="F14:H18"/>
  <tableColumns count="3">
    <tableColumn id="1" name="Date" dataDxfId="31"/>
    <tableColumn id="2" name="Libéllé" dataDxfId="30"/>
    <tableColumn id="3" name="Montant" dataDxfId="29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id="40" name="DépensesDécembre" displayName="DépensesDécembre" ref="J14:L18" totalsRowShown="0" headerRowDxfId="28" dataDxfId="27">
  <autoFilter ref="J14:L18"/>
  <tableColumns count="3">
    <tableColumn id="1" name="Date" dataDxfId="26"/>
    <tableColumn id="2" name="Libéllé" dataDxfId="25"/>
    <tableColumn id="3" name="Montant" dataDxfId="24"/>
  </tableColumns>
  <tableStyleInfo name="TableStyleMedium5" showFirstColumn="0" showLastColumn="0" showRowStripes="1" showColumnStripes="0"/>
</table>
</file>

<file path=xl/tables/table38.xml><?xml version="1.0" encoding="utf-8"?>
<table xmlns="http://schemas.openxmlformats.org/spreadsheetml/2006/main" id="5" name="RecettesEpargnes" displayName="RecettesEpargnes" ref="B10:D14" totalsRowShown="0" headerRowDxfId="23" dataDxfId="22">
  <autoFilter ref="B10:D14"/>
  <tableColumns count="3">
    <tableColumn id="1" name="Date" dataDxfId="21"/>
    <tableColumn id="2" name="Libéllé" dataDxfId="20"/>
    <tableColumn id="3" name="Montant" dataDxfId="19" dataCellStyle="Monétaire"/>
  </tableColumns>
  <tableStyleInfo name="TableStyleMedium4" showFirstColumn="0" showLastColumn="0" showRowStripes="1" showColumnStripes="0"/>
</table>
</file>

<file path=xl/tables/table39.xml><?xml version="1.0" encoding="utf-8"?>
<table xmlns="http://schemas.openxmlformats.org/spreadsheetml/2006/main" id="7" name="DépensesEpargnes" displayName="DépensesEpargnes" ref="K10:M14" totalsRowShown="0" headerRowDxfId="18" dataDxfId="17">
  <autoFilter ref="K10:M14"/>
  <tableColumns count="3">
    <tableColumn id="1" name="Date" dataDxfId="16"/>
    <tableColumn id="2" name="Libéllé" dataDxfId="15"/>
    <tableColumn id="3" name="Montant" dataDxfId="14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Personal budget2">
  <a:themeElements>
    <a:clrScheme name="Personal budget">
      <a:dk1>
        <a:sysClr val="windowText" lastClr="000000"/>
      </a:dk1>
      <a:lt1>
        <a:sysClr val="window" lastClr="FFFFFF"/>
      </a:lt1>
      <a:dk2>
        <a:srgbClr val="2A2A29"/>
      </a:dk2>
      <a:lt2>
        <a:srgbClr val="EEEEEB"/>
      </a:lt2>
      <a:accent1>
        <a:srgbClr val="0592FE"/>
      </a:accent1>
      <a:accent2>
        <a:srgbClr val="69BBFE"/>
      </a:accent2>
      <a:accent3>
        <a:srgbClr val="2EB470"/>
      </a:accent3>
      <a:accent4>
        <a:srgbClr val="F35754"/>
      </a:accent4>
      <a:accent5>
        <a:srgbClr val="B35297"/>
      </a:accent5>
      <a:accent6>
        <a:srgbClr val="FB911F"/>
      </a:accent6>
      <a:hlink>
        <a:srgbClr val="B35297"/>
      </a:hlink>
      <a:folHlink>
        <a:srgbClr val="0591FE"/>
      </a:folHlink>
    </a:clrScheme>
    <a:fontScheme name="Personal budget">
      <a:majorFont>
        <a:latin typeface="Tahoma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11" Type="http://schemas.openxmlformats.org/officeDocument/2006/relationships/table" Target="../tables/table4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7.xml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5.xml"/><Relationship Id="rId12" Type="http://schemas.openxmlformats.org/officeDocument/2006/relationships/table" Target="../tables/table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4.xml"/><Relationship Id="rId11" Type="http://schemas.openxmlformats.org/officeDocument/2006/relationships/table" Target="../tables/table6.xml"/><Relationship Id="rId5" Type="http://schemas.openxmlformats.org/officeDocument/2006/relationships/ctrlProp" Target="../ctrlProps/ctrlProp13.xml"/><Relationship Id="rId10" Type="http://schemas.openxmlformats.org/officeDocument/2006/relationships/table" Target="../tables/table5.xml"/><Relationship Id="rId4" Type="http://schemas.openxmlformats.org/officeDocument/2006/relationships/ctrlProp" Target="../ctrlProps/ctrlProp12.xml"/><Relationship Id="rId9" Type="http://schemas.openxmlformats.org/officeDocument/2006/relationships/ctrlProp" Target="../ctrlProps/ctrlProp1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1.xml"/><Relationship Id="rId12" Type="http://schemas.openxmlformats.org/officeDocument/2006/relationships/table" Target="../tables/table10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0.xml"/><Relationship Id="rId11" Type="http://schemas.openxmlformats.org/officeDocument/2006/relationships/table" Target="../tables/table9.xml"/><Relationship Id="rId5" Type="http://schemas.openxmlformats.org/officeDocument/2006/relationships/ctrlProp" Target="../ctrlProps/ctrlProp19.xml"/><Relationship Id="rId10" Type="http://schemas.openxmlformats.org/officeDocument/2006/relationships/table" Target="../tables/table8.xml"/><Relationship Id="rId4" Type="http://schemas.openxmlformats.org/officeDocument/2006/relationships/ctrlProp" Target="../ctrlProps/ctrlProp18.xml"/><Relationship Id="rId9" Type="http://schemas.openxmlformats.org/officeDocument/2006/relationships/ctrlProp" Target="../ctrlProps/ctrlProp2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7.xml"/><Relationship Id="rId12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6.xml"/><Relationship Id="rId11" Type="http://schemas.openxmlformats.org/officeDocument/2006/relationships/table" Target="../tables/table12.xml"/><Relationship Id="rId5" Type="http://schemas.openxmlformats.org/officeDocument/2006/relationships/ctrlProp" Target="../ctrlProps/ctrlProp25.xml"/><Relationship Id="rId10" Type="http://schemas.openxmlformats.org/officeDocument/2006/relationships/table" Target="../tables/table11.xml"/><Relationship Id="rId4" Type="http://schemas.openxmlformats.org/officeDocument/2006/relationships/ctrlProp" Target="../ctrlProps/ctrlProp24.xml"/><Relationship Id="rId9" Type="http://schemas.openxmlformats.org/officeDocument/2006/relationships/ctrlProp" Target="../ctrlProps/ctrlProp2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33.xml"/><Relationship Id="rId12" Type="http://schemas.openxmlformats.org/officeDocument/2006/relationships/table" Target="../tables/table1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2.xml"/><Relationship Id="rId11" Type="http://schemas.openxmlformats.org/officeDocument/2006/relationships/table" Target="../tables/table15.xml"/><Relationship Id="rId5" Type="http://schemas.openxmlformats.org/officeDocument/2006/relationships/ctrlProp" Target="../ctrlProps/ctrlProp31.xml"/><Relationship Id="rId10" Type="http://schemas.openxmlformats.org/officeDocument/2006/relationships/table" Target="../tables/table14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39.xml"/><Relationship Id="rId12" Type="http://schemas.openxmlformats.org/officeDocument/2006/relationships/table" Target="../tables/table1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8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37.xml"/><Relationship Id="rId10" Type="http://schemas.openxmlformats.org/officeDocument/2006/relationships/table" Target="../tables/table17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45.xml"/><Relationship Id="rId12" Type="http://schemas.openxmlformats.org/officeDocument/2006/relationships/table" Target="../tables/table22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4.xml"/><Relationship Id="rId11" Type="http://schemas.openxmlformats.org/officeDocument/2006/relationships/table" Target="../tables/table21.xml"/><Relationship Id="rId5" Type="http://schemas.openxmlformats.org/officeDocument/2006/relationships/ctrlProp" Target="../ctrlProps/ctrlProp43.xml"/><Relationship Id="rId10" Type="http://schemas.openxmlformats.org/officeDocument/2006/relationships/table" Target="../tables/table20.xml"/><Relationship Id="rId4" Type="http://schemas.openxmlformats.org/officeDocument/2006/relationships/ctrlProp" Target="../ctrlProps/ctrlProp42.xml"/><Relationship Id="rId9" Type="http://schemas.openxmlformats.org/officeDocument/2006/relationships/ctrlProp" Target="../ctrlProps/ctrlProp47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51.xml"/><Relationship Id="rId12" Type="http://schemas.openxmlformats.org/officeDocument/2006/relationships/table" Target="../tables/table25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0.xml"/><Relationship Id="rId11" Type="http://schemas.openxmlformats.org/officeDocument/2006/relationships/table" Target="../tables/table24.xml"/><Relationship Id="rId5" Type="http://schemas.openxmlformats.org/officeDocument/2006/relationships/ctrlProp" Target="../ctrlProps/ctrlProp49.xml"/><Relationship Id="rId10" Type="http://schemas.openxmlformats.org/officeDocument/2006/relationships/table" Target="../tables/table23.xml"/><Relationship Id="rId4" Type="http://schemas.openxmlformats.org/officeDocument/2006/relationships/ctrlProp" Target="../ctrlProps/ctrlProp48.xml"/><Relationship Id="rId9" Type="http://schemas.openxmlformats.org/officeDocument/2006/relationships/ctrlProp" Target="../ctrlProps/ctrlProp5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57.xml"/><Relationship Id="rId12" Type="http://schemas.openxmlformats.org/officeDocument/2006/relationships/table" Target="../tables/table2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6.xml"/><Relationship Id="rId11" Type="http://schemas.openxmlformats.org/officeDocument/2006/relationships/table" Target="../tables/table27.xml"/><Relationship Id="rId5" Type="http://schemas.openxmlformats.org/officeDocument/2006/relationships/ctrlProp" Target="../ctrlProps/ctrlProp55.xml"/><Relationship Id="rId10" Type="http://schemas.openxmlformats.org/officeDocument/2006/relationships/table" Target="../tables/table26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4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63.xml"/><Relationship Id="rId12" Type="http://schemas.openxmlformats.org/officeDocument/2006/relationships/table" Target="../tables/table3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2.xml"/><Relationship Id="rId11" Type="http://schemas.openxmlformats.org/officeDocument/2006/relationships/table" Target="../tables/table30.xml"/><Relationship Id="rId5" Type="http://schemas.openxmlformats.org/officeDocument/2006/relationships/ctrlProp" Target="../ctrlProps/ctrlProp61.xml"/><Relationship Id="rId10" Type="http://schemas.openxmlformats.org/officeDocument/2006/relationships/table" Target="../tables/table29.xml"/><Relationship Id="rId4" Type="http://schemas.openxmlformats.org/officeDocument/2006/relationships/ctrlProp" Target="../ctrlProps/ctrlProp60.xml"/><Relationship Id="rId9" Type="http://schemas.openxmlformats.org/officeDocument/2006/relationships/ctrlProp" Target="../ctrlProps/ctrlProp65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69.xml"/><Relationship Id="rId12" Type="http://schemas.openxmlformats.org/officeDocument/2006/relationships/table" Target="../tables/table34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68.xml"/><Relationship Id="rId11" Type="http://schemas.openxmlformats.org/officeDocument/2006/relationships/table" Target="../tables/table33.xml"/><Relationship Id="rId5" Type="http://schemas.openxmlformats.org/officeDocument/2006/relationships/ctrlProp" Target="../ctrlProps/ctrlProp67.xml"/><Relationship Id="rId10" Type="http://schemas.openxmlformats.org/officeDocument/2006/relationships/table" Target="../tables/table3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6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75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4.xml"/><Relationship Id="rId11" Type="http://schemas.openxmlformats.org/officeDocument/2006/relationships/table" Target="../tables/table37.xml"/><Relationship Id="rId5" Type="http://schemas.openxmlformats.org/officeDocument/2006/relationships/ctrlProp" Target="../ctrlProps/ctrlProp73.xml"/><Relationship Id="rId10" Type="http://schemas.openxmlformats.org/officeDocument/2006/relationships/table" Target="../tables/table36.xml"/><Relationship Id="rId4" Type="http://schemas.openxmlformats.org/officeDocument/2006/relationships/ctrlProp" Target="../ctrlProps/ctrlProp72.xml"/><Relationship Id="rId9" Type="http://schemas.openxmlformats.org/officeDocument/2006/relationships/table" Target="../tables/table35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7.xml"/><Relationship Id="rId7" Type="http://schemas.openxmlformats.org/officeDocument/2006/relationships/table" Target="../tables/table39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6.xml"/><Relationship Id="rId6" Type="http://schemas.openxmlformats.org/officeDocument/2006/relationships/table" Target="../tables/table38.xml"/><Relationship Id="rId5" Type="http://schemas.openxmlformats.org/officeDocument/2006/relationships/ctrlProp" Target="../ctrlProps/ctrlProp79.xml"/><Relationship Id="rId4" Type="http://schemas.openxmlformats.org/officeDocument/2006/relationships/ctrlProp" Target="../ctrlProps/ctrlProp7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C00000"/>
  </sheetPr>
  <dimension ref="A1:P19"/>
  <sheetViews>
    <sheetView zoomScaleNormal="100" workbookViewId="0">
      <selection activeCell="M18" sqref="M18"/>
    </sheetView>
  </sheetViews>
  <sheetFormatPr baseColWidth="10" defaultColWidth="9" defaultRowHeight="13.5" x14ac:dyDescent="0.3"/>
  <cols>
    <col min="1" max="1" width="9.875" style="6" bestFit="1" customWidth="1"/>
    <col min="2" max="2" width="12.25" style="6" customWidth="1"/>
    <col min="3" max="14" width="10.75" style="6" customWidth="1"/>
    <col min="15" max="15" width="1.5" style="6" customWidth="1"/>
    <col min="16" max="16" width="21.875" style="6" bestFit="1" customWidth="1"/>
    <col min="17" max="16384" width="9" style="6"/>
  </cols>
  <sheetData>
    <row r="1" spans="1:16" s="35" customFormat="1" ht="22.5" customHeight="1" x14ac:dyDescent="0.3">
      <c r="B1" s="51" t="s">
        <v>0</v>
      </c>
      <c r="C1" s="51"/>
      <c r="D1" s="51"/>
      <c r="E1" s="51"/>
      <c r="F1" s="51"/>
      <c r="G1" s="51"/>
      <c r="H1" s="51"/>
      <c r="I1" s="51"/>
      <c r="J1" s="51"/>
      <c r="K1" s="51"/>
      <c r="L1" s="51"/>
      <c r="N1" s="48"/>
    </row>
    <row r="3" spans="1:16" x14ac:dyDescent="0.3">
      <c r="A3" s="5"/>
      <c r="B3" s="50" t="s">
        <v>24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49"/>
      <c r="P3" s="10" t="s">
        <v>35</v>
      </c>
    </row>
    <row r="4" spans="1:16" x14ac:dyDescent="0.3">
      <c r="A4" s="7" t="s">
        <v>31</v>
      </c>
      <c r="B4" s="7" t="s">
        <v>12</v>
      </c>
      <c r="C4" s="7" t="s">
        <v>13</v>
      </c>
      <c r="D4" s="7" t="s">
        <v>14</v>
      </c>
      <c r="E4" s="7" t="s">
        <v>15</v>
      </c>
      <c r="F4" s="7" t="s">
        <v>16</v>
      </c>
      <c r="G4" s="7" t="s">
        <v>17</v>
      </c>
      <c r="H4" s="7" t="s">
        <v>18</v>
      </c>
      <c r="I4" s="7" t="s">
        <v>19</v>
      </c>
      <c r="J4" s="7" t="s">
        <v>20</v>
      </c>
      <c r="K4" s="7" t="s">
        <v>21</v>
      </c>
      <c r="L4" s="7" t="s">
        <v>22</v>
      </c>
      <c r="M4" s="7" t="s">
        <v>23</v>
      </c>
      <c r="N4" s="7" t="s">
        <v>39</v>
      </c>
      <c r="P4" s="11" t="s">
        <v>25</v>
      </c>
    </row>
    <row r="5" spans="1:16" x14ac:dyDescent="0.3">
      <c r="A5" s="7" t="s">
        <v>33</v>
      </c>
      <c r="B5" s="8">
        <f t="shared" ref="B5:N5" si="0">MIN(1,1-B6)</f>
        <v>1</v>
      </c>
      <c r="C5" s="8">
        <f t="shared" si="0"/>
        <v>1</v>
      </c>
      <c r="D5" s="8" t="e">
        <f t="shared" si="0"/>
        <v>#DIV/0!</v>
      </c>
      <c r="E5" s="8" t="e">
        <f t="shared" si="0"/>
        <v>#DIV/0!</v>
      </c>
      <c r="F5" s="8" t="e">
        <f t="shared" si="0"/>
        <v>#DIV/0!</v>
      </c>
      <c r="G5" s="8" t="e">
        <f t="shared" si="0"/>
        <v>#DIV/0!</v>
      </c>
      <c r="H5" s="8" t="e">
        <f t="shared" si="0"/>
        <v>#DIV/0!</v>
      </c>
      <c r="I5" s="8" t="e">
        <f t="shared" si="0"/>
        <v>#DIV/0!</v>
      </c>
      <c r="J5" s="8" t="e">
        <f t="shared" si="0"/>
        <v>#DIV/0!</v>
      </c>
      <c r="K5" s="8" t="e">
        <f t="shared" si="0"/>
        <v>#DIV/0!</v>
      </c>
      <c r="L5" s="8" t="e">
        <f t="shared" si="0"/>
        <v>#DIV/0!</v>
      </c>
      <c r="M5" s="8">
        <f t="shared" si="0"/>
        <v>1</v>
      </c>
      <c r="N5" s="8">
        <f t="shared" si="0"/>
        <v>1</v>
      </c>
      <c r="P5" s="12" t="s">
        <v>26</v>
      </c>
    </row>
    <row r="6" spans="1:16" x14ac:dyDescent="0.3">
      <c r="A6" s="7" t="s">
        <v>32</v>
      </c>
      <c r="B6" s="8">
        <f>MIN(Janvier!DépensesMensuellesTotalesJanvier/Janvier!RecettesMensuellesTotalesJanvier,1)</f>
        <v>0</v>
      </c>
      <c r="C6" s="8">
        <f>MIN(Février!DépensesMensuellesTotalesFévrier/Février!RecettesMensuellesTotalesFévrier,1)</f>
        <v>0</v>
      </c>
      <c r="D6" s="8" t="e">
        <f>MIN(Mars!DépensesMensuellesTotalesMars/Mars!RecettesMensuellesTotalesMars,1)</f>
        <v>#DIV/0!</v>
      </c>
      <c r="E6" s="8" t="e">
        <f>MIN(Avril!DépensesMensuellesTotalesAvril/Avril!RecettesMensuellesTotalesAvril,1)</f>
        <v>#DIV/0!</v>
      </c>
      <c r="F6" s="8" t="e">
        <f>MIN(Mai!DépensesMensuellesTotalesMai/Mai!RecettesMensuellesTotalesMai,1)</f>
        <v>#DIV/0!</v>
      </c>
      <c r="G6" s="8" t="e">
        <f>MIN(Juin!DépensesMensuellesTotalesJuin/Juin!RecettesMensuellesTotalesJuin,1)</f>
        <v>#DIV/0!</v>
      </c>
      <c r="H6" s="8" t="e">
        <f>MIN(Juillet!DépensesMensuellesTotalesJuillet/Juillet!RecettesMensuellesTotalesJuillet,1)</f>
        <v>#DIV/0!</v>
      </c>
      <c r="I6" s="8" t="e">
        <f>MIN(Aout!DépensesMensuellesTotalesAout/Aout!RecettesMensuellesTotalesAout,1)</f>
        <v>#DIV/0!</v>
      </c>
      <c r="J6" s="8" t="e">
        <f>MIN(Septembre!DépensesMensuellesTotalesSeptembre/Septembre!RecettesMensuellesTotalesSeptembre,1)</f>
        <v>#DIV/0!</v>
      </c>
      <c r="K6" s="8" t="e">
        <f>MIN(Octobre!DépensesMensuellesTotalesOctobre/Octobre!RecettesMensuellesTotalesOctobre,1)</f>
        <v>#DIV/0!</v>
      </c>
      <c r="L6" s="8" t="e">
        <f>MIN(Novembre!DépensesMensuellesTotalesNovembre/Novembre!RecettesMensuellesTotalesNovembre,1)</f>
        <v>#DIV/0!</v>
      </c>
      <c r="M6" s="8">
        <f>MIN(Décembre!DépensesMensuellesTotalesDécembre/Décembre!RecettesMensuellesTotalesDécembre,1)</f>
        <v>0</v>
      </c>
      <c r="N6" s="8">
        <f>MIN('Tableau de bord'!DépensesAnnuellesTotales/'Tableau de bord'!RecettesAnnuellesTotales,1)</f>
        <v>0</v>
      </c>
      <c r="P6" s="12"/>
    </row>
    <row r="7" spans="1:16" x14ac:dyDescent="0.3">
      <c r="A7" s="7" t="b">
        <v>0</v>
      </c>
      <c r="B7" s="7" t="b">
        <f>(Janvier!DépensesMensuellesTotalesJanvier/Janvier!RecettesMensuellesTotalesJanvier)&gt;1</f>
        <v>0</v>
      </c>
      <c r="C7" s="7" t="b">
        <f>(Février!DépensesMensuellesTotalesFévrier/Février!RecettesMensuellesTotalesFévrier)&gt;1</f>
        <v>0</v>
      </c>
      <c r="D7" s="7" t="e">
        <f>(Mars!DépensesMensuellesTotalesMars/Mars!RecettesMensuellesTotalesMars)&gt;1</f>
        <v>#DIV/0!</v>
      </c>
      <c r="E7" s="7" t="e">
        <f>(Avril!DépensesMensuellesTotalesAvril/Avril!RecettesMensuellesTotalesAvril)&gt;1</f>
        <v>#DIV/0!</v>
      </c>
      <c r="F7" s="7" t="e">
        <f>(Mai!DépensesMensuellesTotalesMai/Mai!RecettesMensuellesTotalesMai)&gt;1</f>
        <v>#DIV/0!</v>
      </c>
      <c r="G7" s="7" t="e">
        <f>(Juin!DépensesMensuellesTotalesJuin/Juin!RecettesMensuellesTotalesJuin)&gt;1</f>
        <v>#DIV/0!</v>
      </c>
      <c r="H7" s="7" t="e">
        <f>(Juillet!DépensesMensuellesTotalesJuillet/Juillet!RecettesMensuellesTotalesJuillet)&gt;1</f>
        <v>#DIV/0!</v>
      </c>
      <c r="I7" s="7" t="e">
        <f>(Aout!DépensesMensuellesTotalesAout/Aout!RecettesMensuellesTotalesAout)&gt;1</f>
        <v>#DIV/0!</v>
      </c>
      <c r="J7" s="7" t="e">
        <f>(Septembre!DépensesMensuellesTotalesSeptembre/Septembre!RecettesMensuellesTotalesSeptembre)&gt;1</f>
        <v>#DIV/0!</v>
      </c>
      <c r="K7" s="7" t="e">
        <f>(Octobre!DépensesMensuellesTotalesOctobre/Octobre!RecettesMensuellesTotalesOctobre)&gt;1</f>
        <v>#DIV/0!</v>
      </c>
      <c r="L7" s="7" t="e">
        <f>(Novembre!DépensesMensuellesTotalesNovembre/Novembre!RecettesMensuellesTotalesNovembre)&gt;1</f>
        <v>#DIV/0!</v>
      </c>
      <c r="M7" s="7" t="b">
        <f>(Décembre!DépensesMensuellesTotalesDécembre/Décembre!RecettesMensuellesTotalesDécembre)&gt;1</f>
        <v>0</v>
      </c>
      <c r="N7" s="7" t="b">
        <f>('Tableau de bord'!DépensesAnnuellesTotales/'Tableau de bord'!RecettesAnnuellesTotales)&gt;1</f>
        <v>0</v>
      </c>
      <c r="P7" s="17"/>
    </row>
    <row r="8" spans="1:16" x14ac:dyDescent="0.3">
      <c r="A8" s="7" t="s">
        <v>8</v>
      </c>
      <c r="B8" s="9">
        <f>Janvier!RecettesMensuellesTotalesJanvier</f>
        <v>10</v>
      </c>
      <c r="C8" s="9">
        <f>Février!RecettesMensuellesTotalesFévrier</f>
        <v>20</v>
      </c>
      <c r="D8" s="9">
        <f>Mars!RecettesMensuellesTotalesMars</f>
        <v>0</v>
      </c>
      <c r="E8" s="9">
        <f>Avril!RecettesMensuellesTotalesAvril</f>
        <v>0</v>
      </c>
      <c r="F8" s="9">
        <f>Mai!RecettesMensuellesTotalesMai</f>
        <v>0</v>
      </c>
      <c r="G8" s="9">
        <f>Juin!RecettesMensuellesTotalesJuin</f>
        <v>0</v>
      </c>
      <c r="H8" s="9">
        <f>Juillet!RecettesMensuellesTotalesJuillet</f>
        <v>0</v>
      </c>
      <c r="I8" s="9">
        <f>Aout!RecettesMensuellesTotalesAout</f>
        <v>0</v>
      </c>
      <c r="J8" s="9">
        <f>Septembre!RecettesMensuellesTotalesSeptembre</f>
        <v>0</v>
      </c>
      <c r="K8" s="9">
        <f>Octobre!RecettesMensuellesTotalesOctobre</f>
        <v>0</v>
      </c>
      <c r="L8" s="9">
        <f>Novembre!RecettesMensuellesTotalesNovembre</f>
        <v>0</v>
      </c>
      <c r="M8" s="9">
        <f>Décembre!RecettesMensuellesTotalesDécembre</f>
        <v>15</v>
      </c>
      <c r="N8" s="9">
        <f>Décembre!RecettesMensuellesTotalesDécembre</f>
        <v>15</v>
      </c>
      <c r="P8" s="17"/>
    </row>
    <row r="9" spans="1:16" x14ac:dyDescent="0.3">
      <c r="A9" s="7" t="s">
        <v>34</v>
      </c>
      <c r="B9" s="9">
        <f>Janvier!DépensesMensuellesTotalesJanvier</f>
        <v>0</v>
      </c>
      <c r="C9" s="9">
        <f>Février!DépensesMensuellesTotalesFévrier</f>
        <v>0</v>
      </c>
      <c r="D9" s="9">
        <f>Mars!DépensesMensuellesTotalesMars</f>
        <v>0</v>
      </c>
      <c r="E9" s="9">
        <f>Avril!DépensesMensuellesTotalesAvril</f>
        <v>0</v>
      </c>
      <c r="F9" s="9">
        <f>Mai!DépensesMensuellesTotalesMai</f>
        <v>0</v>
      </c>
      <c r="G9" s="9">
        <f>Juin!DépensesMensuellesTotalesJuin</f>
        <v>0</v>
      </c>
      <c r="H9" s="9">
        <f>Juillet!DépensesMensuellesTotalesJuillet</f>
        <v>0</v>
      </c>
      <c r="I9" s="9">
        <f>Aout!DépensesMensuellesTotalesAout</f>
        <v>0</v>
      </c>
      <c r="J9" s="9">
        <f>Septembre!DépensesMensuellesTotalesSeptembre</f>
        <v>0</v>
      </c>
      <c r="K9" s="9">
        <f>Octobre!DépensesMensuellesTotalesOctobre</f>
        <v>0</v>
      </c>
      <c r="L9" s="9">
        <f>Novembre!DépensesMensuellesTotalesNovembre</f>
        <v>0</v>
      </c>
      <c r="M9" s="9">
        <f>Décembre!DépensesMensuellesTotalesDécembre</f>
        <v>0</v>
      </c>
      <c r="N9" s="9">
        <f>Décembre!DépensesMensuellesTotalesDécembre</f>
        <v>0</v>
      </c>
      <c r="P9" s="17"/>
    </row>
    <row r="10" spans="1:16" x14ac:dyDescent="0.3">
      <c r="A10" s="7" t="s">
        <v>10</v>
      </c>
      <c r="B10" s="9">
        <f>Janvier!ÉpargneMensuelleTotaleJanvier</f>
        <v>0</v>
      </c>
      <c r="C10" s="9">
        <f>Février!ÉpargneMensuelleTotaleFévrier</f>
        <v>0</v>
      </c>
      <c r="D10" s="9">
        <f>Mars!ÉpargneMensuelleTotaleMars</f>
        <v>0</v>
      </c>
      <c r="E10" s="9">
        <f>Avril!ÉpargneMensuelleTotaleAvril</f>
        <v>0</v>
      </c>
      <c r="F10" s="9">
        <f>Mai!ÉpargneMensuelleTotaleMai</f>
        <v>0</v>
      </c>
      <c r="G10" s="9">
        <f>Juin!ÉpargneMensuelleTotaleJuin</f>
        <v>0</v>
      </c>
      <c r="H10" s="9">
        <f>Juillet!ÉpargneMensuelleTotaleJuillet</f>
        <v>0</v>
      </c>
      <c r="I10" s="9">
        <f>Aout!ÉpargneMensuelleTotaleAout</f>
        <v>0</v>
      </c>
      <c r="J10" s="9">
        <f>Septembre!ÉpargneMensuelleTotaleSeptembre</f>
        <v>0</v>
      </c>
      <c r="K10" s="9">
        <f>Octobre!ÉpargneMensuelleTotaleOctobre</f>
        <v>0</v>
      </c>
      <c r="L10" s="9">
        <f>Novembre!ÉpargneMensuelleTotaleNovembre</f>
        <v>0</v>
      </c>
      <c r="M10" s="9">
        <f>Décembre!ÉpargneMensuelleTotaleDécembre</f>
        <v>0</v>
      </c>
      <c r="N10" s="9">
        <f>Décembre!ÉpargneMensuelleTotaleDécembre</f>
        <v>0</v>
      </c>
    </row>
    <row r="12" spans="1:16" x14ac:dyDescent="0.3">
      <c r="A12" s="13"/>
      <c r="B12" s="14"/>
      <c r="C12" s="15"/>
      <c r="D12" s="15"/>
      <c r="E12" s="13"/>
      <c r="F12" s="13"/>
      <c r="G12" s="13"/>
    </row>
    <row r="13" spans="1:16" x14ac:dyDescent="0.3">
      <c r="A13" s="13"/>
      <c r="B13" s="16"/>
      <c r="C13" s="13"/>
      <c r="D13" s="13"/>
      <c r="E13" s="13"/>
      <c r="F13" s="13"/>
      <c r="G13" s="13"/>
    </row>
    <row r="14" spans="1:16" x14ac:dyDescent="0.3">
      <c r="A14" s="13"/>
      <c r="B14" s="16"/>
      <c r="C14" s="13"/>
      <c r="D14" s="13"/>
      <c r="E14" s="13"/>
      <c r="F14" s="13"/>
      <c r="G14" s="13"/>
    </row>
    <row r="15" spans="1:16" x14ac:dyDescent="0.3">
      <c r="A15" s="13"/>
      <c r="B15" s="16"/>
      <c r="C15" s="13"/>
      <c r="D15" s="13"/>
      <c r="E15" s="13"/>
      <c r="F15" s="13"/>
      <c r="G15" s="13"/>
    </row>
    <row r="16" spans="1:16" x14ac:dyDescent="0.3">
      <c r="A16" s="13"/>
      <c r="B16" s="16"/>
      <c r="C16" s="13"/>
      <c r="D16" s="13"/>
      <c r="E16" s="13"/>
      <c r="F16" s="13"/>
      <c r="G16" s="13"/>
    </row>
    <row r="17" spans="1:7" x14ac:dyDescent="0.3">
      <c r="A17" s="13"/>
      <c r="B17" s="16"/>
      <c r="C17" s="13"/>
      <c r="D17" s="13"/>
      <c r="E17" s="13"/>
      <c r="F17" s="13"/>
      <c r="G17" s="13"/>
    </row>
    <row r="18" spans="1:7" x14ac:dyDescent="0.3">
      <c r="A18" s="13"/>
      <c r="B18" s="13"/>
      <c r="C18" s="13"/>
      <c r="D18" s="13"/>
      <c r="E18" s="13"/>
      <c r="F18" s="13"/>
      <c r="G18" s="13"/>
    </row>
    <row r="19" spans="1:7" x14ac:dyDescent="0.3">
      <c r="A19" s="13"/>
      <c r="B19" s="13"/>
      <c r="C19" s="13"/>
      <c r="D19" s="13"/>
      <c r="E19" s="13"/>
      <c r="F19" s="13"/>
      <c r="G19" s="13"/>
    </row>
  </sheetData>
  <mergeCells count="2">
    <mergeCell ref="B3:M3"/>
    <mergeCell ref="B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2" r:id="rId4" name="Button 1">
              <controlPr defaultSize="0" print="0" autoFill="0" autoPict="0" macro="[0]!Tableau_de_bord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5" name="Bouton 5">
              <controlPr defaultSize="0" print="0" autoFill="0" autoPict="0" macro="[0]!form">
                <anchor moveWithCells="1" sizeWithCells="1">
                  <from>
                    <xdr:col>1</xdr:col>
                    <xdr:colOff>0</xdr:colOff>
                    <xdr:row>11</xdr:row>
                    <xdr:rowOff>104775</xdr:rowOff>
                  </from>
                  <to>
                    <xdr:col>1</xdr:col>
                    <xdr:colOff>819150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7"/>
    <pageSetUpPr fitToPage="1"/>
  </sheetPr>
  <dimension ref="B1:L18"/>
  <sheetViews>
    <sheetView showGridLines="0" showRowColHeaders="0" zoomScale="83" zoomScaleNormal="83" workbookViewId="0"/>
  </sheetViews>
  <sheetFormatPr baseColWidth="10" defaultColWidth="9" defaultRowHeight="22.5" customHeight="1" x14ac:dyDescent="0.3"/>
  <cols>
    <col min="1" max="1" width="3.75" style="20" customWidth="1"/>
    <col min="2" max="2" width="12.5" style="20" customWidth="1"/>
    <col min="3" max="3" width="37.5" style="20" customWidth="1"/>
    <col min="4" max="4" width="12.5" style="20" customWidth="1"/>
    <col min="5" max="5" width="3.75" style="20" customWidth="1"/>
    <col min="6" max="6" width="12.5" style="20" customWidth="1"/>
    <col min="7" max="7" width="37.5" style="20" customWidth="1"/>
    <col min="8" max="8" width="12.5" style="20" customWidth="1"/>
    <col min="9" max="9" width="3.75" style="20" customWidth="1"/>
    <col min="10" max="10" width="12.5" style="20" customWidth="1"/>
    <col min="11" max="11" width="37.5" style="20" customWidth="1"/>
    <col min="12" max="12" width="12.5" style="20" customWidth="1"/>
    <col min="13" max="13" width="3.75" style="20" customWidth="1"/>
    <col min="14" max="16384" width="9" style="20"/>
  </cols>
  <sheetData>
    <row r="1" spans="2:12" s="19" customFormat="1" ht="22.5" customHeight="1" x14ac:dyDescent="0.3">
      <c r="B1" s="51" t="s">
        <v>38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ht="22.5" customHeight="1" x14ac:dyDescent="0.3">
      <c r="G2" s="21" t="s">
        <v>2</v>
      </c>
      <c r="H2" s="21"/>
    </row>
    <row r="3" spans="2:12" ht="22.5" customHeight="1" x14ac:dyDescent="0.3">
      <c r="C3" s="22" t="s">
        <v>1</v>
      </c>
      <c r="D3" s="21"/>
      <c r="G3" s="23" t="s">
        <v>27</v>
      </c>
      <c r="K3" s="21"/>
    </row>
    <row r="4" spans="2:12" ht="30" x14ac:dyDescent="0.3">
      <c r="G4" s="18">
        <f>SUM(Données!B8:M8)</f>
        <v>45</v>
      </c>
    </row>
    <row r="5" spans="2:12" ht="22.5" customHeight="1" x14ac:dyDescent="0.3">
      <c r="G5" s="23" t="s">
        <v>28</v>
      </c>
    </row>
    <row r="6" spans="2:12" ht="30" x14ac:dyDescent="0.3">
      <c r="G6" s="18">
        <f>SUM(Données!B9:M9)</f>
        <v>0</v>
      </c>
    </row>
    <row r="7" spans="2:12" ht="22.5" customHeight="1" x14ac:dyDescent="0.3">
      <c r="G7" s="23" t="s">
        <v>29</v>
      </c>
    </row>
    <row r="8" spans="2:12" ht="30" x14ac:dyDescent="0.3">
      <c r="G8" s="18">
        <f>SUM(Données!B10:M10)</f>
        <v>0</v>
      </c>
      <c r="K8" s="47"/>
    </row>
    <row r="9" spans="2:12" ht="22.5" customHeight="1" x14ac:dyDescent="0.3">
      <c r="G9" s="23" t="s">
        <v>4</v>
      </c>
    </row>
    <row r="10" spans="2:12" ht="30" x14ac:dyDescent="0.3">
      <c r="E10" s="18"/>
      <c r="G10" s="18">
        <f>RecettesAnnuellesTotales-(DépensesAnnuellesTotales+ÉpargnesAnnuellesTotales)</f>
        <v>45</v>
      </c>
      <c r="K10" s="30"/>
    </row>
    <row r="11" spans="2:12" ht="21.75" customHeight="1" x14ac:dyDescent="0.3">
      <c r="E11" s="18"/>
      <c r="F11" s="18"/>
      <c r="G11" s="18"/>
    </row>
    <row r="12" spans="2:12" ht="22.5" customHeight="1" x14ac:dyDescent="0.3">
      <c r="B12" s="52"/>
      <c r="C12" s="52"/>
      <c r="D12" s="52"/>
      <c r="F12" s="52"/>
      <c r="G12" s="52"/>
      <c r="H12" s="52"/>
      <c r="J12" s="52"/>
      <c r="K12" s="53"/>
      <c r="L12" s="53"/>
    </row>
    <row r="14" spans="2:12" ht="22.5" customHeight="1" x14ac:dyDescent="0.3">
      <c r="B14" s="30"/>
      <c r="D14" s="31"/>
      <c r="F14" s="30"/>
      <c r="H14" s="32"/>
      <c r="J14" s="30"/>
      <c r="K14" s="30"/>
      <c r="L14" s="32"/>
    </row>
    <row r="15" spans="2:12" ht="22.5" customHeight="1" x14ac:dyDescent="0.3">
      <c r="B15" s="30"/>
      <c r="D15" s="31"/>
      <c r="F15" s="30"/>
      <c r="H15" s="32"/>
      <c r="J15" s="30"/>
      <c r="K15" s="30"/>
      <c r="L15" s="32"/>
    </row>
    <row r="16" spans="2:12" ht="22.5" customHeight="1" x14ac:dyDescent="0.3">
      <c r="B16" s="30"/>
      <c r="D16" s="31"/>
      <c r="F16" s="30"/>
      <c r="H16" s="32"/>
      <c r="J16" s="30"/>
      <c r="K16" s="30"/>
      <c r="L16" s="32"/>
    </row>
    <row r="17" spans="2:12" ht="22.5" customHeight="1" x14ac:dyDescent="0.3">
      <c r="B17" s="30"/>
      <c r="D17" s="31"/>
      <c r="F17" s="30"/>
      <c r="H17" s="32"/>
      <c r="J17" s="30"/>
      <c r="K17" s="30"/>
      <c r="L17" s="32"/>
    </row>
    <row r="18" spans="2:12" ht="22.5" customHeight="1" x14ac:dyDescent="0.3">
      <c r="B18" s="30"/>
      <c r="D18" s="33"/>
      <c r="F18" s="30"/>
      <c r="H18" s="32"/>
    </row>
  </sheetData>
  <sheetProtection selectLockedCells="1" selectUnlockedCells="1"/>
  <mergeCells count="4">
    <mergeCell ref="B12:D12"/>
    <mergeCell ref="F12:H12"/>
    <mergeCell ref="J12:L12"/>
    <mergeCell ref="B1:L1"/>
  </mergeCells>
  <dataValidations disablePrompts="1" count="7">
    <dataValidation type="date" errorStyle="information" operator="greaterThan" allowBlank="1" showErrorMessage="1" errorTitle="Date" error="Vous devez saisir une date, supérieur au 1er janvier 2017" sqref="B14:B17 F14:F17 J14:J17">
      <formula1>42736</formula1>
    </dataValidation>
    <dataValidation errorStyle="information" allowBlank="1" showInputMessage="1" showErrorMessage="1" errorTitle="Date" error="Vous devez saisir une date" sqref="B13"/>
    <dataValidation type="date" errorStyle="information" operator="greaterThan" allowBlank="1" showErrorMessage="1" errorTitle="Date" error="Vous devez saisir une date" sqref="K14:K17">
      <formula1>42736</formula1>
    </dataValidation>
    <dataValidation type="decimal" operator="greaterThan" allowBlank="1" showInputMessage="1" showErrorMessage="1" sqref="H14:H17">
      <formula1>-5555555555555</formula1>
    </dataValidation>
    <dataValidation type="decimal" operator="greaterThan" allowBlank="1" showInputMessage="1" showErrorMessage="1" sqref="D14:D17 L14:L17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3">
      <formula1>42736</formula1>
    </dataValidation>
    <dataValidation allowBlank="1" showInputMessage="1" showErrorMessage="1" prompt="Trésorerie calculée automatiquement en fonction des valeurs de cette feuille de calcul de synthèse" sqref="E10"/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lein_écra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Ouvrir_Epargnes">
                <anchor moveWithCells="1" sizeWithCells="1">
                  <from>
                    <xdr:col>10</xdr:col>
                    <xdr:colOff>0</xdr:colOff>
                    <xdr:row>3</xdr:row>
                    <xdr:rowOff>0</xdr:rowOff>
                  </from>
                  <to>
                    <xdr:col>11</xdr:col>
                    <xdr:colOff>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outon 5">
              <controlPr defaultSize="0" print="0" autoFill="0" autoPict="0" macro="[0]!Ouvrir_Données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outon 7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38AB8F4-78E9-4F83-BEE5-004082101511}">
            <xm:f>Données!$B$7</xm:f>
            <x14:dxf>
              <font>
                <color theme="7"/>
              </font>
            </x14:dxf>
          </x14:cfRule>
          <xm:sqref>E10:E11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errorStyle="information" allowBlank="1" showInputMessage="1" showErrorMessage="1" error="Vous devez sélectionner un libéllé dans le menu déroulant">
          <x14:formula1>
            <xm:f>Données!$B$13:$B$14</xm:f>
          </x14:formula1>
          <xm:sqref>G14:G17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4">
    <tabColor theme="6"/>
    <pageSetUpPr fitToPage="1"/>
  </sheetPr>
  <dimension ref="B1:L21"/>
  <sheetViews>
    <sheetView showGridLines="0" showRowColHeaders="0" tabSelected="1" zoomScale="81" zoomScaleNormal="81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SUM(RecettesJanvier[Montant])</f>
        <v>10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SUM(DépensesJanvier[Montant])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SUM(EpargnesJanvier[Montant])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customHeight="1" x14ac:dyDescent="0.3">
      <c r="E10" s="18"/>
      <c r="G10" s="34">
        <f>RecettesMensuellesTotalesJanvier-(DépensesMensuellesTotalesJanvier+ÉpargneMensuelleTotaleJanvier)</f>
        <v>10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2"/>
      <c r="L13" s="52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>
        <v>42737</v>
      </c>
      <c r="C15" s="29" t="s">
        <v>40</v>
      </c>
      <c r="D15" s="2">
        <v>10</v>
      </c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  <c r="F19" s="3"/>
      <c r="H19" s="4"/>
    </row>
    <row r="20" spans="2:12" ht="22.5" customHeight="1" x14ac:dyDescent="0.3">
      <c r="F20" s="3"/>
      <c r="H20" s="4"/>
    </row>
    <row r="21" spans="2:12" ht="22.5" customHeight="1" x14ac:dyDescent="0.3">
      <c r="F21" s="3"/>
      <c r="H21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:L1"/>
    <mergeCell ref="B13:D13"/>
    <mergeCell ref="F13:H13"/>
    <mergeCell ref="J13:L13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outon 5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9" r:id="rId7" name="Bouton 19">
              <controlPr defaultSize="0" print="0" autoFill="0" autoPict="0" macro="[0]!Ouvrir_Février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1" r:id="rId8" name="Bouton 21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BBB6C5A-FC38-4EAD-8332-5FA36C1928BF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theme="6"/>
    <pageSetUpPr fitToPage="1"/>
  </sheetPr>
  <dimension ref="B1:L19"/>
  <sheetViews>
    <sheetView showGridLines="0" showRowColHeaders="0" zoomScale="81" zoomScaleNormal="81" workbookViewId="0">
      <pane ySplit="14" topLeftCell="A15" activePane="bottomLeft" state="frozen"/>
      <selection pane="bottomLeft" activeCell="E18" sqref="E18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13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SUM(RecettesFévrier[Montant])</f>
        <v>20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SUM(DépensesFévrier[Montant])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SUM(EpargnesFévrier[Montant])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RecettesMensuellesTotalesFévrier-(DépensesMensuellesTotalesFévrier+ÉpargneMensuelleTotaleFévrier)+Janvier!G10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>
        <v>42768</v>
      </c>
      <c r="C15" s="29" t="s">
        <v>41</v>
      </c>
      <c r="D15" s="2">
        <v>20</v>
      </c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outon 7">
              <controlPr defaultSize="0" print="0" autoFill="0" autoPict="0" macro="[0]!Ouvrir_Janvi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outon 8">
              <controlPr defaultSize="0" print="0" autoFill="0" autoPict="0" macro="[0]!Ouvrir_Mars">
                <anchor moveWithCells="1" sizeWithCells="1">
                  <from>
                    <xdr:col>12</xdr:col>
                    <xdr:colOff>9525</xdr:colOff>
                    <xdr:row>0</xdr:row>
                    <xdr:rowOff>0</xdr:rowOff>
                  </from>
                  <to>
                    <xdr:col>13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outon 9">
              <controlPr defaultSize="0" print="0" autoFill="0" autoPict="0" macro="[0]!Tableau_de_bord">
                <anchor moveWithCells="1" sizeWithCells="1">
                  <from>
                    <xdr:col>10</xdr:col>
                    <xdr:colOff>9525</xdr:colOff>
                    <xdr:row>5</xdr:row>
                    <xdr:rowOff>0</xdr:rowOff>
                  </from>
                  <to>
                    <xdr:col>11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9" name="Bouton 10">
              <controlPr defaultSize="0" print="0" autoFill="0" autoPict="0" macro="[0]!Sauvegarde">
                <anchor moveWithCells="1" sizeWithCells="1">
                  <from>
                    <xdr:col>10</xdr:col>
                    <xdr:colOff>9525</xdr:colOff>
                    <xdr:row>7</xdr:row>
                    <xdr:rowOff>0</xdr:rowOff>
                  </from>
                  <to>
                    <xdr:col>11</xdr:col>
                    <xdr:colOff>9525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90438F8-743D-43BA-B1D4-BCCB51AB094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 activeCell="F15" sqref="F15:H18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14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SUM(RecettesMars[Montant])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SUM(DépensesMars[Montant])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SUM(EpargnesMars[Montant])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RecettesMensuellesTotalesMars-(DépensesMensuellesTotalesMars+ÉpargneMensuelleTotaleMars)+Février!G10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6" name="Bouton 6">
              <controlPr defaultSize="0" print="0" autoFill="0" autoPict="0" macro="[0]!Ouvrir_Févri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Bouton 7">
              <controlPr defaultSize="0" print="0" autoFill="0" autoPict="0" macro="[0]!Ouvrir_Avril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Bouton 8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outon 9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8D100C6-1F06-475C-86E6-D0ABE7D1570D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15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SUM(RecettesAvril[Montant])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SUM(DépensesAvril[Montant])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SUM(EpargnesAvril[Montant])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RecettesMensuellesTotalesAvril-(DépensesMensuellesTotalesAvril+ÉpargneMensuelleTotaleAvril)+Mars!G10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outon 5">
              <controlPr defaultSize="0" print="0" autoFill="0" autoPict="0" macro="[0]!Ouvrir_Mar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Bouton 6">
              <controlPr defaultSize="0" print="0" autoFill="0" autoPict="0" macro="[0]!Ouvrir_Mai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485F500-86B1-4559-86F9-014AF4647C60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36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SUM(RecettesMai[Montant])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SUM(DépensesMai[Montant])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SUM(EpargnesMai[Montant])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RecettesMensuellesTotalesMai-(DépensesMensuellesTotalesMai+ÉpargneMensuelleTotaleMai)+Avril!G10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6" name="Bouton 5">
              <controlPr defaultSize="0" print="0" autoFill="0" autoPict="0" macro="[0]!Ouvrir_Avr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7" name="Bouton 6">
              <controlPr defaultSize="0" print="0" autoFill="0" autoPict="0" macro="[0]!Ouvrir_Juin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81F507C-452B-4EA3-8B43-30F1F726D2A8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17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SUM(RecettesJuin[Montant])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SUM(DépensesJuin[Montant])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SUM(EpargnesJuin[Montant])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RecettesMensuellesTotalesJuin-(DépensesMensuellesTotalesJuin+ÉpargneMensuelleTotaleJuin)+Mai!G10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outon 5">
              <controlPr defaultSize="0" print="0" autoFill="0" autoPict="0" macro="[0]!Ouvrir_Mai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outon 6">
              <controlPr defaultSize="0" print="0" autoFill="0" autoPict="0" macro="[0]!Ouvrir_Juillet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36A7910-3FFD-433B-ACB1-7E02E2BFC9A5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9">
    <tabColor theme="6"/>
    <pageSetUpPr fitToPage="1"/>
  </sheetPr>
  <dimension ref="B1:L21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18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SUM(RecettesJuillet[Montant])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SUM(DépensesJuillet[Montant])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SUM(EpargnesJuillet[Montant])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RecettesMensuellesTotalesJuillet-(DépensesMensuellesTotalesJuillet+ÉpargneMensuelleTotaleJuillet)+Juin!G10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D18" s="4"/>
      <c r="F18" s="3"/>
      <c r="H18" s="4"/>
      <c r="J18" s="3"/>
      <c r="K18" s="29"/>
      <c r="L18" s="4"/>
    </row>
    <row r="19" spans="2:12" ht="22.5" customHeight="1" x14ac:dyDescent="0.3">
      <c r="B19" s="3"/>
      <c r="D19" s="4"/>
    </row>
    <row r="20" spans="2:12" ht="22.5" customHeight="1" x14ac:dyDescent="0.3">
      <c r="B20" s="3"/>
      <c r="D20" s="4"/>
    </row>
    <row r="21" spans="2:12" ht="22.5" customHeight="1" x14ac:dyDescent="0.3">
      <c r="B21" s="3"/>
      <c r="D21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7"/>
    <dataValidation type="decimal" operator="greaterThan" allowBlank="1" showInputMessage="1" showErrorMessage="1" sqref="D18:D21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7 J15:J18 B18:B21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7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allowBlank="1" showInputMessage="1" showErrorMessage="1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6" name="Bouton 5">
              <controlPr defaultSize="0" print="0" autoFill="0" autoPict="0" macro="[0]!Ouvrir_Jui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7" name="Bouton 6">
              <controlPr defaultSize="0" print="0" autoFill="0" autoPict="0" macro="[0]!Ouvrir_Aout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98A4C60-7048-48EF-94C7-475A9DCBFE6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Vous devez sélectionner un libéllé dans le menu déroulant">
          <x14:formula1>
            <xm:f>Données!$P$4:$P$5</xm:f>
          </x14:formula1>
          <xm:sqref>C18:C21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6"/>
    <pageSetUpPr fitToPage="1"/>
  </sheetPr>
  <dimension ref="B1:L19"/>
  <sheetViews>
    <sheetView showGridLines="0" showRowColHeaders="0" zoomScale="81" zoomScaleNormal="81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19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SUM(RecettesAout[Montant])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SUM(DépensesAout[Montant])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SUM(EpargnesAout[Montant])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RecettesMensuellesTotalesAout-(DépensesMensuellesTotalesAout+ÉpargneMensuelleTotaleAout)+Juillet!G10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outon 5">
              <controlPr defaultSize="0" print="0" autoFill="0" autoPict="0" macro="[0]!Ouvrir_Juille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outon 6">
              <controlPr defaultSize="0" print="0" autoFill="0" autoPict="0" macro="[0]!Ouvrir_Sept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B0C2685-2493-4D99-91F1-2EB76C60C6B2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>
    <tabColor theme="6"/>
    <pageSetUpPr fitToPage="1"/>
  </sheetPr>
  <dimension ref="B1:L19"/>
  <sheetViews>
    <sheetView showGridLines="0" showRowColHeaders="0" zoomScale="81" zoomScaleNormal="81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20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SUM(RecettesSeptembre[Montant])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SUM(DépensesSeptembre[Montant])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SUM(EpargnesSeptembre[Montant])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RecettesMensuellesTotalesSeptembre-(DépensesMensuellesTotalesSeptembre+ÉpargneMensuelleTotaleSeptembre)+Aout!G10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6" name="Bouton 5">
              <controlPr defaultSize="0" print="0" autoFill="0" autoPict="0" macro="[0]!Ouvrir_Aou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7" name="Bouton 6">
              <controlPr defaultSize="0" print="0" autoFill="0" autoPict="0" macro="[0]!Ouvrir_Octo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555E1A8-E3E2-468F-8E67-3F090A9982EC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21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SUM(RecettesOctobre[Montant])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SUM(DépensesOctobre[Montant])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SUM(EpargnesOctobre[Montant])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RecettesMensuellesTotalesOctobre-(DépensesMensuellesTotalesOctobre+ÉpargneMensuelleTotaleOctobre)+Septembre!G10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6" name="Bouton 5">
              <controlPr defaultSize="0" print="0" autoFill="0" autoPict="0" macro="[0]!Ouvrir_Septem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7" name="Bouton 6">
              <controlPr defaultSize="0" print="0" autoFill="0" autoPict="0" macro="[0]!Ouvrir_Nov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1694B0B-AD55-4C9E-8FAF-4B930285418D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2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22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SUM(RecettesNovembre[Montant])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SUM(DépensesNovembre[Montant])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SUM(EpargnesNovembre[Montant])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RecettesMensuellesTotalesNovembre-(DépensesMensuellesTotalesNovembre+ÉpargneMensuelleTotaleNovembre)+Octobre!G10</f>
        <v>30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8">
    <dataValidation allowBlank="1" showInputMessage="1" showErrorMessage="1" prompt="Trésorerie calculée automatiquement en fonction des valeurs de cette feuille de calcul de synthèse" sqref="E10"/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6" name="Bouton 5">
              <controlPr defaultSize="0" print="0" autoFill="0" autoPict="0" macro="[0]!Ouvrir_Octo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7" name="Bouton 6">
              <controlPr defaultSize="0" print="0" autoFill="0" autoPict="0" macro="[0]!Ouvrir_Déc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C0EA93C-1D11-44F4-B3C2-FDC34FCF9C4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>
    <tabColor theme="6"/>
    <pageSetUpPr fitToPage="1"/>
  </sheetPr>
  <dimension ref="B1:L19"/>
  <sheetViews>
    <sheetView showGridLines="0" showRowColHeaders="0" zoomScale="81" zoomScaleNormal="81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1" t="s">
        <v>23</v>
      </c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SUM(RecettesDécembre[Montant])</f>
        <v>15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SUM(DépensesDécembre[Montant])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SUM(EpargnesDécembre[Montant])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RecettesMensuellesTotalesDécembre-(DépensesMensuellesTotalesDécembre+ÉpargneMensuelleTotaleDécembre)+Novembre!G10</f>
        <v>45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2" t="s">
        <v>8</v>
      </c>
      <c r="C13" s="52"/>
      <c r="D13" s="52"/>
      <c r="F13" s="52" t="s">
        <v>10</v>
      </c>
      <c r="G13" s="52"/>
      <c r="H13" s="52"/>
      <c r="J13" s="52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>
        <v>43094</v>
      </c>
      <c r="C15" s="29" t="s">
        <v>41</v>
      </c>
      <c r="D15" s="2">
        <v>15</v>
      </c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  <c r="F19" s="3"/>
      <c r="H19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outon 5">
              <controlPr defaultSize="0" print="0" autoFill="0" autoPict="0" macro="[0]!Ouvrir_Novem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outon 6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outon 7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EE6C466-17DA-4E42-8508-45E19DDACAEB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B1:M21"/>
  <sheetViews>
    <sheetView showGridLines="0" zoomScale="81" zoomScaleNormal="81" workbookViewId="0">
      <pane ySplit="10" topLeftCell="A11" activePane="bottomLeft" state="frozen"/>
      <selection pane="bottomLeft" activeCell="F16" sqref="F16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25" style="1" customWidth="1"/>
    <col min="8" max="9" width="12.5" style="1" customWidth="1"/>
    <col min="10" max="10" width="3.75" style="1" customWidth="1"/>
    <col min="11" max="11" width="12.5" style="1" customWidth="1"/>
    <col min="12" max="12" width="37.5" style="1" customWidth="1"/>
    <col min="13" max="13" width="12.5" style="1" customWidth="1"/>
    <col min="14" max="14" width="3.75" style="1" customWidth="1"/>
    <col min="15" max="16384" width="9" style="1"/>
  </cols>
  <sheetData>
    <row r="1" spans="2:13" s="35" customFormat="1" ht="22.5" customHeight="1" x14ac:dyDescent="0.3">
      <c r="B1" s="51" t="s">
        <v>37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</row>
    <row r="2" spans="2:13" s="20" customFormat="1" ht="22.5" customHeight="1" x14ac:dyDescent="0.3">
      <c r="G2" s="21"/>
      <c r="H2" s="21"/>
      <c r="I2" s="21"/>
    </row>
    <row r="3" spans="2:13" s="20" customFormat="1" ht="22.5" customHeight="1" x14ac:dyDescent="0.3">
      <c r="G3" s="36"/>
      <c r="H3" s="36"/>
    </row>
    <row r="4" spans="2:13" s="20" customFormat="1" ht="22.5" customHeight="1" x14ac:dyDescent="0.3">
      <c r="G4" s="37"/>
      <c r="H4" s="37"/>
    </row>
    <row r="5" spans="2:13" s="20" customFormat="1" ht="22.5" customHeight="1" x14ac:dyDescent="0.3">
      <c r="G5" s="36"/>
      <c r="H5" s="36"/>
    </row>
    <row r="6" spans="2:13" s="20" customFormat="1" ht="22.5" customHeight="1" x14ac:dyDescent="0.3">
      <c r="G6" s="37"/>
      <c r="H6" s="37"/>
    </row>
    <row r="7" spans="2:13" s="20" customFormat="1" ht="22.5" customHeight="1" x14ac:dyDescent="0.3">
      <c r="G7" s="36"/>
      <c r="H7" s="36"/>
    </row>
    <row r="8" spans="2:13" s="20" customFormat="1" ht="22.5" customHeight="1" thickBot="1" x14ac:dyDescent="0.35">
      <c r="G8" s="37"/>
      <c r="H8" s="37"/>
    </row>
    <row r="9" spans="2:13" s="20" customFormat="1" ht="22.5" customHeight="1" x14ac:dyDescent="0.3">
      <c r="B9" s="54" t="s">
        <v>8</v>
      </c>
      <c r="C9" s="55"/>
      <c r="D9" s="56"/>
      <c r="G9" s="36"/>
      <c r="H9" s="36"/>
      <c r="K9" s="54" t="s">
        <v>9</v>
      </c>
      <c r="L9" s="55"/>
      <c r="M9" s="56"/>
    </row>
    <row r="10" spans="2:13" s="20" customFormat="1" ht="22.5" customHeight="1" x14ac:dyDescent="0.3">
      <c r="B10" s="38" t="s">
        <v>5</v>
      </c>
      <c r="C10" s="39" t="s">
        <v>6</v>
      </c>
      <c r="D10" s="40" t="s">
        <v>7</v>
      </c>
      <c r="E10" s="18"/>
      <c r="G10" s="37"/>
      <c r="H10" s="37"/>
      <c r="K10" s="38" t="s">
        <v>5</v>
      </c>
      <c r="L10" s="39" t="s">
        <v>6</v>
      </c>
      <c r="M10" s="40" t="s">
        <v>7</v>
      </c>
    </row>
    <row r="11" spans="2:13" s="20" customFormat="1" ht="22.5" customHeight="1" x14ac:dyDescent="0.3">
      <c r="B11" s="57"/>
      <c r="C11" s="58"/>
      <c r="D11" s="59"/>
      <c r="E11" s="18"/>
      <c r="G11" s="18"/>
      <c r="H11" s="18"/>
      <c r="K11" s="41"/>
      <c r="L11" s="42"/>
      <c r="M11" s="45"/>
    </row>
    <row r="12" spans="2:13" s="20" customFormat="1" ht="22.5" customHeight="1" x14ac:dyDescent="0.3">
      <c r="B12" s="57"/>
      <c r="C12" s="58"/>
      <c r="D12" s="59"/>
      <c r="E12" s="18"/>
      <c r="G12" s="18"/>
      <c r="H12" s="18"/>
      <c r="K12" s="41"/>
      <c r="L12" s="42"/>
      <c r="M12" s="45"/>
    </row>
    <row r="13" spans="2:13" s="20" customFormat="1" ht="22.5" customHeight="1" x14ac:dyDescent="0.3">
      <c r="B13" s="57"/>
      <c r="C13" s="58"/>
      <c r="D13" s="59"/>
      <c r="F13" s="52"/>
      <c r="G13" s="52"/>
      <c r="H13" s="52"/>
      <c r="I13" s="52"/>
      <c r="K13" s="41"/>
      <c r="L13" s="42"/>
      <c r="M13" s="45"/>
    </row>
    <row r="14" spans="2:13" s="20" customFormat="1" ht="22.5" customHeight="1" thickBot="1" x14ac:dyDescent="0.35">
      <c r="B14" s="57"/>
      <c r="C14" s="58"/>
      <c r="D14" s="59"/>
      <c r="K14" s="43"/>
      <c r="L14" s="44"/>
      <c r="M14" s="46"/>
    </row>
    <row r="15" spans="2:13" ht="22.5" customHeight="1" x14ac:dyDescent="0.3">
      <c r="F15" s="3"/>
      <c r="I15" s="4"/>
    </row>
    <row r="16" spans="2:13" ht="22.5" customHeight="1" x14ac:dyDescent="0.3">
      <c r="F16" s="3"/>
      <c r="I16" s="4"/>
    </row>
    <row r="17" spans="6:9" ht="22.5" customHeight="1" x14ac:dyDescent="0.3">
      <c r="F17" s="3"/>
      <c r="I17" s="4"/>
    </row>
    <row r="18" spans="6:9" ht="22.5" customHeight="1" x14ac:dyDescent="0.3">
      <c r="F18" s="3"/>
      <c r="I18" s="4"/>
    </row>
    <row r="19" spans="6:9" ht="22.5" customHeight="1" x14ac:dyDescent="0.3">
      <c r="F19" s="3"/>
      <c r="I19" s="4"/>
    </row>
    <row r="20" spans="6:9" ht="22.5" customHeight="1" x14ac:dyDescent="0.3">
      <c r="F20" s="3"/>
      <c r="I20" s="4"/>
    </row>
    <row r="21" spans="6:9" ht="22.5" customHeight="1" x14ac:dyDescent="0.3">
      <c r="F21" s="3"/>
      <c r="I21" s="4"/>
    </row>
  </sheetData>
  <mergeCells count="4">
    <mergeCell ref="B1:M1"/>
    <mergeCell ref="B9:D9"/>
    <mergeCell ref="F13:I13"/>
    <mergeCell ref="K9:M9"/>
  </mergeCells>
  <dataValidations count="7">
    <dataValidation type="list" errorStyle="information" allowBlank="1" showInputMessage="1" showErrorMessage="1" error="Vous devez sélectionner un libéllé dans le menu déroulant" sqref="G15:H18">
      <formula1>LibéllésEpargnes</formula1>
    </dataValidation>
    <dataValidation errorStyle="information" operator="greaterThan" allowBlank="1" showErrorMessage="1" errorTitle="Date" error="Vous devez saisir une date" sqref="L11:L14 C11:C14"/>
    <dataValidation type="decimal" operator="greaterThan" allowBlank="1" showInputMessage="1" showErrorMessage="1" sqref="I15:I18">
      <formula1>-5555555555555</formula1>
    </dataValidation>
    <dataValidation type="date" errorStyle="information" operator="greaterThan" allowBlank="1" showErrorMessage="1" errorTitle="Date" error="Vous devez saisir une date, supérieur au 1er janvier 2017" sqref="K11:K14 F15:F18 B11:B14">
      <formula1>42736</formula1>
    </dataValidation>
    <dataValidation errorStyle="information" allowBlank="1" showInputMessage="1" showErrorMessage="1" errorTitle="Date" error="Vous devez saisir une date" sqref="B10"/>
    <dataValidation type="decimal" operator="greaterThan" allowBlank="1" showInputMessage="1" showErrorMessage="1" sqref="M11:M14 D11:D14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O14">
      <formula1>42736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7" r:id="rId3" name="Button 2">
              <controlPr defaultSize="0" print="0" autoFill="0" autoPict="0" macro="[0]!Haut_de_page">
                <anchor moveWithCells="1" sizeWithCells="1">
                  <from>
                    <xdr:col>9</xdr:col>
                    <xdr:colOff>0</xdr:colOff>
                    <xdr:row>9</xdr:row>
                    <xdr:rowOff>0</xdr:rowOff>
                  </from>
                  <to>
                    <xdr:col>9</xdr:col>
                    <xdr:colOff>285750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4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8</xdr:row>
                    <xdr:rowOff>276225</xdr:rowOff>
                  </from>
                  <to>
                    <xdr:col>5</xdr:col>
                    <xdr:colOff>0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5" name="Button 7">
              <controlPr defaultSize="0" print="0" autoFill="0" autoPict="0" macro="[0]!Tableau_de_bord">
                <anchor moveWithCells="1" sizeWithCells="1">
                  <from>
                    <xdr:col>6</xdr:col>
                    <xdr:colOff>0</xdr:colOff>
                    <xdr:row>2</xdr:row>
                    <xdr:rowOff>276225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A3E23B1-64CF-49F2-804E-7D21D11AF009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43</vt:i4>
      </vt:variant>
    </vt:vector>
  </HeadingPairs>
  <TitlesOfParts>
    <vt:vector size="58" baseType="lpstr">
      <vt:lpstr>Données</vt:lpstr>
      <vt:lpstr>Tableau de bord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Epargnes</vt:lpstr>
      <vt:lpstr>Janvier!DépensesAnnuellesTotales</vt:lpstr>
      <vt:lpstr>'Tableau de bord'!DépensesAnnuellesTotales</vt:lpstr>
      <vt:lpstr>Aout!DépensesMensuellesTotalesAout</vt:lpstr>
      <vt:lpstr>Avril!DépensesMensuellesTotalesAvril</vt:lpstr>
      <vt:lpstr>Décembre!DépensesMensuellesTotalesDécembre</vt:lpstr>
      <vt:lpstr>Février!DépensesMensuellesTotalesFévrier</vt:lpstr>
      <vt:lpstr>Janvier!DépensesMensuellesTotalesJanvier</vt:lpstr>
      <vt:lpstr>Juillet!DépensesMensuellesTotalesJuillet</vt:lpstr>
      <vt:lpstr>Juin!DépensesMensuellesTotalesJuin</vt:lpstr>
      <vt:lpstr>Mai!DépensesMensuellesTotalesMai</vt:lpstr>
      <vt:lpstr>Mars!DépensesMensuellesTotalesMars</vt:lpstr>
      <vt:lpstr>Novembre!DépensesMensuellesTotalesNovembre</vt:lpstr>
      <vt:lpstr>Octobre!DépensesMensuellesTotalesOctobre</vt:lpstr>
      <vt:lpstr>Septembre!DépensesMensuellesTotalesSeptembre</vt:lpstr>
      <vt:lpstr>Aout!ÉpargneMensuelleTotaleAout</vt:lpstr>
      <vt:lpstr>Avril!ÉpargneMensuelleTotaleAvril</vt:lpstr>
      <vt:lpstr>Décembre!ÉpargneMensuelleTotaleDécembre</vt:lpstr>
      <vt:lpstr>Février!ÉpargneMensuelleTotaleFévrier</vt:lpstr>
      <vt:lpstr>Janvier!ÉpargneMensuelleTotaleJanvier</vt:lpstr>
      <vt:lpstr>Juillet!ÉpargneMensuelleTotaleJuillet</vt:lpstr>
      <vt:lpstr>Juin!ÉpargneMensuelleTotaleJuin</vt:lpstr>
      <vt:lpstr>Mai!ÉpargneMensuelleTotaleMai</vt:lpstr>
      <vt:lpstr>Mars!ÉpargneMensuelleTotaleMars</vt:lpstr>
      <vt:lpstr>Novembre!ÉpargneMensuelleTotaleNovembre</vt:lpstr>
      <vt:lpstr>Octobre!ÉpargneMensuelleTotaleOctobre</vt:lpstr>
      <vt:lpstr>Septembre!ÉpargneMensuelleTotaleSeptembre</vt:lpstr>
      <vt:lpstr>Janvier!ÉpargnesAnnuellesTotales</vt:lpstr>
      <vt:lpstr>'Tableau de bord'!ÉpargnesAnnuellesTotales</vt:lpstr>
      <vt:lpstr>LibéllésEpargnes</vt:lpstr>
      <vt:lpstr>Janvier!RecettesAnnuellesTotales</vt:lpstr>
      <vt:lpstr>'Tableau de bord'!RecettesAnnuellesTotales</vt:lpstr>
      <vt:lpstr>Aout!RecettesMensuellesTotalesAout</vt:lpstr>
      <vt:lpstr>Avril!RecettesMensuellesTotalesAvril</vt:lpstr>
      <vt:lpstr>Décembre!RecettesMensuellesTotalesDécembre</vt:lpstr>
      <vt:lpstr>Février!RecettesMensuellesTotalesFévrier</vt:lpstr>
      <vt:lpstr>Janvier!RecettesMensuellesTotalesJanvier</vt:lpstr>
      <vt:lpstr>Juillet!RecettesMensuellesTotalesJuillet</vt:lpstr>
      <vt:lpstr>Juin!RecettesMensuellesTotalesJuin</vt:lpstr>
      <vt:lpstr>Mai!RecettesMensuellesTotalesMai</vt:lpstr>
      <vt:lpstr>Mars!RecettesMensuellesTotalesMars</vt:lpstr>
      <vt:lpstr>Novembre!RecettesMensuellesTotalesNovembre</vt:lpstr>
      <vt:lpstr>Octobre!RecettesMensuellesTotalesOctobre</vt:lpstr>
      <vt:lpstr>Septembre!RecettesMensuellesTotalesSeptembre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gmb</cp:lastModifiedBy>
  <dcterms:created xsi:type="dcterms:W3CDTF">2016-09-16T00:05:28Z</dcterms:created>
  <dcterms:modified xsi:type="dcterms:W3CDTF">2017-08-04T06:53:39Z</dcterms:modified>
</cp:coreProperties>
</file>