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65" windowHeight="9945" activeTab="10"/>
  </bookViews>
  <sheets>
    <sheet name="Tunisie" sheetId="33" r:id="rId1"/>
    <sheet name="Turquie" sheetId="34" r:id="rId2"/>
    <sheet name="Koweit" sheetId="41" r:id="rId3"/>
    <sheet name="Feuil42" sheetId="42" state="hidden" r:id="rId4"/>
    <sheet name="Feuil43" sheetId="43" state="hidden" r:id="rId5"/>
    <sheet name="Feuil44" sheetId="44" state="hidden" r:id="rId6"/>
    <sheet name="Feuil46" sheetId="46" state="hidden" r:id="rId7"/>
    <sheet name="Feuil47" sheetId="47" state="hidden" r:id="rId8"/>
    <sheet name="Feuil48" sheetId="48" state="hidden" r:id="rId9"/>
    <sheet name="Feuil49" sheetId="49" state="hidden" r:id="rId10"/>
    <sheet name="Données source 1" sheetId="50" r:id="rId11"/>
    <sheet name="Feuil36" sheetId="36" state="hidden" r:id="rId12"/>
    <sheet name="Feuil37" sheetId="37" state="hidden" r:id="rId13"/>
    <sheet name="Feuil38" sheetId="38" state="hidden" r:id="rId14"/>
    <sheet name="Feuil39" sheetId="39" state="hidden" r:id="rId15"/>
    <sheet name="Feuil40" sheetId="40" state="hidden" r:id="rId16"/>
  </sheets>
  <externalReferences>
    <externalReference r:id="rId17"/>
  </externalReferences>
  <definedNames>
    <definedName name="F_PRODUIT">OFFSET(P_PRODUIT,0,0,COUNTA(L_PRODUIT),1)</definedName>
    <definedName name="L_PRODUIT">'[1]Données source'!#REF!</definedName>
    <definedName name="Liste_produit">'[1]Données source'!$EX$2:$EY$224</definedName>
    <definedName name="P_PRODUIT">'[1]Données source'!$EX$2</definedName>
  </definedNames>
  <calcPr calcId="152511"/>
</workbook>
</file>

<file path=xl/calcChain.xml><?xml version="1.0" encoding="utf-8"?>
<calcChain xmlns="http://schemas.openxmlformats.org/spreadsheetml/2006/main">
  <c r="ED68" i="41" l="1"/>
  <c r="EG68" i="41" s="1"/>
  <c r="DV68" i="41"/>
  <c r="DS68" i="41"/>
  <c r="DH68" i="41"/>
  <c r="DK68" i="41" s="1"/>
  <c r="CW68" i="41"/>
  <c r="CZ68" i="41" s="1"/>
  <c r="CL68" i="41"/>
  <c r="CO68" i="41" s="1"/>
  <c r="CA68" i="41"/>
  <c r="CD68" i="41" s="1"/>
  <c r="BP68" i="41"/>
  <c r="BS68" i="41" s="1"/>
  <c r="BE68" i="41"/>
  <c r="BH68" i="41" s="1"/>
  <c r="AT68" i="41"/>
  <c r="AW68" i="41" s="1"/>
  <c r="AL68" i="41"/>
  <c r="AI68" i="41"/>
  <c r="X68" i="41"/>
  <c r="AA68" i="41" s="1"/>
  <c r="Q68" i="41"/>
  <c r="M68" i="41"/>
  <c r="P68" i="41" s="1"/>
  <c r="ED67" i="41"/>
  <c r="EG67" i="41" s="1"/>
  <c r="DS67" i="41"/>
  <c r="DV67" i="41" s="1"/>
  <c r="DH67" i="41"/>
  <c r="DK67" i="41" s="1"/>
  <c r="CW67" i="41"/>
  <c r="CZ67" i="41" s="1"/>
  <c r="CL67" i="41"/>
  <c r="CO67" i="41" s="1"/>
  <c r="CA67" i="41"/>
  <c r="CD67" i="41" s="1"/>
  <c r="BP67" i="41"/>
  <c r="BS67" i="41"/>
  <c r="BE67" i="41"/>
  <c r="BH67" i="41" s="1"/>
  <c r="AT67" i="41"/>
  <c r="AW67" i="41" s="1"/>
  <c r="AI67" i="41"/>
  <c r="AL67" i="41" s="1"/>
  <c r="X67" i="41"/>
  <c r="AA67" i="41" s="1"/>
  <c r="Q67" i="41"/>
  <c r="AB67" i="41" s="1"/>
  <c r="M67" i="41"/>
  <c r="P67" i="41" s="1"/>
  <c r="ED66" i="41"/>
  <c r="EG66" i="41" s="1"/>
  <c r="DS66" i="41"/>
  <c r="DV66" i="41" s="1"/>
  <c r="DH66" i="41"/>
  <c r="DK66" i="41" s="1"/>
  <c r="CW66" i="41"/>
  <c r="CZ66" i="41" s="1"/>
  <c r="CL66" i="41"/>
  <c r="CO66" i="41" s="1"/>
  <c r="CA66" i="41"/>
  <c r="CD66" i="41" s="1"/>
  <c r="BP66" i="41"/>
  <c r="BS66" i="41" s="1"/>
  <c r="BE66" i="41"/>
  <c r="BH66" i="41" s="1"/>
  <c r="AT66" i="41"/>
  <c r="AW66" i="41" s="1"/>
  <c r="AL66" i="41"/>
  <c r="AI66" i="41"/>
  <c r="X66" i="41"/>
  <c r="AA66" i="41" s="1"/>
  <c r="Q66" i="41"/>
  <c r="M66" i="41"/>
  <c r="P66" i="41" s="1"/>
  <c r="ED65" i="41"/>
  <c r="EG65" i="41"/>
  <c r="DS65" i="41"/>
  <c r="DV65" i="41"/>
  <c r="DH65" i="41"/>
  <c r="DK65" i="41"/>
  <c r="CW65" i="41"/>
  <c r="CZ65" i="41"/>
  <c r="CL65" i="41"/>
  <c r="CO65" i="41"/>
  <c r="CA65" i="41"/>
  <c r="CD65" i="41" s="1"/>
  <c r="BP65" i="41"/>
  <c r="BS65" i="41" s="1"/>
  <c r="BE65" i="41"/>
  <c r="BH65" i="41" s="1"/>
  <c r="AT65" i="41"/>
  <c r="AW65" i="41"/>
  <c r="AI65" i="41"/>
  <c r="AL65" i="41" s="1"/>
  <c r="X65" i="41"/>
  <c r="AA65" i="41" s="1"/>
  <c r="Q65" i="41"/>
  <c r="AB65" i="41" s="1"/>
  <c r="M65" i="41"/>
  <c r="P65" i="41" s="1"/>
  <c r="ED64" i="41"/>
  <c r="EG64" i="41" s="1"/>
  <c r="DV64" i="41"/>
  <c r="DS64" i="41"/>
  <c r="DH64" i="41"/>
  <c r="DK64" i="41" s="1"/>
  <c r="CW64" i="41"/>
  <c r="CZ64" i="41" s="1"/>
  <c r="CL64" i="41"/>
  <c r="CO64" i="41" s="1"/>
  <c r="CA64" i="41"/>
  <c r="CD64" i="41" s="1"/>
  <c r="BP64" i="41"/>
  <c r="BS64" i="41" s="1"/>
  <c r="BE64" i="41"/>
  <c r="BH64" i="41" s="1"/>
  <c r="AT64" i="41"/>
  <c r="AW64" i="41" s="1"/>
  <c r="AL64" i="41"/>
  <c r="AI64" i="41"/>
  <c r="X64" i="41"/>
  <c r="AA64" i="41" s="1"/>
  <c r="Q64" i="41"/>
  <c r="M64" i="41"/>
  <c r="P64" i="41" s="1"/>
  <c r="ED63" i="41"/>
  <c r="EG63" i="41" s="1"/>
  <c r="DS63" i="41"/>
  <c r="DV63" i="41" s="1"/>
  <c r="DH63" i="41"/>
  <c r="DK63" i="41" s="1"/>
  <c r="CW63" i="41"/>
  <c r="CZ63" i="41" s="1"/>
  <c r="CL63" i="41"/>
  <c r="CO63" i="41" s="1"/>
  <c r="CA63" i="41"/>
  <c r="CD63" i="41" s="1"/>
  <c r="BP63" i="41"/>
  <c r="BS63" i="41"/>
  <c r="BE63" i="41"/>
  <c r="BH63" i="41" s="1"/>
  <c r="AT63" i="41"/>
  <c r="AW63" i="41" s="1"/>
  <c r="AI63" i="41"/>
  <c r="AL63" i="41" s="1"/>
  <c r="X63" i="41"/>
  <c r="AA63" i="41" s="1"/>
  <c r="Q63" i="41"/>
  <c r="AB63" i="41" s="1"/>
  <c r="M63" i="41"/>
  <c r="P63" i="41" s="1"/>
  <c r="ED62" i="41"/>
  <c r="EG62" i="41" s="1"/>
  <c r="DS62" i="41"/>
  <c r="DV62" i="41" s="1"/>
  <c r="DH62" i="41"/>
  <c r="DK62" i="41" s="1"/>
  <c r="CW62" i="41"/>
  <c r="CZ62" i="41" s="1"/>
  <c r="CL62" i="41"/>
  <c r="CO62" i="41" s="1"/>
  <c r="CA62" i="41"/>
  <c r="CD62" i="41" s="1"/>
  <c r="BP62" i="41"/>
  <c r="BS62" i="41" s="1"/>
  <c r="BH62" i="41"/>
  <c r="BE62" i="41"/>
  <c r="AT62" i="41"/>
  <c r="AW62" i="41" s="1"/>
  <c r="AI62" i="41"/>
  <c r="AL62" i="41" s="1"/>
  <c r="X62" i="41"/>
  <c r="AA62" i="41" s="1"/>
  <c r="Q62" i="41"/>
  <c r="M62" i="41"/>
  <c r="P62" i="41" s="1"/>
  <c r="ED61" i="41"/>
  <c r="EG61" i="41" s="1"/>
  <c r="DS61" i="41"/>
  <c r="DV61" i="41" s="1"/>
  <c r="DH61" i="41"/>
  <c r="DK61" i="41" s="1"/>
  <c r="CW61" i="41"/>
  <c r="CZ61" i="41" s="1"/>
  <c r="CL61" i="41"/>
  <c r="CO61" i="41" s="1"/>
  <c r="CA61" i="41"/>
  <c r="CD61" i="41" s="1"/>
  <c r="BP61" i="41"/>
  <c r="BS61" i="41"/>
  <c r="BE61" i="41"/>
  <c r="BH61" i="41"/>
  <c r="AT61" i="41"/>
  <c r="AW61" i="41"/>
  <c r="AI61" i="41"/>
  <c r="AL61" i="41" s="1"/>
  <c r="X61" i="41"/>
  <c r="AA61" i="41" s="1"/>
  <c r="Q61" i="41"/>
  <c r="AB61" i="41" s="1"/>
  <c r="M61" i="41"/>
  <c r="P61" i="41" s="1"/>
  <c r="ED60" i="41"/>
  <c r="EG60" i="41" s="1"/>
  <c r="DV60" i="41"/>
  <c r="DS60" i="41"/>
  <c r="DH60" i="41"/>
  <c r="DK60" i="41" s="1"/>
  <c r="CW60" i="41"/>
  <c r="CZ60" i="41" s="1"/>
  <c r="CL60" i="41"/>
  <c r="CO60" i="41" s="1"/>
  <c r="CA60" i="41"/>
  <c r="CD60" i="41" s="1"/>
  <c r="BP60" i="41"/>
  <c r="BS60" i="41" s="1"/>
  <c r="BE60" i="41"/>
  <c r="BH60" i="41" s="1"/>
  <c r="AT60" i="41"/>
  <c r="AW60" i="41" s="1"/>
  <c r="AL60" i="41"/>
  <c r="AI60" i="41"/>
  <c r="X60" i="41"/>
  <c r="AA60" i="41" s="1"/>
  <c r="Q60" i="41"/>
  <c r="M60" i="41"/>
  <c r="P60" i="41" s="1"/>
  <c r="ED59" i="41"/>
  <c r="EG59" i="41" s="1"/>
  <c r="DS59" i="41"/>
  <c r="DV59" i="41" s="1"/>
  <c r="DH59" i="41"/>
  <c r="DK59" i="41" s="1"/>
  <c r="CW59" i="41"/>
  <c r="CZ59" i="41" s="1"/>
  <c r="CL59" i="41"/>
  <c r="CO59" i="41"/>
  <c r="CA59" i="41"/>
  <c r="CD59" i="41" s="1"/>
  <c r="BP59" i="41"/>
  <c r="BS59" i="41" s="1"/>
  <c r="BH59" i="41"/>
  <c r="BE59" i="41"/>
  <c r="AT59" i="41"/>
  <c r="AW59" i="41" s="1"/>
  <c r="AI59" i="41"/>
  <c r="AL59" i="41"/>
  <c r="X59" i="41"/>
  <c r="AA59" i="41"/>
  <c r="Q59" i="41"/>
  <c r="AB59" i="41"/>
  <c r="AM59" i="41" s="1"/>
  <c r="AX59" i="41" s="1"/>
  <c r="N59" i="41"/>
  <c r="M59" i="41"/>
  <c r="P59" i="41" s="1"/>
  <c r="ED58" i="41"/>
  <c r="EG58" i="41" s="1"/>
  <c r="DS58" i="41"/>
  <c r="DV58" i="41" s="1"/>
  <c r="DH58" i="41"/>
  <c r="DK58" i="41"/>
  <c r="CW58" i="41"/>
  <c r="CZ58" i="41"/>
  <c r="CL58" i="41"/>
  <c r="CO58" i="41"/>
  <c r="CA58" i="41"/>
  <c r="CD58" i="41"/>
  <c r="BP58" i="41"/>
  <c r="BS58" i="41"/>
  <c r="BE58" i="41"/>
  <c r="BH58" i="41" s="1"/>
  <c r="AT58" i="41"/>
  <c r="AW58" i="41" s="1"/>
  <c r="AI58" i="41"/>
  <c r="AL58" i="41" s="1"/>
  <c r="X58" i="41"/>
  <c r="AA58" i="41"/>
  <c r="Q58" i="41"/>
  <c r="M58" i="41"/>
  <c r="P58" i="41" s="1"/>
  <c r="ED57" i="41"/>
  <c r="EG57" i="41" s="1"/>
  <c r="DS57" i="41"/>
  <c r="DV57" i="41" s="1"/>
  <c r="DH57" i="41"/>
  <c r="DK57" i="41" s="1"/>
  <c r="CW57" i="41"/>
  <c r="CZ57" i="41" s="1"/>
  <c r="CL57" i="41"/>
  <c r="CO57" i="41" s="1"/>
  <c r="CD57" i="41"/>
  <c r="CA57" i="41"/>
  <c r="BP57" i="41"/>
  <c r="BS57" i="41" s="1"/>
  <c r="BE57" i="41"/>
  <c r="BH57" i="41" s="1"/>
  <c r="AT57" i="41"/>
  <c r="AW57" i="41" s="1"/>
  <c r="AI57" i="41"/>
  <c r="AL57" i="41" s="1"/>
  <c r="X57" i="41"/>
  <c r="AA57" i="41" s="1"/>
  <c r="Q57" i="41"/>
  <c r="AB57" i="41" s="1"/>
  <c r="Y57" i="41" s="1"/>
  <c r="N57" i="41"/>
  <c r="M57" i="41"/>
  <c r="P57" i="41" s="1"/>
  <c r="ED56" i="41"/>
  <c r="EG56" i="41" s="1"/>
  <c r="DS56" i="41"/>
  <c r="DV56" i="41" s="1"/>
  <c r="DH56" i="41"/>
  <c r="DK56" i="41"/>
  <c r="CW56" i="41"/>
  <c r="CZ56" i="41" s="1"/>
  <c r="CL56" i="41"/>
  <c r="CO56" i="41" s="1"/>
  <c r="CA56" i="41"/>
  <c r="CD56" i="41" s="1"/>
  <c r="BP56" i="41"/>
  <c r="BS56" i="41" s="1"/>
  <c r="BE56" i="41"/>
  <c r="BH56" i="41" s="1"/>
  <c r="AT56" i="41"/>
  <c r="AW56" i="41" s="1"/>
  <c r="AI56" i="41"/>
  <c r="AL56" i="41"/>
  <c r="X56" i="41"/>
  <c r="AA56" i="41"/>
  <c r="Q56" i="41"/>
  <c r="P56" i="41"/>
  <c r="M56" i="41"/>
  <c r="EG55" i="41"/>
  <c r="ED55" i="41"/>
  <c r="DS55" i="41"/>
  <c r="DV55" i="41" s="1"/>
  <c r="DH55" i="41"/>
  <c r="DK55" i="41" s="1"/>
  <c r="CW55" i="41"/>
  <c r="CZ55" i="41" s="1"/>
  <c r="CL55" i="41"/>
  <c r="CO55" i="41" s="1"/>
  <c r="CA55" i="41"/>
  <c r="CD55" i="41" s="1"/>
  <c r="BP55" i="41"/>
  <c r="BS55" i="41" s="1"/>
  <c r="BH55" i="41"/>
  <c r="BE55" i="41"/>
  <c r="AT55" i="41"/>
  <c r="AW55" i="41" s="1"/>
  <c r="AI55" i="41"/>
  <c r="AL55" i="41" s="1"/>
  <c r="X55" i="41"/>
  <c r="AA55" i="41" s="1"/>
  <c r="Q55" i="41"/>
  <c r="M55" i="41"/>
  <c r="P55" i="41" s="1"/>
  <c r="ED54" i="41"/>
  <c r="EG54" i="41" s="1"/>
  <c r="DS54" i="41"/>
  <c r="DV54" i="41" s="1"/>
  <c r="DH54" i="41"/>
  <c r="DK54" i="41" s="1"/>
  <c r="CW54" i="41"/>
  <c r="CZ54" i="41" s="1"/>
  <c r="CL54" i="41"/>
  <c r="CO54" i="41" s="1"/>
  <c r="CA54" i="41"/>
  <c r="CD54" i="41" s="1"/>
  <c r="BP54" i="41"/>
  <c r="BS54" i="41" s="1"/>
  <c r="BE54" i="41"/>
  <c r="BH54" i="41" s="1"/>
  <c r="AT54" i="41"/>
  <c r="AW54" i="41"/>
  <c r="AI54" i="41"/>
  <c r="AL54" i="41" s="1"/>
  <c r="X54" i="41"/>
  <c r="AA54" i="41" s="1"/>
  <c r="Q54" i="41"/>
  <c r="M54" i="41"/>
  <c r="P54" i="41"/>
  <c r="ED53" i="41"/>
  <c r="EG53" i="41" s="1"/>
  <c r="DS53" i="41"/>
  <c r="DV53" i="41" s="1"/>
  <c r="DH53" i="41"/>
  <c r="DK53" i="41" s="1"/>
  <c r="CW53" i="41"/>
  <c r="CZ53" i="41" s="1"/>
  <c r="CL53" i="41"/>
  <c r="CO53" i="41" s="1"/>
  <c r="CA53" i="41"/>
  <c r="CD53" i="41" s="1"/>
  <c r="BP53" i="41"/>
  <c r="BS53" i="41" s="1"/>
  <c r="BE53" i="41"/>
  <c r="BH53" i="41"/>
  <c r="AT53" i="41"/>
  <c r="AW53" i="41"/>
  <c r="AI53" i="41"/>
  <c r="AL53" i="41"/>
  <c r="X53" i="41"/>
  <c r="AA53" i="41"/>
  <c r="Q53" i="41"/>
  <c r="AB53" i="41"/>
  <c r="N53" i="41"/>
  <c r="M53" i="41"/>
  <c r="P53" i="41" s="1"/>
  <c r="ED52" i="41"/>
  <c r="EG52" i="41" s="1"/>
  <c r="DS52" i="41"/>
  <c r="DV52" i="41" s="1"/>
  <c r="DH52" i="41"/>
  <c r="DK52" i="41" s="1"/>
  <c r="CW52" i="41"/>
  <c r="CZ52" i="41" s="1"/>
  <c r="CL52" i="41"/>
  <c r="CO52" i="41" s="1"/>
  <c r="CA52" i="41"/>
  <c r="CD52" i="41" s="1"/>
  <c r="BP52" i="41"/>
  <c r="BS52" i="41" s="1"/>
  <c r="BE52" i="41"/>
  <c r="BH52" i="41" s="1"/>
  <c r="AW52" i="41"/>
  <c r="AT52" i="41"/>
  <c r="AI52" i="41"/>
  <c r="AL52" i="41" s="1"/>
  <c r="X52" i="41"/>
  <c r="AA52" i="41" s="1"/>
  <c r="Q52" i="41"/>
  <c r="AB52" i="41" s="1"/>
  <c r="N52" i="41"/>
  <c r="M52" i="41"/>
  <c r="P52" i="41"/>
  <c r="ED51" i="41"/>
  <c r="EG51" i="41" s="1"/>
  <c r="DS51" i="41"/>
  <c r="DV51" i="41" s="1"/>
  <c r="DH51" i="41"/>
  <c r="DK51" i="41" s="1"/>
  <c r="CW51" i="41"/>
  <c r="CZ51" i="41" s="1"/>
  <c r="CL51" i="41"/>
  <c r="CO51" i="41" s="1"/>
  <c r="CA51" i="41"/>
  <c r="CD51" i="41"/>
  <c r="BP51" i="41"/>
  <c r="BS51" i="41" s="1"/>
  <c r="BE51" i="41"/>
  <c r="BH51" i="41" s="1"/>
  <c r="AT51" i="41"/>
  <c r="AW51" i="41" s="1"/>
  <c r="AI51" i="41"/>
  <c r="AL51" i="41" s="1"/>
  <c r="X51" i="41"/>
  <c r="AA51" i="41" s="1"/>
  <c r="Q51" i="41"/>
  <c r="AB51" i="41"/>
  <c r="Y51" i="41" s="1"/>
  <c r="N51" i="41"/>
  <c r="M51" i="41"/>
  <c r="P51" i="41" s="1"/>
  <c r="ED50" i="41"/>
  <c r="EG50" i="41"/>
  <c r="DS50" i="41"/>
  <c r="DV50" i="41" s="1"/>
  <c r="DH50" i="41"/>
  <c r="DK50" i="41" s="1"/>
  <c r="CW50" i="41"/>
  <c r="CZ50" i="41" s="1"/>
  <c r="CL50" i="41"/>
  <c r="CO50" i="41" s="1"/>
  <c r="CA50" i="41"/>
  <c r="CD50" i="41"/>
  <c r="BP50" i="41"/>
  <c r="BS50" i="41"/>
  <c r="BE50" i="41"/>
  <c r="BH50" i="41" s="1"/>
  <c r="AT50" i="41"/>
  <c r="AW50" i="41" s="1"/>
  <c r="AI50" i="41"/>
  <c r="AL50" i="41" s="1"/>
  <c r="X50" i="41"/>
  <c r="AA50" i="41" s="1"/>
  <c r="Q50" i="41"/>
  <c r="AB50" i="41" s="1"/>
  <c r="N50" i="41"/>
  <c r="M50" i="41"/>
  <c r="P50" i="41" s="1"/>
  <c r="ED49" i="41"/>
  <c r="EG49" i="41" s="1"/>
  <c r="DS49" i="41"/>
  <c r="DV49" i="41" s="1"/>
  <c r="DH49" i="41"/>
  <c r="DK49" i="41" s="1"/>
  <c r="CW49" i="41"/>
  <c r="CZ49" i="41" s="1"/>
  <c r="CL49" i="41"/>
  <c r="CO49" i="41" s="1"/>
  <c r="CA49" i="41"/>
  <c r="CD49" i="41" s="1"/>
  <c r="BS49" i="41"/>
  <c r="BP49" i="41"/>
  <c r="BE49" i="41"/>
  <c r="BH49" i="41" s="1"/>
  <c r="AT49" i="41"/>
  <c r="AW49" i="41" s="1"/>
  <c r="AI49" i="41"/>
  <c r="AL49" i="41"/>
  <c r="X49" i="41"/>
  <c r="AA49" i="41" s="1"/>
  <c r="Q49" i="41"/>
  <c r="M49" i="41"/>
  <c r="P49" i="41" s="1"/>
  <c r="ED48" i="41"/>
  <c r="EG48" i="41" s="1"/>
  <c r="DS48" i="41"/>
  <c r="DV48" i="41"/>
  <c r="DH48" i="41"/>
  <c r="DK48" i="41" s="1"/>
  <c r="CW48" i="41"/>
  <c r="CZ48" i="41" s="1"/>
  <c r="CL48" i="41"/>
  <c r="CO48" i="41" s="1"/>
  <c r="CA48" i="41"/>
  <c r="CD48" i="41" s="1"/>
  <c r="BP48" i="41"/>
  <c r="BS48" i="41" s="1"/>
  <c r="BE48" i="41"/>
  <c r="BH48" i="41" s="1"/>
  <c r="AT48" i="41"/>
  <c r="AW48" i="41" s="1"/>
  <c r="AI48" i="41"/>
  <c r="AL48" i="41"/>
  <c r="X48" i="41"/>
  <c r="AA48" i="41" s="1"/>
  <c r="Q48" i="41"/>
  <c r="M48" i="41"/>
  <c r="P48" i="41" s="1"/>
  <c r="ED47" i="41"/>
  <c r="EG47" i="41" s="1"/>
  <c r="DS47" i="41"/>
  <c r="DV47" i="41" s="1"/>
  <c r="DK47" i="41"/>
  <c r="DH47" i="41"/>
  <c r="CW47" i="41"/>
  <c r="CZ47" i="41" s="1"/>
  <c r="CL47" i="41"/>
  <c r="CO47" i="41" s="1"/>
  <c r="CA47" i="41"/>
  <c r="CD47" i="41" s="1"/>
  <c r="BP47" i="41"/>
  <c r="BS47" i="41" s="1"/>
  <c r="BE47" i="41"/>
  <c r="BH47" i="41" s="1"/>
  <c r="AT47" i="41"/>
  <c r="AW47" i="41" s="1"/>
  <c r="AI47" i="41"/>
  <c r="AL47" i="41" s="1"/>
  <c r="X47" i="41"/>
  <c r="AA47" i="41" s="1"/>
  <c r="Q47" i="41"/>
  <c r="AB47" i="41" s="1"/>
  <c r="Y47" i="41" s="1"/>
  <c r="N47" i="41"/>
  <c r="M47" i="41"/>
  <c r="P47" i="41" s="1"/>
  <c r="ED46" i="41"/>
  <c r="EG46" i="41" s="1"/>
  <c r="DS46" i="41"/>
  <c r="DV46" i="41" s="1"/>
  <c r="DH46" i="41"/>
  <c r="DK46" i="41" s="1"/>
  <c r="CW46" i="41"/>
  <c r="CZ46" i="41" s="1"/>
  <c r="CL46" i="41"/>
  <c r="CO46" i="41" s="1"/>
  <c r="CA46" i="41"/>
  <c r="CD46" i="41"/>
  <c r="BP46" i="41"/>
  <c r="BS46" i="41"/>
  <c r="BE46" i="41"/>
  <c r="BH46" i="41"/>
  <c r="AT46" i="41"/>
  <c r="AW46" i="41"/>
  <c r="AI46" i="41"/>
  <c r="AL46" i="41" s="1"/>
  <c r="X46" i="41"/>
  <c r="AA46" i="41" s="1"/>
  <c r="Q46" i="41"/>
  <c r="AB46" i="41" s="1"/>
  <c r="M46" i="41"/>
  <c r="P46" i="41" s="1"/>
  <c r="P42" i="41"/>
  <c r="EG41" i="41"/>
  <c r="DV41" i="41"/>
  <c r="DK41" i="41"/>
  <c r="CZ41" i="41"/>
  <c r="CO41" i="41"/>
  <c r="CD41" i="41"/>
  <c r="BS41" i="41"/>
  <c r="BH41" i="41"/>
  <c r="AW41" i="41"/>
  <c r="AL41" i="41"/>
  <c r="AA41" i="41"/>
  <c r="AA42" i="41" s="1"/>
  <c r="P35" i="41"/>
  <c r="P33" i="41"/>
  <c r="P39" i="41" s="1"/>
  <c r="ED29" i="41"/>
  <c r="EG29" i="41" s="1"/>
  <c r="DS29" i="41"/>
  <c r="DV29" i="41" s="1"/>
  <c r="DH29" i="41"/>
  <c r="DK29" i="41" s="1"/>
  <c r="CW29" i="41"/>
  <c r="CZ29" i="41" s="1"/>
  <c r="CL29" i="41"/>
  <c r="CO29" i="41" s="1"/>
  <c r="CA29" i="41"/>
  <c r="CD29" i="41" s="1"/>
  <c r="BP29" i="41"/>
  <c r="BS29" i="41" s="1"/>
  <c r="BE29" i="41"/>
  <c r="BH29" i="41" s="1"/>
  <c r="AT29" i="41"/>
  <c r="AW29" i="41" s="1"/>
  <c r="AI29" i="41"/>
  <c r="AL29" i="41" s="1"/>
  <c r="X29" i="41"/>
  <c r="AA29" i="41" s="1"/>
  <c r="Q29" i="41"/>
  <c r="AB29" i="41" s="1"/>
  <c r="M29" i="41"/>
  <c r="P29" i="41" s="1"/>
  <c r="B29" i="41"/>
  <c r="A29" i="41"/>
  <c r="ED28" i="41"/>
  <c r="EG28" i="41" s="1"/>
  <c r="DS28" i="41"/>
  <c r="DV28" i="41" s="1"/>
  <c r="DH28" i="41"/>
  <c r="DK28" i="41" s="1"/>
  <c r="CW28" i="41"/>
  <c r="CZ28" i="41" s="1"/>
  <c r="CL28" i="41"/>
  <c r="CO28" i="41"/>
  <c r="CA28" i="41"/>
  <c r="CD28" i="41"/>
  <c r="BP28" i="41"/>
  <c r="BS28" i="41"/>
  <c r="BE28" i="41"/>
  <c r="BH28" i="41" s="1"/>
  <c r="AT28" i="41"/>
  <c r="AW28" i="41" s="1"/>
  <c r="AI28" i="41"/>
  <c r="AL28" i="41" s="1"/>
  <c r="X28" i="41"/>
  <c r="AA28" i="41" s="1"/>
  <c r="Q28" i="41"/>
  <c r="M28" i="41"/>
  <c r="P28" i="41" s="1"/>
  <c r="B28" i="41"/>
  <c r="A28" i="41"/>
  <c r="ED27" i="41"/>
  <c r="EG27" i="41" s="1"/>
  <c r="DS27" i="41"/>
  <c r="DV27" i="41" s="1"/>
  <c r="DH27" i="41"/>
  <c r="DK27" i="41" s="1"/>
  <c r="CW27" i="41"/>
  <c r="CZ27" i="41" s="1"/>
  <c r="CL27" i="41"/>
  <c r="CO27" i="41" s="1"/>
  <c r="CA27" i="41"/>
  <c r="CD27" i="41" s="1"/>
  <c r="BP27" i="41"/>
  <c r="BS27" i="41" s="1"/>
  <c r="BE27" i="41"/>
  <c r="BH27" i="41" s="1"/>
  <c r="AT27" i="41"/>
  <c r="AW27" i="41" s="1"/>
  <c r="AI27" i="41"/>
  <c r="AL27" i="41" s="1"/>
  <c r="X27" i="41"/>
  <c r="AA27" i="41" s="1"/>
  <c r="Q27" i="41"/>
  <c r="N27" i="41" s="1"/>
  <c r="M27" i="41"/>
  <c r="P27" i="41" s="1"/>
  <c r="B27" i="41"/>
  <c r="A27" i="41"/>
  <c r="ED26" i="41"/>
  <c r="EG26" i="41" s="1"/>
  <c r="DS26" i="41"/>
  <c r="DV26" i="41" s="1"/>
  <c r="DH26" i="41"/>
  <c r="DK26" i="41" s="1"/>
  <c r="CW26" i="41"/>
  <c r="CZ26" i="41" s="1"/>
  <c r="CO26" i="41"/>
  <c r="CL26" i="41"/>
  <c r="CA26" i="41"/>
  <c r="CD26" i="41" s="1"/>
  <c r="BP26" i="41"/>
  <c r="BS26" i="41" s="1"/>
  <c r="BE26" i="41"/>
  <c r="AT26" i="41"/>
  <c r="AW26" i="41" s="1"/>
  <c r="AI26" i="41"/>
  <c r="AL26" i="41"/>
  <c r="X26" i="41"/>
  <c r="AA26" i="41" s="1"/>
  <c r="Q26" i="41"/>
  <c r="N26" i="41" s="1"/>
  <c r="M26" i="41"/>
  <c r="P26" i="41" s="1"/>
  <c r="B26" i="41"/>
  <c r="A26" i="41"/>
  <c r="ED25" i="41"/>
  <c r="EG25" i="41" s="1"/>
  <c r="DS25" i="41"/>
  <c r="DV25" i="41" s="1"/>
  <c r="DH25" i="41"/>
  <c r="DK25" i="41" s="1"/>
  <c r="CW25" i="41"/>
  <c r="CZ25" i="41" s="1"/>
  <c r="CL25" i="41"/>
  <c r="CO25" i="41" s="1"/>
  <c r="CA25" i="41"/>
  <c r="CD25" i="41" s="1"/>
  <c r="BP25" i="41"/>
  <c r="BS25" i="41" s="1"/>
  <c r="BE25" i="41"/>
  <c r="BH25" i="41" s="1"/>
  <c r="AT25" i="41"/>
  <c r="AW25" i="41" s="1"/>
  <c r="AI25" i="41"/>
  <c r="AL25" i="41" s="1"/>
  <c r="X25" i="41"/>
  <c r="AA25" i="41" s="1"/>
  <c r="Q25" i="41"/>
  <c r="AB25" i="41" s="1"/>
  <c r="AM25" i="41" s="1"/>
  <c r="AX25" i="41" s="1"/>
  <c r="BI25" i="41" s="1"/>
  <c r="M25" i="41"/>
  <c r="P25" i="41"/>
  <c r="B25" i="41"/>
  <c r="A25" i="41"/>
  <c r="ED24" i="41"/>
  <c r="EG24" i="41" s="1"/>
  <c r="DS24" i="41"/>
  <c r="DV24" i="41" s="1"/>
  <c r="DH24" i="41"/>
  <c r="DK24" i="41" s="1"/>
  <c r="CW24" i="41"/>
  <c r="CZ24" i="41" s="1"/>
  <c r="CL24" i="41"/>
  <c r="CO24" i="41" s="1"/>
  <c r="CA24" i="41"/>
  <c r="CD24" i="41" s="1"/>
  <c r="BP24" i="41"/>
  <c r="BS24" i="41" s="1"/>
  <c r="BE24" i="41"/>
  <c r="BH24" i="41"/>
  <c r="AT24" i="41"/>
  <c r="AW24" i="41" s="1"/>
  <c r="AI24" i="41"/>
  <c r="AL24" i="41" s="1"/>
  <c r="X24" i="41"/>
  <c r="AA24" i="41" s="1"/>
  <c r="Q24" i="41"/>
  <c r="AB24" i="41" s="1"/>
  <c r="M24" i="41"/>
  <c r="P24" i="41" s="1"/>
  <c r="B24" i="41"/>
  <c r="A24" i="41"/>
  <c r="ED23" i="41"/>
  <c r="DS23" i="41"/>
  <c r="DV23" i="41" s="1"/>
  <c r="DH23" i="41"/>
  <c r="DK23" i="41" s="1"/>
  <c r="CW23" i="41"/>
  <c r="CZ23" i="41" s="1"/>
  <c r="CL23" i="41"/>
  <c r="CO23" i="41" s="1"/>
  <c r="CA23" i="41"/>
  <c r="CD23" i="41" s="1"/>
  <c r="BP23" i="41"/>
  <c r="BS23" i="41" s="1"/>
  <c r="BE23" i="41"/>
  <c r="BH23" i="41" s="1"/>
  <c r="AT23" i="41"/>
  <c r="AW23" i="41" s="1"/>
  <c r="AI23" i="41"/>
  <c r="AL23" i="41" s="1"/>
  <c r="X23" i="41"/>
  <c r="AA23" i="41" s="1"/>
  <c r="Q23" i="41"/>
  <c r="AB23" i="41" s="1"/>
  <c r="AM23" i="41" s="1"/>
  <c r="M23" i="41"/>
  <c r="P23" i="41" s="1"/>
  <c r="B23" i="41"/>
  <c r="A23" i="41"/>
  <c r="ED22" i="41"/>
  <c r="DS22" i="41"/>
  <c r="DV22" i="41" s="1"/>
  <c r="DH22" i="41"/>
  <c r="DK22" i="41" s="1"/>
  <c r="CZ22" i="41"/>
  <c r="CW22" i="41"/>
  <c r="CL22" i="41"/>
  <c r="CO22" i="41" s="1"/>
  <c r="CA22" i="41"/>
  <c r="CD22" i="41" s="1"/>
  <c r="BP22" i="41"/>
  <c r="BS22" i="41" s="1"/>
  <c r="BH22" i="41"/>
  <c r="BE22" i="41"/>
  <c r="AT22" i="41"/>
  <c r="AW22" i="41" s="1"/>
  <c r="AI22" i="41"/>
  <c r="AL22" i="41" s="1"/>
  <c r="X22" i="41"/>
  <c r="AA22" i="41" s="1"/>
  <c r="Q22" i="41"/>
  <c r="N22" i="41" s="1"/>
  <c r="M22" i="41"/>
  <c r="P22" i="41" s="1"/>
  <c r="B22" i="41"/>
  <c r="A22" i="41"/>
  <c r="EG21" i="41"/>
  <c r="ED21" i="41"/>
  <c r="DV21" i="41"/>
  <c r="DS21" i="41"/>
  <c r="DK21" i="41"/>
  <c r="DH21" i="41"/>
  <c r="CZ21" i="41"/>
  <c r="CW21" i="41"/>
  <c r="CO21" i="41"/>
  <c r="CL21" i="41"/>
  <c r="CD21" i="41"/>
  <c r="CA21" i="41"/>
  <c r="BS21" i="41"/>
  <c r="BP21" i="41"/>
  <c r="BE21" i="41"/>
  <c r="BH21" i="41" s="1"/>
  <c r="AT21" i="41"/>
  <c r="AW21" i="41" s="1"/>
  <c r="AI21" i="41"/>
  <c r="AL21" i="41" s="1"/>
  <c r="AA21" i="41"/>
  <c r="X21" i="41"/>
  <c r="Q21" i="41"/>
  <c r="AB21" i="41" s="1"/>
  <c r="AM21" i="41" s="1"/>
  <c r="M21" i="41"/>
  <c r="P21" i="41"/>
  <c r="B21" i="41"/>
  <c r="A21" i="41"/>
  <c r="ED20" i="41"/>
  <c r="DV20" i="41"/>
  <c r="DS20" i="41"/>
  <c r="DH20" i="41"/>
  <c r="DK20" i="41" s="1"/>
  <c r="CW20" i="41"/>
  <c r="CZ20" i="41" s="1"/>
  <c r="CL20" i="41"/>
  <c r="CO20" i="41" s="1"/>
  <c r="CD20" i="41"/>
  <c r="CA20" i="41"/>
  <c r="BS20" i="41"/>
  <c r="BP20" i="41"/>
  <c r="BE20" i="41"/>
  <c r="BH20" i="41" s="1"/>
  <c r="AT20" i="41"/>
  <c r="AW20" i="41" s="1"/>
  <c r="AI20" i="41"/>
  <c r="AL20" i="41" s="1"/>
  <c r="AA20" i="41"/>
  <c r="X20" i="41"/>
  <c r="Q20" i="41"/>
  <c r="AB20" i="41" s="1"/>
  <c r="AM20" i="41" s="1"/>
  <c r="AJ20" i="41" s="1"/>
  <c r="M20" i="41"/>
  <c r="P20" i="41" s="1"/>
  <c r="B20" i="41"/>
  <c r="A20" i="41"/>
  <c r="ED19" i="41"/>
  <c r="DS19" i="41"/>
  <c r="DV19" i="41"/>
  <c r="DH19" i="41"/>
  <c r="DK19" i="41"/>
  <c r="CW19" i="41"/>
  <c r="CZ19" i="41"/>
  <c r="CL19" i="41"/>
  <c r="CO19" i="41"/>
  <c r="CA19" i="41"/>
  <c r="CD19" i="41"/>
  <c r="BP19" i="41"/>
  <c r="BS19" i="41"/>
  <c r="BE19" i="41"/>
  <c r="BH19" i="41"/>
  <c r="AT19" i="41"/>
  <c r="AW19" i="41" s="1"/>
  <c r="AI19" i="41"/>
  <c r="AL19" i="41" s="1"/>
  <c r="X19" i="41"/>
  <c r="AA19" i="41" s="1"/>
  <c r="Q19" i="41"/>
  <c r="AB19" i="41"/>
  <c r="N19" i="41"/>
  <c r="M19" i="41"/>
  <c r="P19" i="41" s="1"/>
  <c r="B19" i="41"/>
  <c r="A19" i="41"/>
  <c r="ED18" i="41"/>
  <c r="EG18" i="41" s="1"/>
  <c r="DS18" i="41"/>
  <c r="DV18" i="41" s="1"/>
  <c r="DK18" i="41"/>
  <c r="DH18" i="41"/>
  <c r="CW18" i="41"/>
  <c r="CZ18" i="41" s="1"/>
  <c r="CL18" i="41"/>
  <c r="CO18" i="41" s="1"/>
  <c r="CA18" i="41"/>
  <c r="CD18" i="41" s="1"/>
  <c r="BS18" i="41"/>
  <c r="BP18" i="41"/>
  <c r="BE18" i="41"/>
  <c r="BH18" i="41" s="1"/>
  <c r="AT18" i="41"/>
  <c r="AW18" i="41" s="1"/>
  <c r="AI18" i="41"/>
  <c r="AL18" i="41" s="1"/>
  <c r="AA18" i="41"/>
  <c r="X18" i="41"/>
  <c r="Q18" i="41"/>
  <c r="N18" i="41" s="1"/>
  <c r="M18" i="41"/>
  <c r="P18" i="41" s="1"/>
  <c r="B18" i="41"/>
  <c r="A18" i="41"/>
  <c r="EG17" i="41"/>
  <c r="ED17" i="41"/>
  <c r="DS17" i="41"/>
  <c r="DV17" i="41" s="1"/>
  <c r="DH17" i="41"/>
  <c r="DK17" i="41" s="1"/>
  <c r="CW17" i="41"/>
  <c r="CZ17" i="41" s="1"/>
  <c r="CO17" i="41"/>
  <c r="CL17" i="41"/>
  <c r="CA17" i="41"/>
  <c r="CD17" i="41" s="1"/>
  <c r="BP17" i="41"/>
  <c r="BS17" i="41" s="1"/>
  <c r="BE17" i="41"/>
  <c r="BH17" i="41" s="1"/>
  <c r="AW17" i="41"/>
  <c r="AT17" i="41"/>
  <c r="AI17" i="41"/>
  <c r="AL17" i="41" s="1"/>
  <c r="X17" i="41"/>
  <c r="AA17" i="41" s="1"/>
  <c r="Q17" i="41"/>
  <c r="AB17" i="41" s="1"/>
  <c r="AM17" i="41" s="1"/>
  <c r="M17" i="41"/>
  <c r="P17" i="41" s="1"/>
  <c r="B17" i="41"/>
  <c r="A17" i="41"/>
  <c r="ED16" i="41"/>
  <c r="EG16" i="41" s="1"/>
  <c r="DS16" i="41"/>
  <c r="DV16" i="41" s="1"/>
  <c r="DH16" i="41"/>
  <c r="DK16" i="41" s="1"/>
  <c r="CW16" i="41"/>
  <c r="CZ16" i="41"/>
  <c r="CL16" i="41"/>
  <c r="CO16" i="41"/>
  <c r="CA16" i="41"/>
  <c r="CD16" i="41"/>
  <c r="BP16" i="41"/>
  <c r="BS16" i="41"/>
  <c r="BE16" i="41"/>
  <c r="BH16" i="41"/>
  <c r="AT16" i="41"/>
  <c r="AW16" i="41"/>
  <c r="AI16" i="41"/>
  <c r="AL16" i="41"/>
  <c r="X16" i="41"/>
  <c r="AA16" i="41" s="1"/>
  <c r="Q16" i="41"/>
  <c r="N16" i="41" s="1"/>
  <c r="M16" i="41"/>
  <c r="P16" i="41" s="1"/>
  <c r="B16" i="41"/>
  <c r="A16" i="41"/>
  <c r="ED15" i="41"/>
  <c r="DS15" i="41"/>
  <c r="DV15" i="41" s="1"/>
  <c r="DH15" i="41"/>
  <c r="DK15" i="41" s="1"/>
  <c r="CZ15" i="41"/>
  <c r="CW15" i="41"/>
  <c r="CO15" i="41"/>
  <c r="CL15" i="41"/>
  <c r="CD15" i="41"/>
  <c r="CA15" i="41"/>
  <c r="BP15" i="41"/>
  <c r="BS15" i="41" s="1"/>
  <c r="BE15" i="41"/>
  <c r="BH15" i="41" s="1"/>
  <c r="AT15" i="41"/>
  <c r="AW15" i="41" s="1"/>
  <c r="AL15" i="41"/>
  <c r="AI15" i="41"/>
  <c r="X15" i="41"/>
  <c r="AA15" i="41" s="1"/>
  <c r="Q15" i="41"/>
  <c r="M15" i="41"/>
  <c r="P15" i="41" s="1"/>
  <c r="B15" i="41"/>
  <c r="A15" i="41"/>
  <c r="ED14" i="41"/>
  <c r="DS14" i="41"/>
  <c r="DV14" i="41" s="1"/>
  <c r="DH14" i="41"/>
  <c r="DK14" i="41" s="1"/>
  <c r="CZ14" i="41"/>
  <c r="CW14" i="41"/>
  <c r="CL14" i="41"/>
  <c r="CO14" i="41" s="1"/>
  <c r="CA14" i="41"/>
  <c r="CD14" i="41" s="1"/>
  <c r="BP14" i="41"/>
  <c r="BS14" i="41" s="1"/>
  <c r="BH14" i="41"/>
  <c r="BE14" i="41"/>
  <c r="AT14" i="41"/>
  <c r="AW14" i="41" s="1"/>
  <c r="AI14" i="41"/>
  <c r="AL14" i="41" s="1"/>
  <c r="X14" i="41"/>
  <c r="AA14" i="41" s="1"/>
  <c r="Q14" i="41"/>
  <c r="M14" i="41"/>
  <c r="P14" i="41"/>
  <c r="B14" i="41"/>
  <c r="A14" i="41"/>
  <c r="ED13" i="41"/>
  <c r="DV13" i="41"/>
  <c r="DS13" i="41"/>
  <c r="DH13" i="41"/>
  <c r="DK13" i="41" s="1"/>
  <c r="CW13" i="41"/>
  <c r="CZ13" i="41" s="1"/>
  <c r="CL13" i="41"/>
  <c r="CO13" i="41" s="1"/>
  <c r="CD13" i="41"/>
  <c r="CA13" i="41"/>
  <c r="BP13" i="41"/>
  <c r="BS13" i="41" s="1"/>
  <c r="BE13" i="41"/>
  <c r="BH13" i="41" s="1"/>
  <c r="AT13" i="41"/>
  <c r="AW13" i="41" s="1"/>
  <c r="AL13" i="41"/>
  <c r="AI13" i="41"/>
  <c r="X13" i="41"/>
  <c r="AA13" i="41" s="1"/>
  <c r="Q13" i="41"/>
  <c r="AB13" i="41" s="1"/>
  <c r="AM13" i="41" s="1"/>
  <c r="AX13" i="41" s="1"/>
  <c r="M13" i="41"/>
  <c r="P13" i="41" s="1"/>
  <c r="B13" i="41"/>
  <c r="A13" i="41"/>
  <c r="ED12" i="41"/>
  <c r="EG12" i="41" s="1"/>
  <c r="DV12" i="41"/>
  <c r="DS12" i="41"/>
  <c r="DH12" i="41"/>
  <c r="DK12" i="41" s="1"/>
  <c r="CW12" i="41"/>
  <c r="CL12" i="41"/>
  <c r="CO12" i="41" s="1"/>
  <c r="CA12" i="41"/>
  <c r="CD12" i="41" s="1"/>
  <c r="BP12" i="41"/>
  <c r="BS12" i="41" s="1"/>
  <c r="BE12" i="41"/>
  <c r="BH12" i="41" s="1"/>
  <c r="AT12" i="41"/>
  <c r="AW12" i="41" s="1"/>
  <c r="AI12" i="41"/>
  <c r="AL12" i="41" s="1"/>
  <c r="X12" i="41"/>
  <c r="AA12" i="41"/>
  <c r="Q12" i="41"/>
  <c r="AB12" i="41"/>
  <c r="Y12" i="41" s="1"/>
  <c r="M12" i="41"/>
  <c r="P12" i="41" s="1"/>
  <c r="B12" i="41"/>
  <c r="A12" i="41"/>
  <c r="ED11" i="41"/>
  <c r="EG11" i="41" s="1"/>
  <c r="DS11" i="41"/>
  <c r="DV11" i="41" s="1"/>
  <c r="DH11" i="41"/>
  <c r="DK11" i="41" s="1"/>
  <c r="CW11" i="41"/>
  <c r="CZ11" i="41"/>
  <c r="CL11" i="41"/>
  <c r="CO11" i="41" s="1"/>
  <c r="CA11" i="41"/>
  <c r="CD11" i="41" s="1"/>
  <c r="BP11" i="41"/>
  <c r="BS11" i="41" s="1"/>
  <c r="BE11" i="41"/>
  <c r="BH11" i="41" s="1"/>
  <c r="AT11" i="41"/>
  <c r="AW11" i="41" s="1"/>
  <c r="AI11" i="41"/>
  <c r="AL11" i="41" s="1"/>
  <c r="X11" i="41"/>
  <c r="AA11" i="41" s="1"/>
  <c r="Q11" i="41"/>
  <c r="N11" i="41"/>
  <c r="M11" i="41"/>
  <c r="P11" i="41"/>
  <c r="B11" i="41"/>
  <c r="A11" i="41"/>
  <c r="ED10" i="41"/>
  <c r="EG10" i="41" s="1"/>
  <c r="DS10" i="41"/>
  <c r="DK10" i="41"/>
  <c r="DH10" i="41"/>
  <c r="CZ10" i="41"/>
  <c r="CW10" i="41"/>
  <c r="CO10" i="41"/>
  <c r="CL10" i="41"/>
  <c r="CA10" i="41"/>
  <c r="CD10" i="41" s="1"/>
  <c r="BP10" i="41"/>
  <c r="BS10" i="41" s="1"/>
  <c r="BE10" i="41"/>
  <c r="BH10" i="41" s="1"/>
  <c r="AT10" i="41"/>
  <c r="AW10" i="41" s="1"/>
  <c r="AI10" i="41"/>
  <c r="AL10" i="41" s="1"/>
  <c r="X10" i="41"/>
  <c r="AA10" i="41" s="1"/>
  <c r="Q10" i="41"/>
  <c r="N10" i="41" s="1"/>
  <c r="M10" i="41"/>
  <c r="P10" i="41" s="1"/>
  <c r="B10" i="41"/>
  <c r="A10" i="41"/>
  <c r="ED9" i="41"/>
  <c r="EG9" i="41" s="1"/>
  <c r="DS9" i="41"/>
  <c r="DV9" i="41"/>
  <c r="DH9" i="41"/>
  <c r="DK9" i="41" s="1"/>
  <c r="CW9" i="41"/>
  <c r="CZ9" i="41" s="1"/>
  <c r="CL9" i="41"/>
  <c r="CO9" i="41" s="1"/>
  <c r="CA9" i="41"/>
  <c r="CD9" i="41"/>
  <c r="BP9" i="41"/>
  <c r="BS9" i="41" s="1"/>
  <c r="BE9" i="41"/>
  <c r="BH9" i="41" s="1"/>
  <c r="AT9" i="41"/>
  <c r="AW9" i="41" s="1"/>
  <c r="AI9" i="41"/>
  <c r="AL9" i="41"/>
  <c r="X9" i="41"/>
  <c r="AA9" i="41" s="1"/>
  <c r="Q9" i="41"/>
  <c r="AB9" i="41" s="1"/>
  <c r="M9" i="41"/>
  <c r="P9" i="41" s="1"/>
  <c r="B9" i="41"/>
  <c r="A9" i="41"/>
  <c r="ED8" i="41"/>
  <c r="DS8" i="41"/>
  <c r="DV8" i="41" s="1"/>
  <c r="DH8" i="41"/>
  <c r="DK8" i="41" s="1"/>
  <c r="DK30" i="41" s="1"/>
  <c r="DK32" i="41" s="1"/>
  <c r="DK35" i="41" s="1"/>
  <c r="CW8" i="41"/>
  <c r="CZ8" i="41" s="1"/>
  <c r="CL8" i="41"/>
  <c r="CO8" i="41" s="1"/>
  <c r="CA8" i="41"/>
  <c r="CD8" i="41"/>
  <c r="CD30" i="41" s="1"/>
  <c r="CD32" i="41" s="1"/>
  <c r="CD35" i="41" s="1"/>
  <c r="BP8" i="41"/>
  <c r="BS8" i="41"/>
  <c r="BE8" i="41"/>
  <c r="BH8" i="41"/>
  <c r="AT8" i="41"/>
  <c r="AW8" i="41"/>
  <c r="AW30" i="41" s="1"/>
  <c r="AW32" i="41" s="1"/>
  <c r="AW35" i="41" s="1"/>
  <c r="AI8" i="41"/>
  <c r="AL8" i="41" s="1"/>
  <c r="X8" i="41"/>
  <c r="AA8" i="41" s="1"/>
  <c r="AA30" i="41" s="1"/>
  <c r="AA32" i="41" s="1"/>
  <c r="AA35" i="41" s="1"/>
  <c r="Q8" i="41"/>
  <c r="N8" i="41" s="1"/>
  <c r="M8" i="41"/>
  <c r="P8" i="41" s="1"/>
  <c r="B8" i="41"/>
  <c r="A8" i="41"/>
  <c r="EI4" i="41"/>
  <c r="FA5" i="50"/>
  <c r="EI4" i="50"/>
  <c r="FA3" i="50"/>
  <c r="ED68" i="34"/>
  <c r="EG68" i="34" s="1"/>
  <c r="DS68" i="34"/>
  <c r="DV68" i="34" s="1"/>
  <c r="DH68" i="34"/>
  <c r="DK68" i="34" s="1"/>
  <c r="CW68" i="34"/>
  <c r="CZ68" i="34" s="1"/>
  <c r="CL68" i="34"/>
  <c r="CO68" i="34" s="1"/>
  <c r="CA68" i="34"/>
  <c r="CD68" i="34" s="1"/>
  <c r="BP68" i="34"/>
  <c r="BS68" i="34"/>
  <c r="BE68" i="34"/>
  <c r="BH68" i="34"/>
  <c r="AT68" i="34"/>
  <c r="AW68" i="34"/>
  <c r="AI68" i="34"/>
  <c r="AL68" i="34" s="1"/>
  <c r="X68" i="34"/>
  <c r="AA68" i="34" s="1"/>
  <c r="Q68" i="34"/>
  <c r="AB68" i="34" s="1"/>
  <c r="Y68" i="34" s="1"/>
  <c r="M68" i="34"/>
  <c r="P68" i="34" s="1"/>
  <c r="ED67" i="34"/>
  <c r="EG67" i="34" s="1"/>
  <c r="DS67" i="34"/>
  <c r="DV67" i="34" s="1"/>
  <c r="DH67" i="34"/>
  <c r="DK67" i="34" s="1"/>
  <c r="CZ67" i="34"/>
  <c r="CW67" i="34"/>
  <c r="CL67" i="34"/>
  <c r="CO67" i="34" s="1"/>
  <c r="CA67" i="34"/>
  <c r="CD67" i="34" s="1"/>
  <c r="BP67" i="34"/>
  <c r="BS67" i="34" s="1"/>
  <c r="BE67" i="34"/>
  <c r="BH67" i="34" s="1"/>
  <c r="AT67" i="34"/>
  <c r="AW67" i="34" s="1"/>
  <c r="AI67" i="34"/>
  <c r="AL67" i="34" s="1"/>
  <c r="X67" i="34"/>
  <c r="AA67" i="34" s="1"/>
  <c r="Q67" i="34"/>
  <c r="M67" i="34"/>
  <c r="P67" i="34" s="1"/>
  <c r="ED66" i="34"/>
  <c r="EG66" i="34" s="1"/>
  <c r="DS66" i="34"/>
  <c r="DV66" i="34" s="1"/>
  <c r="DH66" i="34"/>
  <c r="DK66" i="34"/>
  <c r="CW66" i="34"/>
  <c r="CZ66" i="34"/>
  <c r="CL66" i="34"/>
  <c r="CO66" i="34"/>
  <c r="CA66" i="34"/>
  <c r="CD66" i="34" s="1"/>
  <c r="BP66" i="34"/>
  <c r="BS66" i="34" s="1"/>
  <c r="BE66" i="34"/>
  <c r="BH66" i="34" s="1"/>
  <c r="AT66" i="34"/>
  <c r="AW66" i="34" s="1"/>
  <c r="AI66" i="34"/>
  <c r="AL66" i="34" s="1"/>
  <c r="X66" i="34"/>
  <c r="AA66" i="34" s="1"/>
  <c r="Q66" i="34"/>
  <c r="AB66" i="34" s="1"/>
  <c r="AM66" i="34" s="1"/>
  <c r="N66" i="34"/>
  <c r="M66" i="34"/>
  <c r="P66" i="34" s="1"/>
  <c r="ED65" i="34"/>
  <c r="EG65" i="34" s="1"/>
  <c r="DS65" i="34"/>
  <c r="DV65" i="34" s="1"/>
  <c r="DH65" i="34"/>
  <c r="DK65" i="34" s="1"/>
  <c r="CZ65" i="34"/>
  <c r="CW65" i="34"/>
  <c r="CL65" i="34"/>
  <c r="CO65" i="34" s="1"/>
  <c r="CA65" i="34"/>
  <c r="CD65" i="34" s="1"/>
  <c r="BP65" i="34"/>
  <c r="BS65" i="34" s="1"/>
  <c r="BE65" i="34"/>
  <c r="BH65" i="34" s="1"/>
  <c r="AT65" i="34"/>
  <c r="AW65" i="34"/>
  <c r="AI65" i="34"/>
  <c r="AL65" i="34"/>
  <c r="X65" i="34"/>
  <c r="AA65" i="34"/>
  <c r="Q65" i="34"/>
  <c r="AB65" i="34" s="1"/>
  <c r="N65" i="34"/>
  <c r="M65" i="34"/>
  <c r="P65" i="34"/>
  <c r="ED64" i="34"/>
  <c r="EG64" i="34"/>
  <c r="DS64" i="34"/>
  <c r="DV64" i="34"/>
  <c r="DH64" i="34"/>
  <c r="DK64" i="34"/>
  <c r="CW64" i="34"/>
  <c r="CZ64" i="34"/>
  <c r="CL64" i="34"/>
  <c r="CO64" i="34"/>
  <c r="CA64" i="34"/>
  <c r="CD64" i="34" s="1"/>
  <c r="BP64" i="34"/>
  <c r="BS64" i="34" s="1"/>
  <c r="BE64" i="34"/>
  <c r="BH64" i="34" s="1"/>
  <c r="AT64" i="34"/>
  <c r="AW64" i="34"/>
  <c r="AI64" i="34"/>
  <c r="AL64" i="34"/>
  <c r="X64" i="34"/>
  <c r="AA64" i="34"/>
  <c r="Q64" i="34"/>
  <c r="AB64" i="34"/>
  <c r="N64" i="34"/>
  <c r="M64" i="34"/>
  <c r="P64" i="34" s="1"/>
  <c r="ED63" i="34"/>
  <c r="EG63" i="34" s="1"/>
  <c r="DS63" i="34"/>
  <c r="DV63" i="34" s="1"/>
  <c r="DH63" i="34"/>
  <c r="DK63" i="34" s="1"/>
  <c r="CZ63" i="34"/>
  <c r="CW63" i="34"/>
  <c r="CL63" i="34"/>
  <c r="CO63" i="34" s="1"/>
  <c r="CA63" i="34"/>
  <c r="CD63" i="34" s="1"/>
  <c r="BP63" i="34"/>
  <c r="BS63" i="34" s="1"/>
  <c r="BE63" i="34"/>
  <c r="BH63" i="34" s="1"/>
  <c r="AT63" i="34"/>
  <c r="AW63" i="34" s="1"/>
  <c r="AI63" i="34"/>
  <c r="AL63" i="34" s="1"/>
  <c r="X63" i="34"/>
  <c r="AA63" i="34" s="1"/>
  <c r="Q63" i="34"/>
  <c r="M63" i="34"/>
  <c r="P63" i="34" s="1"/>
  <c r="ED62" i="34"/>
  <c r="EG62" i="34"/>
  <c r="DS62" i="34"/>
  <c r="DV62" i="34" s="1"/>
  <c r="DH62" i="34"/>
  <c r="DK62" i="34" s="1"/>
  <c r="CW62" i="34"/>
  <c r="CZ62" i="34" s="1"/>
  <c r="CL62" i="34"/>
  <c r="CO62" i="34"/>
  <c r="CA62" i="34"/>
  <c r="CD62" i="34"/>
  <c r="BP62" i="34"/>
  <c r="BS62" i="34"/>
  <c r="BE62" i="34"/>
  <c r="BH62" i="34"/>
  <c r="AT62" i="34"/>
  <c r="AW62" i="34"/>
  <c r="AI62" i="34"/>
  <c r="AL62" i="34"/>
  <c r="X62" i="34"/>
  <c r="AA62" i="34"/>
  <c r="Q62" i="34"/>
  <c r="M62" i="34"/>
  <c r="P62" i="34" s="1"/>
  <c r="ED61" i="34"/>
  <c r="EG61" i="34" s="1"/>
  <c r="DV61" i="34"/>
  <c r="DS61" i="34"/>
  <c r="DH61" i="34"/>
  <c r="DK61" i="34" s="1"/>
  <c r="CW61" i="34"/>
  <c r="CZ61" i="34" s="1"/>
  <c r="CL61" i="34"/>
  <c r="CO61" i="34" s="1"/>
  <c r="CA61" i="34"/>
  <c r="CD61" i="34" s="1"/>
  <c r="BP61" i="34"/>
  <c r="BS61" i="34" s="1"/>
  <c r="BE61" i="34"/>
  <c r="BH61" i="34" s="1"/>
  <c r="AT61" i="34"/>
  <c r="AW61" i="34"/>
  <c r="AI61" i="34"/>
  <c r="AL61" i="34"/>
  <c r="X61" i="34"/>
  <c r="AA61" i="34"/>
  <c r="Q61" i="34"/>
  <c r="AB61" i="34" s="1"/>
  <c r="N61" i="34"/>
  <c r="M61" i="34"/>
  <c r="P61" i="34" s="1"/>
  <c r="ED60" i="34"/>
  <c r="EG60" i="34" s="1"/>
  <c r="DS60" i="34"/>
  <c r="DV60" i="34" s="1"/>
  <c r="DH60" i="34"/>
  <c r="DK60" i="34" s="1"/>
  <c r="CW60" i="34"/>
  <c r="CZ60" i="34" s="1"/>
  <c r="CL60" i="34"/>
  <c r="CO60" i="34" s="1"/>
  <c r="CD60" i="34"/>
  <c r="CA60" i="34"/>
  <c r="BP60" i="34"/>
  <c r="BS60" i="34" s="1"/>
  <c r="BE60" i="34"/>
  <c r="BH60" i="34" s="1"/>
  <c r="AT60" i="34"/>
  <c r="AW60" i="34" s="1"/>
  <c r="AI60" i="34"/>
  <c r="AL60" i="34" s="1"/>
  <c r="X60" i="34"/>
  <c r="AA60" i="34" s="1"/>
  <c r="Q60" i="34"/>
  <c r="AB60" i="34" s="1"/>
  <c r="AM60" i="34" s="1"/>
  <c r="AX60" i="34" s="1"/>
  <c r="N60" i="34"/>
  <c r="M60" i="34"/>
  <c r="P60" i="34"/>
  <c r="ED59" i="34"/>
  <c r="EG59" i="34"/>
  <c r="DS59" i="34"/>
  <c r="DV59" i="34" s="1"/>
  <c r="DH59" i="34"/>
  <c r="DK59" i="34" s="1"/>
  <c r="CW59" i="34"/>
  <c r="CZ59" i="34" s="1"/>
  <c r="CL59" i="34"/>
  <c r="CO59" i="34"/>
  <c r="CA59" i="34"/>
  <c r="CD59" i="34"/>
  <c r="BP59" i="34"/>
  <c r="BS59" i="34"/>
  <c r="BE59" i="34"/>
  <c r="BH59" i="34"/>
  <c r="AT59" i="34"/>
  <c r="AW59" i="34"/>
  <c r="AI59" i="34"/>
  <c r="AL59" i="34" s="1"/>
  <c r="X59" i="34"/>
  <c r="AA59" i="34" s="1"/>
  <c r="Q59" i="34"/>
  <c r="M59" i="34"/>
  <c r="P59" i="34" s="1"/>
  <c r="ED58" i="34"/>
  <c r="EG58" i="34" s="1"/>
  <c r="DV58" i="34"/>
  <c r="DS58" i="34"/>
  <c r="DH58" i="34"/>
  <c r="DK58" i="34" s="1"/>
  <c r="CW58" i="34"/>
  <c r="CZ58" i="34" s="1"/>
  <c r="CL58" i="34"/>
  <c r="CO58" i="34" s="1"/>
  <c r="CD58" i="34"/>
  <c r="CA58" i="34"/>
  <c r="BP58" i="34"/>
  <c r="BS58" i="34" s="1"/>
  <c r="BE58" i="34"/>
  <c r="BH58" i="34" s="1"/>
  <c r="AT58" i="34"/>
  <c r="AW58" i="34" s="1"/>
  <c r="AI58" i="34"/>
  <c r="AL58" i="34" s="1"/>
  <c r="X58" i="34"/>
  <c r="AA58" i="34" s="1"/>
  <c r="Q58" i="34"/>
  <c r="M58" i="34"/>
  <c r="P58" i="34"/>
  <c r="ED57" i="34"/>
  <c r="EG57" i="34"/>
  <c r="DS57" i="34"/>
  <c r="DV57" i="34" s="1"/>
  <c r="DH57" i="34"/>
  <c r="DK57" i="34" s="1"/>
  <c r="CW57" i="34"/>
  <c r="CZ57" i="34" s="1"/>
  <c r="CL57" i="34"/>
  <c r="CO57" i="34"/>
  <c r="CA57" i="34"/>
  <c r="CD57" i="34"/>
  <c r="BP57" i="34"/>
  <c r="BS57" i="34"/>
  <c r="BE57" i="34"/>
  <c r="BH57" i="34" s="1"/>
  <c r="AT57" i="34"/>
  <c r="AW57" i="34" s="1"/>
  <c r="AL57" i="34"/>
  <c r="AI57" i="34"/>
  <c r="X57" i="34"/>
  <c r="AA57" i="34" s="1"/>
  <c r="Q57" i="34"/>
  <c r="AB57" i="34" s="1"/>
  <c r="N57" i="34"/>
  <c r="M57" i="34"/>
  <c r="P57" i="34" s="1"/>
  <c r="ED56" i="34"/>
  <c r="EG56" i="34" s="1"/>
  <c r="DS56" i="34"/>
  <c r="DV56" i="34" s="1"/>
  <c r="DH56" i="34"/>
  <c r="DK56" i="34" s="1"/>
  <c r="CW56" i="34"/>
  <c r="CZ56" i="34" s="1"/>
  <c r="CL56" i="34"/>
  <c r="CO56" i="34" s="1"/>
  <c r="CA56" i="34"/>
  <c r="CD56" i="34" s="1"/>
  <c r="BP56" i="34"/>
  <c r="BS56" i="34" s="1"/>
  <c r="BH56" i="34"/>
  <c r="BE56" i="34"/>
  <c r="AT56" i="34"/>
  <c r="AW56" i="34" s="1"/>
  <c r="AI56" i="34"/>
  <c r="AL56" i="34" s="1"/>
  <c r="X56" i="34"/>
  <c r="AA56" i="34" s="1"/>
  <c r="Q56" i="34"/>
  <c r="AB56" i="34"/>
  <c r="AM56" i="34" s="1"/>
  <c r="N56" i="34"/>
  <c r="M56" i="34"/>
  <c r="P56" i="34" s="1"/>
  <c r="ED55" i="34"/>
  <c r="EG55" i="34"/>
  <c r="DS55" i="34"/>
  <c r="DV55" i="34" s="1"/>
  <c r="DH55" i="34"/>
  <c r="DK55" i="34" s="1"/>
  <c r="CW55" i="34"/>
  <c r="CZ55" i="34" s="1"/>
  <c r="CL55" i="34"/>
  <c r="CO55" i="34" s="1"/>
  <c r="CA55" i="34"/>
  <c r="CD55" i="34" s="1"/>
  <c r="BP55" i="34"/>
  <c r="BS55" i="34" s="1"/>
  <c r="BE55" i="34"/>
  <c r="BH55" i="34" s="1"/>
  <c r="AT55" i="34"/>
  <c r="AW55" i="34" s="1"/>
  <c r="AI55" i="34"/>
  <c r="AL55" i="34" s="1"/>
  <c r="X55" i="34"/>
  <c r="AA55" i="34"/>
  <c r="Q55" i="34"/>
  <c r="P55" i="34"/>
  <c r="M55" i="34"/>
  <c r="ED54" i="34"/>
  <c r="EG54" i="34" s="1"/>
  <c r="DS54" i="34"/>
  <c r="DV54" i="34" s="1"/>
  <c r="DH54" i="34"/>
  <c r="DK54" i="34" s="1"/>
  <c r="CW54" i="34"/>
  <c r="CZ54" i="34" s="1"/>
  <c r="CL54" i="34"/>
  <c r="CO54" i="34" s="1"/>
  <c r="CA54" i="34"/>
  <c r="CD54" i="34" s="1"/>
  <c r="BP54" i="34"/>
  <c r="BS54" i="34" s="1"/>
  <c r="BE54" i="34"/>
  <c r="BH54" i="34" s="1"/>
  <c r="AT54" i="34"/>
  <c r="AW54" i="34" s="1"/>
  <c r="AI54" i="34"/>
  <c r="AL54" i="34" s="1"/>
  <c r="X54" i="34"/>
  <c r="AA54" i="34" s="1"/>
  <c r="Q54" i="34"/>
  <c r="AB54" i="34" s="1"/>
  <c r="M54" i="34"/>
  <c r="P54" i="34" s="1"/>
  <c r="ED53" i="34"/>
  <c r="EG53" i="34" s="1"/>
  <c r="DS53" i="34"/>
  <c r="DV53" i="34" s="1"/>
  <c r="DH53" i="34"/>
  <c r="DK53" i="34" s="1"/>
  <c r="CW53" i="34"/>
  <c r="CZ53" i="34" s="1"/>
  <c r="CL53" i="34"/>
  <c r="CO53" i="34"/>
  <c r="CA53" i="34"/>
  <c r="CD53" i="34"/>
  <c r="BP53" i="34"/>
  <c r="BS53" i="34"/>
  <c r="BE53" i="34"/>
  <c r="BH53" i="34"/>
  <c r="AT53" i="34"/>
  <c r="AW53" i="34"/>
  <c r="AI53" i="34"/>
  <c r="AL53" i="34"/>
  <c r="X53" i="34"/>
  <c r="AA53" i="34"/>
  <c r="Q53" i="34"/>
  <c r="P53" i="34"/>
  <c r="M53" i="34"/>
  <c r="ED52" i="34"/>
  <c r="EG52" i="34" s="1"/>
  <c r="DS52" i="34"/>
  <c r="DV52" i="34" s="1"/>
  <c r="DH52" i="34"/>
  <c r="DK52" i="34" s="1"/>
  <c r="CW52" i="34"/>
  <c r="CZ52" i="34" s="1"/>
  <c r="CL52" i="34"/>
  <c r="CO52" i="34" s="1"/>
  <c r="CA52" i="34"/>
  <c r="CD52" i="34" s="1"/>
  <c r="BP52" i="34"/>
  <c r="BS52" i="34" s="1"/>
  <c r="BH52" i="34"/>
  <c r="BE52" i="34"/>
  <c r="AT52" i="34"/>
  <c r="AW52" i="34" s="1"/>
  <c r="AI52" i="34"/>
  <c r="AL52" i="34" s="1"/>
  <c r="X52" i="34"/>
  <c r="AA52" i="34" s="1"/>
  <c r="Q52" i="34"/>
  <c r="M52" i="34"/>
  <c r="P52" i="34" s="1"/>
  <c r="ED51" i="34"/>
  <c r="EG51" i="34" s="1"/>
  <c r="DS51" i="34"/>
  <c r="DV51" i="34" s="1"/>
  <c r="DH51" i="34"/>
  <c r="DK51" i="34" s="1"/>
  <c r="CW51" i="34"/>
  <c r="CZ51" i="34" s="1"/>
  <c r="CL51" i="34"/>
  <c r="CO51" i="34"/>
  <c r="CA51" i="34"/>
  <c r="CD51" i="34"/>
  <c r="BP51" i="34"/>
  <c r="BS51" i="34"/>
  <c r="BE51" i="34"/>
  <c r="BH51" i="34" s="1"/>
  <c r="AT51" i="34"/>
  <c r="AW51" i="34" s="1"/>
  <c r="AI51" i="34"/>
  <c r="AL51" i="34" s="1"/>
  <c r="X51" i="34"/>
  <c r="AA51" i="34" s="1"/>
  <c r="Q51" i="34"/>
  <c r="M51" i="34"/>
  <c r="P51" i="34" s="1"/>
  <c r="ED50" i="34"/>
  <c r="EG50" i="34" s="1"/>
  <c r="DS50" i="34"/>
  <c r="DV50" i="34" s="1"/>
  <c r="DH50" i="34"/>
  <c r="DK50" i="34" s="1"/>
  <c r="CW50" i="34"/>
  <c r="CZ50" i="34" s="1"/>
  <c r="CL50" i="34"/>
  <c r="CO50" i="34" s="1"/>
  <c r="CA50" i="34"/>
  <c r="CD50" i="34" s="1"/>
  <c r="BP50" i="34"/>
  <c r="BS50" i="34" s="1"/>
  <c r="BH50" i="34"/>
  <c r="BE50" i="34"/>
  <c r="AT50" i="34"/>
  <c r="AW50" i="34" s="1"/>
  <c r="AI50" i="34"/>
  <c r="AL50" i="34" s="1"/>
  <c r="X50" i="34"/>
  <c r="AA50" i="34" s="1"/>
  <c r="Q50" i="34"/>
  <c r="M50" i="34"/>
  <c r="P50" i="34" s="1"/>
  <c r="ED49" i="34"/>
  <c r="EG49" i="34"/>
  <c r="DS49" i="34"/>
  <c r="DV49" i="34"/>
  <c r="DH49" i="34"/>
  <c r="DK49" i="34"/>
  <c r="CW49" i="34"/>
  <c r="CZ49" i="34" s="1"/>
  <c r="CL49" i="34"/>
  <c r="CO49" i="34" s="1"/>
  <c r="CA49" i="34"/>
  <c r="CD49" i="34" s="1"/>
  <c r="BP49" i="34"/>
  <c r="BS49" i="34" s="1"/>
  <c r="BE49" i="34"/>
  <c r="BH49" i="34" s="1"/>
  <c r="AT49" i="34"/>
  <c r="AW49" i="34" s="1"/>
  <c r="AI49" i="34"/>
  <c r="AL49" i="34" s="1"/>
  <c r="X49" i="34"/>
  <c r="AA49" i="34" s="1"/>
  <c r="Q49" i="34"/>
  <c r="AB49" i="34" s="1"/>
  <c r="AM49" i="34" s="1"/>
  <c r="AX49" i="34" s="1"/>
  <c r="AU49" i="34" s="1"/>
  <c r="M49" i="34"/>
  <c r="P49" i="34" s="1"/>
  <c r="ED48" i="34"/>
  <c r="EG48" i="34" s="1"/>
  <c r="DS48" i="34"/>
  <c r="DV48" i="34" s="1"/>
  <c r="DH48" i="34"/>
  <c r="DK48" i="34" s="1"/>
  <c r="CW48" i="34"/>
  <c r="CZ48" i="34" s="1"/>
  <c r="CL48" i="34"/>
  <c r="CO48" i="34" s="1"/>
  <c r="CA48" i="34"/>
  <c r="CD48" i="34" s="1"/>
  <c r="BP48" i="34"/>
  <c r="BS48" i="34"/>
  <c r="BE48" i="34"/>
  <c r="BH48" i="34" s="1"/>
  <c r="AT48" i="34"/>
  <c r="AW48" i="34"/>
  <c r="AI48" i="34"/>
  <c r="AL48" i="34" s="1"/>
  <c r="X48" i="34"/>
  <c r="AA48" i="34" s="1"/>
  <c r="Q48" i="34"/>
  <c r="AB48" i="34" s="1"/>
  <c r="AM48" i="34" s="1"/>
  <c r="AJ48" i="34" s="1"/>
  <c r="M48" i="34"/>
  <c r="P48" i="34" s="1"/>
  <c r="ED47" i="34"/>
  <c r="EG47" i="34"/>
  <c r="DS47" i="34"/>
  <c r="DV47" i="34" s="1"/>
  <c r="DH47" i="34"/>
  <c r="DK47" i="34" s="1"/>
  <c r="CW47" i="34"/>
  <c r="CZ47" i="34" s="1"/>
  <c r="CL47" i="34"/>
  <c r="CO47" i="34" s="1"/>
  <c r="CA47" i="34"/>
  <c r="CD47" i="34" s="1"/>
  <c r="BP47" i="34"/>
  <c r="BS47" i="34" s="1"/>
  <c r="BE47" i="34"/>
  <c r="BH47" i="34" s="1"/>
  <c r="AT47" i="34"/>
  <c r="AW47" i="34" s="1"/>
  <c r="AI47" i="34"/>
  <c r="AL47" i="34" s="1"/>
  <c r="X47" i="34"/>
  <c r="AA47" i="34"/>
  <c r="Q47" i="34"/>
  <c r="AB47" i="34"/>
  <c r="N47" i="34"/>
  <c r="M47" i="34"/>
  <c r="P47" i="34" s="1"/>
  <c r="ED46" i="34"/>
  <c r="EG46" i="34" s="1"/>
  <c r="DS46" i="34"/>
  <c r="DV46" i="34" s="1"/>
  <c r="DH46" i="34"/>
  <c r="DK46" i="34" s="1"/>
  <c r="CW46" i="34"/>
  <c r="CZ46" i="34" s="1"/>
  <c r="CL46" i="34"/>
  <c r="CO46" i="34" s="1"/>
  <c r="CA46" i="34"/>
  <c r="CD46" i="34" s="1"/>
  <c r="BP46" i="34"/>
  <c r="BS46" i="34"/>
  <c r="BE46" i="34"/>
  <c r="BH46" i="34" s="1"/>
  <c r="AT46" i="34"/>
  <c r="AW46" i="34" s="1"/>
  <c r="AI46" i="34"/>
  <c r="AL46" i="34" s="1"/>
  <c r="X46" i="34"/>
  <c r="AA46" i="34"/>
  <c r="Q46" i="34"/>
  <c r="AB46" i="34" s="1"/>
  <c r="N46" i="34"/>
  <c r="M46" i="34"/>
  <c r="P46" i="34"/>
  <c r="P42" i="34"/>
  <c r="EG41" i="34"/>
  <c r="DV41" i="34"/>
  <c r="DK41" i="34"/>
  <c r="CZ41" i="34"/>
  <c r="CO41" i="34"/>
  <c r="CD41" i="34"/>
  <c r="BS41" i="34"/>
  <c r="BH41" i="34"/>
  <c r="AW41" i="34"/>
  <c r="AL41" i="34"/>
  <c r="AA41" i="34"/>
  <c r="P35" i="34"/>
  <c r="P33" i="34"/>
  <c r="ED29" i="34"/>
  <c r="DS29" i="34"/>
  <c r="DV29" i="34" s="1"/>
  <c r="DH29" i="34"/>
  <c r="DK29" i="34"/>
  <c r="CW29" i="34"/>
  <c r="CZ29" i="34" s="1"/>
  <c r="CL29" i="34"/>
  <c r="CO29" i="34" s="1"/>
  <c r="CA29" i="34"/>
  <c r="CD29" i="34" s="1"/>
  <c r="BP29" i="34"/>
  <c r="BS29" i="34" s="1"/>
  <c r="BE29" i="34"/>
  <c r="BH29" i="34" s="1"/>
  <c r="AT29" i="34"/>
  <c r="AW29" i="34"/>
  <c r="AI29" i="34"/>
  <c r="AL29" i="34"/>
  <c r="X29" i="34"/>
  <c r="AA29" i="34"/>
  <c r="Q29" i="34"/>
  <c r="AB29" i="34" s="1"/>
  <c r="AM29" i="34" s="1"/>
  <c r="AX29" i="34" s="1"/>
  <c r="BI29" i="34" s="1"/>
  <c r="N29" i="34"/>
  <c r="M29" i="34"/>
  <c r="P29" i="34"/>
  <c r="B29" i="34"/>
  <c r="A29" i="34"/>
  <c r="ED28" i="34"/>
  <c r="EG28" i="34"/>
  <c r="DS28" i="34"/>
  <c r="DV28" i="34"/>
  <c r="DH28" i="34"/>
  <c r="DK28" i="34" s="1"/>
  <c r="CW28" i="34"/>
  <c r="CZ28" i="34" s="1"/>
  <c r="CL28" i="34"/>
  <c r="CO28" i="34" s="1"/>
  <c r="CA28" i="34"/>
  <c r="CD28" i="34" s="1"/>
  <c r="BP28" i="34"/>
  <c r="BS28" i="34" s="1"/>
  <c r="BE28" i="34"/>
  <c r="BH28" i="34"/>
  <c r="AT28" i="34"/>
  <c r="AW28" i="34"/>
  <c r="AI28" i="34"/>
  <c r="AL28" i="34"/>
  <c r="X28" i="34"/>
  <c r="AA28" i="34" s="1"/>
  <c r="Q28" i="34"/>
  <c r="N28" i="34" s="1"/>
  <c r="M28" i="34"/>
  <c r="P28" i="34" s="1"/>
  <c r="B28" i="34"/>
  <c r="A28" i="34"/>
  <c r="ED27" i="34"/>
  <c r="DS27" i="34"/>
  <c r="DV27" i="34" s="1"/>
  <c r="DH27" i="34"/>
  <c r="DK27" i="34" s="1"/>
  <c r="CW27" i="34"/>
  <c r="CZ27" i="34" s="1"/>
  <c r="CL27" i="34"/>
  <c r="CO27" i="34" s="1"/>
  <c r="CA27" i="34"/>
  <c r="CD27" i="34" s="1"/>
  <c r="BP27" i="34"/>
  <c r="BS27" i="34" s="1"/>
  <c r="BH27" i="34"/>
  <c r="BE27" i="34"/>
  <c r="AW27" i="34"/>
  <c r="AT27" i="34"/>
  <c r="AL27" i="34"/>
  <c r="AI27" i="34"/>
  <c r="X27" i="34"/>
  <c r="AA27" i="34" s="1"/>
  <c r="Q27" i="34"/>
  <c r="M27" i="34"/>
  <c r="P27" i="34" s="1"/>
  <c r="B27" i="34"/>
  <c r="A27" i="34"/>
  <c r="ED26" i="34"/>
  <c r="DV26" i="34"/>
  <c r="DS26" i="34"/>
  <c r="DK26" i="34"/>
  <c r="DH26" i="34"/>
  <c r="CZ26" i="34"/>
  <c r="CW26" i="34"/>
  <c r="CL26" i="34"/>
  <c r="CO26" i="34" s="1"/>
  <c r="CA26" i="34"/>
  <c r="CD26" i="34" s="1"/>
  <c r="BP26" i="34"/>
  <c r="BS26" i="34" s="1"/>
  <c r="BH26" i="34"/>
  <c r="BE26" i="34"/>
  <c r="AT26" i="34"/>
  <c r="AW26" i="34" s="1"/>
  <c r="AI26" i="34"/>
  <c r="AL26" i="34" s="1"/>
  <c r="X26" i="34"/>
  <c r="AA26" i="34" s="1"/>
  <c r="Q26" i="34"/>
  <c r="M26" i="34"/>
  <c r="P26" i="34" s="1"/>
  <c r="B26" i="34"/>
  <c r="A26" i="34"/>
  <c r="ED25" i="34"/>
  <c r="DS25" i="34"/>
  <c r="DV25" i="34" s="1"/>
  <c r="DH25" i="34"/>
  <c r="DK25" i="34" s="1"/>
  <c r="CW25" i="34"/>
  <c r="CZ25" i="34" s="1"/>
  <c r="CL25" i="34"/>
  <c r="CO25" i="34" s="1"/>
  <c r="CD25" i="34"/>
  <c r="CA25" i="34"/>
  <c r="BP25" i="34"/>
  <c r="BS25" i="34" s="1"/>
  <c r="BE25" i="34"/>
  <c r="BH25" i="34" s="1"/>
  <c r="AT25" i="34"/>
  <c r="AW25" i="34" s="1"/>
  <c r="AI25" i="34"/>
  <c r="AL25" i="34" s="1"/>
  <c r="X25" i="34"/>
  <c r="AA25" i="34" s="1"/>
  <c r="Q25" i="34"/>
  <c r="M25" i="34"/>
  <c r="P25" i="34" s="1"/>
  <c r="B25" i="34"/>
  <c r="A25" i="34"/>
  <c r="ED24" i="34"/>
  <c r="DS24" i="34"/>
  <c r="DV24" i="34" s="1"/>
  <c r="DH24" i="34"/>
  <c r="DK24" i="34" s="1"/>
  <c r="CW24" i="34"/>
  <c r="CZ24" i="34" s="1"/>
  <c r="CL24" i="34"/>
  <c r="CO24" i="34" s="1"/>
  <c r="CD24" i="34"/>
  <c r="CA24" i="34"/>
  <c r="BP24" i="34"/>
  <c r="BS24" i="34" s="1"/>
  <c r="BE24" i="34"/>
  <c r="BH24" i="34" s="1"/>
  <c r="AT24" i="34"/>
  <c r="AW24" i="34" s="1"/>
  <c r="AI24" i="34"/>
  <c r="AL24" i="34" s="1"/>
  <c r="AB24" i="34"/>
  <c r="X24" i="34"/>
  <c r="AA24" i="34"/>
  <c r="Q24" i="34"/>
  <c r="N24" i="34"/>
  <c r="M24" i="34"/>
  <c r="P24" i="34" s="1"/>
  <c r="B24" i="34"/>
  <c r="A24" i="34"/>
  <c r="ED23" i="34"/>
  <c r="EG23" i="34" s="1"/>
  <c r="DS23" i="34"/>
  <c r="DV23" i="34" s="1"/>
  <c r="DH23" i="34"/>
  <c r="DK23" i="34" s="1"/>
  <c r="CW23" i="34"/>
  <c r="CZ23" i="34" s="1"/>
  <c r="CL23" i="34"/>
  <c r="CO23" i="34" s="1"/>
  <c r="CA23" i="34"/>
  <c r="CD23" i="34"/>
  <c r="BP23" i="34"/>
  <c r="BS23" i="34" s="1"/>
  <c r="BE23" i="34"/>
  <c r="BH23" i="34" s="1"/>
  <c r="AT23" i="34"/>
  <c r="AW23" i="34" s="1"/>
  <c r="AI23" i="34"/>
  <c r="AL23" i="34" s="1"/>
  <c r="X23" i="34"/>
  <c r="AA23" i="34" s="1"/>
  <c r="Q23" i="34"/>
  <c r="M23" i="34"/>
  <c r="B23" i="34"/>
  <c r="A23" i="34"/>
  <c r="ED22" i="34"/>
  <c r="EG22" i="34" s="1"/>
  <c r="DS22" i="34"/>
  <c r="DH22" i="34"/>
  <c r="DK22" i="34" s="1"/>
  <c r="CW22" i="34"/>
  <c r="CZ22" i="34" s="1"/>
  <c r="CL22" i="34"/>
  <c r="CO22" i="34" s="1"/>
  <c r="CA22" i="34"/>
  <c r="CD22" i="34" s="1"/>
  <c r="BS22" i="34"/>
  <c r="BP22" i="34"/>
  <c r="BH22" i="34"/>
  <c r="BE22" i="34"/>
  <c r="AW22" i="34"/>
  <c r="AT22" i="34"/>
  <c r="AI22" i="34"/>
  <c r="AL22" i="34" s="1"/>
  <c r="X22" i="34"/>
  <c r="AA22" i="34" s="1"/>
  <c r="Q22" i="34"/>
  <c r="AB22" i="34" s="1"/>
  <c r="M22" i="34"/>
  <c r="P22" i="34" s="1"/>
  <c r="B22" i="34"/>
  <c r="A22" i="34"/>
  <c r="ED21" i="34"/>
  <c r="DS21" i="34"/>
  <c r="DV21" i="34" s="1"/>
  <c r="DH21" i="34"/>
  <c r="DK21" i="34" s="1"/>
  <c r="CW21" i="34"/>
  <c r="CZ21" i="34" s="1"/>
  <c r="CO21" i="34"/>
  <c r="CL21" i="34"/>
  <c r="CA21" i="34"/>
  <c r="CD21" i="34" s="1"/>
  <c r="BP21" i="34"/>
  <c r="BS21" i="34" s="1"/>
  <c r="BE21" i="34"/>
  <c r="BH21" i="34" s="1"/>
  <c r="AT21" i="34"/>
  <c r="AW21" i="34" s="1"/>
  <c r="AI21" i="34"/>
  <c r="AL21" i="34" s="1"/>
  <c r="X21" i="34"/>
  <c r="AA21" i="34" s="1"/>
  <c r="Q21" i="34"/>
  <c r="N21" i="34" s="1"/>
  <c r="M21" i="34"/>
  <c r="P21" i="34" s="1"/>
  <c r="B21" i="34"/>
  <c r="A21" i="34"/>
  <c r="ED20" i="34"/>
  <c r="EG20" i="34" s="1"/>
  <c r="DS20" i="34"/>
  <c r="DV20" i="34" s="1"/>
  <c r="DH20" i="34"/>
  <c r="DK20" i="34" s="1"/>
  <c r="CW20" i="34"/>
  <c r="CZ20" i="34" s="1"/>
  <c r="CL20" i="34"/>
  <c r="CO20" i="34" s="1"/>
  <c r="CA20" i="34"/>
  <c r="CD20" i="34"/>
  <c r="BP20" i="34"/>
  <c r="BS20" i="34" s="1"/>
  <c r="BE20" i="34"/>
  <c r="BH20" i="34" s="1"/>
  <c r="AT20" i="34"/>
  <c r="AW20" i="34" s="1"/>
  <c r="AI20" i="34"/>
  <c r="AL20" i="34" s="1"/>
  <c r="X20" i="34"/>
  <c r="AA20" i="34" s="1"/>
  <c r="Q20" i="34"/>
  <c r="AB20" i="34" s="1"/>
  <c r="AM20" i="34" s="1"/>
  <c r="M20" i="34"/>
  <c r="P20" i="34" s="1"/>
  <c r="B20" i="34"/>
  <c r="A20" i="34"/>
  <c r="ED19" i="34"/>
  <c r="DS19" i="34"/>
  <c r="DV19" i="34" s="1"/>
  <c r="DH19" i="34"/>
  <c r="DK19" i="34" s="1"/>
  <c r="CW19" i="34"/>
  <c r="CZ19" i="34" s="1"/>
  <c r="CL19" i="34"/>
  <c r="CO19" i="34" s="1"/>
  <c r="CA19" i="34"/>
  <c r="CD19" i="34" s="1"/>
  <c r="BP19" i="34"/>
  <c r="BS19" i="34"/>
  <c r="BE19" i="34"/>
  <c r="BH19" i="34" s="1"/>
  <c r="AT19" i="34"/>
  <c r="AW19" i="34" s="1"/>
  <c r="AI19" i="34"/>
  <c r="AL19" i="34" s="1"/>
  <c r="X19" i="34"/>
  <c r="AA19" i="34" s="1"/>
  <c r="Q19" i="34"/>
  <c r="M19" i="34"/>
  <c r="P19" i="34" s="1"/>
  <c r="B19" i="34"/>
  <c r="A19" i="34"/>
  <c r="ED18" i="34"/>
  <c r="DS18" i="34"/>
  <c r="DV18" i="34" s="1"/>
  <c r="DH18" i="34"/>
  <c r="DK18" i="34" s="1"/>
  <c r="CW18" i="34"/>
  <c r="CZ18" i="34" s="1"/>
  <c r="CL18" i="34"/>
  <c r="CO18" i="34" s="1"/>
  <c r="CD18" i="34"/>
  <c r="CA18" i="34"/>
  <c r="BP18" i="34"/>
  <c r="BS18" i="34" s="1"/>
  <c r="BE18" i="34"/>
  <c r="BH18" i="34" s="1"/>
  <c r="AT18" i="34"/>
  <c r="AW18" i="34" s="1"/>
  <c r="AI18" i="34"/>
  <c r="AL18" i="34" s="1"/>
  <c r="X18" i="34"/>
  <c r="AA18" i="34" s="1"/>
  <c r="Q18" i="34"/>
  <c r="AB18" i="34" s="1"/>
  <c r="AM18" i="34" s="1"/>
  <c r="M18" i="34"/>
  <c r="P18" i="34" s="1"/>
  <c r="B18" i="34"/>
  <c r="A18" i="34"/>
  <c r="ED17" i="34"/>
  <c r="EG17" i="34" s="1"/>
  <c r="DS17" i="34"/>
  <c r="DV17" i="34" s="1"/>
  <c r="DH17" i="34"/>
  <c r="DK17" i="34"/>
  <c r="CW17" i="34"/>
  <c r="CL17" i="34"/>
  <c r="CO17" i="34" s="1"/>
  <c r="CA17" i="34"/>
  <c r="CD17" i="34" s="1"/>
  <c r="BP17" i="34"/>
  <c r="BS17" i="34" s="1"/>
  <c r="BE17" i="34"/>
  <c r="BH17" i="34" s="1"/>
  <c r="AT17" i="34"/>
  <c r="AW17" i="34" s="1"/>
  <c r="AL17" i="34"/>
  <c r="AI17" i="34"/>
  <c r="X17" i="34"/>
  <c r="AA17" i="34" s="1"/>
  <c r="Q17" i="34"/>
  <c r="AB17" i="34" s="1"/>
  <c r="M17" i="34"/>
  <c r="P17" i="34" s="1"/>
  <c r="B17" i="34"/>
  <c r="A17" i="34"/>
  <c r="ED16" i="34"/>
  <c r="EG16" i="34" s="1"/>
  <c r="DS16" i="34"/>
  <c r="DV16" i="34" s="1"/>
  <c r="DH16" i="34"/>
  <c r="DK16" i="34" s="1"/>
  <c r="CW16" i="34"/>
  <c r="CZ16" i="34" s="1"/>
  <c r="CL16" i="34"/>
  <c r="CO16" i="34" s="1"/>
  <c r="CD16" i="34"/>
  <c r="CA16" i="34"/>
  <c r="BP16" i="34"/>
  <c r="BS16" i="34" s="1"/>
  <c r="BE16" i="34"/>
  <c r="BH16" i="34" s="1"/>
  <c r="AT16" i="34"/>
  <c r="AW16" i="34" s="1"/>
  <c r="AI16" i="34"/>
  <c r="AL16" i="34" s="1"/>
  <c r="X16" i="34"/>
  <c r="AA16" i="34" s="1"/>
  <c r="Q16" i="34"/>
  <c r="M16" i="34"/>
  <c r="P16" i="34"/>
  <c r="B16" i="34"/>
  <c r="A16" i="34"/>
  <c r="ED15" i="34"/>
  <c r="EG15" i="34" s="1"/>
  <c r="DS15" i="34"/>
  <c r="DH15" i="34"/>
  <c r="DK15" i="34" s="1"/>
  <c r="CW15" i="34"/>
  <c r="CZ15" i="34" s="1"/>
  <c r="CO15" i="34"/>
  <c r="CL15" i="34"/>
  <c r="CD15" i="34"/>
  <c r="CA15" i="34"/>
  <c r="BS15" i="34"/>
  <c r="BP15" i="34"/>
  <c r="BE15" i="34"/>
  <c r="BH15" i="34" s="1"/>
  <c r="AT15" i="34"/>
  <c r="AW15" i="34" s="1"/>
  <c r="AI15" i="34"/>
  <c r="AL15" i="34" s="1"/>
  <c r="AA15" i="34"/>
  <c r="X15" i="34"/>
  <c r="Q15" i="34"/>
  <c r="N15" i="34" s="1"/>
  <c r="M15" i="34"/>
  <c r="P15" i="34" s="1"/>
  <c r="B15" i="34"/>
  <c r="A15" i="34"/>
  <c r="EG14" i="34"/>
  <c r="ED14" i="34"/>
  <c r="DV14" i="34"/>
  <c r="DS14" i="34"/>
  <c r="DK14" i="34"/>
  <c r="DH14" i="34"/>
  <c r="CZ14" i="34"/>
  <c r="CW14" i="34"/>
  <c r="CO14" i="34"/>
  <c r="CL14" i="34"/>
  <c r="CD14" i="34"/>
  <c r="CA14" i="34"/>
  <c r="BS14" i="34"/>
  <c r="BP14" i="34"/>
  <c r="BE14" i="34"/>
  <c r="BH14" i="34" s="1"/>
  <c r="AT14" i="34"/>
  <c r="AW14" i="34" s="1"/>
  <c r="AI14" i="34"/>
  <c r="AL14" i="34" s="1"/>
  <c r="AA14" i="34"/>
  <c r="X14" i="34"/>
  <c r="Q14" i="34"/>
  <c r="AB14" i="34" s="1"/>
  <c r="M14" i="34"/>
  <c r="P14" i="34" s="1"/>
  <c r="B14" i="34"/>
  <c r="A14" i="34"/>
  <c r="ED13" i="34"/>
  <c r="DS13" i="34"/>
  <c r="DV13" i="34"/>
  <c r="DH13" i="34"/>
  <c r="DK13" i="34" s="1"/>
  <c r="CW13" i="34"/>
  <c r="CZ13" i="34" s="1"/>
  <c r="CL13" i="34"/>
  <c r="CO13" i="34" s="1"/>
  <c r="CA13" i="34"/>
  <c r="CD13" i="34" s="1"/>
  <c r="BP13" i="34"/>
  <c r="BS13" i="34" s="1"/>
  <c r="BE13" i="34"/>
  <c r="BH13" i="34"/>
  <c r="AT13" i="34"/>
  <c r="AW13" i="34"/>
  <c r="AI13" i="34"/>
  <c r="AL13" i="34"/>
  <c r="X13" i="34"/>
  <c r="AA13" i="34" s="1"/>
  <c r="Q13" i="34"/>
  <c r="AB13" i="34" s="1"/>
  <c r="M13" i="34"/>
  <c r="P13" i="34" s="1"/>
  <c r="B13" i="34"/>
  <c r="A13" i="34"/>
  <c r="ED12" i="34"/>
  <c r="EG12" i="34" s="1"/>
  <c r="DS12" i="34"/>
  <c r="DV12" i="34"/>
  <c r="DH12" i="34"/>
  <c r="DK12" i="34"/>
  <c r="CW12" i="34"/>
  <c r="CZ12" i="34"/>
  <c r="CL12" i="34"/>
  <c r="CO12" i="34" s="1"/>
  <c r="CA12" i="34"/>
  <c r="CD12" i="34" s="1"/>
  <c r="BP12" i="34"/>
  <c r="BS12" i="34" s="1"/>
  <c r="BE12" i="34"/>
  <c r="BH12" i="34" s="1"/>
  <c r="AT12" i="34"/>
  <c r="AW12" i="34" s="1"/>
  <c r="AI12" i="34"/>
  <c r="AL12" i="34" s="1"/>
  <c r="AA12" i="34"/>
  <c r="X12" i="34"/>
  <c r="Q12" i="34"/>
  <c r="AB12" i="34" s="1"/>
  <c r="AM12" i="34" s="1"/>
  <c r="M12" i="34"/>
  <c r="P12" i="34" s="1"/>
  <c r="B12" i="34"/>
  <c r="A12" i="34"/>
  <c r="ED11" i="34"/>
  <c r="DS11" i="34"/>
  <c r="DV11" i="34" s="1"/>
  <c r="DH11" i="34"/>
  <c r="DK11" i="34" s="1"/>
  <c r="CZ11" i="34"/>
  <c r="CW11" i="34"/>
  <c r="CL11" i="34"/>
  <c r="CO11" i="34" s="1"/>
  <c r="CA11" i="34"/>
  <c r="CD11" i="34" s="1"/>
  <c r="BP11" i="34"/>
  <c r="BS11" i="34" s="1"/>
  <c r="BH11" i="34"/>
  <c r="BE11" i="34"/>
  <c r="AT11" i="34"/>
  <c r="AW11" i="34" s="1"/>
  <c r="AI11" i="34"/>
  <c r="AL11" i="34" s="1"/>
  <c r="X11" i="34"/>
  <c r="AA11" i="34" s="1"/>
  <c r="Q11" i="34"/>
  <c r="AB11" i="34" s="1"/>
  <c r="M11" i="34"/>
  <c r="P11" i="34" s="1"/>
  <c r="B11" i="34"/>
  <c r="A11" i="34"/>
  <c r="ED10" i="34"/>
  <c r="EG10" i="34" s="1"/>
  <c r="DS10" i="34"/>
  <c r="DV10" i="34" s="1"/>
  <c r="DH10" i="34"/>
  <c r="DK10" i="34" s="1"/>
  <c r="CW10" i="34"/>
  <c r="CL10" i="34"/>
  <c r="CO10" i="34" s="1"/>
  <c r="CA10" i="34"/>
  <c r="CD10" i="34" s="1"/>
  <c r="BS10" i="34"/>
  <c r="BP10" i="34"/>
  <c r="BE10" i="34"/>
  <c r="BH10" i="34" s="1"/>
  <c r="AT10" i="34"/>
  <c r="AW10" i="34" s="1"/>
  <c r="AI10" i="34"/>
  <c r="AL10" i="34" s="1"/>
  <c r="X10" i="34"/>
  <c r="AA10" i="34" s="1"/>
  <c r="Q10" i="34"/>
  <c r="AB10" i="34" s="1"/>
  <c r="M10" i="34"/>
  <c r="P10" i="34" s="1"/>
  <c r="B10" i="34"/>
  <c r="A10" i="34"/>
  <c r="ED9" i="34"/>
  <c r="EG9" i="34" s="1"/>
  <c r="DS9" i="34"/>
  <c r="DV9" i="34" s="1"/>
  <c r="DH9" i="34"/>
  <c r="DK9" i="34" s="1"/>
  <c r="CW9" i="34"/>
  <c r="CZ9" i="34" s="1"/>
  <c r="CL9" i="34"/>
  <c r="CO9" i="34" s="1"/>
  <c r="CA9" i="34"/>
  <c r="CD9" i="34" s="1"/>
  <c r="BP9" i="34"/>
  <c r="BS9" i="34" s="1"/>
  <c r="BE9" i="34"/>
  <c r="BH9" i="34" s="1"/>
  <c r="AW9" i="34"/>
  <c r="AT9" i="34"/>
  <c r="AI9" i="34"/>
  <c r="AL9" i="34" s="1"/>
  <c r="X9" i="34"/>
  <c r="AA9" i="34" s="1"/>
  <c r="Q9" i="34"/>
  <c r="N9" i="34" s="1"/>
  <c r="M9" i="34"/>
  <c r="P9" i="34" s="1"/>
  <c r="B9" i="34"/>
  <c r="A9" i="34"/>
  <c r="ED8" i="34"/>
  <c r="EG8" i="34" s="1"/>
  <c r="DS8" i="34"/>
  <c r="DV8" i="34" s="1"/>
  <c r="DK8" i="34"/>
  <c r="DH8" i="34"/>
  <c r="CW8" i="34"/>
  <c r="CZ8" i="34" s="1"/>
  <c r="CL8" i="34"/>
  <c r="CO8" i="34" s="1"/>
  <c r="CA8" i="34"/>
  <c r="CD8" i="34" s="1"/>
  <c r="BP8" i="34"/>
  <c r="BS8" i="34" s="1"/>
  <c r="BE8" i="34"/>
  <c r="BH8" i="34"/>
  <c r="AT8" i="34"/>
  <c r="AW8" i="34"/>
  <c r="AI8" i="34"/>
  <c r="AL8" i="34"/>
  <c r="X8" i="34"/>
  <c r="AA8" i="34" s="1"/>
  <c r="Q8" i="34"/>
  <c r="AB8" i="34" s="1"/>
  <c r="M8" i="34"/>
  <c r="P8" i="34" s="1"/>
  <c r="B8" i="34"/>
  <c r="A8" i="34"/>
  <c r="EI4" i="34"/>
  <c r="ED68" i="33"/>
  <c r="EG68" i="33" s="1"/>
  <c r="DS68" i="33"/>
  <c r="DV68" i="33" s="1"/>
  <c r="DH68" i="33"/>
  <c r="DK68" i="33" s="1"/>
  <c r="CW68" i="33"/>
  <c r="CZ68" i="33" s="1"/>
  <c r="CL68" i="33"/>
  <c r="CO68" i="33" s="1"/>
  <c r="CA68" i="33"/>
  <c r="CD68" i="33" s="1"/>
  <c r="BP68" i="33"/>
  <c r="BS68" i="33" s="1"/>
  <c r="BE68" i="33"/>
  <c r="BH68" i="33" s="1"/>
  <c r="AT68" i="33"/>
  <c r="AW68" i="33" s="1"/>
  <c r="AI68" i="33"/>
  <c r="AL68" i="33" s="1"/>
  <c r="X68" i="33"/>
  <c r="AA68" i="33" s="1"/>
  <c r="Q68" i="33"/>
  <c r="AB68" i="33" s="1"/>
  <c r="M68" i="33"/>
  <c r="P68" i="33" s="1"/>
  <c r="ED67" i="33"/>
  <c r="EG67" i="33" s="1"/>
  <c r="DS67" i="33"/>
  <c r="DV67" i="33" s="1"/>
  <c r="DH67" i="33"/>
  <c r="DK67" i="33" s="1"/>
  <c r="CW67" i="33"/>
  <c r="CZ67" i="33" s="1"/>
  <c r="CL67" i="33"/>
  <c r="CO67" i="33" s="1"/>
  <c r="CA67" i="33"/>
  <c r="CD67" i="33" s="1"/>
  <c r="BP67" i="33"/>
  <c r="BS67" i="33" s="1"/>
  <c r="BE67" i="33"/>
  <c r="BH67" i="33" s="1"/>
  <c r="AT67" i="33"/>
  <c r="AW67" i="33" s="1"/>
  <c r="AI67" i="33"/>
  <c r="AL67" i="33" s="1"/>
  <c r="X67" i="33"/>
  <c r="AA67" i="33"/>
  <c r="Q67" i="33"/>
  <c r="AB67" i="33"/>
  <c r="AM67" i="33" s="1"/>
  <c r="N67" i="33"/>
  <c r="M67" i="33"/>
  <c r="P67" i="33" s="1"/>
  <c r="ED66" i="33"/>
  <c r="EG66" i="33" s="1"/>
  <c r="DS66" i="33"/>
  <c r="DV66" i="33" s="1"/>
  <c r="DH66" i="33"/>
  <c r="DK66" i="33" s="1"/>
  <c r="CW66" i="33"/>
  <c r="CZ66" i="33" s="1"/>
  <c r="CL66" i="33"/>
  <c r="CO66" i="33" s="1"/>
  <c r="CA66" i="33"/>
  <c r="CD66" i="33" s="1"/>
  <c r="BP66" i="33"/>
  <c r="BS66" i="33" s="1"/>
  <c r="BE66" i="33"/>
  <c r="BH66" i="33" s="1"/>
  <c r="AT66" i="33"/>
  <c r="AW66" i="33" s="1"/>
  <c r="AI66" i="33"/>
  <c r="AL66" i="33" s="1"/>
  <c r="X66" i="33"/>
  <c r="AA66" i="33" s="1"/>
  <c r="Q66" i="33"/>
  <c r="M66" i="33"/>
  <c r="P66" i="33"/>
  <c r="ED65" i="33"/>
  <c r="EG65" i="33"/>
  <c r="DS65" i="33"/>
  <c r="DV65" i="33"/>
  <c r="DH65" i="33"/>
  <c r="DK65" i="33"/>
  <c r="CW65" i="33"/>
  <c r="CZ65" i="33"/>
  <c r="CL65" i="33"/>
  <c r="CO65" i="33" s="1"/>
  <c r="CA65" i="33"/>
  <c r="CD65" i="33" s="1"/>
  <c r="BP65" i="33"/>
  <c r="BS65" i="33" s="1"/>
  <c r="BE65" i="33"/>
  <c r="BH65" i="33"/>
  <c r="AT65" i="33"/>
  <c r="AW65" i="33"/>
  <c r="AI65" i="33"/>
  <c r="AL65" i="33" s="1"/>
  <c r="X65" i="33"/>
  <c r="AA65" i="33" s="1"/>
  <c r="Q65" i="33"/>
  <c r="AB65" i="33"/>
  <c r="AM65" i="33" s="1"/>
  <c r="N65" i="33"/>
  <c r="M65" i="33"/>
  <c r="P65" i="33" s="1"/>
  <c r="ED64" i="33"/>
  <c r="EG64" i="33" s="1"/>
  <c r="DS64" i="33"/>
  <c r="DV64" i="33" s="1"/>
  <c r="DH64" i="33"/>
  <c r="DK64" i="33" s="1"/>
  <c r="CW64" i="33"/>
  <c r="CZ64" i="33" s="1"/>
  <c r="CL64" i="33"/>
  <c r="CO64" i="33" s="1"/>
  <c r="CA64" i="33"/>
  <c r="CD64" i="33" s="1"/>
  <c r="BS64" i="33"/>
  <c r="BP64" i="33"/>
  <c r="BE64" i="33"/>
  <c r="BH64" i="33" s="1"/>
  <c r="AT64" i="33"/>
  <c r="AW64" i="33" s="1"/>
  <c r="AI64" i="33"/>
  <c r="AL64" i="33"/>
  <c r="X64" i="33"/>
  <c r="AA64" i="33" s="1"/>
  <c r="Q64" i="33"/>
  <c r="AB64" i="33" s="1"/>
  <c r="M64" i="33"/>
  <c r="P64" i="33" s="1"/>
  <c r="ED63" i="33"/>
  <c r="EG63" i="33" s="1"/>
  <c r="DS63" i="33"/>
  <c r="DV63" i="33" s="1"/>
  <c r="DH63" i="33"/>
  <c r="DK63" i="33" s="1"/>
  <c r="CW63" i="33"/>
  <c r="CZ63" i="33"/>
  <c r="CL63" i="33"/>
  <c r="CO63" i="33"/>
  <c r="CA63" i="33"/>
  <c r="CD63" i="33"/>
  <c r="BP63" i="33"/>
  <c r="BS63" i="33" s="1"/>
  <c r="BE63" i="33"/>
  <c r="BH63" i="33" s="1"/>
  <c r="AT63" i="33"/>
  <c r="AW63" i="33" s="1"/>
  <c r="AI63" i="33"/>
  <c r="AL63" i="33" s="1"/>
  <c r="X63" i="33"/>
  <c r="AA63" i="33" s="1"/>
  <c r="Q63" i="33"/>
  <c r="AB63" i="33" s="1"/>
  <c r="N63" i="33"/>
  <c r="M63" i="33"/>
  <c r="P63" i="33" s="1"/>
  <c r="ED62" i="33"/>
  <c r="EG62" i="33" s="1"/>
  <c r="DS62" i="33"/>
  <c r="DV62" i="33" s="1"/>
  <c r="DK62" i="33"/>
  <c r="DH62" i="33"/>
  <c r="CW62" i="33"/>
  <c r="CZ62" i="33" s="1"/>
  <c r="CL62" i="33"/>
  <c r="CO62" i="33" s="1"/>
  <c r="CA62" i="33"/>
  <c r="CD62" i="33" s="1"/>
  <c r="BP62" i="33"/>
  <c r="BS62" i="33" s="1"/>
  <c r="BE62" i="33"/>
  <c r="BH62" i="33" s="1"/>
  <c r="AT62" i="33"/>
  <c r="AW62" i="33" s="1"/>
  <c r="AI62" i="33"/>
  <c r="AL62" i="33"/>
  <c r="X62" i="33"/>
  <c r="AA62" i="33"/>
  <c r="Q62" i="33"/>
  <c r="AB62" i="33" s="1"/>
  <c r="N62" i="33"/>
  <c r="M62" i="33"/>
  <c r="P62" i="33"/>
  <c r="ED61" i="33"/>
  <c r="EG61" i="33"/>
  <c r="DS61" i="33"/>
  <c r="DV61" i="33"/>
  <c r="DH61" i="33"/>
  <c r="DK61" i="33" s="1"/>
  <c r="CW61" i="33"/>
  <c r="CZ61" i="33" s="1"/>
  <c r="CL61" i="33"/>
  <c r="CO61" i="33" s="1"/>
  <c r="CA61" i="33"/>
  <c r="CD61" i="33"/>
  <c r="BP61" i="33"/>
  <c r="BS61" i="33"/>
  <c r="BE61" i="33"/>
  <c r="BH61" i="33"/>
  <c r="AT61" i="33"/>
  <c r="AW61" i="33"/>
  <c r="AI61" i="33"/>
  <c r="AL61" i="33" s="1"/>
  <c r="AA61" i="33"/>
  <c r="X61" i="33"/>
  <c r="Q61" i="33"/>
  <c r="M61" i="33"/>
  <c r="P61" i="33" s="1"/>
  <c r="EG60" i="33"/>
  <c r="ED60" i="33"/>
  <c r="DS60" i="33"/>
  <c r="DV60" i="33" s="1"/>
  <c r="DH60" i="33"/>
  <c r="DK60" i="33" s="1"/>
  <c r="CW60" i="33"/>
  <c r="CZ60" i="33" s="1"/>
  <c r="CL60" i="33"/>
  <c r="CO60" i="33" s="1"/>
  <c r="CA60" i="33"/>
  <c r="CD60" i="33" s="1"/>
  <c r="BP60" i="33"/>
  <c r="BS60" i="33" s="1"/>
  <c r="BE60" i="33"/>
  <c r="BH60" i="33" s="1"/>
  <c r="AT60" i="33"/>
  <c r="AW60" i="33" s="1"/>
  <c r="AI60" i="33"/>
  <c r="AL60" i="33" s="1"/>
  <c r="X60" i="33"/>
  <c r="AA60" i="33" s="1"/>
  <c r="Q60" i="33"/>
  <c r="M60" i="33"/>
  <c r="P60" i="33" s="1"/>
  <c r="ED59" i="33"/>
  <c r="EG59" i="33" s="1"/>
  <c r="DS59" i="33"/>
  <c r="DV59" i="33" s="1"/>
  <c r="DH59" i="33"/>
  <c r="DK59" i="33" s="1"/>
  <c r="CW59" i="33"/>
  <c r="CZ59" i="33"/>
  <c r="CL59" i="33"/>
  <c r="CO59" i="33" s="1"/>
  <c r="CA59" i="33"/>
  <c r="CD59" i="33" s="1"/>
  <c r="BP59" i="33"/>
  <c r="BS59" i="33" s="1"/>
  <c r="BE59" i="33"/>
  <c r="BH59" i="33" s="1"/>
  <c r="AT59" i="33"/>
  <c r="AW59" i="33" s="1"/>
  <c r="AI59" i="33"/>
  <c r="AL59" i="33"/>
  <c r="X59" i="33"/>
  <c r="AA59" i="33" s="1"/>
  <c r="Q59" i="33"/>
  <c r="M59" i="33"/>
  <c r="P59" i="33" s="1"/>
  <c r="ED58" i="33"/>
  <c r="EG58" i="33" s="1"/>
  <c r="DS58" i="33"/>
  <c r="DV58" i="33" s="1"/>
  <c r="DH58" i="33"/>
  <c r="DK58" i="33" s="1"/>
  <c r="CW58" i="33"/>
  <c r="CZ58" i="33" s="1"/>
  <c r="CL58" i="33"/>
  <c r="CO58" i="33" s="1"/>
  <c r="CA58" i="33"/>
  <c r="CD58" i="33" s="1"/>
  <c r="BP58" i="33"/>
  <c r="BS58" i="33" s="1"/>
  <c r="BE58" i="33"/>
  <c r="BH58" i="33" s="1"/>
  <c r="AW58" i="33"/>
  <c r="AT58" i="33"/>
  <c r="AI58" i="33"/>
  <c r="AL58" i="33" s="1"/>
  <c r="X58" i="33"/>
  <c r="AA58" i="33" s="1"/>
  <c r="Q58" i="33"/>
  <c r="M58" i="33"/>
  <c r="P58" i="33" s="1"/>
  <c r="ED57" i="33"/>
  <c r="EG57" i="33" s="1"/>
  <c r="DS57" i="33"/>
  <c r="DV57" i="33" s="1"/>
  <c r="DH57" i="33"/>
  <c r="DK57" i="33" s="1"/>
  <c r="CW57" i="33"/>
  <c r="CZ57" i="33"/>
  <c r="CL57" i="33"/>
  <c r="CO57" i="33"/>
  <c r="CA57" i="33"/>
  <c r="CD57" i="33"/>
  <c r="BP57" i="33"/>
  <c r="BS57" i="33"/>
  <c r="BE57" i="33"/>
  <c r="BH57" i="33"/>
  <c r="AT57" i="33"/>
  <c r="AW57" i="33"/>
  <c r="AI57" i="33"/>
  <c r="AL57" i="33" s="1"/>
  <c r="AB57" i="33"/>
  <c r="X57" i="33"/>
  <c r="AA57" i="33" s="1"/>
  <c r="Q57" i="33"/>
  <c r="N57" i="33" s="1"/>
  <c r="M57" i="33"/>
  <c r="P57" i="33" s="1"/>
  <c r="ED56" i="33"/>
  <c r="EG56" i="33" s="1"/>
  <c r="DS56" i="33"/>
  <c r="DV56" i="33" s="1"/>
  <c r="DH56" i="33"/>
  <c r="DK56" i="33" s="1"/>
  <c r="CW56" i="33"/>
  <c r="CZ56" i="33" s="1"/>
  <c r="CO56" i="33"/>
  <c r="CL56" i="33"/>
  <c r="CA56" i="33"/>
  <c r="CD56" i="33" s="1"/>
  <c r="BP56" i="33"/>
  <c r="BS56" i="33" s="1"/>
  <c r="BE56" i="33"/>
  <c r="BH56" i="33" s="1"/>
  <c r="AT56" i="33"/>
  <c r="AW56" i="33" s="1"/>
  <c r="AI56" i="33"/>
  <c r="AL56" i="33" s="1"/>
  <c r="X56" i="33"/>
  <c r="AA56" i="33" s="1"/>
  <c r="Q56" i="33"/>
  <c r="M56" i="33"/>
  <c r="P56" i="33" s="1"/>
  <c r="ED55" i="33"/>
  <c r="EG55" i="33" s="1"/>
  <c r="DS55" i="33"/>
  <c r="DV55" i="33" s="1"/>
  <c r="DH55" i="33"/>
  <c r="DK55" i="33" s="1"/>
  <c r="CW55" i="33"/>
  <c r="CZ55" i="33"/>
  <c r="CL55" i="33"/>
  <c r="CO55" i="33" s="1"/>
  <c r="CA55" i="33"/>
  <c r="CD55" i="33" s="1"/>
  <c r="BP55" i="33"/>
  <c r="BS55" i="33" s="1"/>
  <c r="BE55" i="33"/>
  <c r="BH55" i="33" s="1"/>
  <c r="AT55" i="33"/>
  <c r="AW55" i="33" s="1"/>
  <c r="AI55" i="33"/>
  <c r="AL55" i="33"/>
  <c r="X55" i="33"/>
  <c r="AA55" i="33" s="1"/>
  <c r="Q55" i="33"/>
  <c r="M55" i="33"/>
  <c r="P55" i="33" s="1"/>
  <c r="ED54" i="33"/>
  <c r="EG54" i="33" s="1"/>
  <c r="DS54" i="33"/>
  <c r="DV54" i="33" s="1"/>
  <c r="DH54" i="33"/>
  <c r="DK54" i="33" s="1"/>
  <c r="CW54" i="33"/>
  <c r="CZ54" i="33" s="1"/>
  <c r="CL54" i="33"/>
  <c r="CO54" i="33" s="1"/>
  <c r="CA54" i="33"/>
  <c r="CD54" i="33" s="1"/>
  <c r="BP54" i="33"/>
  <c r="BS54" i="33" s="1"/>
  <c r="BE54" i="33"/>
  <c r="BH54" i="33" s="1"/>
  <c r="AT54" i="33"/>
  <c r="AW54" i="33" s="1"/>
  <c r="AI54" i="33"/>
  <c r="AL54" i="33" s="1"/>
  <c r="X54" i="33"/>
  <c r="AA54" i="33" s="1"/>
  <c r="Q54" i="33"/>
  <c r="AB54" i="33" s="1"/>
  <c r="AM54" i="33" s="1"/>
  <c r="M54" i="33"/>
  <c r="P54" i="33" s="1"/>
  <c r="ED53" i="33"/>
  <c r="EG53" i="33" s="1"/>
  <c r="DS53" i="33"/>
  <c r="DV53" i="33" s="1"/>
  <c r="DH53" i="33"/>
  <c r="DK53" i="33" s="1"/>
  <c r="CW53" i="33"/>
  <c r="CZ53" i="33" s="1"/>
  <c r="CL53" i="33"/>
  <c r="CO53" i="33" s="1"/>
  <c r="CA53" i="33"/>
  <c r="CD53" i="33" s="1"/>
  <c r="BP53" i="33"/>
  <c r="BS53" i="33" s="1"/>
  <c r="BE53" i="33"/>
  <c r="BH53" i="33" s="1"/>
  <c r="AT53" i="33"/>
  <c r="AW53" i="33" s="1"/>
  <c r="AI53" i="33"/>
  <c r="AL53" i="33" s="1"/>
  <c r="X53" i="33"/>
  <c r="AA53" i="33" s="1"/>
  <c r="Q53" i="33"/>
  <c r="M53" i="33"/>
  <c r="P53" i="33"/>
  <c r="ED52" i="33"/>
  <c r="EG52" i="33"/>
  <c r="DS52" i="33"/>
  <c r="DV52" i="33"/>
  <c r="DH52" i="33"/>
  <c r="DK52" i="33"/>
  <c r="CW52" i="33"/>
  <c r="CZ52" i="33"/>
  <c r="CL52" i="33"/>
  <c r="CO52" i="33"/>
  <c r="CA52" i="33"/>
  <c r="CD52" i="33"/>
  <c r="BP52" i="33"/>
  <c r="BS52" i="33"/>
  <c r="BE52" i="33"/>
  <c r="BH52" i="33"/>
  <c r="AT52" i="33"/>
  <c r="AW52" i="33"/>
  <c r="AI52" i="33"/>
  <c r="AL52" i="33" s="1"/>
  <c r="X52" i="33"/>
  <c r="AA52" i="33" s="1"/>
  <c r="Q52" i="33"/>
  <c r="M52" i="33"/>
  <c r="P52" i="33" s="1"/>
  <c r="ED51" i="33"/>
  <c r="EG51" i="33" s="1"/>
  <c r="DS51" i="33"/>
  <c r="DV51" i="33" s="1"/>
  <c r="DH51" i="33"/>
  <c r="DK51" i="33" s="1"/>
  <c r="CW51" i="33"/>
  <c r="CZ51" i="33" s="1"/>
  <c r="CL51" i="33"/>
  <c r="CO51" i="33" s="1"/>
  <c r="CA51" i="33"/>
  <c r="CD51" i="33" s="1"/>
  <c r="BP51" i="33"/>
  <c r="BS51" i="33" s="1"/>
  <c r="BE51" i="33"/>
  <c r="BH51" i="33" s="1"/>
  <c r="AT51" i="33"/>
  <c r="AW51" i="33" s="1"/>
  <c r="AI51" i="33"/>
  <c r="AL51" i="33" s="1"/>
  <c r="X51" i="33"/>
  <c r="AA51" i="33" s="1"/>
  <c r="Q51" i="33"/>
  <c r="AB51" i="33" s="1"/>
  <c r="AM51" i="33" s="1"/>
  <c r="M51" i="33"/>
  <c r="P51" i="33"/>
  <c r="ED50" i="33"/>
  <c r="EG50" i="33"/>
  <c r="DS50" i="33"/>
  <c r="DV50" i="33"/>
  <c r="DH50" i="33"/>
  <c r="DK50" i="33"/>
  <c r="CW50" i="33"/>
  <c r="CZ50" i="33"/>
  <c r="CL50" i="33"/>
  <c r="CO50" i="33"/>
  <c r="CA50" i="33"/>
  <c r="CD50" i="33"/>
  <c r="BP50" i="33"/>
  <c r="BS50" i="33"/>
  <c r="BE50" i="33"/>
  <c r="BH50" i="33"/>
  <c r="AT50" i="33"/>
  <c r="AW50" i="33"/>
  <c r="AI50" i="33"/>
  <c r="AL50" i="33"/>
  <c r="X50" i="33"/>
  <c r="AA50" i="33"/>
  <c r="Q50" i="33"/>
  <c r="M50" i="33"/>
  <c r="P50" i="33" s="1"/>
  <c r="ED49" i="33"/>
  <c r="EG49" i="33" s="1"/>
  <c r="DS49" i="33"/>
  <c r="DV49" i="33" s="1"/>
  <c r="DH49" i="33"/>
  <c r="DK49" i="33" s="1"/>
  <c r="CW49" i="33"/>
  <c r="CZ49" i="33" s="1"/>
  <c r="CL49" i="33"/>
  <c r="CO49" i="33" s="1"/>
  <c r="CA49" i="33"/>
  <c r="CD49" i="33" s="1"/>
  <c r="BP49" i="33"/>
  <c r="BS49" i="33" s="1"/>
  <c r="BE49" i="33"/>
  <c r="BH49" i="33" s="1"/>
  <c r="AT49" i="33"/>
  <c r="AW49" i="33" s="1"/>
  <c r="AI49" i="33"/>
  <c r="AL49" i="33" s="1"/>
  <c r="AA49" i="33"/>
  <c r="X49" i="33"/>
  <c r="Q49" i="33"/>
  <c r="AB49" i="33" s="1"/>
  <c r="AM49" i="33" s="1"/>
  <c r="AJ49" i="33" s="1"/>
  <c r="M49" i="33"/>
  <c r="P49" i="33" s="1"/>
  <c r="EG48" i="33"/>
  <c r="ED48" i="33"/>
  <c r="DS48" i="33"/>
  <c r="DV48" i="33" s="1"/>
  <c r="DH48" i="33"/>
  <c r="DK48" i="33" s="1"/>
  <c r="CW48" i="33"/>
  <c r="CZ48" i="33" s="1"/>
  <c r="CL48" i="33"/>
  <c r="CO48" i="33" s="1"/>
  <c r="CA48" i="33"/>
  <c r="CD48" i="33" s="1"/>
  <c r="BS48" i="33"/>
  <c r="BP48" i="33"/>
  <c r="BE48" i="33"/>
  <c r="BH48" i="33" s="1"/>
  <c r="AT48" i="33"/>
  <c r="AW48" i="33" s="1"/>
  <c r="AI48" i="33"/>
  <c r="AL48" i="33" s="1"/>
  <c r="X48" i="33"/>
  <c r="AA48" i="33" s="1"/>
  <c r="Q48" i="33"/>
  <c r="AB48" i="33" s="1"/>
  <c r="N48" i="33"/>
  <c r="M48" i="33"/>
  <c r="P48" i="33"/>
  <c r="ED47" i="33"/>
  <c r="EG47" i="33" s="1"/>
  <c r="DS47" i="33"/>
  <c r="DV47" i="33" s="1"/>
  <c r="DH47" i="33"/>
  <c r="DK47" i="33" s="1"/>
  <c r="CW47" i="33"/>
  <c r="CZ47" i="33" s="1"/>
  <c r="CL47" i="33"/>
  <c r="CO47" i="33" s="1"/>
  <c r="CA47" i="33"/>
  <c r="CD47" i="33" s="1"/>
  <c r="BP47" i="33"/>
  <c r="BS47" i="33" s="1"/>
  <c r="BE47" i="33"/>
  <c r="BH47" i="33"/>
  <c r="AT47" i="33"/>
  <c r="AW47" i="33" s="1"/>
  <c r="AI47" i="33"/>
  <c r="AL47" i="33" s="1"/>
  <c r="X47" i="33"/>
  <c r="AA47" i="33" s="1"/>
  <c r="Q47" i="33"/>
  <c r="N47" i="33" s="1"/>
  <c r="M47" i="33"/>
  <c r="P47" i="33" s="1"/>
  <c r="ED46" i="33"/>
  <c r="EG46" i="33" s="1"/>
  <c r="DS46" i="33"/>
  <c r="DV46" i="33" s="1"/>
  <c r="DH46" i="33"/>
  <c r="DK46" i="33" s="1"/>
  <c r="CW46" i="33"/>
  <c r="CZ46" i="33"/>
  <c r="CL46" i="33"/>
  <c r="CO46" i="33" s="1"/>
  <c r="CA46" i="33"/>
  <c r="CD46" i="33" s="1"/>
  <c r="BP46" i="33"/>
  <c r="BS46" i="33" s="1"/>
  <c r="BE46" i="33"/>
  <c r="BH46" i="33" s="1"/>
  <c r="AT46" i="33"/>
  <c r="AW46" i="33" s="1"/>
  <c r="AI46" i="33"/>
  <c r="AL46" i="33" s="1"/>
  <c r="AA46" i="33"/>
  <c r="X46" i="33"/>
  <c r="Q46" i="33"/>
  <c r="M46" i="33"/>
  <c r="P46" i="33" s="1"/>
  <c r="P42" i="33"/>
  <c r="EG41" i="33"/>
  <c r="DV41" i="33"/>
  <c r="DK41" i="33"/>
  <c r="CZ41" i="33"/>
  <c r="CO41" i="33"/>
  <c r="CD41" i="33"/>
  <c r="BS41" i="33"/>
  <c r="BH41" i="33"/>
  <c r="AW41" i="33"/>
  <c r="AL41" i="33"/>
  <c r="AA41" i="33"/>
  <c r="AA42" i="33" s="1"/>
  <c r="P35" i="33"/>
  <c r="P33" i="33"/>
  <c r="P39" i="33" s="1"/>
  <c r="ED29" i="33"/>
  <c r="DS29" i="33"/>
  <c r="DV29" i="33"/>
  <c r="DH29" i="33"/>
  <c r="DK29" i="33"/>
  <c r="CW29" i="33"/>
  <c r="CZ29" i="33"/>
  <c r="CL29" i="33"/>
  <c r="CA29" i="33"/>
  <c r="CD29" i="33" s="1"/>
  <c r="BP29" i="33"/>
  <c r="BS29" i="33" s="1"/>
  <c r="BE29" i="33"/>
  <c r="BH29" i="33"/>
  <c r="AT29" i="33"/>
  <c r="AW29" i="33"/>
  <c r="AI29" i="33"/>
  <c r="AL29" i="33"/>
  <c r="X29" i="33"/>
  <c r="AA29" i="33" s="1"/>
  <c r="Q29" i="33"/>
  <c r="M29" i="33"/>
  <c r="P29" i="33" s="1"/>
  <c r="B29" i="33"/>
  <c r="A29" i="33"/>
  <c r="ED28" i="33"/>
  <c r="EG28" i="33" s="1"/>
  <c r="DS28" i="33"/>
  <c r="DV28" i="33" s="1"/>
  <c r="DH28" i="33"/>
  <c r="DK28" i="33" s="1"/>
  <c r="CW28" i="33"/>
  <c r="CZ28" i="33" s="1"/>
  <c r="CL28" i="33"/>
  <c r="CO28" i="33" s="1"/>
  <c r="CA28" i="33"/>
  <c r="CD28" i="33" s="1"/>
  <c r="BP28" i="33"/>
  <c r="BS28" i="33"/>
  <c r="BE28" i="33"/>
  <c r="BH28" i="33" s="1"/>
  <c r="AT28" i="33"/>
  <c r="AW28" i="33" s="1"/>
  <c r="AI28" i="33"/>
  <c r="AL28" i="33" s="1"/>
  <c r="X28" i="33"/>
  <c r="AA28" i="33" s="1"/>
  <c r="Q28" i="33"/>
  <c r="AB28" i="33" s="1"/>
  <c r="M28" i="33"/>
  <c r="P28" i="33" s="1"/>
  <c r="B28" i="33"/>
  <c r="A28" i="33"/>
  <c r="ED27" i="33"/>
  <c r="DS27" i="33"/>
  <c r="DV27" i="33" s="1"/>
  <c r="DH27" i="33"/>
  <c r="DK27" i="33" s="1"/>
  <c r="CW27" i="33"/>
  <c r="CZ27" i="33" s="1"/>
  <c r="CL27" i="33"/>
  <c r="CO27" i="33" s="1"/>
  <c r="CA27" i="33"/>
  <c r="CD27" i="33" s="1"/>
  <c r="BP27" i="33"/>
  <c r="BS27" i="33"/>
  <c r="BE27" i="33"/>
  <c r="BH27" i="33" s="1"/>
  <c r="AT27" i="33"/>
  <c r="AW27" i="33" s="1"/>
  <c r="AI27" i="33"/>
  <c r="AL27" i="33" s="1"/>
  <c r="X27" i="33"/>
  <c r="AA27" i="33" s="1"/>
  <c r="Q27" i="33"/>
  <c r="M27" i="33"/>
  <c r="P27" i="33" s="1"/>
  <c r="B27" i="33"/>
  <c r="A27" i="33"/>
  <c r="EG26" i="33"/>
  <c r="ED26" i="33"/>
  <c r="DS26" i="33"/>
  <c r="DH26" i="33"/>
  <c r="DK26" i="33" s="1"/>
  <c r="CW26" i="33"/>
  <c r="CZ26" i="33" s="1"/>
  <c r="CL26" i="33"/>
  <c r="CO26" i="33" s="1"/>
  <c r="CA26" i="33"/>
  <c r="CD26" i="33" s="1"/>
  <c r="BP26" i="33"/>
  <c r="BS26" i="33" s="1"/>
  <c r="BE26" i="33"/>
  <c r="BH26" i="33" s="1"/>
  <c r="AT26" i="33"/>
  <c r="AW26" i="33" s="1"/>
  <c r="AI26" i="33"/>
  <c r="AL26" i="33" s="1"/>
  <c r="X26" i="33"/>
  <c r="AA26" i="33"/>
  <c r="Q26" i="33"/>
  <c r="AB26" i="33"/>
  <c r="N26" i="33"/>
  <c r="M26" i="33"/>
  <c r="P26" i="33" s="1"/>
  <c r="B26" i="33"/>
  <c r="A26" i="33"/>
  <c r="ED25" i="33"/>
  <c r="DS25" i="33"/>
  <c r="DV25" i="33" s="1"/>
  <c r="DH25" i="33"/>
  <c r="DK25" i="33" s="1"/>
  <c r="CW25" i="33"/>
  <c r="CZ25" i="33" s="1"/>
  <c r="CL25" i="33"/>
  <c r="CO25" i="33" s="1"/>
  <c r="CA25" i="33"/>
  <c r="CD25" i="33" s="1"/>
  <c r="BP25" i="33"/>
  <c r="BS25" i="33" s="1"/>
  <c r="BE25" i="33"/>
  <c r="BH25" i="33" s="1"/>
  <c r="AT25" i="33"/>
  <c r="AW25" i="33" s="1"/>
  <c r="AI25" i="33"/>
  <c r="AL25" i="33" s="1"/>
  <c r="X25" i="33"/>
  <c r="AA25" i="33" s="1"/>
  <c r="Q25" i="33"/>
  <c r="N25" i="33" s="1"/>
  <c r="M25" i="33"/>
  <c r="P25" i="33" s="1"/>
  <c r="B25" i="33"/>
  <c r="A25" i="33"/>
  <c r="ED24" i="33"/>
  <c r="EG24" i="33" s="1"/>
  <c r="DS24" i="33"/>
  <c r="DV24" i="33" s="1"/>
  <c r="DH24" i="33"/>
  <c r="DK24" i="33" s="1"/>
  <c r="CW24" i="33"/>
  <c r="CZ24" i="33" s="1"/>
  <c r="CL24" i="33"/>
  <c r="CO24" i="33" s="1"/>
  <c r="CA24" i="33"/>
  <c r="CD24" i="33" s="1"/>
  <c r="BP24" i="33"/>
  <c r="BE24" i="33"/>
  <c r="BH24" i="33" s="1"/>
  <c r="AT24" i="33"/>
  <c r="AW24" i="33" s="1"/>
  <c r="AI24" i="33"/>
  <c r="AL24" i="33" s="1"/>
  <c r="X24" i="33"/>
  <c r="AA24" i="33" s="1"/>
  <c r="Q24" i="33"/>
  <c r="AB24" i="33"/>
  <c r="N24" i="33"/>
  <c r="M24" i="33"/>
  <c r="P24" i="33" s="1"/>
  <c r="B24" i="33"/>
  <c r="A24" i="33"/>
  <c r="ED23" i="33"/>
  <c r="EG23" i="33" s="1"/>
  <c r="DS23" i="33"/>
  <c r="DV23" i="33" s="1"/>
  <c r="DH23" i="33"/>
  <c r="DK23" i="33" s="1"/>
  <c r="CW23" i="33"/>
  <c r="CZ23" i="33" s="1"/>
  <c r="CL23" i="33"/>
  <c r="CO23" i="33" s="1"/>
  <c r="CA23" i="33"/>
  <c r="CD23" i="33" s="1"/>
  <c r="BS23" i="33"/>
  <c r="BP23" i="33"/>
  <c r="BH23" i="33"/>
  <c r="BE23" i="33"/>
  <c r="AW23" i="33"/>
  <c r="AT23" i="33"/>
  <c r="AI23" i="33"/>
  <c r="AL23" i="33" s="1"/>
  <c r="X23" i="33"/>
  <c r="AA23" i="33" s="1"/>
  <c r="Q23" i="33"/>
  <c r="N23" i="33" s="1"/>
  <c r="M23" i="33"/>
  <c r="P23" i="33" s="1"/>
  <c r="B23" i="33"/>
  <c r="A23" i="33"/>
  <c r="ED22" i="33"/>
  <c r="DS22" i="33"/>
  <c r="DV22" i="33" s="1"/>
  <c r="DH22" i="33"/>
  <c r="DK22" i="33" s="1"/>
  <c r="CW22" i="33"/>
  <c r="CZ22" i="33" s="1"/>
  <c r="CL22" i="33"/>
  <c r="CO22" i="33" s="1"/>
  <c r="CA22" i="33"/>
  <c r="CD22" i="33" s="1"/>
  <c r="BP22" i="33"/>
  <c r="BS22" i="33" s="1"/>
  <c r="BE22" i="33"/>
  <c r="BH22" i="33" s="1"/>
  <c r="AT22" i="33"/>
  <c r="AW22" i="33"/>
  <c r="AI22" i="33"/>
  <c r="AL22" i="33"/>
  <c r="X22" i="33"/>
  <c r="AA22" i="33"/>
  <c r="Q22" i="33"/>
  <c r="AB22" i="33"/>
  <c r="M22" i="33"/>
  <c r="P22" i="33"/>
  <c r="B22" i="33"/>
  <c r="A22" i="33"/>
  <c r="ED21" i="33"/>
  <c r="EG21" i="33"/>
  <c r="DS21" i="33"/>
  <c r="DH21" i="33"/>
  <c r="DK21" i="33" s="1"/>
  <c r="CW21" i="33"/>
  <c r="CZ21" i="33" s="1"/>
  <c r="CL21" i="33"/>
  <c r="CO21" i="33" s="1"/>
  <c r="CA21" i="33"/>
  <c r="CD21" i="33" s="1"/>
  <c r="BP21" i="33"/>
  <c r="BS21" i="33" s="1"/>
  <c r="BE21" i="33"/>
  <c r="BH21" i="33" s="1"/>
  <c r="AT21" i="33"/>
  <c r="AW21" i="33"/>
  <c r="AI21" i="33"/>
  <c r="AL21" i="33" s="1"/>
  <c r="X21" i="33"/>
  <c r="AA21" i="33" s="1"/>
  <c r="Q21" i="33"/>
  <c r="AB21" i="33" s="1"/>
  <c r="M21" i="33"/>
  <c r="P21" i="33" s="1"/>
  <c r="B21" i="33"/>
  <c r="A21" i="33"/>
  <c r="ED20" i="33"/>
  <c r="EG20" i="33" s="1"/>
  <c r="DS20" i="33"/>
  <c r="DV20" i="33" s="1"/>
  <c r="DH20" i="33"/>
  <c r="DK20" i="33" s="1"/>
  <c r="CW20" i="33"/>
  <c r="CZ20" i="33" s="1"/>
  <c r="CL20" i="33"/>
  <c r="CO20" i="33" s="1"/>
  <c r="CA20" i="33"/>
  <c r="CD20" i="33" s="1"/>
  <c r="BP20" i="33"/>
  <c r="BS20" i="33" s="1"/>
  <c r="BE20" i="33"/>
  <c r="BH20" i="33" s="1"/>
  <c r="AT20" i="33"/>
  <c r="AW20" i="33" s="1"/>
  <c r="AI20" i="33"/>
  <c r="AL20" i="33" s="1"/>
  <c r="X20" i="33"/>
  <c r="AA20" i="33" s="1"/>
  <c r="Q20" i="33"/>
  <c r="AB20" i="33" s="1"/>
  <c r="M20" i="33"/>
  <c r="P20" i="33" s="1"/>
  <c r="B20" i="33"/>
  <c r="A20" i="33"/>
  <c r="ED19" i="33"/>
  <c r="EG19" i="33" s="1"/>
  <c r="DS19" i="33"/>
  <c r="DV19" i="33"/>
  <c r="DH19" i="33"/>
  <c r="DK19" i="33" s="1"/>
  <c r="CW19" i="33"/>
  <c r="CZ19" i="33" s="1"/>
  <c r="CL19" i="33"/>
  <c r="CO19" i="33" s="1"/>
  <c r="CA19" i="33"/>
  <c r="CD19" i="33"/>
  <c r="BP19" i="33"/>
  <c r="BS19" i="33" s="1"/>
  <c r="BE19" i="33"/>
  <c r="BH19" i="33" s="1"/>
  <c r="AT19" i="33"/>
  <c r="AW19" i="33" s="1"/>
  <c r="AI19" i="33"/>
  <c r="AL19" i="33"/>
  <c r="X19" i="33"/>
  <c r="AA19" i="33" s="1"/>
  <c r="Q19" i="33"/>
  <c r="AB19" i="33" s="1"/>
  <c r="M19" i="33"/>
  <c r="P19" i="33" s="1"/>
  <c r="B19" i="33"/>
  <c r="A19" i="33"/>
  <c r="ED18" i="33"/>
  <c r="EG18" i="33" s="1"/>
  <c r="DS18" i="33"/>
  <c r="DV18" i="33"/>
  <c r="DH18" i="33"/>
  <c r="CW18" i="33"/>
  <c r="CZ18" i="33" s="1"/>
  <c r="CL18" i="33"/>
  <c r="CO18" i="33" s="1"/>
  <c r="CA18" i="33"/>
  <c r="CD18" i="33" s="1"/>
  <c r="BP18" i="33"/>
  <c r="BS18" i="33" s="1"/>
  <c r="BE18" i="33"/>
  <c r="BH18" i="33" s="1"/>
  <c r="AT18" i="33"/>
  <c r="AW18" i="33" s="1"/>
  <c r="AI18" i="33"/>
  <c r="AL18" i="33" s="1"/>
  <c r="X18" i="33"/>
  <c r="AA18" i="33" s="1"/>
  <c r="Q18" i="33"/>
  <c r="AB18" i="33" s="1"/>
  <c r="M18" i="33"/>
  <c r="P18" i="33" s="1"/>
  <c r="B18" i="33"/>
  <c r="A18" i="33"/>
  <c r="ED17" i="33"/>
  <c r="DS17" i="33"/>
  <c r="DV17" i="33" s="1"/>
  <c r="DH17" i="33"/>
  <c r="DK17" i="33" s="1"/>
  <c r="CW17" i="33"/>
  <c r="CZ17" i="33"/>
  <c r="CL17" i="33"/>
  <c r="CO17" i="33" s="1"/>
  <c r="CA17" i="33"/>
  <c r="CD17" i="33" s="1"/>
  <c r="BP17" i="33"/>
  <c r="BS17" i="33" s="1"/>
  <c r="BE17" i="33"/>
  <c r="BH17" i="33" s="1"/>
  <c r="AT17" i="33"/>
  <c r="AW17" i="33" s="1"/>
  <c r="AI17" i="33"/>
  <c r="AL17" i="33"/>
  <c r="X17" i="33"/>
  <c r="AA17" i="33" s="1"/>
  <c r="Q17" i="33"/>
  <c r="AB17" i="33" s="1"/>
  <c r="M17" i="33"/>
  <c r="P17" i="33" s="1"/>
  <c r="B17" i="33"/>
  <c r="A17" i="33"/>
  <c r="ED16" i="33"/>
  <c r="DS16" i="33"/>
  <c r="DV16" i="33" s="1"/>
  <c r="DH16" i="33"/>
  <c r="DK16" i="33" s="1"/>
  <c r="CW16" i="33"/>
  <c r="CZ16" i="33" s="1"/>
  <c r="CL16" i="33"/>
  <c r="CO16" i="33" s="1"/>
  <c r="CA16" i="33"/>
  <c r="CD16" i="33" s="1"/>
  <c r="BP16" i="33"/>
  <c r="BS16" i="33" s="1"/>
  <c r="BE16" i="33"/>
  <c r="BH16" i="33" s="1"/>
  <c r="AT16" i="33"/>
  <c r="AW16" i="33"/>
  <c r="AI16" i="33"/>
  <c r="AL16" i="33" s="1"/>
  <c r="X16" i="33"/>
  <c r="AA16" i="33" s="1"/>
  <c r="Q16" i="33"/>
  <c r="AB16" i="33"/>
  <c r="AM16" i="33" s="1"/>
  <c r="AX16" i="33" s="1"/>
  <c r="BI16" i="33" s="1"/>
  <c r="BT16" i="33" s="1"/>
  <c r="N16" i="33"/>
  <c r="M16" i="33"/>
  <c r="P16" i="33" s="1"/>
  <c r="B16" i="33"/>
  <c r="A16" i="33"/>
  <c r="ED15" i="33"/>
  <c r="DS15" i="33"/>
  <c r="DV15" i="33"/>
  <c r="DH15" i="33"/>
  <c r="DK15" i="33" s="1"/>
  <c r="CW15" i="33"/>
  <c r="CZ15" i="33" s="1"/>
  <c r="CL15" i="33"/>
  <c r="CO15" i="33" s="1"/>
  <c r="CA15" i="33"/>
  <c r="CD15" i="33" s="1"/>
  <c r="BP15" i="33"/>
  <c r="BS15" i="33" s="1"/>
  <c r="BE15" i="33"/>
  <c r="BH15" i="33"/>
  <c r="AT15" i="33"/>
  <c r="AW15" i="33"/>
  <c r="AI15" i="33"/>
  <c r="AL15" i="33" s="1"/>
  <c r="AA15" i="33"/>
  <c r="X15" i="33"/>
  <c r="Q15" i="33"/>
  <c r="M15" i="33"/>
  <c r="P15" i="33" s="1"/>
  <c r="B15" i="33"/>
  <c r="A15" i="33"/>
  <c r="ED14" i="33"/>
  <c r="EG14" i="33" s="1"/>
  <c r="DS14" i="33"/>
  <c r="DV14" i="33" s="1"/>
  <c r="DH14" i="33"/>
  <c r="DK14" i="33" s="1"/>
  <c r="CW14" i="33"/>
  <c r="CZ14" i="33" s="1"/>
  <c r="CL14" i="33"/>
  <c r="CO14" i="33" s="1"/>
  <c r="CA14" i="33"/>
  <c r="CD14" i="33" s="1"/>
  <c r="BP14" i="33"/>
  <c r="BS14" i="33" s="1"/>
  <c r="BE14" i="33"/>
  <c r="BH14" i="33" s="1"/>
  <c r="AT14" i="33"/>
  <c r="AW14" i="33" s="1"/>
  <c r="AI14" i="33"/>
  <c r="AL14" i="33" s="1"/>
  <c r="X14" i="33"/>
  <c r="AA14" i="33" s="1"/>
  <c r="Q14" i="33"/>
  <c r="AB14" i="33" s="1"/>
  <c r="M14" i="33"/>
  <c r="P14" i="33" s="1"/>
  <c r="B14" i="33"/>
  <c r="A14" i="33"/>
  <c r="ED13" i="33"/>
  <c r="EG13" i="33" s="1"/>
  <c r="DS13" i="33"/>
  <c r="DV13" i="33" s="1"/>
  <c r="DH13" i="33"/>
  <c r="CW13" i="33"/>
  <c r="CZ13" i="33" s="1"/>
  <c r="CL13" i="33"/>
  <c r="CO13" i="33" s="1"/>
  <c r="CA13" i="33"/>
  <c r="CD13" i="33" s="1"/>
  <c r="BP13" i="33"/>
  <c r="BS13" i="33" s="1"/>
  <c r="BE13" i="33"/>
  <c r="AT13" i="33"/>
  <c r="AW13" i="33" s="1"/>
  <c r="AI13" i="33"/>
  <c r="AL13" i="33" s="1"/>
  <c r="X13" i="33"/>
  <c r="AA13" i="33"/>
  <c r="Q13" i="33"/>
  <c r="AB13" i="33"/>
  <c r="AM13" i="33" s="1"/>
  <c r="AX13" i="33" s="1"/>
  <c r="M13" i="33"/>
  <c r="P13" i="33"/>
  <c r="B13" i="33"/>
  <c r="A13" i="33"/>
  <c r="ED12" i="33"/>
  <c r="DS12" i="33"/>
  <c r="DV12" i="33" s="1"/>
  <c r="DH12" i="33"/>
  <c r="DK12" i="33" s="1"/>
  <c r="CW12" i="33"/>
  <c r="CZ12" i="33" s="1"/>
  <c r="CL12" i="33"/>
  <c r="CO12" i="33" s="1"/>
  <c r="CA12" i="33"/>
  <c r="CD12" i="33" s="1"/>
  <c r="CD30" i="33" s="1"/>
  <c r="CD32" i="33" s="1"/>
  <c r="CD35" i="33" s="1"/>
  <c r="BP12" i="33"/>
  <c r="BS12" i="33" s="1"/>
  <c r="BE12" i="33"/>
  <c r="BH12" i="33" s="1"/>
  <c r="AT12" i="33"/>
  <c r="AW12" i="33" s="1"/>
  <c r="AI12" i="33"/>
  <c r="AL12" i="33" s="1"/>
  <c r="X12" i="33"/>
  <c r="AA12" i="33" s="1"/>
  <c r="Q12" i="33"/>
  <c r="M12" i="33"/>
  <c r="P12" i="33" s="1"/>
  <c r="B12" i="33"/>
  <c r="A12" i="33"/>
  <c r="ED11" i="33"/>
  <c r="EG11" i="33" s="1"/>
  <c r="DS11" i="33"/>
  <c r="DV11" i="33" s="1"/>
  <c r="DH11" i="33"/>
  <c r="DK11" i="33" s="1"/>
  <c r="CW11" i="33"/>
  <c r="CL11" i="33"/>
  <c r="CO11" i="33" s="1"/>
  <c r="CA11" i="33"/>
  <c r="CD11" i="33" s="1"/>
  <c r="BP11" i="33"/>
  <c r="BS11" i="33" s="1"/>
  <c r="BE11" i="33"/>
  <c r="BH11" i="33" s="1"/>
  <c r="AT11" i="33"/>
  <c r="AW11" i="33" s="1"/>
  <c r="AI11" i="33"/>
  <c r="AL11" i="33" s="1"/>
  <c r="X11" i="33"/>
  <c r="AA11" i="33" s="1"/>
  <c r="Q11" i="33"/>
  <c r="M11" i="33"/>
  <c r="P11" i="33" s="1"/>
  <c r="B11" i="33"/>
  <c r="A11" i="33"/>
  <c r="ED10" i="33"/>
  <c r="DS10" i="33"/>
  <c r="DV10" i="33"/>
  <c r="DH10" i="33"/>
  <c r="DK10" i="33"/>
  <c r="CW10" i="33"/>
  <c r="CZ10" i="33"/>
  <c r="CL10" i="33"/>
  <c r="CO10" i="33"/>
  <c r="CA10" i="33"/>
  <c r="CD10" i="33"/>
  <c r="BP10" i="33"/>
  <c r="BS10" i="33" s="1"/>
  <c r="BE10" i="33"/>
  <c r="BH10" i="33" s="1"/>
  <c r="AT10" i="33"/>
  <c r="AW10" i="33" s="1"/>
  <c r="AI10" i="33"/>
  <c r="AL10" i="33"/>
  <c r="X10" i="33"/>
  <c r="AA10" i="33" s="1"/>
  <c r="Q10" i="33"/>
  <c r="M10" i="33"/>
  <c r="P10" i="33" s="1"/>
  <c r="B10" i="33"/>
  <c r="A10" i="33"/>
  <c r="EG9" i="33"/>
  <c r="ED9" i="33"/>
  <c r="DS9" i="33"/>
  <c r="DH9" i="33"/>
  <c r="DK9" i="33" s="1"/>
  <c r="CW9" i="33"/>
  <c r="CZ9" i="33" s="1"/>
  <c r="CL9" i="33"/>
  <c r="CO9" i="33" s="1"/>
  <c r="CD9" i="33"/>
  <c r="CA9" i="33"/>
  <c r="BS9" i="33"/>
  <c r="BP9" i="33"/>
  <c r="BH9" i="33"/>
  <c r="BE9" i="33"/>
  <c r="AW9" i="33"/>
  <c r="AT9" i="33"/>
  <c r="AI9" i="33"/>
  <c r="AL9" i="33" s="1"/>
  <c r="X9" i="33"/>
  <c r="AA9" i="33" s="1"/>
  <c r="Q9" i="33"/>
  <c r="AB9" i="33" s="1"/>
  <c r="AM9" i="33" s="1"/>
  <c r="M9" i="33"/>
  <c r="P9" i="33" s="1"/>
  <c r="B9" i="33"/>
  <c r="A9" i="33"/>
  <c r="ED8" i="33"/>
  <c r="EG8" i="33" s="1"/>
  <c r="DS8" i="33"/>
  <c r="DV8" i="33" s="1"/>
  <c r="DH8" i="33"/>
  <c r="DK8" i="33" s="1"/>
  <c r="CW8" i="33"/>
  <c r="CZ8" i="33" s="1"/>
  <c r="CL8" i="33"/>
  <c r="CO8" i="33" s="1"/>
  <c r="CA8" i="33"/>
  <c r="CD8" i="33" s="1"/>
  <c r="BP8" i="33"/>
  <c r="BS8" i="33" s="1"/>
  <c r="BE8" i="33"/>
  <c r="BH8" i="33" s="1"/>
  <c r="AT8" i="33"/>
  <c r="AW8" i="33" s="1"/>
  <c r="AI8" i="33"/>
  <c r="AL8" i="33" s="1"/>
  <c r="X8" i="33"/>
  <c r="AA8" i="33" s="1"/>
  <c r="Q8" i="33"/>
  <c r="AB8" i="33" s="1"/>
  <c r="N8" i="33"/>
  <c r="M8" i="33"/>
  <c r="P8" i="33" s="1"/>
  <c r="B8" i="33"/>
  <c r="A8" i="33"/>
  <c r="EI4" i="33"/>
  <c r="AB25" i="33"/>
  <c r="N22" i="33"/>
  <c r="N19" i="33"/>
  <c r="N18" i="33"/>
  <c r="N13" i="33"/>
  <c r="N28" i="33"/>
  <c r="AB28" i="34"/>
  <c r="AM28" i="34" s="1"/>
  <c r="EI14" i="34"/>
  <c r="N14" i="34"/>
  <c r="N11" i="34"/>
  <c r="AM22" i="34"/>
  <c r="Y22" i="34"/>
  <c r="AB21" i="34"/>
  <c r="AM21" i="34"/>
  <c r="AX18" i="34"/>
  <c r="BI18" i="34"/>
  <c r="BT18" i="34" s="1"/>
  <c r="Y18" i="34"/>
  <c r="N18" i="34"/>
  <c r="N17" i="34"/>
  <c r="AB15" i="34"/>
  <c r="Y15" i="34" s="1"/>
  <c r="AB27" i="41"/>
  <c r="AB26" i="41"/>
  <c r="EI26" i="41"/>
  <c r="EK26" i="41"/>
  <c r="EN26" i="41" s="1"/>
  <c r="EI25" i="41"/>
  <c r="EK25" i="41" s="1"/>
  <c r="EN25" i="41"/>
  <c r="N24" i="41"/>
  <c r="AB22" i="41"/>
  <c r="EI21" i="41"/>
  <c r="EK21" i="41"/>
  <c r="EN21" i="41" s="1"/>
  <c r="N20" i="41"/>
  <c r="AB16" i="41"/>
  <c r="AM16" i="41" s="1"/>
  <c r="AX16" i="41" s="1"/>
  <c r="BI16" i="41" s="1"/>
  <c r="BT16" i="41" s="1"/>
  <c r="CE16" i="41" s="1"/>
  <c r="EI12" i="41"/>
  <c r="EK12" i="41" s="1"/>
  <c r="EN12" i="41" s="1"/>
  <c r="AB11" i="41"/>
  <c r="N17" i="41"/>
  <c r="AB18" i="41"/>
  <c r="Y18" i="41"/>
  <c r="BS30" i="41"/>
  <c r="BS32" i="41" s="1"/>
  <c r="BS35" i="41" s="1"/>
  <c r="EI28" i="41"/>
  <c r="EK28" i="41" s="1"/>
  <c r="Y11" i="41"/>
  <c r="AM11" i="41"/>
  <c r="EI14" i="41"/>
  <c r="EK14" i="41"/>
  <c r="EN14" i="41" s="1"/>
  <c r="EG14" i="41"/>
  <c r="EI15" i="41"/>
  <c r="EK15" i="41" s="1"/>
  <c r="EN15" i="41" s="1"/>
  <c r="AM52" i="41"/>
  <c r="Y52" i="41"/>
  <c r="EG8" i="41"/>
  <c r="DV10" i="41"/>
  <c r="DV30" i="41"/>
  <c r="DV32" i="41" s="1"/>
  <c r="DV35" i="41" s="1"/>
  <c r="N13" i="41"/>
  <c r="N15" i="41"/>
  <c r="AB15" i="41"/>
  <c r="EI17" i="41"/>
  <c r="EK17" i="41" s="1"/>
  <c r="EN17" i="41" s="1"/>
  <c r="AM18" i="41"/>
  <c r="AM24" i="41"/>
  <c r="AX24" i="41" s="1"/>
  <c r="Y24" i="41"/>
  <c r="EI27" i="41"/>
  <c r="EK27" i="41" s="1"/>
  <c r="AL42" i="41"/>
  <c r="AW42" i="41" s="1"/>
  <c r="AB60" i="41"/>
  <c r="N60" i="41"/>
  <c r="CZ12" i="41"/>
  <c r="CZ30" i="41" s="1"/>
  <c r="CZ32" i="41" s="1"/>
  <c r="CZ35" i="41" s="1"/>
  <c r="Y13" i="41"/>
  <c r="EI18" i="41"/>
  <c r="EK18" i="41" s="1"/>
  <c r="EN18" i="41" s="1"/>
  <c r="EI19" i="41"/>
  <c r="EK19" i="41" s="1"/>
  <c r="EN19" i="41" s="1"/>
  <c r="AX20" i="41"/>
  <c r="N21" i="41"/>
  <c r="EG15" i="41"/>
  <c r="EG23" i="41"/>
  <c r="EI23" i="41"/>
  <c r="EK23" i="41" s="1"/>
  <c r="EN23" i="41"/>
  <c r="P30" i="41"/>
  <c r="EI9" i="41"/>
  <c r="EK9" i="41" s="1"/>
  <c r="EN9" i="41" s="1"/>
  <c r="AM12" i="41"/>
  <c r="AX17" i="41"/>
  <c r="EI20" i="41"/>
  <c r="EK20" i="41"/>
  <c r="EN20" i="41" s="1"/>
  <c r="EG20" i="41"/>
  <c r="AX21" i="41"/>
  <c r="BH26" i="41"/>
  <c r="BH30" i="41" s="1"/>
  <c r="BH32" i="41" s="1"/>
  <c r="BH35" i="41" s="1"/>
  <c r="AM29" i="41"/>
  <c r="N14" i="41"/>
  <c r="AB14" i="41"/>
  <c r="Y14" i="41" s="1"/>
  <c r="CO30" i="41"/>
  <c r="CO32" i="41"/>
  <c r="CO35" i="41" s="1"/>
  <c r="EM25" i="41"/>
  <c r="AA33" i="41"/>
  <c r="AL30" i="41"/>
  <c r="AL32" i="41" s="1"/>
  <c r="AL35" i="41"/>
  <c r="EI16" i="41"/>
  <c r="EK16" i="41"/>
  <c r="EN16" i="41" s="1"/>
  <c r="AX23" i="41"/>
  <c r="AB62" i="41"/>
  <c r="N62" i="41"/>
  <c r="N12" i="41"/>
  <c r="BI13" i="41"/>
  <c r="EI13" i="41"/>
  <c r="EK13" i="41" s="1"/>
  <c r="EG13" i="41"/>
  <c r="AM19" i="41"/>
  <c r="EG19" i="41"/>
  <c r="Y20" i="41"/>
  <c r="Y21" i="41"/>
  <c r="EI24" i="41"/>
  <c r="EK24" i="41"/>
  <c r="EN24" i="41" s="1"/>
  <c r="BT25" i="41"/>
  <c r="AM27" i="41"/>
  <c r="N29" i="41"/>
  <c r="AM53" i="41"/>
  <c r="Y53" i="41"/>
  <c r="AB58" i="41"/>
  <c r="Y19" i="41" s="1"/>
  <c r="N58" i="41"/>
  <c r="AB68" i="41"/>
  <c r="Y29" i="41" s="1"/>
  <c r="N68" i="41"/>
  <c r="N46" i="41"/>
  <c r="AJ59" i="41"/>
  <c r="EI22" i="41"/>
  <c r="EK22" i="41" s="1"/>
  <c r="EN22" i="41" s="1"/>
  <c r="AB55" i="41"/>
  <c r="N55" i="41"/>
  <c r="EG22" i="41"/>
  <c r="N23" i="41"/>
  <c r="AB56" i="41"/>
  <c r="N56" i="41"/>
  <c r="AB64" i="41"/>
  <c r="N64" i="41"/>
  <c r="AB66" i="41"/>
  <c r="N66" i="41"/>
  <c r="AB59" i="34"/>
  <c r="AM59" i="34" s="1"/>
  <c r="N59" i="34"/>
  <c r="EI8" i="34"/>
  <c r="EK8" i="34" s="1"/>
  <c r="EN8" i="34"/>
  <c r="EI10" i="34"/>
  <c r="EK10" i="34"/>
  <c r="EN10" i="34" s="1"/>
  <c r="CZ10" i="34"/>
  <c r="EG25" i="34"/>
  <c r="EI25" i="34"/>
  <c r="EK25" i="34"/>
  <c r="EN25" i="34" s="1"/>
  <c r="AX20" i="34"/>
  <c r="P23" i="34"/>
  <c r="P30" i="34" s="1"/>
  <c r="EI23" i="34"/>
  <c r="EK23" i="34" s="1"/>
  <c r="EN23" i="34" s="1"/>
  <c r="N58" i="34"/>
  <c r="AB58" i="34"/>
  <c r="N62" i="34"/>
  <c r="AB62" i="34"/>
  <c r="AM8" i="34"/>
  <c r="AJ8" i="34" s="1"/>
  <c r="Y8" i="34"/>
  <c r="N27" i="34"/>
  <c r="AB27" i="34"/>
  <c r="AB51" i="34"/>
  <c r="AM51" i="34" s="1"/>
  <c r="AJ51" i="34" s="1"/>
  <c r="N51" i="34"/>
  <c r="BH30" i="34"/>
  <c r="BH32" i="34" s="1"/>
  <c r="BH35" i="34" s="1"/>
  <c r="EI9" i="34"/>
  <c r="EK9" i="34"/>
  <c r="EN9" i="34" s="1"/>
  <c r="DK30" i="34"/>
  <c r="DK32" i="34" s="1"/>
  <c r="DK35" i="34" s="1"/>
  <c r="EK14" i="34"/>
  <c r="EN14" i="34" s="1"/>
  <c r="AM15" i="34"/>
  <c r="N19" i="34"/>
  <c r="AB19" i="34"/>
  <c r="Y19" i="34" s="1"/>
  <c r="EI16" i="34"/>
  <c r="EK16" i="34"/>
  <c r="EN16" i="34" s="1"/>
  <c r="EG18" i="34"/>
  <c r="CZ17" i="34"/>
  <c r="EI17" i="34"/>
  <c r="EK17" i="34" s="1"/>
  <c r="EN17" i="34"/>
  <c r="AB25" i="34"/>
  <c r="N25" i="34"/>
  <c r="EI26" i="34"/>
  <c r="EK26" i="34"/>
  <c r="EN26" i="34" s="1"/>
  <c r="EG26" i="34"/>
  <c r="EG13" i="34"/>
  <c r="EI13" i="34"/>
  <c r="EK13" i="34" s="1"/>
  <c r="EN13" i="34"/>
  <c r="N16" i="34"/>
  <c r="AB16" i="34"/>
  <c r="AM16" i="34" s="1"/>
  <c r="AM17" i="34"/>
  <c r="Y17" i="34"/>
  <c r="EG24" i="34"/>
  <c r="EI24" i="34"/>
  <c r="EK24" i="34" s="1"/>
  <c r="EN24" i="34" s="1"/>
  <c r="AM13" i="34"/>
  <c r="Y13" i="34"/>
  <c r="EI21" i="34"/>
  <c r="EK21" i="34"/>
  <c r="EN21" i="34" s="1"/>
  <c r="Y47" i="34"/>
  <c r="AM47" i="34"/>
  <c r="AX47" i="34" s="1"/>
  <c r="AU47" i="34" s="1"/>
  <c r="EI19" i="34"/>
  <c r="EK19" i="34" s="1"/>
  <c r="EN19" i="34" s="1"/>
  <c r="EG19" i="34"/>
  <c r="BI49" i="34"/>
  <c r="EI11" i="34"/>
  <c r="EK11" i="34" s="1"/>
  <c r="EN11" i="34" s="1"/>
  <c r="EG11" i="34"/>
  <c r="EG30" i="34" s="1"/>
  <c r="EG32" i="34" s="1"/>
  <c r="EI20" i="34"/>
  <c r="EK20" i="34"/>
  <c r="EN20" i="34" s="1"/>
  <c r="Y21" i="34"/>
  <c r="EG21" i="34"/>
  <c r="AM24" i="34"/>
  <c r="AX24" i="34" s="1"/>
  <c r="EI28" i="34"/>
  <c r="EK28" i="34" s="1"/>
  <c r="EN28" i="34"/>
  <c r="Y29" i="34"/>
  <c r="N12" i="34"/>
  <c r="BT29" i="34"/>
  <c r="AM14" i="34"/>
  <c r="AX14" i="34" s="1"/>
  <c r="BI14" i="34" s="1"/>
  <c r="BT14" i="34" s="1"/>
  <c r="EI27" i="34"/>
  <c r="EK27" i="34" s="1"/>
  <c r="EN27" i="34" s="1"/>
  <c r="EG27" i="34"/>
  <c r="AB52" i="34"/>
  <c r="N52" i="34"/>
  <c r="N55" i="34"/>
  <c r="AB55" i="34"/>
  <c r="Y55" i="34" s="1"/>
  <c r="EI12" i="34"/>
  <c r="EK12" i="34"/>
  <c r="EN12" i="34" s="1"/>
  <c r="N13" i="34"/>
  <c r="EI15" i="34"/>
  <c r="EK15" i="34" s="1"/>
  <c r="EN15" i="34" s="1"/>
  <c r="DV15" i="34"/>
  <c r="EI22" i="34"/>
  <c r="EK22" i="34" s="1"/>
  <c r="EN22" i="34" s="1"/>
  <c r="DV22" i="34"/>
  <c r="AB26" i="34"/>
  <c r="N26" i="34"/>
  <c r="EG29" i="34"/>
  <c r="EI29" i="34"/>
  <c r="EK29" i="34" s="1"/>
  <c r="EN29" i="34" s="1"/>
  <c r="P39" i="34"/>
  <c r="Y54" i="34"/>
  <c r="AM54" i="34"/>
  <c r="AX54" i="34" s="1"/>
  <c r="AU54" i="34" s="1"/>
  <c r="AX56" i="34"/>
  <c r="AJ56" i="34"/>
  <c r="N20" i="34"/>
  <c r="AB53" i="34"/>
  <c r="AM53" i="34" s="1"/>
  <c r="N53" i="34"/>
  <c r="Y64" i="34"/>
  <c r="AM64" i="34"/>
  <c r="N48" i="34"/>
  <c r="AJ60" i="34"/>
  <c r="AB50" i="33"/>
  <c r="AM50" i="33" s="1"/>
  <c r="AJ50" i="33" s="1"/>
  <c r="N50" i="33"/>
  <c r="EG22" i="33"/>
  <c r="AM24" i="33"/>
  <c r="AX24" i="33" s="1"/>
  <c r="DK13" i="33"/>
  <c r="AM14" i="33"/>
  <c r="BS24" i="33"/>
  <c r="EI24" i="33"/>
  <c r="EK24" i="33" s="1"/>
  <c r="EN24" i="33"/>
  <c r="AM48" i="33"/>
  <c r="AX48" i="33" s="1"/>
  <c r="AU48" i="33" s="1"/>
  <c r="Y48" i="33"/>
  <c r="AJ9" i="33"/>
  <c r="N14" i="33"/>
  <c r="EI14" i="33"/>
  <c r="EK14" i="33" s="1"/>
  <c r="EN14" i="33"/>
  <c r="N29" i="33"/>
  <c r="AB29" i="33"/>
  <c r="Y29" i="33" s="1"/>
  <c r="AB60" i="33"/>
  <c r="Y60" i="33" s="1"/>
  <c r="N60" i="33"/>
  <c r="N9" i="33"/>
  <c r="EG15" i="33"/>
  <c r="N17" i="33"/>
  <c r="EG27" i="33"/>
  <c r="EI28" i="33"/>
  <c r="EK28" i="33" s="1"/>
  <c r="EN28" i="33" s="1"/>
  <c r="Y9" i="33"/>
  <c r="EI26" i="33"/>
  <c r="EK26" i="33" s="1"/>
  <c r="EN26" i="33"/>
  <c r="DV26" i="33"/>
  <c r="AB23" i="33"/>
  <c r="Y23" i="33" s="1"/>
  <c r="AX9" i="33"/>
  <c r="AU9" i="33" s="1"/>
  <c r="AM20" i="33"/>
  <c r="AX20" i="33" s="1"/>
  <c r="BI20" i="33" s="1"/>
  <c r="BT20" i="33" s="1"/>
  <c r="CE20" i="33" s="1"/>
  <c r="EG29" i="33"/>
  <c r="EI8" i="33"/>
  <c r="EK8" i="33" s="1"/>
  <c r="EN8" i="33" s="1"/>
  <c r="EI19" i="33"/>
  <c r="EK19" i="33" s="1"/>
  <c r="EN19" i="33" s="1"/>
  <c r="N21" i="33"/>
  <c r="AM22" i="33"/>
  <c r="EI23" i="33"/>
  <c r="EK23" i="33" s="1"/>
  <c r="EN23" i="33" s="1"/>
  <c r="AB27" i="33"/>
  <c r="AM27" i="33" s="1"/>
  <c r="N27" i="33"/>
  <c r="N49" i="33"/>
  <c r="Y68" i="33"/>
  <c r="AM68" i="33"/>
  <c r="AJ68" i="33" s="1"/>
  <c r="Y49" i="33"/>
  <c r="N54" i="33"/>
  <c r="N51" i="33"/>
  <c r="AB53" i="33"/>
  <c r="AM53" i="33" s="1"/>
  <c r="N53" i="33"/>
  <c r="AX54" i="33"/>
  <c r="AU54" i="33" s="1"/>
  <c r="AJ54" i="33"/>
  <c r="AB47" i="33"/>
  <c r="AM47" i="33" s="1"/>
  <c r="AJ47" i="33" s="1"/>
  <c r="AB66" i="33"/>
  <c r="AM66" i="33" s="1"/>
  <c r="AJ66" i="33" s="1"/>
  <c r="N66" i="33"/>
  <c r="AB56" i="33"/>
  <c r="Y56" i="33" s="1"/>
  <c r="N56" i="33"/>
  <c r="AX67" i="33"/>
  <c r="AJ67" i="33"/>
  <c r="EM29" i="34"/>
  <c r="AX22" i="34"/>
  <c r="BI22" i="34" s="1"/>
  <c r="EM22" i="34" s="1"/>
  <c r="AX21" i="34"/>
  <c r="AJ21" i="34"/>
  <c r="AX27" i="41"/>
  <c r="AX19" i="41"/>
  <c r="AX29" i="41"/>
  <c r="BI20" i="41"/>
  <c r="AU20" i="41"/>
  <c r="Y66" i="41"/>
  <c r="AM66" i="41"/>
  <c r="AJ66" i="41" s="1"/>
  <c r="Y27" i="41"/>
  <c r="Y62" i="41"/>
  <c r="AM62" i="41"/>
  <c r="AJ62" i="41" s="1"/>
  <c r="AX52" i="41"/>
  <c r="AU52" i="41" s="1"/>
  <c r="AJ52" i="41"/>
  <c r="AJ13" i="41"/>
  <c r="Y68" i="41"/>
  <c r="AM68" i="41"/>
  <c r="AX68" i="41" s="1"/>
  <c r="BI68" i="41" s="1"/>
  <c r="CE25" i="41"/>
  <c r="BI23" i="41"/>
  <c r="BT23" i="41" s="1"/>
  <c r="AM14" i="41"/>
  <c r="AX14" i="41" s="1"/>
  <c r="BI21" i="41"/>
  <c r="BT21" i="41" s="1"/>
  <c r="CE21" i="41" s="1"/>
  <c r="CP21" i="41" s="1"/>
  <c r="DA21" i="41" s="1"/>
  <c r="AX53" i="41"/>
  <c r="AJ53" i="41"/>
  <c r="AL33" i="41"/>
  <c r="AA39" i="41"/>
  <c r="Y64" i="41"/>
  <c r="AM64" i="41"/>
  <c r="AJ64" i="41" s="1"/>
  <c r="Y25" i="41"/>
  <c r="Y23" i="41"/>
  <c r="Y55" i="41"/>
  <c r="AM55" i="41"/>
  <c r="Y16" i="41"/>
  <c r="AM15" i="41"/>
  <c r="AX15" i="41" s="1"/>
  <c r="BI15" i="41" s="1"/>
  <c r="BT15" i="41" s="1"/>
  <c r="CE15" i="41" s="1"/>
  <c r="Y58" i="41"/>
  <c r="AM58" i="41"/>
  <c r="AJ19" i="41" s="1"/>
  <c r="Y60" i="41"/>
  <c r="AM60" i="41"/>
  <c r="AX18" i="41"/>
  <c r="AX12" i="41"/>
  <c r="BI12" i="41" s="1"/>
  <c r="EM12" i="41" s="1"/>
  <c r="Y56" i="41"/>
  <c r="BT13" i="41"/>
  <c r="BI17" i="41"/>
  <c r="AX11" i="41"/>
  <c r="BI11" i="41" s="1"/>
  <c r="Y53" i="34"/>
  <c r="Y52" i="34"/>
  <c r="AM52" i="34"/>
  <c r="AX52" i="34" s="1"/>
  <c r="BT49" i="34"/>
  <c r="CE49" i="34" s="1"/>
  <c r="CB49" i="34" s="1"/>
  <c r="BF49" i="34"/>
  <c r="BI20" i="34"/>
  <c r="BT20" i="34" s="1"/>
  <c r="CE20" i="34" s="1"/>
  <c r="CP20" i="34" s="1"/>
  <c r="Y59" i="34"/>
  <c r="Y20" i="34"/>
  <c r="AX64" i="34"/>
  <c r="AU64" i="34" s="1"/>
  <c r="AJ64" i="34"/>
  <c r="Y25" i="34"/>
  <c r="AM25" i="34"/>
  <c r="AX8" i="34"/>
  <c r="AX15" i="34"/>
  <c r="BI15" i="34" s="1"/>
  <c r="AM27" i="34"/>
  <c r="AJ27" i="34" s="1"/>
  <c r="Y27" i="34"/>
  <c r="AM62" i="34"/>
  <c r="Y62" i="34"/>
  <c r="BI56" i="34"/>
  <c r="BT56" i="34" s="1"/>
  <c r="BQ56" i="34" s="1"/>
  <c r="AU56" i="34"/>
  <c r="Y26" i="34"/>
  <c r="AM26" i="34"/>
  <c r="AX12" i="34"/>
  <c r="AJ54" i="34"/>
  <c r="AJ47" i="34"/>
  <c r="AM58" i="34"/>
  <c r="Y58" i="34"/>
  <c r="AM55" i="34"/>
  <c r="AX55" i="34" s="1"/>
  <c r="AU55" i="34" s="1"/>
  <c r="CE29" i="34"/>
  <c r="CP29" i="34" s="1"/>
  <c r="DA29" i="34" s="1"/>
  <c r="AX13" i="34"/>
  <c r="BI13" i="34" s="1"/>
  <c r="AX17" i="34"/>
  <c r="BI17" i="34" s="1"/>
  <c r="AJ17" i="34"/>
  <c r="CE18" i="34"/>
  <c r="EG35" i="34"/>
  <c r="BI54" i="33"/>
  <c r="BF54" i="33" s="1"/>
  <c r="AX68" i="33"/>
  <c r="BI9" i="33"/>
  <c r="Y51" i="33"/>
  <c r="Y53" i="33"/>
  <c r="AM56" i="33"/>
  <c r="AX56" i="33" s="1"/>
  <c r="AU56" i="33" s="1"/>
  <c r="AX22" i="33"/>
  <c r="BI22" i="33" s="1"/>
  <c r="AM23" i="33"/>
  <c r="BI67" i="33"/>
  <c r="BF67" i="33" s="1"/>
  <c r="AU67" i="33"/>
  <c r="Y66" i="33"/>
  <c r="AM60" i="33"/>
  <c r="AJ60" i="33" s="1"/>
  <c r="AJ48" i="33"/>
  <c r="AX14" i="33"/>
  <c r="Y47" i="33"/>
  <c r="AX49" i="33"/>
  <c r="BI49" i="33" s="1"/>
  <c r="BT49" i="33" s="1"/>
  <c r="BQ49" i="33" s="1"/>
  <c r="AM29" i="33"/>
  <c r="AX29" i="33" s="1"/>
  <c r="Y14" i="33"/>
  <c r="Y50" i="33"/>
  <c r="BI13" i="33"/>
  <c r="BT13" i="33" s="1"/>
  <c r="CE13" i="33" s="1"/>
  <c r="AX28" i="34"/>
  <c r="BI28" i="34" s="1"/>
  <c r="BI21" i="34"/>
  <c r="BT21" i="34" s="1"/>
  <c r="CE21" i="34" s="1"/>
  <c r="CP21" i="34" s="1"/>
  <c r="DA21" i="34" s="1"/>
  <c r="DL21" i="34" s="1"/>
  <c r="AU21" i="34"/>
  <c r="BI53" i="41"/>
  <c r="AU53" i="41"/>
  <c r="CE13" i="41"/>
  <c r="EM23" i="41"/>
  <c r="BI19" i="41"/>
  <c r="AX66" i="41"/>
  <c r="BI66" i="41" s="1"/>
  <c r="BF66" i="41" s="1"/>
  <c r="AJ27" i="41"/>
  <c r="BI52" i="41"/>
  <c r="AU13" i="41"/>
  <c r="BI27" i="41"/>
  <c r="BT27" i="41" s="1"/>
  <c r="CE27" i="41" s="1"/>
  <c r="AX62" i="41"/>
  <c r="BI62" i="41" s="1"/>
  <c r="BF62" i="41" s="1"/>
  <c r="AJ14" i="41"/>
  <c r="AJ55" i="41"/>
  <c r="BI24" i="41"/>
  <c r="BT24" i="41" s="1"/>
  <c r="CE24" i="41" s="1"/>
  <c r="CP25" i="41"/>
  <c r="DA25" i="41" s="1"/>
  <c r="DL25" i="41" s="1"/>
  <c r="EM17" i="41"/>
  <c r="BT17" i="41"/>
  <c r="CE17" i="41" s="1"/>
  <c r="CP17" i="41" s="1"/>
  <c r="BI18" i="41"/>
  <c r="AJ60" i="41"/>
  <c r="AX58" i="41"/>
  <c r="AU58" i="41" s="1"/>
  <c r="AJ25" i="41"/>
  <c r="AW33" i="41"/>
  <c r="AL39" i="41"/>
  <c r="AJ68" i="41"/>
  <c r="AJ55" i="34"/>
  <c r="AX16" i="34"/>
  <c r="BQ49" i="34"/>
  <c r="AJ52" i="34"/>
  <c r="AU17" i="34"/>
  <c r="BI54" i="34"/>
  <c r="AX26" i="34"/>
  <c r="AJ59" i="34"/>
  <c r="CP18" i="34"/>
  <c r="AX27" i="34"/>
  <c r="BI27" i="34" s="1"/>
  <c r="BF56" i="34"/>
  <c r="BI47" i="34"/>
  <c r="BF47" i="34" s="1"/>
  <c r="BI12" i="34"/>
  <c r="AX25" i="34"/>
  <c r="AU25" i="34" s="1"/>
  <c r="AJ25" i="34"/>
  <c r="AU15" i="34"/>
  <c r="AX51" i="34"/>
  <c r="BI51" i="34" s="1"/>
  <c r="BT51" i="34" s="1"/>
  <c r="BI64" i="34"/>
  <c r="BF64" i="34" s="1"/>
  <c r="BI24" i="34"/>
  <c r="AX60" i="33"/>
  <c r="AU60" i="33" s="1"/>
  <c r="AJ56" i="33"/>
  <c r="AJ29" i="33"/>
  <c r="BI14" i="33"/>
  <c r="AX50" i="33"/>
  <c r="BI50" i="33" s="1"/>
  <c r="BF50" i="33" s="1"/>
  <c r="AX51" i="33"/>
  <c r="BI51" i="33" s="1"/>
  <c r="BT51" i="33" s="1"/>
  <c r="AJ51" i="33"/>
  <c r="AU49" i="33"/>
  <c r="AX66" i="33"/>
  <c r="BI66" i="33" s="1"/>
  <c r="BF66" i="33" s="1"/>
  <c r="AJ53" i="33"/>
  <c r="AX47" i="33"/>
  <c r="AU47" i="33" s="1"/>
  <c r="AX23" i="33"/>
  <c r="BI48" i="33"/>
  <c r="BI24" i="33"/>
  <c r="BT24" i="33" s="1"/>
  <c r="BT22" i="34"/>
  <c r="EM21" i="34"/>
  <c r="CP16" i="41"/>
  <c r="DA16" i="41" s="1"/>
  <c r="DL16" i="41" s="1"/>
  <c r="DW16" i="41" s="1"/>
  <c r="AU23" i="41"/>
  <c r="BT18" i="41"/>
  <c r="CE18" i="41" s="1"/>
  <c r="CP18" i="41" s="1"/>
  <c r="DA18" i="41" s="1"/>
  <c r="DL18" i="41" s="1"/>
  <c r="BT11" i="41"/>
  <c r="BT12" i="41"/>
  <c r="CE12" i="41" s="1"/>
  <c r="AU68" i="41"/>
  <c r="BI58" i="41"/>
  <c r="BT58" i="41" s="1"/>
  <c r="CE58" i="41" s="1"/>
  <c r="CP58" i="41" s="1"/>
  <c r="CP13" i="41"/>
  <c r="DA13" i="41" s="1"/>
  <c r="DL13" i="41" s="1"/>
  <c r="DW13" i="41" s="1"/>
  <c r="BH33" i="41"/>
  <c r="BS33" i="41" s="1"/>
  <c r="BF52" i="41"/>
  <c r="CE23" i="41"/>
  <c r="CP23" i="41" s="1"/>
  <c r="BI14" i="41"/>
  <c r="AU66" i="41"/>
  <c r="BT53" i="41"/>
  <c r="BQ53" i="41" s="1"/>
  <c r="BF53" i="41"/>
  <c r="CP49" i="34"/>
  <c r="DA49" i="34" s="1"/>
  <c r="DL49" i="34" s="1"/>
  <c r="DI49" i="34" s="1"/>
  <c r="EM12" i="34"/>
  <c r="EM14" i="34"/>
  <c r="BI16" i="34"/>
  <c r="BT16" i="34" s="1"/>
  <c r="DA18" i="34"/>
  <c r="DL18" i="34" s="1"/>
  <c r="BI26" i="34"/>
  <c r="AU52" i="34"/>
  <c r="BI55" i="34"/>
  <c r="CE56" i="34"/>
  <c r="CP56" i="34" s="1"/>
  <c r="CM56" i="34" s="1"/>
  <c r="EM17" i="34"/>
  <c r="BT64" i="34"/>
  <c r="BT47" i="34"/>
  <c r="CE47" i="34" s="1"/>
  <c r="CB47" i="34" s="1"/>
  <c r="EM13" i="34"/>
  <c r="BT14" i="33"/>
  <c r="BT48" i="33"/>
  <c r="CE48" i="33" s="1"/>
  <c r="BF48" i="33"/>
  <c r="BI56" i="33"/>
  <c r="BF56" i="33" s="1"/>
  <c r="BI23" i="33"/>
  <c r="EM23" i="33" s="1"/>
  <c r="BI60" i="33"/>
  <c r="BF60" i="33" s="1"/>
  <c r="BF49" i="33"/>
  <c r="AU51" i="33"/>
  <c r="BI47" i="33"/>
  <c r="BT47" i="33" s="1"/>
  <c r="BQ47" i="33" s="1"/>
  <c r="AU66" i="33"/>
  <c r="CE22" i="34"/>
  <c r="BT14" i="41"/>
  <c r="CE11" i="41"/>
  <c r="BT62" i="41"/>
  <c r="CE62" i="41" s="1"/>
  <c r="CE53" i="41"/>
  <c r="CB53" i="41" s="1"/>
  <c r="EM26" i="34"/>
  <c r="CE14" i="34"/>
  <c r="CM49" i="34"/>
  <c r="DL29" i="34"/>
  <c r="DW29" i="34" s="1"/>
  <c r="EH29" i="34" s="1"/>
  <c r="EJ29" i="34" s="1"/>
  <c r="BQ47" i="34"/>
  <c r="BF51" i="34"/>
  <c r="CB56" i="34"/>
  <c r="BF47" i="33"/>
  <c r="BT60" i="33"/>
  <c r="CE49" i="33"/>
  <c r="BT50" i="33"/>
  <c r="CE50" i="33" s="1"/>
  <c r="CP50" i="33" s="1"/>
  <c r="CM50" i="33" s="1"/>
  <c r="BT66" i="33"/>
  <c r="BF51" i="33"/>
  <c r="BQ48" i="33"/>
  <c r="CP13" i="33"/>
  <c r="CP22" i="34"/>
  <c r="DW25" i="41"/>
  <c r="EH25" i="41" s="1"/>
  <c r="EJ25" i="41" s="1"/>
  <c r="DA23" i="41"/>
  <c r="CP27" i="41"/>
  <c r="DA27" i="41" s="1"/>
  <c r="DL27" i="41" s="1"/>
  <c r="CP24" i="41"/>
  <c r="DA24" i="41" s="1"/>
  <c r="CP12" i="41"/>
  <c r="CP11" i="41"/>
  <c r="DA17" i="41"/>
  <c r="BQ62" i="41"/>
  <c r="BQ58" i="41"/>
  <c r="DW18" i="34"/>
  <c r="EH18" i="34" s="1"/>
  <c r="DA20" i="34"/>
  <c r="DL20" i="34" s="1"/>
  <c r="CE16" i="34"/>
  <c r="DA56" i="34"/>
  <c r="DL56" i="34" s="1"/>
  <c r="DW56" i="34" s="1"/>
  <c r="CP14" i="34"/>
  <c r="DA14" i="34" s="1"/>
  <c r="DL14" i="34" s="1"/>
  <c r="CP47" i="34"/>
  <c r="DA47" i="34" s="1"/>
  <c r="BQ51" i="34"/>
  <c r="CE51" i="34"/>
  <c r="CB51" i="34" s="1"/>
  <c r="CX49" i="34"/>
  <c r="CE47" i="33"/>
  <c r="CP47" i="33" s="1"/>
  <c r="CM47" i="33" s="1"/>
  <c r="CP49" i="33"/>
  <c r="CM49" i="33" s="1"/>
  <c r="CB49" i="33"/>
  <c r="CP20" i="33"/>
  <c r="CE51" i="33"/>
  <c r="BQ51" i="33"/>
  <c r="BQ50" i="33"/>
  <c r="CP48" i="33"/>
  <c r="CB48" i="33"/>
  <c r="DA13" i="33"/>
  <c r="DL13" i="33" s="1"/>
  <c r="DA22" i="34"/>
  <c r="DL22" i="34" s="1"/>
  <c r="DL17" i="41"/>
  <c r="DW17" i="41" s="1"/>
  <c r="DL21" i="41"/>
  <c r="DW21" i="41" s="1"/>
  <c r="CP15" i="41"/>
  <c r="DA15" i="41" s="1"/>
  <c r="DL15" i="41" s="1"/>
  <c r="CB58" i="41"/>
  <c r="DA12" i="41"/>
  <c r="DA11" i="41"/>
  <c r="DL11" i="41" s="1"/>
  <c r="DL23" i="41"/>
  <c r="DW23" i="41" s="1"/>
  <c r="CP51" i="34"/>
  <c r="CM51" i="34" s="1"/>
  <c r="DW49" i="34"/>
  <c r="CP16" i="34"/>
  <c r="DA16" i="34" s="1"/>
  <c r="CX56" i="34"/>
  <c r="DA49" i="33"/>
  <c r="DL49" i="33" s="1"/>
  <c r="DA20" i="33"/>
  <c r="DL20" i="33" s="1"/>
  <c r="DA48" i="33"/>
  <c r="CM48" i="33"/>
  <c r="CB47" i="33"/>
  <c r="CB50" i="33"/>
  <c r="EH13" i="41"/>
  <c r="DL24" i="41"/>
  <c r="DL12" i="41"/>
  <c r="EH16" i="41"/>
  <c r="DA58" i="41"/>
  <c r="DI56" i="34"/>
  <c r="EH49" i="34"/>
  <c r="EE49" i="34"/>
  <c r="DT49" i="34"/>
  <c r="DL47" i="34"/>
  <c r="CX47" i="34"/>
  <c r="DW20" i="34"/>
  <c r="DA51" i="34"/>
  <c r="CX51" i="34" s="1"/>
  <c r="DA47" i="33"/>
  <c r="DA50" i="33"/>
  <c r="CX49" i="33"/>
  <c r="DL48" i="33"/>
  <c r="DI48" i="33" s="1"/>
  <c r="CX48" i="33"/>
  <c r="DW13" i="33"/>
  <c r="DW22" i="34"/>
  <c r="DW21" i="34"/>
  <c r="EJ16" i="41"/>
  <c r="EH21" i="41"/>
  <c r="EJ13" i="41"/>
  <c r="DL58" i="41"/>
  <c r="CX58" i="41"/>
  <c r="DW18" i="41"/>
  <c r="EH17" i="41"/>
  <c r="DW12" i="41"/>
  <c r="DW24" i="41"/>
  <c r="DW27" i="41"/>
  <c r="EH23" i="41"/>
  <c r="DW11" i="41"/>
  <c r="DL16" i="34"/>
  <c r="DT56" i="34"/>
  <c r="EH56" i="34"/>
  <c r="EE56" i="34" s="1"/>
  <c r="DW47" i="34"/>
  <c r="DI47" i="34"/>
  <c r="DL51" i="34"/>
  <c r="EH20" i="34"/>
  <c r="DW14" i="34"/>
  <c r="DW48" i="33"/>
  <c r="DI49" i="33"/>
  <c r="DW49" i="33"/>
  <c r="DL50" i="33"/>
  <c r="CX50" i="33"/>
  <c r="DL47" i="33"/>
  <c r="CX47" i="33"/>
  <c r="DW20" i="33"/>
  <c r="EH13" i="33"/>
  <c r="EH22" i="34"/>
  <c r="EH21" i="34"/>
  <c r="EJ17" i="41"/>
  <c r="DI58" i="41"/>
  <c r="DW58" i="41"/>
  <c r="EH24" i="41"/>
  <c r="EH27" i="41"/>
  <c r="EJ23" i="41"/>
  <c r="EH12" i="41"/>
  <c r="EH18" i="41"/>
  <c r="EJ21" i="41"/>
  <c r="DW15" i="41"/>
  <c r="EH11" i="41"/>
  <c r="DW51" i="34"/>
  <c r="DI51" i="34"/>
  <c r="DT47" i="34"/>
  <c r="EH47" i="34"/>
  <c r="EE47" i="34" s="1"/>
  <c r="EH14" i="34"/>
  <c r="EJ20" i="34"/>
  <c r="DW16" i="34"/>
  <c r="DW47" i="33"/>
  <c r="DI47" i="33"/>
  <c r="EH49" i="33"/>
  <c r="DT49" i="33"/>
  <c r="DW50" i="33"/>
  <c r="DI50" i="33"/>
  <c r="EH48" i="33"/>
  <c r="EE48" i="33" s="1"/>
  <c r="DT48" i="33"/>
  <c r="EH20" i="33"/>
  <c r="EJ22" i="34"/>
  <c r="EJ21" i="34"/>
  <c r="EJ27" i="41"/>
  <c r="EJ24" i="41"/>
  <c r="EJ18" i="41"/>
  <c r="EH58" i="41"/>
  <c r="EE58" i="41" s="1"/>
  <c r="DT58" i="41"/>
  <c r="EJ12" i="41"/>
  <c r="EH15" i="41"/>
  <c r="EJ15" i="41" s="1"/>
  <c r="EH16" i="34"/>
  <c r="EH51" i="34"/>
  <c r="EE51" i="34" s="1"/>
  <c r="DT51" i="34"/>
  <c r="EJ14" i="34"/>
  <c r="EE49" i="33"/>
  <c r="EH50" i="33"/>
  <c r="EE50" i="33" s="1"/>
  <c r="DT50" i="33"/>
  <c r="EH47" i="33"/>
  <c r="DT47" i="33"/>
  <c r="EJ16" i="34"/>
  <c r="EE47" i="33"/>
  <c r="CD33" i="41" l="1"/>
  <c r="CM47" i="34"/>
  <c r="CB51" i="33"/>
  <c r="CP51" i="33"/>
  <c r="CP53" i="41"/>
  <c r="BT23" i="33"/>
  <c r="CE23" i="33" s="1"/>
  <c r="BQ66" i="33"/>
  <c r="CE66" i="33"/>
  <c r="BQ60" i="33"/>
  <c r="CE60" i="33"/>
  <c r="EM16" i="34"/>
  <c r="BF58" i="41"/>
  <c r="CE14" i="33"/>
  <c r="BT24" i="34"/>
  <c r="EM24" i="34"/>
  <c r="BT52" i="41"/>
  <c r="BQ52" i="41" s="1"/>
  <c r="BF13" i="41"/>
  <c r="BT19" i="41"/>
  <c r="CE19" i="41" s="1"/>
  <c r="BF19" i="41"/>
  <c r="BT28" i="34"/>
  <c r="CE28" i="34" s="1"/>
  <c r="CP28" i="34" s="1"/>
  <c r="DA28" i="34" s="1"/>
  <c r="DL28" i="34" s="1"/>
  <c r="DW28" i="34" s="1"/>
  <c r="EH28" i="34" s="1"/>
  <c r="EJ28" i="34" s="1"/>
  <c r="EM28" i="34"/>
  <c r="BI29" i="33"/>
  <c r="BT29" i="33" s="1"/>
  <c r="AU29" i="33"/>
  <c r="BT17" i="34"/>
  <c r="BF17" i="34"/>
  <c r="AU13" i="34"/>
  <c r="BI52" i="34"/>
  <c r="BQ23" i="41"/>
  <c r="BF68" i="41"/>
  <c r="BT68" i="41"/>
  <c r="AU27" i="41"/>
  <c r="AJ53" i="34"/>
  <c r="AJ14" i="34"/>
  <c r="AX53" i="34"/>
  <c r="AX59" i="34"/>
  <c r="AJ20" i="34"/>
  <c r="EN13" i="41"/>
  <c r="EM13" i="41"/>
  <c r="BH42" i="41"/>
  <c r="BS42" i="41" s="1"/>
  <c r="CD42" i="41" s="1"/>
  <c r="CO42" i="41" s="1"/>
  <c r="CZ42" i="41" s="1"/>
  <c r="DK42" i="41" s="1"/>
  <c r="DV42" i="41" s="1"/>
  <c r="EG42" i="41" s="1"/>
  <c r="AW39" i="41"/>
  <c r="AM21" i="33"/>
  <c r="AX21" i="33" s="1"/>
  <c r="BI21" i="33" s="1"/>
  <c r="BT21" i="33" s="1"/>
  <c r="Y21" i="33"/>
  <c r="CE14" i="41"/>
  <c r="BQ14" i="41"/>
  <c r="BQ64" i="34"/>
  <c r="CE64" i="34"/>
  <c r="BF55" i="34"/>
  <c r="BT55" i="34"/>
  <c r="BQ16" i="34"/>
  <c r="EM27" i="34"/>
  <c r="BT27" i="34"/>
  <c r="CE27" i="34" s="1"/>
  <c r="BT54" i="34"/>
  <c r="BF54" i="34"/>
  <c r="AU68" i="33"/>
  <c r="BI68" i="33"/>
  <c r="AJ58" i="34"/>
  <c r="AX58" i="34"/>
  <c r="AU58" i="34" s="1"/>
  <c r="BF15" i="34"/>
  <c r="AX53" i="33"/>
  <c r="AJ14" i="33"/>
  <c r="AJ27" i="33"/>
  <c r="AX27" i="33"/>
  <c r="BI27" i="33" s="1"/>
  <c r="AU8" i="34"/>
  <c r="AJ15" i="34"/>
  <c r="AJ29" i="41"/>
  <c r="AL42" i="33"/>
  <c r="AW42" i="33" s="1"/>
  <c r="BH42" i="33" s="1"/>
  <c r="BS42" i="33" s="1"/>
  <c r="CD42" i="33" s="1"/>
  <c r="CO42" i="33" s="1"/>
  <c r="CZ42" i="33" s="1"/>
  <c r="DK42" i="33" s="1"/>
  <c r="DV42" i="33" s="1"/>
  <c r="EG42" i="33" s="1"/>
  <c r="CD30" i="34"/>
  <c r="CD32" i="34" s="1"/>
  <c r="CD35" i="34" s="1"/>
  <c r="AM46" i="34"/>
  <c r="AJ46" i="34" s="1"/>
  <c r="Y46" i="34"/>
  <c r="BF23" i="41"/>
  <c r="AJ13" i="34"/>
  <c r="AJ58" i="41"/>
  <c r="Y12" i="34"/>
  <c r="Y16" i="34"/>
  <c r="Y51" i="34"/>
  <c r="AM19" i="34"/>
  <c r="AU14" i="41"/>
  <c r="EM14" i="33"/>
  <c r="Y8" i="33"/>
  <c r="P30" i="33"/>
  <c r="N20" i="33"/>
  <c r="AB52" i="33"/>
  <c r="AM52" i="33" s="1"/>
  <c r="N52" i="33"/>
  <c r="AB58" i="33"/>
  <c r="N58" i="33"/>
  <c r="N64" i="33"/>
  <c r="N68" i="33"/>
  <c r="N8" i="34"/>
  <c r="AA30" i="34"/>
  <c r="AA32" i="34" s="1"/>
  <c r="CO30" i="34"/>
  <c r="CO32" i="34" s="1"/>
  <c r="CO35" i="34" s="1"/>
  <c r="AL30" i="34"/>
  <c r="AL32" i="34" s="1"/>
  <c r="AL35" i="34" s="1"/>
  <c r="CZ30" i="34"/>
  <c r="CZ32" i="34" s="1"/>
  <c r="CZ35" i="34" s="1"/>
  <c r="AW30" i="34"/>
  <c r="AW32" i="34" s="1"/>
  <c r="AW35" i="34" s="1"/>
  <c r="Y14" i="34"/>
  <c r="EI18" i="34"/>
  <c r="AB63" i="34"/>
  <c r="N63" i="34"/>
  <c r="AB10" i="41"/>
  <c r="N25" i="41"/>
  <c r="AB28" i="41"/>
  <c r="N28" i="41"/>
  <c r="AB54" i="41"/>
  <c r="N54" i="41"/>
  <c r="AA42" i="34"/>
  <c r="AL42" i="34" s="1"/>
  <c r="AW42" i="34" s="1"/>
  <c r="BH42" i="34" s="1"/>
  <c r="BS42" i="34" s="1"/>
  <c r="CD42" i="34" s="1"/>
  <c r="CO42" i="34" s="1"/>
  <c r="CZ42" i="34" s="1"/>
  <c r="DK42" i="34" s="1"/>
  <c r="DV42" i="34" s="1"/>
  <c r="EG42" i="34" s="1"/>
  <c r="Y48" i="34"/>
  <c r="AX48" i="34"/>
  <c r="BI48" i="34" s="1"/>
  <c r="N49" i="34"/>
  <c r="AB67" i="34"/>
  <c r="Y28" i="34" s="1"/>
  <c r="N67" i="34"/>
  <c r="N68" i="34"/>
  <c r="AB48" i="41"/>
  <c r="N48" i="41"/>
  <c r="EI10" i="41"/>
  <c r="AB49" i="41"/>
  <c r="N49" i="41"/>
  <c r="CP27" i="34"/>
  <c r="CP23" i="33"/>
  <c r="CO33" i="41"/>
  <c r="CD39" i="41"/>
  <c r="CB62" i="41"/>
  <c r="CP62" i="41"/>
  <c r="CB23" i="41"/>
  <c r="CB14" i="41"/>
  <c r="CP14" i="41"/>
  <c r="CE24" i="33"/>
  <c r="BT22" i="33"/>
  <c r="CM58" i="41"/>
  <c r="BT56" i="33"/>
  <c r="BF21" i="33"/>
  <c r="CE24" i="34"/>
  <c r="AU21" i="33"/>
  <c r="AU50" i="33"/>
  <c r="AU27" i="33"/>
  <c r="BF16" i="34"/>
  <c r="BI25" i="34"/>
  <c r="BI58" i="34"/>
  <c r="AU51" i="34"/>
  <c r="BT66" i="41"/>
  <c r="BF27" i="41"/>
  <c r="EM19" i="41"/>
  <c r="EM24" i="41"/>
  <c r="AU62" i="41"/>
  <c r="BT54" i="33"/>
  <c r="BT67" i="33"/>
  <c r="AU14" i="33"/>
  <c r="BF29" i="33"/>
  <c r="AJ21" i="33"/>
  <c r="BI8" i="34"/>
  <c r="EM20" i="34"/>
  <c r="AU14" i="34"/>
  <c r="AU16" i="34"/>
  <c r="AX64" i="41"/>
  <c r="EM18" i="41"/>
  <c r="AJ23" i="41"/>
  <c r="BT9" i="33"/>
  <c r="BF9" i="33"/>
  <c r="BF13" i="34"/>
  <c r="BT13" i="34"/>
  <c r="EM15" i="34"/>
  <c r="BT15" i="34"/>
  <c r="AX55" i="41"/>
  <c r="AJ16" i="41"/>
  <c r="BI29" i="41"/>
  <c r="AU29" i="41"/>
  <c r="Y27" i="33"/>
  <c r="AJ16" i="34"/>
  <c r="EG30" i="41"/>
  <c r="EG32" i="41" s="1"/>
  <c r="EG35" i="41" s="1"/>
  <c r="EN28" i="41"/>
  <c r="Y13" i="33"/>
  <c r="Y25" i="33"/>
  <c r="AM25" i="33"/>
  <c r="AM8" i="33"/>
  <c r="AW30" i="33"/>
  <c r="AW32" i="33" s="1"/>
  <c r="AW35" i="33" s="1"/>
  <c r="BS30" i="33"/>
  <c r="BS32" i="33" s="1"/>
  <c r="BS35" i="33" s="1"/>
  <c r="AA30" i="33"/>
  <c r="AA32" i="33" s="1"/>
  <c r="EI20" i="33"/>
  <c r="DV21" i="33"/>
  <c r="EI21" i="33"/>
  <c r="EI22" i="33"/>
  <c r="EK22" i="33" s="1"/>
  <c r="EN22" i="33" s="1"/>
  <c r="EG25" i="33"/>
  <c r="EI25" i="33"/>
  <c r="EK25" i="33" s="1"/>
  <c r="EN25" i="33" s="1"/>
  <c r="AM26" i="33"/>
  <c r="Y26" i="33"/>
  <c r="AM63" i="33"/>
  <c r="Y63" i="33"/>
  <c r="Y24" i="33"/>
  <c r="AA35" i="34"/>
  <c r="AA33" i="34"/>
  <c r="AJ12" i="34"/>
  <c r="BT26" i="34"/>
  <c r="BF14" i="41"/>
  <c r="EM14" i="41"/>
  <c r="CE52" i="41"/>
  <c r="BQ13" i="41"/>
  <c r="EM24" i="33"/>
  <c r="BT12" i="34"/>
  <c r="BF12" i="34"/>
  <c r="EM15" i="41"/>
  <c r="BQ19" i="41"/>
  <c r="AU12" i="34"/>
  <c r="AX62" i="34"/>
  <c r="AJ62" i="34"/>
  <c r="AX60" i="41"/>
  <c r="AJ21" i="41"/>
  <c r="EM21" i="41"/>
  <c r="EM20" i="41"/>
  <c r="BT20" i="41"/>
  <c r="AU19" i="41"/>
  <c r="Y17" i="41"/>
  <c r="AM56" i="41"/>
  <c r="EN27" i="41"/>
  <c r="EM27" i="41"/>
  <c r="EM16" i="41"/>
  <c r="Y22" i="41"/>
  <c r="AM22" i="41"/>
  <c r="AM26" i="41"/>
  <c r="Y26" i="41"/>
  <c r="EG10" i="33"/>
  <c r="EI10" i="33"/>
  <c r="EK10" i="33" s="1"/>
  <c r="EN10" i="33" s="1"/>
  <c r="CZ11" i="33"/>
  <c r="CZ30" i="33" s="1"/>
  <c r="CZ32" i="33" s="1"/>
  <c r="CZ35" i="33" s="1"/>
  <c r="EI11" i="33"/>
  <c r="EK11" i="33" s="1"/>
  <c r="EN11" i="33" s="1"/>
  <c r="BH13" i="33"/>
  <c r="BH30" i="33" s="1"/>
  <c r="BH32" i="33" s="1"/>
  <c r="BH35" i="33" s="1"/>
  <c r="EI13" i="33"/>
  <c r="CE16" i="33"/>
  <c r="AM17" i="33"/>
  <c r="Y17" i="33"/>
  <c r="EG17" i="33"/>
  <c r="EI17" i="33"/>
  <c r="EK17" i="33" s="1"/>
  <c r="EN17" i="33" s="1"/>
  <c r="Y18" i="33"/>
  <c r="AM18" i="33"/>
  <c r="DK18" i="33"/>
  <c r="DK30" i="33" s="1"/>
  <c r="DK32" i="33" s="1"/>
  <c r="DK35" i="33" s="1"/>
  <c r="EI18" i="33"/>
  <c r="EK18" i="33" s="1"/>
  <c r="EN18" i="33" s="1"/>
  <c r="AM19" i="33"/>
  <c r="Y19" i="33"/>
  <c r="EI27" i="33"/>
  <c r="Y28" i="33"/>
  <c r="AM28" i="33"/>
  <c r="CO29" i="33"/>
  <c r="CO30" i="33" s="1"/>
  <c r="CO32" i="33" s="1"/>
  <c r="CO35" i="33" s="1"/>
  <c r="EI29" i="33"/>
  <c r="AM62" i="33"/>
  <c r="Y62" i="33"/>
  <c r="DV30" i="34"/>
  <c r="DV32" i="34" s="1"/>
  <c r="DV35" i="34" s="1"/>
  <c r="AM10" i="34"/>
  <c r="Y10" i="34"/>
  <c r="AM11" i="34"/>
  <c r="AL30" i="33"/>
  <c r="AL32" i="33" s="1"/>
  <c r="AL35" i="33" s="1"/>
  <c r="DV9" i="33"/>
  <c r="DV30" i="33" s="1"/>
  <c r="DV32" i="33" s="1"/>
  <c r="DV35" i="33" s="1"/>
  <c r="EI9" i="33"/>
  <c r="EK9" i="33" s="1"/>
  <c r="N10" i="33"/>
  <c r="AB10" i="33"/>
  <c r="AB11" i="33"/>
  <c r="N11" i="33"/>
  <c r="N12" i="33"/>
  <c r="AB12" i="33"/>
  <c r="EG12" i="33"/>
  <c r="EI12" i="33"/>
  <c r="EK12" i="33" s="1"/>
  <c r="EN12" i="33" s="1"/>
  <c r="AB15" i="33"/>
  <c r="N15" i="33"/>
  <c r="EI15" i="33"/>
  <c r="EK15" i="33" s="1"/>
  <c r="EN15" i="33" s="1"/>
  <c r="EG16" i="33"/>
  <c r="EI16" i="33"/>
  <c r="EK16" i="33" s="1"/>
  <c r="AB46" i="33"/>
  <c r="N46" i="33"/>
  <c r="Y54" i="33"/>
  <c r="AM57" i="33"/>
  <c r="Y57" i="33"/>
  <c r="N61" i="33"/>
  <c r="AB61" i="33"/>
  <c r="Y52" i="33"/>
  <c r="AB55" i="33"/>
  <c r="N55" i="33"/>
  <c r="AB59" i="33"/>
  <c r="N59" i="33"/>
  <c r="AM64" i="33"/>
  <c r="Y64" i="33"/>
  <c r="AJ65" i="33"/>
  <c r="AX65" i="33"/>
  <c r="BS30" i="34"/>
  <c r="BS32" i="34" s="1"/>
  <c r="BS35" i="34" s="1"/>
  <c r="Y67" i="33"/>
  <c r="AB9" i="34"/>
  <c r="N10" i="34"/>
  <c r="N22" i="34"/>
  <c r="AX46" i="34"/>
  <c r="AU48" i="34"/>
  <c r="Y49" i="34"/>
  <c r="AB50" i="34"/>
  <c r="N50" i="34"/>
  <c r="AM57" i="34"/>
  <c r="Y57" i="34"/>
  <c r="AU60" i="34"/>
  <c r="BI60" i="34"/>
  <c r="Y61" i="34"/>
  <c r="AM61" i="34"/>
  <c r="Y65" i="34"/>
  <c r="AM65" i="34"/>
  <c r="AJ26" i="34" s="1"/>
  <c r="AJ66" i="34"/>
  <c r="AX66" i="34"/>
  <c r="AU27" i="34" s="1"/>
  <c r="Y65" i="33"/>
  <c r="AB23" i="34"/>
  <c r="N23" i="34"/>
  <c r="AJ49" i="34"/>
  <c r="AM67" i="34"/>
  <c r="Y67" i="34"/>
  <c r="N54" i="34"/>
  <c r="Y56" i="34"/>
  <c r="Y60" i="34"/>
  <c r="AM68" i="34"/>
  <c r="AB8" i="41"/>
  <c r="EK10" i="41"/>
  <c r="AM49" i="41"/>
  <c r="Y49" i="41"/>
  <c r="Y66" i="34"/>
  <c r="EI8" i="41"/>
  <c r="EK8" i="41" s="1"/>
  <c r="EN8" i="41" s="1"/>
  <c r="AM9" i="41"/>
  <c r="Y9" i="41"/>
  <c r="Y46" i="41"/>
  <c r="AM46" i="41"/>
  <c r="N9" i="41"/>
  <c r="EI11" i="41"/>
  <c r="EI29" i="41"/>
  <c r="EK29" i="41" s="1"/>
  <c r="EN29" i="41" s="1"/>
  <c r="AM47" i="41"/>
  <c r="Y50" i="41"/>
  <c r="AM50" i="41"/>
  <c r="Y54" i="41"/>
  <c r="AM57" i="41"/>
  <c r="AU59" i="41"/>
  <c r="BI59" i="41"/>
  <c r="Y63" i="41"/>
  <c r="AM63" i="41"/>
  <c r="AM67" i="41"/>
  <c r="Y67" i="41"/>
  <c r="AM51" i="41"/>
  <c r="Y61" i="41"/>
  <c r="AM61" i="41"/>
  <c r="Y65" i="41"/>
  <c r="AM65" i="41"/>
  <c r="Y59" i="41"/>
  <c r="N61" i="41"/>
  <c r="N63" i="41"/>
  <c r="N65" i="41"/>
  <c r="N67" i="41"/>
  <c r="Y48" i="41" l="1"/>
  <c r="AM48" i="41"/>
  <c r="BT48" i="34"/>
  <c r="BF48" i="34"/>
  <c r="AM54" i="41"/>
  <c r="Y15" i="41"/>
  <c r="AM28" i="41"/>
  <c r="AX28" i="41" s="1"/>
  <c r="BI28" i="41" s="1"/>
  <c r="Y28" i="41"/>
  <c r="Y10" i="41"/>
  <c r="AM10" i="41"/>
  <c r="AX10" i="41" s="1"/>
  <c r="BI10" i="41" s="1"/>
  <c r="BT10" i="41" s="1"/>
  <c r="CE10" i="41" s="1"/>
  <c r="CP10" i="41" s="1"/>
  <c r="DA10" i="41" s="1"/>
  <c r="DL10" i="41" s="1"/>
  <c r="DW10" i="41" s="1"/>
  <c r="EH10" i="41" s="1"/>
  <c r="EJ10" i="41" s="1"/>
  <c r="AM63" i="34"/>
  <c r="Y24" i="34"/>
  <c r="Y63" i="34"/>
  <c r="AM58" i="33"/>
  <c r="Y58" i="33"/>
  <c r="AJ52" i="33"/>
  <c r="AJ13" i="33"/>
  <c r="AX52" i="33"/>
  <c r="AX19" i="34"/>
  <c r="AJ19" i="34"/>
  <c r="BT27" i="33"/>
  <c r="BF27" i="33"/>
  <c r="BQ54" i="34"/>
  <c r="CE54" i="34"/>
  <c r="BH39" i="41"/>
  <c r="BQ55" i="34"/>
  <c r="CE55" i="34"/>
  <c r="CB64" i="34"/>
  <c r="CP64" i="34"/>
  <c r="BT52" i="34"/>
  <c r="BF52" i="34"/>
  <c r="CP14" i="33"/>
  <c r="DA53" i="41"/>
  <c r="CM53" i="41"/>
  <c r="BS39" i="41"/>
  <c r="EK18" i="34"/>
  <c r="EJ18" i="34"/>
  <c r="BI53" i="33"/>
  <c r="AU53" i="33"/>
  <c r="BT68" i="33"/>
  <c r="BF68" i="33"/>
  <c r="CE21" i="33"/>
  <c r="BQ21" i="33"/>
  <c r="AU59" i="34"/>
  <c r="BI59" i="34"/>
  <c r="AU20" i="34"/>
  <c r="AU53" i="34"/>
  <c r="BI53" i="34"/>
  <c r="BQ68" i="41"/>
  <c r="CE68" i="41"/>
  <c r="CE17" i="34"/>
  <c r="BQ17" i="34"/>
  <c r="BQ29" i="33"/>
  <c r="CE29" i="33"/>
  <c r="CP19" i="41"/>
  <c r="CB19" i="41"/>
  <c r="CP60" i="33"/>
  <c r="CB60" i="33"/>
  <c r="CB66" i="33"/>
  <c r="CP66" i="33"/>
  <c r="DA51" i="33"/>
  <c r="CM51" i="33"/>
  <c r="AJ57" i="41"/>
  <c r="AX57" i="41"/>
  <c r="AJ18" i="41"/>
  <c r="EK11" i="41"/>
  <c r="EJ11" i="41"/>
  <c r="AX46" i="41"/>
  <c r="AJ46" i="41"/>
  <c r="AJ49" i="41"/>
  <c r="AX49" i="41"/>
  <c r="AM8" i="41"/>
  <c r="Y8" i="41"/>
  <c r="AX67" i="34"/>
  <c r="AJ67" i="34"/>
  <c r="AX57" i="34"/>
  <c r="AJ18" i="34"/>
  <c r="AJ57" i="34"/>
  <c r="Y50" i="34"/>
  <c r="AM50" i="34"/>
  <c r="AM9" i="34"/>
  <c r="Y9" i="34"/>
  <c r="AJ64" i="33"/>
  <c r="AX64" i="33"/>
  <c r="AM59" i="33"/>
  <c r="Y59" i="33"/>
  <c r="Y16" i="33"/>
  <c r="Y55" i="33"/>
  <c r="AM55" i="33"/>
  <c r="AM61" i="33"/>
  <c r="Y61" i="33"/>
  <c r="Y22" i="33"/>
  <c r="AM46" i="33"/>
  <c r="Y46" i="33"/>
  <c r="Y12" i="33"/>
  <c r="AM12" i="33"/>
  <c r="AM10" i="33"/>
  <c r="Y10" i="33"/>
  <c r="EN9" i="33"/>
  <c r="EM9" i="33"/>
  <c r="Y11" i="34"/>
  <c r="AX62" i="33"/>
  <c r="AJ23" i="33"/>
  <c r="AJ62" i="33"/>
  <c r="AX18" i="33"/>
  <c r="AJ18" i="33"/>
  <c r="EK13" i="33"/>
  <c r="EJ13" i="33"/>
  <c r="AJ28" i="34"/>
  <c r="AJ26" i="41"/>
  <c r="AX26" i="41"/>
  <c r="AX56" i="41"/>
  <c r="AJ17" i="41"/>
  <c r="AJ56" i="41"/>
  <c r="AU60" i="41"/>
  <c r="AU21" i="41"/>
  <c r="BI60" i="41"/>
  <c r="AU62" i="34"/>
  <c r="BI62" i="34"/>
  <c r="BQ12" i="34"/>
  <c r="CE12" i="34"/>
  <c r="CP52" i="41"/>
  <c r="CB13" i="41"/>
  <c r="CB52" i="41"/>
  <c r="CE26" i="34"/>
  <c r="AL33" i="34"/>
  <c r="AA39" i="34"/>
  <c r="AJ63" i="33"/>
  <c r="AX63" i="33"/>
  <c r="AJ24" i="33"/>
  <c r="AJ26" i="33"/>
  <c r="AX26" i="33"/>
  <c r="EK21" i="33"/>
  <c r="EK20" i="33"/>
  <c r="EJ20" i="33"/>
  <c r="AA35" i="33"/>
  <c r="AA33" i="33"/>
  <c r="AX8" i="33"/>
  <c r="AJ8" i="33"/>
  <c r="BT29" i="41"/>
  <c r="EM29" i="41"/>
  <c r="BF29" i="41"/>
  <c r="BI55" i="41"/>
  <c r="AU16" i="41"/>
  <c r="AU55" i="41"/>
  <c r="BQ15" i="34"/>
  <c r="CE15" i="34"/>
  <c r="BQ9" i="33"/>
  <c r="CE9" i="33"/>
  <c r="BT8" i="34"/>
  <c r="BF8" i="34"/>
  <c r="EM8" i="34"/>
  <c r="BQ67" i="33"/>
  <c r="CE67" i="33"/>
  <c r="BT58" i="34"/>
  <c r="BF58" i="34"/>
  <c r="CE56" i="33"/>
  <c r="BQ56" i="33"/>
  <c r="CE22" i="33"/>
  <c r="CP24" i="33"/>
  <c r="CM14" i="41"/>
  <c r="DA14" i="41"/>
  <c r="CO39" i="41"/>
  <c r="CZ33" i="41"/>
  <c r="DA27" i="34"/>
  <c r="AX63" i="41"/>
  <c r="AJ63" i="41"/>
  <c r="AJ24" i="41"/>
  <c r="BF59" i="41"/>
  <c r="BT59" i="41"/>
  <c r="BF20" i="41"/>
  <c r="AJ50" i="41"/>
  <c r="AX50" i="41"/>
  <c r="AJ11" i="41"/>
  <c r="AX47" i="41"/>
  <c r="AJ47" i="41"/>
  <c r="AX65" i="41"/>
  <c r="AJ65" i="41"/>
  <c r="AX61" i="41"/>
  <c r="AJ61" i="41"/>
  <c r="AX51" i="41"/>
  <c r="AJ51" i="41"/>
  <c r="AJ12" i="41"/>
  <c r="AX67" i="41"/>
  <c r="AJ67" i="41"/>
  <c r="AJ28" i="41"/>
  <c r="AX9" i="41"/>
  <c r="AJ9" i="41"/>
  <c r="EN10" i="41"/>
  <c r="EM10" i="41"/>
  <c r="AX68" i="34"/>
  <c r="AJ68" i="34"/>
  <c r="AJ29" i="34"/>
  <c r="AM23" i="34"/>
  <c r="Y23" i="34"/>
  <c r="BI66" i="34"/>
  <c r="AU66" i="34"/>
  <c r="AJ65" i="34"/>
  <c r="AX65" i="34"/>
  <c r="AX61" i="34"/>
  <c r="AJ61" i="34"/>
  <c r="AJ22" i="34"/>
  <c r="BT60" i="34"/>
  <c r="BF60" i="34"/>
  <c r="BF21" i="34"/>
  <c r="BI46" i="34"/>
  <c r="AU46" i="34"/>
  <c r="AU65" i="33"/>
  <c r="BI65" i="33"/>
  <c r="AX57" i="33"/>
  <c r="AJ57" i="33"/>
  <c r="EN16" i="33"/>
  <c r="EM16" i="33"/>
  <c r="AM15" i="33"/>
  <c r="Y15" i="33"/>
  <c r="Y11" i="33"/>
  <c r="AM11" i="33"/>
  <c r="AX11" i="34"/>
  <c r="AJ11" i="34"/>
  <c r="AJ10" i="34"/>
  <c r="AX10" i="34"/>
  <c r="EK29" i="33"/>
  <c r="AJ28" i="33"/>
  <c r="AX28" i="33"/>
  <c r="EK27" i="33"/>
  <c r="AJ19" i="33"/>
  <c r="AX19" i="33"/>
  <c r="AJ17" i="33"/>
  <c r="AX17" i="33"/>
  <c r="CP16" i="33"/>
  <c r="EG30" i="33"/>
  <c r="EG32" i="33" s="1"/>
  <c r="EG35" i="33" s="1"/>
  <c r="AX22" i="41"/>
  <c r="AJ22" i="41"/>
  <c r="AJ10" i="41"/>
  <c r="BQ20" i="41"/>
  <c r="CE20" i="41"/>
  <c r="Y20" i="33"/>
  <c r="AX25" i="33"/>
  <c r="AJ25" i="33"/>
  <c r="CE13" i="34"/>
  <c r="BQ13" i="34"/>
  <c r="AU64" i="41"/>
  <c r="AU25" i="41"/>
  <c r="BI64" i="41"/>
  <c r="CE54" i="33"/>
  <c r="BQ54" i="33"/>
  <c r="BQ27" i="41"/>
  <c r="BQ66" i="41"/>
  <c r="CE66" i="41"/>
  <c r="EM25" i="34"/>
  <c r="BF25" i="34"/>
  <c r="BT25" i="34"/>
  <c r="CP24" i="34"/>
  <c r="EM22" i="33"/>
  <c r="DA62" i="41"/>
  <c r="CM23" i="41"/>
  <c r="CM62" i="41"/>
  <c r="DA23" i="33"/>
  <c r="CX51" i="33" l="1"/>
  <c r="DL51" i="33"/>
  <c r="CM60" i="33"/>
  <c r="DA60" i="33"/>
  <c r="CP29" i="33"/>
  <c r="CP68" i="41"/>
  <c r="CB68" i="41"/>
  <c r="BF53" i="34"/>
  <c r="BF14" i="34"/>
  <c r="BT53" i="34"/>
  <c r="CP21" i="33"/>
  <c r="CB21" i="33"/>
  <c r="BQ68" i="33"/>
  <c r="CE68" i="33"/>
  <c r="BF53" i="33"/>
  <c r="BT53" i="33"/>
  <c r="BF14" i="33"/>
  <c r="CX53" i="41"/>
  <c r="DL53" i="41"/>
  <c r="DA14" i="33"/>
  <c r="BQ52" i="34"/>
  <c r="CE52" i="34"/>
  <c r="CB54" i="34"/>
  <c r="CP54" i="34"/>
  <c r="AU13" i="33"/>
  <c r="BI52" i="33"/>
  <c r="AU52" i="33"/>
  <c r="AJ58" i="33"/>
  <c r="AX58" i="33"/>
  <c r="AX48" i="41"/>
  <c r="AJ48" i="41"/>
  <c r="DA66" i="33"/>
  <c r="CM66" i="33"/>
  <c r="DA19" i="41"/>
  <c r="CM19" i="41"/>
  <c r="CB17" i="34"/>
  <c r="CP17" i="34"/>
  <c r="BT59" i="34"/>
  <c r="BF59" i="34"/>
  <c r="BF20" i="34"/>
  <c r="EN18" i="34"/>
  <c r="EM18" i="34"/>
  <c r="DA64" i="34"/>
  <c r="CM64" i="34"/>
  <c r="CB16" i="34"/>
  <c r="CP55" i="34"/>
  <c r="CB55" i="34"/>
  <c r="BQ27" i="33"/>
  <c r="CE27" i="33"/>
  <c r="BI19" i="34"/>
  <c r="AU19" i="34"/>
  <c r="AX63" i="34"/>
  <c r="AJ24" i="34"/>
  <c r="AJ63" i="34"/>
  <c r="BT28" i="41"/>
  <c r="CE28" i="41" s="1"/>
  <c r="CP28" i="41" s="1"/>
  <c r="DA28" i="41" s="1"/>
  <c r="DL28" i="41" s="1"/>
  <c r="EM28" i="41"/>
  <c r="AJ15" i="41"/>
  <c r="AJ54" i="41"/>
  <c r="AX54" i="41"/>
  <c r="BQ48" i="34"/>
  <c r="CE48" i="34"/>
  <c r="DA24" i="34"/>
  <c r="BQ25" i="34"/>
  <c r="CE25" i="34"/>
  <c r="CP66" i="41"/>
  <c r="CB27" i="41"/>
  <c r="CB66" i="41"/>
  <c r="BF64" i="41"/>
  <c r="BF25" i="41"/>
  <c r="BT64" i="41"/>
  <c r="AU25" i="33"/>
  <c r="BI25" i="33"/>
  <c r="CP20" i="41"/>
  <c r="BI22" i="41"/>
  <c r="AU22" i="41"/>
  <c r="DL23" i="33"/>
  <c r="CP54" i="33"/>
  <c r="CB54" i="33"/>
  <c r="AU17" i="33"/>
  <c r="BI17" i="33"/>
  <c r="EN27" i="33"/>
  <c r="EM27" i="33"/>
  <c r="EN29" i="33"/>
  <c r="EM29" i="33"/>
  <c r="BI11" i="34"/>
  <c r="BT65" i="33"/>
  <c r="BF65" i="33"/>
  <c r="BQ60" i="34"/>
  <c r="CE60" i="34"/>
  <c r="BQ21" i="34"/>
  <c r="BI65" i="34"/>
  <c r="AU65" i="34"/>
  <c r="AU26" i="34"/>
  <c r="AU29" i="34"/>
  <c r="AU68" i="34"/>
  <c r="BI68" i="34"/>
  <c r="AU67" i="41"/>
  <c r="BI67" i="41"/>
  <c r="AU28" i="41"/>
  <c r="CE59" i="41"/>
  <c r="BQ59" i="41"/>
  <c r="AU63" i="41"/>
  <c r="BI63" i="41"/>
  <c r="AU24" i="41"/>
  <c r="DW28" i="41"/>
  <c r="CP56" i="33"/>
  <c r="CB56" i="33"/>
  <c r="CP67" i="33"/>
  <c r="CB67" i="33"/>
  <c r="BQ8" i="34"/>
  <c r="CE8" i="34"/>
  <c r="BQ29" i="41"/>
  <c r="CE29" i="41"/>
  <c r="AU8" i="33"/>
  <c r="BI8" i="33"/>
  <c r="EN20" i="33"/>
  <c r="EM20" i="33"/>
  <c r="EN21" i="33"/>
  <c r="EM21" i="33"/>
  <c r="BI26" i="33"/>
  <c r="AU26" i="33"/>
  <c r="AU63" i="33"/>
  <c r="BI63" i="33"/>
  <c r="AU24" i="33"/>
  <c r="CP26" i="34"/>
  <c r="CM52" i="41"/>
  <c r="DA52" i="41"/>
  <c r="CM13" i="41"/>
  <c r="AU56" i="41"/>
  <c r="AU17" i="41"/>
  <c r="BI56" i="41"/>
  <c r="BI62" i="33"/>
  <c r="AU23" i="33"/>
  <c r="AU62" i="33"/>
  <c r="AX12" i="33"/>
  <c r="AJ12" i="33"/>
  <c r="AX46" i="33"/>
  <c r="AJ46" i="33"/>
  <c r="AJ16" i="33"/>
  <c r="AX55" i="33"/>
  <c r="AJ55" i="33"/>
  <c r="AJ59" i="33"/>
  <c r="AX59" i="33"/>
  <c r="AJ20" i="33"/>
  <c r="AX9" i="34"/>
  <c r="AJ9" i="34"/>
  <c r="AJ8" i="41"/>
  <c r="AX8" i="41"/>
  <c r="BI46" i="41"/>
  <c r="AU46" i="41"/>
  <c r="EN11" i="41"/>
  <c r="EM11" i="41"/>
  <c r="BI57" i="41"/>
  <c r="AU57" i="41"/>
  <c r="AU18" i="41"/>
  <c r="CX62" i="41"/>
  <c r="CX23" i="41"/>
  <c r="DL62" i="41"/>
  <c r="CP13" i="34"/>
  <c r="CB13" i="34"/>
  <c r="DA16" i="33"/>
  <c r="BI19" i="33"/>
  <c r="AU19" i="33"/>
  <c r="AU28" i="33"/>
  <c r="BI28" i="33"/>
  <c r="AU10" i="34"/>
  <c r="BI10" i="34"/>
  <c r="AX11" i="33"/>
  <c r="AJ11" i="33"/>
  <c r="AJ15" i="33"/>
  <c r="AX15" i="33"/>
  <c r="BI57" i="33"/>
  <c r="AU57" i="33"/>
  <c r="BF46" i="34"/>
  <c r="BT46" i="34"/>
  <c r="AU61" i="34"/>
  <c r="BI61" i="34"/>
  <c r="AU22" i="34"/>
  <c r="BF66" i="34"/>
  <c r="BT66" i="34"/>
  <c r="BF27" i="34"/>
  <c r="AX23" i="34"/>
  <c r="AJ23" i="34"/>
  <c r="BI9" i="41"/>
  <c r="AU9" i="41"/>
  <c r="AU51" i="41"/>
  <c r="BI51" i="41"/>
  <c r="AU12" i="41"/>
  <c r="BI61" i="41"/>
  <c r="AU61" i="41"/>
  <c r="AU65" i="41"/>
  <c r="BI65" i="41"/>
  <c r="AU47" i="41"/>
  <c r="BI47" i="41"/>
  <c r="BI50" i="41"/>
  <c r="AU50" i="41"/>
  <c r="AU11" i="41"/>
  <c r="DL27" i="34"/>
  <c r="CZ39" i="41"/>
  <c r="DK33" i="41"/>
  <c r="CX14" i="41"/>
  <c r="DL14" i="41"/>
  <c r="DA24" i="33"/>
  <c r="CP22" i="33"/>
  <c r="CE58" i="34"/>
  <c r="BQ58" i="34"/>
  <c r="CB9" i="33"/>
  <c r="CP9" i="33"/>
  <c r="CB15" i="34"/>
  <c r="CP15" i="34"/>
  <c r="BF55" i="41"/>
  <c r="BT55" i="41"/>
  <c r="BF16" i="41"/>
  <c r="AA39" i="33"/>
  <c r="AL33" i="33"/>
  <c r="AL39" i="34"/>
  <c r="AW33" i="34"/>
  <c r="CP12" i="34"/>
  <c r="CB12" i="34"/>
  <c r="BF62" i="34"/>
  <c r="BT62" i="34"/>
  <c r="BT60" i="41"/>
  <c r="BF60" i="41"/>
  <c r="BF21" i="41"/>
  <c r="BI26" i="41"/>
  <c r="AU26" i="41"/>
  <c r="EN13" i="33"/>
  <c r="EM13" i="33"/>
  <c r="AU18" i="33"/>
  <c r="BI18" i="33"/>
  <c r="AX10" i="33"/>
  <c r="AJ10" i="33"/>
  <c r="AX61" i="33"/>
  <c r="AJ22" i="33"/>
  <c r="AJ61" i="33"/>
  <c r="AU64" i="33"/>
  <c r="BI64" i="33"/>
  <c r="AX50" i="34"/>
  <c r="AJ50" i="34"/>
  <c r="BI57" i="34"/>
  <c r="AU57" i="34"/>
  <c r="AU18" i="34"/>
  <c r="AU67" i="34"/>
  <c r="BI67" i="34"/>
  <c r="AU28" i="34"/>
  <c r="BI49" i="41"/>
  <c r="AU10" i="41"/>
  <c r="AU49" i="41"/>
  <c r="CP48" i="34" l="1"/>
  <c r="CB48" i="34"/>
  <c r="BI54" i="41"/>
  <c r="AU15" i="41"/>
  <c r="AU54" i="41"/>
  <c r="DA55" i="34"/>
  <c r="CM16" i="34"/>
  <c r="CM55" i="34"/>
  <c r="CE59" i="34"/>
  <c r="BQ59" i="34"/>
  <c r="BQ20" i="34"/>
  <c r="DL19" i="41"/>
  <c r="CX19" i="41"/>
  <c r="DL66" i="33"/>
  <c r="CX66" i="33"/>
  <c r="AU48" i="41"/>
  <c r="BI48" i="41"/>
  <c r="BT52" i="33"/>
  <c r="BF52" i="33"/>
  <c r="BF13" i="33"/>
  <c r="CM54" i="34"/>
  <c r="DA54" i="34"/>
  <c r="CP52" i="34"/>
  <c r="CB52" i="34"/>
  <c r="DI53" i="41"/>
  <c r="DW53" i="41"/>
  <c r="DA21" i="33"/>
  <c r="CM21" i="33"/>
  <c r="DA29" i="33"/>
  <c r="CX60" i="33"/>
  <c r="DL60" i="33"/>
  <c r="DI51" i="33"/>
  <c r="DW51" i="33"/>
  <c r="AU63" i="34"/>
  <c r="BI63" i="34"/>
  <c r="AU24" i="34"/>
  <c r="EM19" i="34"/>
  <c r="BT19" i="34"/>
  <c r="BF19" i="34"/>
  <c r="CP27" i="33"/>
  <c r="CB27" i="33"/>
  <c r="DL64" i="34"/>
  <c r="CX64" i="34"/>
  <c r="DA17" i="34"/>
  <c r="CM17" i="34"/>
  <c r="AU58" i="33"/>
  <c r="BI58" i="33"/>
  <c r="DL14" i="33"/>
  <c r="BQ53" i="33"/>
  <c r="CE53" i="33"/>
  <c r="BQ14" i="33"/>
  <c r="CB68" i="33"/>
  <c r="CP68" i="33"/>
  <c r="BQ14" i="34"/>
  <c r="BQ53" i="34"/>
  <c r="CE53" i="34"/>
  <c r="CM68" i="41"/>
  <c r="DA68" i="41"/>
  <c r="CB29" i="33"/>
  <c r="BF64" i="33"/>
  <c r="BT64" i="33"/>
  <c r="BI61" i="33"/>
  <c r="AU61" i="33"/>
  <c r="AU22" i="33"/>
  <c r="AU10" i="33"/>
  <c r="BI10" i="33"/>
  <c r="DA15" i="34"/>
  <c r="CM15" i="34"/>
  <c r="BT49" i="41"/>
  <c r="BF49" i="41"/>
  <c r="BF10" i="41"/>
  <c r="BF67" i="34"/>
  <c r="BT67" i="34"/>
  <c r="BF28" i="34"/>
  <c r="BF57" i="34"/>
  <c r="BT57" i="34"/>
  <c r="BF18" i="34"/>
  <c r="BI50" i="34"/>
  <c r="AU50" i="34"/>
  <c r="BT18" i="33"/>
  <c r="EM18" i="33"/>
  <c r="BF18" i="33"/>
  <c r="CE60" i="41"/>
  <c r="BQ60" i="41"/>
  <c r="BQ21" i="41"/>
  <c r="CM12" i="34"/>
  <c r="DA12" i="34"/>
  <c r="AW33" i="33"/>
  <c r="AL39" i="33"/>
  <c r="CP58" i="34"/>
  <c r="CB58" i="34"/>
  <c r="DA22" i="33"/>
  <c r="DW14" i="41"/>
  <c r="DI14" i="41"/>
  <c r="DK39" i="41"/>
  <c r="DV33" i="41"/>
  <c r="BF50" i="41"/>
  <c r="BT50" i="41"/>
  <c r="BF11" i="41"/>
  <c r="BT61" i="41"/>
  <c r="BF61" i="41"/>
  <c r="BF51" i="41"/>
  <c r="BT51" i="41"/>
  <c r="BF12" i="41"/>
  <c r="BT61" i="34"/>
  <c r="BF22" i="34"/>
  <c r="BF61" i="34"/>
  <c r="CE46" i="34"/>
  <c r="BQ46" i="34"/>
  <c r="AU15" i="33"/>
  <c r="BI15" i="33"/>
  <c r="BF10" i="34"/>
  <c r="EM10" i="34"/>
  <c r="BT10" i="34"/>
  <c r="BT28" i="33"/>
  <c r="BF28" i="33"/>
  <c r="EM28" i="33"/>
  <c r="DI62" i="41"/>
  <c r="DI23" i="41"/>
  <c r="DW62" i="41"/>
  <c r="AU8" i="41"/>
  <c r="BI8" i="41"/>
  <c r="AU55" i="33"/>
  <c r="AU16" i="33"/>
  <c r="BI55" i="33"/>
  <c r="BF62" i="33"/>
  <c r="BT62" i="33"/>
  <c r="BF23" i="33"/>
  <c r="DA26" i="34"/>
  <c r="BF63" i="33"/>
  <c r="BT63" i="33"/>
  <c r="BF24" i="33"/>
  <c r="BT8" i="33"/>
  <c r="BF8" i="33"/>
  <c r="EM8" i="33"/>
  <c r="CB29" i="41"/>
  <c r="CP29" i="41"/>
  <c r="CP8" i="34"/>
  <c r="CB8" i="34"/>
  <c r="EH28" i="41"/>
  <c r="CB59" i="41"/>
  <c r="CP59" i="41"/>
  <c r="CM20" i="41" s="1"/>
  <c r="BT65" i="34"/>
  <c r="BF65" i="34"/>
  <c r="BF26" i="34"/>
  <c r="CP60" i="34"/>
  <c r="CB60" i="34"/>
  <c r="CB21" i="34"/>
  <c r="AU11" i="34"/>
  <c r="BF17" i="33"/>
  <c r="BT17" i="33"/>
  <c r="EM17" i="33"/>
  <c r="DW23" i="33"/>
  <c r="DA20" i="41"/>
  <c r="BF25" i="33"/>
  <c r="EM25" i="33"/>
  <c r="BT25" i="33"/>
  <c r="CE64" i="41"/>
  <c r="BQ64" i="41"/>
  <c r="BQ25" i="41"/>
  <c r="CP25" i="34"/>
  <c r="CB25" i="34"/>
  <c r="DL24" i="34"/>
  <c r="BT26" i="41"/>
  <c r="BF26" i="41"/>
  <c r="EM26" i="41"/>
  <c r="BQ62" i="34"/>
  <c r="CE62" i="34"/>
  <c r="BH33" i="34"/>
  <c r="AW39" i="34"/>
  <c r="BQ55" i="41"/>
  <c r="BQ16" i="41"/>
  <c r="CE55" i="41"/>
  <c r="DA9" i="33"/>
  <c r="CM9" i="33"/>
  <c r="DL24" i="33"/>
  <c r="DW27" i="34"/>
  <c r="BF47" i="41"/>
  <c r="BT47" i="41"/>
  <c r="BF65" i="41"/>
  <c r="BT65" i="41"/>
  <c r="BT9" i="41"/>
  <c r="EM9" i="41"/>
  <c r="BF9" i="41"/>
  <c r="BI23" i="34"/>
  <c r="AU23" i="34"/>
  <c r="CE66" i="34"/>
  <c r="BQ66" i="34"/>
  <c r="BQ27" i="34"/>
  <c r="BF57" i="33"/>
  <c r="BT57" i="33"/>
  <c r="AU11" i="33"/>
  <c r="BI11" i="33"/>
  <c r="EM19" i="33"/>
  <c r="BT19" i="33"/>
  <c r="BF19" i="33"/>
  <c r="DL16" i="33"/>
  <c r="DA13" i="34"/>
  <c r="CM13" i="34"/>
  <c r="BF57" i="41"/>
  <c r="BT57" i="41"/>
  <c r="BF18" i="41"/>
  <c r="BF46" i="41"/>
  <c r="BT46" i="41"/>
  <c r="BI9" i="34"/>
  <c r="AU9" i="34"/>
  <c r="AU59" i="33"/>
  <c r="AU20" i="33"/>
  <c r="BI59" i="33"/>
  <c r="AU46" i="33"/>
  <c r="BI46" i="33"/>
  <c r="BI12" i="33"/>
  <c r="AU12" i="33"/>
  <c r="BF56" i="41"/>
  <c r="BF17" i="41"/>
  <c r="BT56" i="41"/>
  <c r="DL52" i="41"/>
  <c r="CX13" i="41"/>
  <c r="CX52" i="41"/>
  <c r="BF26" i="33"/>
  <c r="EM26" i="33"/>
  <c r="BT26" i="33"/>
  <c r="CM67" i="33"/>
  <c r="DA67" i="33"/>
  <c r="CM56" i="33"/>
  <c r="DA56" i="33"/>
  <c r="BT63" i="41"/>
  <c r="BF63" i="41"/>
  <c r="BF24" i="41"/>
  <c r="BT67" i="41"/>
  <c r="BF28" i="41"/>
  <c r="BF67" i="41"/>
  <c r="BT68" i="34"/>
  <c r="BF29" i="34"/>
  <c r="BF68" i="34"/>
  <c r="BQ65" i="33"/>
  <c r="CE65" i="33"/>
  <c r="BT11" i="34"/>
  <c r="BF11" i="34"/>
  <c r="EM11" i="34"/>
  <c r="DA54" i="33"/>
  <c r="CM54" i="33"/>
  <c r="BF22" i="41"/>
  <c r="EM22" i="41"/>
  <c r="BT22" i="41"/>
  <c r="CB20" i="41"/>
  <c r="CM27" i="41"/>
  <c r="DA66" i="41"/>
  <c r="CM66" i="41"/>
  <c r="DL68" i="41" l="1"/>
  <c r="CX68" i="41"/>
  <c r="CP53" i="34"/>
  <c r="CB14" i="34"/>
  <c r="CB53" i="34"/>
  <c r="CB53" i="33"/>
  <c r="CP53" i="33"/>
  <c r="CB14" i="33"/>
  <c r="BF58" i="33"/>
  <c r="BT58" i="33"/>
  <c r="BT63" i="34"/>
  <c r="BF63" i="34"/>
  <c r="BF24" i="34"/>
  <c r="EH51" i="33"/>
  <c r="EE51" i="33" s="1"/>
  <c r="DT51" i="33"/>
  <c r="DW60" i="33"/>
  <c r="DI60" i="33"/>
  <c r="DL29" i="33"/>
  <c r="EH53" i="41"/>
  <c r="EE53" i="41" s="1"/>
  <c r="DT53" i="41"/>
  <c r="DL54" i="34"/>
  <c r="CX54" i="34"/>
  <c r="BQ52" i="33"/>
  <c r="BQ13" i="33"/>
  <c r="CE52" i="33"/>
  <c r="DW66" i="33"/>
  <c r="DI66" i="33"/>
  <c r="DW19" i="41"/>
  <c r="DI19" i="41"/>
  <c r="CX55" i="34"/>
  <c r="CX16" i="34"/>
  <c r="DL55" i="34"/>
  <c r="DA68" i="33"/>
  <c r="CM68" i="33"/>
  <c r="DW14" i="33"/>
  <c r="CX17" i="34"/>
  <c r="DL17" i="34"/>
  <c r="DW64" i="34"/>
  <c r="DI64" i="34"/>
  <c r="DA27" i="33"/>
  <c r="CM27" i="33"/>
  <c r="BQ19" i="34"/>
  <c r="CE19" i="34"/>
  <c r="CM29" i="33"/>
  <c r="CX21" i="33"/>
  <c r="DL21" i="33"/>
  <c r="DA52" i="34"/>
  <c r="CM52" i="34"/>
  <c r="BF48" i="41"/>
  <c r="BT48" i="41"/>
  <c r="CB59" i="34"/>
  <c r="CP59" i="34"/>
  <c r="CB20" i="34"/>
  <c r="BF54" i="41"/>
  <c r="BF15" i="41"/>
  <c r="BT54" i="41"/>
  <c r="DA48" i="34"/>
  <c r="CM48" i="34"/>
  <c r="CE11" i="34"/>
  <c r="DL56" i="33"/>
  <c r="CX56" i="33"/>
  <c r="CE26" i="33"/>
  <c r="BQ26" i="33"/>
  <c r="BQ56" i="41"/>
  <c r="BQ17" i="41"/>
  <c r="CE56" i="41"/>
  <c r="BT12" i="33"/>
  <c r="EM12" i="33"/>
  <c r="BF12" i="33"/>
  <c r="CE22" i="41"/>
  <c r="BQ22" i="41"/>
  <c r="DL54" i="33"/>
  <c r="CX54" i="33"/>
  <c r="CP65" i="33"/>
  <c r="CB65" i="33"/>
  <c r="BQ29" i="34"/>
  <c r="BQ68" i="34"/>
  <c r="CE68" i="34"/>
  <c r="BQ63" i="41"/>
  <c r="BQ24" i="41"/>
  <c r="CE63" i="41"/>
  <c r="DI52" i="41"/>
  <c r="DW52" i="41"/>
  <c r="DI13" i="41"/>
  <c r="BT46" i="33"/>
  <c r="BF46" i="33"/>
  <c r="BF59" i="33"/>
  <c r="BF20" i="33"/>
  <c r="BT59" i="33"/>
  <c r="BF9" i="34"/>
  <c r="EM9" i="34"/>
  <c r="BT9" i="34"/>
  <c r="CE57" i="41"/>
  <c r="BQ57" i="41"/>
  <c r="BQ18" i="41"/>
  <c r="CE9" i="41"/>
  <c r="BQ9" i="41"/>
  <c r="DW24" i="33"/>
  <c r="CP55" i="41"/>
  <c r="CB16" i="41"/>
  <c r="CB55" i="41"/>
  <c r="BH39" i="34"/>
  <c r="BS33" i="34"/>
  <c r="CP64" i="41"/>
  <c r="CB25" i="41"/>
  <c r="CB64" i="41"/>
  <c r="CM60" i="34"/>
  <c r="DA60" i="34"/>
  <c r="CM21" i="34"/>
  <c r="DA8" i="34"/>
  <c r="CM8" i="34"/>
  <c r="CE62" i="33"/>
  <c r="BQ62" i="33"/>
  <c r="BQ23" i="33"/>
  <c r="BT55" i="33"/>
  <c r="BF55" i="33"/>
  <c r="BF16" i="33"/>
  <c r="DT62" i="41"/>
  <c r="EH62" i="41"/>
  <c r="DT23" i="41"/>
  <c r="BQ10" i="34"/>
  <c r="CE10" i="34"/>
  <c r="CB46" i="34"/>
  <c r="CP46" i="34"/>
  <c r="BQ61" i="41"/>
  <c r="CE61" i="41"/>
  <c r="CE50" i="41"/>
  <c r="BQ50" i="41"/>
  <c r="BQ11" i="41"/>
  <c r="EG33" i="41"/>
  <c r="EG39" i="41" s="1"/>
  <c r="DV39" i="41"/>
  <c r="DL22" i="33"/>
  <c r="CE18" i="33"/>
  <c r="BQ18" i="33"/>
  <c r="BT50" i="34"/>
  <c r="BF50" i="34"/>
  <c r="BQ57" i="34"/>
  <c r="BQ18" i="34"/>
  <c r="CE57" i="34"/>
  <c r="BQ67" i="34"/>
  <c r="CE67" i="34"/>
  <c r="BQ28" i="34"/>
  <c r="BQ49" i="41"/>
  <c r="CE49" i="41"/>
  <c r="BQ10" i="41"/>
  <c r="DL15" i="34"/>
  <c r="CX15" i="34"/>
  <c r="BQ64" i="33"/>
  <c r="CE64" i="33"/>
  <c r="DL66" i="41"/>
  <c r="CX66" i="41"/>
  <c r="CX27" i="41"/>
  <c r="BQ67" i="41"/>
  <c r="CE67" i="41"/>
  <c r="BQ28" i="41"/>
  <c r="DL67" i="33"/>
  <c r="CX67" i="33"/>
  <c r="BQ46" i="41"/>
  <c r="CE46" i="41"/>
  <c r="DL13" i="34"/>
  <c r="CX13" i="34"/>
  <c r="DW16" i="33"/>
  <c r="BQ19" i="33"/>
  <c r="CE19" i="33"/>
  <c r="EM11" i="33"/>
  <c r="BF11" i="33"/>
  <c r="BT11" i="33"/>
  <c r="BQ57" i="33"/>
  <c r="CE57" i="33"/>
  <c r="CP66" i="34"/>
  <c r="CB66" i="34"/>
  <c r="CB27" i="34"/>
  <c r="BT23" i="34"/>
  <c r="BF23" i="34"/>
  <c r="EM23" i="34"/>
  <c r="BQ65" i="41"/>
  <c r="CE65" i="41"/>
  <c r="BQ47" i="41"/>
  <c r="CE47" i="41"/>
  <c r="EH27" i="34"/>
  <c r="DL9" i="33"/>
  <c r="CX9" i="33"/>
  <c r="CP62" i="34"/>
  <c r="CB62" i="34"/>
  <c r="CE26" i="41"/>
  <c r="BQ26" i="41"/>
  <c r="DW24" i="34"/>
  <c r="CM25" i="34"/>
  <c r="DA25" i="34"/>
  <c r="BQ25" i="33"/>
  <c r="CE25" i="33"/>
  <c r="DL20" i="41"/>
  <c r="EH23" i="33"/>
  <c r="CE17" i="33"/>
  <c r="BQ17" i="33"/>
  <c r="BQ65" i="34"/>
  <c r="CE65" i="34"/>
  <c r="BQ26" i="34"/>
  <c r="CM59" i="41"/>
  <c r="DA59" i="41"/>
  <c r="EJ28" i="41"/>
  <c r="DA29" i="41"/>
  <c r="CM29" i="41"/>
  <c r="CE8" i="33"/>
  <c r="BQ8" i="33"/>
  <c r="CE63" i="33"/>
  <c r="BQ63" i="33"/>
  <c r="BQ24" i="33"/>
  <c r="DL26" i="34"/>
  <c r="BT8" i="41"/>
  <c r="EM8" i="41"/>
  <c r="BF8" i="41"/>
  <c r="CE28" i="33"/>
  <c r="BQ28" i="33"/>
  <c r="EM15" i="33"/>
  <c r="BF15" i="33"/>
  <c r="BT15" i="33"/>
  <c r="CE61" i="34"/>
  <c r="BQ61" i="34"/>
  <c r="BQ22" i="34"/>
  <c r="BQ51" i="41"/>
  <c r="CE51" i="41"/>
  <c r="BQ12" i="41"/>
  <c r="EH14" i="41"/>
  <c r="DT14" i="41"/>
  <c r="CM58" i="34"/>
  <c r="DA58" i="34"/>
  <c r="BH33" i="33"/>
  <c r="AW39" i="33"/>
  <c r="DL12" i="34"/>
  <c r="CX12" i="34"/>
  <c r="CB60" i="41"/>
  <c r="CP60" i="41"/>
  <c r="CB21" i="41"/>
  <c r="EM10" i="33"/>
  <c r="BF10" i="33"/>
  <c r="BT10" i="33"/>
  <c r="BF61" i="33"/>
  <c r="BT61" i="33"/>
  <c r="BF22" i="33"/>
  <c r="CE54" i="41" l="1"/>
  <c r="BQ54" i="41"/>
  <c r="BQ15" i="41"/>
  <c r="DA59" i="34"/>
  <c r="CM59" i="34"/>
  <c r="CM20" i="34"/>
  <c r="BQ48" i="41"/>
  <c r="CE48" i="41"/>
  <c r="DI21" i="33"/>
  <c r="DW21" i="33"/>
  <c r="CX27" i="33"/>
  <c r="DL27" i="33"/>
  <c r="EH64" i="34"/>
  <c r="EE64" i="34" s="1"/>
  <c r="DT64" i="34"/>
  <c r="EH14" i="33"/>
  <c r="CX68" i="33"/>
  <c r="DL68" i="33"/>
  <c r="CP52" i="33"/>
  <c r="CB13" i="33"/>
  <c r="CB52" i="33"/>
  <c r="DI54" i="34"/>
  <c r="DW54" i="34"/>
  <c r="DI29" i="33"/>
  <c r="DW29" i="33"/>
  <c r="DT60" i="33"/>
  <c r="EH60" i="33"/>
  <c r="EE60" i="33" s="1"/>
  <c r="CE58" i="33"/>
  <c r="BQ58" i="33"/>
  <c r="DL48" i="34"/>
  <c r="CX48" i="34"/>
  <c r="DL52" i="34"/>
  <c r="CX52" i="34"/>
  <c r="CP19" i="34"/>
  <c r="CB19" i="34"/>
  <c r="DW17" i="34"/>
  <c r="DI17" i="34"/>
  <c r="DI55" i="34"/>
  <c r="DW55" i="34"/>
  <c r="DI16" i="34"/>
  <c r="EH19" i="41"/>
  <c r="DT19" i="41"/>
  <c r="EH66" i="33"/>
  <c r="EE66" i="33" s="1"/>
  <c r="DT66" i="33"/>
  <c r="CX29" i="33"/>
  <c r="CE63" i="34"/>
  <c r="BQ63" i="34"/>
  <c r="BQ24" i="34"/>
  <c r="CM53" i="33"/>
  <c r="DA53" i="33"/>
  <c r="CM14" i="33"/>
  <c r="CM14" i="34"/>
  <c r="DA53" i="34"/>
  <c r="CM53" i="34"/>
  <c r="DW68" i="41"/>
  <c r="DI68" i="41"/>
  <c r="CE61" i="33"/>
  <c r="BQ61" i="33"/>
  <c r="BQ22" i="33"/>
  <c r="CM60" i="41"/>
  <c r="CM21" i="41"/>
  <c r="DA60" i="41"/>
  <c r="CX58" i="34"/>
  <c r="DL58" i="34"/>
  <c r="CE15" i="33"/>
  <c r="BQ15" i="33"/>
  <c r="CP63" i="33"/>
  <c r="CB63" i="33"/>
  <c r="CB24" i="33"/>
  <c r="CX29" i="41"/>
  <c r="DL29" i="41"/>
  <c r="DW12" i="34"/>
  <c r="DI12" i="34"/>
  <c r="BH39" i="33"/>
  <c r="BS33" i="33"/>
  <c r="EE14" i="41"/>
  <c r="EJ14" i="41"/>
  <c r="CB51" i="41"/>
  <c r="CP51" i="41"/>
  <c r="CB12" i="41"/>
  <c r="CP61" i="34"/>
  <c r="CB61" i="34"/>
  <c r="CB22" i="34"/>
  <c r="CE8" i="41"/>
  <c r="BQ8" i="41"/>
  <c r="CX59" i="41"/>
  <c r="DL59" i="41"/>
  <c r="CB17" i="33"/>
  <c r="CP17" i="33"/>
  <c r="EJ23" i="33"/>
  <c r="CX20" i="41"/>
  <c r="EH24" i="34"/>
  <c r="CP26" i="41"/>
  <c r="CB26" i="41"/>
  <c r="DA62" i="34"/>
  <c r="CM62" i="34"/>
  <c r="DW9" i="33"/>
  <c r="DI9" i="33"/>
  <c r="EJ27" i="34"/>
  <c r="CB47" i="41"/>
  <c r="CP47" i="41"/>
  <c r="CB65" i="41"/>
  <c r="CP65" i="41"/>
  <c r="CE23" i="34"/>
  <c r="BQ23" i="34"/>
  <c r="CP57" i="33"/>
  <c r="CB57" i="33"/>
  <c r="BQ11" i="33"/>
  <c r="CE11" i="33"/>
  <c r="EH16" i="33"/>
  <c r="DW13" i="34"/>
  <c r="DI67" i="33"/>
  <c r="DW67" i="33"/>
  <c r="CP67" i="41"/>
  <c r="CB67" i="41"/>
  <c r="CB28" i="41"/>
  <c r="DW66" i="41"/>
  <c r="DI27" i="41"/>
  <c r="DI66" i="41"/>
  <c r="CB64" i="33"/>
  <c r="CP64" i="33"/>
  <c r="CB67" i="34"/>
  <c r="CP67" i="34"/>
  <c r="CB28" i="34"/>
  <c r="CB57" i="34"/>
  <c r="CB18" i="34"/>
  <c r="CP57" i="34"/>
  <c r="BQ50" i="34"/>
  <c r="CE50" i="34"/>
  <c r="CP18" i="33"/>
  <c r="CB18" i="33"/>
  <c r="DW22" i="33"/>
  <c r="CB50" i="41"/>
  <c r="CP50" i="41"/>
  <c r="CB11" i="41"/>
  <c r="EE23" i="41"/>
  <c r="EE62" i="41"/>
  <c r="CE55" i="33"/>
  <c r="BQ55" i="33"/>
  <c r="BQ16" i="33"/>
  <c r="BS39" i="34"/>
  <c r="CD33" i="34"/>
  <c r="DA55" i="41"/>
  <c r="CM55" i="41"/>
  <c r="CM16" i="41"/>
  <c r="CP9" i="41"/>
  <c r="CB57" i="41"/>
  <c r="CP57" i="41"/>
  <c r="CB18" i="41"/>
  <c r="CE59" i="33"/>
  <c r="BQ59" i="33"/>
  <c r="BQ20" i="33"/>
  <c r="CE46" i="33"/>
  <c r="BQ46" i="33"/>
  <c r="DT52" i="41"/>
  <c r="EH52" i="41"/>
  <c r="DT13" i="41"/>
  <c r="CP63" i="41"/>
  <c r="CB24" i="41"/>
  <c r="CB63" i="41"/>
  <c r="CE12" i="33"/>
  <c r="BQ12" i="33"/>
  <c r="BQ11" i="34"/>
  <c r="CE10" i="33"/>
  <c r="BQ10" i="33"/>
  <c r="CP28" i="33"/>
  <c r="CB28" i="33"/>
  <c r="DW26" i="34"/>
  <c r="CP8" i="33"/>
  <c r="CB8" i="33"/>
  <c r="CB65" i="34"/>
  <c r="CP65" i="34"/>
  <c r="CB26" i="34"/>
  <c r="DI20" i="41"/>
  <c r="DW20" i="41"/>
  <c r="CP25" i="33"/>
  <c r="CB25" i="33"/>
  <c r="DL25" i="34"/>
  <c r="CX25" i="34"/>
  <c r="CM66" i="34"/>
  <c r="DA66" i="34"/>
  <c r="CM27" i="34"/>
  <c r="CP19" i="33"/>
  <c r="CB46" i="41"/>
  <c r="CP46" i="41"/>
  <c r="DW15" i="34"/>
  <c r="DI15" i="34"/>
  <c r="CP49" i="41"/>
  <c r="CB10" i="41"/>
  <c r="CB49" i="41"/>
  <c r="CB61" i="41"/>
  <c r="CP61" i="41"/>
  <c r="CM46" i="34"/>
  <c r="DA46" i="34"/>
  <c r="CP10" i="34"/>
  <c r="CB10" i="34"/>
  <c r="CP62" i="33"/>
  <c r="CB62" i="33"/>
  <c r="CB23" i="33"/>
  <c r="DL8" i="34"/>
  <c r="CX8" i="34"/>
  <c r="DL60" i="34"/>
  <c r="CX60" i="34"/>
  <c r="CX21" i="34"/>
  <c r="DA64" i="41"/>
  <c r="CM25" i="41"/>
  <c r="CM64" i="41"/>
  <c r="EH24" i="33"/>
  <c r="BQ9" i="34"/>
  <c r="CE9" i="34"/>
  <c r="CP68" i="34"/>
  <c r="CB68" i="34"/>
  <c r="CB29" i="34"/>
  <c r="CM65" i="33"/>
  <c r="DA65" i="33"/>
  <c r="DI54" i="33"/>
  <c r="DW54" i="33"/>
  <c r="CP22" i="41"/>
  <c r="CB22" i="41"/>
  <c r="CB56" i="41"/>
  <c r="CP56" i="41"/>
  <c r="CB17" i="41"/>
  <c r="CB26" i="33"/>
  <c r="CP26" i="33"/>
  <c r="DW56" i="33"/>
  <c r="DI56" i="33"/>
  <c r="CP11" i="34"/>
  <c r="CB11" i="34"/>
  <c r="CX53" i="33" l="1"/>
  <c r="DL53" i="33"/>
  <c r="CX14" i="33"/>
  <c r="CP63" i="34"/>
  <c r="CB63" i="34"/>
  <c r="CB24" i="34"/>
  <c r="DT17" i="34"/>
  <c r="EH17" i="34"/>
  <c r="DA19" i="34"/>
  <c r="CM19" i="34"/>
  <c r="DW52" i="34"/>
  <c r="DI52" i="34"/>
  <c r="DI48" i="34"/>
  <c r="DW48" i="34"/>
  <c r="CB58" i="33"/>
  <c r="CP58" i="33"/>
  <c r="DI68" i="33"/>
  <c r="DW68" i="33"/>
  <c r="DI27" i="33"/>
  <c r="DW27" i="33"/>
  <c r="EH21" i="33"/>
  <c r="DT21" i="33"/>
  <c r="CB48" i="41"/>
  <c r="CP48" i="41"/>
  <c r="CX59" i="34"/>
  <c r="CX20" i="34"/>
  <c r="DL59" i="34"/>
  <c r="CB19" i="33"/>
  <c r="CB9" i="41"/>
  <c r="DI13" i="34"/>
  <c r="EH68" i="41"/>
  <c r="EE68" i="41" s="1"/>
  <c r="DT68" i="41"/>
  <c r="CX14" i="34"/>
  <c r="DL53" i="34"/>
  <c r="CX53" i="34"/>
  <c r="EE19" i="41"/>
  <c r="EJ19" i="41"/>
  <c r="EH55" i="34"/>
  <c r="DT16" i="34"/>
  <c r="DT55" i="34"/>
  <c r="EH29" i="33"/>
  <c r="DT54" i="34"/>
  <c r="EH54" i="34"/>
  <c r="EE54" i="34" s="1"/>
  <c r="CM52" i="33"/>
  <c r="DA52" i="33"/>
  <c r="CM13" i="33"/>
  <c r="EJ14" i="33"/>
  <c r="CP54" i="41"/>
  <c r="CB54" i="41"/>
  <c r="CB15" i="41"/>
  <c r="DA11" i="34"/>
  <c r="DA56" i="41"/>
  <c r="CM17" i="41"/>
  <c r="CM56" i="41"/>
  <c r="EH54" i="33"/>
  <c r="EE54" i="33" s="1"/>
  <c r="DT54" i="33"/>
  <c r="DA68" i="34"/>
  <c r="CM68" i="34"/>
  <c r="CM29" i="34"/>
  <c r="DI8" i="34"/>
  <c r="DW8" i="34"/>
  <c r="CX46" i="34"/>
  <c r="DL46" i="34"/>
  <c r="CM46" i="41"/>
  <c r="DA46" i="41"/>
  <c r="CM26" i="33"/>
  <c r="DA26" i="33"/>
  <c r="CM22" i="41"/>
  <c r="DA22" i="41"/>
  <c r="CP9" i="34"/>
  <c r="CB9" i="34"/>
  <c r="EJ24" i="33"/>
  <c r="DL64" i="41"/>
  <c r="CX25" i="41"/>
  <c r="CX64" i="41"/>
  <c r="DA62" i="33"/>
  <c r="CM62" i="33"/>
  <c r="CM23" i="33"/>
  <c r="DA10" i="34"/>
  <c r="CM10" i="34"/>
  <c r="CM49" i="41"/>
  <c r="DA49" i="41"/>
  <c r="CM10" i="41"/>
  <c r="EH15" i="34"/>
  <c r="DT15" i="34"/>
  <c r="DL66" i="34"/>
  <c r="CX66" i="34"/>
  <c r="CX27" i="34"/>
  <c r="DW25" i="34"/>
  <c r="DI25" i="34"/>
  <c r="CM25" i="33"/>
  <c r="DA25" i="33"/>
  <c r="CM65" i="34"/>
  <c r="DA65" i="34"/>
  <c r="CM26" i="34"/>
  <c r="DA8" i="33"/>
  <c r="CM8" i="33"/>
  <c r="DA28" i="33"/>
  <c r="CM28" i="33"/>
  <c r="CP10" i="33"/>
  <c r="CB10" i="33"/>
  <c r="CP46" i="33"/>
  <c r="CB46" i="33"/>
  <c r="DA9" i="41"/>
  <c r="CD39" i="34"/>
  <c r="CO33" i="34"/>
  <c r="CB55" i="33"/>
  <c r="CP55" i="33"/>
  <c r="CB16" i="33"/>
  <c r="DA50" i="41"/>
  <c r="CM50" i="41"/>
  <c r="CM11" i="41"/>
  <c r="EH22" i="33"/>
  <c r="CP50" i="34"/>
  <c r="CB50" i="34"/>
  <c r="DA57" i="34"/>
  <c r="CM18" i="34"/>
  <c r="CM57" i="34"/>
  <c r="DA67" i="34"/>
  <c r="CM67" i="34"/>
  <c r="CM28" i="34"/>
  <c r="CM64" i="33"/>
  <c r="DA64" i="33"/>
  <c r="EH66" i="41"/>
  <c r="DT66" i="41"/>
  <c r="DT27" i="41"/>
  <c r="EH67" i="33"/>
  <c r="EE67" i="33" s="1"/>
  <c r="DT67" i="33"/>
  <c r="CP11" i="33"/>
  <c r="CB11" i="33"/>
  <c r="DA65" i="41"/>
  <c r="CM65" i="41"/>
  <c r="CM47" i="41"/>
  <c r="DA47" i="41"/>
  <c r="CP8" i="41"/>
  <c r="CB8" i="41"/>
  <c r="DT12" i="34"/>
  <c r="EH12" i="34"/>
  <c r="DI58" i="34"/>
  <c r="DW58" i="34"/>
  <c r="DL60" i="41"/>
  <c r="CX21" i="41"/>
  <c r="CX60" i="41"/>
  <c r="EH56" i="33"/>
  <c r="EE56" i="33" s="1"/>
  <c r="DT56" i="33"/>
  <c r="CX65" i="33"/>
  <c r="DL65" i="33"/>
  <c r="DI60" i="34"/>
  <c r="DW60" i="34"/>
  <c r="DI21" i="34"/>
  <c r="CM61" i="41"/>
  <c r="DA61" i="41"/>
  <c r="DA19" i="33"/>
  <c r="EH20" i="41"/>
  <c r="EH26" i="34"/>
  <c r="CB12" i="33"/>
  <c r="CP12" i="33"/>
  <c r="CM63" i="41"/>
  <c r="CM24" i="41"/>
  <c r="DA63" i="41"/>
  <c r="EE13" i="41"/>
  <c r="EE52" i="41"/>
  <c r="CB20" i="33"/>
  <c r="CP59" i="33"/>
  <c r="CB59" i="33"/>
  <c r="CM57" i="41"/>
  <c r="CM18" i="41"/>
  <c r="DA57" i="41"/>
  <c r="CX55" i="41"/>
  <c r="DL55" i="41"/>
  <c r="CX16" i="41"/>
  <c r="CM18" i="33"/>
  <c r="DA18" i="33"/>
  <c r="CM67" i="41"/>
  <c r="DA67" i="41"/>
  <c r="CM28" i="41"/>
  <c r="EH13" i="34"/>
  <c r="DT13" i="34"/>
  <c r="EJ16" i="33"/>
  <c r="CM57" i="33"/>
  <c r="DA57" i="33"/>
  <c r="CB23" i="34"/>
  <c r="CP23" i="34"/>
  <c r="EH9" i="33"/>
  <c r="DT9" i="33"/>
  <c r="DL62" i="34"/>
  <c r="CX62" i="34"/>
  <c r="DA26" i="41"/>
  <c r="CM26" i="41"/>
  <c r="EJ24" i="34"/>
  <c r="CM17" i="33"/>
  <c r="DA17" i="33"/>
  <c r="DI59" i="41"/>
  <c r="DW59" i="41"/>
  <c r="CM61" i="34"/>
  <c r="DA61" i="34"/>
  <c r="CM22" i="34"/>
  <c r="DA51" i="41"/>
  <c r="CM51" i="41"/>
  <c r="CM12" i="41"/>
  <c r="CD33" i="33"/>
  <c r="BS39" i="33"/>
  <c r="DI29" i="41"/>
  <c r="DW29" i="41"/>
  <c r="CM63" i="33"/>
  <c r="DA63" i="33"/>
  <c r="CM24" i="33"/>
  <c r="CP15" i="33"/>
  <c r="CB15" i="33"/>
  <c r="CB61" i="33"/>
  <c r="CP61" i="33"/>
  <c r="CB22" i="33"/>
  <c r="CM54" i="41" l="1"/>
  <c r="CM15" i="41"/>
  <c r="DA54" i="41"/>
  <c r="DL52" i="33"/>
  <c r="CX52" i="33"/>
  <c r="CX13" i="33"/>
  <c r="EJ29" i="33"/>
  <c r="EE16" i="34"/>
  <c r="EE55" i="34"/>
  <c r="DI53" i="34"/>
  <c r="DW53" i="34"/>
  <c r="DI14" i="34"/>
  <c r="CM48" i="41"/>
  <c r="DA48" i="41"/>
  <c r="DT27" i="33"/>
  <c r="EH27" i="33"/>
  <c r="EH68" i="33"/>
  <c r="EE68" i="33" s="1"/>
  <c r="DT68" i="33"/>
  <c r="CM58" i="33"/>
  <c r="DA58" i="33"/>
  <c r="DT48" i="34"/>
  <c r="EH48" i="34"/>
  <c r="EE48" i="34" s="1"/>
  <c r="EJ17" i="34"/>
  <c r="EE17" i="34"/>
  <c r="CM63" i="34"/>
  <c r="DA63" i="34"/>
  <c r="CM24" i="34"/>
  <c r="DI53" i="33"/>
  <c r="DW53" i="33"/>
  <c r="DI14" i="33"/>
  <c r="CM19" i="33"/>
  <c r="CM9" i="41"/>
  <c r="DT29" i="33"/>
  <c r="DI59" i="34"/>
  <c r="DW59" i="34"/>
  <c r="DI20" i="34"/>
  <c r="EE21" i="33"/>
  <c r="EJ21" i="33"/>
  <c r="EH52" i="34"/>
  <c r="EE52" i="34" s="1"/>
  <c r="DT52" i="34"/>
  <c r="DL19" i="34"/>
  <c r="CX19" i="34"/>
  <c r="CM61" i="33"/>
  <c r="DA61" i="33"/>
  <c r="CM22" i="33"/>
  <c r="CO33" i="33"/>
  <c r="CD39" i="33"/>
  <c r="CX26" i="41"/>
  <c r="DL26" i="41"/>
  <c r="EE9" i="33"/>
  <c r="EJ9" i="33"/>
  <c r="CM15" i="33"/>
  <c r="DA15" i="33"/>
  <c r="DL63" i="33"/>
  <c r="CX63" i="33"/>
  <c r="CX24" i="33"/>
  <c r="EH29" i="41"/>
  <c r="DT29" i="41"/>
  <c r="CX51" i="41"/>
  <c r="DL51" i="41"/>
  <c r="CX12" i="41"/>
  <c r="CX61" i="34"/>
  <c r="DL61" i="34"/>
  <c r="CX22" i="34"/>
  <c r="EH59" i="41"/>
  <c r="EE59" i="41" s="1"/>
  <c r="DT59" i="41"/>
  <c r="DL17" i="33"/>
  <c r="CX17" i="33"/>
  <c r="DA23" i="34"/>
  <c r="CM23" i="34"/>
  <c r="CX57" i="33"/>
  <c r="DL57" i="33"/>
  <c r="DI55" i="41"/>
  <c r="DI16" i="41"/>
  <c r="DW55" i="41"/>
  <c r="DL57" i="41"/>
  <c r="CX57" i="41"/>
  <c r="CX18" i="41"/>
  <c r="DA59" i="33"/>
  <c r="CM59" i="33"/>
  <c r="CM20" i="33"/>
  <c r="DL63" i="41"/>
  <c r="CX63" i="41"/>
  <c r="CX24" i="41"/>
  <c r="DT20" i="41"/>
  <c r="CX19" i="33"/>
  <c r="DL19" i="33"/>
  <c r="CX61" i="41"/>
  <c r="DL61" i="41"/>
  <c r="EH58" i="34"/>
  <c r="EE58" i="34" s="1"/>
  <c r="DT58" i="34"/>
  <c r="EE12" i="34"/>
  <c r="EJ12" i="34"/>
  <c r="CX47" i="41"/>
  <c r="DL47" i="41"/>
  <c r="EE66" i="41"/>
  <c r="EE27" i="41"/>
  <c r="DL57" i="34"/>
  <c r="CX18" i="34"/>
  <c r="CX57" i="34"/>
  <c r="CM50" i="34"/>
  <c r="DA50" i="34"/>
  <c r="EJ22" i="33"/>
  <c r="CM46" i="33"/>
  <c r="DA46" i="33"/>
  <c r="DA10" i="33"/>
  <c r="CM10" i="33"/>
  <c r="DL28" i="33"/>
  <c r="CX28" i="33"/>
  <c r="DL8" i="33"/>
  <c r="CX8" i="33"/>
  <c r="DL65" i="34"/>
  <c r="CX65" i="34"/>
  <c r="CX26" i="34"/>
  <c r="DL25" i="33"/>
  <c r="CX25" i="33"/>
  <c r="DL62" i="33"/>
  <c r="CX62" i="33"/>
  <c r="CX23" i="33"/>
  <c r="DL22" i="41"/>
  <c r="CX22" i="41"/>
  <c r="DL26" i="33"/>
  <c r="CX26" i="33"/>
  <c r="DL46" i="41"/>
  <c r="CX46" i="41"/>
  <c r="DW46" i="34"/>
  <c r="DI46" i="34"/>
  <c r="EH8" i="34"/>
  <c r="DT8" i="34"/>
  <c r="CX29" i="34"/>
  <c r="DL68" i="34"/>
  <c r="CX68" i="34"/>
  <c r="CM11" i="34"/>
  <c r="DI62" i="34"/>
  <c r="DW62" i="34"/>
  <c r="EE13" i="34"/>
  <c r="EJ13" i="34"/>
  <c r="CX67" i="41"/>
  <c r="DL67" i="41"/>
  <c r="CX28" i="41"/>
  <c r="DL18" i="33"/>
  <c r="CX18" i="33"/>
  <c r="DA12" i="33"/>
  <c r="CM12" i="33"/>
  <c r="EJ26" i="34"/>
  <c r="EJ20" i="41"/>
  <c r="EE20" i="41"/>
  <c r="EH60" i="34"/>
  <c r="DT60" i="34"/>
  <c r="DT21" i="34"/>
  <c r="DI65" i="33"/>
  <c r="DW65" i="33"/>
  <c r="DW60" i="41"/>
  <c r="DI60" i="41"/>
  <c r="DI21" i="41"/>
  <c r="DA8" i="41"/>
  <c r="CM8" i="41"/>
  <c r="DL65" i="41"/>
  <c r="CX65" i="41"/>
  <c r="DA11" i="33"/>
  <c r="CM11" i="33"/>
  <c r="DL64" i="33"/>
  <c r="CX64" i="33"/>
  <c r="CX67" i="34"/>
  <c r="DL67" i="34"/>
  <c r="CX28" i="34"/>
  <c r="DL50" i="41"/>
  <c r="CX50" i="41"/>
  <c r="CX11" i="41"/>
  <c r="CM55" i="33"/>
  <c r="DA55" i="33"/>
  <c r="CM16" i="33"/>
  <c r="CO39" i="34"/>
  <c r="CZ33" i="34"/>
  <c r="DL9" i="41"/>
  <c r="CX9" i="41"/>
  <c r="EH25" i="34"/>
  <c r="DT25" i="34"/>
  <c r="DI66" i="34"/>
  <c r="DW66" i="34"/>
  <c r="DI27" i="34"/>
  <c r="EE15" i="34"/>
  <c r="EJ15" i="34"/>
  <c r="CX49" i="41"/>
  <c r="DL49" i="41"/>
  <c r="CX10" i="41"/>
  <c r="CX10" i="34"/>
  <c r="DL10" i="34"/>
  <c r="DI64" i="41"/>
  <c r="DI25" i="41"/>
  <c r="DW64" i="41"/>
  <c r="CM9" i="34"/>
  <c r="DA9" i="34"/>
  <c r="CX56" i="41"/>
  <c r="DL56" i="41"/>
  <c r="CX17" i="41"/>
  <c r="DL11" i="34"/>
  <c r="CX11" i="34"/>
  <c r="DI19" i="34" l="1"/>
  <c r="DW19" i="34"/>
  <c r="DT59" i="34"/>
  <c r="DT20" i="34"/>
  <c r="EH59" i="34"/>
  <c r="DT53" i="33"/>
  <c r="EH53" i="33"/>
  <c r="DT14" i="33"/>
  <c r="DT14" i="34"/>
  <c r="DT53" i="34"/>
  <c r="EH53" i="34"/>
  <c r="DI52" i="33"/>
  <c r="DW52" i="33"/>
  <c r="DI13" i="33"/>
  <c r="CX63" i="34"/>
  <c r="DL63" i="34"/>
  <c r="CX24" i="34"/>
  <c r="CX58" i="33"/>
  <c r="DL58" i="33"/>
  <c r="EE27" i="33"/>
  <c r="EJ27" i="33"/>
  <c r="CX48" i="41"/>
  <c r="DL48" i="41"/>
  <c r="EE29" i="33"/>
  <c r="DL54" i="41"/>
  <c r="CX15" i="41"/>
  <c r="CX54" i="41"/>
  <c r="DT64" i="41"/>
  <c r="EH64" i="41"/>
  <c r="DT25" i="41"/>
  <c r="DW11" i="34"/>
  <c r="DI56" i="41"/>
  <c r="DI17" i="41"/>
  <c r="DW56" i="41"/>
  <c r="DW10" i="34"/>
  <c r="DI10" i="34"/>
  <c r="DW49" i="41"/>
  <c r="DI49" i="41"/>
  <c r="DI10" i="41"/>
  <c r="EJ25" i="34"/>
  <c r="EE25" i="34"/>
  <c r="DW9" i="41"/>
  <c r="DI9" i="41"/>
  <c r="DL55" i="33"/>
  <c r="CX55" i="33"/>
  <c r="CX16" i="33"/>
  <c r="DW50" i="41"/>
  <c r="DI50" i="41"/>
  <c r="DI11" i="41"/>
  <c r="DI67" i="34"/>
  <c r="DW67" i="34"/>
  <c r="DI28" i="34"/>
  <c r="EH60" i="41"/>
  <c r="DT21" i="41"/>
  <c r="DT60" i="41"/>
  <c r="EJ8" i="34"/>
  <c r="EE8" i="34"/>
  <c r="EH46" i="34"/>
  <c r="EE46" i="34" s="1"/>
  <c r="DT46" i="34"/>
  <c r="DW46" i="41"/>
  <c r="DI46" i="41"/>
  <c r="DW26" i="33"/>
  <c r="DI26" i="33"/>
  <c r="DW22" i="41"/>
  <c r="DI22" i="41"/>
  <c r="DW65" i="34"/>
  <c r="DI65" i="34"/>
  <c r="DI26" i="34"/>
  <c r="DW8" i="33"/>
  <c r="DI8" i="33"/>
  <c r="DI28" i="33"/>
  <c r="DW28" i="33"/>
  <c r="DL10" i="33"/>
  <c r="CX10" i="33"/>
  <c r="DI47" i="41"/>
  <c r="DW47" i="41"/>
  <c r="DW61" i="41"/>
  <c r="DI61" i="41"/>
  <c r="DW19" i="33"/>
  <c r="DI19" i="33"/>
  <c r="DI63" i="41"/>
  <c r="DW63" i="41"/>
  <c r="DI24" i="41"/>
  <c r="DI57" i="41"/>
  <c r="DI18" i="41"/>
  <c r="DW57" i="41"/>
  <c r="DW57" i="33"/>
  <c r="DI57" i="33"/>
  <c r="DI51" i="41"/>
  <c r="DW51" i="41"/>
  <c r="DI12" i="41"/>
  <c r="DW63" i="33"/>
  <c r="DI63" i="33"/>
  <c r="DI24" i="33"/>
  <c r="CO39" i="33"/>
  <c r="CZ33" i="33"/>
  <c r="CX61" i="33"/>
  <c r="DL61" i="33"/>
  <c r="CX22" i="33"/>
  <c r="DL9" i="34"/>
  <c r="CX9" i="34"/>
  <c r="EH66" i="34"/>
  <c r="DT66" i="34"/>
  <c r="DT27" i="34"/>
  <c r="DK33" i="34"/>
  <c r="CZ39" i="34"/>
  <c r="DW64" i="33"/>
  <c r="DI64" i="33"/>
  <c r="DL11" i="33"/>
  <c r="CX11" i="33"/>
  <c r="DI65" i="41"/>
  <c r="DW65" i="41"/>
  <c r="DL8" i="41"/>
  <c r="CX8" i="41"/>
  <c r="EH65" i="33"/>
  <c r="EE65" i="33" s="1"/>
  <c r="DT65" i="33"/>
  <c r="EE60" i="34"/>
  <c r="EE21" i="34"/>
  <c r="CX12" i="33"/>
  <c r="DL12" i="33"/>
  <c r="DW18" i="33"/>
  <c r="DI18" i="33"/>
  <c r="DI67" i="41"/>
  <c r="DW67" i="41"/>
  <c r="DI28" i="41"/>
  <c r="EH62" i="34"/>
  <c r="EE62" i="34" s="1"/>
  <c r="DT62" i="34"/>
  <c r="DI29" i="34"/>
  <c r="DI68" i="34"/>
  <c r="DW68" i="34"/>
  <c r="DW62" i="33"/>
  <c r="DI62" i="33"/>
  <c r="DI23" i="33"/>
  <c r="DI25" i="33"/>
  <c r="DW25" i="33"/>
  <c r="DL46" i="33"/>
  <c r="CX46" i="33"/>
  <c r="CX50" i="34"/>
  <c r="DL50" i="34"/>
  <c r="DW57" i="34"/>
  <c r="DI18" i="34"/>
  <c r="DI57" i="34"/>
  <c r="CX59" i="33"/>
  <c r="CX20" i="33"/>
  <c r="DL59" i="33"/>
  <c r="DT55" i="41"/>
  <c r="EH55" i="41"/>
  <c r="DT16" i="41"/>
  <c r="DL23" i="34"/>
  <c r="CX23" i="34"/>
  <c r="DW17" i="33"/>
  <c r="DI17" i="33"/>
  <c r="DI61" i="34"/>
  <c r="DW61" i="34"/>
  <c r="DI22" i="34"/>
  <c r="EJ29" i="41"/>
  <c r="EE29" i="41"/>
  <c r="DL15" i="33"/>
  <c r="CX15" i="33"/>
  <c r="DW26" i="41"/>
  <c r="DI26" i="41"/>
  <c r="DW63" i="34" l="1"/>
  <c r="DI63" i="34"/>
  <c r="DI24" i="34"/>
  <c r="EH19" i="34"/>
  <c r="DT19" i="34"/>
  <c r="DW54" i="41"/>
  <c r="DI54" i="41"/>
  <c r="DI15" i="41"/>
  <c r="DI48" i="41"/>
  <c r="DW48" i="41"/>
  <c r="DI58" i="33"/>
  <c r="DW58" i="33"/>
  <c r="EH52" i="33"/>
  <c r="DT52" i="33"/>
  <c r="DT13" i="33"/>
  <c r="EE53" i="34"/>
  <c r="EE14" i="34"/>
  <c r="EE53" i="33"/>
  <c r="EE14" i="33"/>
  <c r="EE20" i="34"/>
  <c r="EE59" i="34"/>
  <c r="EH61" i="34"/>
  <c r="DT61" i="34"/>
  <c r="DT22" i="34"/>
  <c r="DT17" i="33"/>
  <c r="EH17" i="33"/>
  <c r="DW23" i="34"/>
  <c r="DI23" i="34"/>
  <c r="EE16" i="41"/>
  <c r="EE55" i="41"/>
  <c r="DW59" i="33"/>
  <c r="DI59" i="33"/>
  <c r="DI20" i="33"/>
  <c r="DW50" i="34"/>
  <c r="DI50" i="34"/>
  <c r="EH25" i="33"/>
  <c r="DT25" i="33"/>
  <c r="EH62" i="33"/>
  <c r="DT62" i="33"/>
  <c r="DT23" i="33"/>
  <c r="EH18" i="33"/>
  <c r="DT18" i="33"/>
  <c r="DW8" i="41"/>
  <c r="DI8" i="41"/>
  <c r="DW11" i="33"/>
  <c r="DI11" i="33"/>
  <c r="EH64" i="33"/>
  <c r="EE64" i="33" s="1"/>
  <c r="DT64" i="33"/>
  <c r="DK39" i="34"/>
  <c r="DV33" i="34"/>
  <c r="EH57" i="33"/>
  <c r="EE57" i="33" s="1"/>
  <c r="DT57" i="33"/>
  <c r="DT47" i="41"/>
  <c r="EH47" i="41"/>
  <c r="EE47" i="41" s="1"/>
  <c r="EH28" i="33"/>
  <c r="DT28" i="33"/>
  <c r="EH65" i="34"/>
  <c r="DT65" i="34"/>
  <c r="DT26" i="34"/>
  <c r="DT22" i="41"/>
  <c r="EH22" i="41"/>
  <c r="DT26" i="33"/>
  <c r="EH26" i="33"/>
  <c r="EH46" i="41"/>
  <c r="EE46" i="41" s="1"/>
  <c r="DT46" i="41"/>
  <c r="DW55" i="33"/>
  <c r="DI55" i="33"/>
  <c r="DI16" i="33"/>
  <c r="EH9" i="41"/>
  <c r="DT9" i="41"/>
  <c r="EH56" i="41"/>
  <c r="DT17" i="41"/>
  <c r="DT56" i="41"/>
  <c r="EH11" i="34"/>
  <c r="DT11" i="34"/>
  <c r="EE25" i="41"/>
  <c r="EE64" i="41"/>
  <c r="EH26" i="41"/>
  <c r="DT26" i="41"/>
  <c r="DI15" i="33"/>
  <c r="DW15" i="33"/>
  <c r="DT57" i="34"/>
  <c r="DT18" i="34"/>
  <c r="EH57" i="34"/>
  <c r="DI46" i="33"/>
  <c r="DW46" i="33"/>
  <c r="DT68" i="34"/>
  <c r="EH68" i="34"/>
  <c r="DT29" i="34"/>
  <c r="EH67" i="41"/>
  <c r="DT67" i="41"/>
  <c r="DT28" i="41"/>
  <c r="DW12" i="33"/>
  <c r="DI12" i="33"/>
  <c r="EH65" i="41"/>
  <c r="EE65" i="41" s="1"/>
  <c r="DT65" i="41"/>
  <c r="EE66" i="34"/>
  <c r="EE27" i="34"/>
  <c r="DW9" i="34"/>
  <c r="DI9" i="34"/>
  <c r="DI61" i="33"/>
  <c r="DW61" i="33"/>
  <c r="DI22" i="33"/>
  <c r="CZ39" i="33"/>
  <c r="DK33" i="33"/>
  <c r="DT63" i="33"/>
  <c r="EH63" i="33"/>
  <c r="DT24" i="33"/>
  <c r="EH51" i="41"/>
  <c r="DT51" i="41"/>
  <c r="DT12" i="41"/>
  <c r="EH57" i="41"/>
  <c r="DT57" i="41"/>
  <c r="DT18" i="41"/>
  <c r="EH63" i="41"/>
  <c r="DT63" i="41"/>
  <c r="DT24" i="41"/>
  <c r="EH19" i="33"/>
  <c r="DT19" i="33"/>
  <c r="EH61" i="41"/>
  <c r="EE61" i="41" s="1"/>
  <c r="DT61" i="41"/>
  <c r="DW10" i="33"/>
  <c r="DI10" i="33"/>
  <c r="EH8" i="33"/>
  <c r="DT8" i="33"/>
  <c r="EE21" i="41"/>
  <c r="EE60" i="41"/>
  <c r="EH67" i="34"/>
  <c r="DT67" i="34"/>
  <c r="DT28" i="34"/>
  <c r="DT50" i="41"/>
  <c r="EH50" i="41"/>
  <c r="DT11" i="41"/>
  <c r="DT49" i="41"/>
  <c r="DT10" i="41"/>
  <c r="EH49" i="41"/>
  <c r="EH10" i="34"/>
  <c r="DT10" i="34"/>
  <c r="DI11" i="34"/>
  <c r="EH58" i="33" l="1"/>
  <c r="EE58" i="33" s="1"/>
  <c r="DT58" i="33"/>
  <c r="EH48" i="41"/>
  <c r="EE48" i="41" s="1"/>
  <c r="DT48" i="41"/>
  <c r="DT54" i="41"/>
  <c r="DT15" i="41"/>
  <c r="EH54" i="41"/>
  <c r="EE19" i="34"/>
  <c r="EJ19" i="34"/>
  <c r="EE52" i="33"/>
  <c r="EE13" i="33"/>
  <c r="EH63" i="34"/>
  <c r="DT63" i="34"/>
  <c r="DT24" i="34"/>
  <c r="EE10" i="34"/>
  <c r="EJ10" i="34"/>
  <c r="EE63" i="41"/>
  <c r="EE24" i="41"/>
  <c r="EE51" i="41"/>
  <c r="EE12" i="41"/>
  <c r="DV33" i="33"/>
  <c r="DK39" i="33"/>
  <c r="EE49" i="41"/>
  <c r="EE10" i="41"/>
  <c r="EE50" i="41"/>
  <c r="EE11" i="41"/>
  <c r="EE28" i="34"/>
  <c r="EE67" i="34"/>
  <c r="EJ8" i="33"/>
  <c r="EE8" i="33"/>
  <c r="EH10" i="33"/>
  <c r="DT10" i="33"/>
  <c r="EJ19" i="33"/>
  <c r="EE19" i="33"/>
  <c r="EE57" i="41"/>
  <c r="EE18" i="41"/>
  <c r="DT61" i="33"/>
  <c r="EH61" i="33"/>
  <c r="DT22" i="33"/>
  <c r="EE67" i="41"/>
  <c r="EE28" i="41"/>
  <c r="EE68" i="34"/>
  <c r="EE29" i="34"/>
  <c r="EH46" i="33"/>
  <c r="EE46" i="33" s="1"/>
  <c r="DT46" i="33"/>
  <c r="EE18" i="34"/>
  <c r="EE57" i="34"/>
  <c r="EJ26" i="41"/>
  <c r="EE26" i="41"/>
  <c r="EJ11" i="34"/>
  <c r="EH55" i="33"/>
  <c r="DT55" i="33"/>
  <c r="DT16" i="33"/>
  <c r="EJ26" i="33"/>
  <c r="EE26" i="33"/>
  <c r="EJ22" i="41"/>
  <c r="EE22" i="41"/>
  <c r="EE65" i="34"/>
  <c r="EE26" i="34"/>
  <c r="EJ28" i="33"/>
  <c r="EE28" i="33"/>
  <c r="EH11" i="33"/>
  <c r="DT11" i="33"/>
  <c r="EH8" i="41"/>
  <c r="DT8" i="41"/>
  <c r="EJ18" i="33"/>
  <c r="EE18" i="33"/>
  <c r="DT59" i="33"/>
  <c r="DT20" i="33"/>
  <c r="EH59" i="33"/>
  <c r="EH23" i="34"/>
  <c r="DT23" i="34"/>
  <c r="EE63" i="33"/>
  <c r="EE24" i="33"/>
  <c r="EH9" i="34"/>
  <c r="DT9" i="34"/>
  <c r="EH12" i="33"/>
  <c r="DT12" i="33"/>
  <c r="EH15" i="33"/>
  <c r="DT15" i="33"/>
  <c r="EE56" i="41"/>
  <c r="EE17" i="41"/>
  <c r="EJ9" i="41"/>
  <c r="EE9" i="41"/>
  <c r="DV39" i="34"/>
  <c r="EG33" i="34"/>
  <c r="EG39" i="34" s="1"/>
  <c r="EE62" i="33"/>
  <c r="EE23" i="33"/>
  <c r="EE25" i="33"/>
  <c r="EJ25" i="33"/>
  <c r="EH50" i="34"/>
  <c r="EE50" i="34" s="1"/>
  <c r="DT50" i="34"/>
  <c r="EE17" i="33"/>
  <c r="EJ17" i="33"/>
  <c r="EE61" i="34"/>
  <c r="EE22" i="34"/>
  <c r="EE63" i="34" l="1"/>
  <c r="EE24" i="34"/>
  <c r="EE54" i="41"/>
  <c r="EE15" i="41"/>
  <c r="EJ15" i="33"/>
  <c r="EE15" i="33"/>
  <c r="EE12" i="33"/>
  <c r="EJ12" i="33"/>
  <c r="EE9" i="34"/>
  <c r="EJ9" i="34"/>
  <c r="EJ23" i="34"/>
  <c r="EE23" i="34"/>
  <c r="EE55" i="33"/>
  <c r="EE16" i="33"/>
  <c r="EE61" i="33"/>
  <c r="EE22" i="33"/>
  <c r="EE59" i="33"/>
  <c r="EE20" i="33"/>
  <c r="EJ8" i="41"/>
  <c r="EJ30" i="41" s="1"/>
  <c r="EE8" i="41"/>
  <c r="EE11" i="33"/>
  <c r="EJ11" i="33"/>
  <c r="EE11" i="34"/>
  <c r="EE10" i="33"/>
  <c r="EJ10" i="33"/>
  <c r="EJ30" i="33" s="1"/>
  <c r="EG33" i="33"/>
  <c r="EG39" i="33" s="1"/>
  <c r="DV39" i="33"/>
  <c r="EJ30" i="34" l="1"/>
</calcChain>
</file>

<file path=xl/sharedStrings.xml><?xml version="1.0" encoding="utf-8"?>
<sst xmlns="http://schemas.openxmlformats.org/spreadsheetml/2006/main" count="1599" uniqueCount="460">
  <si>
    <t>Accueil</t>
  </si>
  <si>
    <r>
      <t xml:space="preserve">mettre </t>
    </r>
    <r>
      <rPr>
        <b/>
        <sz val="10"/>
        <color indexed="9"/>
        <rFont val="Batang"/>
        <family val="1"/>
      </rPr>
      <t>"1"</t>
    </r>
    <r>
      <rPr>
        <sz val="10"/>
        <color indexed="9"/>
        <rFont val="Batang"/>
        <family val="1"/>
      </rPr>
      <t xml:space="preserve"> pour chaque </t>
    </r>
  </si>
  <si>
    <t>mois entamé</t>
  </si>
  <si>
    <t>Code Pays</t>
  </si>
  <si>
    <t>Code article</t>
  </si>
  <si>
    <t>ANNEE 2014</t>
  </si>
  <si>
    <t>Prix unitaire</t>
  </si>
  <si>
    <t>Budget 2014</t>
  </si>
  <si>
    <t>STOCK départ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</si>
  <si>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</si>
  <si>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</si>
  <si>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</si>
  <si>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</si>
  <si>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</si>
  <si>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</si>
  <si>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</si>
  <si>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</si>
  <si>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</si>
  <si>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</si>
  <si>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</si>
  <si>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</si>
  <si>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UI </t>
  </si>
  <si>
    <t>CA total</t>
  </si>
  <si>
    <t>Rotation moyenne 2014</t>
  </si>
  <si>
    <t>Rotation moyenne 2013</t>
  </si>
  <si>
    <t>couverture en mois</t>
  </si>
  <si>
    <t>Evolution Rot Moy 2013/2014</t>
  </si>
  <si>
    <t>Arrival order</t>
  </si>
  <si>
    <t>Sales</t>
  </si>
  <si>
    <t>Bonus</t>
  </si>
  <si>
    <t>Samples</t>
  </si>
  <si>
    <t>Returns &amp; Adj</t>
  </si>
  <si>
    <t>Expired Damaged</t>
  </si>
  <si>
    <t>Net Sales</t>
  </si>
  <si>
    <t>Evol stock / Année N-1</t>
  </si>
  <si>
    <t>Stock / Budget A.</t>
  </si>
  <si>
    <t>CA</t>
  </si>
  <si>
    <t>stock</t>
  </si>
  <si>
    <t>% stock / Année N-1</t>
  </si>
  <si>
    <t>DRILL 24PAST CLASSIQ-ECH-ANF</t>
  </si>
  <si>
    <t>TOPAAL SB FLA 210ML ECH:M/A/O</t>
  </si>
  <si>
    <t>AEROSIL V200 SILICE COLLOID</t>
  </si>
  <si>
    <t xml:space="preserve"> CA Mensuel GLOBAL  2014</t>
  </si>
  <si>
    <t>CA GLOBAL cumulé YTD 2014</t>
  </si>
  <si>
    <t>% EVOL  CA GLOBAL  Mensuel 2011/2010</t>
  </si>
  <si>
    <t>% R / O REALISE AU CUMUL</t>
  </si>
  <si>
    <t>% EVOL cumulé  CA GLOBAL 2011 /2010</t>
  </si>
  <si>
    <t xml:space="preserve"> CA Mensuel GLOBAL 2013</t>
  </si>
  <si>
    <t>CA GLOBAL cumulé YTD 2013</t>
  </si>
  <si>
    <t>ANNEE 2013</t>
  </si>
  <si>
    <t>STOCK12</t>
  </si>
  <si>
    <t>CA FOB</t>
  </si>
  <si>
    <t>Rotation</t>
  </si>
  <si>
    <t>Evolution Rot Moy</t>
  </si>
  <si>
    <t>TOTAL</t>
  </si>
  <si>
    <t>Total</t>
  </si>
  <si>
    <t>moy 2013</t>
  </si>
  <si>
    <t>moy 2012</t>
  </si>
  <si>
    <t>2009/2010</t>
  </si>
  <si>
    <t>Cyclo 3 fort</t>
  </si>
  <si>
    <t>Primalan 10 cp</t>
  </si>
  <si>
    <t>Eludril coll</t>
  </si>
  <si>
    <t>Eludril BB</t>
  </si>
  <si>
    <t>Peridys cp</t>
  </si>
  <si>
    <t>Peridys sp</t>
  </si>
  <si>
    <t>Permixon</t>
  </si>
  <si>
    <t>Primalan cp</t>
  </si>
  <si>
    <t>Primalan sp</t>
  </si>
  <si>
    <t>Tanganil cp</t>
  </si>
  <si>
    <t>Tanganil inj</t>
  </si>
  <si>
    <t>Tardyferon B9</t>
  </si>
  <si>
    <t>Tardyferon 80 mg</t>
  </si>
  <si>
    <t>Theostat 200 mg</t>
  </si>
  <si>
    <t>Theostat 300 mg</t>
  </si>
  <si>
    <t>Topaal</t>
  </si>
  <si>
    <t>NICOPATCH 7</t>
  </si>
  <si>
    <t>NICOPATCH 14</t>
  </si>
  <si>
    <t>NICOPATCH 21</t>
  </si>
  <si>
    <t>NICOPASS MENTHE</t>
  </si>
  <si>
    <t>NICOPASS REGLISE</t>
  </si>
  <si>
    <t>STRUCTUM</t>
  </si>
  <si>
    <t>KLIPAL</t>
  </si>
  <si>
    <t>ANNEE 2012</t>
  </si>
  <si>
    <t>ELGYD DENT SENSIB 75ML:A/Ar</t>
  </si>
  <si>
    <t>IXEL 50MG 56GE VTE:EXP-MO1</t>
  </si>
  <si>
    <t>PERIDYS 10MG/40CP VTE</t>
  </si>
  <si>
    <t>ELGYDIUM ANTIPLAQUE 100G:A/AR</t>
  </si>
  <si>
    <t>TOPAAL 42CP ECH:M/A/O</t>
  </si>
  <si>
    <t>IXEL 25MG 56GE VTE:EXP-MO1</t>
  </si>
  <si>
    <t>BUSILVEX 8 FLACONS - FR</t>
  </si>
  <si>
    <t>PANSORAL 1ère dent 15ML:F/A/AR</t>
  </si>
  <si>
    <t>Colonne2</t>
  </si>
  <si>
    <t>Colonne1</t>
  </si>
  <si>
    <t>ACIDE SORBIQUE</t>
  </si>
  <si>
    <t>147411</t>
  </si>
  <si>
    <t>ACTI 5 30 AMP VTE:M/A/O</t>
  </si>
  <si>
    <t>153067</t>
  </si>
  <si>
    <t>ACTI 5 30 AMP.ECH.M/A/O</t>
  </si>
  <si>
    <t>154414</t>
  </si>
  <si>
    <t>147443</t>
  </si>
  <si>
    <t>ALIBI 18 PASTILLES:VTE</t>
  </si>
  <si>
    <t>714914</t>
  </si>
  <si>
    <t>ALIBI SPRAY 15 ml:VTE</t>
  </si>
  <si>
    <t>718508</t>
  </si>
  <si>
    <t>BAD ELGYD KIDS VTE</t>
  </si>
  <si>
    <t>727693</t>
  </si>
  <si>
    <t>BAD ELGYD SENSITIVE VTE</t>
  </si>
  <si>
    <t>727687</t>
  </si>
  <si>
    <t>BAD ELGYD XTREM FLUO VTE M</t>
  </si>
  <si>
    <t>727703</t>
  </si>
  <si>
    <t>BAD ELGYD XTREM FLUO VTE S</t>
  </si>
  <si>
    <t>727702</t>
  </si>
  <si>
    <t>BAD ELGYDIUM CLASSIC STD VTE D</t>
  </si>
  <si>
    <t>727712</t>
  </si>
  <si>
    <t>BAD ELGYDIUM DIFFUSION VTE D</t>
  </si>
  <si>
    <t>727716</t>
  </si>
  <si>
    <t>BAD ELGYDIUM DIFFUSION VTE M</t>
  </si>
  <si>
    <t>727717</t>
  </si>
  <si>
    <t>BAD ELGYDIUM DIFFUSION VTE S</t>
  </si>
  <si>
    <t>727715</t>
  </si>
  <si>
    <t>BDB ELGYDIUM 200ML:A/AR/R</t>
  </si>
  <si>
    <t>158038</t>
  </si>
  <si>
    <t>BIPERIDYS 20MG 20CP ECH-ASS</t>
  </si>
  <si>
    <t>724244</t>
  </si>
  <si>
    <t>BIPERIDYS 20MG 20CP VTE-ASS</t>
  </si>
  <si>
    <t>724243</t>
  </si>
  <si>
    <t>BIPERIDYS 20MG 40CP VTE-ASS</t>
  </si>
  <si>
    <t>724246</t>
  </si>
  <si>
    <t>728467</t>
  </si>
  <si>
    <t>CARBOLEVURE 109MG 20GE ECH-ASS</t>
  </si>
  <si>
    <t>724544</t>
  </si>
  <si>
    <t>CARBOLEVURE 109MG 20GE.HF/E</t>
  </si>
  <si>
    <t>716928</t>
  </si>
  <si>
    <t>CARBOLEVURE 48MG 20GE.VTE FR</t>
  </si>
  <si>
    <t>716930</t>
  </si>
  <si>
    <t>CARMELLOSE SODIQUE 7MF 400-600</t>
  </si>
  <si>
    <t>151569</t>
  </si>
  <si>
    <t>CETALKONIUM CHLORURE</t>
  </si>
  <si>
    <t>151181</t>
  </si>
  <si>
    <t>CETAVLON CREME 80G-ECH EXP</t>
  </si>
  <si>
    <t>716570</t>
  </si>
  <si>
    <t>CETAVLON CREME 80G-VTE</t>
  </si>
  <si>
    <t>712747</t>
  </si>
  <si>
    <t>CICATRYL 2G 14SAC ECH EXP</t>
  </si>
  <si>
    <t>716899</t>
  </si>
  <si>
    <t>CICATRYL 2G 14SAC VTE FR</t>
  </si>
  <si>
    <t>716602</t>
  </si>
  <si>
    <t>CICLOPIROX OLAMINE</t>
  </si>
  <si>
    <t>717539</t>
  </si>
  <si>
    <t>CLIPTOL GEL 50G-ECH TN</t>
  </si>
  <si>
    <t>709373</t>
  </si>
  <si>
    <t>CLIPTOL GEL 50G-VTE</t>
  </si>
  <si>
    <t>703707</t>
  </si>
  <si>
    <t>CLIPTOL GEL 50G-VTE TN</t>
  </si>
  <si>
    <t>724292</t>
  </si>
  <si>
    <t>COCAMIDOPROPYL BETAINE 30%</t>
  </si>
  <si>
    <t>717408</t>
  </si>
  <si>
    <t>CYCLO 3 CREME 100G:LB/ANF</t>
  </si>
  <si>
    <t>714388</t>
  </si>
  <si>
    <t>CYCLO 3 FORT 30/AMP M/A/O</t>
  </si>
  <si>
    <t>153330</t>
  </si>
  <si>
    <t>CYCLO 3 FORT 30GE:ECH:TN</t>
  </si>
  <si>
    <t>720781</t>
  </si>
  <si>
    <t>CYCLO 3 FORT 30GE:TN</t>
  </si>
  <si>
    <t>720780</t>
  </si>
  <si>
    <t>CYCLO 3F 30G PIL VTE BH/QA/YE/</t>
  </si>
  <si>
    <t>720688</t>
  </si>
  <si>
    <t>CYCLO 3F 30G PIL.VTE:ANF/JO/KW</t>
  </si>
  <si>
    <t>708121</t>
  </si>
  <si>
    <t>CYCLO 3F 30GE VTE:DZ</t>
  </si>
  <si>
    <t>711984</t>
  </si>
  <si>
    <t>CYCLO 3F 30GEL PIL.ECH:ANF</t>
  </si>
  <si>
    <t>708122</t>
  </si>
  <si>
    <t>DAILY Gé 21 cp x 3 -HOP</t>
  </si>
  <si>
    <t>157744</t>
  </si>
  <si>
    <t>DAILY Gé 21 cp-HOP</t>
  </si>
  <si>
    <t>157743</t>
  </si>
  <si>
    <t>DIAFUSOR 10/24H/30SAC ECH:TN</t>
  </si>
  <si>
    <t>152336</t>
  </si>
  <si>
    <t>DIAFUSOR 10MG/24H/30SAC:VTE[TN</t>
  </si>
  <si>
    <t>145363</t>
  </si>
  <si>
    <t>DIAFUSOR 5MG/24H/30SAC :VTE[TN</t>
  </si>
  <si>
    <t>145365</t>
  </si>
  <si>
    <t>DIAFUSOR 5MG/24H/30SAC ECH :TN</t>
  </si>
  <si>
    <t>152335</t>
  </si>
  <si>
    <t>DIETHANOLAMID AC GRAS COPRAH</t>
  </si>
  <si>
    <t>147408</t>
  </si>
  <si>
    <t>DIETHANOLAMIDE ACID GRAS COC</t>
  </si>
  <si>
    <t>717532</t>
  </si>
  <si>
    <t>DIGLUCON CHLORHEXID SOL 20%</t>
  </si>
  <si>
    <t>705862</t>
  </si>
  <si>
    <t>DOSEUR PERIDYS SUSP</t>
  </si>
  <si>
    <t>717390</t>
  </si>
  <si>
    <t>DRILL 24 PAST CIT/MENT -BH</t>
  </si>
  <si>
    <t>709359</t>
  </si>
  <si>
    <t>DRILL 24 PAST M/ROSAT ECH-TN</t>
  </si>
  <si>
    <t>157110</t>
  </si>
  <si>
    <t>DRILL 24 PAST M/ROSAT-VTE-TN</t>
  </si>
  <si>
    <t>724449</t>
  </si>
  <si>
    <t>DRILL 24 PAST S/S- ECH TN</t>
  </si>
  <si>
    <t>724032</t>
  </si>
  <si>
    <t>DRILL 24 PAST S/S-FR</t>
  </si>
  <si>
    <t>709156</t>
  </si>
  <si>
    <t>DRILL 24 PAST S/S-TN</t>
  </si>
  <si>
    <t>724031</t>
  </si>
  <si>
    <t>DRILL 24 PAST TETRA. ECH-TN</t>
  </si>
  <si>
    <t>724034</t>
  </si>
  <si>
    <t>DRILL 24 PAST TETRA. VTE-TN</t>
  </si>
  <si>
    <t>724033</t>
  </si>
  <si>
    <t>DRILL 24 PAST TETRACAINE-FR</t>
  </si>
  <si>
    <t>709158</t>
  </si>
  <si>
    <t>709515</t>
  </si>
  <si>
    <t>DRILL CITR/MENT 24PAS ECH TN</t>
  </si>
  <si>
    <t>712679</t>
  </si>
  <si>
    <t>DRILL EXPEC AD SP 200ML-FR</t>
  </si>
  <si>
    <t>146841</t>
  </si>
  <si>
    <t>DRILL EXPECT AD 200ML-ECH-ANF</t>
  </si>
  <si>
    <t>709514</t>
  </si>
  <si>
    <t>DRILL TX/SEC AD SP S/S 125ML-F</t>
  </si>
  <si>
    <t>147127</t>
  </si>
  <si>
    <t>DRILL TX/SEC ENF SP S/S 125ML</t>
  </si>
  <si>
    <t>147128</t>
  </si>
  <si>
    <t>ELGY PATE BRILL.SOIN 30 ML:VTE</t>
  </si>
  <si>
    <t>718670</t>
  </si>
  <si>
    <t>718696</t>
  </si>
  <si>
    <t>ELGYD GEL/DENT SENSIB 75ml:VT</t>
  </si>
  <si>
    <t>707561</t>
  </si>
  <si>
    <t>ELGYD PC JUNIOR BUBB 50ML-VTE</t>
  </si>
  <si>
    <t>711811</t>
  </si>
  <si>
    <t>ELGYD PROT CARIES 75ML FR/EXP</t>
  </si>
  <si>
    <t>720664</t>
  </si>
  <si>
    <t>720166</t>
  </si>
  <si>
    <t>ELGYDIUM BLANCHEUR 75 ml VTE</t>
  </si>
  <si>
    <t>718078</t>
  </si>
  <si>
    <t>ELGYDIUM BLANCHEUR 75ML:FAAR</t>
  </si>
  <si>
    <t>718466</t>
  </si>
  <si>
    <t>ELGYDIUM CHX 150g:VTE</t>
  </si>
  <si>
    <t>714220</t>
  </si>
  <si>
    <t>ELGYDIUM DENTO FIL CHX :EXP</t>
  </si>
  <si>
    <t>722525</t>
  </si>
  <si>
    <t>ELGYDIUM DENTO FIL EXPAND :EXP</t>
  </si>
  <si>
    <t>722527</t>
  </si>
  <si>
    <t>ELGYDIUM DENTO FIL FLUOR :EXP</t>
  </si>
  <si>
    <t>722522</t>
  </si>
  <si>
    <t>ELGYDIUM PC KIDS GRE 50ml:VTE</t>
  </si>
  <si>
    <t>711651</t>
  </si>
  <si>
    <t>ELGYDIUM PC KIDS MF 50ml:VTE</t>
  </si>
  <si>
    <t>711643</t>
  </si>
  <si>
    <t>ELGYDIUM PLAQ.DENT 100g:VTE</t>
  </si>
  <si>
    <t>714219</t>
  </si>
  <si>
    <t>ELUDRIL COLLU 55ML VTE-M/A/O</t>
  </si>
  <si>
    <t>151939</t>
  </si>
  <si>
    <t>ELUDRIL COLLUTOIRE 55 ML:DZ</t>
  </si>
  <si>
    <t>153753</t>
  </si>
  <si>
    <t>ELUDRIL SOL 90ML VTE-M/A/O</t>
  </si>
  <si>
    <t>151928</t>
  </si>
  <si>
    <t>ELUDRIL SOLUTION 90ml:DZ</t>
  </si>
  <si>
    <t>711135</t>
  </si>
  <si>
    <t>ELUDRIL SOLUTION 90ML:EXPORT</t>
  </si>
  <si>
    <t>156656</t>
  </si>
  <si>
    <t>ELUDRILCLASSIC 200ML :EXP</t>
  </si>
  <si>
    <t>720863</t>
  </si>
  <si>
    <t>ELUDRILPRO 200ML VTE</t>
  </si>
  <si>
    <t>718668</t>
  </si>
  <si>
    <t>ELUDRILPRO 500ML VTE</t>
  </si>
  <si>
    <t>718669</t>
  </si>
  <si>
    <t>ELUGEL 40ml :ANG/ARABE</t>
  </si>
  <si>
    <t>705732</t>
  </si>
  <si>
    <t>ENOXOR 200MG 10CP VTE-TN</t>
  </si>
  <si>
    <t>718496</t>
  </si>
  <si>
    <t>EXT FL DE MELILOT</t>
  </si>
  <si>
    <t>147409</t>
  </si>
  <si>
    <t>EXT SEC DE RUSCUS A 30% HST</t>
  </si>
  <si>
    <t>147410</t>
  </si>
  <si>
    <t>FLANID GE 100MG 30CP PFMPT:ASS</t>
  </si>
  <si>
    <t>720671</t>
  </si>
  <si>
    <t>FLANID GE 200MG 15CP PFMPT:ASS</t>
  </si>
  <si>
    <t>720676</t>
  </si>
  <si>
    <t>HEXAMIDINE DIISETIONATE</t>
  </si>
  <si>
    <t>147452</t>
  </si>
  <si>
    <t>HYDROXYETHYLCELLULOSE 250MPHAR</t>
  </si>
  <si>
    <t>151145</t>
  </si>
  <si>
    <t>INAVA DENTO FIL EXPANDING VTE</t>
  </si>
  <si>
    <t>722404</t>
  </si>
  <si>
    <t>156495</t>
  </si>
  <si>
    <t>156496</t>
  </si>
  <si>
    <t>JAVLOR 25MG/ML-10MLx1FL-FR/MA</t>
  </si>
  <si>
    <t>715311</t>
  </si>
  <si>
    <t>KLIPAL CODEINE 300/25 VTE ASS</t>
  </si>
  <si>
    <t>724196</t>
  </si>
  <si>
    <t>KLIPAL CODEINE 600/50 VTE-ASS</t>
  </si>
  <si>
    <t>724035</t>
  </si>
  <si>
    <t>LYSO-6 30CP VTE FR</t>
  </si>
  <si>
    <t>713649</t>
  </si>
  <si>
    <t>MACROGOLGLYCEROL40 HYDROXYSTEA</t>
  </si>
  <si>
    <t>717305</t>
  </si>
  <si>
    <t>MONICOR LP 20MG 30GEL ECH:TN</t>
  </si>
  <si>
    <t>155273</t>
  </si>
  <si>
    <t>MONICOR LP 40MG/30GEL ECH:TN</t>
  </si>
  <si>
    <t>151713</t>
  </si>
  <si>
    <t>MONICOR LP 40MG/30GELULES:HFE</t>
  </si>
  <si>
    <t>151714</t>
  </si>
  <si>
    <t>MONICOR LP 60MG/30GEL ECH:TN</t>
  </si>
  <si>
    <t>151718</t>
  </si>
  <si>
    <t>NAVELBINE 10MG/1ML/10FL-PER3A</t>
  </si>
  <si>
    <t>143252</t>
  </si>
  <si>
    <t>NAVELBINE 20MG ORAL-LB</t>
  </si>
  <si>
    <t>159805</t>
  </si>
  <si>
    <t>NAVELBINE 30MG ORAL-HOP-FR/LU</t>
  </si>
  <si>
    <t>706874</t>
  </si>
  <si>
    <t>NAVELBINE 30MG ORAL-LB</t>
  </si>
  <si>
    <t>159806</t>
  </si>
  <si>
    <t>NAVELBINE 50MG/10FL PER3A [EXP</t>
  </si>
  <si>
    <t>143253</t>
  </si>
  <si>
    <t>NAVELBINE 50MG/5ML/10FL-MO</t>
  </si>
  <si>
    <t>158959</t>
  </si>
  <si>
    <t>PANSORAL 1èr DENT GEL 15ml:F/A</t>
  </si>
  <si>
    <t>711872</t>
  </si>
  <si>
    <t>705974</t>
  </si>
  <si>
    <t>PANSORAL GEL 15G ARAR VTE:EXP</t>
  </si>
  <si>
    <t>156719</t>
  </si>
  <si>
    <t>PARFUM 7151/1</t>
  </si>
  <si>
    <t>717302</t>
  </si>
  <si>
    <t>PARFUM CONIFEROL 14271Z</t>
  </si>
  <si>
    <t>147454</t>
  </si>
  <si>
    <t>PARODIUM GEL 50ML -VTE FR/EXP</t>
  </si>
  <si>
    <t>720516</t>
  </si>
  <si>
    <t>PEG 6 (STEARATE DE)</t>
  </si>
  <si>
    <t>717529</t>
  </si>
  <si>
    <t>PERIDYS 10MG 40CP VTE-M/A/O</t>
  </si>
  <si>
    <t>152351</t>
  </si>
  <si>
    <t>055830</t>
  </si>
  <si>
    <t>PERIDYS 200MG/200ML-ECH M/A/O</t>
  </si>
  <si>
    <t>155324</t>
  </si>
  <si>
    <t>PERIDYS 200MG/200ML-VTE M/A/O</t>
  </si>
  <si>
    <t>724539</t>
  </si>
  <si>
    <t>PERMIXON 160 30GE VTE:KW/YE</t>
  </si>
  <si>
    <t>147279</t>
  </si>
  <si>
    <t>PERMIXON 160MG 30GE VTE:BH/EAU</t>
  </si>
  <si>
    <t>720542</t>
  </si>
  <si>
    <t>PERMIXON 160MG 60GE [TN</t>
  </si>
  <si>
    <t>142331</t>
  </si>
  <si>
    <t>PERMIXON 160MG 60GE ECH :TN</t>
  </si>
  <si>
    <t>152679</t>
  </si>
  <si>
    <t>PERMIXON 160MG 60GE VTE:DZ</t>
  </si>
  <si>
    <t>711988</t>
  </si>
  <si>
    <t>PERMIXON 160MG/60GE M/A/O</t>
  </si>
  <si>
    <t>151855</t>
  </si>
  <si>
    <t>PERMIXON 160MG/60GE-ECH-M/A/O</t>
  </si>
  <si>
    <t>155840</t>
  </si>
  <si>
    <t>POLERY SP 200ML ADULTES HF/E</t>
  </si>
  <si>
    <t>703152</t>
  </si>
  <si>
    <t>PRIMALAN 10MG 14CP SECA DZ VTE</t>
  </si>
  <si>
    <t>724350</t>
  </si>
  <si>
    <t>PRIMALAN 10MG 14CP-EXP 1</t>
  </si>
  <si>
    <t>153253</t>
  </si>
  <si>
    <t>PRIMALAN 10MG 14CP-VTE :LIB</t>
  </si>
  <si>
    <t>156218</t>
  </si>
  <si>
    <t>PRIMALAN 10MG 14CP-VTE-M/A/O</t>
  </si>
  <si>
    <t>153339</t>
  </si>
  <si>
    <t>PRIMALAN 10MG/14CP-ECH-M/A/O</t>
  </si>
  <si>
    <t>155841</t>
  </si>
  <si>
    <t>PRIMALAN 5MG 14CP - DZ</t>
  </si>
  <si>
    <t>715082</t>
  </si>
  <si>
    <t>PRIMALAN 5MG 14CP-ECH-M/A/O</t>
  </si>
  <si>
    <t>153354</t>
  </si>
  <si>
    <t>PRIMALAN 5MG 14CP-VTE-M/A/O</t>
  </si>
  <si>
    <t>151857</t>
  </si>
  <si>
    <t>PRIMALAN SP 30MG 60ML -EXP</t>
  </si>
  <si>
    <t>056031</t>
  </si>
  <si>
    <t>PRIMALAN SP 30MG 60ML-DZ</t>
  </si>
  <si>
    <t>712876</t>
  </si>
  <si>
    <t>PRIMALAN SP 30MG 60ML-E-M/A/O</t>
  </si>
  <si>
    <t>152990</t>
  </si>
  <si>
    <t>PRIMALAN SP 30MG 60ML-V-M/A/O</t>
  </si>
  <si>
    <t>152083</t>
  </si>
  <si>
    <t>PRIMALAN SP 30MG 60ML-VTE LB</t>
  </si>
  <si>
    <t>157066</t>
  </si>
  <si>
    <t>REFERENCE STANDARD</t>
  </si>
  <si>
    <t>774434</t>
  </si>
  <si>
    <t>REVITALOSE 2X10AMP 5ML ASS-KH</t>
  </si>
  <si>
    <t>724359</t>
  </si>
  <si>
    <t>REVITALOSE 2X10AMP ECH.ASS/KH</t>
  </si>
  <si>
    <t>724363</t>
  </si>
  <si>
    <t>SALICYLATE DE CHOLINE</t>
  </si>
  <si>
    <t>147470</t>
  </si>
  <si>
    <t>SENSIGEL 50ML:A/Ar/Ru</t>
  </si>
  <si>
    <t>158264</t>
  </si>
  <si>
    <t>SENSIGEL 50ML:VTE</t>
  </si>
  <si>
    <t>158267</t>
  </si>
  <si>
    <t>SODIUM LAURILSULFATE VERMICELL</t>
  </si>
  <si>
    <t>703282</t>
  </si>
  <si>
    <t>SOL.ALCOOL ESSENCE MENTHE</t>
  </si>
  <si>
    <t>147440</t>
  </si>
  <si>
    <t>STEARATE DE PEG MIXTE</t>
  </si>
  <si>
    <t>147501</t>
  </si>
  <si>
    <t>STRUCTOVIAL 1 SERINGUE-EXP</t>
  </si>
  <si>
    <t>703813</t>
  </si>
  <si>
    <t>STRUCTUM 500MG 60GE-BH/LB/YE</t>
  </si>
  <si>
    <t>157935</t>
  </si>
  <si>
    <t>STRUCTUM 500MG 60GE-DZ</t>
  </si>
  <si>
    <t>716730</t>
  </si>
  <si>
    <t>STRUCTUM 500MG 60GE-EXP1</t>
  </si>
  <si>
    <t>154285</t>
  </si>
  <si>
    <t>STRUCTUM 500MG 60GE-VTE-TN</t>
  </si>
  <si>
    <t>724331</t>
  </si>
  <si>
    <t>STRUCTUM 500MG/60GE -ECH</t>
  </si>
  <si>
    <t>710891</t>
  </si>
  <si>
    <t>STRUCTUM 500MG/60GE-ECH-TN</t>
  </si>
  <si>
    <t>724332</t>
  </si>
  <si>
    <t>SUCREDULCOR EFFERV 260CP-VTE</t>
  </si>
  <si>
    <t>719246</t>
  </si>
  <si>
    <t>SUCREDULCOR EFFERV 600CP-VTE</t>
  </si>
  <si>
    <t>719247</t>
  </si>
  <si>
    <t>TANGANIL 500 30CP PIL ECH:MAO</t>
  </si>
  <si>
    <t>718541</t>
  </si>
  <si>
    <t>TANGANIL 500 30CP PIL VTE:MAO</t>
  </si>
  <si>
    <t>718443</t>
  </si>
  <si>
    <t>TANGANIL 500 5ML 5AMP INJ:DZ</t>
  </si>
  <si>
    <t>711996</t>
  </si>
  <si>
    <t>TANGANIL 500 MG 30CP VTE:DZ</t>
  </si>
  <si>
    <t>711992</t>
  </si>
  <si>
    <t>TANGANIL 500/5ML 5IV ECH:MAO</t>
  </si>
  <si>
    <t>158880</t>
  </si>
  <si>
    <t>TANGANIL 500/5ML 5IV VTE:MAO</t>
  </si>
  <si>
    <t>158879</t>
  </si>
  <si>
    <t>TARDYF B9 SYNT SE 30DR ECH:ASS</t>
  </si>
  <si>
    <t>720739</t>
  </si>
  <si>
    <t>TARDYFERON 80MG 30DR ECH:ASS</t>
  </si>
  <si>
    <t>714187</t>
  </si>
  <si>
    <t>TARDYFERON 80MG 30DR VTE:ASS</t>
  </si>
  <si>
    <t>714186</t>
  </si>
  <si>
    <t>TARDYFERON 80MG 30DR VTE:DZ</t>
  </si>
  <si>
    <t>711768</t>
  </si>
  <si>
    <t>TARDYFERON 80MG 30DR VTE:MO1</t>
  </si>
  <si>
    <t>711147</t>
  </si>
  <si>
    <t>TARDYFERON B9 SYNT SE 30DR:ASS</t>
  </si>
  <si>
    <t>720736</t>
  </si>
  <si>
    <t>TARDYFERON B9 SYNTH SE 30CP DZ</t>
  </si>
  <si>
    <t>720902</t>
  </si>
  <si>
    <t>TARDYFERON B9SYNTH SE 30DR MA</t>
  </si>
  <si>
    <t>720840</t>
  </si>
  <si>
    <t>THEOSTAT 200MG 30CP LP:DZ</t>
  </si>
  <si>
    <t>714020</t>
  </si>
  <si>
    <t>TOPAAL 42 CP ECH-TN</t>
  </si>
  <si>
    <t>157865</t>
  </si>
  <si>
    <t>152997</t>
  </si>
  <si>
    <t>TOPAAL 42CP VTE:M/A/O</t>
  </si>
  <si>
    <t>152996</t>
  </si>
  <si>
    <t>TOPAAL 42CP VTE-DZ</t>
  </si>
  <si>
    <t>724524</t>
  </si>
  <si>
    <t>TOPAAL 42CP-VTE -TN</t>
  </si>
  <si>
    <t>157864</t>
  </si>
  <si>
    <t>TOPAAL SB 210ML-DZ</t>
  </si>
  <si>
    <t>716004</t>
  </si>
  <si>
    <t>152992</t>
  </si>
  <si>
    <t>TOPAAL SB FLA 210ML VTE-M/A/O</t>
  </si>
  <si>
    <t>151932</t>
  </si>
  <si>
    <t>Code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</si>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</sst>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6"/>
      <name val="Batang"/>
      <family val="1"/>
    </font>
    <font>
      <u/>
      <sz val="10"/>
      <color indexed="12"/>
      <name val="Arial"/>
      <family val="2"/>
    </font>
    <font>
      <b/>
      <u/>
      <sz val="20"/>
      <color indexed="12"/>
      <name val="Arial"/>
      <family val="2"/>
    </font>
    <font>
      <sz val="12"/>
      <name val="Batang"/>
      <family val="1"/>
    </font>
    <font>
      <sz val="12"/>
      <color indexed="10"/>
      <name val="Batang"/>
      <family val="1"/>
    </font>
    <font>
      <sz val="10"/>
      <name val="Batang"/>
      <family val="1"/>
    </font>
    <font>
      <b/>
      <sz val="12"/>
      <name val="Batang"/>
      <family val="1"/>
    </font>
    <font>
      <sz val="10"/>
      <color indexed="9"/>
      <name val="Batang"/>
      <family val="1"/>
    </font>
    <font>
      <b/>
      <sz val="10"/>
      <color indexed="9"/>
      <name val="Batang"/>
      <family val="1"/>
    </font>
    <font>
      <b/>
      <sz val="16"/>
      <name val="Batang"/>
      <family val="1"/>
    </font>
    <font>
      <b/>
      <sz val="12"/>
      <color indexed="9"/>
      <name val="Batang"/>
      <family val="1"/>
    </font>
    <font>
      <b/>
      <sz val="16"/>
      <color indexed="8"/>
      <name val="Batang"/>
      <family val="1"/>
    </font>
    <font>
      <b/>
      <sz val="12"/>
      <color indexed="10"/>
      <name val="Batang"/>
      <family val="1"/>
    </font>
    <font>
      <b/>
      <sz val="12"/>
      <color indexed="8"/>
      <name val="Batang"/>
      <family val="1"/>
    </font>
    <font>
      <sz val="12"/>
      <color indexed="62"/>
      <name val="Batang"/>
      <family val="1"/>
    </font>
    <font>
      <sz val="16"/>
      <color indexed="62"/>
      <name val="Batang"/>
      <family val="1"/>
    </font>
    <font>
      <b/>
      <sz val="12"/>
      <color indexed="17"/>
      <name val="Batang"/>
      <family val="1"/>
    </font>
    <font>
      <sz val="10"/>
      <name val="Arial"/>
      <family val="2"/>
    </font>
    <font>
      <b/>
      <sz val="10"/>
      <name val="Batang"/>
      <family val="1"/>
    </font>
    <font>
      <b/>
      <sz val="14"/>
      <color indexed="10"/>
      <name val="Batang"/>
      <family val="1"/>
    </font>
    <font>
      <b/>
      <sz val="12"/>
      <color indexed="12"/>
      <name val="Batang"/>
      <family val="1"/>
    </font>
    <font>
      <b/>
      <sz val="16"/>
      <color indexed="18"/>
      <name val="Batang"/>
      <family val="1"/>
    </font>
    <font>
      <b/>
      <sz val="12"/>
      <color indexed="18"/>
      <name val="Batang"/>
      <family val="1"/>
    </font>
    <font>
      <b/>
      <sz val="12"/>
      <color indexed="57"/>
      <name val="Batang"/>
      <family val="1"/>
    </font>
    <font>
      <sz val="7"/>
      <color indexed="8"/>
      <name val="Arial"/>
      <family val="2"/>
    </font>
    <font>
      <sz val="8"/>
      <color indexed="8"/>
      <name val="Arial"/>
      <family val="2"/>
    </font>
    <font>
      <sz val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8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4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9" fillId="0" borderId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222">
    <xf numFmtId="0" fontId="0" fillId="0" borderId="0" xfId="0"/>
    <xf numFmtId="0" fontId="2" fillId="0" borderId="0" xfId="0" applyFont="1" applyProtection="1"/>
    <xf numFmtId="0" fontId="4" fillId="0" borderId="0" xfId="1" applyFont="1" applyAlignment="1" applyProtection="1"/>
    <xf numFmtId="0" fontId="5" fillId="0" borderId="0" xfId="0" applyFont="1" applyProtection="1"/>
    <xf numFmtId="0" fontId="5" fillId="0" borderId="0" xfId="0" applyFont="1" applyAlignment="1" applyProtection="1">
      <alignment horizontal="center"/>
    </xf>
    <xf numFmtId="0" fontId="6" fillId="0" borderId="0" xfId="0" applyFont="1" applyProtection="1"/>
    <xf numFmtId="0" fontId="7" fillId="0" borderId="0" xfId="0" applyFont="1" applyProtection="1"/>
    <xf numFmtId="0" fontId="8" fillId="0" borderId="0" xfId="0" applyFont="1" applyProtection="1"/>
    <xf numFmtId="0" fontId="9" fillId="2" borderId="0" xfId="0" applyFont="1" applyFill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11" fillId="0" borderId="0" xfId="0" applyFont="1" applyProtection="1"/>
    <xf numFmtId="0" fontId="8" fillId="0" borderId="0" xfId="0" applyFont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13" fillId="3" borderId="2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/>
    </xf>
    <xf numFmtId="0" fontId="16" fillId="0" borderId="0" xfId="0" applyFont="1" applyProtection="1"/>
    <xf numFmtId="0" fontId="17" fillId="0" borderId="0" xfId="0" applyFont="1" applyProtection="1"/>
    <xf numFmtId="0" fontId="18" fillId="0" borderId="3" xfId="0" applyFont="1" applyFill="1" applyBorder="1" applyAlignment="1" applyProtection="1">
      <alignment horizontal="center" vertical="center" wrapText="1"/>
    </xf>
    <xf numFmtId="0" fontId="18" fillId="0" borderId="4" xfId="0" applyFont="1" applyFill="1" applyBorder="1" applyAlignment="1" applyProtection="1">
      <alignment horizontal="center" vertical="center"/>
    </xf>
    <xf numFmtId="0" fontId="18" fillId="0" borderId="4" xfId="0" applyFont="1" applyFill="1" applyBorder="1" applyAlignment="1" applyProtection="1">
      <alignment horizontal="center" vertical="center" wrapText="1"/>
    </xf>
    <xf numFmtId="0" fontId="18" fillId="0" borderId="5" xfId="0" applyFont="1" applyFill="1" applyBorder="1" applyAlignment="1" applyProtection="1">
      <alignment horizontal="center" vertical="center"/>
    </xf>
    <xf numFmtId="0" fontId="18" fillId="0" borderId="2" xfId="0" applyFont="1" applyFill="1" applyBorder="1" applyAlignment="1" applyProtection="1">
      <alignment horizontal="center" vertical="center" wrapText="1"/>
    </xf>
    <xf numFmtId="0" fontId="14" fillId="0" borderId="3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/>
    </xf>
    <xf numFmtId="0" fontId="18" fillId="0" borderId="7" xfId="0" applyFont="1" applyFill="1" applyBorder="1" applyAlignment="1" applyProtection="1">
      <alignment horizontal="center" vertical="center" wrapText="1"/>
    </xf>
    <xf numFmtId="0" fontId="11" fillId="0" borderId="8" xfId="0" applyFont="1" applyFill="1" applyBorder="1" applyProtection="1"/>
    <xf numFmtId="0" fontId="8" fillId="0" borderId="9" xfId="0" applyFont="1" applyFill="1" applyBorder="1" applyProtection="1"/>
    <xf numFmtId="0" fontId="8" fillId="0" borderId="8" xfId="0" applyFont="1" applyFill="1" applyBorder="1" applyProtection="1"/>
    <xf numFmtId="3" fontId="8" fillId="0" borderId="9" xfId="0" applyNumberFormat="1" applyFont="1" applyFill="1" applyBorder="1" applyAlignment="1" applyProtection="1">
      <alignment horizontal="center" vertical="center"/>
    </xf>
    <xf numFmtId="3" fontId="8" fillId="0" borderId="10" xfId="0" applyNumberFormat="1" applyFont="1" applyFill="1" applyBorder="1" applyAlignment="1" applyProtection="1">
      <alignment horizontal="center" vertical="center"/>
    </xf>
    <xf numFmtId="3" fontId="8" fillId="0" borderId="8" xfId="0" applyNumberFormat="1" applyFont="1" applyFill="1" applyBorder="1" applyAlignment="1" applyProtection="1">
      <alignment horizontal="center" vertical="center"/>
    </xf>
    <xf numFmtId="9" fontId="8" fillId="0" borderId="11" xfId="3" applyFont="1" applyFill="1" applyBorder="1" applyAlignment="1" applyProtection="1">
      <alignment horizontal="center" vertical="center"/>
    </xf>
    <xf numFmtId="3" fontId="14" fillId="0" borderId="8" xfId="0" applyNumberFormat="1" applyFont="1" applyFill="1" applyBorder="1" applyAlignment="1" applyProtection="1">
      <alignment horizontal="center" vertical="center"/>
    </xf>
    <xf numFmtId="3" fontId="8" fillId="0" borderId="12" xfId="0" applyNumberFormat="1" applyFont="1" applyFill="1" applyBorder="1" applyAlignment="1" applyProtection="1">
      <alignment horizontal="center" vertical="center"/>
    </xf>
    <xf numFmtId="3" fontId="15" fillId="3" borderId="13" xfId="0" applyNumberFormat="1" applyFont="1" applyFill="1" applyBorder="1" applyAlignment="1" applyProtection="1">
      <alignment horizontal="center" vertical="center"/>
    </xf>
    <xf numFmtId="3" fontId="14" fillId="4" borderId="14" xfId="0" applyNumberFormat="1" applyFont="1" applyFill="1" applyBorder="1" applyAlignment="1" applyProtection="1">
      <alignment horizontal="center" vertical="center"/>
    </xf>
    <xf numFmtId="3" fontId="15" fillId="4" borderId="14" xfId="0" applyNumberFormat="1" applyFont="1" applyFill="1" applyBorder="1" applyAlignment="1" applyProtection="1">
      <alignment horizontal="center" vertical="center"/>
    </xf>
    <xf numFmtId="3" fontId="20" fillId="4" borderId="14" xfId="0" applyNumberFormat="1" applyFont="1" applyFill="1" applyBorder="1" applyAlignment="1" applyProtection="1">
      <alignment horizontal="center" vertical="center"/>
      <protection locked="0"/>
    </xf>
    <xf numFmtId="9" fontId="8" fillId="4" borderId="14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</xf>
    <xf numFmtId="0" fontId="8" fillId="0" borderId="0" xfId="0" applyFont="1" applyFill="1" applyProtection="1"/>
    <xf numFmtId="0" fontId="11" fillId="0" borderId="0" xfId="0" applyFont="1" applyFill="1" applyProtection="1"/>
    <xf numFmtId="0" fontId="8" fillId="0" borderId="15" xfId="0" applyFont="1" applyFill="1" applyBorder="1" applyProtection="1"/>
    <xf numFmtId="0" fontId="8" fillId="0" borderId="16" xfId="0" applyFont="1" applyFill="1" applyBorder="1" applyProtection="1"/>
    <xf numFmtId="0" fontId="8" fillId="0" borderId="17" xfId="0" applyFont="1" applyFill="1" applyBorder="1" applyProtection="1"/>
    <xf numFmtId="3" fontId="8" fillId="0" borderId="18" xfId="0" applyNumberFormat="1" applyFont="1" applyFill="1" applyBorder="1" applyAlignment="1" applyProtection="1">
      <alignment horizontal="center" vertical="center"/>
    </xf>
    <xf numFmtId="3" fontId="8" fillId="0" borderId="17" xfId="0" applyNumberFormat="1" applyFont="1" applyFill="1" applyBorder="1" applyAlignment="1" applyProtection="1">
      <alignment horizontal="center" vertical="center"/>
    </xf>
    <xf numFmtId="3" fontId="14" fillId="0" borderId="17" xfId="0" applyNumberFormat="1" applyFont="1" applyFill="1" applyBorder="1" applyAlignment="1" applyProtection="1">
      <alignment horizontal="center" vertical="center"/>
    </xf>
    <xf numFmtId="3" fontId="8" fillId="0" borderId="19" xfId="0" applyNumberFormat="1" applyFont="1" applyFill="1" applyBorder="1" applyAlignment="1" applyProtection="1">
      <alignment horizontal="center" vertical="center"/>
    </xf>
    <xf numFmtId="3" fontId="15" fillId="4" borderId="20" xfId="0" applyNumberFormat="1" applyFont="1" applyFill="1" applyBorder="1" applyAlignment="1" applyProtection="1">
      <alignment horizontal="center" vertical="center"/>
    </xf>
    <xf numFmtId="3" fontId="2" fillId="0" borderId="0" xfId="0" applyNumberFormat="1" applyFont="1" applyProtection="1"/>
    <xf numFmtId="3" fontId="8" fillId="5" borderId="2" xfId="0" applyNumberFormat="1" applyFont="1" applyFill="1" applyBorder="1" applyAlignment="1" applyProtection="1">
      <alignment horizontal="center" vertical="center"/>
    </xf>
    <xf numFmtId="3" fontId="8" fillId="5" borderId="21" xfId="0" applyNumberFormat="1" applyFont="1" applyFill="1" applyBorder="1" applyAlignment="1" applyProtection="1">
      <alignment horizontal="center" vertical="center"/>
    </xf>
    <xf numFmtId="3" fontId="8" fillId="5" borderId="2" xfId="0" applyNumberFormat="1" applyFont="1" applyFill="1" applyBorder="1" applyAlignment="1" applyProtection="1">
      <alignment horizontal="center" vertical="center" wrapText="1"/>
    </xf>
    <xf numFmtId="3" fontId="5" fillId="0" borderId="0" xfId="0" applyNumberFormat="1" applyFont="1" applyAlignment="1" applyProtection="1">
      <alignment horizontal="center" vertical="center"/>
    </xf>
    <xf numFmtId="3" fontId="14" fillId="3" borderId="21" xfId="0" applyNumberFormat="1" applyFont="1" applyFill="1" applyBorder="1" applyAlignment="1" applyProtection="1">
      <alignment horizontal="center" vertical="center"/>
    </xf>
    <xf numFmtId="3" fontId="21" fillId="6" borderId="2" xfId="0" applyNumberFormat="1" applyFont="1" applyFill="1" applyBorder="1" applyAlignment="1" applyProtection="1">
      <alignment horizontal="center" vertical="center"/>
    </xf>
    <xf numFmtId="3" fontId="6" fillId="0" borderId="0" xfId="0" applyNumberFormat="1" applyFont="1" applyAlignment="1" applyProtection="1">
      <alignment horizontal="center" vertical="center"/>
    </xf>
    <xf numFmtId="3" fontId="7" fillId="0" borderId="0" xfId="0" applyNumberFormat="1" applyFont="1" applyAlignment="1" applyProtection="1">
      <alignment horizontal="center" vertical="center"/>
    </xf>
    <xf numFmtId="3" fontId="5" fillId="0" borderId="0" xfId="0" applyNumberFormat="1" applyFont="1" applyProtection="1"/>
    <xf numFmtId="3" fontId="2" fillId="0" borderId="0" xfId="0" applyNumberFormat="1" applyFont="1" applyFill="1" applyProtection="1"/>
    <xf numFmtId="3" fontId="5" fillId="0" borderId="0" xfId="0" applyNumberFormat="1" applyFont="1" applyFill="1" applyProtection="1"/>
    <xf numFmtId="3" fontId="14" fillId="0" borderId="0" xfId="0" applyNumberFormat="1" applyFont="1" applyFill="1" applyBorder="1" applyProtection="1"/>
    <xf numFmtId="164" fontId="22" fillId="0" borderId="0" xfId="0" applyNumberFormat="1" applyFont="1" applyFill="1" applyBorder="1" applyAlignment="1" applyProtection="1">
      <alignment horizontal="center"/>
    </xf>
    <xf numFmtId="3" fontId="6" fillId="0" borderId="0" xfId="0" applyNumberFormat="1" applyFont="1" applyFill="1" applyProtection="1"/>
    <xf numFmtId="0" fontId="7" fillId="0" borderId="0" xfId="0" applyFont="1" applyFill="1" applyProtection="1"/>
    <xf numFmtId="0" fontId="8" fillId="7" borderId="2" xfId="0" applyFont="1" applyFill="1" applyBorder="1" applyProtection="1"/>
    <xf numFmtId="0" fontId="8" fillId="7" borderId="0" xfId="0" applyFont="1" applyFill="1" applyBorder="1" applyProtection="1"/>
    <xf numFmtId="0" fontId="8" fillId="0" borderId="0" xfId="0" applyFont="1" applyFill="1" applyBorder="1" applyProtection="1"/>
    <xf numFmtId="0" fontId="5" fillId="0" borderId="22" xfId="0" applyFont="1" applyBorder="1" applyProtection="1"/>
    <xf numFmtId="3" fontId="8" fillId="7" borderId="23" xfId="0" applyNumberFormat="1" applyFont="1" applyFill="1" applyBorder="1" applyAlignment="1" applyProtection="1">
      <alignment horizontal="center" vertical="center"/>
    </xf>
    <xf numFmtId="3" fontId="5" fillId="0" borderId="22" xfId="0" applyNumberFormat="1" applyFont="1" applyBorder="1" applyProtection="1"/>
    <xf numFmtId="3" fontId="5" fillId="8" borderId="24" xfId="0" applyNumberFormat="1" applyFont="1" applyFill="1" applyBorder="1" applyAlignment="1" applyProtection="1">
      <alignment horizontal="center"/>
    </xf>
    <xf numFmtId="0" fontId="8" fillId="8" borderId="2" xfId="0" applyFont="1" applyFill="1" applyBorder="1" applyProtection="1"/>
    <xf numFmtId="0" fontId="8" fillId="8" borderId="0" xfId="0" applyFont="1" applyFill="1" applyBorder="1" applyProtection="1"/>
    <xf numFmtId="0" fontId="5" fillId="0" borderId="0" xfId="0" applyFont="1" applyBorder="1" applyProtection="1"/>
    <xf numFmtId="3" fontId="8" fillId="8" borderId="8" xfId="0" applyNumberFormat="1" applyFont="1" applyFill="1" applyBorder="1" applyAlignment="1" applyProtection="1">
      <alignment horizontal="center" vertical="center"/>
    </xf>
    <xf numFmtId="3" fontId="5" fillId="0" borderId="0" xfId="0" applyNumberFormat="1" applyFont="1" applyBorder="1" applyProtection="1"/>
    <xf numFmtId="3" fontId="8" fillId="8" borderId="12" xfId="0" applyNumberFormat="1" applyFont="1" applyFill="1" applyBorder="1" applyAlignment="1" applyProtection="1">
      <alignment horizontal="center" vertical="center"/>
    </xf>
    <xf numFmtId="3" fontId="5" fillId="7" borderId="12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8" fillId="9" borderId="25" xfId="0" applyFont="1" applyFill="1" applyBorder="1" applyProtection="1"/>
    <xf numFmtId="0" fontId="8" fillId="9" borderId="22" xfId="0" applyFont="1" applyFill="1" applyBorder="1" applyProtection="1"/>
    <xf numFmtId="0" fontId="24" fillId="9" borderId="22" xfId="0" applyFont="1" applyFill="1" applyBorder="1" applyProtection="1"/>
    <xf numFmtId="3" fontId="24" fillId="9" borderId="22" xfId="0" applyNumberFormat="1" applyFont="1" applyFill="1" applyBorder="1" applyProtection="1"/>
    <xf numFmtId="3" fontId="24" fillId="9" borderId="26" xfId="0" applyNumberFormat="1" applyFont="1" applyFill="1" applyBorder="1" applyProtection="1"/>
    <xf numFmtId="9" fontId="24" fillId="0" borderId="0" xfId="0" applyNumberFormat="1" applyFont="1" applyFill="1" applyBorder="1" applyProtection="1"/>
    <xf numFmtId="0" fontId="24" fillId="0" borderId="0" xfId="0" applyFont="1" applyFill="1" applyBorder="1" applyProtection="1"/>
    <xf numFmtId="9" fontId="24" fillId="0" borderId="0" xfId="0" applyNumberFormat="1" applyFont="1" applyFill="1" applyBorder="1" applyAlignment="1" applyProtection="1">
      <alignment horizontal="center"/>
    </xf>
    <xf numFmtId="0" fontId="14" fillId="0" borderId="0" xfId="0" applyFont="1" applyFill="1" applyBorder="1" applyProtection="1"/>
    <xf numFmtId="0" fontId="7" fillId="0" borderId="0" xfId="0" applyFont="1" applyFill="1" applyBorder="1" applyProtection="1"/>
    <xf numFmtId="0" fontId="24" fillId="0" borderId="0" xfId="0" applyFont="1" applyProtection="1"/>
    <xf numFmtId="0" fontId="24" fillId="9" borderId="27" xfId="0" applyFont="1" applyFill="1" applyBorder="1" applyProtection="1"/>
    <xf numFmtId="0" fontId="24" fillId="9" borderId="0" xfId="0" applyFont="1" applyFill="1" applyBorder="1" applyProtection="1"/>
    <xf numFmtId="9" fontId="24" fillId="9" borderId="8" xfId="0" applyNumberFormat="1" applyFont="1" applyFill="1" applyBorder="1" applyAlignment="1" applyProtection="1">
      <alignment horizontal="center" vertical="center"/>
    </xf>
    <xf numFmtId="0" fontId="24" fillId="9" borderId="0" xfId="0" applyFont="1" applyFill="1" applyBorder="1" applyAlignment="1" applyProtection="1">
      <alignment horizontal="center" vertical="center"/>
    </xf>
    <xf numFmtId="9" fontId="24" fillId="9" borderId="0" xfId="0" applyNumberFormat="1" applyFont="1" applyFill="1" applyBorder="1" applyAlignment="1" applyProtection="1">
      <alignment horizontal="center" vertical="center"/>
    </xf>
    <xf numFmtId="9" fontId="24" fillId="9" borderId="2" xfId="0" applyNumberFormat="1" applyFont="1" applyFill="1" applyBorder="1" applyAlignment="1" applyProtection="1">
      <alignment horizontal="center" vertical="center"/>
    </xf>
    <xf numFmtId="0" fontId="14" fillId="9" borderId="27" xfId="0" applyFont="1" applyFill="1" applyBorder="1" applyProtection="1"/>
    <xf numFmtId="0" fontId="14" fillId="9" borderId="0" xfId="0" applyFont="1" applyFill="1" applyBorder="1" applyProtection="1"/>
    <xf numFmtId="3" fontId="24" fillId="9" borderId="0" xfId="0" applyNumberFormat="1" applyFont="1" applyFill="1" applyBorder="1" applyAlignment="1" applyProtection="1">
      <alignment horizontal="center" vertical="center"/>
    </xf>
    <xf numFmtId="0" fontId="5" fillId="9" borderId="0" xfId="0" applyFont="1" applyFill="1" applyBorder="1" applyProtection="1"/>
    <xf numFmtId="9" fontId="14" fillId="9" borderId="8" xfId="0" applyNumberFormat="1" applyFont="1" applyFill="1" applyBorder="1" applyAlignment="1" applyProtection="1">
      <alignment horizontal="center" vertical="center"/>
    </xf>
    <xf numFmtId="0" fontId="5" fillId="9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Protection="1"/>
    <xf numFmtId="0" fontId="6" fillId="0" borderId="0" xfId="0" applyFont="1" applyFill="1" applyBorder="1" applyProtection="1"/>
    <xf numFmtId="0" fontId="8" fillId="9" borderId="28" xfId="0" applyFont="1" applyFill="1" applyBorder="1" applyProtection="1"/>
    <xf numFmtId="0" fontId="8" fillId="9" borderId="29" xfId="0" applyFont="1" applyFill="1" applyBorder="1" applyProtection="1"/>
    <xf numFmtId="0" fontId="24" fillId="9" borderId="29" xfId="0" applyFont="1" applyFill="1" applyBorder="1" applyProtection="1"/>
    <xf numFmtId="3" fontId="24" fillId="9" borderId="29" xfId="0" applyNumberFormat="1" applyFont="1" applyFill="1" applyBorder="1" applyProtection="1"/>
    <xf numFmtId="3" fontId="24" fillId="9" borderId="30" xfId="0" applyNumberFormat="1" applyFont="1" applyFill="1" applyBorder="1" applyProtection="1"/>
    <xf numFmtId="0" fontId="24" fillId="0" borderId="0" xfId="0" applyFont="1" applyFill="1" applyBorder="1" applyAlignment="1" applyProtection="1">
      <alignment horizontal="center"/>
    </xf>
    <xf numFmtId="3" fontId="8" fillId="7" borderId="8" xfId="0" applyNumberFormat="1" applyFont="1" applyFill="1" applyBorder="1" applyAlignment="1" applyProtection="1">
      <alignment horizontal="center" vertical="center"/>
    </xf>
    <xf numFmtId="0" fontId="5" fillId="0" borderId="29" xfId="0" applyFont="1" applyBorder="1" applyProtection="1"/>
    <xf numFmtId="3" fontId="5" fillId="0" borderId="29" xfId="0" applyNumberFormat="1" applyFont="1" applyBorder="1" applyProtection="1"/>
    <xf numFmtId="0" fontId="11" fillId="0" borderId="0" xfId="0" applyFont="1" applyFill="1" applyBorder="1" applyProtection="1"/>
    <xf numFmtId="3" fontId="12" fillId="0" borderId="0" xfId="0" applyNumberFormat="1" applyFont="1" applyFill="1" applyBorder="1" applyProtection="1"/>
    <xf numFmtId="3" fontId="8" fillId="0" borderId="0" xfId="0" applyNumberFormat="1" applyFont="1" applyFill="1" applyBorder="1" applyProtection="1"/>
    <xf numFmtId="3" fontId="12" fillId="0" borderId="0" xfId="0" applyNumberFormat="1" applyFont="1" applyFill="1" applyBorder="1" applyAlignment="1" applyProtection="1">
      <alignment horizontal="center"/>
    </xf>
    <xf numFmtId="10" fontId="25" fillId="0" borderId="0" xfId="0" applyNumberFormat="1" applyFont="1" applyFill="1" applyBorder="1" applyAlignment="1" applyProtection="1">
      <alignment horizontal="center"/>
    </xf>
    <xf numFmtId="9" fontId="14" fillId="0" borderId="0" xfId="0" applyNumberFormat="1" applyFont="1" applyFill="1" applyBorder="1" applyProtection="1"/>
    <xf numFmtId="3" fontId="8" fillId="5" borderId="31" xfId="0" applyNumberFormat="1" applyFont="1" applyFill="1" applyBorder="1" applyAlignment="1" applyProtection="1">
      <alignment horizontal="center" vertical="center"/>
    </xf>
    <xf numFmtId="0" fontId="15" fillId="3" borderId="26" xfId="0" applyFont="1" applyFill="1" applyBorder="1" applyAlignment="1" applyProtection="1">
      <alignment horizontal="center" vertical="center"/>
    </xf>
    <xf numFmtId="0" fontId="14" fillId="10" borderId="1" xfId="0" applyFont="1" applyFill="1" applyBorder="1" applyAlignment="1" applyProtection="1">
      <alignment horizontal="center" vertical="center"/>
    </xf>
    <xf numFmtId="0" fontId="15" fillId="8" borderId="1" xfId="0" applyFont="1" applyFill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</xf>
    <xf numFmtId="0" fontId="15" fillId="3" borderId="32" xfId="0" applyFont="1" applyFill="1" applyBorder="1" applyAlignment="1" applyProtection="1">
      <alignment horizontal="center" vertical="center"/>
    </xf>
    <xf numFmtId="0" fontId="14" fillId="10" borderId="33" xfId="0" applyFont="1" applyFill="1" applyBorder="1" applyAlignment="1" applyProtection="1">
      <alignment horizontal="center" vertical="center"/>
    </xf>
    <xf numFmtId="0" fontId="15" fillId="8" borderId="33" xfId="0" applyFont="1" applyFill="1" applyBorder="1" applyAlignment="1" applyProtection="1">
      <alignment horizontal="center" vertical="center"/>
    </xf>
    <xf numFmtId="0" fontId="8" fillId="4" borderId="33" xfId="0" applyFont="1" applyFill="1" applyBorder="1" applyAlignment="1" applyProtection="1">
      <alignment horizontal="center" vertical="center"/>
    </xf>
    <xf numFmtId="0" fontId="8" fillId="11" borderId="9" xfId="0" applyFont="1" applyFill="1" applyBorder="1" applyProtection="1"/>
    <xf numFmtId="3" fontId="8" fillId="11" borderId="12" xfId="0" applyNumberFormat="1" applyFont="1" applyFill="1" applyBorder="1" applyAlignment="1" applyProtection="1">
      <alignment horizontal="center" vertical="center"/>
    </xf>
    <xf numFmtId="3" fontId="8" fillId="11" borderId="34" xfId="0" applyNumberFormat="1" applyFont="1" applyFill="1" applyBorder="1" applyAlignment="1" applyProtection="1">
      <alignment horizontal="center" vertical="center"/>
    </xf>
    <xf numFmtId="3" fontId="8" fillId="11" borderId="11" xfId="0" applyNumberFormat="1" applyFont="1" applyFill="1" applyBorder="1" applyAlignment="1" applyProtection="1">
      <alignment horizontal="center" vertical="center"/>
    </xf>
    <xf numFmtId="9" fontId="8" fillId="11" borderId="11" xfId="3" applyFont="1" applyFill="1" applyBorder="1" applyAlignment="1" applyProtection="1">
      <alignment horizontal="center" vertical="center"/>
    </xf>
    <xf numFmtId="3" fontId="14" fillId="11" borderId="11" xfId="0" applyNumberFormat="1" applyFont="1" applyFill="1" applyBorder="1" applyAlignment="1" applyProtection="1">
      <alignment horizontal="center" vertical="center"/>
    </xf>
    <xf numFmtId="3" fontId="8" fillId="11" borderId="35" xfId="0" applyNumberFormat="1" applyFont="1" applyFill="1" applyBorder="1" applyAlignment="1" applyProtection="1">
      <alignment horizontal="center" vertical="center"/>
    </xf>
    <xf numFmtId="3" fontId="14" fillId="10" borderId="14" xfId="0" applyNumberFormat="1" applyFont="1" applyFill="1" applyBorder="1" applyAlignment="1" applyProtection="1">
      <alignment horizontal="center" vertical="center"/>
    </xf>
    <xf numFmtId="3" fontId="15" fillId="8" borderId="14" xfId="0" applyNumberFormat="1" applyFont="1" applyFill="1" applyBorder="1" applyAlignment="1" applyProtection="1">
      <alignment horizontal="center" vertical="center"/>
    </xf>
    <xf numFmtId="3" fontId="20" fillId="9" borderId="14" xfId="0" applyNumberFormat="1" applyFont="1" applyFill="1" applyBorder="1" applyAlignment="1" applyProtection="1">
      <alignment horizontal="center" vertical="center"/>
      <protection locked="0"/>
    </xf>
    <xf numFmtId="9" fontId="8" fillId="0" borderId="14" xfId="0" applyNumberFormat="1" applyFont="1" applyFill="1" applyBorder="1" applyAlignment="1" applyProtection="1">
      <alignment horizontal="center" vertical="center"/>
      <protection locked="0"/>
    </xf>
    <xf numFmtId="3" fontId="8" fillId="4" borderId="12" xfId="0" applyNumberFormat="1" applyFont="1" applyFill="1" applyBorder="1" applyAlignment="1" applyProtection="1">
      <alignment horizontal="center" vertical="center"/>
    </xf>
    <xf numFmtId="3" fontId="8" fillId="4" borderId="10" xfId="0" applyNumberFormat="1" applyFont="1" applyFill="1" applyBorder="1" applyAlignment="1" applyProtection="1">
      <alignment horizontal="center" vertical="center"/>
    </xf>
    <xf numFmtId="3" fontId="8" fillId="11" borderId="8" xfId="0" applyNumberFormat="1" applyFont="1" applyFill="1" applyBorder="1" applyAlignment="1" applyProtection="1">
      <alignment horizontal="center" vertical="center"/>
    </xf>
    <xf numFmtId="3" fontId="8" fillId="4" borderId="8" xfId="0" applyNumberFormat="1" applyFont="1" applyFill="1" applyBorder="1" applyAlignment="1" applyProtection="1">
      <alignment horizontal="center" vertical="center"/>
    </xf>
    <xf numFmtId="3" fontId="14" fillId="11" borderId="8" xfId="0" applyNumberFormat="1" applyFont="1" applyFill="1" applyBorder="1" applyAlignment="1" applyProtection="1">
      <alignment horizontal="center" vertical="center"/>
    </xf>
    <xf numFmtId="3" fontId="8" fillId="11" borderId="10" xfId="0" applyNumberFormat="1" applyFont="1" applyFill="1" applyBorder="1" applyAlignment="1" applyProtection="1">
      <alignment horizontal="center" vertical="center"/>
    </xf>
    <xf numFmtId="0" fontId="8" fillId="11" borderId="15" xfId="0" applyFont="1" applyFill="1" applyBorder="1" applyProtection="1"/>
    <xf numFmtId="3" fontId="8" fillId="11" borderId="18" xfId="0" applyNumberFormat="1" applyFont="1" applyFill="1" applyBorder="1" applyAlignment="1" applyProtection="1">
      <alignment horizontal="center" vertical="center"/>
    </xf>
    <xf numFmtId="3" fontId="8" fillId="11" borderId="17" xfId="0" applyNumberFormat="1" applyFont="1" applyFill="1" applyBorder="1" applyAlignment="1" applyProtection="1">
      <alignment horizontal="center" vertical="center"/>
    </xf>
    <xf numFmtId="3" fontId="14" fillId="11" borderId="17" xfId="0" applyNumberFormat="1" applyFont="1" applyFill="1" applyBorder="1" applyAlignment="1" applyProtection="1">
      <alignment horizontal="center" vertical="center"/>
    </xf>
    <xf numFmtId="3" fontId="8" fillId="11" borderId="19" xfId="0" applyNumberFormat="1" applyFont="1" applyFill="1" applyBorder="1" applyAlignment="1" applyProtection="1">
      <alignment horizontal="center" vertical="center"/>
    </xf>
    <xf numFmtId="3" fontId="15" fillId="3" borderId="36" xfId="0" applyNumberFormat="1" applyFont="1" applyFill="1" applyBorder="1" applyAlignment="1" applyProtection="1">
      <alignment horizontal="center" vertical="center"/>
    </xf>
    <xf numFmtId="3" fontId="14" fillId="10" borderId="20" xfId="0" applyNumberFormat="1" applyFont="1" applyFill="1" applyBorder="1" applyAlignment="1" applyProtection="1">
      <alignment horizontal="center" vertical="center"/>
    </xf>
    <xf numFmtId="3" fontId="15" fillId="8" borderId="20" xfId="0" applyNumberFormat="1" applyFont="1" applyFill="1" applyBorder="1" applyAlignment="1" applyProtection="1">
      <alignment horizontal="center" vertical="center"/>
    </xf>
    <xf numFmtId="3" fontId="21" fillId="10" borderId="2" xfId="0" applyNumberFormat="1" applyFont="1" applyFill="1" applyBorder="1" applyAlignment="1" applyProtection="1">
      <alignment horizontal="center" vertical="center"/>
    </xf>
    <xf numFmtId="0" fontId="0" fillId="2" borderId="0" xfId="0" applyFill="1"/>
    <xf numFmtId="0" fontId="0" fillId="0" borderId="0" xfId="0" applyFill="1" applyBorder="1"/>
    <xf numFmtId="0" fontId="5" fillId="0" borderId="0" xfId="0" applyFont="1" applyFill="1" applyBorder="1" applyAlignment="1" applyProtection="1">
      <alignment horizontal="center" vertical="center"/>
    </xf>
    <xf numFmtId="0" fontId="2" fillId="2" borderId="0" xfId="0" applyFont="1" applyFill="1" applyProtection="1"/>
    <xf numFmtId="0" fontId="8" fillId="0" borderId="0" xfId="0" applyFont="1" applyFill="1" applyBorder="1" applyAlignment="1" applyProtection="1">
      <alignment horizontal="center" vertical="center"/>
    </xf>
    <xf numFmtId="0" fontId="11" fillId="2" borderId="0" xfId="0" applyFont="1" applyFill="1" applyProtection="1"/>
    <xf numFmtId="0" fontId="16" fillId="0" borderId="0" xfId="0" applyFont="1" applyFill="1" applyBorder="1" applyAlignment="1" applyProtection="1">
      <alignment horizontal="center" vertical="center"/>
    </xf>
    <xf numFmtId="0" fontId="17" fillId="2" borderId="0" xfId="0" applyFont="1" applyFill="1" applyProtection="1"/>
    <xf numFmtId="0" fontId="26" fillId="12" borderId="37" xfId="0" applyFont="1" applyFill="1" applyBorder="1" applyAlignment="1">
      <alignment horizontal="left" vertical="top"/>
    </xf>
    <xf numFmtId="9" fontId="8" fillId="11" borderId="11" xfId="4" applyFont="1" applyFill="1" applyBorder="1" applyAlignment="1" applyProtection="1">
      <alignment horizontal="center" vertical="center"/>
    </xf>
    <xf numFmtId="9" fontId="8" fillId="0" borderId="11" xfId="4" applyFont="1" applyFill="1" applyBorder="1" applyAlignment="1" applyProtection="1">
      <alignment horizontal="center" vertical="center"/>
    </xf>
    <xf numFmtId="0" fontId="26" fillId="12" borderId="42" xfId="0" applyFont="1" applyFill="1" applyBorder="1" applyAlignment="1" applyProtection="1">
      <alignment horizontal="center" vertical="top"/>
      <protection locked="0"/>
    </xf>
    <xf numFmtId="0" fontId="26" fillId="12" borderId="43" xfId="0" applyFont="1" applyFill="1" applyBorder="1" applyAlignment="1" applyProtection="1">
      <alignment horizontal="left" vertical="top"/>
      <protection locked="0"/>
    </xf>
    <xf numFmtId="0" fontId="26" fillId="12" borderId="44" xfId="0" applyFont="1" applyFill="1" applyBorder="1" applyAlignment="1" applyProtection="1">
      <alignment horizontal="center" vertical="top"/>
      <protection locked="0"/>
    </xf>
    <xf numFmtId="0" fontId="27" fillId="12" borderId="45" xfId="0" applyFont="1" applyFill="1" applyBorder="1" applyAlignment="1" applyProtection="1">
      <alignment horizontal="left" vertical="top"/>
      <protection locked="0"/>
    </xf>
    <xf numFmtId="0" fontId="15" fillId="7" borderId="39" xfId="0" applyFont="1" applyFill="1" applyBorder="1" applyAlignment="1" applyProtection="1">
      <alignment horizontal="center" vertical="center"/>
    </xf>
    <xf numFmtId="0" fontId="15" fillId="7" borderId="40" xfId="0" applyFont="1" applyFill="1" applyBorder="1" applyAlignment="1" applyProtection="1">
      <alignment horizontal="center" vertical="center"/>
    </xf>
    <xf numFmtId="0" fontId="15" fillId="7" borderId="41" xfId="0" applyFont="1" applyFill="1" applyBorder="1" applyAlignment="1" applyProtection="1">
      <alignment horizontal="center" vertical="center"/>
    </xf>
    <xf numFmtId="0" fontId="20" fillId="9" borderId="1" xfId="0" applyFont="1" applyFill="1" applyBorder="1" applyAlignment="1" applyProtection="1">
      <alignment horizontal="center" vertical="center"/>
    </xf>
    <xf numFmtId="0" fontId="20" fillId="9" borderId="33" xfId="0" applyFont="1" applyFill="1" applyBorder="1" applyAlignment="1" applyProtection="1">
      <alignment horizontal="center" vertical="center"/>
    </xf>
    <xf numFmtId="0" fontId="24" fillId="9" borderId="27" xfId="0" applyFont="1" applyFill="1" applyBorder="1" applyAlignment="1" applyProtection="1">
      <alignment horizontal="left"/>
    </xf>
    <xf numFmtId="0" fontId="24" fillId="9" borderId="0" xfId="0" applyFont="1" applyFill="1" applyBorder="1" applyAlignment="1" applyProtection="1">
      <alignment horizontal="left"/>
    </xf>
    <xf numFmtId="0" fontId="8" fillId="7" borderId="1" xfId="0" applyFont="1" applyFill="1" applyBorder="1" applyAlignment="1" applyProtection="1">
      <alignment horizontal="center" vertical="center"/>
    </xf>
    <xf numFmtId="0" fontId="8" fillId="7" borderId="38" xfId="0" applyFont="1" applyFill="1" applyBorder="1" applyAlignment="1" applyProtection="1">
      <alignment horizontal="center" vertical="center"/>
    </xf>
    <xf numFmtId="0" fontId="8" fillId="7" borderId="33" xfId="0" applyFont="1" applyFill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</xf>
    <xf numFmtId="0" fontId="8" fillId="4" borderId="38" xfId="0" applyFont="1" applyFill="1" applyBorder="1" applyAlignment="1" applyProtection="1">
      <alignment horizontal="center" vertical="center"/>
    </xf>
    <xf numFmtId="0" fontId="8" fillId="4" borderId="33" xfId="0" applyFont="1" applyFill="1" applyBorder="1" applyAlignment="1" applyProtection="1">
      <alignment horizontal="center" vertical="center"/>
    </xf>
    <xf numFmtId="0" fontId="15" fillId="7" borderId="25" xfId="0" applyFont="1" applyFill="1" applyBorder="1" applyAlignment="1" applyProtection="1">
      <alignment horizontal="center" vertical="center"/>
    </xf>
    <xf numFmtId="0" fontId="15" fillId="7" borderId="22" xfId="0" applyFont="1" applyFill="1" applyBorder="1" applyAlignment="1" applyProtection="1">
      <alignment horizontal="center" vertical="center"/>
    </xf>
    <xf numFmtId="0" fontId="15" fillId="7" borderId="26" xfId="0" applyFont="1" applyFill="1" applyBorder="1" applyAlignment="1" applyProtection="1">
      <alignment horizontal="center" vertical="center"/>
    </xf>
    <xf numFmtId="0" fontId="15" fillId="7" borderId="28" xfId="0" applyFont="1" applyFill="1" applyBorder="1" applyAlignment="1" applyProtection="1">
      <alignment horizontal="center" vertical="center"/>
    </xf>
    <xf numFmtId="0" fontId="15" fillId="7" borderId="29" xfId="0" applyFont="1" applyFill="1" applyBorder="1" applyAlignment="1" applyProtection="1">
      <alignment horizontal="center" vertical="center"/>
    </xf>
    <xf numFmtId="0" fontId="15" fillId="7" borderId="30" xfId="0" applyFont="1" applyFill="1" applyBorder="1" applyAlignment="1" applyProtection="1">
      <alignment horizontal="center" vertical="center"/>
    </xf>
    <xf numFmtId="0" fontId="15" fillId="3" borderId="1" xfId="0" applyFont="1" applyFill="1" applyBorder="1" applyAlignment="1" applyProtection="1">
      <alignment horizontal="center" vertical="center"/>
    </xf>
    <xf numFmtId="0" fontId="15" fillId="3" borderId="38" xfId="0" applyFont="1" applyFill="1" applyBorder="1" applyAlignment="1" applyProtection="1">
      <alignment horizontal="center" vertical="center"/>
    </xf>
    <xf numFmtId="0" fontId="15" fillId="3" borderId="33" xfId="0" applyFont="1" applyFill="1" applyBorder="1" applyAlignment="1" applyProtection="1">
      <alignment horizontal="center" vertical="center"/>
    </xf>
    <xf numFmtId="3" fontId="8" fillId="5" borderId="1" xfId="0" applyNumberFormat="1" applyFont="1" applyFill="1" applyBorder="1" applyAlignment="1" applyProtection="1">
      <alignment horizontal="center" vertical="center" wrapText="1"/>
    </xf>
    <xf numFmtId="3" fontId="8" fillId="5" borderId="38" xfId="0" applyNumberFormat="1" applyFont="1" applyFill="1" applyBorder="1" applyAlignment="1" applyProtection="1">
      <alignment horizontal="center" vertical="center" wrapText="1"/>
    </xf>
    <xf numFmtId="3" fontId="8" fillId="5" borderId="21" xfId="0" applyNumberFormat="1" applyFont="1" applyFill="1" applyBorder="1" applyAlignment="1" applyProtection="1">
      <alignment horizontal="center" vertical="center" wrapText="1"/>
    </xf>
    <xf numFmtId="0" fontId="14" fillId="7" borderId="1" xfId="0" applyFont="1" applyFill="1" applyBorder="1" applyAlignment="1" applyProtection="1">
      <alignment horizontal="center" vertical="center"/>
    </xf>
    <xf numFmtId="0" fontId="14" fillId="7" borderId="38" xfId="0" applyFont="1" applyFill="1" applyBorder="1" applyAlignment="1" applyProtection="1">
      <alignment horizontal="center" vertical="center"/>
    </xf>
    <xf numFmtId="0" fontId="14" fillId="7" borderId="33" xfId="0" applyFont="1" applyFill="1" applyBorder="1" applyAlignment="1" applyProtection="1">
      <alignment horizontal="center" vertical="center"/>
    </xf>
    <xf numFmtId="0" fontId="15" fillId="7" borderId="1" xfId="0" applyFont="1" applyFill="1" applyBorder="1" applyAlignment="1" applyProtection="1">
      <alignment horizontal="center" vertical="center"/>
    </xf>
    <xf numFmtId="0" fontId="15" fillId="7" borderId="38" xfId="0" applyFont="1" applyFill="1" applyBorder="1" applyAlignment="1" applyProtection="1">
      <alignment horizontal="center" vertical="center"/>
    </xf>
    <xf numFmtId="0" fontId="15" fillId="7" borderId="33" xfId="0" applyFont="1" applyFill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wrapText="1"/>
    </xf>
    <xf numFmtId="0" fontId="11" fillId="0" borderId="38" xfId="0" applyFont="1" applyBorder="1" applyAlignment="1" applyProtection="1">
      <alignment horizontal="center" wrapText="1"/>
    </xf>
    <xf numFmtId="0" fontId="11" fillId="0" borderId="21" xfId="0" applyFont="1" applyBorder="1" applyAlignment="1" applyProtection="1">
      <alignment horizontal="center" wrapText="1"/>
    </xf>
    <xf numFmtId="0" fontId="11" fillId="5" borderId="1" xfId="0" applyFont="1" applyFill="1" applyBorder="1" applyAlignment="1" applyProtection="1">
      <alignment horizontal="center" vertical="center" wrapText="1"/>
    </xf>
    <xf numFmtId="0" fontId="11" fillId="5" borderId="38" xfId="0" applyFont="1" applyFill="1" applyBorder="1" applyAlignment="1" applyProtection="1">
      <alignment horizontal="center" vertical="center" wrapText="1"/>
    </xf>
    <xf numFmtId="0" fontId="11" fillId="5" borderId="21" xfId="0" applyFont="1" applyFill="1" applyBorder="1" applyAlignment="1" applyProtection="1">
      <alignment horizontal="center" vertical="center" wrapText="1"/>
    </xf>
    <xf numFmtId="3" fontId="8" fillId="5" borderId="1" xfId="0" applyNumberFormat="1" applyFont="1" applyFill="1" applyBorder="1" applyAlignment="1" applyProtection="1">
      <alignment horizontal="center" vertical="center"/>
    </xf>
    <xf numFmtId="3" fontId="8" fillId="5" borderId="38" xfId="0" applyNumberFormat="1" applyFont="1" applyFill="1" applyBorder="1" applyAlignment="1" applyProtection="1">
      <alignment horizontal="center" vertical="center"/>
    </xf>
    <xf numFmtId="3" fontId="8" fillId="5" borderId="21" xfId="0" applyNumberFormat="1" applyFont="1" applyFill="1" applyBorder="1" applyAlignment="1" applyProtection="1">
      <alignment horizontal="center" vertical="center"/>
    </xf>
    <xf numFmtId="0" fontId="11" fillId="5" borderId="1" xfId="0" applyFont="1" applyFill="1" applyBorder="1" applyAlignment="1" applyProtection="1">
      <alignment vertical="center" wrapText="1"/>
    </xf>
    <xf numFmtId="0" fontId="11" fillId="5" borderId="38" xfId="0" applyFont="1" applyFill="1" applyBorder="1" applyAlignment="1" applyProtection="1">
      <alignment vertical="center" wrapText="1"/>
    </xf>
    <xf numFmtId="0" fontId="11" fillId="5" borderId="26" xfId="0" applyFont="1" applyFill="1" applyBorder="1" applyAlignment="1" applyProtection="1">
      <alignment horizontal="center" vertical="center" wrapText="1"/>
    </xf>
    <xf numFmtId="0" fontId="11" fillId="5" borderId="46" xfId="0" applyFont="1" applyFill="1" applyBorder="1" applyAlignment="1" applyProtection="1">
      <alignment horizontal="center" vertical="center" wrapText="1"/>
    </xf>
    <xf numFmtId="0" fontId="11" fillId="5" borderId="30" xfId="0" applyFont="1" applyFill="1" applyBorder="1" applyAlignment="1" applyProtection="1">
      <alignment horizontal="center" vertical="center" wrapText="1"/>
    </xf>
    <xf numFmtId="0" fontId="11" fillId="5" borderId="21" xfId="0" applyFont="1" applyFill="1" applyBorder="1" applyAlignment="1" applyProtection="1">
      <alignment vertical="top" wrapText="1"/>
    </xf>
  </cellXfs>
  <cellStyles count="5">
    <cellStyle name="Lien hypertexte" xfId="1" builtinId="8"/>
    <cellStyle name="Normal" xfId="0" builtinId="0"/>
    <cellStyle name="Normal 2" xfId="2"/>
    <cellStyle name="Pourcentage" xfId="3" builtinId="5"/>
    <cellStyle name="Pourcentage 2" xfId="4"/>
  </cellStyles>
  <dxfs count="26">
    <dxf>
      <fill>
        <patternFill>
          <bgColor theme="2" tint="-9.9948118533890809E-2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8"/>
          <bgColor indexed="9"/>
        </patternFill>
      </fill>
      <alignment horizontal="left" vertical="top" textRotation="0" wrapText="0" relative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scheme val="none"/>
      </font>
      <fill>
        <patternFill patternType="solid">
          <fgColor indexed="8"/>
          <bgColor indexed="9"/>
        </patternFill>
      </fill>
      <alignment horizontal="left" vertical="top" textRotation="0" wrapText="0" relative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/>
      </border>
      <protection locked="0" hidden="0"/>
    </dxf>
    <dxf>
      <border outline="0">
        <left style="thin">
          <color indexed="8"/>
        </left>
        <right style="thin">
          <color indexed="8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scheme val="none"/>
      </font>
      <fill>
        <patternFill patternType="solid">
          <fgColor indexed="8"/>
          <bgColor indexed="9"/>
        </patternFill>
      </fill>
      <alignment horizontal="center" vertical="top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maha/Desktop/ESSAIE%20V2%20VB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gerie"/>
      <sheetName val="Maroc"/>
      <sheetName val="Tunisie"/>
      <sheetName val="Turquie"/>
      <sheetName val="Liban"/>
      <sheetName val="Senegal"/>
      <sheetName val="Cote d'Ivoire"/>
      <sheetName val="Cameroun"/>
      <sheetName val="Afrique du sud"/>
      <sheetName val="Emirats arabes Unis"/>
      <sheetName val="Mauritanie"/>
      <sheetName val="Mali"/>
      <sheetName val="Koweit"/>
      <sheetName val="Egypte"/>
      <sheetName val="Gabon"/>
      <sheetName val="Arabie Saoudite"/>
      <sheetName val="Benin"/>
      <sheetName val="Iran"/>
      <sheetName val="Togo"/>
      <sheetName val="Congo"/>
      <sheetName val="Irak"/>
      <sheetName val="Quatar"/>
      <sheetName val="Lybie"/>
      <sheetName val="Barhein"/>
      <sheetName val="Burkina Faso"/>
      <sheetName val="Yemen"/>
      <sheetName val="Guinée"/>
      <sheetName val="Madagascar"/>
      <sheetName val="Niger"/>
      <sheetName val="Jordanie"/>
      <sheetName val="Dubai"/>
      <sheetName val="Syrie"/>
      <sheetName val="Oman"/>
      <sheetName val="Tchad"/>
      <sheetName val="RDC"/>
      <sheetName val="Rep Centre afrique"/>
      <sheetName val="Pays par gamme CA"/>
      <sheetName val="Données source"/>
      <sheetName val="Données source2"/>
      <sheetName val="Idée tableau"/>
      <sheetName val="Accueil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2">
          <cell r="EX2" t="str">
            <v>ACIDE SORBIQUE</v>
          </cell>
          <cell r="EY2" t="str">
            <v>147411</v>
          </cell>
        </row>
        <row r="3">
          <cell r="EX3" t="str">
            <v>ACTI 5 30 AMP VTE:M/A/O</v>
          </cell>
          <cell r="EY3" t="str">
            <v>153067</v>
          </cell>
        </row>
        <row r="4">
          <cell r="EX4" t="str">
            <v>ACTI 5 30 AMP.ECH.M/A/O</v>
          </cell>
          <cell r="EY4" t="str">
            <v>154414</v>
          </cell>
        </row>
        <row r="5">
          <cell r="EX5" t="str">
            <v>AEROSIL V200 SILICE COLLOID</v>
          </cell>
          <cell r="EY5" t="str">
            <v>147443</v>
          </cell>
        </row>
        <row r="6">
          <cell r="EX6" t="str">
            <v>ALIBI 18 PASTILLES:VTE</v>
          </cell>
          <cell r="EY6" t="str">
            <v>714914</v>
          </cell>
        </row>
        <row r="7">
          <cell r="EX7" t="str">
            <v>ALIBI SPRAY 15 ml:VTE</v>
          </cell>
          <cell r="EY7" t="str">
            <v>718508</v>
          </cell>
        </row>
        <row r="8">
          <cell r="EX8" t="str">
            <v>ARGININE 20AMP BUV 5ML ECH EXP</v>
          </cell>
          <cell r="EY8" t="str">
            <v>703162</v>
          </cell>
        </row>
        <row r="9">
          <cell r="EX9" t="str">
            <v>ARGININE 20AMP BUV 5ML HF/E</v>
          </cell>
          <cell r="EY9" t="str">
            <v>703163</v>
          </cell>
        </row>
        <row r="10">
          <cell r="EX10" t="str">
            <v>ARGININE VEYRON 250ML HF/E</v>
          </cell>
          <cell r="EY10" t="str">
            <v>703136</v>
          </cell>
        </row>
        <row r="11">
          <cell r="EX11" t="str">
            <v>AROME PUNCH 23 D 260</v>
          </cell>
          <cell r="EY11" t="str">
            <v>147487</v>
          </cell>
        </row>
        <row r="12">
          <cell r="EX12" t="str">
            <v>ARTHRODONT 40G FR/DTM/LB</v>
          </cell>
          <cell r="EY12" t="str">
            <v>711919</v>
          </cell>
        </row>
        <row r="13">
          <cell r="EX13" t="str">
            <v>ARTHRODONT 80G FR/ASS/LB/AL</v>
          </cell>
          <cell r="EY13" t="str">
            <v>711925</v>
          </cell>
        </row>
        <row r="14">
          <cell r="EX14" t="str">
            <v>BAD 06 ELGY KIDS S08</v>
          </cell>
          <cell r="EY14" t="str">
            <v>708130</v>
          </cell>
        </row>
        <row r="15">
          <cell r="EX15" t="str">
            <v>BAD ELGY CLASICSTD VTE M</v>
          </cell>
          <cell r="EY15" t="str">
            <v>727683</v>
          </cell>
        </row>
        <row r="16">
          <cell r="EX16" t="str">
            <v>BAD ELGY CLASICSTD VTE S</v>
          </cell>
          <cell r="EY16" t="str">
            <v>727684</v>
          </cell>
        </row>
        <row r="17">
          <cell r="EX17" t="str">
            <v>BAD ELGY CLASICTTC VTE M</v>
          </cell>
          <cell r="EY17" t="str">
            <v>727685</v>
          </cell>
        </row>
        <row r="18">
          <cell r="EX18" t="str">
            <v>BAD ELGY CLASICTTC VTE S</v>
          </cell>
          <cell r="EY18" t="str">
            <v>727686</v>
          </cell>
        </row>
        <row r="19">
          <cell r="EX19" t="str">
            <v>BAD ELGY CLINIC ORTHO VTE</v>
          </cell>
          <cell r="EY19" t="str">
            <v>727721</v>
          </cell>
        </row>
        <row r="20">
          <cell r="EX20" t="str">
            <v>BAD ELGY CREALAGOON VTE M</v>
          </cell>
          <cell r="EY20" t="str">
            <v>727658</v>
          </cell>
        </row>
        <row r="21">
          <cell r="EX21" t="str">
            <v>BAD ELGY CREALAGOON VTE S</v>
          </cell>
          <cell r="EY21" t="str">
            <v>727657</v>
          </cell>
        </row>
        <row r="22">
          <cell r="EX22" t="str">
            <v>BAD ELGY PERFORMANCE VTE D</v>
          </cell>
          <cell r="EY22" t="str">
            <v>727677</v>
          </cell>
        </row>
        <row r="23">
          <cell r="EX23" t="str">
            <v>BAD ELGY PERFORMANCE VTE M</v>
          </cell>
          <cell r="EY23" t="str">
            <v>727678</v>
          </cell>
        </row>
        <row r="24">
          <cell r="EX24" t="str">
            <v>BAD ELGY PERFORMANCE VTE S</v>
          </cell>
          <cell r="EY24" t="str">
            <v>727679</v>
          </cell>
        </row>
        <row r="25">
          <cell r="EX25" t="str">
            <v>BAD ELGY VITACOLOUR VTE D</v>
          </cell>
          <cell r="EY25" t="str">
            <v>727680</v>
          </cell>
        </row>
        <row r="26">
          <cell r="EX26" t="str">
            <v>BAD ELGY VITACOLOUR VTE M</v>
          </cell>
          <cell r="EY26" t="str">
            <v>727681</v>
          </cell>
        </row>
        <row r="27">
          <cell r="EX27" t="str">
            <v>BAD ELGY VITACOLOUR VTE S</v>
          </cell>
          <cell r="EY27" t="str">
            <v>727682</v>
          </cell>
        </row>
        <row r="28">
          <cell r="EX28" t="str">
            <v>BAD ELGYCLINIC 15/100 VTE</v>
          </cell>
          <cell r="EY28" t="str">
            <v>727669</v>
          </cell>
        </row>
        <row r="29">
          <cell r="EX29" t="str">
            <v>BAD ELGYCLINIC 20/100 VTE</v>
          </cell>
          <cell r="EY29" t="str">
            <v>727670</v>
          </cell>
        </row>
        <row r="30">
          <cell r="EX30" t="str">
            <v>BAD ELGYCLINIC 25/100 VTE</v>
          </cell>
          <cell r="EY30" t="str">
            <v>727671</v>
          </cell>
        </row>
        <row r="31">
          <cell r="EX31" t="str">
            <v>BAD ELGYCLINIC 7/100 VTE</v>
          </cell>
          <cell r="EY31" t="str">
            <v>727668</v>
          </cell>
        </row>
        <row r="32">
          <cell r="EX32" t="str">
            <v>BAD ELGYCLINIC PARO VTE</v>
          </cell>
          <cell r="EY32" t="str">
            <v>727672</v>
          </cell>
        </row>
        <row r="33">
          <cell r="EX33" t="str">
            <v>BAD ELGYD ANTIPLAQ S10 M</v>
          </cell>
          <cell r="EY33" t="str">
            <v>718075</v>
          </cell>
        </row>
        <row r="34">
          <cell r="EX34" t="str">
            <v>BAD ELGYD ANTIPLAQ S10 S</v>
          </cell>
          <cell r="EY34" t="str">
            <v>718069</v>
          </cell>
        </row>
        <row r="35">
          <cell r="EX35" t="str">
            <v>BAD ELGYD ANTIPLAQ VTE D</v>
          </cell>
          <cell r="EY35" t="str">
            <v>727705</v>
          </cell>
        </row>
        <row r="36">
          <cell r="EX36" t="str">
            <v>BAD ELGYD ANTIPLAQ VTE M</v>
          </cell>
          <cell r="EY36" t="str">
            <v>727706</v>
          </cell>
        </row>
        <row r="37">
          <cell r="EX37" t="str">
            <v>BAD ELGYD ANTIPLAQ VTE S</v>
          </cell>
          <cell r="EY37" t="str">
            <v>727704</v>
          </cell>
        </row>
        <row r="38">
          <cell r="EX38" t="str">
            <v>BAD ELGYD BABY VTE</v>
          </cell>
          <cell r="EY38" t="str">
            <v>727689</v>
          </cell>
        </row>
        <row r="39">
          <cell r="EX39" t="str">
            <v>BAD ELGYD BLANCHEUR VTE M</v>
          </cell>
          <cell r="EY39" t="str">
            <v>727692</v>
          </cell>
        </row>
        <row r="40">
          <cell r="EX40" t="str">
            <v>BAD ELGYD BLANCHEUR VTE S</v>
          </cell>
          <cell r="EY40" t="str">
            <v>727691</v>
          </cell>
        </row>
        <row r="41">
          <cell r="EX41" t="str">
            <v>BAD ELGYD CLINIC X ORTHO M VTE</v>
          </cell>
          <cell r="EY41" t="str">
            <v>727727</v>
          </cell>
        </row>
        <row r="42">
          <cell r="EX42" t="str">
            <v>BAD ELGYD JUNIOR VTE</v>
          </cell>
          <cell r="EY42" t="str">
            <v>727688</v>
          </cell>
        </row>
        <row r="43">
          <cell r="EX43" t="str">
            <v>BAD ELGYD KIDS VTE</v>
          </cell>
          <cell r="EY43" t="str">
            <v>727693</v>
          </cell>
        </row>
        <row r="44">
          <cell r="EX44" t="str">
            <v>BAD ELGYD SENSITIVE VTE</v>
          </cell>
          <cell r="EY44" t="str">
            <v>727687</v>
          </cell>
        </row>
        <row r="45">
          <cell r="EX45" t="str">
            <v>BAD ELGYD XTREM FLUO VTE M</v>
          </cell>
          <cell r="EY45" t="str">
            <v>727703</v>
          </cell>
        </row>
        <row r="46">
          <cell r="EX46" t="str">
            <v>BAD ELGYD XTREM FLUO VTE S</v>
          </cell>
          <cell r="EY46" t="str">
            <v>727702</v>
          </cell>
        </row>
        <row r="47">
          <cell r="EX47" t="str">
            <v>BAD ELGYDIUM CLASSIC STD VTE D</v>
          </cell>
          <cell r="EY47" t="str">
            <v>727712</v>
          </cell>
        </row>
        <row r="48">
          <cell r="EX48" t="str">
            <v>BAD ELGYDIUM DIFFUSION VTE D</v>
          </cell>
          <cell r="EY48" t="str">
            <v>727716</v>
          </cell>
        </row>
        <row r="49">
          <cell r="EX49" t="str">
            <v>BAD ELGYDIUM DIFFUSION VTE M</v>
          </cell>
          <cell r="EY49" t="str">
            <v>727717</v>
          </cell>
        </row>
        <row r="50">
          <cell r="EX50" t="str">
            <v>BAD ELGYDIUM DIFFUSION VTE S</v>
          </cell>
          <cell r="EY50" t="str">
            <v>727715</v>
          </cell>
        </row>
        <row r="51">
          <cell r="EX51" t="str">
            <v>BDB ELGYDIUM 200ML:A/AR/R</v>
          </cell>
          <cell r="EY51" t="str">
            <v>158038</v>
          </cell>
        </row>
        <row r="52">
          <cell r="EX52" t="str">
            <v>BIPERIDYS 20MG 20CP ECH-ASS</v>
          </cell>
          <cell r="EY52" t="str">
            <v>724244</v>
          </cell>
        </row>
        <row r="53">
          <cell r="EX53" t="str">
            <v>BIPERIDYS 20MG 20CP VTE-ASS</v>
          </cell>
          <cell r="EY53" t="str">
            <v>724243</v>
          </cell>
        </row>
        <row r="54">
          <cell r="EX54" t="str">
            <v>BIPERIDYS 20MG 40CP VTE-ASS</v>
          </cell>
          <cell r="EY54" t="str">
            <v>724246</v>
          </cell>
        </row>
        <row r="55">
          <cell r="EX55" t="str">
            <v>BUSILVEX 8 FLACONS - FR</v>
          </cell>
          <cell r="EY55" t="str">
            <v>728467</v>
          </cell>
        </row>
        <row r="56">
          <cell r="EX56" t="str">
            <v>CARBOLEVURE 109MG 20GE ECH-ASS</v>
          </cell>
          <cell r="EY56" t="str">
            <v>724544</v>
          </cell>
        </row>
        <row r="57">
          <cell r="EX57" t="str">
            <v>CARBOLEVURE 109MG 20GE.HF/E</v>
          </cell>
          <cell r="EY57" t="str">
            <v>716928</v>
          </cell>
        </row>
        <row r="58">
          <cell r="EX58" t="str">
            <v>CARBOLEVURE 48MG 20GE.VTE FR</v>
          </cell>
          <cell r="EY58" t="str">
            <v>716930</v>
          </cell>
        </row>
        <row r="59">
          <cell r="EX59" t="str">
            <v>CARMELLOSE SODIQUE 7MF 400-600</v>
          </cell>
          <cell r="EY59" t="str">
            <v>151569</v>
          </cell>
        </row>
        <row r="60">
          <cell r="EX60" t="str">
            <v>CETALKONIUM CHLORURE</v>
          </cell>
          <cell r="EY60" t="str">
            <v>151181</v>
          </cell>
        </row>
        <row r="61">
          <cell r="EX61" t="str">
            <v>CETAVLON CREME 80G-ECH EXP</v>
          </cell>
          <cell r="EY61" t="str">
            <v>716570</v>
          </cell>
        </row>
        <row r="62">
          <cell r="EX62" t="str">
            <v>CETAVLON CREME 80G-VTE</v>
          </cell>
          <cell r="EY62" t="str">
            <v>712747</v>
          </cell>
        </row>
        <row r="63">
          <cell r="EX63" t="str">
            <v>CICATRYL 2G 14SAC ECH EXP</v>
          </cell>
          <cell r="EY63" t="str">
            <v>716899</v>
          </cell>
        </row>
        <row r="64">
          <cell r="EX64" t="str">
            <v>CICATRYL 2G 14SAC VTE FR</v>
          </cell>
          <cell r="EY64" t="str">
            <v>716602</v>
          </cell>
        </row>
        <row r="65">
          <cell r="EX65" t="str">
            <v>CICLOPIROX OLAMINE</v>
          </cell>
          <cell r="EY65" t="str">
            <v>717539</v>
          </cell>
        </row>
        <row r="66">
          <cell r="EX66" t="str">
            <v>CLIPTOL GEL 50G-ECH TN</v>
          </cell>
          <cell r="EY66" t="str">
            <v>709373</v>
          </cell>
        </row>
        <row r="67">
          <cell r="EX67" t="str">
            <v>CLIPTOL GEL 50G-VTE</v>
          </cell>
          <cell r="EY67" t="str">
            <v>703707</v>
          </cell>
        </row>
        <row r="68">
          <cell r="EX68" t="str">
            <v>CLIPTOL GEL 50G-VTE TN</v>
          </cell>
          <cell r="EY68" t="str">
            <v>724292</v>
          </cell>
        </row>
        <row r="69">
          <cell r="EX69" t="str">
            <v>COCAMIDOPROPYL BETAINE 30%</v>
          </cell>
          <cell r="EY69" t="str">
            <v>717408</v>
          </cell>
        </row>
        <row r="70">
          <cell r="EX70" t="str">
            <v>CYCLO 3 CREME 100G:LB/ANF</v>
          </cell>
          <cell r="EY70" t="str">
            <v>714388</v>
          </cell>
        </row>
        <row r="71">
          <cell r="EX71" t="str">
            <v>CYCLO 3 FORT 30/AMP M/A/O</v>
          </cell>
          <cell r="EY71" t="str">
            <v>153330</v>
          </cell>
        </row>
        <row r="72">
          <cell r="EX72" t="str">
            <v>CYCLO 3 FORT 30GE:ECH:TN</v>
          </cell>
          <cell r="EY72" t="str">
            <v>720781</v>
          </cell>
        </row>
        <row r="73">
          <cell r="EX73" t="str">
            <v>CYCLO 3 FORT 30GE:TN</v>
          </cell>
          <cell r="EY73" t="str">
            <v>720780</v>
          </cell>
        </row>
        <row r="74">
          <cell r="EX74" t="str">
            <v>CYCLO 3F 30G PIL VTE BH/QA/YE/</v>
          </cell>
          <cell r="EY74" t="str">
            <v>720688</v>
          </cell>
        </row>
        <row r="75">
          <cell r="EX75" t="str">
            <v>CYCLO 3F 30G PIL.VTE:ANF/JO/KW</v>
          </cell>
          <cell r="EY75" t="str">
            <v>708121</v>
          </cell>
        </row>
        <row r="76">
          <cell r="EX76" t="str">
            <v>CYCLO 3F 30GE VTE:DZ</v>
          </cell>
          <cell r="EY76" t="str">
            <v>711984</v>
          </cell>
        </row>
        <row r="77">
          <cell r="EX77" t="str">
            <v>CYCLO 3F 30GEL PIL.ECH:ANF</v>
          </cell>
          <cell r="EY77" t="str">
            <v>708122</v>
          </cell>
        </row>
        <row r="78">
          <cell r="EX78" t="str">
            <v>DAILY Gé 21 cp x 3 -HOP</v>
          </cell>
          <cell r="EY78" t="str">
            <v>157744</v>
          </cell>
        </row>
        <row r="79">
          <cell r="EX79" t="str">
            <v>DAILY Gé 21 cp-HOP</v>
          </cell>
          <cell r="EY79" t="str">
            <v>157743</v>
          </cell>
        </row>
        <row r="80">
          <cell r="EX80" t="str">
            <v>DIAFUSOR 10/24H/30SAC ECH:TN</v>
          </cell>
          <cell r="EY80" t="str">
            <v>152336</v>
          </cell>
        </row>
        <row r="81">
          <cell r="EX81" t="str">
            <v>DIAFUSOR 10MG/24H/30SAC:VTE[TN</v>
          </cell>
          <cell r="EY81" t="str">
            <v>145363</v>
          </cell>
        </row>
        <row r="82">
          <cell r="EX82" t="str">
            <v>DIAFUSOR 5MG/24H/30SAC :VTE[TN</v>
          </cell>
          <cell r="EY82" t="str">
            <v>145365</v>
          </cell>
        </row>
        <row r="83">
          <cell r="EX83" t="str">
            <v>DIAFUSOR 5MG/24H/30SAC ECH :TN</v>
          </cell>
          <cell r="EY83" t="str">
            <v>152335</v>
          </cell>
        </row>
        <row r="84">
          <cell r="EX84" t="str">
            <v>DIETHANOLAMID AC GRAS COPRAH</v>
          </cell>
          <cell r="EY84" t="str">
            <v>147408</v>
          </cell>
        </row>
        <row r="85">
          <cell r="EX85" t="str">
            <v>DIETHANOLAMIDE ACID GRAS COC</v>
          </cell>
          <cell r="EY85" t="str">
            <v>717532</v>
          </cell>
        </row>
        <row r="86">
          <cell r="EX86" t="str">
            <v>DIGLUCON CHLORHEXID SOL 20%</v>
          </cell>
          <cell r="EY86" t="str">
            <v>705862</v>
          </cell>
        </row>
        <row r="87">
          <cell r="EX87" t="str">
            <v>DOSEUR PERIDYS SUSP</v>
          </cell>
          <cell r="EY87" t="str">
            <v>717390</v>
          </cell>
        </row>
        <row r="88">
          <cell r="EX88" t="str">
            <v>DRILL 24 PAST CIT/MENT -BH</v>
          </cell>
          <cell r="EY88" t="str">
            <v>709359</v>
          </cell>
        </row>
        <row r="89">
          <cell r="EX89" t="str">
            <v>DRILL 24 PAST M/ROSAT ECH-TN</v>
          </cell>
          <cell r="EY89" t="str">
            <v>157110</v>
          </cell>
        </row>
        <row r="90">
          <cell r="EX90" t="str">
            <v>DRILL 24 PAST M/ROSAT-VTE-TN</v>
          </cell>
          <cell r="EY90" t="str">
            <v>724449</v>
          </cell>
        </row>
        <row r="91">
          <cell r="EX91" t="str">
            <v>DRILL 24 PAST S/S- ECH TN</v>
          </cell>
          <cell r="EY91" t="str">
            <v>724032</v>
          </cell>
        </row>
        <row r="92">
          <cell r="EX92" t="str">
            <v>DRILL 24 PAST S/S-FR</v>
          </cell>
          <cell r="EY92" t="str">
            <v>709156</v>
          </cell>
        </row>
        <row r="93">
          <cell r="EX93" t="str">
            <v>DRILL 24 PAST S/S-TN</v>
          </cell>
          <cell r="EY93" t="str">
            <v>724031</v>
          </cell>
        </row>
        <row r="94">
          <cell r="EX94" t="str">
            <v>DRILL 24 PAST TETRA. ECH-TN</v>
          </cell>
          <cell r="EY94" t="str">
            <v>724034</v>
          </cell>
        </row>
        <row r="95">
          <cell r="EX95" t="str">
            <v>DRILL 24 PAST TETRA. VTE-TN</v>
          </cell>
          <cell r="EY95" t="str">
            <v>724033</v>
          </cell>
        </row>
        <row r="96">
          <cell r="EX96" t="str">
            <v>DRILL 24 PAST TETRACAINE-FR</v>
          </cell>
          <cell r="EY96" t="str">
            <v>709158</v>
          </cell>
        </row>
        <row r="97">
          <cell r="EX97" t="str">
            <v>DRILL 24PAST CLASSIQ-ECH-ANF</v>
          </cell>
          <cell r="EY97" t="str">
            <v>709515</v>
          </cell>
        </row>
        <row r="98">
          <cell r="EX98" t="str">
            <v>DRILL CITR/MENT 24PAS ECH TN</v>
          </cell>
          <cell r="EY98" t="str">
            <v>712679</v>
          </cell>
        </row>
        <row r="99">
          <cell r="EX99" t="str">
            <v>DRILL EXPEC AD SP 200ML-FR</v>
          </cell>
          <cell r="EY99" t="str">
            <v>146841</v>
          </cell>
        </row>
        <row r="100">
          <cell r="EX100" t="str">
            <v>DRILL EXPECT AD 200ML-ECH-ANF</v>
          </cell>
          <cell r="EY100" t="str">
            <v>709514</v>
          </cell>
        </row>
        <row r="101">
          <cell r="EX101" t="str">
            <v>DRILL TX/SEC AD SP S/S 125ML-F</v>
          </cell>
          <cell r="EY101" t="str">
            <v>147127</v>
          </cell>
        </row>
        <row r="102">
          <cell r="EX102" t="str">
            <v>DRILL TX/SEC ENF SP S/S 125ML</v>
          </cell>
          <cell r="EY102" t="str">
            <v>147128</v>
          </cell>
        </row>
        <row r="103">
          <cell r="EX103" t="str">
            <v>ELGY PATE BRILL.SOIN 30 ML:VTE</v>
          </cell>
          <cell r="EY103" t="str">
            <v>718670</v>
          </cell>
        </row>
        <row r="104">
          <cell r="EX104" t="str">
            <v>ELGYD DENT SENSIB 75ML:A/Ar</v>
          </cell>
          <cell r="EY104" t="str">
            <v>718696</v>
          </cell>
        </row>
        <row r="105">
          <cell r="EX105" t="str">
            <v>ELGYD GEL/DENT SENSIB 75ml:VT</v>
          </cell>
          <cell r="EY105" t="str">
            <v>707561</v>
          </cell>
        </row>
        <row r="106">
          <cell r="EX106" t="str">
            <v>ELGYD PC JUNIOR BUBB 50ML-VTE</v>
          </cell>
          <cell r="EY106" t="str">
            <v>711811</v>
          </cell>
        </row>
        <row r="107">
          <cell r="EX107" t="str">
            <v>ELGYD PROT CARIES 75ML FR/EXP</v>
          </cell>
          <cell r="EY107" t="str">
            <v>720664</v>
          </cell>
        </row>
        <row r="108">
          <cell r="EX108" t="str">
            <v>ELGYDIUM ANTIPLAQUE 100G:A/AR</v>
          </cell>
          <cell r="EY108" t="str">
            <v>720166</v>
          </cell>
        </row>
        <row r="109">
          <cell r="EX109" t="str">
            <v>ELGYDIUM BLANCHEUR 75 ml VTE</v>
          </cell>
          <cell r="EY109" t="str">
            <v>718078</v>
          </cell>
        </row>
        <row r="110">
          <cell r="EX110" t="str">
            <v>ELGYDIUM BLANCHEUR 75ML:FAAR</v>
          </cell>
          <cell r="EY110" t="str">
            <v>718466</v>
          </cell>
        </row>
        <row r="111">
          <cell r="EX111" t="str">
            <v>ELGYDIUM CHX 150g:VTE</v>
          </cell>
          <cell r="EY111" t="str">
            <v>714220</v>
          </cell>
        </row>
        <row r="112">
          <cell r="EX112" t="str">
            <v>ELGYDIUM DENTO FIL CHX :EXP</v>
          </cell>
          <cell r="EY112" t="str">
            <v>722525</v>
          </cell>
        </row>
        <row r="113">
          <cell r="EX113" t="str">
            <v>ELGYDIUM DENTO FIL EXPAND :EXP</v>
          </cell>
          <cell r="EY113" t="str">
            <v>722527</v>
          </cell>
        </row>
        <row r="114">
          <cell r="EX114" t="str">
            <v>ELGYDIUM DENTO FIL FLUOR :EXP</v>
          </cell>
          <cell r="EY114" t="str">
            <v>722522</v>
          </cell>
        </row>
        <row r="115">
          <cell r="EX115" t="str">
            <v>ELGYDIUM PC KIDS GRE 50ml:VTE</v>
          </cell>
          <cell r="EY115" t="str">
            <v>711651</v>
          </cell>
        </row>
        <row r="116">
          <cell r="EX116" t="str">
            <v>ELGYDIUM PC KIDS MF 50ml:VTE</v>
          </cell>
          <cell r="EY116" t="str">
            <v>711643</v>
          </cell>
        </row>
        <row r="117">
          <cell r="EX117" t="str">
            <v>ELGYDIUM PLAQ.DENT 100g:VTE</v>
          </cell>
          <cell r="EY117" t="str">
            <v>714219</v>
          </cell>
        </row>
        <row r="118">
          <cell r="EX118" t="str">
            <v>ELUDRIL COLLU 55ML VTE-M/A/O</v>
          </cell>
          <cell r="EY118" t="str">
            <v>151939</v>
          </cell>
        </row>
        <row r="119">
          <cell r="EX119" t="str">
            <v>ELUDRIL COLLUTOIRE 55 ML:DZ</v>
          </cell>
          <cell r="EY119" t="str">
            <v>153753</v>
          </cell>
        </row>
        <row r="120">
          <cell r="EX120" t="str">
            <v>ELUDRIL SOL 90ML VTE-M/A/O</v>
          </cell>
          <cell r="EY120" t="str">
            <v>151928</v>
          </cell>
        </row>
        <row r="121">
          <cell r="EX121" t="str">
            <v>ELUDRIL SOLUTION 90ml:DZ</v>
          </cell>
          <cell r="EY121" t="str">
            <v>711135</v>
          </cell>
        </row>
        <row r="122">
          <cell r="EX122" t="str">
            <v>ELUDRIL SOLUTION 90ML:EXPORT</v>
          </cell>
          <cell r="EY122" t="str">
            <v>156656</v>
          </cell>
        </row>
        <row r="123">
          <cell r="EX123" t="str">
            <v>ELUDRILCLASSIC 200ML :EXP</v>
          </cell>
          <cell r="EY123" t="str">
            <v>720863</v>
          </cell>
        </row>
        <row r="124">
          <cell r="EX124" t="str">
            <v>ELUDRILPRO 200ML VTE</v>
          </cell>
          <cell r="EY124" t="str">
            <v>718668</v>
          </cell>
        </row>
        <row r="125">
          <cell r="EX125" t="str">
            <v>ELUDRILPRO 500ML VTE</v>
          </cell>
          <cell r="EY125" t="str">
            <v>718669</v>
          </cell>
        </row>
        <row r="126">
          <cell r="EX126" t="str">
            <v>ELUGEL 40ml :ANG/ARABE</v>
          </cell>
          <cell r="EY126" t="str">
            <v>705732</v>
          </cell>
        </row>
        <row r="127">
          <cell r="EX127" t="str">
            <v>ENOXOR 200MG 10CP VTE-TN</v>
          </cell>
          <cell r="EY127" t="str">
            <v>718496</v>
          </cell>
        </row>
        <row r="128">
          <cell r="EX128" t="str">
            <v>EXT FL DE MELILOT</v>
          </cell>
          <cell r="EY128" t="str">
            <v>147409</v>
          </cell>
        </row>
        <row r="129">
          <cell r="EX129" t="str">
            <v>EXT SEC DE RUSCUS A 30% HST</v>
          </cell>
          <cell r="EY129" t="str">
            <v>147410</v>
          </cell>
        </row>
        <row r="130">
          <cell r="EX130" t="str">
            <v>FLANID GE 100MG 30CP PFMPT:ASS</v>
          </cell>
          <cell r="EY130" t="str">
            <v>720671</v>
          </cell>
        </row>
        <row r="131">
          <cell r="EX131" t="str">
            <v>FLANID GE 200MG 15CP PFMPT:ASS</v>
          </cell>
          <cell r="EY131" t="str">
            <v>720676</v>
          </cell>
        </row>
        <row r="132">
          <cell r="EX132" t="str">
            <v>HEXAMIDINE DIISETIONATE</v>
          </cell>
          <cell r="EY132" t="str">
            <v>147452</v>
          </cell>
        </row>
        <row r="133">
          <cell r="EX133" t="str">
            <v>HYDROXYETHYLCELLULOSE 250MPHAR</v>
          </cell>
          <cell r="EY133" t="str">
            <v>151145</v>
          </cell>
        </row>
        <row r="134">
          <cell r="EX134" t="str">
            <v>INAVA DENTO FIL EXPANDING VTE</v>
          </cell>
          <cell r="EY134" t="str">
            <v>722404</v>
          </cell>
        </row>
        <row r="135">
          <cell r="EX135" t="str">
            <v>IXEL 25MG 56GE VTE:EXP-MO1</v>
          </cell>
          <cell r="EY135" t="str">
            <v>156495</v>
          </cell>
        </row>
        <row r="136">
          <cell r="EX136" t="str">
            <v>IXEL 50MG 56GE VTE:EXP-MO1</v>
          </cell>
          <cell r="EY136" t="str">
            <v>156496</v>
          </cell>
        </row>
        <row r="137">
          <cell r="EX137" t="str">
            <v>JAVLOR 25MG/ML-10MLx1FL-FR/MA</v>
          </cell>
          <cell r="EY137" t="str">
            <v>715311</v>
          </cell>
        </row>
        <row r="138">
          <cell r="EX138" t="str">
            <v>KLIPAL CODEINE 300/25 VTE ASS</v>
          </cell>
          <cell r="EY138" t="str">
            <v>724196</v>
          </cell>
        </row>
        <row r="139">
          <cell r="EX139" t="str">
            <v>KLIPAL CODEINE 600/50 VTE-ASS</v>
          </cell>
          <cell r="EY139" t="str">
            <v>724035</v>
          </cell>
        </row>
        <row r="140">
          <cell r="EX140" t="str">
            <v>LYSO-6 30CP VTE FR</v>
          </cell>
          <cell r="EY140" t="str">
            <v>713649</v>
          </cell>
        </row>
        <row r="141">
          <cell r="EX141" t="str">
            <v>MACROGOLGLYCEROL40 HYDROXYSTEA</v>
          </cell>
          <cell r="EY141" t="str">
            <v>717305</v>
          </cell>
        </row>
        <row r="142">
          <cell r="EX142" t="str">
            <v>MONICOR LP 20MG 30GEL ECH:TN</v>
          </cell>
          <cell r="EY142" t="str">
            <v>155273</v>
          </cell>
        </row>
        <row r="143">
          <cell r="EX143" t="str">
            <v>MONICOR LP 40MG/30GEL ECH:TN</v>
          </cell>
          <cell r="EY143" t="str">
            <v>151713</v>
          </cell>
        </row>
        <row r="144">
          <cell r="EX144" t="str">
            <v>MONICOR LP 40MG/30GELULES:HFE</v>
          </cell>
          <cell r="EY144" t="str">
            <v>151714</v>
          </cell>
        </row>
        <row r="145">
          <cell r="EX145" t="str">
            <v>MONICOR LP 60MG/30GEL ECH:TN</v>
          </cell>
          <cell r="EY145" t="str">
            <v>151718</v>
          </cell>
        </row>
        <row r="146">
          <cell r="EX146" t="str">
            <v>NAVELBINE 10MG/1ML/10FL-PER3A</v>
          </cell>
          <cell r="EY146" t="str">
            <v>143252</v>
          </cell>
        </row>
        <row r="147">
          <cell r="EX147" t="str">
            <v>NAVELBINE 20MG ORAL-LB</v>
          </cell>
          <cell r="EY147" t="str">
            <v>159805</v>
          </cell>
        </row>
        <row r="148">
          <cell r="EX148" t="str">
            <v>NAVELBINE 30MG ORAL-HOP-FR/LU</v>
          </cell>
          <cell r="EY148" t="str">
            <v>706874</v>
          </cell>
        </row>
        <row r="149">
          <cell r="EX149" t="str">
            <v>NAVELBINE 30MG ORAL-LB</v>
          </cell>
          <cell r="EY149" t="str">
            <v>159806</v>
          </cell>
        </row>
        <row r="150">
          <cell r="EX150" t="str">
            <v>NAVELBINE 50MG/10FL PER3A [EXP</v>
          </cell>
          <cell r="EY150" t="str">
            <v>143253</v>
          </cell>
        </row>
        <row r="151">
          <cell r="EX151" t="str">
            <v>NAVELBINE 50MG/5ML/10FL-MO</v>
          </cell>
          <cell r="EY151" t="str">
            <v>158959</v>
          </cell>
        </row>
        <row r="152">
          <cell r="EX152" t="str">
            <v>PANSORAL 1èr DENT GEL 15ml:F/A</v>
          </cell>
          <cell r="EY152" t="str">
            <v>711872</v>
          </cell>
        </row>
        <row r="153">
          <cell r="EX153" t="str">
            <v>PANSORAL 1ère dent 15ML:F/A/AR</v>
          </cell>
          <cell r="EY153" t="str">
            <v>705974</v>
          </cell>
        </row>
        <row r="154">
          <cell r="EX154" t="str">
            <v>PANSORAL GEL 15G ARAR VTE:EXP</v>
          </cell>
          <cell r="EY154" t="str">
            <v>156719</v>
          </cell>
        </row>
        <row r="155">
          <cell r="EX155" t="str">
            <v>PARFUM 7151/1</v>
          </cell>
          <cell r="EY155" t="str">
            <v>717302</v>
          </cell>
        </row>
        <row r="156">
          <cell r="EX156" t="str">
            <v>PARFUM CONIFEROL 14271Z</v>
          </cell>
          <cell r="EY156" t="str">
            <v>147454</v>
          </cell>
        </row>
        <row r="157">
          <cell r="EX157" t="str">
            <v>PARODIUM GEL 50ML -VTE FR/EXP</v>
          </cell>
          <cell r="EY157" t="str">
            <v>720516</v>
          </cell>
        </row>
        <row r="158">
          <cell r="EX158" t="str">
            <v>PEG 6 (STEARATE DE)</v>
          </cell>
          <cell r="EY158" t="str">
            <v>717529</v>
          </cell>
        </row>
        <row r="159">
          <cell r="EX159" t="str">
            <v>PERIDYS 10MG 40CP VTE-M/A/O</v>
          </cell>
          <cell r="EY159" t="str">
            <v>152351</v>
          </cell>
        </row>
        <row r="160">
          <cell r="EX160" t="str">
            <v>PERIDYS 10MG/40CP VTE</v>
          </cell>
          <cell r="EY160" t="str">
            <v>055830</v>
          </cell>
        </row>
        <row r="161">
          <cell r="EX161" t="str">
            <v>PERIDYS 200MG/200ML-ECH M/A/O</v>
          </cell>
          <cell r="EY161" t="str">
            <v>155324</v>
          </cell>
        </row>
        <row r="162">
          <cell r="EX162" t="str">
            <v>PERIDYS 200MG/200ML-VTE M/A/O</v>
          </cell>
          <cell r="EY162" t="str">
            <v>724539</v>
          </cell>
        </row>
        <row r="163">
          <cell r="EX163" t="str">
            <v>PERMIXON 160 30GE VTE:KW/YE</v>
          </cell>
          <cell r="EY163" t="str">
            <v>147279</v>
          </cell>
        </row>
        <row r="164">
          <cell r="EX164" t="str">
            <v>PERMIXON 160MG 30GE VTE:BH/EAU</v>
          </cell>
          <cell r="EY164" t="str">
            <v>720542</v>
          </cell>
        </row>
        <row r="165">
          <cell r="EX165" t="str">
            <v>PERMIXON 160MG 60GE [TN</v>
          </cell>
          <cell r="EY165" t="str">
            <v>142331</v>
          </cell>
        </row>
        <row r="166">
          <cell r="EX166" t="str">
            <v>PERMIXON 160MG 60GE ECH :TN</v>
          </cell>
          <cell r="EY166" t="str">
            <v>152679</v>
          </cell>
        </row>
        <row r="167">
          <cell r="EX167" t="str">
            <v>PERMIXON 160MG 60GE VTE:DZ</v>
          </cell>
          <cell r="EY167" t="str">
            <v>711988</v>
          </cell>
        </row>
        <row r="168">
          <cell r="EX168" t="str">
            <v>PERMIXON 160MG/60GE M/A/O</v>
          </cell>
          <cell r="EY168" t="str">
            <v>151855</v>
          </cell>
        </row>
        <row r="169">
          <cell r="EX169" t="str">
            <v>PERMIXON 160MG/60GE-ECH-M/A/O</v>
          </cell>
          <cell r="EY169" t="str">
            <v>155840</v>
          </cell>
        </row>
        <row r="170">
          <cell r="EX170" t="str">
            <v>POLERY SP 200ML ADULTES HF/E</v>
          </cell>
          <cell r="EY170" t="str">
            <v>703152</v>
          </cell>
        </row>
        <row r="171">
          <cell r="EX171" t="str">
            <v>PRIMALAN 10MG 14CP SECA DZ VTE</v>
          </cell>
          <cell r="EY171" t="str">
            <v>724350</v>
          </cell>
        </row>
        <row r="172">
          <cell r="EX172" t="str">
            <v>PRIMALAN 10MG 14CP-EXP 1</v>
          </cell>
          <cell r="EY172" t="str">
            <v>153253</v>
          </cell>
        </row>
        <row r="173">
          <cell r="EX173" t="str">
            <v>PRIMALAN 10MG 14CP-VTE :LIB</v>
          </cell>
          <cell r="EY173" t="str">
            <v>156218</v>
          </cell>
        </row>
        <row r="174">
          <cell r="EX174" t="str">
            <v>PRIMALAN 10MG 14CP-VTE-M/A/O</v>
          </cell>
          <cell r="EY174" t="str">
            <v>153339</v>
          </cell>
        </row>
        <row r="175">
          <cell r="EX175" t="str">
            <v>PRIMALAN 10MG/14CP-ECH-M/A/O</v>
          </cell>
          <cell r="EY175" t="str">
            <v>155841</v>
          </cell>
        </row>
        <row r="176">
          <cell r="EX176" t="str">
            <v>PRIMALAN 5MG 14CP - DZ</v>
          </cell>
          <cell r="EY176" t="str">
            <v>715082</v>
          </cell>
        </row>
        <row r="177">
          <cell r="EX177" t="str">
            <v>PRIMALAN 5MG 14CP-ECH-M/A/O</v>
          </cell>
          <cell r="EY177" t="str">
            <v>153354</v>
          </cell>
        </row>
        <row r="178">
          <cell r="EX178" t="str">
            <v>PRIMALAN 5MG 14CP-VTE-M/A/O</v>
          </cell>
          <cell r="EY178" t="str">
            <v>151857</v>
          </cell>
        </row>
        <row r="179">
          <cell r="EX179" t="str">
            <v>PRIMALAN SP 30MG 60ML -EXP</v>
          </cell>
          <cell r="EY179" t="str">
            <v>056031</v>
          </cell>
        </row>
        <row r="180">
          <cell r="EX180" t="str">
            <v>PRIMALAN SP 30MG 60ML-DZ</v>
          </cell>
          <cell r="EY180" t="str">
            <v>712876</v>
          </cell>
        </row>
        <row r="181">
          <cell r="EX181" t="str">
            <v>PRIMALAN SP 30MG 60ML-E-M/A/O</v>
          </cell>
          <cell r="EY181" t="str">
            <v>152990</v>
          </cell>
        </row>
        <row r="182">
          <cell r="EX182" t="str">
            <v>PRIMALAN SP 30MG 60ML-V-M/A/O</v>
          </cell>
          <cell r="EY182" t="str">
            <v>152083</v>
          </cell>
        </row>
        <row r="183">
          <cell r="EX183" t="str">
            <v>PRIMALAN SP 30MG 60ML-VTE LB</v>
          </cell>
          <cell r="EY183" t="str">
            <v>157066</v>
          </cell>
        </row>
        <row r="184">
          <cell r="EX184" t="str">
            <v>REFERENCE STANDARD</v>
          </cell>
          <cell r="EY184" t="str">
            <v>774434</v>
          </cell>
        </row>
        <row r="185">
          <cell r="EX185" t="str">
            <v>REVITALOSE 2X10AMP 5ML ASS-KH</v>
          </cell>
          <cell r="EY185" t="str">
            <v>724359</v>
          </cell>
        </row>
        <row r="186">
          <cell r="EX186" t="str">
            <v>REVITALOSE 2X10AMP ECH.ASS/KH</v>
          </cell>
          <cell r="EY186" t="str">
            <v>724363</v>
          </cell>
        </row>
        <row r="187">
          <cell r="EX187" t="str">
            <v>SALICYLATE DE CHOLINE</v>
          </cell>
          <cell r="EY187" t="str">
            <v>147470</v>
          </cell>
        </row>
        <row r="188">
          <cell r="EX188" t="str">
            <v>SENSIGEL 50ML:A/Ar/Ru</v>
          </cell>
          <cell r="EY188" t="str">
            <v>158264</v>
          </cell>
        </row>
        <row r="189">
          <cell r="EX189" t="str">
            <v>SENSIGEL 50ML:VTE</v>
          </cell>
          <cell r="EY189" t="str">
            <v>158267</v>
          </cell>
        </row>
        <row r="190">
          <cell r="EX190" t="str">
            <v>SODIUM LAURILSULFATE VERMICELL</v>
          </cell>
          <cell r="EY190" t="str">
            <v>703282</v>
          </cell>
        </row>
        <row r="191">
          <cell r="EX191" t="str">
            <v>SOL.ALCOOL ESSENCE MENTHE</v>
          </cell>
          <cell r="EY191" t="str">
            <v>147440</v>
          </cell>
        </row>
        <row r="192">
          <cell r="EX192" t="str">
            <v>STEARATE DE PEG MIXTE</v>
          </cell>
          <cell r="EY192" t="str">
            <v>147501</v>
          </cell>
        </row>
        <row r="193">
          <cell r="EX193" t="str">
            <v>STRUCTOVIAL 1 SERINGUE-EXP</v>
          </cell>
          <cell r="EY193" t="str">
            <v>703813</v>
          </cell>
        </row>
        <row r="194">
          <cell r="EX194" t="str">
            <v>STRUCTUM 500MG 60GE-BH/LB/YE</v>
          </cell>
          <cell r="EY194" t="str">
            <v>157935</v>
          </cell>
        </row>
        <row r="195">
          <cell r="EX195" t="str">
            <v>STRUCTUM 500MG 60GE-DZ</v>
          </cell>
          <cell r="EY195" t="str">
            <v>716730</v>
          </cell>
        </row>
        <row r="196">
          <cell r="EX196" t="str">
            <v>STRUCTUM 500MG 60GE-EXP1</v>
          </cell>
          <cell r="EY196" t="str">
            <v>154285</v>
          </cell>
        </row>
        <row r="197">
          <cell r="EX197" t="str">
            <v>STRUCTUM 500MG 60GE-VTE-TN</v>
          </cell>
          <cell r="EY197" t="str">
            <v>724331</v>
          </cell>
        </row>
        <row r="198">
          <cell r="EX198" t="str">
            <v>STRUCTUM 500MG/60GE -ECH</v>
          </cell>
          <cell r="EY198" t="str">
            <v>710891</v>
          </cell>
        </row>
        <row r="199">
          <cell r="EX199" t="str">
            <v>STRUCTUM 500MG/60GE-ECH-TN</v>
          </cell>
          <cell r="EY199" t="str">
            <v>724332</v>
          </cell>
        </row>
        <row r="200">
          <cell r="EX200" t="str">
            <v>SUCREDULCOR EFFERV 260CP-VTE</v>
          </cell>
          <cell r="EY200" t="str">
            <v>719246</v>
          </cell>
        </row>
        <row r="201">
          <cell r="EX201" t="str">
            <v>SUCREDULCOR EFFERV 600CP-VTE</v>
          </cell>
          <cell r="EY201" t="str">
            <v>719247</v>
          </cell>
        </row>
        <row r="202">
          <cell r="EX202" t="str">
            <v>TANGANIL 500 30CP PIL ECH:MAO</v>
          </cell>
          <cell r="EY202" t="str">
            <v>718541</v>
          </cell>
        </row>
        <row r="203">
          <cell r="EX203" t="str">
            <v>TANGANIL 500 30CP PIL VTE:MAO</v>
          </cell>
          <cell r="EY203" t="str">
            <v>718443</v>
          </cell>
        </row>
        <row r="204">
          <cell r="EX204" t="str">
            <v>TANGANIL 500 5ML 5AMP INJ:DZ</v>
          </cell>
          <cell r="EY204" t="str">
            <v>711996</v>
          </cell>
        </row>
        <row r="205">
          <cell r="EX205" t="str">
            <v>TANGANIL 500 MG 30CP VTE:DZ</v>
          </cell>
          <cell r="EY205" t="str">
            <v>711992</v>
          </cell>
        </row>
        <row r="206">
          <cell r="EX206" t="str">
            <v>TANGANIL 500/5ML 5IV ECH:MAO</v>
          </cell>
          <cell r="EY206" t="str">
            <v>158880</v>
          </cell>
        </row>
        <row r="207">
          <cell r="EX207" t="str">
            <v>TANGANIL 500/5ML 5IV VTE:MAO</v>
          </cell>
          <cell r="EY207" t="str">
            <v>158879</v>
          </cell>
        </row>
        <row r="208">
          <cell r="EX208" t="str">
            <v>TARDYF B9 SYNT SE 30DR ECH:ASS</v>
          </cell>
          <cell r="EY208" t="str">
            <v>720739</v>
          </cell>
        </row>
        <row r="209">
          <cell r="EX209" t="str">
            <v>TARDYFERON 80MG 30DR ECH:ASS</v>
          </cell>
          <cell r="EY209" t="str">
            <v>714187</v>
          </cell>
        </row>
        <row r="210">
          <cell r="EX210" t="str">
            <v>TARDYFERON 80MG 30DR VTE:ASS</v>
          </cell>
          <cell r="EY210" t="str">
            <v>714186</v>
          </cell>
        </row>
        <row r="211">
          <cell r="EX211" t="str">
            <v>TARDYFERON 80MG 30DR VTE:DZ</v>
          </cell>
          <cell r="EY211" t="str">
            <v>711768</v>
          </cell>
        </row>
        <row r="212">
          <cell r="EX212" t="str">
            <v>TARDYFERON 80MG 30DR VTE:MO1</v>
          </cell>
          <cell r="EY212" t="str">
            <v>711147</v>
          </cell>
        </row>
        <row r="213">
          <cell r="EX213" t="str">
            <v>TARDYFERON B9 SYNT SE 30DR:ASS</v>
          </cell>
          <cell r="EY213" t="str">
            <v>720736</v>
          </cell>
        </row>
        <row r="214">
          <cell r="EX214" t="str">
            <v>TARDYFERON B9 SYNTH SE 30CP DZ</v>
          </cell>
          <cell r="EY214" t="str">
            <v>720902</v>
          </cell>
        </row>
        <row r="215">
          <cell r="EX215" t="str">
            <v>TARDYFERON B9SYNTH SE 30DR MA</v>
          </cell>
          <cell r="EY215" t="str">
            <v>720840</v>
          </cell>
        </row>
        <row r="216">
          <cell r="EX216" t="str">
            <v>THEOSTAT 200MG 30CP LP:DZ</v>
          </cell>
          <cell r="EY216" t="str">
            <v>714020</v>
          </cell>
        </row>
        <row r="217">
          <cell r="EX217" t="str">
            <v>TOPAAL 42 CP ECH-TN</v>
          </cell>
          <cell r="EY217" t="str">
            <v>157865</v>
          </cell>
        </row>
        <row r="218">
          <cell r="EX218" t="str">
            <v>TOPAAL 42CP ECH:M/A/O</v>
          </cell>
          <cell r="EY218" t="str">
            <v>152997</v>
          </cell>
        </row>
        <row r="219">
          <cell r="EX219" t="str">
            <v>TOPAAL 42CP VTE:M/A/O</v>
          </cell>
          <cell r="EY219" t="str">
            <v>152996</v>
          </cell>
        </row>
        <row r="220">
          <cell r="EX220" t="str">
            <v>TOPAAL 42CP VTE-DZ</v>
          </cell>
          <cell r="EY220" t="str">
            <v>724524</v>
          </cell>
        </row>
        <row r="221">
          <cell r="EX221" t="str">
            <v>TOPAAL 42CP-VTE -TN</v>
          </cell>
          <cell r="EY221" t="str">
            <v>157864</v>
          </cell>
        </row>
        <row r="222">
          <cell r="EX222" t="str">
            <v>TOPAAL SB 210ML-DZ</v>
          </cell>
          <cell r="EY222" t="str">
            <v>716004</v>
          </cell>
        </row>
        <row r="223">
          <cell r="EX223" t="str">
            <v>TOPAAL SB FLA 210ML ECH:M/A/O</v>
          </cell>
          <cell r="EY223" t="str">
            <v>152992</v>
          </cell>
        </row>
        <row r="224">
          <cell r="EX224" t="str">
            <v>TOPAAL SB FLA 210ML VTE-M/A/O</v>
          </cell>
          <cell r="EY224" t="str">
            <v>151932</v>
          </cell>
        </row>
      </sheetData>
      <sheetData sheetId="38" refreshError="1"/>
      <sheetData sheetId="39" refreshError="1"/>
      <sheetData sheetId="40" refreshError="1"/>
      <sheetData sheetId="4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EX1:EY199" totalsRowShown="0" headerRowDxfId="25" tableBorderDxfId="24">
  <autoFilter ref="EX1:EY199"/>
  <sortState ref="EX2:EY224">
    <sortCondition ref="EX4:EX227"/>
  </sortState>
  <tableColumns count="2">
    <tableColumn id="2" name="Colonne2" dataDxfId="23"/>
    <tableColumn id="1" name="Colonne1" dataDxfId="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ET69"/>
  <sheetViews>
    <sheetView workbookViewId="0">
      <selection activeCell="A14" sqref="A14"/>
    </sheetView>
  </sheetViews>
  <sheetFormatPr baseColWidth="10" defaultColWidth="11.42578125" defaultRowHeight="20.25" outlineLevelCol="2" x14ac:dyDescent="0.25"/>
  <cols>
    <col min="1" max="1" width="18" style="1" bestFit="1" customWidth="1"/>
    <col min="2" max="2" width="11.42578125" style="1"/>
    <col min="3" max="3" width="40.42578125" style="3" customWidth="1"/>
    <col min="4" max="4" width="15.7109375" style="3" customWidth="1"/>
    <col min="5" max="5" width="14.42578125" style="3" customWidth="1"/>
    <col min="6" max="6" width="17.28515625" style="3" customWidth="1"/>
    <col min="7" max="11" width="11.5703125" style="3" customWidth="1" outlineLevel="2"/>
    <col min="12" max="12" width="13.28515625" style="3" customWidth="1" outlineLevel="2"/>
    <col min="13" max="13" width="13.42578125" style="3" customWidth="1" outlineLevel="1"/>
    <col min="14" max="14" width="22.140625" style="3" customWidth="1" outlineLevel="1"/>
    <col min="15" max="15" width="18.140625" style="3" customWidth="1" outlineLevel="1"/>
    <col min="16" max="16" width="15.42578125" style="3" bestFit="1" customWidth="1"/>
    <col min="17" max="17" width="12.28515625" style="3" customWidth="1"/>
    <col min="18" max="23" width="12.7109375" style="3" customWidth="1" outlineLevel="2"/>
    <col min="24" max="24" width="12.7109375" style="3" customWidth="1" outlineLevel="1"/>
    <col min="25" max="25" width="18.85546875" style="3" customWidth="1" outlineLevel="1"/>
    <col min="26" max="26" width="17.42578125" style="3" customWidth="1" outlineLevel="1"/>
    <col min="27" max="27" width="14" style="3" bestFit="1" customWidth="1"/>
    <col min="28" max="28" width="12.85546875" style="3" bestFit="1" customWidth="1"/>
    <col min="29" max="34" width="13.7109375" style="3" customWidth="1" outlineLevel="2"/>
    <col min="35" max="37" width="13.7109375" style="3" customWidth="1" outlineLevel="1"/>
    <col min="38" max="38" width="13.5703125" style="3" customWidth="1"/>
    <col min="39" max="39" width="14.28515625" style="3" customWidth="1"/>
    <col min="40" max="45" width="12.7109375" style="3" customWidth="1" outlineLevel="2"/>
    <col min="46" max="48" width="12.7109375" style="3" customWidth="1" outlineLevel="1"/>
    <col min="49" max="49" width="13" style="3" customWidth="1"/>
    <col min="50" max="50" width="13.7109375" style="3" customWidth="1"/>
    <col min="51" max="56" width="14.28515625" style="3" customWidth="1" outlineLevel="2"/>
    <col min="57" max="59" width="14.28515625" style="3" customWidth="1" outlineLevel="1"/>
    <col min="60" max="60" width="12.42578125" style="3" bestFit="1" customWidth="1"/>
    <col min="61" max="61" width="13.5703125" style="3" customWidth="1"/>
    <col min="62" max="67" width="13" style="3" customWidth="1" outlineLevel="2"/>
    <col min="68" max="70" width="13" style="3" customWidth="1" outlineLevel="1"/>
    <col min="71" max="71" width="17.140625" style="3" customWidth="1"/>
    <col min="72" max="72" width="13.28515625" style="3" customWidth="1"/>
    <col min="73" max="78" width="13.7109375" style="3" customWidth="1" outlineLevel="2"/>
    <col min="79" max="81" width="13.7109375" style="3" customWidth="1" outlineLevel="1"/>
    <col min="82" max="82" width="13.85546875" style="3" customWidth="1"/>
    <col min="83" max="83" width="12.28515625" style="3" customWidth="1"/>
    <col min="84" max="89" width="12.28515625" style="3" customWidth="1" outlineLevel="2"/>
    <col min="90" max="92" width="12.28515625" style="3" customWidth="1" outlineLevel="1"/>
    <col min="93" max="93" width="13.85546875" style="3" customWidth="1"/>
    <col min="94" max="94" width="14" style="3" customWidth="1"/>
    <col min="95" max="100" width="11.85546875" style="3" customWidth="1" outlineLevel="2"/>
    <col min="101" max="103" width="11.85546875" style="3" customWidth="1" outlineLevel="1"/>
    <col min="104" max="104" width="16.7109375" style="3" customWidth="1"/>
    <col min="105" max="105" width="11.7109375" style="3" customWidth="1"/>
    <col min="106" max="111" width="11.7109375" style="3" customWidth="1" outlineLevel="2"/>
    <col min="112" max="114" width="11.7109375" style="3" customWidth="1" outlineLevel="1"/>
    <col min="115" max="115" width="15.28515625" style="3" customWidth="1"/>
    <col min="116" max="116" width="11.7109375" style="3" customWidth="1"/>
    <col min="117" max="122" width="11.7109375" style="3" customWidth="1" outlineLevel="2"/>
    <col min="123" max="125" width="11.7109375" style="3" customWidth="1" outlineLevel="1"/>
    <col min="126" max="126" width="14.5703125" style="3" customWidth="1"/>
    <col min="127" max="127" width="11.7109375" style="3" customWidth="1"/>
    <col min="128" max="133" width="11.7109375" style="3" customWidth="1" outlineLevel="2"/>
    <col min="134" max="136" width="11.7109375" style="3" customWidth="1" outlineLevel="1"/>
    <col min="137" max="137" width="15.28515625" style="3" customWidth="1"/>
    <col min="138" max="138" width="11.7109375" style="3" customWidth="1"/>
    <col min="139" max="139" width="19" style="3" customWidth="1"/>
    <col min="140" max="140" width="22.28515625" style="4" customWidth="1"/>
    <col min="141" max="141" width="15.7109375" style="3" customWidth="1"/>
    <col min="142" max="142" width="14.42578125" style="5" customWidth="1"/>
    <col min="143" max="143" width="27.140625" style="6" customWidth="1"/>
    <col min="144" max="144" width="28" style="3" customWidth="1"/>
    <col min="145" max="150" width="11.7109375" style="3" customWidth="1"/>
    <col min="151" max="163" width="11.7109375" style="1" customWidth="1"/>
    <col min="164" max="16384" width="11.42578125" style="1"/>
  </cols>
  <sheetData>
    <row r="1" spans="1:150" ht="26.25" x14ac:dyDescent="0.4">
      <c r="C1" s="2" t="s">
        <v>0</v>
      </c>
      <c r="D1" s="2"/>
      <c r="E1" s="2"/>
    </row>
    <row r="2" spans="1:150" x14ac:dyDescent="0.25">
      <c r="C2" s="7"/>
      <c r="D2" s="7"/>
      <c r="E2" s="7"/>
      <c r="F2" s="7"/>
    </row>
    <row r="3" spans="1:150" ht="21" thickBot="1" x14ac:dyDescent="0.3">
      <c r="C3" s="8" t="s">
        <v>1</v>
      </c>
      <c r="D3" s="8"/>
      <c r="E3" s="8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1"/>
      <c r="EM3" s="12"/>
      <c r="EN3" s="10"/>
      <c r="EO3" s="10"/>
      <c r="EP3" s="10"/>
      <c r="EQ3" s="10"/>
    </row>
    <row r="4" spans="1:150" s="13" customFormat="1" ht="21" thickBot="1" x14ac:dyDescent="0.3">
      <c r="C4" s="8" t="s">
        <v>2</v>
      </c>
      <c r="D4" s="8"/>
      <c r="E4" s="8"/>
      <c r="F4" s="9"/>
      <c r="G4" s="14"/>
      <c r="H4" s="14"/>
      <c r="I4" s="14"/>
      <c r="J4" s="14"/>
      <c r="K4" s="14"/>
      <c r="L4" s="14"/>
      <c r="M4" s="14"/>
      <c r="N4" s="14"/>
      <c r="O4" s="14"/>
      <c r="P4" s="15">
        <v>1</v>
      </c>
      <c r="Q4" s="14"/>
      <c r="R4" s="14"/>
      <c r="S4" s="14"/>
      <c r="T4" s="14"/>
      <c r="U4" s="14"/>
      <c r="V4" s="14"/>
      <c r="W4" s="14"/>
      <c r="X4" s="14"/>
      <c r="Y4" s="14"/>
      <c r="Z4" s="14"/>
      <c r="AA4" s="16">
        <v>1</v>
      </c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6">
        <v>1</v>
      </c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6">
        <v>1</v>
      </c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6">
        <v>1</v>
      </c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6">
        <v>0</v>
      </c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6">
        <v>0</v>
      </c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6">
        <v>0</v>
      </c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6">
        <v>0</v>
      </c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6">
        <v>0</v>
      </c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6">
        <v>0</v>
      </c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5">
        <v>0</v>
      </c>
      <c r="EH4" s="14"/>
      <c r="EI4" s="17">
        <f>P4+AA4+AL4+AW4+BH4+BS4+CD4+CO4+CZ4+DK4+DV4+EG4</f>
        <v>5</v>
      </c>
      <c r="EJ4" s="14"/>
      <c r="EK4" s="14"/>
      <c r="EL4" s="18"/>
      <c r="EM4" s="12"/>
      <c r="EN4" s="14"/>
      <c r="EO4" s="14"/>
      <c r="EP4" s="14"/>
      <c r="EQ4" s="14"/>
      <c r="ER4" s="7"/>
      <c r="ES4" s="7"/>
      <c r="ET4" s="7"/>
    </row>
    <row r="5" spans="1:150" s="21" customFormat="1" x14ac:dyDescent="0.25">
      <c r="A5" s="207" t="s">
        <v>3</v>
      </c>
      <c r="B5" s="210" t="s">
        <v>4</v>
      </c>
      <c r="C5" s="213" t="s">
        <v>5</v>
      </c>
      <c r="D5" s="198" t="s">
        <v>6</v>
      </c>
      <c r="E5" s="198" t="s">
        <v>7</v>
      </c>
      <c r="F5" s="198" t="s">
        <v>8</v>
      </c>
      <c r="G5" s="189" t="s">
        <v>9</v>
      </c>
      <c r="H5" s="190"/>
      <c r="I5" s="190"/>
      <c r="J5" s="190"/>
      <c r="K5" s="190"/>
      <c r="L5" s="190"/>
      <c r="M5" s="190"/>
      <c r="N5" s="190"/>
      <c r="O5" s="190"/>
      <c r="P5" s="190"/>
      <c r="Q5" s="191"/>
      <c r="R5" s="189" t="s">
        <v>10</v>
      </c>
      <c r="S5" s="190"/>
      <c r="T5" s="190"/>
      <c r="U5" s="190"/>
      <c r="V5" s="190"/>
      <c r="W5" s="190"/>
      <c r="X5" s="190"/>
      <c r="Y5" s="190"/>
      <c r="Z5" s="190"/>
      <c r="AA5" s="190"/>
      <c r="AB5" s="191"/>
      <c r="AC5" s="189" t="s">
        <v>11</v>
      </c>
      <c r="AD5" s="190"/>
      <c r="AE5" s="190"/>
      <c r="AF5" s="190"/>
      <c r="AG5" s="190"/>
      <c r="AH5" s="190"/>
      <c r="AI5" s="190"/>
      <c r="AJ5" s="190"/>
      <c r="AK5" s="190"/>
      <c r="AL5" s="190"/>
      <c r="AM5" s="191"/>
      <c r="AN5" s="189" t="s">
        <v>12</v>
      </c>
      <c r="AO5" s="190"/>
      <c r="AP5" s="190"/>
      <c r="AQ5" s="190"/>
      <c r="AR5" s="190"/>
      <c r="AS5" s="190"/>
      <c r="AT5" s="190"/>
      <c r="AU5" s="190"/>
      <c r="AV5" s="190"/>
      <c r="AW5" s="190"/>
      <c r="AX5" s="191"/>
      <c r="AY5" s="189" t="s">
        <v>13</v>
      </c>
      <c r="AZ5" s="190"/>
      <c r="BA5" s="190"/>
      <c r="BB5" s="190"/>
      <c r="BC5" s="190"/>
      <c r="BD5" s="190"/>
      <c r="BE5" s="190"/>
      <c r="BF5" s="190"/>
      <c r="BG5" s="190"/>
      <c r="BH5" s="190"/>
      <c r="BI5" s="191"/>
      <c r="BJ5" s="189" t="s">
        <v>14</v>
      </c>
      <c r="BK5" s="190"/>
      <c r="BL5" s="190"/>
      <c r="BM5" s="190"/>
      <c r="BN5" s="190"/>
      <c r="BO5" s="190"/>
      <c r="BP5" s="190"/>
      <c r="BQ5" s="190"/>
      <c r="BR5" s="190"/>
      <c r="BS5" s="190"/>
      <c r="BT5" s="191"/>
      <c r="BU5" s="189" t="s">
        <v>15</v>
      </c>
      <c r="BV5" s="190"/>
      <c r="BW5" s="190"/>
      <c r="BX5" s="190"/>
      <c r="BY5" s="190"/>
      <c r="BZ5" s="190"/>
      <c r="CA5" s="190"/>
      <c r="CB5" s="190"/>
      <c r="CC5" s="190"/>
      <c r="CD5" s="190"/>
      <c r="CE5" s="191"/>
      <c r="CF5" s="189" t="s">
        <v>16</v>
      </c>
      <c r="CG5" s="190"/>
      <c r="CH5" s="190"/>
      <c r="CI5" s="190"/>
      <c r="CJ5" s="190"/>
      <c r="CK5" s="190"/>
      <c r="CL5" s="190"/>
      <c r="CM5" s="190"/>
      <c r="CN5" s="190"/>
      <c r="CO5" s="190"/>
      <c r="CP5" s="191"/>
      <c r="CQ5" s="189" t="s">
        <v>17</v>
      </c>
      <c r="CR5" s="190"/>
      <c r="CS5" s="190"/>
      <c r="CT5" s="190"/>
      <c r="CU5" s="190"/>
      <c r="CV5" s="190"/>
      <c r="CW5" s="190"/>
      <c r="CX5" s="190"/>
      <c r="CY5" s="190"/>
      <c r="CZ5" s="190"/>
      <c r="DA5" s="191"/>
      <c r="DB5" s="189" t="s">
        <v>18</v>
      </c>
      <c r="DC5" s="190"/>
      <c r="DD5" s="190"/>
      <c r="DE5" s="190"/>
      <c r="DF5" s="190"/>
      <c r="DG5" s="190"/>
      <c r="DH5" s="190"/>
      <c r="DI5" s="190"/>
      <c r="DJ5" s="190"/>
      <c r="DK5" s="190"/>
      <c r="DL5" s="191"/>
      <c r="DM5" s="189" t="s">
        <v>19</v>
      </c>
      <c r="DN5" s="190"/>
      <c r="DO5" s="190"/>
      <c r="DP5" s="190"/>
      <c r="DQ5" s="190"/>
      <c r="DR5" s="190"/>
      <c r="DS5" s="190"/>
      <c r="DT5" s="190"/>
      <c r="DU5" s="190"/>
      <c r="DV5" s="190"/>
      <c r="DW5" s="191"/>
      <c r="DX5" s="189" t="s">
        <v>20</v>
      </c>
      <c r="DY5" s="190"/>
      <c r="DZ5" s="190"/>
      <c r="EA5" s="190"/>
      <c r="EB5" s="190"/>
      <c r="EC5" s="190"/>
      <c r="ED5" s="190"/>
      <c r="EE5" s="190"/>
      <c r="EF5" s="190"/>
      <c r="EG5" s="190"/>
      <c r="EH5" s="191"/>
      <c r="EI5" s="195" t="s">
        <v>21</v>
      </c>
      <c r="EJ5" s="201" t="s">
        <v>22</v>
      </c>
      <c r="EK5" s="204" t="s">
        <v>23</v>
      </c>
      <c r="EL5" s="204" t="s">
        <v>24</v>
      </c>
      <c r="EM5" s="183" t="s">
        <v>25</v>
      </c>
      <c r="EN5" s="186" t="s">
        <v>26</v>
      </c>
      <c r="EO5" s="19"/>
      <c r="EP5" s="19"/>
      <c r="EQ5" s="19"/>
      <c r="ER5" s="20"/>
      <c r="ES5" s="20"/>
      <c r="ET5" s="20"/>
    </row>
    <row r="6" spans="1:150" s="21" customFormat="1" ht="21" thickBot="1" x14ac:dyDescent="0.3">
      <c r="A6" s="208"/>
      <c r="B6" s="211"/>
      <c r="C6" s="214"/>
      <c r="D6" s="199"/>
      <c r="E6" s="199"/>
      <c r="F6" s="199"/>
      <c r="G6" s="192"/>
      <c r="H6" s="193"/>
      <c r="I6" s="193"/>
      <c r="J6" s="193"/>
      <c r="K6" s="193"/>
      <c r="L6" s="193"/>
      <c r="M6" s="193"/>
      <c r="N6" s="193"/>
      <c r="O6" s="193"/>
      <c r="P6" s="193"/>
      <c r="Q6" s="194"/>
      <c r="R6" s="192"/>
      <c r="S6" s="193"/>
      <c r="T6" s="193"/>
      <c r="U6" s="193"/>
      <c r="V6" s="193"/>
      <c r="W6" s="193"/>
      <c r="X6" s="193"/>
      <c r="Y6" s="193"/>
      <c r="Z6" s="193"/>
      <c r="AA6" s="193"/>
      <c r="AB6" s="194"/>
      <c r="AC6" s="192"/>
      <c r="AD6" s="193"/>
      <c r="AE6" s="193"/>
      <c r="AF6" s="193"/>
      <c r="AG6" s="193"/>
      <c r="AH6" s="193"/>
      <c r="AI6" s="193"/>
      <c r="AJ6" s="193"/>
      <c r="AK6" s="193"/>
      <c r="AL6" s="193"/>
      <c r="AM6" s="194"/>
      <c r="AN6" s="192"/>
      <c r="AO6" s="193"/>
      <c r="AP6" s="193"/>
      <c r="AQ6" s="193"/>
      <c r="AR6" s="193"/>
      <c r="AS6" s="193"/>
      <c r="AT6" s="193"/>
      <c r="AU6" s="193"/>
      <c r="AV6" s="193"/>
      <c r="AW6" s="193"/>
      <c r="AX6" s="194"/>
      <c r="AY6" s="192"/>
      <c r="AZ6" s="193"/>
      <c r="BA6" s="193"/>
      <c r="BB6" s="193"/>
      <c r="BC6" s="193"/>
      <c r="BD6" s="193"/>
      <c r="BE6" s="193"/>
      <c r="BF6" s="193"/>
      <c r="BG6" s="193"/>
      <c r="BH6" s="193"/>
      <c r="BI6" s="194"/>
      <c r="BJ6" s="192"/>
      <c r="BK6" s="193"/>
      <c r="BL6" s="193"/>
      <c r="BM6" s="193"/>
      <c r="BN6" s="193"/>
      <c r="BO6" s="193"/>
      <c r="BP6" s="193"/>
      <c r="BQ6" s="193"/>
      <c r="BR6" s="193"/>
      <c r="BS6" s="193"/>
      <c r="BT6" s="194"/>
      <c r="BU6" s="192"/>
      <c r="BV6" s="193"/>
      <c r="BW6" s="193"/>
      <c r="BX6" s="193"/>
      <c r="BY6" s="193"/>
      <c r="BZ6" s="193"/>
      <c r="CA6" s="193"/>
      <c r="CB6" s="193"/>
      <c r="CC6" s="193"/>
      <c r="CD6" s="193"/>
      <c r="CE6" s="194"/>
      <c r="CF6" s="192"/>
      <c r="CG6" s="193"/>
      <c r="CH6" s="193"/>
      <c r="CI6" s="193"/>
      <c r="CJ6" s="193"/>
      <c r="CK6" s="193"/>
      <c r="CL6" s="193"/>
      <c r="CM6" s="193"/>
      <c r="CN6" s="193"/>
      <c r="CO6" s="193"/>
      <c r="CP6" s="194"/>
      <c r="CQ6" s="192"/>
      <c r="CR6" s="193"/>
      <c r="CS6" s="193"/>
      <c r="CT6" s="193"/>
      <c r="CU6" s="193"/>
      <c r="CV6" s="193"/>
      <c r="CW6" s="193"/>
      <c r="CX6" s="193"/>
      <c r="CY6" s="193"/>
      <c r="CZ6" s="193"/>
      <c r="DA6" s="194"/>
      <c r="DB6" s="192"/>
      <c r="DC6" s="193"/>
      <c r="DD6" s="193"/>
      <c r="DE6" s="193"/>
      <c r="DF6" s="193"/>
      <c r="DG6" s="193"/>
      <c r="DH6" s="193"/>
      <c r="DI6" s="193"/>
      <c r="DJ6" s="193"/>
      <c r="DK6" s="193"/>
      <c r="DL6" s="194"/>
      <c r="DM6" s="192"/>
      <c r="DN6" s="193"/>
      <c r="DO6" s="193"/>
      <c r="DP6" s="193"/>
      <c r="DQ6" s="193"/>
      <c r="DR6" s="193"/>
      <c r="DS6" s="193"/>
      <c r="DT6" s="193"/>
      <c r="DU6" s="193"/>
      <c r="DV6" s="193"/>
      <c r="DW6" s="194"/>
      <c r="DX6" s="192"/>
      <c r="DY6" s="193"/>
      <c r="DZ6" s="193"/>
      <c r="EA6" s="193"/>
      <c r="EB6" s="193"/>
      <c r="EC6" s="193"/>
      <c r="ED6" s="193"/>
      <c r="EE6" s="193"/>
      <c r="EF6" s="193"/>
      <c r="EG6" s="193"/>
      <c r="EH6" s="194"/>
      <c r="EI6" s="196"/>
      <c r="EJ6" s="202"/>
      <c r="EK6" s="205"/>
      <c r="EL6" s="205"/>
      <c r="EM6" s="184"/>
      <c r="EN6" s="187"/>
      <c r="EO6" s="19"/>
      <c r="EP6" s="19"/>
      <c r="EQ6" s="19"/>
      <c r="ER6" s="20"/>
      <c r="ES6" s="20"/>
      <c r="ET6" s="20"/>
    </row>
    <row r="7" spans="1:150" ht="31.15" customHeight="1" thickBot="1" x14ac:dyDescent="0.3">
      <c r="A7" s="209"/>
      <c r="B7" s="212"/>
      <c r="C7" s="215"/>
      <c r="D7" s="200"/>
      <c r="E7" s="200"/>
      <c r="F7" s="200"/>
      <c r="G7" s="22" t="s">
        <v>27</v>
      </c>
      <c r="H7" s="23" t="s">
        <v>28</v>
      </c>
      <c r="I7" s="23" t="s">
        <v>29</v>
      </c>
      <c r="J7" s="23" t="s">
        <v>30</v>
      </c>
      <c r="K7" s="24" t="s">
        <v>31</v>
      </c>
      <c r="L7" s="22" t="s">
        <v>32</v>
      </c>
      <c r="M7" s="25" t="s">
        <v>33</v>
      </c>
      <c r="N7" s="26" t="s">
        <v>34</v>
      </c>
      <c r="O7" s="26" t="s">
        <v>35</v>
      </c>
      <c r="P7" s="27" t="s">
        <v>36</v>
      </c>
      <c r="Q7" s="28" t="s">
        <v>37</v>
      </c>
      <c r="R7" s="29" t="s">
        <v>27</v>
      </c>
      <c r="S7" s="23" t="s">
        <v>28</v>
      </c>
      <c r="T7" s="23" t="s">
        <v>29</v>
      </c>
      <c r="U7" s="23" t="s">
        <v>30</v>
      </c>
      <c r="V7" s="24" t="s">
        <v>31</v>
      </c>
      <c r="W7" s="22" t="s">
        <v>32</v>
      </c>
      <c r="X7" s="25" t="s">
        <v>33</v>
      </c>
      <c r="Y7" s="26" t="s">
        <v>34</v>
      </c>
      <c r="Z7" s="26" t="s">
        <v>35</v>
      </c>
      <c r="AA7" s="27" t="s">
        <v>36</v>
      </c>
      <c r="AB7" s="28" t="s">
        <v>37</v>
      </c>
      <c r="AC7" s="29" t="s">
        <v>27</v>
      </c>
      <c r="AD7" s="23" t="s">
        <v>28</v>
      </c>
      <c r="AE7" s="23" t="s">
        <v>29</v>
      </c>
      <c r="AF7" s="23" t="s">
        <v>30</v>
      </c>
      <c r="AG7" s="24" t="s">
        <v>31</v>
      </c>
      <c r="AH7" s="22" t="s">
        <v>32</v>
      </c>
      <c r="AI7" s="25" t="s">
        <v>33</v>
      </c>
      <c r="AJ7" s="26" t="s">
        <v>38</v>
      </c>
      <c r="AK7" s="26" t="s">
        <v>35</v>
      </c>
      <c r="AL7" s="27" t="s">
        <v>36</v>
      </c>
      <c r="AM7" s="28" t="s">
        <v>37</v>
      </c>
      <c r="AN7" s="29" t="s">
        <v>27</v>
      </c>
      <c r="AO7" s="23" t="s">
        <v>28</v>
      </c>
      <c r="AP7" s="23" t="s">
        <v>29</v>
      </c>
      <c r="AQ7" s="23" t="s">
        <v>30</v>
      </c>
      <c r="AR7" s="24" t="s">
        <v>31</v>
      </c>
      <c r="AS7" s="22" t="s">
        <v>32</v>
      </c>
      <c r="AT7" s="25" t="s">
        <v>33</v>
      </c>
      <c r="AU7" s="26" t="s">
        <v>38</v>
      </c>
      <c r="AV7" s="26" t="s">
        <v>35</v>
      </c>
      <c r="AW7" s="27" t="s">
        <v>36</v>
      </c>
      <c r="AX7" s="28" t="s">
        <v>37</v>
      </c>
      <c r="AY7" s="29" t="s">
        <v>27</v>
      </c>
      <c r="AZ7" s="23" t="s">
        <v>28</v>
      </c>
      <c r="BA7" s="23" t="s">
        <v>29</v>
      </c>
      <c r="BB7" s="23" t="s">
        <v>30</v>
      </c>
      <c r="BC7" s="24" t="s">
        <v>31</v>
      </c>
      <c r="BD7" s="22" t="s">
        <v>32</v>
      </c>
      <c r="BE7" s="25" t="s">
        <v>33</v>
      </c>
      <c r="BF7" s="26" t="s">
        <v>38</v>
      </c>
      <c r="BG7" s="26" t="s">
        <v>35</v>
      </c>
      <c r="BH7" s="27" t="s">
        <v>36</v>
      </c>
      <c r="BI7" s="28" t="s">
        <v>37</v>
      </c>
      <c r="BJ7" s="29" t="s">
        <v>27</v>
      </c>
      <c r="BK7" s="23" t="s">
        <v>28</v>
      </c>
      <c r="BL7" s="23" t="s">
        <v>29</v>
      </c>
      <c r="BM7" s="23" t="s">
        <v>30</v>
      </c>
      <c r="BN7" s="24" t="s">
        <v>31</v>
      </c>
      <c r="BO7" s="22" t="s">
        <v>32</v>
      </c>
      <c r="BP7" s="25" t="s">
        <v>33</v>
      </c>
      <c r="BQ7" s="26" t="s">
        <v>38</v>
      </c>
      <c r="BR7" s="26" t="s">
        <v>35</v>
      </c>
      <c r="BS7" s="27" t="s">
        <v>36</v>
      </c>
      <c r="BT7" s="28" t="s">
        <v>37</v>
      </c>
      <c r="BU7" s="29" t="s">
        <v>27</v>
      </c>
      <c r="BV7" s="23" t="s">
        <v>28</v>
      </c>
      <c r="BW7" s="23" t="s">
        <v>29</v>
      </c>
      <c r="BX7" s="23" t="s">
        <v>30</v>
      </c>
      <c r="BY7" s="24" t="s">
        <v>31</v>
      </c>
      <c r="BZ7" s="22" t="s">
        <v>32</v>
      </c>
      <c r="CA7" s="25" t="s">
        <v>33</v>
      </c>
      <c r="CB7" s="26" t="s">
        <v>38</v>
      </c>
      <c r="CC7" s="26" t="s">
        <v>35</v>
      </c>
      <c r="CD7" s="27" t="s">
        <v>36</v>
      </c>
      <c r="CE7" s="28" t="s">
        <v>37</v>
      </c>
      <c r="CF7" s="29" t="s">
        <v>27</v>
      </c>
      <c r="CG7" s="23" t="s">
        <v>28</v>
      </c>
      <c r="CH7" s="23" t="s">
        <v>29</v>
      </c>
      <c r="CI7" s="23" t="s">
        <v>30</v>
      </c>
      <c r="CJ7" s="24" t="s">
        <v>31</v>
      </c>
      <c r="CK7" s="22" t="s">
        <v>32</v>
      </c>
      <c r="CL7" s="25" t="s">
        <v>33</v>
      </c>
      <c r="CM7" s="26" t="s">
        <v>38</v>
      </c>
      <c r="CN7" s="26" t="s">
        <v>35</v>
      </c>
      <c r="CO7" s="27" t="s">
        <v>36</v>
      </c>
      <c r="CP7" s="28" t="s">
        <v>37</v>
      </c>
      <c r="CQ7" s="29" t="s">
        <v>27</v>
      </c>
      <c r="CR7" s="23" t="s">
        <v>28</v>
      </c>
      <c r="CS7" s="23" t="s">
        <v>29</v>
      </c>
      <c r="CT7" s="23" t="s">
        <v>30</v>
      </c>
      <c r="CU7" s="24" t="s">
        <v>31</v>
      </c>
      <c r="CV7" s="22" t="s">
        <v>32</v>
      </c>
      <c r="CW7" s="25" t="s">
        <v>33</v>
      </c>
      <c r="CX7" s="26" t="s">
        <v>38</v>
      </c>
      <c r="CY7" s="26" t="s">
        <v>35</v>
      </c>
      <c r="CZ7" s="27" t="s">
        <v>36</v>
      </c>
      <c r="DA7" s="28" t="s">
        <v>37</v>
      </c>
      <c r="DB7" s="29" t="s">
        <v>27</v>
      </c>
      <c r="DC7" s="23" t="s">
        <v>28</v>
      </c>
      <c r="DD7" s="23" t="s">
        <v>29</v>
      </c>
      <c r="DE7" s="23" t="s">
        <v>30</v>
      </c>
      <c r="DF7" s="24" t="s">
        <v>31</v>
      </c>
      <c r="DG7" s="22" t="s">
        <v>32</v>
      </c>
      <c r="DH7" s="25" t="s">
        <v>33</v>
      </c>
      <c r="DI7" s="26" t="s">
        <v>38</v>
      </c>
      <c r="DJ7" s="26" t="s">
        <v>35</v>
      </c>
      <c r="DK7" s="27" t="s">
        <v>36</v>
      </c>
      <c r="DL7" s="28" t="s">
        <v>37</v>
      </c>
      <c r="DM7" s="29" t="s">
        <v>27</v>
      </c>
      <c r="DN7" s="23" t="s">
        <v>28</v>
      </c>
      <c r="DO7" s="23" t="s">
        <v>29</v>
      </c>
      <c r="DP7" s="23" t="s">
        <v>30</v>
      </c>
      <c r="DQ7" s="24" t="s">
        <v>31</v>
      </c>
      <c r="DR7" s="22" t="s">
        <v>32</v>
      </c>
      <c r="DS7" s="25" t="s">
        <v>33</v>
      </c>
      <c r="DT7" s="26" t="s">
        <v>38</v>
      </c>
      <c r="DU7" s="26" t="s">
        <v>35</v>
      </c>
      <c r="DV7" s="27" t="s">
        <v>36</v>
      </c>
      <c r="DW7" s="28" t="s">
        <v>37</v>
      </c>
      <c r="DX7" s="29" t="s">
        <v>27</v>
      </c>
      <c r="DY7" s="23" t="s">
        <v>28</v>
      </c>
      <c r="DZ7" s="23" t="s">
        <v>29</v>
      </c>
      <c r="EA7" s="23" t="s">
        <v>30</v>
      </c>
      <c r="EB7" s="24" t="s">
        <v>31</v>
      </c>
      <c r="EC7" s="22" t="s">
        <v>32</v>
      </c>
      <c r="ED7" s="25" t="s">
        <v>33</v>
      </c>
      <c r="EE7" s="26" t="s">
        <v>38</v>
      </c>
      <c r="EF7" s="26" t="s">
        <v>35</v>
      </c>
      <c r="EG7" s="27" t="s">
        <v>36</v>
      </c>
      <c r="EH7" s="28" t="s">
        <v>37</v>
      </c>
      <c r="EI7" s="197"/>
      <c r="EJ7" s="203"/>
      <c r="EK7" s="206"/>
      <c r="EL7" s="206"/>
      <c r="EM7" s="185"/>
      <c r="EN7" s="188"/>
      <c r="EO7" s="10"/>
      <c r="EP7" s="10"/>
      <c r="EQ7" s="10"/>
    </row>
    <row r="8" spans="1:150" s="46" customFormat="1" x14ac:dyDescent="0.25">
      <c r="A8" s="13" t="str">
        <f t="shared" ref="A8:A29" si="0">IF(C8&lt;&gt;"","212","")</f>
        <v>212</v>
      </c>
      <c r="B8" s="30" t="str">
        <f t="shared" ref="B8:B29" si="1">IF(C8&lt;&gt;"",VLOOKUP(C8,Liste_produit,2,FALSE),"")</f>
        <v>709515</v>
      </c>
      <c r="C8" s="31" t="s">
        <v>39</v>
      </c>
      <c r="D8" s="32"/>
      <c r="E8" s="31"/>
      <c r="F8" s="33">
        <v>0</v>
      </c>
      <c r="G8" s="34">
        <v>0</v>
      </c>
      <c r="H8" s="35">
        <v>14934</v>
      </c>
      <c r="I8" s="35"/>
      <c r="J8" s="35"/>
      <c r="K8" s="35"/>
      <c r="L8" s="35"/>
      <c r="M8" s="35">
        <f t="shared" ref="M8:M29" si="2">H8-I8-J8-L8</f>
        <v>14934</v>
      </c>
      <c r="N8" s="36">
        <f t="shared" ref="N8:N29" si="3">(Q8-Q47)/Q47</f>
        <v>0</v>
      </c>
      <c r="O8" s="35"/>
      <c r="P8" s="37">
        <f t="shared" ref="P8:P29" si="4">$D8*M8</f>
        <v>0</v>
      </c>
      <c r="Q8" s="38">
        <f t="shared" ref="Q8:Q29" si="5">F8-H8</f>
        <v>-14934</v>
      </c>
      <c r="R8" s="34">
        <v>0</v>
      </c>
      <c r="S8" s="35">
        <v>14934</v>
      </c>
      <c r="T8" s="35"/>
      <c r="U8" s="35"/>
      <c r="V8" s="35"/>
      <c r="W8" s="35"/>
      <c r="X8" s="35">
        <f t="shared" ref="X8:X29" si="6">S8-T8-U8-W8</f>
        <v>14934</v>
      </c>
      <c r="Y8" s="36">
        <f t="shared" ref="Y8:Y29" si="7">(AB8-AB47)/AB47</f>
        <v>0</v>
      </c>
      <c r="Z8" s="35"/>
      <c r="AA8" s="37">
        <f t="shared" ref="AA8:AA29" si="8">$D8*X8</f>
        <v>0</v>
      </c>
      <c r="AB8" s="38">
        <f t="shared" ref="AB8:AB29" si="9">Q8-S8</f>
        <v>-29868</v>
      </c>
      <c r="AC8" s="34">
        <v>0</v>
      </c>
      <c r="AD8" s="35">
        <v>14934</v>
      </c>
      <c r="AE8" s="35"/>
      <c r="AF8" s="35"/>
      <c r="AG8" s="35"/>
      <c r="AH8" s="35"/>
      <c r="AI8" s="35">
        <f t="shared" ref="AI8:AI29" si="10">AD8-AE8-AF8-AH8</f>
        <v>14934</v>
      </c>
      <c r="AJ8" s="36">
        <f>(AM8-AM47)/AM47</f>
        <v>0</v>
      </c>
      <c r="AK8" s="35"/>
      <c r="AL8" s="37">
        <f t="shared" ref="AL8:AL29" si="11">$D8*AI8</f>
        <v>0</v>
      </c>
      <c r="AM8" s="38">
        <f t="shared" ref="AM8:AM29" si="12">AB8-AD8</f>
        <v>-44802</v>
      </c>
      <c r="AN8" s="34">
        <v>0</v>
      </c>
      <c r="AO8" s="35">
        <v>14934</v>
      </c>
      <c r="AP8" s="35"/>
      <c r="AQ8" s="35"/>
      <c r="AR8" s="35"/>
      <c r="AS8" s="35"/>
      <c r="AT8" s="35">
        <f t="shared" ref="AT8:AT29" si="13">AO8-AP8-AQ8-AS8</f>
        <v>14934</v>
      </c>
      <c r="AU8" s="36">
        <f>(AX8-AX47)/AX47</f>
        <v>0</v>
      </c>
      <c r="AV8" s="35"/>
      <c r="AW8" s="37">
        <f t="shared" ref="AW8:AW29" si="14">$D8*AT8</f>
        <v>0</v>
      </c>
      <c r="AX8" s="38">
        <f t="shared" ref="AX8:AX29" si="15">AM8-AO8</f>
        <v>-59736</v>
      </c>
      <c r="AY8" s="34">
        <v>0</v>
      </c>
      <c r="AZ8" s="35">
        <v>14934</v>
      </c>
      <c r="BA8" s="35"/>
      <c r="BB8" s="35"/>
      <c r="BC8" s="35"/>
      <c r="BD8" s="35"/>
      <c r="BE8" s="35">
        <f t="shared" ref="BE8:BE29" si="16">AZ8-BA8-BB8-BD8</f>
        <v>14934</v>
      </c>
      <c r="BF8" s="36">
        <f>(BI8-BI47)/BI47</f>
        <v>0</v>
      </c>
      <c r="BG8" s="35"/>
      <c r="BH8" s="37">
        <f t="shared" ref="BH8:BH29" si="17">$D8*BE8</f>
        <v>0</v>
      </c>
      <c r="BI8" s="38">
        <f t="shared" ref="BI8:BI29" si="18">AX8-AZ8</f>
        <v>-74670</v>
      </c>
      <c r="BJ8" s="34">
        <v>0</v>
      </c>
      <c r="BK8" s="35">
        <v>14934</v>
      </c>
      <c r="BL8" s="35"/>
      <c r="BM8" s="35"/>
      <c r="BN8" s="35"/>
      <c r="BO8" s="35"/>
      <c r="BP8" s="35">
        <f t="shared" ref="BP8:BP29" si="19">BK8-BL8-BM8-BO8</f>
        <v>14934</v>
      </c>
      <c r="BQ8" s="36">
        <f>(BT8-BT47)/BT47</f>
        <v>0</v>
      </c>
      <c r="BR8" s="35"/>
      <c r="BS8" s="37">
        <f t="shared" ref="BS8:BS29" si="20">$D8*BP8</f>
        <v>0</v>
      </c>
      <c r="BT8" s="38">
        <f t="shared" ref="BT8:BT29" si="21">BI8-BK8</f>
        <v>-89604</v>
      </c>
      <c r="BU8" s="34">
        <v>0</v>
      </c>
      <c r="BV8" s="35">
        <v>14934</v>
      </c>
      <c r="BW8" s="35"/>
      <c r="BX8" s="35"/>
      <c r="BY8" s="35"/>
      <c r="BZ8" s="35"/>
      <c r="CA8" s="35">
        <f t="shared" ref="CA8:CA29" si="22">BV8-BW8-BX8-BZ8</f>
        <v>14934</v>
      </c>
      <c r="CB8" s="36">
        <f>(CE8-CE47)/CE47</f>
        <v>0</v>
      </c>
      <c r="CC8" s="35"/>
      <c r="CD8" s="37">
        <f t="shared" ref="CD8:CD29" si="23">$D8*CA8</f>
        <v>0</v>
      </c>
      <c r="CE8" s="38">
        <f t="shared" ref="CE8:CE29" si="24">BT8-BV8</f>
        <v>-104538</v>
      </c>
      <c r="CF8" s="34">
        <v>0</v>
      </c>
      <c r="CG8" s="35">
        <v>14934</v>
      </c>
      <c r="CH8" s="35"/>
      <c r="CI8" s="35"/>
      <c r="CJ8" s="35"/>
      <c r="CK8" s="35"/>
      <c r="CL8" s="35">
        <f t="shared" ref="CL8:CL29" si="25">CG8-CH8-CI8-CK8</f>
        <v>14934</v>
      </c>
      <c r="CM8" s="36">
        <f>(CP8-CP47)/CP47</f>
        <v>0</v>
      </c>
      <c r="CN8" s="35"/>
      <c r="CO8" s="37">
        <f t="shared" ref="CO8:CO29" si="26">$D8*CL8</f>
        <v>0</v>
      </c>
      <c r="CP8" s="38">
        <f t="shared" ref="CP8:CP29" si="27">CE8-CG8</f>
        <v>-119472</v>
      </c>
      <c r="CQ8" s="34">
        <v>0</v>
      </c>
      <c r="CR8" s="35">
        <v>14934</v>
      </c>
      <c r="CS8" s="35"/>
      <c r="CT8" s="35"/>
      <c r="CU8" s="35"/>
      <c r="CV8" s="35"/>
      <c r="CW8" s="35">
        <f t="shared" ref="CW8:CW29" si="28">CR8-CS8-CT8-CV8</f>
        <v>14934</v>
      </c>
      <c r="CX8" s="36">
        <f>(DA8-DA47)/DA47</f>
        <v>0</v>
      </c>
      <c r="CY8" s="35"/>
      <c r="CZ8" s="37">
        <f t="shared" ref="CZ8:CZ29" si="29">$D8*CW8</f>
        <v>0</v>
      </c>
      <c r="DA8" s="38">
        <f t="shared" ref="DA8:DA29" si="30">CP8-CR8</f>
        <v>-134406</v>
      </c>
      <c r="DB8" s="34">
        <v>0</v>
      </c>
      <c r="DC8" s="35">
        <v>14934</v>
      </c>
      <c r="DD8" s="35"/>
      <c r="DE8" s="35"/>
      <c r="DF8" s="35"/>
      <c r="DG8" s="35"/>
      <c r="DH8" s="35">
        <f t="shared" ref="DH8:DH29" si="31">DC8-DD8-DE8-DG8</f>
        <v>14934</v>
      </c>
      <c r="DI8" s="36">
        <f>(DL8-DL47)/DL47</f>
        <v>0</v>
      </c>
      <c r="DJ8" s="35"/>
      <c r="DK8" s="37">
        <f t="shared" ref="DK8:DK29" si="32">$D8*DH8</f>
        <v>0</v>
      </c>
      <c r="DL8" s="38">
        <f t="shared" ref="DL8:DL29" si="33">DA8-DC8</f>
        <v>-149340</v>
      </c>
      <c r="DM8" s="34">
        <v>0</v>
      </c>
      <c r="DN8" s="35">
        <v>14934</v>
      </c>
      <c r="DO8" s="35"/>
      <c r="DP8" s="35"/>
      <c r="DQ8" s="35"/>
      <c r="DR8" s="35"/>
      <c r="DS8" s="35">
        <f t="shared" ref="DS8:DS29" si="34">DN8-DO8-DP8-DR8</f>
        <v>14934</v>
      </c>
      <c r="DT8" s="36">
        <f>(DW8-DW47)/DW47</f>
        <v>0</v>
      </c>
      <c r="DU8" s="35"/>
      <c r="DV8" s="37">
        <f t="shared" ref="DV8:DV29" si="35">$D8*DS8</f>
        <v>0</v>
      </c>
      <c r="DW8" s="38">
        <f t="shared" ref="DW8:DW29" si="36">DL8-DN8</f>
        <v>-164274</v>
      </c>
      <c r="DX8" s="34">
        <v>0</v>
      </c>
      <c r="DY8" s="35">
        <v>14934</v>
      </c>
      <c r="DZ8" s="35"/>
      <c r="EA8" s="35"/>
      <c r="EB8" s="35"/>
      <c r="EC8" s="35"/>
      <c r="ED8" s="35">
        <f t="shared" ref="ED8:ED29" si="37">DY8-DZ8-EA8-EC8</f>
        <v>14934</v>
      </c>
      <c r="EE8" s="36">
        <f>(EH8-EH47)/EH47</f>
        <v>0</v>
      </c>
      <c r="EF8" s="35"/>
      <c r="EG8" s="37">
        <f t="shared" ref="EG8:EG29" si="38">$D8*ED8</f>
        <v>0</v>
      </c>
      <c r="EH8" s="38">
        <f t="shared" ref="EH8:EH29" si="39">DW8-DY8</f>
        <v>-179208</v>
      </c>
      <c r="EI8" s="39">
        <f t="shared" ref="EI8:EI29" si="40">SUM(ED8,DS8,DH8,CW8,CL8,CA8,BP8,BE8,AT8,AI8,X8,M8)</f>
        <v>179208</v>
      </c>
      <c r="EJ8" s="40">
        <f t="shared" ref="EJ8:EJ29" si="41">SUM(EG8:EI8,DV8,DK8,CZ8,CO8,CD8,BS8,BH8,AW8,AL8,AA8,P8)</f>
        <v>0</v>
      </c>
      <c r="EK8" s="41">
        <f t="shared" ref="EK8:EK29" si="42">EI8/$EI$4</f>
        <v>35841.599999999999</v>
      </c>
      <c r="EL8" s="41">
        <v>0</v>
      </c>
      <c r="EM8" s="42">
        <f t="shared" ref="EM8:EM29" si="43">BI8/EK8</f>
        <v>-2.0833333333333335</v>
      </c>
      <c r="EN8" s="43" t="e">
        <f t="shared" ref="EN8:EN29" si="44">(EK8-EL8)/EL8</f>
        <v>#DIV/0!</v>
      </c>
      <c r="EO8" s="44"/>
      <c r="EP8" s="44"/>
      <c r="EQ8" s="44"/>
      <c r="ER8" s="45"/>
      <c r="ES8" s="45"/>
      <c r="ET8" s="45"/>
    </row>
    <row r="9" spans="1:150" s="13" customFormat="1" x14ac:dyDescent="0.25">
      <c r="A9" s="13" t="str">
        <f t="shared" si="0"/>
        <v>212</v>
      </c>
      <c r="B9" s="30" t="str">
        <f t="shared" si="1"/>
        <v>152992</v>
      </c>
      <c r="C9" s="31" t="s">
        <v>40</v>
      </c>
      <c r="D9" s="32"/>
      <c r="E9" s="31"/>
      <c r="F9" s="33">
        <v>24106</v>
      </c>
      <c r="G9" s="34">
        <v>0</v>
      </c>
      <c r="H9" s="35">
        <v>14934</v>
      </c>
      <c r="I9" s="35"/>
      <c r="J9" s="35"/>
      <c r="K9" s="35"/>
      <c r="L9" s="35"/>
      <c r="M9" s="35">
        <f t="shared" si="2"/>
        <v>14934</v>
      </c>
      <c r="N9" s="36">
        <f t="shared" si="3"/>
        <v>-0.90814037336751863</v>
      </c>
      <c r="O9" s="35"/>
      <c r="P9" s="37">
        <f t="shared" si="4"/>
        <v>0</v>
      </c>
      <c r="Q9" s="38">
        <f t="shared" si="5"/>
        <v>9172</v>
      </c>
      <c r="R9" s="34">
        <v>0</v>
      </c>
      <c r="S9" s="35">
        <v>14934</v>
      </c>
      <c r="T9" s="35"/>
      <c r="U9" s="35"/>
      <c r="V9" s="35"/>
      <c r="W9" s="35"/>
      <c r="X9" s="35">
        <f t="shared" si="6"/>
        <v>14934</v>
      </c>
      <c r="Y9" s="36">
        <f t="shared" si="7"/>
        <v>-1.0678568905009775</v>
      </c>
      <c r="Z9" s="35"/>
      <c r="AA9" s="37">
        <f t="shared" si="8"/>
        <v>0</v>
      </c>
      <c r="AB9" s="38">
        <f t="shared" si="9"/>
        <v>-5762</v>
      </c>
      <c r="AC9" s="34">
        <v>0</v>
      </c>
      <c r="AD9" s="35">
        <v>14934</v>
      </c>
      <c r="AE9" s="35"/>
      <c r="AF9" s="35"/>
      <c r="AG9" s="35"/>
      <c r="AH9" s="35"/>
      <c r="AI9" s="35">
        <f t="shared" si="10"/>
        <v>14934</v>
      </c>
      <c r="AJ9" s="36">
        <f t="shared" ref="AJ9:AJ29" si="45">(AM9-AM48)/AM48</f>
        <v>-1.2957416404687054</v>
      </c>
      <c r="AK9" s="35"/>
      <c r="AL9" s="37">
        <f t="shared" si="11"/>
        <v>0</v>
      </c>
      <c r="AM9" s="38">
        <f t="shared" si="12"/>
        <v>-20696</v>
      </c>
      <c r="AN9" s="34">
        <v>0</v>
      </c>
      <c r="AO9" s="35">
        <v>14934</v>
      </c>
      <c r="AP9" s="35"/>
      <c r="AQ9" s="35"/>
      <c r="AR9" s="35"/>
      <c r="AS9" s="35"/>
      <c r="AT9" s="35">
        <f t="shared" si="13"/>
        <v>14934</v>
      </c>
      <c r="AU9" s="36">
        <f t="shared" ref="AU9:AU29" si="46">(AX9-AX48)/AX48</f>
        <v>-1.6472768230207462</v>
      </c>
      <c r="AV9" s="35"/>
      <c r="AW9" s="37">
        <f t="shared" si="14"/>
        <v>0</v>
      </c>
      <c r="AX9" s="38">
        <f t="shared" si="15"/>
        <v>-35630</v>
      </c>
      <c r="AY9" s="34">
        <v>0</v>
      </c>
      <c r="AZ9" s="35">
        <v>14934</v>
      </c>
      <c r="BA9" s="35"/>
      <c r="BB9" s="35"/>
      <c r="BC9" s="35"/>
      <c r="BD9" s="35"/>
      <c r="BE9" s="35">
        <f t="shared" si="16"/>
        <v>14934</v>
      </c>
      <c r="BF9" s="36">
        <f t="shared" ref="BF9:BF29" si="47">(BI9-BI48)/BI48</f>
        <v>-2.2605704028719584</v>
      </c>
      <c r="BG9" s="35"/>
      <c r="BH9" s="37">
        <f t="shared" si="17"/>
        <v>0</v>
      </c>
      <c r="BI9" s="38">
        <f t="shared" si="18"/>
        <v>-50564</v>
      </c>
      <c r="BJ9" s="34">
        <v>0</v>
      </c>
      <c r="BK9" s="35">
        <v>14934</v>
      </c>
      <c r="BL9" s="35"/>
      <c r="BM9" s="35"/>
      <c r="BN9" s="35"/>
      <c r="BO9" s="35"/>
      <c r="BP9" s="35">
        <f t="shared" si="19"/>
        <v>14934</v>
      </c>
      <c r="BQ9" s="36">
        <f t="shared" ref="BQ9:BQ29" si="48">(BT9-BT48)/BT48</f>
        <v>-3.6013980459130988</v>
      </c>
      <c r="BR9" s="35"/>
      <c r="BS9" s="37">
        <f t="shared" si="20"/>
        <v>0</v>
      </c>
      <c r="BT9" s="38">
        <f t="shared" si="21"/>
        <v>-65498</v>
      </c>
      <c r="BU9" s="34">
        <v>0</v>
      </c>
      <c r="BV9" s="35">
        <v>14934</v>
      </c>
      <c r="BW9" s="35"/>
      <c r="BX9" s="35"/>
      <c r="BY9" s="35"/>
      <c r="BZ9" s="35"/>
      <c r="CA9" s="35">
        <f t="shared" si="22"/>
        <v>14934</v>
      </c>
      <c r="CB9" s="36">
        <f t="shared" ref="CB9:CB29" si="49">(CE9-CE48)/CE48</f>
        <v>-8.8516204607575162</v>
      </c>
      <c r="CC9" s="35"/>
      <c r="CD9" s="37">
        <f t="shared" si="23"/>
        <v>0</v>
      </c>
      <c r="CE9" s="38">
        <f t="shared" si="24"/>
        <v>-80432</v>
      </c>
      <c r="CF9" s="34">
        <v>0</v>
      </c>
      <c r="CG9" s="35">
        <v>14934</v>
      </c>
      <c r="CH9" s="35"/>
      <c r="CI9" s="35"/>
      <c r="CJ9" s="35"/>
      <c r="CK9" s="35"/>
      <c r="CL9" s="35">
        <f t="shared" si="25"/>
        <v>14934</v>
      </c>
      <c r="CM9" s="36">
        <f t="shared" ref="CM9:CM29" si="50">(CP9-CP48)/CP48</f>
        <v>19.333901918976547</v>
      </c>
      <c r="CN9" s="35"/>
      <c r="CO9" s="37">
        <f t="shared" si="26"/>
        <v>0</v>
      </c>
      <c r="CP9" s="38">
        <f t="shared" si="27"/>
        <v>-95366</v>
      </c>
      <c r="CQ9" s="34">
        <v>0</v>
      </c>
      <c r="CR9" s="35">
        <v>14934</v>
      </c>
      <c r="CS9" s="35"/>
      <c r="CT9" s="35"/>
      <c r="CU9" s="35"/>
      <c r="CV9" s="35"/>
      <c r="CW9" s="35">
        <f t="shared" si="28"/>
        <v>14934</v>
      </c>
      <c r="CX9" s="36">
        <f t="shared" ref="CX9:CX29" si="51">(DA9-DA48)/DA48</f>
        <v>4.6206685690990623</v>
      </c>
      <c r="CY9" s="35"/>
      <c r="CZ9" s="37">
        <f t="shared" si="29"/>
        <v>0</v>
      </c>
      <c r="DA9" s="38">
        <f t="shared" si="30"/>
        <v>-110300</v>
      </c>
      <c r="DB9" s="34">
        <v>0</v>
      </c>
      <c r="DC9" s="35">
        <v>14934</v>
      </c>
      <c r="DD9" s="35"/>
      <c r="DE9" s="35"/>
      <c r="DF9" s="35"/>
      <c r="DG9" s="35"/>
      <c r="DH9" s="35">
        <f t="shared" si="31"/>
        <v>14934</v>
      </c>
      <c r="DI9" s="36">
        <f t="shared" ref="DI9:DI29" si="52">(DL9-DL48)/DL48</f>
        <v>2.6238786966838359</v>
      </c>
      <c r="DJ9" s="35"/>
      <c r="DK9" s="37">
        <f t="shared" si="32"/>
        <v>0</v>
      </c>
      <c r="DL9" s="38">
        <f t="shared" si="33"/>
        <v>-125234</v>
      </c>
      <c r="DM9" s="34">
        <v>0</v>
      </c>
      <c r="DN9" s="35">
        <v>14934</v>
      </c>
      <c r="DO9" s="35"/>
      <c r="DP9" s="35"/>
      <c r="DQ9" s="35"/>
      <c r="DR9" s="35"/>
      <c r="DS9" s="35">
        <f t="shared" si="34"/>
        <v>14934</v>
      </c>
      <c r="DT9" s="36">
        <f t="shared" ref="DT9:DT29" si="53">(DW9-DW48)/DW48</f>
        <v>1.8321344863816373</v>
      </c>
      <c r="DU9" s="35"/>
      <c r="DV9" s="37">
        <f t="shared" si="35"/>
        <v>0</v>
      </c>
      <c r="DW9" s="38">
        <f t="shared" si="36"/>
        <v>-140168</v>
      </c>
      <c r="DX9" s="34">
        <v>0</v>
      </c>
      <c r="DY9" s="35">
        <v>14934</v>
      </c>
      <c r="DZ9" s="35"/>
      <c r="EA9" s="35"/>
      <c r="EB9" s="35"/>
      <c r="EC9" s="35"/>
      <c r="ED9" s="35">
        <f t="shared" si="37"/>
        <v>14934</v>
      </c>
      <c r="EE9" s="36">
        <f t="shared" ref="EE9:EE29" si="54">(EH9-EH48)/EH48</f>
        <v>1.4074441995467668</v>
      </c>
      <c r="EF9" s="35"/>
      <c r="EG9" s="37">
        <f t="shared" si="38"/>
        <v>0</v>
      </c>
      <c r="EH9" s="38">
        <f t="shared" si="39"/>
        <v>-155102</v>
      </c>
      <c r="EI9" s="39">
        <f t="shared" si="40"/>
        <v>179208</v>
      </c>
      <c r="EJ9" s="40">
        <f t="shared" si="41"/>
        <v>24106</v>
      </c>
      <c r="EK9" s="41">
        <f t="shared" si="42"/>
        <v>35841.599999999999</v>
      </c>
      <c r="EL9" s="41">
        <v>27417.166666666668</v>
      </c>
      <c r="EM9" s="42">
        <f t="shared" si="43"/>
        <v>-1.4107629123699836</v>
      </c>
      <c r="EN9" s="43">
        <f t="shared" si="44"/>
        <v>0.30726856045178497</v>
      </c>
      <c r="EO9" s="14"/>
      <c r="EP9" s="14"/>
      <c r="EQ9" s="14"/>
      <c r="ER9" s="7"/>
      <c r="ES9" s="7"/>
      <c r="ET9" s="7"/>
    </row>
    <row r="10" spans="1:150" s="46" customFormat="1" x14ac:dyDescent="0.25">
      <c r="A10" s="13" t="str">
        <f t="shared" si="0"/>
        <v>212</v>
      </c>
      <c r="B10" s="30" t="str">
        <f t="shared" si="1"/>
        <v>147443</v>
      </c>
      <c r="C10" s="31" t="s">
        <v>41</v>
      </c>
      <c r="D10" s="32"/>
      <c r="E10" s="31"/>
      <c r="F10" s="33">
        <v>129096</v>
      </c>
      <c r="G10" s="34">
        <v>0</v>
      </c>
      <c r="H10" s="35">
        <v>14934</v>
      </c>
      <c r="I10" s="35"/>
      <c r="J10" s="35"/>
      <c r="K10" s="35"/>
      <c r="L10" s="35"/>
      <c r="M10" s="35">
        <f t="shared" si="2"/>
        <v>14934</v>
      </c>
      <c r="N10" s="36">
        <f t="shared" si="3"/>
        <v>0.20074466742395558</v>
      </c>
      <c r="O10" s="35"/>
      <c r="P10" s="37">
        <f t="shared" si="4"/>
        <v>0</v>
      </c>
      <c r="Q10" s="38">
        <f t="shared" si="5"/>
        <v>114162</v>
      </c>
      <c r="R10" s="34">
        <v>0</v>
      </c>
      <c r="S10" s="35">
        <v>14934</v>
      </c>
      <c r="T10" s="35"/>
      <c r="U10" s="35"/>
      <c r="V10" s="35"/>
      <c r="W10" s="35"/>
      <c r="X10" s="35">
        <f t="shared" si="6"/>
        <v>14934</v>
      </c>
      <c r="Y10" s="36">
        <f t="shared" si="7"/>
        <v>0.23815227970352623</v>
      </c>
      <c r="Z10" s="35"/>
      <c r="AA10" s="37">
        <f t="shared" si="8"/>
        <v>0</v>
      </c>
      <c r="AB10" s="38">
        <f t="shared" si="9"/>
        <v>99228</v>
      </c>
      <c r="AC10" s="34">
        <v>0</v>
      </c>
      <c r="AD10" s="35">
        <v>14934</v>
      </c>
      <c r="AE10" s="35"/>
      <c r="AF10" s="35"/>
      <c r="AG10" s="35"/>
      <c r="AH10" s="35"/>
      <c r="AI10" s="35">
        <f t="shared" si="10"/>
        <v>14934</v>
      </c>
      <c r="AJ10" s="36">
        <f t="shared" si="45"/>
        <v>0.29269414795730586</v>
      </c>
      <c r="AK10" s="35"/>
      <c r="AL10" s="37">
        <f t="shared" si="11"/>
        <v>0</v>
      </c>
      <c r="AM10" s="38">
        <f t="shared" si="12"/>
        <v>84294</v>
      </c>
      <c r="AN10" s="34">
        <v>0</v>
      </c>
      <c r="AO10" s="35">
        <v>14934</v>
      </c>
      <c r="AP10" s="35"/>
      <c r="AQ10" s="35"/>
      <c r="AR10" s="35"/>
      <c r="AS10" s="35"/>
      <c r="AT10" s="35">
        <f t="shared" si="13"/>
        <v>14934</v>
      </c>
      <c r="AU10" s="36">
        <f t="shared" si="46"/>
        <v>0.37963957512829694</v>
      </c>
      <c r="AV10" s="35"/>
      <c r="AW10" s="37">
        <f t="shared" si="14"/>
        <v>0</v>
      </c>
      <c r="AX10" s="38">
        <f t="shared" si="15"/>
        <v>69360</v>
      </c>
      <c r="AY10" s="34">
        <v>0</v>
      </c>
      <c r="AZ10" s="35">
        <v>14934</v>
      </c>
      <c r="BA10" s="35"/>
      <c r="BB10" s="35"/>
      <c r="BC10" s="35"/>
      <c r="BD10" s="35"/>
      <c r="BE10" s="35">
        <f t="shared" si="16"/>
        <v>14934</v>
      </c>
      <c r="BF10" s="36">
        <f t="shared" si="47"/>
        <v>0.54006791171477075</v>
      </c>
      <c r="BG10" s="35"/>
      <c r="BH10" s="37">
        <f t="shared" si="17"/>
        <v>0</v>
      </c>
      <c r="BI10" s="38">
        <f t="shared" si="18"/>
        <v>54426</v>
      </c>
      <c r="BJ10" s="34">
        <v>0</v>
      </c>
      <c r="BK10" s="35">
        <v>14934</v>
      </c>
      <c r="BL10" s="35"/>
      <c r="BM10" s="35"/>
      <c r="BN10" s="35"/>
      <c r="BO10" s="35"/>
      <c r="BP10" s="35">
        <f t="shared" si="19"/>
        <v>14934</v>
      </c>
      <c r="BQ10" s="36">
        <f t="shared" si="48"/>
        <v>0.93531314319317849</v>
      </c>
      <c r="BR10" s="35"/>
      <c r="BS10" s="37">
        <f t="shared" si="20"/>
        <v>0</v>
      </c>
      <c r="BT10" s="38">
        <f t="shared" si="21"/>
        <v>39492</v>
      </c>
      <c r="BU10" s="34">
        <v>0</v>
      </c>
      <c r="BV10" s="35">
        <v>14934</v>
      </c>
      <c r="BW10" s="35"/>
      <c r="BX10" s="35"/>
      <c r="BY10" s="35"/>
      <c r="BZ10" s="35"/>
      <c r="CA10" s="35">
        <f t="shared" si="22"/>
        <v>14934</v>
      </c>
      <c r="CB10" s="36">
        <f t="shared" si="49"/>
        <v>3.4879385964912282</v>
      </c>
      <c r="CC10" s="35"/>
      <c r="CD10" s="37">
        <f t="shared" si="23"/>
        <v>0</v>
      </c>
      <c r="CE10" s="38">
        <f t="shared" si="24"/>
        <v>24558</v>
      </c>
      <c r="CF10" s="34">
        <v>0</v>
      </c>
      <c r="CG10" s="35">
        <v>14934</v>
      </c>
      <c r="CH10" s="35"/>
      <c r="CI10" s="35"/>
      <c r="CJ10" s="35"/>
      <c r="CK10" s="35"/>
      <c r="CL10" s="35">
        <f t="shared" si="25"/>
        <v>14934</v>
      </c>
      <c r="CM10" s="36">
        <f t="shared" si="50"/>
        <v>-2.0171211160431199</v>
      </c>
      <c r="CN10" s="35"/>
      <c r="CO10" s="37">
        <f t="shared" si="26"/>
        <v>0</v>
      </c>
      <c r="CP10" s="38">
        <f t="shared" si="27"/>
        <v>9624</v>
      </c>
      <c r="CQ10" s="34">
        <v>0</v>
      </c>
      <c r="CR10" s="35">
        <v>14934</v>
      </c>
      <c r="CS10" s="35"/>
      <c r="CT10" s="35"/>
      <c r="CU10" s="35"/>
      <c r="CV10" s="35"/>
      <c r="CW10" s="35">
        <f t="shared" si="28"/>
        <v>14934</v>
      </c>
      <c r="CX10" s="36">
        <f t="shared" si="51"/>
        <v>-0.78234136743728477</v>
      </c>
      <c r="CY10" s="35"/>
      <c r="CZ10" s="37">
        <f t="shared" si="29"/>
        <v>0</v>
      </c>
      <c r="DA10" s="38">
        <f t="shared" si="30"/>
        <v>-5310</v>
      </c>
      <c r="DB10" s="34">
        <v>0</v>
      </c>
      <c r="DC10" s="35">
        <v>14934</v>
      </c>
      <c r="DD10" s="35"/>
      <c r="DE10" s="35"/>
      <c r="DF10" s="35"/>
      <c r="DG10" s="35"/>
      <c r="DH10" s="35">
        <f t="shared" si="31"/>
        <v>14934</v>
      </c>
      <c r="DI10" s="36">
        <f t="shared" si="52"/>
        <v>-0.48527841342486649</v>
      </c>
      <c r="DJ10" s="35"/>
      <c r="DK10" s="37">
        <f t="shared" si="32"/>
        <v>0</v>
      </c>
      <c r="DL10" s="38">
        <f t="shared" si="33"/>
        <v>-20244</v>
      </c>
      <c r="DM10" s="34">
        <v>0</v>
      </c>
      <c r="DN10" s="35">
        <v>14934</v>
      </c>
      <c r="DO10" s="35"/>
      <c r="DP10" s="35"/>
      <c r="DQ10" s="35"/>
      <c r="DR10" s="35"/>
      <c r="DS10" s="35">
        <f t="shared" si="34"/>
        <v>14934</v>
      </c>
      <c r="DT10" s="36">
        <f t="shared" si="53"/>
        <v>-0.35172490048651039</v>
      </c>
      <c r="DU10" s="35"/>
      <c r="DV10" s="37">
        <f t="shared" si="35"/>
        <v>0</v>
      </c>
      <c r="DW10" s="38">
        <f t="shared" si="36"/>
        <v>-35178</v>
      </c>
      <c r="DX10" s="34">
        <v>0</v>
      </c>
      <c r="DY10" s="35">
        <v>14934</v>
      </c>
      <c r="DZ10" s="35"/>
      <c r="EA10" s="35"/>
      <c r="EB10" s="35"/>
      <c r="EC10" s="35"/>
      <c r="ED10" s="35">
        <f t="shared" si="37"/>
        <v>14934</v>
      </c>
      <c r="EE10" s="36">
        <f t="shared" si="54"/>
        <v>-0.2758172201508714</v>
      </c>
      <c r="EF10" s="35"/>
      <c r="EG10" s="37">
        <f t="shared" si="38"/>
        <v>0</v>
      </c>
      <c r="EH10" s="38">
        <f t="shared" si="39"/>
        <v>-50112</v>
      </c>
      <c r="EI10" s="39">
        <f t="shared" si="40"/>
        <v>179208</v>
      </c>
      <c r="EJ10" s="40">
        <f t="shared" si="41"/>
        <v>129096</v>
      </c>
      <c r="EK10" s="41">
        <f t="shared" si="42"/>
        <v>35841.599999999999</v>
      </c>
      <c r="EL10" s="41">
        <v>52400.916666666664</v>
      </c>
      <c r="EM10" s="42">
        <f t="shared" si="43"/>
        <v>1.5185147984464979</v>
      </c>
      <c r="EN10" s="43">
        <f t="shared" si="44"/>
        <v>-0.31601196543953586</v>
      </c>
      <c r="EO10" s="44"/>
      <c r="EP10" s="44"/>
      <c r="EQ10" s="44"/>
      <c r="ER10" s="45"/>
      <c r="ES10" s="45"/>
      <c r="ET10" s="45"/>
    </row>
    <row r="11" spans="1:150" s="13" customFormat="1" x14ac:dyDescent="0.25">
      <c r="A11" s="13" t="str">
        <f t="shared" si="0"/>
        <v/>
      </c>
      <c r="B11" s="30" t="str">
        <f t="shared" si="1"/>
        <v/>
      </c>
      <c r="C11" s="31"/>
      <c r="D11" s="32"/>
      <c r="E11" s="31"/>
      <c r="F11" s="33">
        <v>0</v>
      </c>
      <c r="G11" s="34">
        <v>0</v>
      </c>
      <c r="H11" s="35">
        <v>0</v>
      </c>
      <c r="I11" s="35"/>
      <c r="J11" s="35"/>
      <c r="K11" s="35"/>
      <c r="L11" s="35"/>
      <c r="M11" s="35">
        <f t="shared" si="2"/>
        <v>0</v>
      </c>
      <c r="N11" s="36">
        <f t="shared" si="3"/>
        <v>-1</v>
      </c>
      <c r="O11" s="35"/>
      <c r="P11" s="37">
        <f t="shared" si="4"/>
        <v>0</v>
      </c>
      <c r="Q11" s="38">
        <f t="shared" si="5"/>
        <v>0</v>
      </c>
      <c r="R11" s="34">
        <v>0</v>
      </c>
      <c r="S11" s="35">
        <v>14934</v>
      </c>
      <c r="T11" s="35"/>
      <c r="U11" s="35"/>
      <c r="V11" s="35"/>
      <c r="W11" s="35"/>
      <c r="X11" s="35">
        <f t="shared" si="6"/>
        <v>14934</v>
      </c>
      <c r="Y11" s="36">
        <f t="shared" si="7"/>
        <v>-0.5</v>
      </c>
      <c r="Z11" s="35"/>
      <c r="AA11" s="37">
        <f t="shared" si="8"/>
        <v>0</v>
      </c>
      <c r="AB11" s="38">
        <f t="shared" si="9"/>
        <v>-14934</v>
      </c>
      <c r="AC11" s="34">
        <v>0</v>
      </c>
      <c r="AD11" s="35">
        <v>14934</v>
      </c>
      <c r="AE11" s="35"/>
      <c r="AF11" s="35"/>
      <c r="AG11" s="35"/>
      <c r="AH11" s="35"/>
      <c r="AI11" s="35">
        <f t="shared" si="10"/>
        <v>14934</v>
      </c>
      <c r="AJ11" s="36">
        <f t="shared" si="45"/>
        <v>-0.33333333333333331</v>
      </c>
      <c r="AK11" s="35"/>
      <c r="AL11" s="37">
        <f t="shared" si="11"/>
        <v>0</v>
      </c>
      <c r="AM11" s="38">
        <f t="shared" si="12"/>
        <v>-29868</v>
      </c>
      <c r="AN11" s="34">
        <v>0</v>
      </c>
      <c r="AO11" s="35">
        <v>14934</v>
      </c>
      <c r="AP11" s="35"/>
      <c r="AQ11" s="35"/>
      <c r="AR11" s="35"/>
      <c r="AS11" s="35"/>
      <c r="AT11" s="35">
        <f t="shared" si="13"/>
        <v>14934</v>
      </c>
      <c r="AU11" s="36">
        <f t="shared" si="46"/>
        <v>-0.25</v>
      </c>
      <c r="AV11" s="35"/>
      <c r="AW11" s="37">
        <f t="shared" si="14"/>
        <v>0</v>
      </c>
      <c r="AX11" s="38">
        <f t="shared" si="15"/>
        <v>-44802</v>
      </c>
      <c r="AY11" s="34">
        <v>0</v>
      </c>
      <c r="AZ11" s="35">
        <v>14934</v>
      </c>
      <c r="BA11" s="35"/>
      <c r="BB11" s="35"/>
      <c r="BC11" s="35"/>
      <c r="BD11" s="35"/>
      <c r="BE11" s="35">
        <f t="shared" si="16"/>
        <v>14934</v>
      </c>
      <c r="BF11" s="36">
        <f t="shared" si="47"/>
        <v>-0.2</v>
      </c>
      <c r="BG11" s="35"/>
      <c r="BH11" s="37">
        <f t="shared" si="17"/>
        <v>0</v>
      </c>
      <c r="BI11" s="38">
        <f t="shared" si="18"/>
        <v>-59736</v>
      </c>
      <c r="BJ11" s="34">
        <v>0</v>
      </c>
      <c r="BK11" s="35">
        <v>14934</v>
      </c>
      <c r="BL11" s="35"/>
      <c r="BM11" s="35"/>
      <c r="BN11" s="35"/>
      <c r="BO11" s="35"/>
      <c r="BP11" s="35">
        <f t="shared" si="19"/>
        <v>14934</v>
      </c>
      <c r="BQ11" s="36">
        <f t="shared" si="48"/>
        <v>-0.16666666666666666</v>
      </c>
      <c r="BR11" s="35"/>
      <c r="BS11" s="37">
        <f t="shared" si="20"/>
        <v>0</v>
      </c>
      <c r="BT11" s="38">
        <f t="shared" si="21"/>
        <v>-74670</v>
      </c>
      <c r="BU11" s="34">
        <v>0</v>
      </c>
      <c r="BV11" s="35">
        <v>14934</v>
      </c>
      <c r="BW11" s="35"/>
      <c r="BX11" s="35"/>
      <c r="BY11" s="35"/>
      <c r="BZ11" s="35"/>
      <c r="CA11" s="35">
        <f t="shared" si="22"/>
        <v>14934</v>
      </c>
      <c r="CB11" s="36">
        <f t="shared" si="49"/>
        <v>-0.14285714285714285</v>
      </c>
      <c r="CC11" s="35"/>
      <c r="CD11" s="37">
        <f t="shared" si="23"/>
        <v>0</v>
      </c>
      <c r="CE11" s="38">
        <f t="shared" si="24"/>
        <v>-89604</v>
      </c>
      <c r="CF11" s="34">
        <v>0</v>
      </c>
      <c r="CG11" s="35">
        <v>14934</v>
      </c>
      <c r="CH11" s="35"/>
      <c r="CI11" s="35"/>
      <c r="CJ11" s="35"/>
      <c r="CK11" s="35"/>
      <c r="CL11" s="35">
        <f t="shared" si="25"/>
        <v>14934</v>
      </c>
      <c r="CM11" s="36">
        <f t="shared" si="50"/>
        <v>-0.125</v>
      </c>
      <c r="CN11" s="35"/>
      <c r="CO11" s="37">
        <f t="shared" si="26"/>
        <v>0</v>
      </c>
      <c r="CP11" s="38">
        <f t="shared" si="27"/>
        <v>-104538</v>
      </c>
      <c r="CQ11" s="34">
        <v>0</v>
      </c>
      <c r="CR11" s="35">
        <v>14934</v>
      </c>
      <c r="CS11" s="35"/>
      <c r="CT11" s="35"/>
      <c r="CU11" s="35"/>
      <c r="CV11" s="35"/>
      <c r="CW11" s="35">
        <f t="shared" si="28"/>
        <v>14934</v>
      </c>
      <c r="CX11" s="36">
        <f t="shared" si="51"/>
        <v>-0.1111111111111111</v>
      </c>
      <c r="CY11" s="35"/>
      <c r="CZ11" s="37">
        <f t="shared" si="29"/>
        <v>0</v>
      </c>
      <c r="DA11" s="38">
        <f t="shared" si="30"/>
        <v>-119472</v>
      </c>
      <c r="DB11" s="34">
        <v>0</v>
      </c>
      <c r="DC11" s="35">
        <v>14934</v>
      </c>
      <c r="DD11" s="35"/>
      <c r="DE11" s="35"/>
      <c r="DF11" s="35"/>
      <c r="DG11" s="35"/>
      <c r="DH11" s="35">
        <f t="shared" si="31"/>
        <v>14934</v>
      </c>
      <c r="DI11" s="36">
        <f t="shared" si="52"/>
        <v>-0.1</v>
      </c>
      <c r="DJ11" s="35"/>
      <c r="DK11" s="37">
        <f t="shared" si="32"/>
        <v>0</v>
      </c>
      <c r="DL11" s="38">
        <f t="shared" si="33"/>
        <v>-134406</v>
      </c>
      <c r="DM11" s="34">
        <v>0</v>
      </c>
      <c r="DN11" s="35">
        <v>14934</v>
      </c>
      <c r="DO11" s="35"/>
      <c r="DP11" s="35"/>
      <c r="DQ11" s="35"/>
      <c r="DR11" s="35"/>
      <c r="DS11" s="35">
        <f t="shared" si="34"/>
        <v>14934</v>
      </c>
      <c r="DT11" s="36">
        <f t="shared" si="53"/>
        <v>-9.0909090909090912E-2</v>
      </c>
      <c r="DU11" s="35"/>
      <c r="DV11" s="37">
        <f t="shared" si="35"/>
        <v>0</v>
      </c>
      <c r="DW11" s="38">
        <f t="shared" si="36"/>
        <v>-149340</v>
      </c>
      <c r="DX11" s="34">
        <v>0</v>
      </c>
      <c r="DY11" s="35">
        <v>14934</v>
      </c>
      <c r="DZ11" s="35"/>
      <c r="EA11" s="35"/>
      <c r="EB11" s="35"/>
      <c r="EC11" s="35"/>
      <c r="ED11" s="35">
        <f t="shared" si="37"/>
        <v>14934</v>
      </c>
      <c r="EE11" s="36">
        <f t="shared" si="54"/>
        <v>-8.3333333333333329E-2</v>
      </c>
      <c r="EF11" s="35"/>
      <c r="EG11" s="37">
        <f t="shared" si="38"/>
        <v>0</v>
      </c>
      <c r="EH11" s="38">
        <f t="shared" si="39"/>
        <v>-164274</v>
      </c>
      <c r="EI11" s="39">
        <f t="shared" si="40"/>
        <v>164274</v>
      </c>
      <c r="EJ11" s="40">
        <f t="shared" si="41"/>
        <v>0</v>
      </c>
      <c r="EK11" s="41">
        <f t="shared" si="42"/>
        <v>32854.800000000003</v>
      </c>
      <c r="EL11" s="41">
        <v>0</v>
      </c>
      <c r="EM11" s="42">
        <f t="shared" si="43"/>
        <v>-1.8181818181818181</v>
      </c>
      <c r="EN11" s="43" t="e">
        <f t="shared" si="44"/>
        <v>#DIV/0!</v>
      </c>
      <c r="EO11" s="14"/>
      <c r="EP11" s="14"/>
      <c r="EQ11" s="14"/>
      <c r="ER11" s="7"/>
      <c r="ES11" s="7"/>
      <c r="ET11" s="7"/>
    </row>
    <row r="12" spans="1:150" s="46" customFormat="1" x14ac:dyDescent="0.25">
      <c r="A12" s="13" t="str">
        <f t="shared" si="0"/>
        <v/>
      </c>
      <c r="B12" s="30" t="str">
        <f t="shared" si="1"/>
        <v/>
      </c>
      <c r="C12" s="31"/>
      <c r="D12" s="32"/>
      <c r="E12" s="31"/>
      <c r="F12" s="33">
        <v>0</v>
      </c>
      <c r="G12" s="34">
        <v>0</v>
      </c>
      <c r="H12" s="35">
        <v>0</v>
      </c>
      <c r="I12" s="35"/>
      <c r="J12" s="35"/>
      <c r="K12" s="35"/>
      <c r="L12" s="35"/>
      <c r="M12" s="35">
        <f t="shared" si="2"/>
        <v>0</v>
      </c>
      <c r="N12" s="36">
        <f t="shared" si="3"/>
        <v>-1</v>
      </c>
      <c r="O12" s="35"/>
      <c r="P12" s="37">
        <f t="shared" si="4"/>
        <v>0</v>
      </c>
      <c r="Q12" s="38">
        <f t="shared" si="5"/>
        <v>0</v>
      </c>
      <c r="R12" s="34">
        <v>0</v>
      </c>
      <c r="S12" s="35">
        <v>14934</v>
      </c>
      <c r="T12" s="35"/>
      <c r="U12" s="35"/>
      <c r="V12" s="35"/>
      <c r="W12" s="35"/>
      <c r="X12" s="35">
        <f t="shared" si="6"/>
        <v>14934</v>
      </c>
      <c r="Y12" s="36">
        <f t="shared" si="7"/>
        <v>-0.5</v>
      </c>
      <c r="Z12" s="35"/>
      <c r="AA12" s="37">
        <f t="shared" si="8"/>
        <v>0</v>
      </c>
      <c r="AB12" s="38">
        <f t="shared" si="9"/>
        <v>-14934</v>
      </c>
      <c r="AC12" s="34">
        <v>0</v>
      </c>
      <c r="AD12" s="35">
        <v>14934</v>
      </c>
      <c r="AE12" s="35"/>
      <c r="AF12" s="35"/>
      <c r="AG12" s="35"/>
      <c r="AH12" s="35"/>
      <c r="AI12" s="35">
        <f t="shared" si="10"/>
        <v>14934</v>
      </c>
      <c r="AJ12" s="36">
        <f t="shared" si="45"/>
        <v>-0.33333333333333331</v>
      </c>
      <c r="AK12" s="35"/>
      <c r="AL12" s="37">
        <f t="shared" si="11"/>
        <v>0</v>
      </c>
      <c r="AM12" s="38">
        <f t="shared" si="12"/>
        <v>-29868</v>
      </c>
      <c r="AN12" s="34">
        <v>0</v>
      </c>
      <c r="AO12" s="35">
        <v>14934</v>
      </c>
      <c r="AP12" s="35"/>
      <c r="AQ12" s="35"/>
      <c r="AR12" s="35"/>
      <c r="AS12" s="35"/>
      <c r="AT12" s="35">
        <f t="shared" si="13"/>
        <v>14934</v>
      </c>
      <c r="AU12" s="36">
        <f t="shared" si="46"/>
        <v>-0.25</v>
      </c>
      <c r="AV12" s="35"/>
      <c r="AW12" s="37">
        <f t="shared" si="14"/>
        <v>0</v>
      </c>
      <c r="AX12" s="38">
        <f t="shared" si="15"/>
        <v>-44802</v>
      </c>
      <c r="AY12" s="34">
        <v>0</v>
      </c>
      <c r="AZ12" s="35">
        <v>14934</v>
      </c>
      <c r="BA12" s="35"/>
      <c r="BB12" s="35"/>
      <c r="BC12" s="35"/>
      <c r="BD12" s="35"/>
      <c r="BE12" s="35">
        <f t="shared" si="16"/>
        <v>14934</v>
      </c>
      <c r="BF12" s="36">
        <f t="shared" si="47"/>
        <v>-0.2</v>
      </c>
      <c r="BG12" s="35"/>
      <c r="BH12" s="37">
        <f t="shared" si="17"/>
        <v>0</v>
      </c>
      <c r="BI12" s="38">
        <f t="shared" si="18"/>
        <v>-59736</v>
      </c>
      <c r="BJ12" s="34">
        <v>0</v>
      </c>
      <c r="BK12" s="35">
        <v>14934</v>
      </c>
      <c r="BL12" s="35"/>
      <c r="BM12" s="35"/>
      <c r="BN12" s="35"/>
      <c r="BO12" s="35"/>
      <c r="BP12" s="35">
        <f t="shared" si="19"/>
        <v>14934</v>
      </c>
      <c r="BQ12" s="36">
        <f t="shared" si="48"/>
        <v>-0.16666666666666666</v>
      </c>
      <c r="BR12" s="35"/>
      <c r="BS12" s="37">
        <f t="shared" si="20"/>
        <v>0</v>
      </c>
      <c r="BT12" s="38">
        <f t="shared" si="21"/>
        <v>-74670</v>
      </c>
      <c r="BU12" s="34">
        <v>0</v>
      </c>
      <c r="BV12" s="35">
        <v>14934</v>
      </c>
      <c r="BW12" s="35"/>
      <c r="BX12" s="35"/>
      <c r="BY12" s="35"/>
      <c r="BZ12" s="35"/>
      <c r="CA12" s="35">
        <f t="shared" si="22"/>
        <v>14934</v>
      </c>
      <c r="CB12" s="36">
        <f t="shared" si="49"/>
        <v>-0.14285714285714285</v>
      </c>
      <c r="CC12" s="35"/>
      <c r="CD12" s="37">
        <f t="shared" si="23"/>
        <v>0</v>
      </c>
      <c r="CE12" s="38">
        <f t="shared" si="24"/>
        <v>-89604</v>
      </c>
      <c r="CF12" s="34">
        <v>0</v>
      </c>
      <c r="CG12" s="35">
        <v>14934</v>
      </c>
      <c r="CH12" s="35"/>
      <c r="CI12" s="35"/>
      <c r="CJ12" s="35"/>
      <c r="CK12" s="35"/>
      <c r="CL12" s="35">
        <f t="shared" si="25"/>
        <v>14934</v>
      </c>
      <c r="CM12" s="36">
        <f t="shared" si="50"/>
        <v>-0.125</v>
      </c>
      <c r="CN12" s="35"/>
      <c r="CO12" s="37">
        <f t="shared" si="26"/>
        <v>0</v>
      </c>
      <c r="CP12" s="38">
        <f t="shared" si="27"/>
        <v>-104538</v>
      </c>
      <c r="CQ12" s="34">
        <v>0</v>
      </c>
      <c r="CR12" s="35">
        <v>14934</v>
      </c>
      <c r="CS12" s="35"/>
      <c r="CT12" s="35"/>
      <c r="CU12" s="35"/>
      <c r="CV12" s="35"/>
      <c r="CW12" s="35">
        <f t="shared" si="28"/>
        <v>14934</v>
      </c>
      <c r="CX12" s="36">
        <f t="shared" si="51"/>
        <v>-0.1111111111111111</v>
      </c>
      <c r="CY12" s="35"/>
      <c r="CZ12" s="37">
        <f t="shared" si="29"/>
        <v>0</v>
      </c>
      <c r="DA12" s="38">
        <f t="shared" si="30"/>
        <v>-119472</v>
      </c>
      <c r="DB12" s="34">
        <v>0</v>
      </c>
      <c r="DC12" s="35">
        <v>14934</v>
      </c>
      <c r="DD12" s="35"/>
      <c r="DE12" s="35"/>
      <c r="DF12" s="35"/>
      <c r="DG12" s="35"/>
      <c r="DH12" s="35">
        <f t="shared" si="31"/>
        <v>14934</v>
      </c>
      <c r="DI12" s="36">
        <f t="shared" si="52"/>
        <v>-0.1</v>
      </c>
      <c r="DJ12" s="35"/>
      <c r="DK12" s="37">
        <f t="shared" si="32"/>
        <v>0</v>
      </c>
      <c r="DL12" s="38">
        <f t="shared" si="33"/>
        <v>-134406</v>
      </c>
      <c r="DM12" s="34">
        <v>0</v>
      </c>
      <c r="DN12" s="35">
        <v>14934</v>
      </c>
      <c r="DO12" s="35"/>
      <c r="DP12" s="35"/>
      <c r="DQ12" s="35"/>
      <c r="DR12" s="35"/>
      <c r="DS12" s="35">
        <f t="shared" si="34"/>
        <v>14934</v>
      </c>
      <c r="DT12" s="36">
        <f t="shared" si="53"/>
        <v>-9.0909090909090912E-2</v>
      </c>
      <c r="DU12" s="35"/>
      <c r="DV12" s="37">
        <f t="shared" si="35"/>
        <v>0</v>
      </c>
      <c r="DW12" s="38">
        <f t="shared" si="36"/>
        <v>-149340</v>
      </c>
      <c r="DX12" s="34">
        <v>0</v>
      </c>
      <c r="DY12" s="35">
        <v>14934</v>
      </c>
      <c r="DZ12" s="35"/>
      <c r="EA12" s="35"/>
      <c r="EB12" s="35"/>
      <c r="EC12" s="35"/>
      <c r="ED12" s="35">
        <f t="shared" si="37"/>
        <v>14934</v>
      </c>
      <c r="EE12" s="36">
        <f t="shared" si="54"/>
        <v>-8.3333333333333329E-2</v>
      </c>
      <c r="EF12" s="35"/>
      <c r="EG12" s="37">
        <f t="shared" si="38"/>
        <v>0</v>
      </c>
      <c r="EH12" s="38">
        <f t="shared" si="39"/>
        <v>-164274</v>
      </c>
      <c r="EI12" s="39">
        <f t="shared" si="40"/>
        <v>164274</v>
      </c>
      <c r="EJ12" s="40">
        <f t="shared" si="41"/>
        <v>0</v>
      </c>
      <c r="EK12" s="41">
        <f t="shared" si="42"/>
        <v>32854.800000000003</v>
      </c>
      <c r="EL12" s="41">
        <v>0</v>
      </c>
      <c r="EM12" s="42">
        <f t="shared" si="43"/>
        <v>-1.8181818181818181</v>
      </c>
      <c r="EN12" s="43" t="e">
        <f t="shared" si="44"/>
        <v>#DIV/0!</v>
      </c>
      <c r="EO12" s="44"/>
      <c r="EP12" s="44"/>
      <c r="EQ12" s="44"/>
      <c r="ER12" s="45"/>
      <c r="ES12" s="45"/>
      <c r="ET12" s="45"/>
    </row>
    <row r="13" spans="1:150" s="13" customFormat="1" x14ac:dyDescent="0.25">
      <c r="A13" s="13" t="str">
        <f t="shared" si="0"/>
        <v/>
      </c>
      <c r="B13" s="30" t="str">
        <f t="shared" si="1"/>
        <v/>
      </c>
      <c r="C13" s="31"/>
      <c r="D13" s="32"/>
      <c r="E13" s="31"/>
      <c r="F13" s="33">
        <v>0</v>
      </c>
      <c r="G13" s="34">
        <v>0</v>
      </c>
      <c r="H13" s="35">
        <v>0</v>
      </c>
      <c r="I13" s="35"/>
      <c r="J13" s="35"/>
      <c r="K13" s="35"/>
      <c r="L13" s="35"/>
      <c r="M13" s="35">
        <f t="shared" si="2"/>
        <v>0</v>
      </c>
      <c r="N13" s="36">
        <f t="shared" si="3"/>
        <v>-1</v>
      </c>
      <c r="O13" s="35"/>
      <c r="P13" s="37">
        <f t="shared" si="4"/>
        <v>0</v>
      </c>
      <c r="Q13" s="38">
        <f t="shared" si="5"/>
        <v>0</v>
      </c>
      <c r="R13" s="34">
        <v>0</v>
      </c>
      <c r="S13" s="35">
        <v>14934</v>
      </c>
      <c r="T13" s="35"/>
      <c r="U13" s="35"/>
      <c r="V13" s="35"/>
      <c r="W13" s="35"/>
      <c r="X13" s="35">
        <f t="shared" si="6"/>
        <v>14934</v>
      </c>
      <c r="Y13" s="36">
        <f t="shared" si="7"/>
        <v>-1.6004583651642474</v>
      </c>
      <c r="Z13" s="35"/>
      <c r="AA13" s="37">
        <f t="shared" si="8"/>
        <v>0</v>
      </c>
      <c r="AB13" s="38">
        <f t="shared" si="9"/>
        <v>-14934</v>
      </c>
      <c r="AC13" s="34">
        <v>0</v>
      </c>
      <c r="AD13" s="35">
        <v>14934</v>
      </c>
      <c r="AE13" s="35"/>
      <c r="AF13" s="35"/>
      <c r="AG13" s="35"/>
      <c r="AH13" s="35"/>
      <c r="AI13" s="35">
        <f t="shared" si="10"/>
        <v>14934</v>
      </c>
      <c r="AJ13" s="36">
        <f t="shared" si="45"/>
        <v>-4.005736137667304</v>
      </c>
      <c r="AK13" s="35"/>
      <c r="AL13" s="37">
        <f t="shared" si="11"/>
        <v>0</v>
      </c>
      <c r="AM13" s="38">
        <f t="shared" si="12"/>
        <v>-29868</v>
      </c>
      <c r="AN13" s="34">
        <v>0</v>
      </c>
      <c r="AO13" s="35">
        <v>0</v>
      </c>
      <c r="AP13" s="35"/>
      <c r="AQ13" s="35"/>
      <c r="AR13" s="35"/>
      <c r="AS13" s="35"/>
      <c r="AT13" s="35">
        <f t="shared" si="13"/>
        <v>0</v>
      </c>
      <c r="AU13" s="36">
        <f t="shared" si="46"/>
        <v>4.9771863117870723</v>
      </c>
      <c r="AV13" s="35"/>
      <c r="AW13" s="37">
        <f t="shared" si="14"/>
        <v>0</v>
      </c>
      <c r="AX13" s="38">
        <f t="shared" si="15"/>
        <v>-29868</v>
      </c>
      <c r="AY13" s="34">
        <v>0</v>
      </c>
      <c r="AZ13" s="35">
        <v>0</v>
      </c>
      <c r="BA13" s="35"/>
      <c r="BB13" s="35"/>
      <c r="BC13" s="35"/>
      <c r="BD13" s="35"/>
      <c r="BE13" s="35">
        <f t="shared" si="16"/>
        <v>0</v>
      </c>
      <c r="BF13" s="36">
        <f t="shared" si="47"/>
        <v>0.49857006673021925</v>
      </c>
      <c r="BG13" s="35"/>
      <c r="BH13" s="37">
        <f t="shared" si="17"/>
        <v>0</v>
      </c>
      <c r="BI13" s="38">
        <f t="shared" si="18"/>
        <v>-29868</v>
      </c>
      <c r="BJ13" s="34">
        <v>0</v>
      </c>
      <c r="BK13" s="35">
        <v>0</v>
      </c>
      <c r="BL13" s="35"/>
      <c r="BM13" s="35"/>
      <c r="BN13" s="35"/>
      <c r="BO13" s="35"/>
      <c r="BP13" s="35">
        <f t="shared" si="19"/>
        <v>0</v>
      </c>
      <c r="BQ13" s="36">
        <f t="shared" si="48"/>
        <v>-0.14332425068119892</v>
      </c>
      <c r="BR13" s="35"/>
      <c r="BS13" s="37">
        <f t="shared" si="20"/>
        <v>0</v>
      </c>
      <c r="BT13" s="38">
        <f t="shared" si="21"/>
        <v>-29868</v>
      </c>
      <c r="BU13" s="34">
        <v>0</v>
      </c>
      <c r="BV13" s="35">
        <v>0</v>
      </c>
      <c r="BW13" s="35"/>
      <c r="BX13" s="35"/>
      <c r="BY13" s="35"/>
      <c r="BZ13" s="35"/>
      <c r="CA13" s="35">
        <f t="shared" si="22"/>
        <v>0</v>
      </c>
      <c r="CB13" s="36">
        <f t="shared" si="49"/>
        <v>-0.40022892025944296</v>
      </c>
      <c r="CC13" s="35"/>
      <c r="CD13" s="37">
        <f t="shared" si="23"/>
        <v>0</v>
      </c>
      <c r="CE13" s="38">
        <f t="shared" si="24"/>
        <v>-29868</v>
      </c>
      <c r="CF13" s="34">
        <v>0</v>
      </c>
      <c r="CG13" s="35">
        <v>0</v>
      </c>
      <c r="CH13" s="35"/>
      <c r="CI13" s="35"/>
      <c r="CJ13" s="35"/>
      <c r="CK13" s="35"/>
      <c r="CL13" s="35">
        <f t="shared" si="25"/>
        <v>0</v>
      </c>
      <c r="CM13" s="36">
        <f t="shared" si="50"/>
        <v>-0.53859700616378048</v>
      </c>
      <c r="CN13" s="35"/>
      <c r="CO13" s="37">
        <f t="shared" si="26"/>
        <v>0</v>
      </c>
      <c r="CP13" s="38">
        <f t="shared" si="27"/>
        <v>-29868</v>
      </c>
      <c r="CQ13" s="34">
        <v>0</v>
      </c>
      <c r="CR13" s="35">
        <v>0</v>
      </c>
      <c r="CS13" s="35"/>
      <c r="CT13" s="35"/>
      <c r="CU13" s="35"/>
      <c r="CV13" s="35"/>
      <c r="CW13" s="35">
        <f t="shared" si="28"/>
        <v>0</v>
      </c>
      <c r="CX13" s="36">
        <f t="shared" si="51"/>
        <v>-0.62508943477223944</v>
      </c>
      <c r="CY13" s="35"/>
      <c r="CZ13" s="37">
        <f t="shared" si="29"/>
        <v>0</v>
      </c>
      <c r="DA13" s="38">
        <f t="shared" si="30"/>
        <v>-29868</v>
      </c>
      <c r="DB13" s="34">
        <v>0</v>
      </c>
      <c r="DC13" s="35">
        <v>0</v>
      </c>
      <c r="DD13" s="35"/>
      <c r="DE13" s="35"/>
      <c r="DF13" s="35"/>
      <c r="DG13" s="35"/>
      <c r="DH13" s="35">
        <f t="shared" si="31"/>
        <v>0</v>
      </c>
      <c r="DI13" s="36">
        <f t="shared" si="52"/>
        <v>-0.68427395059248841</v>
      </c>
      <c r="DJ13" s="35"/>
      <c r="DK13" s="37">
        <f t="shared" si="32"/>
        <v>0</v>
      </c>
      <c r="DL13" s="38">
        <f t="shared" si="33"/>
        <v>-29868</v>
      </c>
      <c r="DM13" s="34">
        <v>0</v>
      </c>
      <c r="DN13" s="35">
        <v>0</v>
      </c>
      <c r="DO13" s="35"/>
      <c r="DP13" s="35"/>
      <c r="DQ13" s="35"/>
      <c r="DR13" s="35"/>
      <c r="DS13" s="35">
        <f t="shared" si="34"/>
        <v>0</v>
      </c>
      <c r="DT13" s="36">
        <f t="shared" si="53"/>
        <v>-0.7273200346921076</v>
      </c>
      <c r="DU13" s="35"/>
      <c r="DV13" s="37">
        <f t="shared" si="35"/>
        <v>0</v>
      </c>
      <c r="DW13" s="38">
        <f t="shared" si="36"/>
        <v>-29868</v>
      </c>
      <c r="DX13" s="34">
        <v>0</v>
      </c>
      <c r="DY13" s="35">
        <v>0</v>
      </c>
      <c r="DZ13" s="35"/>
      <c r="EA13" s="35"/>
      <c r="EB13" s="35"/>
      <c r="EC13" s="35"/>
      <c r="ED13" s="35">
        <f t="shared" si="37"/>
        <v>0</v>
      </c>
      <c r="EE13" s="36">
        <f t="shared" si="54"/>
        <v>-0.76003663562814838</v>
      </c>
      <c r="EF13" s="35"/>
      <c r="EG13" s="37">
        <f t="shared" si="38"/>
        <v>0</v>
      </c>
      <c r="EH13" s="38">
        <f t="shared" si="39"/>
        <v>-29868</v>
      </c>
      <c r="EI13" s="39">
        <f t="shared" si="40"/>
        <v>29868</v>
      </c>
      <c r="EJ13" s="40">
        <f t="shared" si="41"/>
        <v>0</v>
      </c>
      <c r="EK13" s="41">
        <f t="shared" si="42"/>
        <v>5973.6</v>
      </c>
      <c r="EL13" s="41">
        <v>28829.666666666668</v>
      </c>
      <c r="EM13" s="42">
        <f t="shared" si="43"/>
        <v>-5</v>
      </c>
      <c r="EN13" s="43">
        <f t="shared" si="44"/>
        <v>-0.79279677184381825</v>
      </c>
      <c r="EO13" s="14"/>
      <c r="EP13" s="14"/>
      <c r="EQ13" s="14"/>
      <c r="ER13" s="7"/>
      <c r="ES13" s="7"/>
      <c r="ET13" s="7"/>
    </row>
    <row r="14" spans="1:150" s="46" customFormat="1" x14ac:dyDescent="0.25">
      <c r="A14" s="13" t="str">
        <f t="shared" si="0"/>
        <v/>
      </c>
      <c r="B14" s="30" t="str">
        <f t="shared" si="1"/>
        <v/>
      </c>
      <c r="C14" s="31"/>
      <c r="D14" s="32"/>
      <c r="E14" s="31"/>
      <c r="F14" s="33">
        <v>0</v>
      </c>
      <c r="G14" s="34">
        <v>0</v>
      </c>
      <c r="H14" s="35">
        <v>0</v>
      </c>
      <c r="I14" s="35"/>
      <c r="J14" s="35"/>
      <c r="K14" s="35"/>
      <c r="L14" s="35"/>
      <c r="M14" s="35">
        <f t="shared" si="2"/>
        <v>0</v>
      </c>
      <c r="N14" s="36">
        <f t="shared" si="3"/>
        <v>-1</v>
      </c>
      <c r="O14" s="35"/>
      <c r="P14" s="37">
        <f t="shared" si="4"/>
        <v>0</v>
      </c>
      <c r="Q14" s="38">
        <f t="shared" si="5"/>
        <v>0</v>
      </c>
      <c r="R14" s="34">
        <v>0</v>
      </c>
      <c r="S14" s="35">
        <v>14934</v>
      </c>
      <c r="T14" s="35"/>
      <c r="U14" s="35"/>
      <c r="V14" s="35"/>
      <c r="W14" s="35"/>
      <c r="X14" s="35">
        <f t="shared" si="6"/>
        <v>14934</v>
      </c>
      <c r="Y14" s="36">
        <f t="shared" si="7"/>
        <v>-1.0651428571428572</v>
      </c>
      <c r="Z14" s="35"/>
      <c r="AA14" s="37">
        <f t="shared" si="8"/>
        <v>0</v>
      </c>
      <c r="AB14" s="38">
        <f t="shared" si="9"/>
        <v>-14934</v>
      </c>
      <c r="AC14" s="34">
        <v>0</v>
      </c>
      <c r="AD14" s="35">
        <v>14934</v>
      </c>
      <c r="AE14" s="35"/>
      <c r="AF14" s="35"/>
      <c r="AG14" s="35"/>
      <c r="AH14" s="35"/>
      <c r="AI14" s="35">
        <f t="shared" si="10"/>
        <v>14934</v>
      </c>
      <c r="AJ14" s="36">
        <f t="shared" si="45"/>
        <v>-1.1393643031784841</v>
      </c>
      <c r="AK14" s="35"/>
      <c r="AL14" s="37">
        <f t="shared" si="11"/>
        <v>0</v>
      </c>
      <c r="AM14" s="38">
        <f t="shared" si="12"/>
        <v>-29868</v>
      </c>
      <c r="AN14" s="34">
        <v>0</v>
      </c>
      <c r="AO14" s="35">
        <v>0</v>
      </c>
      <c r="AP14" s="35"/>
      <c r="AQ14" s="35"/>
      <c r="AR14" s="35"/>
      <c r="AS14" s="35"/>
      <c r="AT14" s="35">
        <f t="shared" si="13"/>
        <v>0</v>
      </c>
      <c r="AU14" s="36">
        <f t="shared" si="46"/>
        <v>-1.1498028909329829</v>
      </c>
      <c r="AV14" s="35"/>
      <c r="AW14" s="37">
        <f t="shared" si="14"/>
        <v>0</v>
      </c>
      <c r="AX14" s="38">
        <f t="shared" si="15"/>
        <v>-29868</v>
      </c>
      <c r="AY14" s="34">
        <v>0</v>
      </c>
      <c r="AZ14" s="35">
        <v>0</v>
      </c>
      <c r="BA14" s="35"/>
      <c r="BB14" s="35"/>
      <c r="BC14" s="35"/>
      <c r="BD14" s="35"/>
      <c r="BE14" s="35">
        <f t="shared" si="16"/>
        <v>0</v>
      </c>
      <c r="BF14" s="36">
        <f t="shared" si="47"/>
        <v>-1.1619318181818181</v>
      </c>
      <c r="BG14" s="35"/>
      <c r="BH14" s="37">
        <f t="shared" si="17"/>
        <v>0</v>
      </c>
      <c r="BI14" s="38">
        <f t="shared" si="18"/>
        <v>-29868</v>
      </c>
      <c r="BJ14" s="34">
        <v>0</v>
      </c>
      <c r="BK14" s="35">
        <v>0</v>
      </c>
      <c r="BL14" s="35"/>
      <c r="BM14" s="35"/>
      <c r="BN14" s="35"/>
      <c r="BO14" s="35"/>
      <c r="BP14" s="35">
        <f t="shared" si="19"/>
        <v>0</v>
      </c>
      <c r="BQ14" s="36">
        <f t="shared" si="48"/>
        <v>-1.1761978361669243</v>
      </c>
      <c r="BR14" s="35"/>
      <c r="BS14" s="37">
        <f t="shared" si="20"/>
        <v>0</v>
      </c>
      <c r="BT14" s="38">
        <f t="shared" si="21"/>
        <v>-29868</v>
      </c>
      <c r="BU14" s="34">
        <v>0</v>
      </c>
      <c r="BV14" s="35">
        <v>0</v>
      </c>
      <c r="BW14" s="35"/>
      <c r="BX14" s="35"/>
      <c r="BY14" s="35"/>
      <c r="BZ14" s="35"/>
      <c r="CA14" s="35">
        <f t="shared" si="22"/>
        <v>0</v>
      </c>
      <c r="CB14" s="36">
        <f t="shared" si="49"/>
        <v>-1.1932203389830509</v>
      </c>
      <c r="CC14" s="35"/>
      <c r="CD14" s="37">
        <f t="shared" si="23"/>
        <v>0</v>
      </c>
      <c r="CE14" s="38">
        <f t="shared" si="24"/>
        <v>-29868</v>
      </c>
      <c r="CF14" s="34">
        <v>0</v>
      </c>
      <c r="CG14" s="35">
        <v>0</v>
      </c>
      <c r="CH14" s="35"/>
      <c r="CI14" s="35"/>
      <c r="CJ14" s="35"/>
      <c r="CK14" s="35"/>
      <c r="CL14" s="35">
        <f t="shared" si="25"/>
        <v>0</v>
      </c>
      <c r="CM14" s="36">
        <f t="shared" si="50"/>
        <v>-1.2138836772983115</v>
      </c>
      <c r="CN14" s="35"/>
      <c r="CO14" s="37">
        <f t="shared" si="26"/>
        <v>0</v>
      </c>
      <c r="CP14" s="38">
        <f t="shared" si="27"/>
        <v>-29868</v>
      </c>
      <c r="CQ14" s="34">
        <v>0</v>
      </c>
      <c r="CR14" s="35">
        <v>0</v>
      </c>
      <c r="CS14" s="35"/>
      <c r="CT14" s="35"/>
      <c r="CU14" s="35"/>
      <c r="CV14" s="35"/>
      <c r="CW14" s="35">
        <f t="shared" si="28"/>
        <v>0</v>
      </c>
      <c r="CX14" s="36">
        <f t="shared" si="51"/>
        <v>-1.2394957983193278</v>
      </c>
      <c r="CY14" s="35"/>
      <c r="CZ14" s="37">
        <f t="shared" si="29"/>
        <v>0</v>
      </c>
      <c r="DA14" s="38">
        <f t="shared" si="30"/>
        <v>-29868</v>
      </c>
      <c r="DB14" s="34">
        <v>0</v>
      </c>
      <c r="DC14" s="35">
        <v>0</v>
      </c>
      <c r="DD14" s="35"/>
      <c r="DE14" s="35"/>
      <c r="DF14" s="35"/>
      <c r="DG14" s="35"/>
      <c r="DH14" s="35">
        <f t="shared" si="31"/>
        <v>0</v>
      </c>
      <c r="DI14" s="36">
        <f t="shared" si="52"/>
        <v>-1.2720763723150359</v>
      </c>
      <c r="DJ14" s="35"/>
      <c r="DK14" s="37">
        <f t="shared" si="32"/>
        <v>0</v>
      </c>
      <c r="DL14" s="38">
        <f t="shared" si="33"/>
        <v>-29868</v>
      </c>
      <c r="DM14" s="34">
        <v>0</v>
      </c>
      <c r="DN14" s="35">
        <v>0</v>
      </c>
      <c r="DO14" s="35"/>
      <c r="DP14" s="35"/>
      <c r="DQ14" s="35"/>
      <c r="DR14" s="35"/>
      <c r="DS14" s="35">
        <f t="shared" si="34"/>
        <v>0</v>
      </c>
      <c r="DT14" s="36">
        <f t="shared" si="53"/>
        <v>-1.3149171270718232</v>
      </c>
      <c r="DU14" s="35"/>
      <c r="DV14" s="37">
        <f t="shared" si="35"/>
        <v>0</v>
      </c>
      <c r="DW14" s="38">
        <f t="shared" si="36"/>
        <v>-29868</v>
      </c>
      <c r="DX14" s="34">
        <v>0</v>
      </c>
      <c r="DY14" s="35">
        <v>0</v>
      </c>
      <c r="DZ14" s="35"/>
      <c r="EA14" s="35"/>
      <c r="EB14" s="35"/>
      <c r="EC14" s="35"/>
      <c r="ED14" s="35">
        <f t="shared" si="37"/>
        <v>0</v>
      </c>
      <c r="EE14" s="36">
        <f t="shared" si="54"/>
        <v>-1.3737704918032787</v>
      </c>
      <c r="EF14" s="35"/>
      <c r="EG14" s="37">
        <f t="shared" si="38"/>
        <v>0</v>
      </c>
      <c r="EH14" s="38">
        <f t="shared" si="39"/>
        <v>-29868</v>
      </c>
      <c r="EI14" s="39">
        <f t="shared" si="40"/>
        <v>29868</v>
      </c>
      <c r="EJ14" s="40">
        <f t="shared" si="41"/>
        <v>0</v>
      </c>
      <c r="EK14" s="41">
        <f t="shared" si="42"/>
        <v>5973.6</v>
      </c>
      <c r="EL14" s="41">
        <v>52956.583333333336</v>
      </c>
      <c r="EM14" s="42">
        <f t="shared" si="43"/>
        <v>-5</v>
      </c>
      <c r="EN14" s="43">
        <f t="shared" si="44"/>
        <v>-0.88719816075747593</v>
      </c>
      <c r="EO14" s="44"/>
      <c r="EP14" s="44"/>
      <c r="EQ14" s="44"/>
      <c r="ER14" s="45"/>
      <c r="ES14" s="45"/>
      <c r="ET14" s="45"/>
    </row>
    <row r="15" spans="1:150" s="13" customFormat="1" x14ac:dyDescent="0.25">
      <c r="A15" s="13" t="str">
        <f t="shared" si="0"/>
        <v/>
      </c>
      <c r="B15" s="30" t="str">
        <f t="shared" si="1"/>
        <v/>
      </c>
      <c r="C15" s="31"/>
      <c r="D15" s="32"/>
      <c r="E15" s="31"/>
      <c r="F15" s="33">
        <v>0</v>
      </c>
      <c r="G15" s="34">
        <v>0</v>
      </c>
      <c r="H15" s="35">
        <v>0</v>
      </c>
      <c r="I15" s="35"/>
      <c r="J15" s="35"/>
      <c r="K15" s="35"/>
      <c r="L15" s="35"/>
      <c r="M15" s="35">
        <f t="shared" si="2"/>
        <v>0</v>
      </c>
      <c r="N15" s="36">
        <f t="shared" si="3"/>
        <v>-1</v>
      </c>
      <c r="O15" s="35"/>
      <c r="P15" s="37">
        <f t="shared" si="4"/>
        <v>0</v>
      </c>
      <c r="Q15" s="38">
        <f t="shared" si="5"/>
        <v>0</v>
      </c>
      <c r="R15" s="34">
        <v>0</v>
      </c>
      <c r="S15" s="35">
        <v>14934</v>
      </c>
      <c r="T15" s="35"/>
      <c r="U15" s="35"/>
      <c r="V15" s="35"/>
      <c r="W15" s="35"/>
      <c r="X15" s="35">
        <f t="shared" si="6"/>
        <v>14934</v>
      </c>
      <c r="Y15" s="36">
        <f t="shared" si="7"/>
        <v>-1.1381153643400816</v>
      </c>
      <c r="Z15" s="35"/>
      <c r="AA15" s="37">
        <f t="shared" si="8"/>
        <v>0</v>
      </c>
      <c r="AB15" s="38">
        <f t="shared" si="9"/>
        <v>-14934</v>
      </c>
      <c r="AC15" s="34">
        <v>0</v>
      </c>
      <c r="AD15" s="35">
        <v>14934</v>
      </c>
      <c r="AE15" s="35"/>
      <c r="AF15" s="35"/>
      <c r="AG15" s="35"/>
      <c r="AH15" s="35"/>
      <c r="AI15" s="35">
        <f t="shared" si="10"/>
        <v>14934</v>
      </c>
      <c r="AJ15" s="36">
        <f t="shared" si="45"/>
        <v>-1.3204961746053887</v>
      </c>
      <c r="AK15" s="35"/>
      <c r="AL15" s="37">
        <f t="shared" si="11"/>
        <v>0</v>
      </c>
      <c r="AM15" s="38">
        <f t="shared" si="12"/>
        <v>-29868</v>
      </c>
      <c r="AN15" s="34">
        <v>0</v>
      </c>
      <c r="AO15" s="35">
        <v>0</v>
      </c>
      <c r="AP15" s="35"/>
      <c r="AQ15" s="35"/>
      <c r="AR15" s="35"/>
      <c r="AS15" s="35"/>
      <c r="AT15" s="35">
        <f t="shared" si="13"/>
        <v>0</v>
      </c>
      <c r="AU15" s="36">
        <f t="shared" si="46"/>
        <v>-1.3816557839992845</v>
      </c>
      <c r="AV15" s="35"/>
      <c r="AW15" s="37">
        <f t="shared" si="14"/>
        <v>0</v>
      </c>
      <c r="AX15" s="38">
        <f t="shared" si="15"/>
        <v>-29868</v>
      </c>
      <c r="AY15" s="34">
        <v>0</v>
      </c>
      <c r="AZ15" s="35">
        <v>0</v>
      </c>
      <c r="BA15" s="35"/>
      <c r="BB15" s="35"/>
      <c r="BC15" s="35"/>
      <c r="BD15" s="35"/>
      <c r="BE15" s="35">
        <f t="shared" si="16"/>
        <v>0</v>
      </c>
      <c r="BF15" s="36">
        <f t="shared" si="47"/>
        <v>-1.4716620607974733</v>
      </c>
      <c r="BG15" s="35"/>
      <c r="BH15" s="37">
        <f t="shared" si="17"/>
        <v>0</v>
      </c>
      <c r="BI15" s="38">
        <f t="shared" si="18"/>
        <v>-29868</v>
      </c>
      <c r="BJ15" s="34">
        <v>0</v>
      </c>
      <c r="BK15" s="35">
        <v>0</v>
      </c>
      <c r="BL15" s="35"/>
      <c r="BM15" s="35"/>
      <c r="BN15" s="35"/>
      <c r="BO15" s="35"/>
      <c r="BP15" s="35">
        <f t="shared" si="19"/>
        <v>0</v>
      </c>
      <c r="BQ15" s="36">
        <f t="shared" si="48"/>
        <v>-1.6172222107416669</v>
      </c>
      <c r="BR15" s="35"/>
      <c r="BS15" s="37">
        <f t="shared" si="20"/>
        <v>0</v>
      </c>
      <c r="BT15" s="38">
        <f t="shared" si="21"/>
        <v>-29868</v>
      </c>
      <c r="BU15" s="34">
        <v>0</v>
      </c>
      <c r="BV15" s="35">
        <v>0</v>
      </c>
      <c r="BW15" s="35"/>
      <c r="BX15" s="35"/>
      <c r="BY15" s="35"/>
      <c r="BZ15" s="35"/>
      <c r="CA15" s="35">
        <f t="shared" si="22"/>
        <v>0</v>
      </c>
      <c r="CB15" s="36">
        <f t="shared" si="49"/>
        <v>-1.8927279791971785</v>
      </c>
      <c r="CC15" s="35"/>
      <c r="CD15" s="37">
        <f t="shared" si="23"/>
        <v>0</v>
      </c>
      <c r="CE15" s="38">
        <f t="shared" si="24"/>
        <v>-29868</v>
      </c>
      <c r="CF15" s="34">
        <v>0</v>
      </c>
      <c r="CG15" s="35">
        <v>0</v>
      </c>
      <c r="CH15" s="35"/>
      <c r="CI15" s="35"/>
      <c r="CJ15" s="35"/>
      <c r="CK15" s="35"/>
      <c r="CL15" s="35">
        <f t="shared" si="25"/>
        <v>0</v>
      </c>
      <c r="CM15" s="36">
        <f t="shared" si="50"/>
        <v>-2.6124817794093831</v>
      </c>
      <c r="CN15" s="35"/>
      <c r="CO15" s="37">
        <f t="shared" si="26"/>
        <v>0</v>
      </c>
      <c r="CP15" s="38">
        <f t="shared" si="27"/>
        <v>-29868</v>
      </c>
      <c r="CQ15" s="34">
        <v>0</v>
      </c>
      <c r="CR15" s="35">
        <v>0</v>
      </c>
      <c r="CS15" s="35"/>
      <c r="CT15" s="35"/>
      <c r="CU15" s="35"/>
      <c r="CV15" s="35"/>
      <c r="CW15" s="35">
        <f t="shared" si="28"/>
        <v>0</v>
      </c>
      <c r="CX15" s="36">
        <f t="shared" si="51"/>
        <v>-9.3220952911674555</v>
      </c>
      <c r="CY15" s="35"/>
      <c r="CZ15" s="37">
        <f t="shared" si="29"/>
        <v>0</v>
      </c>
      <c r="DA15" s="38">
        <f t="shared" si="30"/>
        <v>-29868</v>
      </c>
      <c r="DB15" s="34">
        <v>0</v>
      </c>
      <c r="DC15" s="35">
        <v>0</v>
      </c>
      <c r="DD15" s="35"/>
      <c r="DE15" s="35"/>
      <c r="DF15" s="35"/>
      <c r="DG15" s="35"/>
      <c r="DH15" s="35">
        <f t="shared" si="31"/>
        <v>0</v>
      </c>
      <c r="DI15" s="36">
        <f t="shared" si="52"/>
        <v>1.6327016306743058</v>
      </c>
      <c r="DJ15" s="35"/>
      <c r="DK15" s="37">
        <f t="shared" si="32"/>
        <v>0</v>
      </c>
      <c r="DL15" s="38">
        <f t="shared" si="33"/>
        <v>-29868</v>
      </c>
      <c r="DM15" s="34">
        <v>0</v>
      </c>
      <c r="DN15" s="35">
        <v>0</v>
      </c>
      <c r="DO15" s="35"/>
      <c r="DP15" s="35"/>
      <c r="DQ15" s="35"/>
      <c r="DR15" s="35"/>
      <c r="DS15" s="35">
        <f t="shared" si="34"/>
        <v>0</v>
      </c>
      <c r="DT15" s="36">
        <f t="shared" si="53"/>
        <v>0.13657292895467865</v>
      </c>
      <c r="DU15" s="35"/>
      <c r="DV15" s="37">
        <f t="shared" si="35"/>
        <v>0</v>
      </c>
      <c r="DW15" s="38">
        <f t="shared" si="36"/>
        <v>-29868</v>
      </c>
      <c r="DX15" s="34">
        <v>0</v>
      </c>
      <c r="DY15" s="35">
        <v>0</v>
      </c>
      <c r="DZ15" s="35"/>
      <c r="EA15" s="35"/>
      <c r="EB15" s="35"/>
      <c r="EC15" s="35"/>
      <c r="ED15" s="35">
        <f t="shared" si="37"/>
        <v>0</v>
      </c>
      <c r="EE15" s="36">
        <f t="shared" si="54"/>
        <v>-0.27527721835343216</v>
      </c>
      <c r="EF15" s="35"/>
      <c r="EG15" s="37">
        <f t="shared" si="38"/>
        <v>0</v>
      </c>
      <c r="EH15" s="38">
        <f t="shared" si="39"/>
        <v>-29868</v>
      </c>
      <c r="EI15" s="39">
        <f t="shared" si="40"/>
        <v>29868</v>
      </c>
      <c r="EJ15" s="40">
        <f t="shared" si="41"/>
        <v>0</v>
      </c>
      <c r="EK15" s="41">
        <f t="shared" si="42"/>
        <v>5973.6</v>
      </c>
      <c r="EL15" s="41">
        <v>76539.083333333328</v>
      </c>
      <c r="EM15" s="42">
        <f t="shared" si="43"/>
        <v>-5</v>
      </c>
      <c r="EN15" s="43">
        <f t="shared" si="44"/>
        <v>-0.92195359886942285</v>
      </c>
      <c r="EO15" s="14"/>
      <c r="EP15" s="14"/>
      <c r="EQ15" s="14"/>
      <c r="ER15" s="7"/>
      <c r="ES15" s="7"/>
      <c r="ET15" s="7"/>
    </row>
    <row r="16" spans="1:150" s="46" customFormat="1" x14ac:dyDescent="0.25">
      <c r="A16" s="13" t="str">
        <f t="shared" si="0"/>
        <v/>
      </c>
      <c r="B16" s="30" t="str">
        <f t="shared" si="1"/>
        <v/>
      </c>
      <c r="C16" s="31"/>
      <c r="D16" s="32"/>
      <c r="E16" s="31"/>
      <c r="F16" s="33">
        <v>0</v>
      </c>
      <c r="G16" s="34">
        <v>0</v>
      </c>
      <c r="H16" s="35">
        <v>0</v>
      </c>
      <c r="I16" s="35"/>
      <c r="J16" s="35"/>
      <c r="K16" s="35"/>
      <c r="L16" s="35"/>
      <c r="M16" s="35">
        <f t="shared" si="2"/>
        <v>0</v>
      </c>
      <c r="N16" s="36">
        <f t="shared" si="3"/>
        <v>-1</v>
      </c>
      <c r="O16" s="35"/>
      <c r="P16" s="37">
        <f t="shared" si="4"/>
        <v>0</v>
      </c>
      <c r="Q16" s="38">
        <f t="shared" si="5"/>
        <v>0</v>
      </c>
      <c r="R16" s="34">
        <v>0</v>
      </c>
      <c r="S16" s="35">
        <v>14934</v>
      </c>
      <c r="T16" s="35"/>
      <c r="U16" s="35"/>
      <c r="V16" s="35"/>
      <c r="W16" s="35"/>
      <c r="X16" s="35">
        <f t="shared" si="6"/>
        <v>14934</v>
      </c>
      <c r="Y16" s="36">
        <f t="shared" si="7"/>
        <v>-1.1192144966871558</v>
      </c>
      <c r="Z16" s="35"/>
      <c r="AA16" s="37">
        <f t="shared" si="8"/>
        <v>0</v>
      </c>
      <c r="AB16" s="38">
        <f t="shared" si="9"/>
        <v>-14934</v>
      </c>
      <c r="AC16" s="34">
        <v>0</v>
      </c>
      <c r="AD16" s="35">
        <v>14934</v>
      </c>
      <c r="AE16" s="35"/>
      <c r="AF16" s="35"/>
      <c r="AG16" s="35"/>
      <c r="AH16" s="35"/>
      <c r="AI16" s="35">
        <f t="shared" si="10"/>
        <v>14934</v>
      </c>
      <c r="AJ16" s="36">
        <f t="shared" si="45"/>
        <v>-1.2707004060324827</v>
      </c>
      <c r="AK16" s="35"/>
      <c r="AL16" s="37">
        <f t="shared" si="11"/>
        <v>0</v>
      </c>
      <c r="AM16" s="38">
        <f t="shared" si="12"/>
        <v>-29868</v>
      </c>
      <c r="AN16" s="34">
        <v>0</v>
      </c>
      <c r="AO16" s="35">
        <v>0</v>
      </c>
      <c r="AP16" s="35"/>
      <c r="AQ16" s="35"/>
      <c r="AR16" s="35"/>
      <c r="AS16" s="35"/>
      <c r="AT16" s="35">
        <f t="shared" si="13"/>
        <v>0</v>
      </c>
      <c r="AU16" s="36">
        <f t="shared" si="46"/>
        <v>-1.3130751975849564</v>
      </c>
      <c r="AV16" s="35"/>
      <c r="AW16" s="37">
        <f t="shared" si="14"/>
        <v>0</v>
      </c>
      <c r="AX16" s="38">
        <f t="shared" si="15"/>
        <v>-29868</v>
      </c>
      <c r="AY16" s="34">
        <v>0</v>
      </c>
      <c r="AZ16" s="35">
        <v>0</v>
      </c>
      <c r="BA16" s="35"/>
      <c r="BB16" s="35"/>
      <c r="BC16" s="35"/>
      <c r="BD16" s="35"/>
      <c r="BE16" s="35">
        <f t="shared" si="16"/>
        <v>0</v>
      </c>
      <c r="BF16" s="36">
        <f t="shared" si="47"/>
        <v>-1.3711786051598152</v>
      </c>
      <c r="BG16" s="35"/>
      <c r="BH16" s="37">
        <f t="shared" si="17"/>
        <v>0</v>
      </c>
      <c r="BI16" s="38">
        <f t="shared" si="18"/>
        <v>-29868</v>
      </c>
      <c r="BJ16" s="34">
        <v>0</v>
      </c>
      <c r="BK16" s="35">
        <v>0</v>
      </c>
      <c r="BL16" s="35"/>
      <c r="BM16" s="35"/>
      <c r="BN16" s="35"/>
      <c r="BO16" s="35"/>
      <c r="BP16" s="35">
        <f t="shared" si="19"/>
        <v>0</v>
      </c>
      <c r="BQ16" s="36">
        <f t="shared" si="48"/>
        <v>-1.455763420514542</v>
      </c>
      <c r="BR16" s="35"/>
      <c r="BS16" s="37">
        <f t="shared" si="20"/>
        <v>0</v>
      </c>
      <c r="BT16" s="38">
        <f t="shared" si="21"/>
        <v>-29868</v>
      </c>
      <c r="BU16" s="34">
        <v>0</v>
      </c>
      <c r="BV16" s="35">
        <v>0</v>
      </c>
      <c r="BW16" s="35"/>
      <c r="BX16" s="35"/>
      <c r="BY16" s="35"/>
      <c r="BZ16" s="35"/>
      <c r="CA16" s="35">
        <f t="shared" si="22"/>
        <v>0</v>
      </c>
      <c r="CB16" s="36">
        <f t="shared" si="49"/>
        <v>-1.5902766798418972</v>
      </c>
      <c r="CC16" s="35"/>
      <c r="CD16" s="37">
        <f t="shared" si="23"/>
        <v>0</v>
      </c>
      <c r="CE16" s="38">
        <f t="shared" si="24"/>
        <v>-29868</v>
      </c>
      <c r="CF16" s="34">
        <v>0</v>
      </c>
      <c r="CG16" s="35">
        <v>0</v>
      </c>
      <c r="CH16" s="35"/>
      <c r="CI16" s="35"/>
      <c r="CJ16" s="35"/>
      <c r="CK16" s="35"/>
      <c r="CL16" s="35">
        <f t="shared" si="25"/>
        <v>0</v>
      </c>
      <c r="CM16" s="36">
        <f t="shared" si="50"/>
        <v>-1.837436213761005</v>
      </c>
      <c r="CN16" s="35"/>
      <c r="CO16" s="37">
        <f t="shared" si="26"/>
        <v>0</v>
      </c>
      <c r="CP16" s="38">
        <f t="shared" si="27"/>
        <v>-29868</v>
      </c>
      <c r="CQ16" s="34">
        <v>0</v>
      </c>
      <c r="CR16" s="35">
        <v>0</v>
      </c>
      <c r="CS16" s="35"/>
      <c r="CT16" s="35"/>
      <c r="CU16" s="35"/>
      <c r="CV16" s="35"/>
      <c r="CW16" s="35">
        <f t="shared" si="28"/>
        <v>0</v>
      </c>
      <c r="CX16" s="36">
        <f t="shared" si="51"/>
        <v>-2.4406714258151649</v>
      </c>
      <c r="CY16" s="35"/>
      <c r="CZ16" s="37">
        <f t="shared" si="29"/>
        <v>0</v>
      </c>
      <c r="DA16" s="38">
        <f t="shared" si="30"/>
        <v>-29868</v>
      </c>
      <c r="DB16" s="34">
        <v>0</v>
      </c>
      <c r="DC16" s="35">
        <v>0</v>
      </c>
      <c r="DD16" s="35"/>
      <c r="DE16" s="35"/>
      <c r="DF16" s="35"/>
      <c r="DG16" s="35"/>
      <c r="DH16" s="35">
        <f t="shared" si="31"/>
        <v>0</v>
      </c>
      <c r="DI16" s="36">
        <f t="shared" si="52"/>
        <v>-6.1514315281131422</v>
      </c>
      <c r="DJ16" s="35"/>
      <c r="DK16" s="37">
        <f t="shared" si="32"/>
        <v>0</v>
      </c>
      <c r="DL16" s="38">
        <f t="shared" si="33"/>
        <v>-29868</v>
      </c>
      <c r="DM16" s="34">
        <v>0</v>
      </c>
      <c r="DN16" s="35">
        <v>0</v>
      </c>
      <c r="DO16" s="35"/>
      <c r="DP16" s="35"/>
      <c r="DQ16" s="35"/>
      <c r="DR16" s="35"/>
      <c r="DS16" s="35">
        <f t="shared" si="34"/>
        <v>0</v>
      </c>
      <c r="DT16" s="36">
        <f t="shared" si="53"/>
        <v>2.2692644483362523</v>
      </c>
      <c r="DU16" s="35"/>
      <c r="DV16" s="37">
        <f t="shared" si="35"/>
        <v>0</v>
      </c>
      <c r="DW16" s="38">
        <f t="shared" si="36"/>
        <v>-29868</v>
      </c>
      <c r="DX16" s="34">
        <v>0</v>
      </c>
      <c r="DY16" s="35">
        <v>0</v>
      </c>
      <c r="DZ16" s="35"/>
      <c r="EA16" s="35"/>
      <c r="EB16" s="35"/>
      <c r="EC16" s="35"/>
      <c r="ED16" s="35">
        <f t="shared" si="37"/>
        <v>0</v>
      </c>
      <c r="EE16" s="36">
        <f t="shared" si="54"/>
        <v>0.24088076443705858</v>
      </c>
      <c r="EF16" s="35"/>
      <c r="EG16" s="37">
        <f t="shared" si="38"/>
        <v>0</v>
      </c>
      <c r="EH16" s="38">
        <f t="shared" si="39"/>
        <v>-29868</v>
      </c>
      <c r="EI16" s="39">
        <f t="shared" si="40"/>
        <v>29868</v>
      </c>
      <c r="EJ16" s="40">
        <f t="shared" si="41"/>
        <v>0</v>
      </c>
      <c r="EK16" s="41">
        <f t="shared" si="42"/>
        <v>5973.6</v>
      </c>
      <c r="EL16" s="41">
        <v>53883.416666666664</v>
      </c>
      <c r="EM16" s="42">
        <f t="shared" si="43"/>
        <v>-5</v>
      </c>
      <c r="EN16" s="43">
        <f t="shared" si="44"/>
        <v>-0.88913843312954977</v>
      </c>
      <c r="EO16" s="44"/>
      <c r="EP16" s="44"/>
      <c r="EQ16" s="44"/>
      <c r="ER16" s="45"/>
      <c r="ES16" s="45"/>
      <c r="ET16" s="45"/>
    </row>
    <row r="17" spans="1:150" s="13" customFormat="1" x14ac:dyDescent="0.25">
      <c r="A17" s="13" t="str">
        <f t="shared" si="0"/>
        <v/>
      </c>
      <c r="B17" s="30" t="str">
        <f t="shared" si="1"/>
        <v/>
      </c>
      <c r="C17" s="31"/>
      <c r="D17" s="32"/>
      <c r="E17" s="31"/>
      <c r="F17" s="33">
        <v>0</v>
      </c>
      <c r="G17" s="34">
        <v>0</v>
      </c>
      <c r="H17" s="35">
        <v>0</v>
      </c>
      <c r="I17" s="35"/>
      <c r="J17" s="35"/>
      <c r="K17" s="35"/>
      <c r="L17" s="35"/>
      <c r="M17" s="35">
        <f t="shared" si="2"/>
        <v>0</v>
      </c>
      <c r="N17" s="36">
        <f t="shared" si="3"/>
        <v>-1</v>
      </c>
      <c r="O17" s="35"/>
      <c r="P17" s="37">
        <f t="shared" si="4"/>
        <v>0</v>
      </c>
      <c r="Q17" s="38">
        <f t="shared" si="5"/>
        <v>0</v>
      </c>
      <c r="R17" s="34">
        <v>0</v>
      </c>
      <c r="S17" s="35">
        <v>14934</v>
      </c>
      <c r="T17" s="35"/>
      <c r="U17" s="35"/>
      <c r="V17" s="35"/>
      <c r="W17" s="35"/>
      <c r="X17" s="35">
        <f t="shared" si="6"/>
        <v>14934</v>
      </c>
      <c r="Y17" s="36">
        <f t="shared" si="7"/>
        <v>-0.38335122636055824</v>
      </c>
      <c r="Z17" s="35"/>
      <c r="AA17" s="37">
        <f t="shared" si="8"/>
        <v>0</v>
      </c>
      <c r="AB17" s="38">
        <f t="shared" si="9"/>
        <v>-14934</v>
      </c>
      <c r="AC17" s="34">
        <v>0</v>
      </c>
      <c r="AD17" s="35">
        <v>14934</v>
      </c>
      <c r="AE17" s="35"/>
      <c r="AF17" s="35"/>
      <c r="AG17" s="35"/>
      <c r="AH17" s="35"/>
      <c r="AI17" s="35">
        <f t="shared" si="10"/>
        <v>14934</v>
      </c>
      <c r="AJ17" s="36">
        <f t="shared" si="45"/>
        <v>-0.23712709440130772</v>
      </c>
      <c r="AK17" s="35"/>
      <c r="AL17" s="37">
        <f t="shared" si="11"/>
        <v>0</v>
      </c>
      <c r="AM17" s="38">
        <f t="shared" si="12"/>
        <v>-29868</v>
      </c>
      <c r="AN17" s="34">
        <v>0</v>
      </c>
      <c r="AO17" s="35">
        <v>0</v>
      </c>
      <c r="AP17" s="35"/>
      <c r="AQ17" s="35"/>
      <c r="AR17" s="35"/>
      <c r="AS17" s="35"/>
      <c r="AT17" s="35">
        <f t="shared" si="13"/>
        <v>0</v>
      </c>
      <c r="AU17" s="36">
        <f t="shared" si="46"/>
        <v>-0.44776836889398364</v>
      </c>
      <c r="AV17" s="35"/>
      <c r="AW17" s="37">
        <f t="shared" si="14"/>
        <v>0</v>
      </c>
      <c r="AX17" s="38">
        <f t="shared" si="15"/>
        <v>-29868</v>
      </c>
      <c r="AY17" s="34">
        <v>0</v>
      </c>
      <c r="AZ17" s="35">
        <v>0</v>
      </c>
      <c r="BA17" s="35"/>
      <c r="BB17" s="35"/>
      <c r="BC17" s="35"/>
      <c r="BD17" s="35"/>
      <c r="BE17" s="35">
        <f t="shared" si="16"/>
        <v>0</v>
      </c>
      <c r="BF17" s="36">
        <f t="shared" si="47"/>
        <v>-0.56725586786438709</v>
      </c>
      <c r="BG17" s="35"/>
      <c r="BH17" s="37">
        <f t="shared" si="17"/>
        <v>0</v>
      </c>
      <c r="BI17" s="38">
        <f t="shared" si="18"/>
        <v>-29868</v>
      </c>
      <c r="BJ17" s="34">
        <v>0</v>
      </c>
      <c r="BK17" s="35">
        <v>0</v>
      </c>
      <c r="BL17" s="35"/>
      <c r="BM17" s="35"/>
      <c r="BN17" s="35"/>
      <c r="BO17" s="35"/>
      <c r="BP17" s="35">
        <f t="shared" si="19"/>
        <v>0</v>
      </c>
      <c r="BQ17" s="36">
        <f t="shared" si="48"/>
        <v>-0.64423374705195702</v>
      </c>
      <c r="BR17" s="35"/>
      <c r="BS17" s="37">
        <f t="shared" si="20"/>
        <v>0</v>
      </c>
      <c r="BT17" s="38">
        <f t="shared" si="21"/>
        <v>-29868</v>
      </c>
      <c r="BU17" s="34">
        <v>0</v>
      </c>
      <c r="BV17" s="35">
        <v>0</v>
      </c>
      <c r="BW17" s="35"/>
      <c r="BX17" s="35"/>
      <c r="BY17" s="35"/>
      <c r="BZ17" s="35"/>
      <c r="CA17" s="35">
        <f t="shared" si="22"/>
        <v>0</v>
      </c>
      <c r="CB17" s="36">
        <f t="shared" si="49"/>
        <v>-0.69796132998948301</v>
      </c>
      <c r="CC17" s="35"/>
      <c r="CD17" s="37">
        <f t="shared" si="23"/>
        <v>0</v>
      </c>
      <c r="CE17" s="38">
        <f t="shared" si="24"/>
        <v>-29868</v>
      </c>
      <c r="CF17" s="34">
        <v>0</v>
      </c>
      <c r="CG17" s="35">
        <v>0</v>
      </c>
      <c r="CH17" s="35"/>
      <c r="CI17" s="35"/>
      <c r="CJ17" s="35"/>
      <c r="CK17" s="35"/>
      <c r="CL17" s="35">
        <f t="shared" si="25"/>
        <v>0</v>
      </c>
      <c r="CM17" s="36">
        <f t="shared" si="50"/>
        <v>-0.73759027253079368</v>
      </c>
      <c r="CN17" s="35"/>
      <c r="CO17" s="37">
        <f t="shared" si="26"/>
        <v>0</v>
      </c>
      <c r="CP17" s="38">
        <f t="shared" si="27"/>
        <v>-29868</v>
      </c>
      <c r="CQ17" s="34">
        <v>0</v>
      </c>
      <c r="CR17" s="35">
        <v>0</v>
      </c>
      <c r="CS17" s="35"/>
      <c r="CT17" s="35"/>
      <c r="CU17" s="35"/>
      <c r="CV17" s="35"/>
      <c r="CW17" s="35">
        <f t="shared" si="28"/>
        <v>0</v>
      </c>
      <c r="CX17" s="36">
        <f t="shared" si="51"/>
        <v>-0.76802634440336759</v>
      </c>
      <c r="CY17" s="35"/>
      <c r="CZ17" s="37">
        <f t="shared" si="29"/>
        <v>0</v>
      </c>
      <c r="DA17" s="38">
        <f t="shared" si="30"/>
        <v>-29868</v>
      </c>
      <c r="DB17" s="34">
        <v>0</v>
      </c>
      <c r="DC17" s="35">
        <v>0</v>
      </c>
      <c r="DD17" s="35"/>
      <c r="DE17" s="35"/>
      <c r="DF17" s="35"/>
      <c r="DG17" s="35"/>
      <c r="DH17" s="35">
        <f t="shared" si="31"/>
        <v>0</v>
      </c>
      <c r="DI17" s="36">
        <f t="shared" si="52"/>
        <v>-0.79213584800612424</v>
      </c>
      <c r="DJ17" s="35"/>
      <c r="DK17" s="37">
        <f t="shared" si="32"/>
        <v>0</v>
      </c>
      <c r="DL17" s="38">
        <f t="shared" si="33"/>
        <v>-29868</v>
      </c>
      <c r="DM17" s="34">
        <v>0</v>
      </c>
      <c r="DN17" s="35">
        <v>0</v>
      </c>
      <c r="DO17" s="35"/>
      <c r="DP17" s="35"/>
      <c r="DQ17" s="35"/>
      <c r="DR17" s="35"/>
      <c r="DS17" s="35">
        <f t="shared" si="34"/>
        <v>0</v>
      </c>
      <c r="DT17" s="36">
        <f t="shared" si="53"/>
        <v>-0.81170566875126082</v>
      </c>
      <c r="DU17" s="35"/>
      <c r="DV17" s="37">
        <f t="shared" si="35"/>
        <v>0</v>
      </c>
      <c r="DW17" s="38">
        <f t="shared" si="36"/>
        <v>-29868</v>
      </c>
      <c r="DX17" s="34">
        <v>0</v>
      </c>
      <c r="DY17" s="35">
        <v>0</v>
      </c>
      <c r="DZ17" s="35"/>
      <c r="EA17" s="35"/>
      <c r="EB17" s="35"/>
      <c r="EC17" s="35"/>
      <c r="ED17" s="35">
        <f t="shared" si="37"/>
        <v>0</v>
      </c>
      <c r="EE17" s="36">
        <f t="shared" si="54"/>
        <v>-0.82790767351548189</v>
      </c>
      <c r="EF17" s="35"/>
      <c r="EG17" s="37">
        <f t="shared" si="38"/>
        <v>0</v>
      </c>
      <c r="EH17" s="38">
        <f t="shared" si="39"/>
        <v>-29868</v>
      </c>
      <c r="EI17" s="39">
        <f t="shared" si="40"/>
        <v>29868</v>
      </c>
      <c r="EJ17" s="40">
        <f t="shared" si="41"/>
        <v>0</v>
      </c>
      <c r="EK17" s="41">
        <f t="shared" si="42"/>
        <v>5973.6</v>
      </c>
      <c r="EL17" s="41">
        <v>1963</v>
      </c>
      <c r="EM17" s="42">
        <f t="shared" si="43"/>
        <v>-5</v>
      </c>
      <c r="EN17" s="43">
        <f t="shared" si="44"/>
        <v>2.0430973000509427</v>
      </c>
      <c r="EO17" s="14"/>
      <c r="EP17" s="14"/>
      <c r="EQ17" s="14"/>
      <c r="ER17" s="7"/>
      <c r="ES17" s="7"/>
      <c r="ET17" s="7"/>
    </row>
    <row r="18" spans="1:150" s="46" customFormat="1" x14ac:dyDescent="0.25">
      <c r="A18" s="13" t="str">
        <f t="shared" si="0"/>
        <v/>
      </c>
      <c r="B18" s="30" t="str">
        <f t="shared" si="1"/>
        <v/>
      </c>
      <c r="C18" s="31"/>
      <c r="D18" s="32"/>
      <c r="E18" s="31"/>
      <c r="F18" s="33">
        <v>0</v>
      </c>
      <c r="G18" s="34">
        <v>0</v>
      </c>
      <c r="H18" s="35">
        <v>0</v>
      </c>
      <c r="I18" s="35"/>
      <c r="J18" s="35"/>
      <c r="K18" s="35"/>
      <c r="L18" s="35"/>
      <c r="M18" s="35">
        <f t="shared" si="2"/>
        <v>0</v>
      </c>
      <c r="N18" s="36">
        <f t="shared" si="3"/>
        <v>-1</v>
      </c>
      <c r="O18" s="35"/>
      <c r="P18" s="37">
        <f t="shared" si="4"/>
        <v>0</v>
      </c>
      <c r="Q18" s="38">
        <f t="shared" si="5"/>
        <v>0</v>
      </c>
      <c r="R18" s="34">
        <v>0</v>
      </c>
      <c r="S18" s="35">
        <v>14934</v>
      </c>
      <c r="T18" s="35"/>
      <c r="U18" s="35"/>
      <c r="V18" s="35"/>
      <c r="W18" s="35"/>
      <c r="X18" s="35">
        <f t="shared" si="6"/>
        <v>14934</v>
      </c>
      <c r="Y18" s="36">
        <f t="shared" si="7"/>
        <v>-1.0516947744454599</v>
      </c>
      <c r="Z18" s="35"/>
      <c r="AA18" s="37">
        <f t="shared" si="8"/>
        <v>0</v>
      </c>
      <c r="AB18" s="38">
        <f t="shared" si="9"/>
        <v>-14934</v>
      </c>
      <c r="AC18" s="34">
        <v>0</v>
      </c>
      <c r="AD18" s="35">
        <v>14934</v>
      </c>
      <c r="AE18" s="35"/>
      <c r="AF18" s="35"/>
      <c r="AG18" s="35"/>
      <c r="AH18" s="35"/>
      <c r="AI18" s="35">
        <f t="shared" si="10"/>
        <v>14934</v>
      </c>
      <c r="AJ18" s="36">
        <f t="shared" si="45"/>
        <v>-1.1090256028384327</v>
      </c>
      <c r="AK18" s="35"/>
      <c r="AL18" s="37">
        <f t="shared" si="11"/>
        <v>0</v>
      </c>
      <c r="AM18" s="38">
        <f t="shared" si="12"/>
        <v>-29868</v>
      </c>
      <c r="AN18" s="34">
        <v>0</v>
      </c>
      <c r="AO18" s="35">
        <v>0</v>
      </c>
      <c r="AP18" s="35"/>
      <c r="AQ18" s="35"/>
      <c r="AR18" s="35"/>
      <c r="AS18" s="35"/>
      <c r="AT18" s="35">
        <f t="shared" si="13"/>
        <v>0</v>
      </c>
      <c r="AU18" s="36">
        <f t="shared" si="46"/>
        <v>-1.1153115589529765</v>
      </c>
      <c r="AV18" s="35"/>
      <c r="AW18" s="37">
        <f t="shared" si="14"/>
        <v>0</v>
      </c>
      <c r="AX18" s="38">
        <f t="shared" si="15"/>
        <v>-29868</v>
      </c>
      <c r="AY18" s="34">
        <v>0</v>
      </c>
      <c r="AZ18" s="35">
        <v>0</v>
      </c>
      <c r="BA18" s="35"/>
      <c r="BB18" s="35"/>
      <c r="BC18" s="35"/>
      <c r="BD18" s="35"/>
      <c r="BE18" s="35">
        <f t="shared" si="16"/>
        <v>0</v>
      </c>
      <c r="BF18" s="36">
        <f t="shared" si="47"/>
        <v>-1.12236670681645</v>
      </c>
      <c r="BG18" s="35"/>
      <c r="BH18" s="37">
        <f t="shared" si="17"/>
        <v>0</v>
      </c>
      <c r="BI18" s="38">
        <f t="shared" si="18"/>
        <v>-29868</v>
      </c>
      <c r="BJ18" s="34">
        <v>0</v>
      </c>
      <c r="BK18" s="35">
        <v>0</v>
      </c>
      <c r="BL18" s="35"/>
      <c r="BM18" s="35"/>
      <c r="BN18" s="35"/>
      <c r="BO18" s="35"/>
      <c r="BP18" s="35">
        <f t="shared" si="19"/>
        <v>0</v>
      </c>
      <c r="BQ18" s="36">
        <f t="shared" si="48"/>
        <v>-1.1303414327607877</v>
      </c>
      <c r="BR18" s="35"/>
      <c r="BS18" s="37">
        <f t="shared" si="20"/>
        <v>0</v>
      </c>
      <c r="BT18" s="38">
        <f t="shared" si="21"/>
        <v>-29868</v>
      </c>
      <c r="BU18" s="34">
        <v>0</v>
      </c>
      <c r="BV18" s="35">
        <v>0</v>
      </c>
      <c r="BW18" s="35"/>
      <c r="BX18" s="35"/>
      <c r="BY18" s="35"/>
      <c r="BZ18" s="35"/>
      <c r="CA18" s="35">
        <f t="shared" si="22"/>
        <v>0</v>
      </c>
      <c r="CB18" s="36">
        <f t="shared" si="49"/>
        <v>-1.1394280592667283</v>
      </c>
      <c r="CC18" s="35"/>
      <c r="CD18" s="37">
        <f t="shared" si="23"/>
        <v>0</v>
      </c>
      <c r="CE18" s="38">
        <f t="shared" si="24"/>
        <v>-29868</v>
      </c>
      <c r="CF18" s="34">
        <v>0</v>
      </c>
      <c r="CG18" s="35">
        <v>0</v>
      </c>
      <c r="CH18" s="35"/>
      <c r="CI18" s="35"/>
      <c r="CJ18" s="35"/>
      <c r="CK18" s="35"/>
      <c r="CL18" s="35">
        <f t="shared" si="25"/>
        <v>0</v>
      </c>
      <c r="CM18" s="36">
        <f t="shared" si="50"/>
        <v>-1.1498765580779189</v>
      </c>
      <c r="CN18" s="35"/>
      <c r="CO18" s="37">
        <f t="shared" si="26"/>
        <v>0</v>
      </c>
      <c r="CP18" s="38">
        <f t="shared" si="27"/>
        <v>-29868</v>
      </c>
      <c r="CQ18" s="34">
        <v>0</v>
      </c>
      <c r="CR18" s="35">
        <v>0</v>
      </c>
      <c r="CS18" s="35"/>
      <c r="CT18" s="35"/>
      <c r="CU18" s="35"/>
      <c r="CV18" s="35"/>
      <c r="CW18" s="35">
        <f t="shared" si="28"/>
        <v>0</v>
      </c>
      <c r="CX18" s="36">
        <f t="shared" si="51"/>
        <v>-1.1620179007323026</v>
      </c>
      <c r="CY18" s="35"/>
      <c r="CZ18" s="37">
        <f t="shared" si="29"/>
        <v>0</v>
      </c>
      <c r="DA18" s="38">
        <f t="shared" si="30"/>
        <v>-29868</v>
      </c>
      <c r="DB18" s="34">
        <v>0</v>
      </c>
      <c r="DC18" s="35">
        <v>0</v>
      </c>
      <c r="DD18" s="35"/>
      <c r="DE18" s="35"/>
      <c r="DF18" s="35"/>
      <c r="DG18" s="35"/>
      <c r="DH18" s="35">
        <f t="shared" si="31"/>
        <v>0</v>
      </c>
      <c r="DI18" s="36">
        <f t="shared" si="52"/>
        <v>-1.1762997591726874</v>
      </c>
      <c r="DJ18" s="35"/>
      <c r="DK18" s="37">
        <f t="shared" si="32"/>
        <v>0</v>
      </c>
      <c r="DL18" s="38">
        <f t="shared" si="33"/>
        <v>-29868</v>
      </c>
      <c r="DM18" s="34">
        <v>0</v>
      </c>
      <c r="DN18" s="35">
        <v>0</v>
      </c>
      <c r="DO18" s="35"/>
      <c r="DP18" s="35"/>
      <c r="DQ18" s="35"/>
      <c r="DR18" s="35"/>
      <c r="DS18" s="35">
        <f t="shared" si="34"/>
        <v>0</v>
      </c>
      <c r="DT18" s="36">
        <f t="shared" si="53"/>
        <v>-1.1933429137375229</v>
      </c>
      <c r="DU18" s="35"/>
      <c r="DV18" s="37">
        <f t="shared" si="35"/>
        <v>0</v>
      </c>
      <c r="DW18" s="38">
        <f t="shared" si="36"/>
        <v>-29868</v>
      </c>
      <c r="DX18" s="34">
        <v>0</v>
      </c>
      <c r="DY18" s="35">
        <v>0</v>
      </c>
      <c r="DZ18" s="35"/>
      <c r="EA18" s="35"/>
      <c r="EB18" s="35"/>
      <c r="EC18" s="35"/>
      <c r="ED18" s="35">
        <f t="shared" si="37"/>
        <v>0</v>
      </c>
      <c r="EE18" s="36">
        <f t="shared" si="54"/>
        <v>-1.2140338808152034</v>
      </c>
      <c r="EF18" s="35"/>
      <c r="EG18" s="37">
        <f t="shared" si="38"/>
        <v>0</v>
      </c>
      <c r="EH18" s="38">
        <f t="shared" si="39"/>
        <v>-29868</v>
      </c>
      <c r="EI18" s="39">
        <f t="shared" si="40"/>
        <v>29868</v>
      </c>
      <c r="EJ18" s="40">
        <f t="shared" si="41"/>
        <v>0</v>
      </c>
      <c r="EK18" s="41">
        <f t="shared" si="42"/>
        <v>5973.6</v>
      </c>
      <c r="EL18" s="41">
        <v>114507.91666666667</v>
      </c>
      <c r="EM18" s="42">
        <f t="shared" si="43"/>
        <v>-5</v>
      </c>
      <c r="EN18" s="43">
        <f t="shared" si="44"/>
        <v>-0.94783242788890132</v>
      </c>
      <c r="EO18" s="44"/>
      <c r="EP18" s="44"/>
      <c r="EQ18" s="44"/>
      <c r="ER18" s="45"/>
      <c r="ES18" s="45"/>
      <c r="ET18" s="45"/>
    </row>
    <row r="19" spans="1:150" s="13" customFormat="1" x14ac:dyDescent="0.25">
      <c r="A19" s="13" t="str">
        <f t="shared" si="0"/>
        <v/>
      </c>
      <c r="B19" s="30" t="str">
        <f t="shared" si="1"/>
        <v/>
      </c>
      <c r="C19" s="31"/>
      <c r="D19" s="32"/>
      <c r="E19" s="31"/>
      <c r="F19" s="33">
        <v>0</v>
      </c>
      <c r="G19" s="34">
        <v>0</v>
      </c>
      <c r="H19" s="35">
        <v>0</v>
      </c>
      <c r="I19" s="35"/>
      <c r="J19" s="35"/>
      <c r="K19" s="35"/>
      <c r="L19" s="35"/>
      <c r="M19" s="35">
        <f t="shared" si="2"/>
        <v>0</v>
      </c>
      <c r="N19" s="36">
        <f t="shared" si="3"/>
        <v>-1</v>
      </c>
      <c r="O19" s="35"/>
      <c r="P19" s="37">
        <f t="shared" si="4"/>
        <v>0</v>
      </c>
      <c r="Q19" s="38">
        <f t="shared" si="5"/>
        <v>0</v>
      </c>
      <c r="R19" s="34">
        <v>0</v>
      </c>
      <c r="S19" s="35">
        <v>14934</v>
      </c>
      <c r="T19" s="35"/>
      <c r="U19" s="35"/>
      <c r="V19" s="35"/>
      <c r="W19" s="35"/>
      <c r="X19" s="35">
        <f t="shared" si="6"/>
        <v>14934</v>
      </c>
      <c r="Y19" s="36">
        <f t="shared" si="7"/>
        <v>-1.1471127135173473</v>
      </c>
      <c r="Z19" s="35"/>
      <c r="AA19" s="37">
        <f t="shared" si="8"/>
        <v>0</v>
      </c>
      <c r="AB19" s="38">
        <f t="shared" si="9"/>
        <v>-14934</v>
      </c>
      <c r="AC19" s="34">
        <v>0</v>
      </c>
      <c r="AD19" s="35">
        <v>14934</v>
      </c>
      <c r="AE19" s="35"/>
      <c r="AF19" s="35"/>
      <c r="AG19" s="35"/>
      <c r="AH19" s="35"/>
      <c r="AI19" s="35">
        <f t="shared" si="10"/>
        <v>14934</v>
      </c>
      <c r="AJ19" s="36">
        <f t="shared" si="45"/>
        <v>-1.3449757449757449</v>
      </c>
      <c r="AK19" s="35"/>
      <c r="AL19" s="37">
        <f t="shared" si="11"/>
        <v>0</v>
      </c>
      <c r="AM19" s="38">
        <f t="shared" si="12"/>
        <v>-29868</v>
      </c>
      <c r="AN19" s="34">
        <v>0</v>
      </c>
      <c r="AO19" s="35">
        <v>0</v>
      </c>
      <c r="AP19" s="35"/>
      <c r="AQ19" s="35"/>
      <c r="AR19" s="35"/>
      <c r="AS19" s="35"/>
      <c r="AT19" s="35">
        <f t="shared" si="13"/>
        <v>0</v>
      </c>
      <c r="AU19" s="36">
        <f t="shared" si="46"/>
        <v>-1.4168830081232728</v>
      </c>
      <c r="AV19" s="35"/>
      <c r="AW19" s="37">
        <f t="shared" si="14"/>
        <v>0</v>
      </c>
      <c r="AX19" s="38">
        <f t="shared" si="15"/>
        <v>-29868</v>
      </c>
      <c r="AY19" s="34">
        <v>0</v>
      </c>
      <c r="AZ19" s="35">
        <v>0</v>
      </c>
      <c r="BA19" s="35"/>
      <c r="BB19" s="35"/>
      <c r="BC19" s="35"/>
      <c r="BD19" s="35"/>
      <c r="BE19" s="35">
        <f t="shared" si="16"/>
        <v>0</v>
      </c>
      <c r="BF19" s="36">
        <f t="shared" si="47"/>
        <v>-1.526661024121879</v>
      </c>
      <c r="BG19" s="35"/>
      <c r="BH19" s="37">
        <f t="shared" si="17"/>
        <v>0</v>
      </c>
      <c r="BI19" s="38">
        <f t="shared" si="18"/>
        <v>-29868</v>
      </c>
      <c r="BJ19" s="34">
        <v>0</v>
      </c>
      <c r="BK19" s="35">
        <v>0</v>
      </c>
      <c r="BL19" s="35"/>
      <c r="BM19" s="35"/>
      <c r="BN19" s="35"/>
      <c r="BO19" s="35"/>
      <c r="BP19" s="35">
        <f t="shared" si="19"/>
        <v>0</v>
      </c>
      <c r="BQ19" s="36">
        <f t="shared" si="48"/>
        <v>-1.7149217291397387</v>
      </c>
      <c r="BR19" s="35"/>
      <c r="BS19" s="37">
        <f t="shared" si="20"/>
        <v>0</v>
      </c>
      <c r="BT19" s="38">
        <f t="shared" si="21"/>
        <v>-29868</v>
      </c>
      <c r="BU19" s="34">
        <v>0</v>
      </c>
      <c r="BV19" s="35">
        <v>0</v>
      </c>
      <c r="BW19" s="35"/>
      <c r="BX19" s="35"/>
      <c r="BY19" s="35"/>
      <c r="BZ19" s="35"/>
      <c r="CA19" s="35">
        <f t="shared" si="22"/>
        <v>0</v>
      </c>
      <c r="CB19" s="36">
        <f t="shared" si="49"/>
        <v>-2.112650871703174</v>
      </c>
      <c r="CC19" s="35"/>
      <c r="CD19" s="37">
        <f t="shared" si="23"/>
        <v>0</v>
      </c>
      <c r="CE19" s="38">
        <f t="shared" si="24"/>
        <v>-29868</v>
      </c>
      <c r="CF19" s="34">
        <v>0</v>
      </c>
      <c r="CG19" s="35">
        <v>0</v>
      </c>
      <c r="CH19" s="35"/>
      <c r="CI19" s="35"/>
      <c r="CJ19" s="35"/>
      <c r="CK19" s="35"/>
      <c r="CL19" s="35">
        <f t="shared" si="25"/>
        <v>0</v>
      </c>
      <c r="CM19" s="36">
        <f t="shared" si="50"/>
        <v>-3.507808564231738</v>
      </c>
      <c r="CN19" s="35"/>
      <c r="CO19" s="37">
        <f t="shared" si="26"/>
        <v>0</v>
      </c>
      <c r="CP19" s="38">
        <f t="shared" si="27"/>
        <v>-29868</v>
      </c>
      <c r="CQ19" s="34">
        <v>0</v>
      </c>
      <c r="CR19" s="35">
        <v>0</v>
      </c>
      <c r="CS19" s="35"/>
      <c r="CT19" s="35"/>
      <c r="CU19" s="35"/>
      <c r="CV19" s="35"/>
      <c r="CW19" s="35">
        <f t="shared" si="28"/>
        <v>0</v>
      </c>
      <c r="CX19" s="36">
        <f t="shared" si="51"/>
        <v>8.8769841269841265</v>
      </c>
      <c r="CY19" s="35"/>
      <c r="CZ19" s="37">
        <f t="shared" si="29"/>
        <v>0</v>
      </c>
      <c r="DA19" s="38">
        <f t="shared" si="30"/>
        <v>-29868</v>
      </c>
      <c r="DB19" s="34">
        <v>0</v>
      </c>
      <c r="DC19" s="35">
        <v>0</v>
      </c>
      <c r="DD19" s="35"/>
      <c r="DE19" s="35"/>
      <c r="DF19" s="35"/>
      <c r="DG19" s="35"/>
      <c r="DH19" s="35">
        <f t="shared" si="31"/>
        <v>0</v>
      </c>
      <c r="DI19" s="36">
        <f t="shared" si="52"/>
        <v>0.66321416638823927</v>
      </c>
      <c r="DJ19" s="35"/>
      <c r="DK19" s="37">
        <f t="shared" si="32"/>
        <v>0</v>
      </c>
      <c r="DL19" s="38">
        <f t="shared" si="33"/>
        <v>-29868</v>
      </c>
      <c r="DM19" s="34">
        <v>0</v>
      </c>
      <c r="DN19" s="35">
        <v>0</v>
      </c>
      <c r="DO19" s="35"/>
      <c r="DP19" s="35"/>
      <c r="DQ19" s="35"/>
      <c r="DR19" s="35"/>
      <c r="DS19" s="35">
        <f t="shared" si="34"/>
        <v>0</v>
      </c>
      <c r="DT19" s="36">
        <f t="shared" si="53"/>
        <v>-9.1937249179131708E-2</v>
      </c>
      <c r="DU19" s="35"/>
      <c r="DV19" s="37">
        <f t="shared" si="35"/>
        <v>0</v>
      </c>
      <c r="DW19" s="38">
        <f t="shared" si="36"/>
        <v>-29868</v>
      </c>
      <c r="DX19" s="34">
        <v>0</v>
      </c>
      <c r="DY19" s="35">
        <v>0</v>
      </c>
      <c r="DZ19" s="35"/>
      <c r="EA19" s="35"/>
      <c r="EB19" s="35"/>
      <c r="EC19" s="35"/>
      <c r="ED19" s="35">
        <f t="shared" si="37"/>
        <v>0</v>
      </c>
      <c r="EE19" s="36">
        <f t="shared" si="54"/>
        <v>-0.37548613724752228</v>
      </c>
      <c r="EF19" s="35"/>
      <c r="EG19" s="37">
        <f t="shared" si="38"/>
        <v>0</v>
      </c>
      <c r="EH19" s="38">
        <f t="shared" si="39"/>
        <v>-29868</v>
      </c>
      <c r="EI19" s="39">
        <f t="shared" si="40"/>
        <v>29868</v>
      </c>
      <c r="EJ19" s="40">
        <f t="shared" si="41"/>
        <v>0</v>
      </c>
      <c r="EK19" s="41">
        <f t="shared" si="42"/>
        <v>5973.6</v>
      </c>
      <c r="EL19" s="41">
        <v>41867.75</v>
      </c>
      <c r="EM19" s="42">
        <f t="shared" si="43"/>
        <v>-5</v>
      </c>
      <c r="EN19" s="43">
        <f t="shared" si="44"/>
        <v>-0.85732216324020283</v>
      </c>
      <c r="EO19" s="14"/>
      <c r="EP19" s="14"/>
      <c r="EQ19" s="14"/>
      <c r="ER19" s="7"/>
      <c r="ES19" s="7"/>
      <c r="ET19" s="7"/>
    </row>
    <row r="20" spans="1:150" s="46" customFormat="1" x14ac:dyDescent="0.25">
      <c r="A20" s="13" t="str">
        <f t="shared" si="0"/>
        <v/>
      </c>
      <c r="B20" s="30" t="str">
        <f t="shared" si="1"/>
        <v/>
      </c>
      <c r="C20" s="31"/>
      <c r="D20" s="32"/>
      <c r="E20" s="31"/>
      <c r="F20" s="33">
        <v>0</v>
      </c>
      <c r="G20" s="34">
        <v>0</v>
      </c>
      <c r="H20" s="35">
        <v>0</v>
      </c>
      <c r="I20" s="35"/>
      <c r="J20" s="35"/>
      <c r="K20" s="35"/>
      <c r="L20" s="35"/>
      <c r="M20" s="35">
        <f t="shared" si="2"/>
        <v>0</v>
      </c>
      <c r="N20" s="36">
        <f t="shared" si="3"/>
        <v>-1</v>
      </c>
      <c r="O20" s="35"/>
      <c r="P20" s="37">
        <f t="shared" si="4"/>
        <v>0</v>
      </c>
      <c r="Q20" s="38">
        <f t="shared" si="5"/>
        <v>0</v>
      </c>
      <c r="R20" s="34">
        <v>0</v>
      </c>
      <c r="S20" s="35">
        <v>14934</v>
      </c>
      <c r="T20" s="35"/>
      <c r="U20" s="35"/>
      <c r="V20" s="35"/>
      <c r="W20" s="35"/>
      <c r="X20" s="35">
        <f t="shared" si="6"/>
        <v>14934</v>
      </c>
      <c r="Y20" s="36">
        <f t="shared" si="7"/>
        <v>-0.20963217782482138</v>
      </c>
      <c r="Z20" s="35"/>
      <c r="AA20" s="37">
        <f t="shared" si="8"/>
        <v>0</v>
      </c>
      <c r="AB20" s="38">
        <f t="shared" si="9"/>
        <v>-14934</v>
      </c>
      <c r="AC20" s="34">
        <v>0</v>
      </c>
      <c r="AD20" s="35">
        <v>14934</v>
      </c>
      <c r="AE20" s="35"/>
      <c r="AF20" s="35"/>
      <c r="AG20" s="35"/>
      <c r="AH20" s="35"/>
      <c r="AI20" s="35">
        <f t="shared" si="10"/>
        <v>14934</v>
      </c>
      <c r="AJ20" s="36">
        <f t="shared" si="45"/>
        <v>-0.1170888882319903</v>
      </c>
      <c r="AK20" s="35"/>
      <c r="AL20" s="37">
        <f t="shared" si="11"/>
        <v>0</v>
      </c>
      <c r="AM20" s="38">
        <f t="shared" si="12"/>
        <v>-29868</v>
      </c>
      <c r="AN20" s="34">
        <v>0</v>
      </c>
      <c r="AO20" s="35">
        <v>0</v>
      </c>
      <c r="AP20" s="35"/>
      <c r="AQ20" s="35"/>
      <c r="AR20" s="35"/>
      <c r="AS20" s="35"/>
      <c r="AT20" s="35">
        <f t="shared" si="13"/>
        <v>0</v>
      </c>
      <c r="AU20" s="36">
        <f t="shared" si="46"/>
        <v>-0.38748641387937577</v>
      </c>
      <c r="AV20" s="35"/>
      <c r="AW20" s="37">
        <f t="shared" si="14"/>
        <v>0</v>
      </c>
      <c r="AX20" s="38">
        <f t="shared" si="15"/>
        <v>-29868</v>
      </c>
      <c r="AY20" s="34">
        <v>0</v>
      </c>
      <c r="AZ20" s="35">
        <v>0</v>
      </c>
      <c r="BA20" s="35"/>
      <c r="BB20" s="35"/>
      <c r="BC20" s="35"/>
      <c r="BD20" s="35"/>
      <c r="BE20" s="35">
        <f t="shared" si="16"/>
        <v>0</v>
      </c>
      <c r="BF20" s="36">
        <f t="shared" si="47"/>
        <v>-0.53109251613105801</v>
      </c>
      <c r="BG20" s="35"/>
      <c r="BH20" s="37">
        <f t="shared" si="17"/>
        <v>0</v>
      </c>
      <c r="BI20" s="38">
        <f t="shared" si="18"/>
        <v>-29868</v>
      </c>
      <c r="BJ20" s="34">
        <v>0</v>
      </c>
      <c r="BK20" s="35">
        <v>0</v>
      </c>
      <c r="BL20" s="35"/>
      <c r="BM20" s="35"/>
      <c r="BN20" s="35"/>
      <c r="BO20" s="35"/>
      <c r="BP20" s="35">
        <f t="shared" si="19"/>
        <v>0</v>
      </c>
      <c r="BQ20" s="36">
        <f t="shared" si="48"/>
        <v>-0.62014981368671385</v>
      </c>
      <c r="BR20" s="35"/>
      <c r="BS20" s="37">
        <f t="shared" si="20"/>
        <v>0</v>
      </c>
      <c r="BT20" s="38">
        <f t="shared" si="21"/>
        <v>-29868</v>
      </c>
      <c r="BU20" s="34">
        <v>0</v>
      </c>
      <c r="BV20" s="35">
        <v>0</v>
      </c>
      <c r="BW20" s="35"/>
      <c r="BX20" s="35"/>
      <c r="BY20" s="35"/>
      <c r="BZ20" s="35"/>
      <c r="CA20" s="35">
        <f t="shared" si="22"/>
        <v>0</v>
      </c>
      <c r="CB20" s="36">
        <f t="shared" si="49"/>
        <v>-0.68077806872227864</v>
      </c>
      <c r="CC20" s="35"/>
      <c r="CD20" s="37">
        <f t="shared" si="23"/>
        <v>0</v>
      </c>
      <c r="CE20" s="38">
        <f t="shared" si="24"/>
        <v>-29868</v>
      </c>
      <c r="CF20" s="34">
        <v>0</v>
      </c>
      <c r="CG20" s="35">
        <v>0</v>
      </c>
      <c r="CH20" s="35"/>
      <c r="CI20" s="35"/>
      <c r="CJ20" s="35"/>
      <c r="CK20" s="35"/>
      <c r="CL20" s="35">
        <f t="shared" si="25"/>
        <v>0</v>
      </c>
      <c r="CM20" s="36">
        <f t="shared" si="50"/>
        <v>-0.7247163568327819</v>
      </c>
      <c r="CN20" s="35"/>
      <c r="CO20" s="37">
        <f t="shared" si="26"/>
        <v>0</v>
      </c>
      <c r="CP20" s="38">
        <f t="shared" si="27"/>
        <v>-29868</v>
      </c>
      <c r="CQ20" s="34">
        <v>0</v>
      </c>
      <c r="CR20" s="35">
        <v>0</v>
      </c>
      <c r="CS20" s="35"/>
      <c r="CT20" s="35"/>
      <c r="CU20" s="35"/>
      <c r="CV20" s="35"/>
      <c r="CW20" s="35">
        <f t="shared" si="28"/>
        <v>0</v>
      </c>
      <c r="CX20" s="36">
        <f t="shared" si="51"/>
        <v>-0.75802257094942194</v>
      </c>
      <c r="CY20" s="35"/>
      <c r="CZ20" s="37">
        <f t="shared" si="29"/>
        <v>0</v>
      </c>
      <c r="DA20" s="38">
        <f t="shared" si="30"/>
        <v>-29868</v>
      </c>
      <c r="DB20" s="34">
        <v>0</v>
      </c>
      <c r="DC20" s="35">
        <v>0</v>
      </c>
      <c r="DD20" s="35"/>
      <c r="DE20" s="35"/>
      <c r="DF20" s="35"/>
      <c r="DG20" s="35"/>
      <c r="DH20" s="35">
        <f t="shared" si="31"/>
        <v>0</v>
      </c>
      <c r="DI20" s="36">
        <f t="shared" si="52"/>
        <v>-0.78413928176516079</v>
      </c>
      <c r="DJ20" s="35"/>
      <c r="DK20" s="37">
        <f t="shared" si="32"/>
        <v>0</v>
      </c>
      <c r="DL20" s="38">
        <f t="shared" si="33"/>
        <v>-29868</v>
      </c>
      <c r="DM20" s="34">
        <v>0</v>
      </c>
      <c r="DN20" s="35">
        <v>0</v>
      </c>
      <c r="DO20" s="35"/>
      <c r="DP20" s="35"/>
      <c r="DQ20" s="35"/>
      <c r="DR20" s="35"/>
      <c r="DS20" s="35">
        <f t="shared" si="34"/>
        <v>0</v>
      </c>
      <c r="DT20" s="36">
        <f t="shared" si="53"/>
        <v>-0.80516761143110616</v>
      </c>
      <c r="DU20" s="35"/>
      <c r="DV20" s="37">
        <f t="shared" si="35"/>
        <v>0</v>
      </c>
      <c r="DW20" s="38">
        <f t="shared" si="36"/>
        <v>-29868</v>
      </c>
      <c r="DX20" s="34">
        <v>0</v>
      </c>
      <c r="DY20" s="35">
        <v>0</v>
      </c>
      <c r="DZ20" s="35"/>
      <c r="EA20" s="35"/>
      <c r="EB20" s="35"/>
      <c r="EC20" s="35"/>
      <c r="ED20" s="35">
        <f t="shared" si="37"/>
        <v>0</v>
      </c>
      <c r="EE20" s="36">
        <f t="shared" si="54"/>
        <v>-0.82246262668291381</v>
      </c>
      <c r="EF20" s="35"/>
      <c r="EG20" s="37">
        <f t="shared" si="38"/>
        <v>0</v>
      </c>
      <c r="EH20" s="38">
        <f t="shared" si="39"/>
        <v>-29868</v>
      </c>
      <c r="EI20" s="39">
        <f t="shared" si="40"/>
        <v>29868</v>
      </c>
      <c r="EJ20" s="40">
        <f t="shared" si="41"/>
        <v>0</v>
      </c>
      <c r="EK20" s="41">
        <f t="shared" si="42"/>
        <v>5973.6</v>
      </c>
      <c r="EL20" s="41">
        <v>11991.416666666666</v>
      </c>
      <c r="EM20" s="42">
        <f t="shared" si="43"/>
        <v>-5</v>
      </c>
      <c r="EN20" s="43">
        <f t="shared" si="44"/>
        <v>-0.5018436798543402</v>
      </c>
      <c r="EO20" s="44"/>
      <c r="EP20" s="44"/>
      <c r="EQ20" s="44"/>
      <c r="ER20" s="45"/>
      <c r="ES20" s="45"/>
      <c r="ET20" s="45"/>
    </row>
    <row r="21" spans="1:150" s="13" customFormat="1" x14ac:dyDescent="0.25">
      <c r="A21" s="13" t="str">
        <f t="shared" si="0"/>
        <v/>
      </c>
      <c r="B21" s="30" t="str">
        <f t="shared" si="1"/>
        <v/>
      </c>
      <c r="C21" s="31"/>
      <c r="D21" s="32"/>
      <c r="E21" s="31"/>
      <c r="F21" s="33">
        <v>0</v>
      </c>
      <c r="G21" s="34">
        <v>0</v>
      </c>
      <c r="H21" s="35">
        <v>0</v>
      </c>
      <c r="I21" s="35"/>
      <c r="J21" s="35"/>
      <c r="K21" s="35"/>
      <c r="L21" s="35"/>
      <c r="M21" s="35">
        <f t="shared" si="2"/>
        <v>0</v>
      </c>
      <c r="N21" s="36">
        <f t="shared" si="3"/>
        <v>-1</v>
      </c>
      <c r="O21" s="35"/>
      <c r="P21" s="37">
        <f t="shared" si="4"/>
        <v>0</v>
      </c>
      <c r="Q21" s="38">
        <f t="shared" si="5"/>
        <v>0</v>
      </c>
      <c r="R21" s="34">
        <v>0</v>
      </c>
      <c r="S21" s="35">
        <v>14934</v>
      </c>
      <c r="T21" s="35"/>
      <c r="U21" s="35"/>
      <c r="V21" s="35"/>
      <c r="W21" s="35"/>
      <c r="X21" s="35">
        <f t="shared" si="6"/>
        <v>14934</v>
      </c>
      <c r="Y21" s="36">
        <f t="shared" si="7"/>
        <v>-1.2064532183145322</v>
      </c>
      <c r="Z21" s="35"/>
      <c r="AA21" s="37">
        <f t="shared" si="8"/>
        <v>0</v>
      </c>
      <c r="AB21" s="38">
        <f t="shared" si="9"/>
        <v>-14934</v>
      </c>
      <c r="AC21" s="34">
        <v>0</v>
      </c>
      <c r="AD21" s="35">
        <v>14934</v>
      </c>
      <c r="AE21" s="35"/>
      <c r="AF21" s="35"/>
      <c r="AG21" s="35"/>
      <c r="AH21" s="35"/>
      <c r="AI21" s="35">
        <f t="shared" si="10"/>
        <v>14934</v>
      </c>
      <c r="AJ21" s="36">
        <f t="shared" si="45"/>
        <v>-1.5203303020800669</v>
      </c>
      <c r="AK21" s="35"/>
      <c r="AL21" s="37">
        <f t="shared" si="11"/>
        <v>0</v>
      </c>
      <c r="AM21" s="38">
        <f t="shared" si="12"/>
        <v>-29868</v>
      </c>
      <c r="AN21" s="34">
        <v>0</v>
      </c>
      <c r="AO21" s="35">
        <v>0</v>
      </c>
      <c r="AP21" s="35"/>
      <c r="AQ21" s="35"/>
      <c r="AR21" s="35"/>
      <c r="AS21" s="35"/>
      <c r="AT21" s="35">
        <f t="shared" si="13"/>
        <v>0</v>
      </c>
      <c r="AU21" s="36">
        <f t="shared" si="46"/>
        <v>-1.7033060186493361</v>
      </c>
      <c r="AV21" s="35"/>
      <c r="AW21" s="37">
        <f t="shared" si="14"/>
        <v>0</v>
      </c>
      <c r="AX21" s="38">
        <f t="shared" si="15"/>
        <v>-29868</v>
      </c>
      <c r="AY21" s="34">
        <v>0</v>
      </c>
      <c r="AZ21" s="35">
        <v>0</v>
      </c>
      <c r="BA21" s="35"/>
      <c r="BB21" s="35"/>
      <c r="BC21" s="35"/>
      <c r="BD21" s="35"/>
      <c r="BE21" s="35">
        <f t="shared" si="16"/>
        <v>0</v>
      </c>
      <c r="BF21" s="36">
        <f t="shared" si="47"/>
        <v>-2.0847679232948355</v>
      </c>
      <c r="BG21" s="35"/>
      <c r="BH21" s="37">
        <f t="shared" si="17"/>
        <v>0</v>
      </c>
      <c r="BI21" s="38">
        <f t="shared" si="18"/>
        <v>-29868</v>
      </c>
      <c r="BJ21" s="34">
        <v>0</v>
      </c>
      <c r="BK21" s="35">
        <v>0</v>
      </c>
      <c r="BL21" s="35"/>
      <c r="BM21" s="35"/>
      <c r="BN21" s="35"/>
      <c r="BO21" s="35"/>
      <c r="BP21" s="35">
        <f t="shared" si="19"/>
        <v>0</v>
      </c>
      <c r="BQ21" s="36">
        <f t="shared" si="48"/>
        <v>-3.3704761904761904</v>
      </c>
      <c r="BR21" s="35"/>
      <c r="BS21" s="37">
        <f t="shared" si="20"/>
        <v>0</v>
      </c>
      <c r="BT21" s="38">
        <f t="shared" si="21"/>
        <v>-29868</v>
      </c>
      <c r="BU21" s="34">
        <v>0</v>
      </c>
      <c r="BV21" s="35">
        <v>0</v>
      </c>
      <c r="BW21" s="35"/>
      <c r="BX21" s="35"/>
      <c r="BY21" s="35"/>
      <c r="BZ21" s="35"/>
      <c r="CA21" s="35">
        <f t="shared" si="22"/>
        <v>0</v>
      </c>
      <c r="CB21" s="36">
        <f t="shared" si="49"/>
        <v>11.796915167095115</v>
      </c>
      <c r="CC21" s="35"/>
      <c r="CD21" s="37">
        <f t="shared" si="23"/>
        <v>0</v>
      </c>
      <c r="CE21" s="38">
        <f t="shared" si="24"/>
        <v>-29868</v>
      </c>
      <c r="CF21" s="34">
        <v>0</v>
      </c>
      <c r="CG21" s="35">
        <v>0</v>
      </c>
      <c r="CH21" s="35"/>
      <c r="CI21" s="35"/>
      <c r="CJ21" s="35"/>
      <c r="CK21" s="35"/>
      <c r="CL21" s="35">
        <f t="shared" si="25"/>
        <v>0</v>
      </c>
      <c r="CM21" s="36">
        <f t="shared" si="50"/>
        <v>0.72967338429464901</v>
      </c>
      <c r="CN21" s="35"/>
      <c r="CO21" s="37">
        <f t="shared" si="26"/>
        <v>0</v>
      </c>
      <c r="CP21" s="38">
        <f t="shared" si="27"/>
        <v>-29868</v>
      </c>
      <c r="CQ21" s="34">
        <v>0</v>
      </c>
      <c r="CR21" s="35">
        <v>0</v>
      </c>
      <c r="CS21" s="35"/>
      <c r="CT21" s="35"/>
      <c r="CU21" s="35"/>
      <c r="CV21" s="35"/>
      <c r="CW21" s="35">
        <f t="shared" si="28"/>
        <v>0</v>
      </c>
      <c r="CX21" s="36">
        <f t="shared" si="51"/>
        <v>-7.2479970188187068E-2</v>
      </c>
      <c r="CY21" s="35"/>
      <c r="CZ21" s="37">
        <f t="shared" si="29"/>
        <v>0</v>
      </c>
      <c r="DA21" s="38">
        <f t="shared" si="30"/>
        <v>-29868</v>
      </c>
      <c r="DB21" s="34">
        <v>0</v>
      </c>
      <c r="DC21" s="35">
        <v>0</v>
      </c>
      <c r="DD21" s="35"/>
      <c r="DE21" s="35"/>
      <c r="DF21" s="35"/>
      <c r="DG21" s="35"/>
      <c r="DH21" s="35">
        <f t="shared" si="31"/>
        <v>0</v>
      </c>
      <c r="DI21" s="36">
        <f t="shared" si="52"/>
        <v>-0.36634419551934827</v>
      </c>
      <c r="DJ21" s="35"/>
      <c r="DK21" s="37">
        <f t="shared" si="32"/>
        <v>0</v>
      </c>
      <c r="DL21" s="38">
        <f t="shared" si="33"/>
        <v>-29868</v>
      </c>
      <c r="DM21" s="34">
        <v>0</v>
      </c>
      <c r="DN21" s="35">
        <v>0</v>
      </c>
      <c r="DO21" s="35"/>
      <c r="DP21" s="35"/>
      <c r="DQ21" s="35"/>
      <c r="DR21" s="35"/>
      <c r="DS21" s="35">
        <f t="shared" si="34"/>
        <v>0</v>
      </c>
      <c r="DT21" s="36">
        <f t="shared" si="53"/>
        <v>-0.51880135331077815</v>
      </c>
      <c r="DU21" s="35"/>
      <c r="DV21" s="37">
        <f t="shared" si="35"/>
        <v>0</v>
      </c>
      <c r="DW21" s="38">
        <f t="shared" si="36"/>
        <v>-29868</v>
      </c>
      <c r="DX21" s="34">
        <v>0</v>
      </c>
      <c r="DY21" s="35">
        <v>0</v>
      </c>
      <c r="DZ21" s="35"/>
      <c r="EA21" s="35"/>
      <c r="EB21" s="35"/>
      <c r="EC21" s="35"/>
      <c r="ED21" s="35">
        <f t="shared" si="37"/>
        <v>0</v>
      </c>
      <c r="EE21" s="36">
        <f t="shared" si="54"/>
        <v>-0.61212404550412969</v>
      </c>
      <c r="EF21" s="35"/>
      <c r="EG21" s="37">
        <f t="shared" si="38"/>
        <v>0</v>
      </c>
      <c r="EH21" s="38">
        <f t="shared" si="39"/>
        <v>-29868</v>
      </c>
      <c r="EI21" s="39">
        <f t="shared" si="40"/>
        <v>29868</v>
      </c>
      <c r="EJ21" s="40">
        <f t="shared" si="41"/>
        <v>0</v>
      </c>
      <c r="EK21" s="41">
        <f t="shared" si="42"/>
        <v>5973.6</v>
      </c>
      <c r="EL21" s="41">
        <v>6250.166666666667</v>
      </c>
      <c r="EM21" s="42">
        <f t="shared" si="43"/>
        <v>-5</v>
      </c>
      <c r="EN21" s="43">
        <f t="shared" si="44"/>
        <v>-4.424948668035518E-2</v>
      </c>
      <c r="EO21" s="14"/>
      <c r="EP21" s="14"/>
      <c r="EQ21" s="14"/>
      <c r="ER21" s="7"/>
      <c r="ES21" s="7"/>
      <c r="ET21" s="7"/>
    </row>
    <row r="22" spans="1:150" s="46" customFormat="1" x14ac:dyDescent="0.25">
      <c r="A22" s="13" t="str">
        <f t="shared" si="0"/>
        <v/>
      </c>
      <c r="B22" s="30" t="str">
        <f t="shared" si="1"/>
        <v/>
      </c>
      <c r="C22" s="31"/>
      <c r="D22" s="32"/>
      <c r="E22" s="31"/>
      <c r="F22" s="33">
        <v>0</v>
      </c>
      <c r="G22" s="34">
        <v>0</v>
      </c>
      <c r="H22" s="35">
        <v>0</v>
      </c>
      <c r="I22" s="35"/>
      <c r="J22" s="35"/>
      <c r="K22" s="35"/>
      <c r="L22" s="35"/>
      <c r="M22" s="35">
        <f t="shared" si="2"/>
        <v>0</v>
      </c>
      <c r="N22" s="36">
        <f t="shared" si="3"/>
        <v>-1</v>
      </c>
      <c r="O22" s="35"/>
      <c r="P22" s="37">
        <f t="shared" si="4"/>
        <v>0</v>
      </c>
      <c r="Q22" s="38">
        <f t="shared" si="5"/>
        <v>0</v>
      </c>
      <c r="R22" s="34">
        <v>0</v>
      </c>
      <c r="S22" s="35">
        <v>14934</v>
      </c>
      <c r="T22" s="35"/>
      <c r="U22" s="35"/>
      <c r="V22" s="35"/>
      <c r="W22" s="35"/>
      <c r="X22" s="35">
        <f t="shared" si="6"/>
        <v>14934</v>
      </c>
      <c r="Y22" s="36">
        <f t="shared" si="7"/>
        <v>-1.0745388116914232</v>
      </c>
      <c r="Z22" s="35"/>
      <c r="AA22" s="37">
        <f t="shared" si="8"/>
        <v>0</v>
      </c>
      <c r="AB22" s="38">
        <f t="shared" si="9"/>
        <v>-14934</v>
      </c>
      <c r="AC22" s="34">
        <v>0</v>
      </c>
      <c r="AD22" s="35">
        <v>14934</v>
      </c>
      <c r="AE22" s="35"/>
      <c r="AF22" s="35"/>
      <c r="AG22" s="35"/>
      <c r="AH22" s="35"/>
      <c r="AI22" s="35">
        <f t="shared" si="10"/>
        <v>14934</v>
      </c>
      <c r="AJ22" s="36">
        <f t="shared" si="45"/>
        <v>-1.1610846843348541</v>
      </c>
      <c r="AK22" s="35"/>
      <c r="AL22" s="37">
        <f t="shared" si="11"/>
        <v>0</v>
      </c>
      <c r="AM22" s="38">
        <f t="shared" si="12"/>
        <v>-29868</v>
      </c>
      <c r="AN22" s="34">
        <v>0</v>
      </c>
      <c r="AO22" s="35">
        <v>0</v>
      </c>
      <c r="AP22" s="35"/>
      <c r="AQ22" s="35"/>
      <c r="AR22" s="35"/>
      <c r="AS22" s="35"/>
      <c r="AT22" s="35">
        <f t="shared" si="13"/>
        <v>0</v>
      </c>
      <c r="AU22" s="36">
        <f t="shared" si="46"/>
        <v>-1.1751953262476245</v>
      </c>
      <c r="AV22" s="35"/>
      <c r="AW22" s="37">
        <f t="shared" si="14"/>
        <v>0</v>
      </c>
      <c r="AX22" s="38">
        <f t="shared" si="15"/>
        <v>-29868</v>
      </c>
      <c r="AY22" s="34">
        <v>0</v>
      </c>
      <c r="AZ22" s="35">
        <v>0</v>
      </c>
      <c r="BA22" s="35"/>
      <c r="BB22" s="35"/>
      <c r="BC22" s="35"/>
      <c r="BD22" s="35"/>
      <c r="BE22" s="35">
        <f t="shared" si="16"/>
        <v>0</v>
      </c>
      <c r="BF22" s="36">
        <f t="shared" si="47"/>
        <v>-1.1920154291224687</v>
      </c>
      <c r="BG22" s="35"/>
      <c r="BH22" s="37">
        <f t="shared" si="17"/>
        <v>0</v>
      </c>
      <c r="BI22" s="38">
        <f t="shared" si="18"/>
        <v>-29868</v>
      </c>
      <c r="BJ22" s="34">
        <v>0</v>
      </c>
      <c r="BK22" s="35">
        <v>0</v>
      </c>
      <c r="BL22" s="35"/>
      <c r="BM22" s="35"/>
      <c r="BN22" s="35"/>
      <c r="BO22" s="35"/>
      <c r="BP22" s="35">
        <f t="shared" si="19"/>
        <v>0</v>
      </c>
      <c r="BQ22" s="36">
        <f t="shared" si="48"/>
        <v>-1.2124082607953575</v>
      </c>
      <c r="BR22" s="35"/>
      <c r="BS22" s="37">
        <f t="shared" si="20"/>
        <v>0</v>
      </c>
      <c r="BT22" s="38">
        <f t="shared" si="21"/>
        <v>-29868</v>
      </c>
      <c r="BU22" s="34">
        <v>0</v>
      </c>
      <c r="BV22" s="35">
        <v>0</v>
      </c>
      <c r="BW22" s="35"/>
      <c r="BX22" s="35"/>
      <c r="BY22" s="35"/>
      <c r="BZ22" s="35"/>
      <c r="CA22" s="35">
        <f t="shared" si="22"/>
        <v>0</v>
      </c>
      <c r="CB22" s="36">
        <f t="shared" si="49"/>
        <v>-1.2376473958084691</v>
      </c>
      <c r="CC22" s="35"/>
      <c r="CD22" s="37">
        <f t="shared" si="23"/>
        <v>0</v>
      </c>
      <c r="CE22" s="38">
        <f t="shared" si="24"/>
        <v>-29868</v>
      </c>
      <c r="CF22" s="34">
        <v>0</v>
      </c>
      <c r="CG22" s="35">
        <v>0</v>
      </c>
      <c r="CH22" s="35"/>
      <c r="CI22" s="35"/>
      <c r="CJ22" s="35"/>
      <c r="CK22" s="35"/>
      <c r="CL22" s="35">
        <f t="shared" si="25"/>
        <v>0</v>
      </c>
      <c r="CM22" s="36">
        <f t="shared" si="50"/>
        <v>-1.2696933578935963</v>
      </c>
      <c r="CN22" s="35"/>
      <c r="CO22" s="37">
        <f t="shared" si="26"/>
        <v>0</v>
      </c>
      <c r="CP22" s="38">
        <f t="shared" si="27"/>
        <v>-29868</v>
      </c>
      <c r="CQ22" s="34">
        <v>0</v>
      </c>
      <c r="CR22" s="35">
        <v>0</v>
      </c>
      <c r="CS22" s="35"/>
      <c r="CT22" s="35"/>
      <c r="CU22" s="35"/>
      <c r="CV22" s="35"/>
      <c r="CW22" s="35">
        <f t="shared" si="28"/>
        <v>0</v>
      </c>
      <c r="CX22" s="36">
        <f t="shared" si="51"/>
        <v>-1.3117289748888472</v>
      </c>
      <c r="CY22" s="35"/>
      <c r="CZ22" s="37">
        <f t="shared" si="29"/>
        <v>0</v>
      </c>
      <c r="DA22" s="38">
        <f t="shared" si="30"/>
        <v>-29868</v>
      </c>
      <c r="DB22" s="34">
        <v>0</v>
      </c>
      <c r="DC22" s="35">
        <v>0</v>
      </c>
      <c r="DD22" s="35"/>
      <c r="DE22" s="35"/>
      <c r="DF22" s="35"/>
      <c r="DG22" s="35"/>
      <c r="DH22" s="35">
        <f t="shared" si="31"/>
        <v>0</v>
      </c>
      <c r="DI22" s="36">
        <f t="shared" si="52"/>
        <v>-1.3692878338278931</v>
      </c>
      <c r="DJ22" s="35"/>
      <c r="DK22" s="37">
        <f t="shared" si="32"/>
        <v>0</v>
      </c>
      <c r="DL22" s="38">
        <f t="shared" si="33"/>
        <v>-29868</v>
      </c>
      <c r="DM22" s="34">
        <v>0</v>
      </c>
      <c r="DN22" s="35">
        <v>0</v>
      </c>
      <c r="DO22" s="35"/>
      <c r="DP22" s="35"/>
      <c r="DQ22" s="35"/>
      <c r="DR22" s="35"/>
      <c r="DS22" s="35">
        <f t="shared" si="34"/>
        <v>0</v>
      </c>
      <c r="DT22" s="36">
        <f t="shared" si="53"/>
        <v>-1.4529160221999817</v>
      </c>
      <c r="DU22" s="35"/>
      <c r="DV22" s="37">
        <f t="shared" si="35"/>
        <v>0</v>
      </c>
      <c r="DW22" s="38">
        <f t="shared" si="36"/>
        <v>-29868</v>
      </c>
      <c r="DX22" s="34">
        <v>0</v>
      </c>
      <c r="DY22" s="35">
        <v>0</v>
      </c>
      <c r="DZ22" s="35"/>
      <c r="EA22" s="35"/>
      <c r="EB22" s="35"/>
      <c r="EC22" s="35"/>
      <c r="ED22" s="35">
        <f t="shared" si="37"/>
        <v>0</v>
      </c>
      <c r="EE22" s="36">
        <f t="shared" si="54"/>
        <v>-1.5855092919313103</v>
      </c>
      <c r="EF22" s="35"/>
      <c r="EG22" s="37">
        <f t="shared" si="38"/>
        <v>0</v>
      </c>
      <c r="EH22" s="38">
        <f t="shared" si="39"/>
        <v>-29868</v>
      </c>
      <c r="EI22" s="39">
        <f t="shared" si="40"/>
        <v>29868</v>
      </c>
      <c r="EJ22" s="40">
        <f t="shared" si="41"/>
        <v>0</v>
      </c>
      <c r="EK22" s="41">
        <f t="shared" si="42"/>
        <v>5973.6</v>
      </c>
      <c r="EL22" s="41">
        <v>141348.66666666666</v>
      </c>
      <c r="EM22" s="42">
        <f t="shared" si="43"/>
        <v>-5</v>
      </c>
      <c r="EN22" s="43">
        <f t="shared" si="44"/>
        <v>-0.95773854723308316</v>
      </c>
      <c r="EO22" s="44"/>
      <c r="EP22" s="44"/>
      <c r="EQ22" s="44"/>
      <c r="ER22" s="45"/>
      <c r="ES22" s="45"/>
      <c r="ET22" s="45"/>
    </row>
    <row r="23" spans="1:150" s="13" customFormat="1" x14ac:dyDescent="0.25">
      <c r="A23" s="13" t="str">
        <f t="shared" si="0"/>
        <v/>
      </c>
      <c r="B23" s="30" t="str">
        <f t="shared" si="1"/>
        <v/>
      </c>
      <c r="C23" s="47"/>
      <c r="D23" s="32"/>
      <c r="E23" s="31"/>
      <c r="F23" s="33">
        <v>0</v>
      </c>
      <c r="G23" s="34">
        <v>0</v>
      </c>
      <c r="H23" s="35">
        <v>0</v>
      </c>
      <c r="I23" s="35"/>
      <c r="J23" s="35"/>
      <c r="K23" s="35"/>
      <c r="L23" s="35"/>
      <c r="M23" s="35">
        <f t="shared" si="2"/>
        <v>0</v>
      </c>
      <c r="N23" s="36">
        <f t="shared" si="3"/>
        <v>-1</v>
      </c>
      <c r="O23" s="35"/>
      <c r="P23" s="37">
        <f t="shared" si="4"/>
        <v>0</v>
      </c>
      <c r="Q23" s="38">
        <f t="shared" si="5"/>
        <v>0</v>
      </c>
      <c r="R23" s="34">
        <v>0</v>
      </c>
      <c r="S23" s="35">
        <v>14934</v>
      </c>
      <c r="T23" s="35"/>
      <c r="U23" s="35"/>
      <c r="V23" s="35"/>
      <c r="W23" s="35"/>
      <c r="X23" s="35">
        <f t="shared" si="6"/>
        <v>14934</v>
      </c>
      <c r="Y23" s="36">
        <f t="shared" si="7"/>
        <v>-0.5</v>
      </c>
      <c r="Z23" s="35"/>
      <c r="AA23" s="37">
        <f t="shared" si="8"/>
        <v>0</v>
      </c>
      <c r="AB23" s="38">
        <f t="shared" si="9"/>
        <v>-14934</v>
      </c>
      <c r="AC23" s="34">
        <v>0</v>
      </c>
      <c r="AD23" s="35">
        <v>14934</v>
      </c>
      <c r="AE23" s="35"/>
      <c r="AF23" s="35"/>
      <c r="AG23" s="35"/>
      <c r="AH23" s="35"/>
      <c r="AI23" s="35">
        <f t="shared" si="10"/>
        <v>14934</v>
      </c>
      <c r="AJ23" s="36">
        <f t="shared" si="45"/>
        <v>-0.33333333333333331</v>
      </c>
      <c r="AK23" s="35"/>
      <c r="AL23" s="37">
        <f t="shared" si="11"/>
        <v>0</v>
      </c>
      <c r="AM23" s="38">
        <f t="shared" si="12"/>
        <v>-29868</v>
      </c>
      <c r="AN23" s="34">
        <v>0</v>
      </c>
      <c r="AO23" s="35">
        <v>0</v>
      </c>
      <c r="AP23" s="35"/>
      <c r="AQ23" s="35"/>
      <c r="AR23" s="35"/>
      <c r="AS23" s="35"/>
      <c r="AT23" s="35">
        <f t="shared" si="13"/>
        <v>0</v>
      </c>
      <c r="AU23" s="36">
        <f t="shared" si="46"/>
        <v>-0.5</v>
      </c>
      <c r="AV23" s="35"/>
      <c r="AW23" s="37">
        <f t="shared" si="14"/>
        <v>0</v>
      </c>
      <c r="AX23" s="38">
        <f t="shared" si="15"/>
        <v>-29868</v>
      </c>
      <c r="AY23" s="34">
        <v>0</v>
      </c>
      <c r="AZ23" s="35">
        <v>0</v>
      </c>
      <c r="BA23" s="35"/>
      <c r="BB23" s="35"/>
      <c r="BC23" s="35"/>
      <c r="BD23" s="35"/>
      <c r="BE23" s="35">
        <f t="shared" si="16"/>
        <v>0</v>
      </c>
      <c r="BF23" s="36">
        <f t="shared" si="47"/>
        <v>-0.6</v>
      </c>
      <c r="BG23" s="35"/>
      <c r="BH23" s="37">
        <f t="shared" si="17"/>
        <v>0</v>
      </c>
      <c r="BI23" s="38">
        <f t="shared" si="18"/>
        <v>-29868</v>
      </c>
      <c r="BJ23" s="34">
        <v>0</v>
      </c>
      <c r="BK23" s="35">
        <v>0</v>
      </c>
      <c r="BL23" s="35"/>
      <c r="BM23" s="35"/>
      <c r="BN23" s="35"/>
      <c r="BO23" s="35"/>
      <c r="BP23" s="35">
        <f t="shared" si="19"/>
        <v>0</v>
      </c>
      <c r="BQ23" s="36">
        <f t="shared" si="48"/>
        <v>-0.66666666666666663</v>
      </c>
      <c r="BR23" s="35"/>
      <c r="BS23" s="37">
        <f t="shared" si="20"/>
        <v>0</v>
      </c>
      <c r="BT23" s="38">
        <f t="shared" si="21"/>
        <v>-29868</v>
      </c>
      <c r="BU23" s="34">
        <v>0</v>
      </c>
      <c r="BV23" s="35">
        <v>0</v>
      </c>
      <c r="BW23" s="35"/>
      <c r="BX23" s="35"/>
      <c r="BY23" s="35"/>
      <c r="BZ23" s="35"/>
      <c r="CA23" s="35">
        <f t="shared" si="22"/>
        <v>0</v>
      </c>
      <c r="CB23" s="36">
        <f t="shared" si="49"/>
        <v>-0.7142857142857143</v>
      </c>
      <c r="CC23" s="35"/>
      <c r="CD23" s="37">
        <f t="shared" si="23"/>
        <v>0</v>
      </c>
      <c r="CE23" s="38">
        <f t="shared" si="24"/>
        <v>-29868</v>
      </c>
      <c r="CF23" s="34">
        <v>0</v>
      </c>
      <c r="CG23" s="35">
        <v>0</v>
      </c>
      <c r="CH23" s="35"/>
      <c r="CI23" s="35"/>
      <c r="CJ23" s="35"/>
      <c r="CK23" s="35"/>
      <c r="CL23" s="35">
        <f t="shared" si="25"/>
        <v>0</v>
      </c>
      <c r="CM23" s="36">
        <f t="shared" si="50"/>
        <v>-0.75</v>
      </c>
      <c r="CN23" s="35"/>
      <c r="CO23" s="37">
        <f t="shared" si="26"/>
        <v>0</v>
      </c>
      <c r="CP23" s="38">
        <f t="shared" si="27"/>
        <v>-29868</v>
      </c>
      <c r="CQ23" s="34">
        <v>0</v>
      </c>
      <c r="CR23" s="35">
        <v>0</v>
      </c>
      <c r="CS23" s="35"/>
      <c r="CT23" s="35"/>
      <c r="CU23" s="35"/>
      <c r="CV23" s="35"/>
      <c r="CW23" s="35">
        <f t="shared" si="28"/>
        <v>0</v>
      </c>
      <c r="CX23" s="36">
        <f t="shared" si="51"/>
        <v>-0.77777777777777779</v>
      </c>
      <c r="CY23" s="35"/>
      <c r="CZ23" s="37">
        <f t="shared" si="29"/>
        <v>0</v>
      </c>
      <c r="DA23" s="38">
        <f t="shared" si="30"/>
        <v>-29868</v>
      </c>
      <c r="DB23" s="34">
        <v>0</v>
      </c>
      <c r="DC23" s="35">
        <v>0</v>
      </c>
      <c r="DD23" s="35"/>
      <c r="DE23" s="35"/>
      <c r="DF23" s="35"/>
      <c r="DG23" s="35"/>
      <c r="DH23" s="35">
        <f t="shared" si="31"/>
        <v>0</v>
      </c>
      <c r="DI23" s="36">
        <f t="shared" si="52"/>
        <v>-0.8</v>
      </c>
      <c r="DJ23" s="35"/>
      <c r="DK23" s="37">
        <f t="shared" si="32"/>
        <v>0</v>
      </c>
      <c r="DL23" s="38">
        <f t="shared" si="33"/>
        <v>-29868</v>
      </c>
      <c r="DM23" s="34">
        <v>0</v>
      </c>
      <c r="DN23" s="35">
        <v>0</v>
      </c>
      <c r="DO23" s="35"/>
      <c r="DP23" s="35"/>
      <c r="DQ23" s="35"/>
      <c r="DR23" s="35"/>
      <c r="DS23" s="35">
        <f t="shared" si="34"/>
        <v>0</v>
      </c>
      <c r="DT23" s="36">
        <f t="shared" si="53"/>
        <v>-0.81818181818181823</v>
      </c>
      <c r="DU23" s="35"/>
      <c r="DV23" s="37">
        <f t="shared" si="35"/>
        <v>0</v>
      </c>
      <c r="DW23" s="38">
        <f t="shared" si="36"/>
        <v>-29868</v>
      </c>
      <c r="DX23" s="34">
        <v>0</v>
      </c>
      <c r="DY23" s="35">
        <v>0</v>
      </c>
      <c r="DZ23" s="35"/>
      <c r="EA23" s="35"/>
      <c r="EB23" s="35"/>
      <c r="EC23" s="35"/>
      <c r="ED23" s="35">
        <f t="shared" si="37"/>
        <v>0</v>
      </c>
      <c r="EE23" s="36">
        <f t="shared" si="54"/>
        <v>-0.83333333333333337</v>
      </c>
      <c r="EF23" s="35"/>
      <c r="EG23" s="37">
        <f t="shared" si="38"/>
        <v>0</v>
      </c>
      <c r="EH23" s="38">
        <f t="shared" si="39"/>
        <v>-29868</v>
      </c>
      <c r="EI23" s="39">
        <f t="shared" si="40"/>
        <v>29868</v>
      </c>
      <c r="EJ23" s="40">
        <f t="shared" si="41"/>
        <v>0</v>
      </c>
      <c r="EK23" s="41">
        <f t="shared" si="42"/>
        <v>5973.6</v>
      </c>
      <c r="EL23" s="41">
        <v>74.833333333333329</v>
      </c>
      <c r="EM23" s="42">
        <f t="shared" si="43"/>
        <v>-5</v>
      </c>
      <c r="EN23" s="43">
        <f t="shared" si="44"/>
        <v>78.825389755011145</v>
      </c>
      <c r="EO23" s="14"/>
      <c r="EP23" s="14"/>
      <c r="EQ23" s="14"/>
      <c r="ER23" s="7"/>
      <c r="ES23" s="7"/>
      <c r="ET23" s="7"/>
    </row>
    <row r="24" spans="1:150" s="46" customFormat="1" x14ac:dyDescent="0.25">
      <c r="A24" s="13" t="str">
        <f t="shared" si="0"/>
        <v/>
      </c>
      <c r="B24" s="30" t="str">
        <f t="shared" si="1"/>
        <v/>
      </c>
      <c r="C24" s="48"/>
      <c r="D24" s="32"/>
      <c r="E24" s="31"/>
      <c r="F24" s="33">
        <v>0</v>
      </c>
      <c r="G24" s="34">
        <v>0</v>
      </c>
      <c r="H24" s="35">
        <v>0</v>
      </c>
      <c r="I24" s="35"/>
      <c r="J24" s="35"/>
      <c r="K24" s="35"/>
      <c r="L24" s="35"/>
      <c r="M24" s="35">
        <f t="shared" si="2"/>
        <v>0</v>
      </c>
      <c r="N24" s="36">
        <f t="shared" si="3"/>
        <v>-1</v>
      </c>
      <c r="O24" s="35"/>
      <c r="P24" s="37">
        <f t="shared" si="4"/>
        <v>0</v>
      </c>
      <c r="Q24" s="38">
        <f t="shared" si="5"/>
        <v>0</v>
      </c>
      <c r="R24" s="34">
        <v>0</v>
      </c>
      <c r="S24" s="35">
        <v>14934</v>
      </c>
      <c r="T24" s="35"/>
      <c r="U24" s="35"/>
      <c r="V24" s="35"/>
      <c r="W24" s="35"/>
      <c r="X24" s="35">
        <f t="shared" si="6"/>
        <v>14934</v>
      </c>
      <c r="Y24" s="36">
        <f t="shared" si="7"/>
        <v>-0.45135929463629682</v>
      </c>
      <c r="Z24" s="35"/>
      <c r="AA24" s="37">
        <f t="shared" si="8"/>
        <v>0</v>
      </c>
      <c r="AB24" s="38">
        <f t="shared" si="9"/>
        <v>-14934</v>
      </c>
      <c r="AC24" s="34">
        <v>0</v>
      </c>
      <c r="AD24" s="35">
        <v>14934</v>
      </c>
      <c r="AE24" s="35"/>
      <c r="AF24" s="35"/>
      <c r="AG24" s="35"/>
      <c r="AH24" s="35"/>
      <c r="AI24" s="35">
        <f t="shared" si="10"/>
        <v>14934</v>
      </c>
      <c r="AJ24" s="36">
        <f t="shared" si="45"/>
        <v>-0.29145514067466904</v>
      </c>
      <c r="AK24" s="35"/>
      <c r="AL24" s="37">
        <f t="shared" si="11"/>
        <v>0</v>
      </c>
      <c r="AM24" s="38">
        <f t="shared" si="12"/>
        <v>-29868</v>
      </c>
      <c r="AN24" s="34">
        <v>0</v>
      </c>
      <c r="AO24" s="35">
        <v>0</v>
      </c>
      <c r="AP24" s="35"/>
      <c r="AQ24" s="35"/>
      <c r="AR24" s="35"/>
      <c r="AS24" s="35"/>
      <c r="AT24" s="35">
        <f t="shared" si="13"/>
        <v>0</v>
      </c>
      <c r="AU24" s="36">
        <f t="shared" si="46"/>
        <v>-0.47680773542600896</v>
      </c>
      <c r="AV24" s="35"/>
      <c r="AW24" s="37">
        <f t="shared" si="14"/>
        <v>0</v>
      </c>
      <c r="AX24" s="38">
        <f t="shared" si="15"/>
        <v>-29868</v>
      </c>
      <c r="AY24" s="34">
        <v>0</v>
      </c>
      <c r="AZ24" s="35">
        <v>0</v>
      </c>
      <c r="BA24" s="35"/>
      <c r="BB24" s="35"/>
      <c r="BC24" s="35"/>
      <c r="BD24" s="35"/>
      <c r="BE24" s="35">
        <f t="shared" si="16"/>
        <v>0</v>
      </c>
      <c r="BF24" s="36">
        <f t="shared" si="47"/>
        <v>-0.58529338257754571</v>
      </c>
      <c r="BG24" s="35"/>
      <c r="BH24" s="37">
        <f t="shared" si="17"/>
        <v>0</v>
      </c>
      <c r="BI24" s="38">
        <f t="shared" si="18"/>
        <v>-29868</v>
      </c>
      <c r="BJ24" s="34">
        <v>0</v>
      </c>
      <c r="BK24" s="35">
        <v>0</v>
      </c>
      <c r="BL24" s="35"/>
      <c r="BM24" s="35"/>
      <c r="BN24" s="35"/>
      <c r="BO24" s="35"/>
      <c r="BP24" s="35">
        <f t="shared" si="19"/>
        <v>0</v>
      </c>
      <c r="BQ24" s="36">
        <f t="shared" si="48"/>
        <v>-0.65651593909563455</v>
      </c>
      <c r="BR24" s="35"/>
      <c r="BS24" s="37">
        <f t="shared" si="20"/>
        <v>0</v>
      </c>
      <c r="BT24" s="38">
        <f t="shared" si="21"/>
        <v>-29868</v>
      </c>
      <c r="BU24" s="34">
        <v>0</v>
      </c>
      <c r="BV24" s="35">
        <v>0</v>
      </c>
      <c r="BW24" s="35"/>
      <c r="BX24" s="35"/>
      <c r="BY24" s="35"/>
      <c r="BZ24" s="35"/>
      <c r="CA24" s="35">
        <f t="shared" si="22"/>
        <v>0</v>
      </c>
      <c r="CB24" s="36">
        <f t="shared" si="49"/>
        <v>-0.70686033958190209</v>
      </c>
      <c r="CC24" s="35"/>
      <c r="CD24" s="37">
        <f t="shared" si="23"/>
        <v>0</v>
      </c>
      <c r="CE24" s="38">
        <f t="shared" si="24"/>
        <v>-29868</v>
      </c>
      <c r="CF24" s="34">
        <v>0</v>
      </c>
      <c r="CG24" s="35">
        <v>0</v>
      </c>
      <c r="CH24" s="35"/>
      <c r="CI24" s="35"/>
      <c r="CJ24" s="35"/>
      <c r="CK24" s="35"/>
      <c r="CL24" s="35">
        <f t="shared" si="25"/>
        <v>0</v>
      </c>
      <c r="CM24" s="36">
        <f t="shared" si="50"/>
        <v>-0.7443333561596932</v>
      </c>
      <c r="CN24" s="35"/>
      <c r="CO24" s="37">
        <f t="shared" si="26"/>
        <v>0</v>
      </c>
      <c r="CP24" s="38">
        <f t="shared" si="27"/>
        <v>-29868</v>
      </c>
      <c r="CQ24" s="34">
        <v>0</v>
      </c>
      <c r="CR24" s="35">
        <v>0</v>
      </c>
      <c r="CS24" s="35"/>
      <c r="CT24" s="35"/>
      <c r="CU24" s="35"/>
      <c r="CV24" s="35"/>
      <c r="CW24" s="35">
        <f t="shared" si="28"/>
        <v>0</v>
      </c>
      <c r="CX24" s="36">
        <f t="shared" si="51"/>
        <v>-0.77331167746929974</v>
      </c>
      <c r="CY24" s="35"/>
      <c r="CZ24" s="37">
        <f t="shared" si="29"/>
        <v>0</v>
      </c>
      <c r="DA24" s="38">
        <f t="shared" si="30"/>
        <v>-29868</v>
      </c>
      <c r="DB24" s="34">
        <v>0</v>
      </c>
      <c r="DC24" s="35">
        <v>0</v>
      </c>
      <c r="DD24" s="35"/>
      <c r="DE24" s="35"/>
      <c r="DF24" s="35"/>
      <c r="DG24" s="35"/>
      <c r="DH24" s="35">
        <f t="shared" si="31"/>
        <v>0</v>
      </c>
      <c r="DI24" s="36">
        <f t="shared" si="52"/>
        <v>-0.79638971450385843</v>
      </c>
      <c r="DJ24" s="35"/>
      <c r="DK24" s="37">
        <f t="shared" si="32"/>
        <v>0</v>
      </c>
      <c r="DL24" s="38">
        <f t="shared" si="33"/>
        <v>-29868</v>
      </c>
      <c r="DM24" s="34">
        <v>0</v>
      </c>
      <c r="DN24" s="35">
        <v>0</v>
      </c>
      <c r="DO24" s="35"/>
      <c r="DP24" s="35"/>
      <c r="DQ24" s="35"/>
      <c r="DR24" s="35"/>
      <c r="DS24" s="35">
        <f t="shared" si="34"/>
        <v>0</v>
      </c>
      <c r="DT24" s="36">
        <f t="shared" si="53"/>
        <v>-0.81520299951740438</v>
      </c>
      <c r="DU24" s="35"/>
      <c r="DV24" s="37">
        <f t="shared" si="35"/>
        <v>0</v>
      </c>
      <c r="DW24" s="38">
        <f t="shared" si="36"/>
        <v>-29868</v>
      </c>
      <c r="DX24" s="34">
        <v>0</v>
      </c>
      <c r="DY24" s="35">
        <v>0</v>
      </c>
      <c r="DZ24" s="35"/>
      <c r="EA24" s="35"/>
      <c r="EB24" s="35"/>
      <c r="EC24" s="35"/>
      <c r="ED24" s="35">
        <f t="shared" si="37"/>
        <v>0</v>
      </c>
      <c r="EE24" s="36">
        <f t="shared" si="54"/>
        <v>-0.83083371091980063</v>
      </c>
      <c r="EF24" s="35"/>
      <c r="EG24" s="37">
        <f t="shared" si="38"/>
        <v>0</v>
      </c>
      <c r="EH24" s="38">
        <f t="shared" si="39"/>
        <v>-29868</v>
      </c>
      <c r="EI24" s="39">
        <f t="shared" si="40"/>
        <v>29868</v>
      </c>
      <c r="EJ24" s="40">
        <f t="shared" si="41"/>
        <v>0</v>
      </c>
      <c r="EK24" s="41">
        <f t="shared" si="42"/>
        <v>5973.6</v>
      </c>
      <c r="EL24" s="41">
        <v>0</v>
      </c>
      <c r="EM24" s="42">
        <f t="shared" si="43"/>
        <v>-5</v>
      </c>
      <c r="EN24" s="43" t="e">
        <f t="shared" si="44"/>
        <v>#DIV/0!</v>
      </c>
      <c r="EO24" s="44"/>
      <c r="EP24" s="44"/>
      <c r="EQ24" s="44"/>
      <c r="ER24" s="45"/>
      <c r="ES24" s="45"/>
      <c r="ET24" s="45"/>
    </row>
    <row r="25" spans="1:150" s="13" customFormat="1" x14ac:dyDescent="0.25">
      <c r="A25" s="13" t="str">
        <f t="shared" si="0"/>
        <v/>
      </c>
      <c r="B25" s="30" t="str">
        <f t="shared" si="1"/>
        <v/>
      </c>
      <c r="C25" s="47"/>
      <c r="D25" s="32"/>
      <c r="E25" s="31"/>
      <c r="F25" s="33">
        <v>0</v>
      </c>
      <c r="G25" s="34">
        <v>0</v>
      </c>
      <c r="H25" s="35">
        <v>0</v>
      </c>
      <c r="I25" s="35"/>
      <c r="J25" s="35"/>
      <c r="K25" s="35"/>
      <c r="L25" s="35"/>
      <c r="M25" s="35">
        <f t="shared" si="2"/>
        <v>0</v>
      </c>
      <c r="N25" s="36">
        <f t="shared" si="3"/>
        <v>-1</v>
      </c>
      <c r="O25" s="35"/>
      <c r="P25" s="37">
        <f t="shared" si="4"/>
        <v>0</v>
      </c>
      <c r="Q25" s="38">
        <f t="shared" si="5"/>
        <v>0</v>
      </c>
      <c r="R25" s="34">
        <v>0</v>
      </c>
      <c r="S25" s="35">
        <v>14934</v>
      </c>
      <c r="T25" s="35"/>
      <c r="U25" s="35"/>
      <c r="V25" s="35"/>
      <c r="W25" s="35"/>
      <c r="X25" s="35">
        <f t="shared" si="6"/>
        <v>14934</v>
      </c>
      <c r="Y25" s="36">
        <f t="shared" si="7"/>
        <v>-0.47524508942689481</v>
      </c>
      <c r="Z25" s="35"/>
      <c r="AA25" s="37">
        <f t="shared" si="8"/>
        <v>0</v>
      </c>
      <c r="AB25" s="38">
        <f t="shared" si="9"/>
        <v>-14934</v>
      </c>
      <c r="AC25" s="34">
        <v>0</v>
      </c>
      <c r="AD25" s="35">
        <v>14934</v>
      </c>
      <c r="AE25" s="35"/>
      <c r="AF25" s="35"/>
      <c r="AG25" s="35"/>
      <c r="AH25" s="35"/>
      <c r="AI25" s="35">
        <f t="shared" si="10"/>
        <v>14934</v>
      </c>
      <c r="AJ25" s="36">
        <f t="shared" si="45"/>
        <v>-0.31168621667089164</v>
      </c>
      <c r="AK25" s="35"/>
      <c r="AL25" s="37">
        <f t="shared" si="11"/>
        <v>0</v>
      </c>
      <c r="AM25" s="38">
        <f t="shared" si="12"/>
        <v>-29868</v>
      </c>
      <c r="AN25" s="34">
        <v>0</v>
      </c>
      <c r="AO25" s="35">
        <v>0</v>
      </c>
      <c r="AP25" s="35"/>
      <c r="AQ25" s="35"/>
      <c r="AR25" s="35"/>
      <c r="AS25" s="35"/>
      <c r="AT25" s="35">
        <f t="shared" si="13"/>
        <v>0</v>
      </c>
      <c r="AU25" s="36">
        <f t="shared" si="46"/>
        <v>-0.4879215457678262</v>
      </c>
      <c r="AV25" s="35"/>
      <c r="AW25" s="37">
        <f t="shared" si="14"/>
        <v>0</v>
      </c>
      <c r="AX25" s="38">
        <f t="shared" si="15"/>
        <v>-29868</v>
      </c>
      <c r="AY25" s="34">
        <v>0</v>
      </c>
      <c r="AZ25" s="35">
        <v>0</v>
      </c>
      <c r="BA25" s="35"/>
      <c r="BB25" s="35"/>
      <c r="BC25" s="35"/>
      <c r="BD25" s="35"/>
      <c r="BE25" s="35">
        <f t="shared" si="16"/>
        <v>0</v>
      </c>
      <c r="BF25" s="36">
        <f t="shared" si="47"/>
        <v>-0.5923069573169899</v>
      </c>
      <c r="BG25" s="35"/>
      <c r="BH25" s="37">
        <f t="shared" si="17"/>
        <v>0</v>
      </c>
      <c r="BI25" s="38">
        <f t="shared" si="18"/>
        <v>-29868</v>
      </c>
      <c r="BJ25" s="34">
        <v>0</v>
      </c>
      <c r="BK25" s="35">
        <v>0</v>
      </c>
      <c r="BL25" s="35"/>
      <c r="BM25" s="35"/>
      <c r="BN25" s="35"/>
      <c r="BO25" s="35"/>
      <c r="BP25" s="35">
        <f t="shared" si="19"/>
        <v>0</v>
      </c>
      <c r="BQ25" s="36">
        <f t="shared" si="48"/>
        <v>-0.66134134588128579</v>
      </c>
      <c r="BR25" s="35"/>
      <c r="BS25" s="37">
        <f t="shared" si="20"/>
        <v>0</v>
      </c>
      <c r="BT25" s="38">
        <f t="shared" si="21"/>
        <v>-29868</v>
      </c>
      <c r="BU25" s="34">
        <v>0</v>
      </c>
      <c r="BV25" s="35">
        <v>0</v>
      </c>
      <c r="BW25" s="35"/>
      <c r="BX25" s="35"/>
      <c r="BY25" s="35"/>
      <c r="BZ25" s="35"/>
      <c r="CA25" s="35">
        <f t="shared" si="22"/>
        <v>0</v>
      </c>
      <c r="CB25" s="36">
        <f t="shared" si="49"/>
        <v>-0.71038214275325073</v>
      </c>
      <c r="CC25" s="35"/>
      <c r="CD25" s="37">
        <f t="shared" si="23"/>
        <v>0</v>
      </c>
      <c r="CE25" s="38">
        <f t="shared" si="24"/>
        <v>-29868</v>
      </c>
      <c r="CF25" s="34">
        <v>0</v>
      </c>
      <c r="CG25" s="35">
        <v>0</v>
      </c>
      <c r="CH25" s="35"/>
      <c r="CI25" s="35"/>
      <c r="CJ25" s="35"/>
      <c r="CK25" s="35"/>
      <c r="CL25" s="35">
        <f t="shared" si="25"/>
        <v>0</v>
      </c>
      <c r="CM25" s="36">
        <f t="shared" si="50"/>
        <v>-0.74701642343494579</v>
      </c>
      <c r="CN25" s="35"/>
      <c r="CO25" s="37">
        <f t="shared" si="26"/>
        <v>0</v>
      </c>
      <c r="CP25" s="38">
        <f t="shared" si="27"/>
        <v>-29868</v>
      </c>
      <c r="CQ25" s="34">
        <v>0</v>
      </c>
      <c r="CR25" s="35">
        <v>0</v>
      </c>
      <c r="CS25" s="35"/>
      <c r="CT25" s="35"/>
      <c r="CU25" s="35"/>
      <c r="CV25" s="35"/>
      <c r="CW25" s="35">
        <f t="shared" si="28"/>
        <v>0</v>
      </c>
      <c r="CX25" s="36">
        <f t="shared" si="51"/>
        <v>-0.77542350579336372</v>
      </c>
      <c r="CY25" s="35"/>
      <c r="CZ25" s="37">
        <f t="shared" si="29"/>
        <v>0</v>
      </c>
      <c r="DA25" s="38">
        <f t="shared" si="30"/>
        <v>-29868</v>
      </c>
      <c r="DB25" s="34">
        <v>0</v>
      </c>
      <c r="DC25" s="35">
        <v>0</v>
      </c>
      <c r="DD25" s="35"/>
      <c r="DE25" s="35"/>
      <c r="DF25" s="35"/>
      <c r="DG25" s="35"/>
      <c r="DH25" s="35">
        <f t="shared" si="31"/>
        <v>0</v>
      </c>
      <c r="DI25" s="36">
        <f t="shared" si="52"/>
        <v>-0.79809505783101586</v>
      </c>
      <c r="DJ25" s="35"/>
      <c r="DK25" s="37">
        <f t="shared" si="32"/>
        <v>0</v>
      </c>
      <c r="DL25" s="38">
        <f t="shared" si="33"/>
        <v>-29868</v>
      </c>
      <c r="DM25" s="34">
        <v>0</v>
      </c>
      <c r="DN25" s="35">
        <v>0</v>
      </c>
      <c r="DO25" s="35"/>
      <c r="DP25" s="35"/>
      <c r="DQ25" s="35"/>
      <c r="DR25" s="35"/>
      <c r="DS25" s="35">
        <f t="shared" si="34"/>
        <v>0</v>
      </c>
      <c r="DT25" s="36">
        <f t="shared" si="53"/>
        <v>-0.81660884781874554</v>
      </c>
      <c r="DU25" s="35"/>
      <c r="DV25" s="37">
        <f t="shared" si="35"/>
        <v>0</v>
      </c>
      <c r="DW25" s="38">
        <f t="shared" si="36"/>
        <v>-29868</v>
      </c>
      <c r="DX25" s="34">
        <v>0</v>
      </c>
      <c r="DY25" s="35">
        <v>0</v>
      </c>
      <c r="DZ25" s="35"/>
      <c r="EA25" s="35"/>
      <c r="EB25" s="35"/>
      <c r="EC25" s="35"/>
      <c r="ED25" s="35">
        <f t="shared" si="37"/>
        <v>0</v>
      </c>
      <c r="EE25" s="36">
        <f t="shared" si="54"/>
        <v>-0.83201255350142578</v>
      </c>
      <c r="EF25" s="35"/>
      <c r="EG25" s="37">
        <f t="shared" si="38"/>
        <v>0</v>
      </c>
      <c r="EH25" s="38">
        <f t="shared" si="39"/>
        <v>-29868</v>
      </c>
      <c r="EI25" s="39">
        <f t="shared" si="40"/>
        <v>29868</v>
      </c>
      <c r="EJ25" s="40">
        <f t="shared" si="41"/>
        <v>0</v>
      </c>
      <c r="EK25" s="41">
        <f t="shared" si="42"/>
        <v>5973.6</v>
      </c>
      <c r="EL25" s="41">
        <v>117.41666666666667</v>
      </c>
      <c r="EM25" s="42">
        <f t="shared" si="43"/>
        <v>-5</v>
      </c>
      <c r="EN25" s="43">
        <f t="shared" si="44"/>
        <v>49.875230660042583</v>
      </c>
      <c r="EO25" s="14"/>
      <c r="EP25" s="14"/>
      <c r="EQ25" s="14"/>
      <c r="ER25" s="7"/>
      <c r="ES25" s="7"/>
      <c r="ET25" s="7"/>
    </row>
    <row r="26" spans="1:150" s="46" customFormat="1" x14ac:dyDescent="0.25">
      <c r="A26" s="13" t="str">
        <f t="shared" si="0"/>
        <v/>
      </c>
      <c r="B26" s="30" t="str">
        <f t="shared" si="1"/>
        <v/>
      </c>
      <c r="C26" s="48"/>
      <c r="D26" s="32"/>
      <c r="E26" s="31"/>
      <c r="F26" s="33">
        <v>0</v>
      </c>
      <c r="G26" s="34">
        <v>0</v>
      </c>
      <c r="H26" s="35">
        <v>0</v>
      </c>
      <c r="I26" s="35"/>
      <c r="J26" s="35"/>
      <c r="K26" s="35"/>
      <c r="L26" s="35"/>
      <c r="M26" s="35">
        <f t="shared" si="2"/>
        <v>0</v>
      </c>
      <c r="N26" s="36">
        <f t="shared" si="3"/>
        <v>-1</v>
      </c>
      <c r="O26" s="35"/>
      <c r="P26" s="37">
        <f t="shared" si="4"/>
        <v>0</v>
      </c>
      <c r="Q26" s="38">
        <f t="shared" si="5"/>
        <v>0</v>
      </c>
      <c r="R26" s="34">
        <v>0</v>
      </c>
      <c r="S26" s="35">
        <v>14934</v>
      </c>
      <c r="T26" s="35"/>
      <c r="U26" s="35"/>
      <c r="V26" s="35"/>
      <c r="W26" s="35"/>
      <c r="X26" s="35">
        <f t="shared" si="6"/>
        <v>14934</v>
      </c>
      <c r="Y26" s="36">
        <f t="shared" si="7"/>
        <v>-0.43842364532019706</v>
      </c>
      <c r="Z26" s="35"/>
      <c r="AA26" s="37">
        <f t="shared" si="8"/>
        <v>0</v>
      </c>
      <c r="AB26" s="38">
        <f t="shared" si="9"/>
        <v>-14934</v>
      </c>
      <c r="AC26" s="34">
        <v>0</v>
      </c>
      <c r="AD26" s="35">
        <v>14934</v>
      </c>
      <c r="AE26" s="35"/>
      <c r="AF26" s="35"/>
      <c r="AG26" s="35"/>
      <c r="AH26" s="35"/>
      <c r="AI26" s="35">
        <f t="shared" si="10"/>
        <v>14934</v>
      </c>
      <c r="AJ26" s="36">
        <f t="shared" si="45"/>
        <v>-0.28075709779179808</v>
      </c>
      <c r="AK26" s="35"/>
      <c r="AL26" s="37">
        <f t="shared" si="11"/>
        <v>0</v>
      </c>
      <c r="AM26" s="38">
        <f t="shared" si="12"/>
        <v>-29868</v>
      </c>
      <c r="AN26" s="34">
        <v>0</v>
      </c>
      <c r="AO26" s="35">
        <v>0</v>
      </c>
      <c r="AP26" s="35"/>
      <c r="AQ26" s="35"/>
      <c r="AR26" s="35"/>
      <c r="AS26" s="35"/>
      <c r="AT26" s="35">
        <f t="shared" si="13"/>
        <v>0</v>
      </c>
      <c r="AU26" s="36">
        <f t="shared" si="46"/>
        <v>-0.47099767981438517</v>
      </c>
      <c r="AV26" s="35"/>
      <c r="AW26" s="37">
        <f t="shared" si="14"/>
        <v>0</v>
      </c>
      <c r="AX26" s="38">
        <f t="shared" si="15"/>
        <v>-29868</v>
      </c>
      <c r="AY26" s="34">
        <v>0</v>
      </c>
      <c r="AZ26" s="35">
        <v>0</v>
      </c>
      <c r="BA26" s="35"/>
      <c r="BB26" s="35"/>
      <c r="BC26" s="35"/>
      <c r="BD26" s="35"/>
      <c r="BE26" s="35">
        <f t="shared" si="16"/>
        <v>0</v>
      </c>
      <c r="BF26" s="36">
        <f t="shared" si="47"/>
        <v>-0.58165137614678897</v>
      </c>
      <c r="BG26" s="35"/>
      <c r="BH26" s="37">
        <f t="shared" si="17"/>
        <v>0</v>
      </c>
      <c r="BI26" s="38">
        <f t="shared" si="18"/>
        <v>-29868</v>
      </c>
      <c r="BJ26" s="34">
        <v>0</v>
      </c>
      <c r="BK26" s="35">
        <v>0</v>
      </c>
      <c r="BL26" s="35"/>
      <c r="BM26" s="35"/>
      <c r="BN26" s="35"/>
      <c r="BO26" s="35"/>
      <c r="BP26" s="35">
        <f t="shared" si="19"/>
        <v>0</v>
      </c>
      <c r="BQ26" s="36">
        <f t="shared" si="48"/>
        <v>-0.65402124430955999</v>
      </c>
      <c r="BR26" s="35"/>
      <c r="BS26" s="37">
        <f t="shared" si="20"/>
        <v>0</v>
      </c>
      <c r="BT26" s="38">
        <f t="shared" si="21"/>
        <v>-29868</v>
      </c>
      <c r="BU26" s="34">
        <v>0</v>
      </c>
      <c r="BV26" s="35">
        <v>0</v>
      </c>
      <c r="BW26" s="35"/>
      <c r="BX26" s="35"/>
      <c r="BY26" s="35"/>
      <c r="BZ26" s="35"/>
      <c r="CA26" s="35">
        <f t="shared" si="22"/>
        <v>0</v>
      </c>
      <c r="CB26" s="36">
        <f t="shared" si="49"/>
        <v>-0.70504527813712803</v>
      </c>
      <c r="CC26" s="35"/>
      <c r="CD26" s="37">
        <f t="shared" si="23"/>
        <v>0</v>
      </c>
      <c r="CE26" s="38">
        <f t="shared" si="24"/>
        <v>-29868</v>
      </c>
      <c r="CF26" s="34">
        <v>0</v>
      </c>
      <c r="CG26" s="35">
        <v>0</v>
      </c>
      <c r="CH26" s="35"/>
      <c r="CI26" s="35"/>
      <c r="CJ26" s="35"/>
      <c r="CK26" s="35"/>
      <c r="CL26" s="35">
        <f t="shared" si="25"/>
        <v>0</v>
      </c>
      <c r="CM26" s="36">
        <f t="shared" si="50"/>
        <v>-0.74295377677564822</v>
      </c>
      <c r="CN26" s="35"/>
      <c r="CO26" s="37">
        <f t="shared" si="26"/>
        <v>0</v>
      </c>
      <c r="CP26" s="38">
        <f t="shared" si="27"/>
        <v>-29868</v>
      </c>
      <c r="CQ26" s="34">
        <v>0</v>
      </c>
      <c r="CR26" s="35">
        <v>0</v>
      </c>
      <c r="CS26" s="35"/>
      <c r="CT26" s="35"/>
      <c r="CU26" s="35"/>
      <c r="CV26" s="35"/>
      <c r="CW26" s="35">
        <f t="shared" si="28"/>
        <v>0</v>
      </c>
      <c r="CX26" s="36">
        <f t="shared" si="51"/>
        <v>-0.77222777222777228</v>
      </c>
      <c r="CY26" s="35"/>
      <c r="CZ26" s="37">
        <f t="shared" si="29"/>
        <v>0</v>
      </c>
      <c r="DA26" s="38">
        <f t="shared" si="30"/>
        <v>-29868</v>
      </c>
      <c r="DB26" s="34">
        <v>0</v>
      </c>
      <c r="DC26" s="35">
        <v>0</v>
      </c>
      <c r="DD26" s="35"/>
      <c r="DE26" s="35"/>
      <c r="DF26" s="35"/>
      <c r="DG26" s="35"/>
      <c r="DH26" s="35">
        <f t="shared" si="31"/>
        <v>0</v>
      </c>
      <c r="DI26" s="36">
        <f t="shared" si="52"/>
        <v>-0.79551569506726461</v>
      </c>
      <c r="DJ26" s="35"/>
      <c r="DK26" s="37">
        <f t="shared" si="32"/>
        <v>0</v>
      </c>
      <c r="DL26" s="38">
        <f t="shared" si="33"/>
        <v>-29868</v>
      </c>
      <c r="DM26" s="34">
        <v>0</v>
      </c>
      <c r="DN26" s="35">
        <v>0</v>
      </c>
      <c r="DO26" s="35"/>
      <c r="DP26" s="35"/>
      <c r="DQ26" s="35"/>
      <c r="DR26" s="35"/>
      <c r="DS26" s="35">
        <f t="shared" si="34"/>
        <v>0</v>
      </c>
      <c r="DT26" s="36">
        <f t="shared" si="53"/>
        <v>-0.81448331977217248</v>
      </c>
      <c r="DU26" s="35"/>
      <c r="DV26" s="37">
        <f t="shared" si="35"/>
        <v>0</v>
      </c>
      <c r="DW26" s="38">
        <f t="shared" si="36"/>
        <v>-29868</v>
      </c>
      <c r="DX26" s="34">
        <v>0</v>
      </c>
      <c r="DY26" s="35">
        <v>0</v>
      </c>
      <c r="DZ26" s="35"/>
      <c r="EA26" s="35"/>
      <c r="EB26" s="35"/>
      <c r="EC26" s="35"/>
      <c r="ED26" s="35">
        <f t="shared" si="37"/>
        <v>0</v>
      </c>
      <c r="EE26" s="36">
        <f t="shared" si="54"/>
        <v>-0.83023082650781832</v>
      </c>
      <c r="EF26" s="35"/>
      <c r="EG26" s="37">
        <f t="shared" si="38"/>
        <v>0</v>
      </c>
      <c r="EH26" s="38">
        <f t="shared" si="39"/>
        <v>-29868</v>
      </c>
      <c r="EI26" s="39">
        <f t="shared" si="40"/>
        <v>29868</v>
      </c>
      <c r="EJ26" s="40">
        <f t="shared" si="41"/>
        <v>0</v>
      </c>
      <c r="EK26" s="41">
        <f t="shared" si="42"/>
        <v>5973.6</v>
      </c>
      <c r="EL26" s="41">
        <v>0</v>
      </c>
      <c r="EM26" s="42">
        <f t="shared" si="43"/>
        <v>-5</v>
      </c>
      <c r="EN26" s="43" t="e">
        <f t="shared" si="44"/>
        <v>#DIV/0!</v>
      </c>
      <c r="EO26" s="44"/>
      <c r="EP26" s="44"/>
      <c r="EQ26" s="44"/>
      <c r="ER26" s="45"/>
      <c r="ES26" s="45"/>
      <c r="ET26" s="45"/>
    </row>
    <row r="27" spans="1:150" s="13" customFormat="1" x14ac:dyDescent="0.25">
      <c r="A27" s="13" t="str">
        <f t="shared" si="0"/>
        <v/>
      </c>
      <c r="B27" s="30" t="str">
        <f t="shared" si="1"/>
        <v/>
      </c>
      <c r="C27" s="47"/>
      <c r="D27" s="32"/>
      <c r="E27" s="31"/>
      <c r="F27" s="33">
        <v>0</v>
      </c>
      <c r="G27" s="34">
        <v>0</v>
      </c>
      <c r="H27" s="35">
        <v>0</v>
      </c>
      <c r="I27" s="35"/>
      <c r="J27" s="35"/>
      <c r="K27" s="35"/>
      <c r="L27" s="35"/>
      <c r="M27" s="35">
        <f t="shared" si="2"/>
        <v>0</v>
      </c>
      <c r="N27" s="36">
        <f t="shared" si="3"/>
        <v>-1</v>
      </c>
      <c r="O27" s="35"/>
      <c r="P27" s="37">
        <f t="shared" si="4"/>
        <v>0</v>
      </c>
      <c r="Q27" s="38">
        <f t="shared" si="5"/>
        <v>0</v>
      </c>
      <c r="R27" s="34">
        <v>0</v>
      </c>
      <c r="S27" s="35">
        <v>14934</v>
      </c>
      <c r="T27" s="35"/>
      <c r="U27" s="35"/>
      <c r="V27" s="35"/>
      <c r="W27" s="35"/>
      <c r="X27" s="35">
        <f t="shared" si="6"/>
        <v>14934</v>
      </c>
      <c r="Y27" s="36">
        <f t="shared" si="7"/>
        <v>-0.43751412429378533</v>
      </c>
      <c r="Z27" s="35"/>
      <c r="AA27" s="37">
        <f t="shared" si="8"/>
        <v>0</v>
      </c>
      <c r="AB27" s="38">
        <f t="shared" si="9"/>
        <v>-14934</v>
      </c>
      <c r="AC27" s="34">
        <v>0</v>
      </c>
      <c r="AD27" s="35">
        <v>14934</v>
      </c>
      <c r="AE27" s="35"/>
      <c r="AF27" s="35"/>
      <c r="AG27" s="35"/>
      <c r="AH27" s="35"/>
      <c r="AI27" s="35">
        <f t="shared" si="10"/>
        <v>14934</v>
      </c>
      <c r="AJ27" s="36">
        <f t="shared" si="45"/>
        <v>-0.28001157072606309</v>
      </c>
      <c r="AK27" s="35"/>
      <c r="AL27" s="37">
        <f t="shared" si="11"/>
        <v>0</v>
      </c>
      <c r="AM27" s="38">
        <f t="shared" si="12"/>
        <v>-29868</v>
      </c>
      <c r="AN27" s="34">
        <v>0</v>
      </c>
      <c r="AO27" s="35">
        <v>0</v>
      </c>
      <c r="AP27" s="35"/>
      <c r="AQ27" s="35"/>
      <c r="AR27" s="35"/>
      <c r="AS27" s="35"/>
      <c r="AT27" s="35">
        <f t="shared" si="13"/>
        <v>0</v>
      </c>
      <c r="AU27" s="36">
        <f t="shared" si="46"/>
        <v>-0.47059449111985535</v>
      </c>
      <c r="AV27" s="35"/>
      <c r="AW27" s="37">
        <f t="shared" si="14"/>
        <v>0</v>
      </c>
      <c r="AX27" s="38">
        <f t="shared" si="15"/>
        <v>-29868</v>
      </c>
      <c r="AY27" s="34">
        <v>0</v>
      </c>
      <c r="AZ27" s="35">
        <v>0</v>
      </c>
      <c r="BA27" s="35"/>
      <c r="BB27" s="35"/>
      <c r="BC27" s="35"/>
      <c r="BD27" s="35"/>
      <c r="BE27" s="35">
        <f t="shared" si="16"/>
        <v>0</v>
      </c>
      <c r="BF27" s="36">
        <f t="shared" si="47"/>
        <v>-0.58139926000672726</v>
      </c>
      <c r="BG27" s="35"/>
      <c r="BH27" s="37">
        <f t="shared" si="17"/>
        <v>0</v>
      </c>
      <c r="BI27" s="38">
        <f t="shared" si="18"/>
        <v>-29868</v>
      </c>
      <c r="BJ27" s="34">
        <v>0</v>
      </c>
      <c r="BK27" s="35">
        <v>0</v>
      </c>
      <c r="BL27" s="35"/>
      <c r="BM27" s="35"/>
      <c r="BN27" s="35"/>
      <c r="BO27" s="35"/>
      <c r="BP27" s="35">
        <f t="shared" si="19"/>
        <v>0</v>
      </c>
      <c r="BQ27" s="36">
        <f t="shared" si="48"/>
        <v>-0.65384882831513802</v>
      </c>
      <c r="BR27" s="35"/>
      <c r="BS27" s="37">
        <f t="shared" si="20"/>
        <v>0</v>
      </c>
      <c r="BT27" s="38">
        <f t="shared" si="21"/>
        <v>-29868</v>
      </c>
      <c r="BU27" s="34">
        <v>0</v>
      </c>
      <c r="BV27" s="35">
        <v>0</v>
      </c>
      <c r="BW27" s="35"/>
      <c r="BX27" s="35"/>
      <c r="BY27" s="35"/>
      <c r="BZ27" s="35"/>
      <c r="CA27" s="35">
        <f t="shared" si="22"/>
        <v>0</v>
      </c>
      <c r="CB27" s="36">
        <f t="shared" si="49"/>
        <v>-0.70491997628927094</v>
      </c>
      <c r="CC27" s="35"/>
      <c r="CD27" s="37">
        <f t="shared" si="23"/>
        <v>0</v>
      </c>
      <c r="CE27" s="38">
        <f t="shared" si="24"/>
        <v>-29868</v>
      </c>
      <c r="CF27" s="34">
        <v>0</v>
      </c>
      <c r="CG27" s="35">
        <v>0</v>
      </c>
      <c r="CH27" s="35"/>
      <c r="CI27" s="35"/>
      <c r="CJ27" s="35"/>
      <c r="CK27" s="35"/>
      <c r="CL27" s="35">
        <f t="shared" si="25"/>
        <v>0</v>
      </c>
      <c r="CM27" s="36">
        <f t="shared" si="50"/>
        <v>-0.74285861873030634</v>
      </c>
      <c r="CN27" s="35"/>
      <c r="CO27" s="37">
        <f t="shared" si="26"/>
        <v>0</v>
      </c>
      <c r="CP27" s="38">
        <f t="shared" si="27"/>
        <v>-29868</v>
      </c>
      <c r="CQ27" s="34">
        <v>0</v>
      </c>
      <c r="CR27" s="35">
        <v>0</v>
      </c>
      <c r="CS27" s="35"/>
      <c r="CT27" s="35"/>
      <c r="CU27" s="35"/>
      <c r="CV27" s="35"/>
      <c r="CW27" s="35">
        <f t="shared" si="28"/>
        <v>0</v>
      </c>
      <c r="CX27" s="36">
        <f t="shared" si="51"/>
        <v>-0.77215305748809959</v>
      </c>
      <c r="CY27" s="35"/>
      <c r="CZ27" s="37">
        <f t="shared" si="29"/>
        <v>0</v>
      </c>
      <c r="DA27" s="38">
        <f t="shared" si="30"/>
        <v>-29868</v>
      </c>
      <c r="DB27" s="34">
        <v>0</v>
      </c>
      <c r="DC27" s="35">
        <v>0</v>
      </c>
      <c r="DD27" s="35"/>
      <c r="DE27" s="35"/>
      <c r="DF27" s="35"/>
      <c r="DG27" s="35"/>
      <c r="DH27" s="35">
        <f t="shared" si="31"/>
        <v>0</v>
      </c>
      <c r="DI27" s="36">
        <f t="shared" si="52"/>
        <v>-0.79545547931133664</v>
      </c>
      <c r="DJ27" s="35"/>
      <c r="DK27" s="37">
        <f t="shared" si="32"/>
        <v>0</v>
      </c>
      <c r="DL27" s="38">
        <f t="shared" si="33"/>
        <v>-29868</v>
      </c>
      <c r="DM27" s="34">
        <v>0</v>
      </c>
      <c r="DN27" s="35">
        <v>0</v>
      </c>
      <c r="DO27" s="35"/>
      <c r="DP27" s="35"/>
      <c r="DQ27" s="35"/>
      <c r="DR27" s="35"/>
      <c r="DS27" s="35">
        <f t="shared" si="34"/>
        <v>0</v>
      </c>
      <c r="DT27" s="36">
        <f t="shared" si="53"/>
        <v>-0.81443375829419218</v>
      </c>
      <c r="DU27" s="35"/>
      <c r="DV27" s="37">
        <f t="shared" si="35"/>
        <v>0</v>
      </c>
      <c r="DW27" s="38">
        <f t="shared" si="36"/>
        <v>-29868</v>
      </c>
      <c r="DX27" s="34">
        <v>0</v>
      </c>
      <c r="DY27" s="35">
        <v>0</v>
      </c>
      <c r="DZ27" s="35"/>
      <c r="EA27" s="35"/>
      <c r="EB27" s="35"/>
      <c r="EC27" s="35"/>
      <c r="ED27" s="35">
        <f t="shared" si="37"/>
        <v>0</v>
      </c>
      <c r="EE27" s="36">
        <f t="shared" si="54"/>
        <v>-0.83018932287224967</v>
      </c>
      <c r="EF27" s="35"/>
      <c r="EG27" s="37">
        <f t="shared" si="38"/>
        <v>0</v>
      </c>
      <c r="EH27" s="38">
        <f t="shared" si="39"/>
        <v>-29868</v>
      </c>
      <c r="EI27" s="39">
        <f t="shared" si="40"/>
        <v>29868</v>
      </c>
      <c r="EJ27" s="40">
        <f t="shared" si="41"/>
        <v>0</v>
      </c>
      <c r="EK27" s="41">
        <f t="shared" si="42"/>
        <v>5973.6</v>
      </c>
      <c r="EL27" s="41">
        <v>0</v>
      </c>
      <c r="EM27" s="42">
        <f t="shared" si="43"/>
        <v>-5</v>
      </c>
      <c r="EN27" s="43" t="e">
        <f t="shared" si="44"/>
        <v>#DIV/0!</v>
      </c>
      <c r="EO27" s="14"/>
      <c r="EP27" s="14"/>
      <c r="EQ27" s="14"/>
      <c r="ER27" s="7"/>
      <c r="ES27" s="7"/>
      <c r="ET27" s="7"/>
    </row>
    <row r="28" spans="1:150" s="46" customFormat="1" x14ac:dyDescent="0.25">
      <c r="A28" s="13" t="str">
        <f t="shared" si="0"/>
        <v/>
      </c>
      <c r="B28" s="30" t="str">
        <f t="shared" si="1"/>
        <v/>
      </c>
      <c r="C28" s="48"/>
      <c r="D28" s="32"/>
      <c r="E28" s="31"/>
      <c r="F28" s="33">
        <v>0</v>
      </c>
      <c r="G28" s="34">
        <v>0</v>
      </c>
      <c r="H28" s="35">
        <v>0</v>
      </c>
      <c r="I28" s="35"/>
      <c r="J28" s="35"/>
      <c r="K28" s="35"/>
      <c r="L28" s="35"/>
      <c r="M28" s="35">
        <f t="shared" si="2"/>
        <v>0</v>
      </c>
      <c r="N28" s="36">
        <f t="shared" si="3"/>
        <v>-1</v>
      </c>
      <c r="O28" s="35"/>
      <c r="P28" s="37">
        <f t="shared" si="4"/>
        <v>0</v>
      </c>
      <c r="Q28" s="38">
        <f t="shared" si="5"/>
        <v>0</v>
      </c>
      <c r="R28" s="34">
        <v>0</v>
      </c>
      <c r="S28" s="35">
        <v>14934</v>
      </c>
      <c r="T28" s="35"/>
      <c r="U28" s="35"/>
      <c r="V28" s="35"/>
      <c r="W28" s="35"/>
      <c r="X28" s="35">
        <f t="shared" si="6"/>
        <v>14934</v>
      </c>
      <c r="Y28" s="36">
        <f t="shared" si="7"/>
        <v>0.86255924170616116</v>
      </c>
      <c r="Z28" s="35"/>
      <c r="AA28" s="37">
        <f t="shared" si="8"/>
        <v>0</v>
      </c>
      <c r="AB28" s="38">
        <f t="shared" si="9"/>
        <v>-14934</v>
      </c>
      <c r="AC28" s="34">
        <v>0</v>
      </c>
      <c r="AD28" s="35">
        <v>14934</v>
      </c>
      <c r="AE28" s="35"/>
      <c r="AF28" s="35"/>
      <c r="AG28" s="35"/>
      <c r="AH28" s="35"/>
      <c r="AI28" s="35">
        <f t="shared" si="10"/>
        <v>14934</v>
      </c>
      <c r="AJ28" s="36">
        <f t="shared" si="45"/>
        <v>0.30132450331125826</v>
      </c>
      <c r="AK28" s="35"/>
      <c r="AL28" s="37">
        <f t="shared" si="11"/>
        <v>0</v>
      </c>
      <c r="AM28" s="38">
        <f t="shared" si="12"/>
        <v>-29868</v>
      </c>
      <c r="AN28" s="34">
        <v>0</v>
      </c>
      <c r="AO28" s="35">
        <v>0</v>
      </c>
      <c r="AP28" s="35"/>
      <c r="AQ28" s="35"/>
      <c r="AR28" s="35"/>
      <c r="AS28" s="35"/>
      <c r="AT28" s="35">
        <f t="shared" si="13"/>
        <v>0</v>
      </c>
      <c r="AU28" s="36">
        <f t="shared" si="46"/>
        <v>-0.21163490471414242</v>
      </c>
      <c r="AV28" s="35"/>
      <c r="AW28" s="37">
        <f t="shared" si="14"/>
        <v>0</v>
      </c>
      <c r="AX28" s="38">
        <f t="shared" si="15"/>
        <v>-29868</v>
      </c>
      <c r="AY28" s="34">
        <v>0</v>
      </c>
      <c r="AZ28" s="35">
        <v>0</v>
      </c>
      <c r="BA28" s="35"/>
      <c r="BB28" s="35"/>
      <c r="BC28" s="35"/>
      <c r="BD28" s="35"/>
      <c r="BE28" s="35">
        <f t="shared" si="16"/>
        <v>0</v>
      </c>
      <c r="BF28" s="36">
        <f t="shared" si="47"/>
        <v>-0.43453237410071943</v>
      </c>
      <c r="BG28" s="35"/>
      <c r="BH28" s="37">
        <f t="shared" si="17"/>
        <v>0</v>
      </c>
      <c r="BI28" s="38">
        <f t="shared" si="18"/>
        <v>-29868</v>
      </c>
      <c r="BJ28" s="34">
        <v>0</v>
      </c>
      <c r="BK28" s="35">
        <v>0</v>
      </c>
      <c r="BL28" s="35"/>
      <c r="BM28" s="35"/>
      <c r="BN28" s="35"/>
      <c r="BO28" s="35"/>
      <c r="BP28" s="35">
        <f t="shared" si="19"/>
        <v>0</v>
      </c>
      <c r="BQ28" s="36">
        <f t="shared" si="48"/>
        <v>-0.55916993830622541</v>
      </c>
      <c r="BR28" s="35"/>
      <c r="BS28" s="37">
        <f t="shared" si="20"/>
        <v>0</v>
      </c>
      <c r="BT28" s="38">
        <f t="shared" si="21"/>
        <v>-29868</v>
      </c>
      <c r="BU28" s="34">
        <v>0</v>
      </c>
      <c r="BV28" s="35">
        <v>0</v>
      </c>
      <c r="BW28" s="35"/>
      <c r="BX28" s="35"/>
      <c r="BY28" s="35"/>
      <c r="BZ28" s="35"/>
      <c r="CA28" s="35">
        <f t="shared" si="22"/>
        <v>0</v>
      </c>
      <c r="CB28" s="36">
        <f t="shared" si="49"/>
        <v>-0.63878676470588236</v>
      </c>
      <c r="CC28" s="35"/>
      <c r="CD28" s="37">
        <f t="shared" si="23"/>
        <v>0</v>
      </c>
      <c r="CE28" s="38">
        <f t="shared" si="24"/>
        <v>-29868</v>
      </c>
      <c r="CF28" s="34">
        <v>0</v>
      </c>
      <c r="CG28" s="35">
        <v>0</v>
      </c>
      <c r="CH28" s="35"/>
      <c r="CI28" s="35"/>
      <c r="CJ28" s="35"/>
      <c r="CK28" s="35"/>
      <c r="CL28" s="35">
        <f t="shared" si="25"/>
        <v>0</v>
      </c>
      <c r="CM28" s="36">
        <f t="shared" si="50"/>
        <v>-0.69404437524328533</v>
      </c>
      <c r="CN28" s="35"/>
      <c r="CO28" s="37">
        <f t="shared" si="26"/>
        <v>0</v>
      </c>
      <c r="CP28" s="38">
        <f t="shared" si="27"/>
        <v>-29868</v>
      </c>
      <c r="CQ28" s="34">
        <v>0</v>
      </c>
      <c r="CR28" s="35">
        <v>0</v>
      </c>
      <c r="CS28" s="35"/>
      <c r="CT28" s="35"/>
      <c r="CU28" s="35"/>
      <c r="CV28" s="35"/>
      <c r="CW28" s="35">
        <f t="shared" si="28"/>
        <v>0</v>
      </c>
      <c r="CX28" s="36">
        <f t="shared" si="51"/>
        <v>-0.73463875759621877</v>
      </c>
      <c r="CY28" s="35"/>
      <c r="CZ28" s="37">
        <f t="shared" si="29"/>
        <v>0</v>
      </c>
      <c r="DA28" s="38">
        <f t="shared" si="30"/>
        <v>-29868</v>
      </c>
      <c r="DB28" s="34">
        <v>0</v>
      </c>
      <c r="DC28" s="35">
        <v>0</v>
      </c>
      <c r="DD28" s="35"/>
      <c r="DE28" s="35"/>
      <c r="DF28" s="35"/>
      <c r="DG28" s="35"/>
      <c r="DH28" s="35">
        <f t="shared" si="31"/>
        <v>0</v>
      </c>
      <c r="DI28" s="36">
        <f t="shared" si="52"/>
        <v>-0.7657228017883756</v>
      </c>
      <c r="DJ28" s="35"/>
      <c r="DK28" s="37">
        <f t="shared" si="32"/>
        <v>0</v>
      </c>
      <c r="DL28" s="38">
        <f t="shared" si="33"/>
        <v>-29868</v>
      </c>
      <c r="DM28" s="34">
        <v>0</v>
      </c>
      <c r="DN28" s="35">
        <v>0</v>
      </c>
      <c r="DO28" s="35"/>
      <c r="DP28" s="35"/>
      <c r="DQ28" s="35"/>
      <c r="DR28" s="35"/>
      <c r="DS28" s="35">
        <f t="shared" si="34"/>
        <v>0</v>
      </c>
      <c r="DT28" s="36">
        <f t="shared" si="53"/>
        <v>-0.7902881536819637</v>
      </c>
      <c r="DU28" s="35"/>
      <c r="DV28" s="37">
        <f t="shared" si="35"/>
        <v>0</v>
      </c>
      <c r="DW28" s="38">
        <f t="shared" si="36"/>
        <v>-29868</v>
      </c>
      <c r="DX28" s="34">
        <v>0</v>
      </c>
      <c r="DY28" s="35">
        <v>0</v>
      </c>
      <c r="DZ28" s="35"/>
      <c r="EA28" s="35"/>
      <c r="EB28" s="35"/>
      <c r="EC28" s="35"/>
      <c r="ED28" s="35">
        <f t="shared" si="37"/>
        <v>0</v>
      </c>
      <c r="EE28" s="36">
        <f t="shared" si="54"/>
        <v>-0.81019077517507854</v>
      </c>
      <c r="EF28" s="35"/>
      <c r="EG28" s="37">
        <f t="shared" si="38"/>
        <v>0</v>
      </c>
      <c r="EH28" s="38">
        <f t="shared" si="39"/>
        <v>-29868</v>
      </c>
      <c r="EI28" s="39">
        <f t="shared" si="40"/>
        <v>29868</v>
      </c>
      <c r="EJ28" s="40">
        <f t="shared" si="41"/>
        <v>0</v>
      </c>
      <c r="EK28" s="41">
        <f t="shared" si="42"/>
        <v>5973.6</v>
      </c>
      <c r="EL28" s="41">
        <v>1861.0833333333333</v>
      </c>
      <c r="EM28" s="42">
        <f t="shared" si="43"/>
        <v>-5</v>
      </c>
      <c r="EN28" s="43">
        <f t="shared" si="44"/>
        <v>2.2097434290064037</v>
      </c>
      <c r="EO28" s="44"/>
      <c r="EP28" s="44"/>
      <c r="EQ28" s="44"/>
      <c r="ER28" s="45"/>
      <c r="ES28" s="45"/>
      <c r="ET28" s="45"/>
    </row>
    <row r="29" spans="1:150" s="13" customFormat="1" ht="21" thickBot="1" x14ac:dyDescent="0.3">
      <c r="A29" s="13" t="str">
        <f t="shared" si="0"/>
        <v/>
      </c>
      <c r="B29" s="30" t="str">
        <f t="shared" si="1"/>
        <v/>
      </c>
      <c r="C29" s="47"/>
      <c r="D29" s="49"/>
      <c r="E29" s="47"/>
      <c r="F29" s="33">
        <v>0</v>
      </c>
      <c r="G29" s="50">
        <v>0</v>
      </c>
      <c r="H29" s="51">
        <v>0</v>
      </c>
      <c r="I29" s="51"/>
      <c r="J29" s="51"/>
      <c r="K29" s="51"/>
      <c r="L29" s="51"/>
      <c r="M29" s="51">
        <f t="shared" si="2"/>
        <v>0</v>
      </c>
      <c r="N29" s="36">
        <f t="shared" si="3"/>
        <v>-1</v>
      </c>
      <c r="O29" s="51"/>
      <c r="P29" s="52">
        <f t="shared" si="4"/>
        <v>0</v>
      </c>
      <c r="Q29" s="53">
        <f t="shared" si="5"/>
        <v>0</v>
      </c>
      <c r="R29" s="50">
        <v>0</v>
      </c>
      <c r="S29" s="51">
        <v>14934</v>
      </c>
      <c r="T29" s="51"/>
      <c r="U29" s="51"/>
      <c r="V29" s="51"/>
      <c r="W29" s="51"/>
      <c r="X29" s="51">
        <f t="shared" si="6"/>
        <v>14934</v>
      </c>
      <c r="Y29" s="36">
        <f t="shared" si="7"/>
        <v>-0.5</v>
      </c>
      <c r="Z29" s="51"/>
      <c r="AA29" s="52">
        <f t="shared" si="8"/>
        <v>0</v>
      </c>
      <c r="AB29" s="53">
        <f t="shared" si="9"/>
        <v>-14934</v>
      </c>
      <c r="AC29" s="50">
        <v>0</v>
      </c>
      <c r="AD29" s="51">
        <v>14934</v>
      </c>
      <c r="AE29" s="51"/>
      <c r="AF29" s="51"/>
      <c r="AG29" s="51"/>
      <c r="AH29" s="51"/>
      <c r="AI29" s="51">
        <f t="shared" si="10"/>
        <v>14934</v>
      </c>
      <c r="AJ29" s="36">
        <f t="shared" si="45"/>
        <v>-0.33333333333333331</v>
      </c>
      <c r="AK29" s="51"/>
      <c r="AL29" s="52">
        <f t="shared" si="11"/>
        <v>0</v>
      </c>
      <c r="AM29" s="53">
        <f t="shared" si="12"/>
        <v>-29868</v>
      </c>
      <c r="AN29" s="50">
        <v>0</v>
      </c>
      <c r="AO29" s="51">
        <v>0</v>
      </c>
      <c r="AP29" s="51"/>
      <c r="AQ29" s="51"/>
      <c r="AR29" s="51"/>
      <c r="AS29" s="51"/>
      <c r="AT29" s="51">
        <f t="shared" si="13"/>
        <v>0</v>
      </c>
      <c r="AU29" s="36">
        <f t="shared" si="46"/>
        <v>-0.5</v>
      </c>
      <c r="AV29" s="51"/>
      <c r="AW29" s="52">
        <f t="shared" si="14"/>
        <v>0</v>
      </c>
      <c r="AX29" s="53">
        <f t="shared" si="15"/>
        <v>-29868</v>
      </c>
      <c r="AY29" s="50">
        <v>0</v>
      </c>
      <c r="AZ29" s="51">
        <v>0</v>
      </c>
      <c r="BA29" s="51"/>
      <c r="BB29" s="51"/>
      <c r="BC29" s="51"/>
      <c r="BD29" s="51"/>
      <c r="BE29" s="51">
        <f t="shared" si="16"/>
        <v>0</v>
      </c>
      <c r="BF29" s="36">
        <f t="shared" si="47"/>
        <v>-0.6</v>
      </c>
      <c r="BG29" s="51"/>
      <c r="BH29" s="52">
        <f t="shared" si="17"/>
        <v>0</v>
      </c>
      <c r="BI29" s="53">
        <f t="shared" si="18"/>
        <v>-29868</v>
      </c>
      <c r="BJ29" s="50">
        <v>0</v>
      </c>
      <c r="BK29" s="51">
        <v>0</v>
      </c>
      <c r="BL29" s="51"/>
      <c r="BM29" s="51"/>
      <c r="BN29" s="51"/>
      <c r="BO29" s="51"/>
      <c r="BP29" s="51">
        <f t="shared" si="19"/>
        <v>0</v>
      </c>
      <c r="BQ29" s="36">
        <f t="shared" si="48"/>
        <v>-0.66666666666666663</v>
      </c>
      <c r="BR29" s="51"/>
      <c r="BS29" s="52">
        <f t="shared" si="20"/>
        <v>0</v>
      </c>
      <c r="BT29" s="53">
        <f t="shared" si="21"/>
        <v>-29868</v>
      </c>
      <c r="BU29" s="50">
        <v>0</v>
      </c>
      <c r="BV29" s="51">
        <v>0</v>
      </c>
      <c r="BW29" s="51"/>
      <c r="BX29" s="51"/>
      <c r="BY29" s="51"/>
      <c r="BZ29" s="51"/>
      <c r="CA29" s="51">
        <f t="shared" si="22"/>
        <v>0</v>
      </c>
      <c r="CB29" s="36">
        <f t="shared" si="49"/>
        <v>-0.7142857142857143</v>
      </c>
      <c r="CC29" s="51"/>
      <c r="CD29" s="52">
        <f t="shared" si="23"/>
        <v>0</v>
      </c>
      <c r="CE29" s="53">
        <f t="shared" si="24"/>
        <v>-29868</v>
      </c>
      <c r="CF29" s="50">
        <v>0</v>
      </c>
      <c r="CG29" s="51">
        <v>0</v>
      </c>
      <c r="CH29" s="51"/>
      <c r="CI29" s="51"/>
      <c r="CJ29" s="51"/>
      <c r="CK29" s="51"/>
      <c r="CL29" s="51">
        <f t="shared" si="25"/>
        <v>0</v>
      </c>
      <c r="CM29" s="36">
        <f t="shared" si="50"/>
        <v>-0.75</v>
      </c>
      <c r="CN29" s="51"/>
      <c r="CO29" s="52">
        <f t="shared" si="26"/>
        <v>0</v>
      </c>
      <c r="CP29" s="53">
        <f t="shared" si="27"/>
        <v>-29868</v>
      </c>
      <c r="CQ29" s="50">
        <v>0</v>
      </c>
      <c r="CR29" s="51">
        <v>0</v>
      </c>
      <c r="CS29" s="51"/>
      <c r="CT29" s="51"/>
      <c r="CU29" s="51"/>
      <c r="CV29" s="51"/>
      <c r="CW29" s="51">
        <f t="shared" si="28"/>
        <v>0</v>
      </c>
      <c r="CX29" s="36">
        <f t="shared" si="51"/>
        <v>-0.77777777777777779</v>
      </c>
      <c r="CY29" s="51"/>
      <c r="CZ29" s="52">
        <f t="shared" si="29"/>
        <v>0</v>
      </c>
      <c r="DA29" s="53">
        <f t="shared" si="30"/>
        <v>-29868</v>
      </c>
      <c r="DB29" s="50">
        <v>0</v>
      </c>
      <c r="DC29" s="51">
        <v>0</v>
      </c>
      <c r="DD29" s="51"/>
      <c r="DE29" s="51"/>
      <c r="DF29" s="51"/>
      <c r="DG29" s="51"/>
      <c r="DH29" s="51">
        <f t="shared" si="31"/>
        <v>0</v>
      </c>
      <c r="DI29" s="36">
        <f t="shared" si="52"/>
        <v>-0.8</v>
      </c>
      <c r="DJ29" s="51"/>
      <c r="DK29" s="52">
        <f t="shared" si="32"/>
        <v>0</v>
      </c>
      <c r="DL29" s="53">
        <f t="shared" si="33"/>
        <v>-29868</v>
      </c>
      <c r="DM29" s="50">
        <v>0</v>
      </c>
      <c r="DN29" s="51">
        <v>0</v>
      </c>
      <c r="DO29" s="51"/>
      <c r="DP29" s="51"/>
      <c r="DQ29" s="51"/>
      <c r="DR29" s="51"/>
      <c r="DS29" s="51">
        <f t="shared" si="34"/>
        <v>0</v>
      </c>
      <c r="DT29" s="36">
        <f t="shared" si="53"/>
        <v>-0.81818181818181823</v>
      </c>
      <c r="DU29" s="51"/>
      <c r="DV29" s="52">
        <f t="shared" si="35"/>
        <v>0</v>
      </c>
      <c r="DW29" s="53">
        <f t="shared" si="36"/>
        <v>-29868</v>
      </c>
      <c r="DX29" s="50">
        <v>0</v>
      </c>
      <c r="DY29" s="51">
        <v>0</v>
      </c>
      <c r="DZ29" s="51"/>
      <c r="EA29" s="51"/>
      <c r="EB29" s="51"/>
      <c r="EC29" s="51"/>
      <c r="ED29" s="51">
        <f t="shared" si="37"/>
        <v>0</v>
      </c>
      <c r="EE29" s="36">
        <f t="shared" si="54"/>
        <v>-0.83333333333333337</v>
      </c>
      <c r="EF29" s="51"/>
      <c r="EG29" s="52">
        <f t="shared" si="38"/>
        <v>0</v>
      </c>
      <c r="EH29" s="53">
        <f t="shared" si="39"/>
        <v>-29868</v>
      </c>
      <c r="EI29" s="39">
        <f t="shared" si="40"/>
        <v>29868</v>
      </c>
      <c r="EJ29" s="40">
        <f t="shared" si="41"/>
        <v>0</v>
      </c>
      <c r="EK29" s="54">
        <f t="shared" si="42"/>
        <v>5973.6</v>
      </c>
      <c r="EL29" s="54">
        <v>0</v>
      </c>
      <c r="EM29" s="42">
        <f t="shared" si="43"/>
        <v>-5</v>
      </c>
      <c r="EN29" s="43" t="e">
        <f t="shared" si="44"/>
        <v>#DIV/0!</v>
      </c>
      <c r="EO29" s="14"/>
      <c r="EP29" s="14"/>
      <c r="EQ29" s="14"/>
      <c r="ER29" s="7"/>
      <c r="ES29" s="7"/>
      <c r="ET29" s="7"/>
    </row>
    <row r="30" spans="1:150" s="55" customFormat="1" ht="33" customHeight="1" thickBot="1" x14ac:dyDescent="0.3">
      <c r="C30" s="56" t="s">
        <v>5</v>
      </c>
      <c r="D30" s="57"/>
      <c r="E30" s="56"/>
      <c r="F30" s="58" t="s">
        <v>8</v>
      </c>
      <c r="G30" s="59"/>
      <c r="H30" s="59"/>
      <c r="I30" s="59"/>
      <c r="J30" s="59"/>
      <c r="K30" s="59"/>
      <c r="L30" s="59"/>
      <c r="M30" s="59"/>
      <c r="N30" s="59"/>
      <c r="O30" s="59"/>
      <c r="P30" s="60">
        <f>SUM(P8:P29)</f>
        <v>0</v>
      </c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60">
        <f>SUM(AA8:AA29)</f>
        <v>0</v>
      </c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60">
        <f>SUM(AL8:AL29)</f>
        <v>0</v>
      </c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60">
        <f>SUM(AW8:AW29)</f>
        <v>0</v>
      </c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60">
        <f>SUM(BH8:BH29)</f>
        <v>0</v>
      </c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60">
        <f>SUM(BS8:BS29)</f>
        <v>0</v>
      </c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60">
        <f>SUM(CD8:CD29)</f>
        <v>0</v>
      </c>
      <c r="CE30" s="59"/>
      <c r="CF30" s="59"/>
      <c r="CG30" s="59"/>
      <c r="CH30" s="59"/>
      <c r="CI30" s="59"/>
      <c r="CJ30" s="59"/>
      <c r="CK30" s="59"/>
      <c r="CL30" s="59"/>
      <c r="CM30" s="59"/>
      <c r="CN30" s="59"/>
      <c r="CO30" s="60">
        <f>SUM(CO8:CO29)</f>
        <v>0</v>
      </c>
      <c r="CP30" s="59"/>
      <c r="CQ30" s="59"/>
      <c r="CR30" s="59"/>
      <c r="CS30" s="59"/>
      <c r="CT30" s="59"/>
      <c r="CU30" s="59"/>
      <c r="CV30" s="59"/>
      <c r="CW30" s="59"/>
      <c r="CX30" s="59"/>
      <c r="CY30" s="59"/>
      <c r="CZ30" s="60">
        <f>SUM(CZ8:CZ29)</f>
        <v>0</v>
      </c>
      <c r="DA30" s="59"/>
      <c r="DB30" s="59"/>
      <c r="DC30" s="59"/>
      <c r="DD30" s="59"/>
      <c r="DE30" s="59"/>
      <c r="DF30" s="59"/>
      <c r="DG30" s="59"/>
      <c r="DH30" s="59"/>
      <c r="DI30" s="59"/>
      <c r="DJ30" s="59"/>
      <c r="DK30" s="60">
        <f>SUM(DK8:DK29)</f>
        <v>0</v>
      </c>
      <c r="DL30" s="59"/>
      <c r="DM30" s="59"/>
      <c r="DN30" s="59"/>
      <c r="DO30" s="59"/>
      <c r="DP30" s="59"/>
      <c r="DQ30" s="59"/>
      <c r="DR30" s="59"/>
      <c r="DS30" s="59"/>
      <c r="DT30" s="59"/>
      <c r="DU30" s="59"/>
      <c r="DV30" s="60">
        <f>SUM(DV8:DV29)</f>
        <v>0</v>
      </c>
      <c r="DW30" s="59"/>
      <c r="DX30" s="59"/>
      <c r="DY30" s="59"/>
      <c r="DZ30" s="59"/>
      <c r="EA30" s="59"/>
      <c r="EB30" s="59"/>
      <c r="EC30" s="59"/>
      <c r="ED30" s="59"/>
      <c r="EE30" s="59"/>
      <c r="EF30" s="59"/>
      <c r="EG30" s="60">
        <f>SUM(EG8:EG29)</f>
        <v>0</v>
      </c>
      <c r="EH30" s="59"/>
      <c r="EI30" s="59"/>
      <c r="EJ30" s="61">
        <f>SUM(EJ8:EJ29)</f>
        <v>153202</v>
      </c>
      <c r="EK30" s="59"/>
      <c r="EL30" s="62"/>
      <c r="EM30" s="63"/>
      <c r="EN30" s="59"/>
      <c r="EO30" s="59"/>
      <c r="EP30" s="59"/>
      <c r="EQ30" s="59"/>
      <c r="ER30" s="64"/>
      <c r="ES30" s="64"/>
      <c r="ET30" s="64"/>
    </row>
    <row r="31" spans="1:150" s="65" customFormat="1" ht="41.25" customHeight="1" thickBot="1" x14ac:dyDescent="0.3"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7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7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7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7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7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7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7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7"/>
      <c r="CP31" s="66"/>
      <c r="CQ31" s="66"/>
      <c r="CR31" s="66"/>
      <c r="CS31" s="66"/>
      <c r="CT31" s="66"/>
      <c r="CU31" s="66"/>
      <c r="CV31" s="66"/>
      <c r="CW31" s="66"/>
      <c r="CX31" s="66"/>
      <c r="CY31" s="66"/>
      <c r="CZ31" s="67"/>
      <c r="DA31" s="66"/>
      <c r="DB31" s="66"/>
      <c r="DC31" s="66"/>
      <c r="DD31" s="66"/>
      <c r="DE31" s="66"/>
      <c r="DF31" s="66"/>
      <c r="DG31" s="66"/>
      <c r="DH31" s="66"/>
      <c r="DI31" s="66"/>
      <c r="DJ31" s="66"/>
      <c r="DK31" s="67"/>
      <c r="DL31" s="66"/>
      <c r="DM31" s="66"/>
      <c r="DN31" s="66"/>
      <c r="DO31" s="66"/>
      <c r="DP31" s="66"/>
      <c r="DQ31" s="66"/>
      <c r="DR31" s="66"/>
      <c r="DS31" s="66"/>
      <c r="DT31" s="66"/>
      <c r="DU31" s="66"/>
      <c r="DV31" s="67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67"/>
      <c r="EH31" s="66"/>
      <c r="EI31" s="66"/>
      <c r="EJ31" s="68"/>
      <c r="EK31" s="66"/>
      <c r="EL31" s="69"/>
      <c r="EM31" s="70"/>
      <c r="EN31" s="66"/>
      <c r="EO31" s="66"/>
      <c r="EP31" s="66"/>
      <c r="EQ31" s="66"/>
      <c r="ER31" s="66"/>
      <c r="ES31" s="66"/>
      <c r="ET31" s="66"/>
    </row>
    <row r="32" spans="1:150" ht="21" thickBot="1" x14ac:dyDescent="0.3">
      <c r="C32" s="71" t="s">
        <v>42</v>
      </c>
      <c r="D32" s="72"/>
      <c r="E32" s="72"/>
      <c r="F32" s="73"/>
      <c r="G32" s="74"/>
      <c r="H32" s="74"/>
      <c r="I32" s="74"/>
      <c r="J32" s="74"/>
      <c r="K32" s="74"/>
      <c r="L32" s="74"/>
      <c r="M32" s="74"/>
      <c r="N32" s="74"/>
      <c r="O32" s="74"/>
      <c r="P32" s="75">
        <v>300</v>
      </c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5">
        <f>AA30</f>
        <v>0</v>
      </c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5">
        <f>AL30</f>
        <v>0</v>
      </c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5">
        <f>AW30</f>
        <v>0</v>
      </c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5">
        <f>BH30</f>
        <v>0</v>
      </c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5">
        <f>BS30</f>
        <v>0</v>
      </c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5">
        <f>CD30</f>
        <v>0</v>
      </c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5">
        <f>CO30</f>
        <v>0</v>
      </c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5">
        <f>CZ30</f>
        <v>0</v>
      </c>
      <c r="DK32" s="75">
        <f>DK30</f>
        <v>0</v>
      </c>
      <c r="DV32" s="75">
        <f>DV30</f>
        <v>0</v>
      </c>
      <c r="EG32" s="75">
        <f>EG30</f>
        <v>0</v>
      </c>
      <c r="EJ32" s="77"/>
    </row>
    <row r="33" spans="3:150" ht="21" thickBot="1" x14ac:dyDescent="0.3">
      <c r="C33" s="78" t="s">
        <v>43</v>
      </c>
      <c r="D33" s="79"/>
      <c r="E33" s="79"/>
      <c r="F33" s="73"/>
      <c r="G33" s="80"/>
      <c r="H33" s="80"/>
      <c r="I33" s="80"/>
      <c r="J33" s="80"/>
      <c r="K33" s="80"/>
      <c r="L33" s="80"/>
      <c r="M33" s="80"/>
      <c r="N33" s="80"/>
      <c r="O33" s="80"/>
      <c r="P33" s="81">
        <f>P32</f>
        <v>300</v>
      </c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1">
        <f>P33+AA32</f>
        <v>300</v>
      </c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1">
        <f>AA33+AL32</f>
        <v>300</v>
      </c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1">
        <f>AL33+AW32</f>
        <v>300</v>
      </c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1">
        <f>AW33+BH32</f>
        <v>300</v>
      </c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1">
        <f>BH33+BS32</f>
        <v>300</v>
      </c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1">
        <f>BS33+CD32</f>
        <v>300</v>
      </c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1">
        <f>CD33+CO32</f>
        <v>300</v>
      </c>
      <c r="CP33" s="80"/>
      <c r="CQ33" s="80"/>
      <c r="CR33" s="80"/>
      <c r="CS33" s="80"/>
      <c r="CT33" s="80"/>
      <c r="CU33" s="80"/>
      <c r="CV33" s="80"/>
      <c r="CW33" s="80"/>
      <c r="CX33" s="80"/>
      <c r="CY33" s="80"/>
      <c r="CZ33" s="83">
        <f>CO33+CZ32</f>
        <v>300</v>
      </c>
      <c r="DK33" s="83">
        <f>CZ33+DK32</f>
        <v>300</v>
      </c>
      <c r="DV33" s="83">
        <f>DK33+DV32</f>
        <v>300</v>
      </c>
      <c r="EG33" s="83">
        <f>DV33+EG32</f>
        <v>300</v>
      </c>
      <c r="EJ33" s="84"/>
    </row>
    <row r="34" spans="3:150" s="85" customFormat="1" x14ac:dyDescent="0.25">
      <c r="C34" s="86"/>
      <c r="D34" s="87"/>
      <c r="E34" s="87"/>
      <c r="F34" s="87"/>
      <c r="G34" s="88"/>
      <c r="H34" s="88"/>
      <c r="I34" s="88"/>
      <c r="J34" s="88"/>
      <c r="K34" s="88"/>
      <c r="L34" s="88"/>
      <c r="M34" s="88"/>
      <c r="N34" s="88"/>
      <c r="O34" s="88"/>
      <c r="P34" s="89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9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9"/>
      <c r="AM34" s="88"/>
      <c r="AN34" s="88"/>
      <c r="AO34" s="88"/>
      <c r="AP34" s="88"/>
      <c r="AQ34" s="88"/>
      <c r="AR34" s="88"/>
      <c r="AS34" s="88"/>
      <c r="AT34" s="88"/>
      <c r="AU34" s="88"/>
      <c r="AV34" s="88"/>
      <c r="AW34" s="89"/>
      <c r="AX34" s="88"/>
      <c r="AY34" s="88"/>
      <c r="AZ34" s="88"/>
      <c r="BA34" s="88"/>
      <c r="BB34" s="88"/>
      <c r="BC34" s="88"/>
      <c r="BD34" s="88"/>
      <c r="BE34" s="88"/>
      <c r="BF34" s="88"/>
      <c r="BG34" s="88"/>
      <c r="BH34" s="89"/>
      <c r="BI34" s="88"/>
      <c r="BJ34" s="88"/>
      <c r="BK34" s="88"/>
      <c r="BL34" s="88"/>
      <c r="BM34" s="88"/>
      <c r="BN34" s="88"/>
      <c r="BO34" s="88"/>
      <c r="BP34" s="88"/>
      <c r="BQ34" s="88"/>
      <c r="BR34" s="88"/>
      <c r="BS34" s="89"/>
      <c r="BT34" s="88"/>
      <c r="BU34" s="88"/>
      <c r="BV34" s="88"/>
      <c r="BW34" s="88"/>
      <c r="BX34" s="88"/>
      <c r="BY34" s="88"/>
      <c r="BZ34" s="88"/>
      <c r="CA34" s="88"/>
      <c r="CB34" s="88"/>
      <c r="CC34" s="88"/>
      <c r="CD34" s="89"/>
      <c r="CE34" s="88"/>
      <c r="CF34" s="88"/>
      <c r="CG34" s="88"/>
      <c r="CH34" s="88"/>
      <c r="CI34" s="88"/>
      <c r="CJ34" s="88"/>
      <c r="CK34" s="88"/>
      <c r="CL34" s="88"/>
      <c r="CM34" s="88"/>
      <c r="CN34" s="88"/>
      <c r="CO34" s="89"/>
      <c r="CP34" s="88"/>
      <c r="CQ34" s="88"/>
      <c r="CR34" s="88"/>
      <c r="CS34" s="88"/>
      <c r="CT34" s="88"/>
      <c r="CU34" s="88"/>
      <c r="CV34" s="88"/>
      <c r="CW34" s="88"/>
      <c r="CX34" s="88"/>
      <c r="CY34" s="88"/>
      <c r="CZ34" s="89"/>
      <c r="DA34" s="88"/>
      <c r="DB34" s="88"/>
      <c r="DC34" s="88"/>
      <c r="DD34" s="88"/>
      <c r="DE34" s="88"/>
      <c r="DF34" s="88"/>
      <c r="DG34" s="88"/>
      <c r="DH34" s="88"/>
      <c r="DI34" s="88"/>
      <c r="DJ34" s="88"/>
      <c r="DK34" s="89"/>
      <c r="DL34" s="88"/>
      <c r="DM34" s="88"/>
      <c r="DN34" s="88"/>
      <c r="DO34" s="88"/>
      <c r="DP34" s="88"/>
      <c r="DQ34" s="88"/>
      <c r="DR34" s="88"/>
      <c r="DS34" s="88"/>
      <c r="DT34" s="88"/>
      <c r="DU34" s="88"/>
      <c r="DV34" s="89"/>
      <c r="DW34" s="88"/>
      <c r="DX34" s="88"/>
      <c r="DY34" s="88"/>
      <c r="DZ34" s="88"/>
      <c r="EA34" s="88"/>
      <c r="EB34" s="88"/>
      <c r="EC34" s="88"/>
      <c r="ED34" s="88"/>
      <c r="EE34" s="88"/>
      <c r="EF34" s="88"/>
      <c r="EG34" s="90"/>
      <c r="EH34" s="91"/>
      <c r="EI34" s="92"/>
      <c r="EJ34" s="93"/>
      <c r="EK34" s="92"/>
      <c r="EL34" s="94"/>
      <c r="EM34" s="95"/>
      <c r="EN34" s="73"/>
      <c r="EO34" s="96"/>
      <c r="EP34" s="96"/>
      <c r="EQ34" s="96"/>
      <c r="ER34" s="96"/>
      <c r="ES34" s="96"/>
      <c r="ET34" s="96"/>
    </row>
    <row r="35" spans="3:150" s="85" customFormat="1" x14ac:dyDescent="0.25">
      <c r="C35" s="97" t="s">
        <v>44</v>
      </c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9">
        <f>(P32-P41)/P41</f>
        <v>2</v>
      </c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99">
        <f>(AA32-AA41)/AA41</f>
        <v>-1</v>
      </c>
      <c r="AB35" s="100"/>
      <c r="AC35" s="100"/>
      <c r="AD35" s="100"/>
      <c r="AE35" s="100"/>
      <c r="AF35" s="100"/>
      <c r="AG35" s="100"/>
      <c r="AH35" s="100"/>
      <c r="AI35" s="100"/>
      <c r="AJ35" s="100"/>
      <c r="AK35" s="100"/>
      <c r="AL35" s="99">
        <f>(AL32-AL41)/AL41</f>
        <v>-1</v>
      </c>
      <c r="AM35" s="100"/>
      <c r="AN35" s="100"/>
      <c r="AO35" s="100"/>
      <c r="AP35" s="100"/>
      <c r="AQ35" s="100"/>
      <c r="AR35" s="100"/>
      <c r="AS35" s="100"/>
      <c r="AT35" s="100"/>
      <c r="AU35" s="100"/>
      <c r="AV35" s="100"/>
      <c r="AW35" s="99">
        <f>(AW32-AW41)/AW41</f>
        <v>-1</v>
      </c>
      <c r="AX35" s="100"/>
      <c r="AY35" s="100"/>
      <c r="AZ35" s="100"/>
      <c r="BA35" s="100"/>
      <c r="BB35" s="100"/>
      <c r="BC35" s="100"/>
      <c r="BD35" s="100"/>
      <c r="BE35" s="100"/>
      <c r="BF35" s="100"/>
      <c r="BG35" s="100"/>
      <c r="BH35" s="99">
        <f>(BH32-BH41)/BH41</f>
        <v>-1</v>
      </c>
      <c r="BI35" s="100"/>
      <c r="BJ35" s="100"/>
      <c r="BK35" s="100"/>
      <c r="BL35" s="100"/>
      <c r="BM35" s="100"/>
      <c r="BN35" s="100"/>
      <c r="BO35" s="100"/>
      <c r="BP35" s="100"/>
      <c r="BQ35" s="100"/>
      <c r="BR35" s="100"/>
      <c r="BS35" s="99">
        <f>(BS32-BS41)/BS41</f>
        <v>-1</v>
      </c>
      <c r="BT35" s="100"/>
      <c r="BU35" s="100"/>
      <c r="BV35" s="100"/>
      <c r="BW35" s="100"/>
      <c r="BX35" s="100"/>
      <c r="BY35" s="100"/>
      <c r="BZ35" s="100"/>
      <c r="CA35" s="100"/>
      <c r="CB35" s="100"/>
      <c r="CC35" s="100"/>
      <c r="CD35" s="99">
        <f>(CD32-CD41)/CD41</f>
        <v>-1</v>
      </c>
      <c r="CE35" s="100"/>
      <c r="CF35" s="100"/>
      <c r="CG35" s="100"/>
      <c r="CH35" s="100"/>
      <c r="CI35" s="100"/>
      <c r="CJ35" s="100"/>
      <c r="CK35" s="100"/>
      <c r="CL35" s="100"/>
      <c r="CM35" s="100"/>
      <c r="CN35" s="100"/>
      <c r="CO35" s="99">
        <f>(CO32-CO41)/CO41</f>
        <v>-1</v>
      </c>
      <c r="CP35" s="100"/>
      <c r="CQ35" s="100"/>
      <c r="CR35" s="100"/>
      <c r="CS35" s="100"/>
      <c r="CT35" s="100"/>
      <c r="CU35" s="100"/>
      <c r="CV35" s="100"/>
      <c r="CW35" s="100"/>
      <c r="CX35" s="100"/>
      <c r="CY35" s="100"/>
      <c r="CZ35" s="99">
        <f>(CZ32-CZ41)/CZ41</f>
        <v>-1</v>
      </c>
      <c r="DA35" s="100"/>
      <c r="DB35" s="100"/>
      <c r="DC35" s="100"/>
      <c r="DD35" s="100"/>
      <c r="DE35" s="100"/>
      <c r="DF35" s="100"/>
      <c r="DG35" s="100"/>
      <c r="DH35" s="100"/>
      <c r="DI35" s="100"/>
      <c r="DJ35" s="100"/>
      <c r="DK35" s="99">
        <f>(DK32-DK41)/DK41</f>
        <v>-1</v>
      </c>
      <c r="DL35" s="100"/>
      <c r="DM35" s="100"/>
      <c r="DN35" s="100"/>
      <c r="DO35" s="100"/>
      <c r="DP35" s="100"/>
      <c r="DQ35" s="100"/>
      <c r="DR35" s="100"/>
      <c r="DS35" s="100"/>
      <c r="DT35" s="100"/>
      <c r="DU35" s="100"/>
      <c r="DV35" s="99">
        <f>(DV32-DV41)/DV41</f>
        <v>-1</v>
      </c>
      <c r="DW35" s="100"/>
      <c r="DX35" s="100"/>
      <c r="DY35" s="100"/>
      <c r="DZ35" s="100"/>
      <c r="EA35" s="100"/>
      <c r="EB35" s="100"/>
      <c r="EC35" s="100"/>
      <c r="ED35" s="100"/>
      <c r="EE35" s="100"/>
      <c r="EF35" s="100"/>
      <c r="EG35" s="99">
        <f>(EG32-EG41)/EG41</f>
        <v>-1</v>
      </c>
      <c r="EH35" s="91"/>
      <c r="EI35" s="92"/>
      <c r="EJ35" s="93"/>
      <c r="EK35" s="92"/>
      <c r="EL35" s="94"/>
      <c r="EM35" s="95"/>
      <c r="EN35" s="73"/>
      <c r="EO35" s="96"/>
      <c r="EP35" s="96"/>
      <c r="EQ35" s="96"/>
      <c r="ER35" s="96"/>
      <c r="ES35" s="96"/>
      <c r="ET35" s="96"/>
    </row>
    <row r="36" spans="3:150" s="85" customFormat="1" ht="21" thickBot="1" x14ac:dyDescent="0.3"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101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1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1"/>
      <c r="AM36" s="100"/>
      <c r="AN36" s="100"/>
      <c r="AO36" s="100"/>
      <c r="AP36" s="100"/>
      <c r="AQ36" s="100"/>
      <c r="AR36" s="100"/>
      <c r="AS36" s="100"/>
      <c r="AT36" s="100"/>
      <c r="AU36" s="100"/>
      <c r="AV36" s="100"/>
      <c r="AW36" s="101"/>
      <c r="AX36" s="100"/>
      <c r="AY36" s="100"/>
      <c r="AZ36" s="100"/>
      <c r="BA36" s="100"/>
      <c r="BB36" s="100"/>
      <c r="BC36" s="100"/>
      <c r="BD36" s="100"/>
      <c r="BE36" s="100"/>
      <c r="BF36" s="100"/>
      <c r="BG36" s="100"/>
      <c r="BH36" s="101"/>
      <c r="BI36" s="100"/>
      <c r="BJ36" s="100"/>
      <c r="BK36" s="100"/>
      <c r="BL36" s="100"/>
      <c r="BM36" s="100"/>
      <c r="BN36" s="100"/>
      <c r="BO36" s="100"/>
      <c r="BP36" s="100"/>
      <c r="BQ36" s="100"/>
      <c r="BR36" s="100"/>
      <c r="BS36" s="101"/>
      <c r="BT36" s="100"/>
      <c r="BU36" s="100"/>
      <c r="BV36" s="100"/>
      <c r="BW36" s="100"/>
      <c r="BX36" s="100"/>
      <c r="BY36" s="100"/>
      <c r="BZ36" s="100"/>
      <c r="CA36" s="100"/>
      <c r="CB36" s="100"/>
      <c r="CC36" s="100"/>
      <c r="CD36" s="101"/>
      <c r="CE36" s="100"/>
      <c r="CF36" s="100"/>
      <c r="CG36" s="100"/>
      <c r="CH36" s="100"/>
      <c r="CI36" s="100"/>
      <c r="CJ36" s="100"/>
      <c r="CK36" s="100"/>
      <c r="CL36" s="100"/>
      <c r="CM36" s="100"/>
      <c r="CN36" s="100"/>
      <c r="CO36" s="101"/>
      <c r="CP36" s="100"/>
      <c r="CQ36" s="100"/>
      <c r="CR36" s="100"/>
      <c r="CS36" s="100"/>
      <c r="CT36" s="100"/>
      <c r="CU36" s="100"/>
      <c r="CV36" s="100"/>
      <c r="CW36" s="100"/>
      <c r="CX36" s="100"/>
      <c r="CY36" s="100"/>
      <c r="CZ36" s="101"/>
      <c r="DA36" s="100"/>
      <c r="DB36" s="100"/>
      <c r="DC36" s="100"/>
      <c r="DD36" s="100"/>
      <c r="DE36" s="100"/>
      <c r="DF36" s="100"/>
      <c r="DG36" s="100"/>
      <c r="DH36" s="100"/>
      <c r="DI36" s="100"/>
      <c r="DJ36" s="100"/>
      <c r="DK36" s="101"/>
      <c r="DL36" s="100"/>
      <c r="DM36" s="100"/>
      <c r="DN36" s="100"/>
      <c r="DO36" s="100"/>
      <c r="DP36" s="100"/>
      <c r="DQ36" s="100"/>
      <c r="DR36" s="100"/>
      <c r="DS36" s="100"/>
      <c r="DT36" s="100"/>
      <c r="DU36" s="100"/>
      <c r="DV36" s="101"/>
      <c r="DW36" s="100"/>
      <c r="DX36" s="100"/>
      <c r="DY36" s="100"/>
      <c r="DZ36" s="100"/>
      <c r="EA36" s="100"/>
      <c r="EB36" s="100"/>
      <c r="EC36" s="100"/>
      <c r="ED36" s="100"/>
      <c r="EE36" s="100"/>
      <c r="EF36" s="100"/>
      <c r="EG36" s="101"/>
      <c r="EH36" s="91"/>
      <c r="EI36" s="92"/>
      <c r="EJ36" s="93"/>
      <c r="EK36" s="92"/>
      <c r="EL36" s="94"/>
      <c r="EM36" s="95"/>
      <c r="EN36" s="73"/>
      <c r="EO36" s="96"/>
      <c r="EP36" s="96"/>
      <c r="EQ36" s="96"/>
      <c r="ER36" s="96"/>
      <c r="ES36" s="96"/>
      <c r="ET36" s="96"/>
    </row>
    <row r="37" spans="3:150" s="85" customFormat="1" ht="21" thickBot="1" x14ac:dyDescent="0.3">
      <c r="C37" s="181" t="s">
        <v>45</v>
      </c>
      <c r="D37" s="182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102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2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2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2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2"/>
      <c r="BI37" s="100"/>
      <c r="BJ37" s="100"/>
      <c r="BK37" s="100"/>
      <c r="BL37" s="100"/>
      <c r="BM37" s="100"/>
      <c r="BN37" s="100"/>
      <c r="BO37" s="100"/>
      <c r="BP37" s="100"/>
      <c r="BQ37" s="100"/>
      <c r="BR37" s="100"/>
      <c r="BS37" s="102"/>
      <c r="BT37" s="100"/>
      <c r="BU37" s="100"/>
      <c r="BV37" s="100"/>
      <c r="BW37" s="100"/>
      <c r="BX37" s="100"/>
      <c r="BY37" s="100"/>
      <c r="BZ37" s="100"/>
      <c r="CA37" s="100"/>
      <c r="CB37" s="100"/>
      <c r="CC37" s="100"/>
      <c r="CD37" s="102"/>
      <c r="CE37" s="100"/>
      <c r="CF37" s="100"/>
      <c r="CG37" s="100"/>
      <c r="CH37" s="100"/>
      <c r="CI37" s="100"/>
      <c r="CJ37" s="100"/>
      <c r="CK37" s="100"/>
      <c r="CL37" s="100"/>
      <c r="CM37" s="100"/>
      <c r="CN37" s="100"/>
      <c r="CO37" s="102"/>
      <c r="CP37" s="100"/>
      <c r="CQ37" s="100"/>
      <c r="CR37" s="100"/>
      <c r="CS37" s="100"/>
      <c r="CT37" s="100"/>
      <c r="CU37" s="100"/>
      <c r="CV37" s="100"/>
      <c r="CW37" s="100"/>
      <c r="CX37" s="100"/>
      <c r="CY37" s="100"/>
      <c r="CZ37" s="102"/>
      <c r="DA37" s="100"/>
      <c r="DB37" s="100"/>
      <c r="DC37" s="100"/>
      <c r="DD37" s="100"/>
      <c r="DE37" s="100"/>
      <c r="DF37" s="100"/>
      <c r="DG37" s="100"/>
      <c r="DH37" s="100"/>
      <c r="DI37" s="100"/>
      <c r="DJ37" s="100"/>
      <c r="DK37" s="102"/>
      <c r="DL37" s="100"/>
      <c r="DM37" s="100"/>
      <c r="DN37" s="100"/>
      <c r="DO37" s="100"/>
      <c r="DP37" s="100"/>
      <c r="DQ37" s="100"/>
      <c r="DR37" s="100"/>
      <c r="DS37" s="100"/>
      <c r="DT37" s="100"/>
      <c r="DU37" s="100"/>
      <c r="DV37" s="102"/>
      <c r="DW37" s="100"/>
      <c r="DX37" s="100"/>
      <c r="DY37" s="100"/>
      <c r="DZ37" s="100"/>
      <c r="EA37" s="100"/>
      <c r="EB37" s="100"/>
      <c r="EC37" s="100"/>
      <c r="ED37" s="100"/>
      <c r="EE37" s="100"/>
      <c r="EF37" s="100"/>
      <c r="EG37" s="102"/>
      <c r="EH37" s="91"/>
      <c r="EI37" s="92"/>
      <c r="EJ37" s="93"/>
      <c r="EK37" s="92"/>
      <c r="EL37" s="94"/>
      <c r="EM37" s="95"/>
      <c r="EN37" s="73"/>
      <c r="EO37" s="96"/>
      <c r="EP37" s="96"/>
      <c r="EQ37" s="96"/>
      <c r="ER37" s="96"/>
      <c r="ES37" s="96"/>
      <c r="ET37" s="96"/>
    </row>
    <row r="38" spans="3:150" s="85" customFormat="1" x14ac:dyDescent="0.25">
      <c r="C38" s="103"/>
      <c r="D38" s="104"/>
      <c r="E38" s="104"/>
      <c r="F38" s="104"/>
      <c r="G38" s="98"/>
      <c r="H38" s="98"/>
      <c r="I38" s="98"/>
      <c r="J38" s="98"/>
      <c r="K38" s="98"/>
      <c r="L38" s="98"/>
      <c r="M38" s="98"/>
      <c r="N38" s="98"/>
      <c r="O38" s="98"/>
      <c r="P38" s="105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5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5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5"/>
      <c r="AX38" s="100"/>
      <c r="AY38" s="100"/>
      <c r="AZ38" s="100"/>
      <c r="BA38" s="100"/>
      <c r="BB38" s="100"/>
      <c r="BC38" s="100"/>
      <c r="BD38" s="100"/>
      <c r="BE38" s="100"/>
      <c r="BF38" s="100"/>
      <c r="BG38" s="100"/>
      <c r="BH38" s="105"/>
      <c r="BI38" s="100"/>
      <c r="BJ38" s="100"/>
      <c r="BK38" s="100"/>
      <c r="BL38" s="100"/>
      <c r="BM38" s="100"/>
      <c r="BN38" s="100"/>
      <c r="BO38" s="100"/>
      <c r="BP38" s="100"/>
      <c r="BQ38" s="100"/>
      <c r="BR38" s="100"/>
      <c r="BS38" s="105"/>
      <c r="BT38" s="100"/>
      <c r="BU38" s="100"/>
      <c r="BV38" s="100"/>
      <c r="BW38" s="100"/>
      <c r="BX38" s="100"/>
      <c r="BY38" s="100"/>
      <c r="BZ38" s="100"/>
      <c r="CA38" s="100"/>
      <c r="CB38" s="100"/>
      <c r="CC38" s="100"/>
      <c r="CD38" s="105"/>
      <c r="CE38" s="100"/>
      <c r="CF38" s="100"/>
      <c r="CG38" s="100"/>
      <c r="CH38" s="100"/>
      <c r="CI38" s="100"/>
      <c r="CJ38" s="100"/>
      <c r="CK38" s="100"/>
      <c r="CL38" s="100"/>
      <c r="CM38" s="100"/>
      <c r="CN38" s="100"/>
      <c r="CO38" s="105"/>
      <c r="CP38" s="100"/>
      <c r="CQ38" s="100"/>
      <c r="CR38" s="100"/>
      <c r="CS38" s="100"/>
      <c r="CT38" s="100"/>
      <c r="CU38" s="100"/>
      <c r="CV38" s="100"/>
      <c r="CW38" s="100"/>
      <c r="CX38" s="100"/>
      <c r="CY38" s="100"/>
      <c r="CZ38" s="105"/>
      <c r="DA38" s="100"/>
      <c r="DB38" s="100"/>
      <c r="DC38" s="100"/>
      <c r="DD38" s="100"/>
      <c r="DE38" s="100"/>
      <c r="DF38" s="100"/>
      <c r="DG38" s="100"/>
      <c r="DH38" s="100"/>
      <c r="DI38" s="100"/>
      <c r="DJ38" s="100"/>
      <c r="DK38" s="105"/>
      <c r="DL38" s="100"/>
      <c r="DM38" s="100"/>
      <c r="DN38" s="100"/>
      <c r="DO38" s="100"/>
      <c r="DP38" s="100"/>
      <c r="DQ38" s="100"/>
      <c r="DR38" s="100"/>
      <c r="DS38" s="100"/>
      <c r="DT38" s="100"/>
      <c r="DU38" s="100"/>
      <c r="DV38" s="105"/>
      <c r="DW38" s="100"/>
      <c r="DX38" s="100"/>
      <c r="DY38" s="100"/>
      <c r="DZ38" s="100"/>
      <c r="EA38" s="100"/>
      <c r="EB38" s="100"/>
      <c r="EC38" s="100"/>
      <c r="ED38" s="100"/>
      <c r="EE38" s="100"/>
      <c r="EF38" s="100"/>
      <c r="EG38" s="105"/>
      <c r="EH38" s="91"/>
      <c r="EI38" s="92"/>
      <c r="EJ38" s="93"/>
      <c r="EK38" s="92"/>
      <c r="EL38" s="94"/>
      <c r="EM38" s="95"/>
      <c r="EN38" s="73"/>
      <c r="EO38" s="96"/>
      <c r="EP38" s="96"/>
      <c r="EQ38" s="96"/>
      <c r="ER38" s="96"/>
      <c r="ES38" s="96"/>
      <c r="ET38" s="96"/>
    </row>
    <row r="39" spans="3:150" x14ac:dyDescent="0.25">
      <c r="C39" s="103" t="s">
        <v>46</v>
      </c>
      <c r="D39" s="104"/>
      <c r="E39" s="104"/>
      <c r="F39" s="104"/>
      <c r="G39" s="106"/>
      <c r="H39" s="106"/>
      <c r="I39" s="106"/>
      <c r="J39" s="106"/>
      <c r="K39" s="106"/>
      <c r="L39" s="106"/>
      <c r="M39" s="106"/>
      <c r="N39" s="106"/>
      <c r="O39" s="106"/>
      <c r="P39" s="107">
        <f>(P33-P42)/P42</f>
        <v>2</v>
      </c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7">
        <f>(AA33-AA42)/AA42</f>
        <v>-0.9995638105412249</v>
      </c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7">
        <f>(AL33-AL42)/AL42</f>
        <v>-0.99987767172795539</v>
      </c>
      <c r="AM39" s="108"/>
      <c r="AN39" s="108"/>
      <c r="AO39" s="108"/>
      <c r="AP39" s="108"/>
      <c r="AQ39" s="108"/>
      <c r="AR39" s="108"/>
      <c r="AS39" s="108"/>
      <c r="AT39" s="108"/>
      <c r="AU39" s="108"/>
      <c r="AV39" s="108"/>
      <c r="AW39" s="107">
        <f>(AW33-AW42)/AW42</f>
        <v>-0.99991743573786107</v>
      </c>
      <c r="AX39" s="108"/>
      <c r="AY39" s="108"/>
      <c r="AZ39" s="108"/>
      <c r="BA39" s="108"/>
      <c r="BB39" s="108"/>
      <c r="BC39" s="108"/>
      <c r="BD39" s="108"/>
      <c r="BE39" s="108"/>
      <c r="BF39" s="108"/>
      <c r="BG39" s="108"/>
      <c r="BH39" s="107">
        <f>(BH33-BH42)/BH42</f>
        <v>-0.99994285145967976</v>
      </c>
      <c r="BI39" s="108"/>
      <c r="BJ39" s="108"/>
      <c r="BK39" s="108"/>
      <c r="BL39" s="108"/>
      <c r="BM39" s="108"/>
      <c r="BN39" s="108"/>
      <c r="BO39" s="108"/>
      <c r="BP39" s="108"/>
      <c r="BQ39" s="108"/>
      <c r="BR39" s="108"/>
      <c r="BS39" s="107">
        <f>(BS33-BS42)/BS42</f>
        <v>-0.9999539293828259</v>
      </c>
      <c r="BT39" s="108"/>
      <c r="BU39" s="108"/>
      <c r="BV39" s="108"/>
      <c r="BW39" s="108"/>
      <c r="BX39" s="108"/>
      <c r="BY39" s="108"/>
      <c r="BZ39" s="108"/>
      <c r="CA39" s="108"/>
      <c r="CB39" s="108"/>
      <c r="CC39" s="108"/>
      <c r="CD39" s="107">
        <f>(CD33-CD42)/CD42</f>
        <v>-0.99996105479818109</v>
      </c>
      <c r="CE39" s="108"/>
      <c r="CF39" s="108"/>
      <c r="CG39" s="108"/>
      <c r="CH39" s="108"/>
      <c r="CI39" s="108"/>
      <c r="CJ39" s="108"/>
      <c r="CK39" s="108"/>
      <c r="CL39" s="108"/>
      <c r="CM39" s="108"/>
      <c r="CN39" s="108"/>
      <c r="CO39" s="107">
        <f>(CO33-CO42)/CO42</f>
        <v>-0.9999661343500118</v>
      </c>
      <c r="CP39" s="108"/>
      <c r="CQ39" s="108"/>
      <c r="CR39" s="108"/>
      <c r="CS39" s="108"/>
      <c r="CT39" s="108"/>
      <c r="CU39" s="108"/>
      <c r="CV39" s="108"/>
      <c r="CW39" s="108"/>
      <c r="CX39" s="108"/>
      <c r="CY39" s="108"/>
      <c r="CZ39" s="107">
        <f>(CZ33-CZ42)/CZ42</f>
        <v>-0.99997179702983074</v>
      </c>
      <c r="DA39" s="108"/>
      <c r="DB39" s="108"/>
      <c r="DC39" s="108"/>
      <c r="DD39" s="108"/>
      <c r="DE39" s="108"/>
      <c r="DF39" s="108"/>
      <c r="DG39" s="108"/>
      <c r="DH39" s="108"/>
      <c r="DI39" s="108"/>
      <c r="DJ39" s="108"/>
      <c r="DK39" s="107">
        <f>(DK33-DK42)/DK42</f>
        <v>-0.9999744142602659</v>
      </c>
      <c r="DL39" s="108"/>
      <c r="DM39" s="108"/>
      <c r="DN39" s="108"/>
      <c r="DO39" s="108"/>
      <c r="DP39" s="108"/>
      <c r="DQ39" s="108"/>
      <c r="DR39" s="108"/>
      <c r="DS39" s="108"/>
      <c r="DT39" s="108"/>
      <c r="DU39" s="108"/>
      <c r="DV39" s="107">
        <f>(DV33-DV42)/DV42</f>
        <v>-0.99997579761586897</v>
      </c>
      <c r="DW39" s="108"/>
      <c r="DX39" s="108"/>
      <c r="DY39" s="108"/>
      <c r="DZ39" s="108"/>
      <c r="EA39" s="108"/>
      <c r="EB39" s="108"/>
      <c r="EC39" s="108"/>
      <c r="ED39" s="108"/>
      <c r="EE39" s="108"/>
      <c r="EF39" s="108"/>
      <c r="EG39" s="107">
        <f>(EG33-EG42)/EG42</f>
        <v>-0.99997759327571456</v>
      </c>
      <c r="EH39" s="109"/>
      <c r="EI39" s="109"/>
      <c r="EJ39" s="93"/>
      <c r="EK39" s="109"/>
      <c r="EL39" s="110"/>
      <c r="EM39" s="95"/>
      <c r="EN39" s="109"/>
    </row>
    <row r="40" spans="3:150" s="85" customFormat="1" ht="21" thickBot="1" x14ac:dyDescent="0.3">
      <c r="C40" s="111"/>
      <c r="D40" s="112"/>
      <c r="E40" s="112"/>
      <c r="F40" s="112"/>
      <c r="G40" s="113"/>
      <c r="H40" s="113"/>
      <c r="I40" s="113"/>
      <c r="J40" s="113"/>
      <c r="K40" s="113"/>
      <c r="L40" s="113"/>
      <c r="M40" s="113"/>
      <c r="N40" s="113"/>
      <c r="O40" s="113"/>
      <c r="P40" s="114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4"/>
      <c r="AB40" s="113"/>
      <c r="AC40" s="113"/>
      <c r="AD40" s="113"/>
      <c r="AE40" s="113"/>
      <c r="AF40" s="113"/>
      <c r="AG40" s="113"/>
      <c r="AH40" s="113"/>
      <c r="AI40" s="113"/>
      <c r="AJ40" s="113"/>
      <c r="AK40" s="113"/>
      <c r="AL40" s="114"/>
      <c r="AM40" s="113"/>
      <c r="AN40" s="113"/>
      <c r="AO40" s="113"/>
      <c r="AP40" s="113"/>
      <c r="AQ40" s="113"/>
      <c r="AR40" s="113"/>
      <c r="AS40" s="113"/>
      <c r="AT40" s="113"/>
      <c r="AU40" s="113"/>
      <c r="AV40" s="113"/>
      <c r="AW40" s="114"/>
      <c r="AX40" s="113"/>
      <c r="AY40" s="113"/>
      <c r="AZ40" s="113"/>
      <c r="BA40" s="113"/>
      <c r="BB40" s="113"/>
      <c r="BC40" s="113"/>
      <c r="BD40" s="113"/>
      <c r="BE40" s="113"/>
      <c r="BF40" s="113"/>
      <c r="BG40" s="113"/>
      <c r="BH40" s="114"/>
      <c r="BI40" s="113"/>
      <c r="BJ40" s="113"/>
      <c r="BK40" s="113"/>
      <c r="BL40" s="113"/>
      <c r="BM40" s="113"/>
      <c r="BN40" s="113"/>
      <c r="BO40" s="113"/>
      <c r="BP40" s="113"/>
      <c r="BQ40" s="113"/>
      <c r="BR40" s="113"/>
      <c r="BS40" s="114"/>
      <c r="BT40" s="113"/>
      <c r="BU40" s="113"/>
      <c r="BV40" s="113"/>
      <c r="BW40" s="113"/>
      <c r="BX40" s="113"/>
      <c r="BY40" s="113"/>
      <c r="BZ40" s="113"/>
      <c r="CA40" s="113"/>
      <c r="CB40" s="113"/>
      <c r="CC40" s="113"/>
      <c r="CD40" s="114"/>
      <c r="CE40" s="113"/>
      <c r="CF40" s="113"/>
      <c r="CG40" s="113"/>
      <c r="CH40" s="113"/>
      <c r="CI40" s="113"/>
      <c r="CJ40" s="113"/>
      <c r="CK40" s="113"/>
      <c r="CL40" s="113"/>
      <c r="CM40" s="113"/>
      <c r="CN40" s="113"/>
      <c r="CO40" s="114"/>
      <c r="CP40" s="113"/>
      <c r="CQ40" s="113"/>
      <c r="CR40" s="113"/>
      <c r="CS40" s="113"/>
      <c r="CT40" s="113"/>
      <c r="CU40" s="113"/>
      <c r="CV40" s="113"/>
      <c r="CW40" s="113"/>
      <c r="CX40" s="113"/>
      <c r="CY40" s="113"/>
      <c r="CZ40" s="114"/>
      <c r="DA40" s="113"/>
      <c r="DB40" s="113"/>
      <c r="DC40" s="113"/>
      <c r="DD40" s="113"/>
      <c r="DE40" s="113"/>
      <c r="DF40" s="113"/>
      <c r="DG40" s="113"/>
      <c r="DH40" s="113"/>
      <c r="DI40" s="113"/>
      <c r="DJ40" s="113"/>
      <c r="DK40" s="114"/>
      <c r="DL40" s="113"/>
      <c r="DM40" s="113"/>
      <c r="DN40" s="113"/>
      <c r="DO40" s="113"/>
      <c r="DP40" s="113"/>
      <c r="DQ40" s="113"/>
      <c r="DR40" s="113"/>
      <c r="DS40" s="113"/>
      <c r="DT40" s="113"/>
      <c r="DU40" s="113"/>
      <c r="DV40" s="114"/>
      <c r="DW40" s="113"/>
      <c r="DX40" s="113"/>
      <c r="DY40" s="113"/>
      <c r="DZ40" s="113"/>
      <c r="EA40" s="113"/>
      <c r="EB40" s="113"/>
      <c r="EC40" s="113"/>
      <c r="ED40" s="113"/>
      <c r="EE40" s="113"/>
      <c r="EF40" s="113"/>
      <c r="EG40" s="115"/>
      <c r="EH40" s="92"/>
      <c r="EI40" s="92"/>
      <c r="EJ40" s="116"/>
      <c r="EK40" s="92"/>
      <c r="EL40" s="94"/>
      <c r="EM40" s="95"/>
      <c r="EN40" s="73"/>
      <c r="EO40" s="96"/>
      <c r="EP40" s="96"/>
      <c r="EQ40" s="96"/>
      <c r="ER40" s="96"/>
      <c r="ES40" s="96"/>
      <c r="ET40" s="96"/>
    </row>
    <row r="41" spans="3:150" ht="21" thickBot="1" x14ac:dyDescent="0.3">
      <c r="C41" s="71" t="s">
        <v>47</v>
      </c>
      <c r="D41" s="72"/>
      <c r="E41" s="72"/>
      <c r="F41" s="73"/>
      <c r="G41" s="80"/>
      <c r="H41" s="80"/>
      <c r="I41" s="80"/>
      <c r="J41" s="80"/>
      <c r="K41" s="80"/>
      <c r="L41" s="80"/>
      <c r="M41" s="80"/>
      <c r="N41" s="80"/>
      <c r="O41" s="80"/>
      <c r="P41" s="117">
        <v>100</v>
      </c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117">
        <f>AA69</f>
        <v>687674.53</v>
      </c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117">
        <f>AL69</f>
        <v>1764643.01</v>
      </c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117">
        <f>AW69</f>
        <v>1181115.81</v>
      </c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117">
        <f>BH69</f>
        <v>1615944.5599999998</v>
      </c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117">
        <f>BS69</f>
        <v>1262264.6800000002</v>
      </c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117">
        <f>CD69</f>
        <v>1191388.6300000001</v>
      </c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117">
        <f>CO69</f>
        <v>1155402.4300000002</v>
      </c>
      <c r="CP41" s="80"/>
      <c r="CQ41" s="80"/>
      <c r="CR41" s="80"/>
      <c r="CS41" s="80"/>
      <c r="CT41" s="80"/>
      <c r="CU41" s="80"/>
      <c r="CV41" s="80"/>
      <c r="CW41" s="80"/>
      <c r="CX41" s="80"/>
      <c r="CY41" s="80"/>
      <c r="CZ41" s="117">
        <f>CZ69</f>
        <v>1778643.8599999999</v>
      </c>
      <c r="DK41" s="117">
        <f>DK69</f>
        <v>1088103.9599999997</v>
      </c>
      <c r="DV41" s="117">
        <f>DV69</f>
        <v>670191.56999999995</v>
      </c>
      <c r="EG41" s="117">
        <f>EG69</f>
        <v>993364.8899999999</v>
      </c>
    </row>
    <row r="42" spans="3:150" ht="21" thickBot="1" x14ac:dyDescent="0.3">
      <c r="C42" s="78" t="s">
        <v>48</v>
      </c>
      <c r="D42" s="79"/>
      <c r="E42" s="79"/>
      <c r="F42" s="73"/>
      <c r="G42" s="118"/>
      <c r="H42" s="80"/>
      <c r="I42" s="80"/>
      <c r="J42" s="80"/>
      <c r="K42" s="80"/>
      <c r="L42" s="80"/>
      <c r="M42" s="80"/>
      <c r="N42" s="80"/>
      <c r="O42" s="80"/>
      <c r="P42" s="81">
        <f>P41</f>
        <v>100</v>
      </c>
      <c r="Q42" s="119"/>
      <c r="R42" s="119"/>
      <c r="S42" s="82"/>
      <c r="T42" s="82"/>
      <c r="U42" s="82"/>
      <c r="V42" s="82"/>
      <c r="W42" s="82"/>
      <c r="X42" s="82"/>
      <c r="Y42" s="82"/>
      <c r="Z42" s="82"/>
      <c r="AA42" s="81">
        <f>P42+AA41</f>
        <v>687774.53</v>
      </c>
      <c r="AB42" s="119"/>
      <c r="AC42" s="119"/>
      <c r="AD42" s="82"/>
      <c r="AE42" s="82"/>
      <c r="AF42" s="82"/>
      <c r="AG42" s="82"/>
      <c r="AH42" s="82"/>
      <c r="AI42" s="82"/>
      <c r="AJ42" s="82"/>
      <c r="AK42" s="82"/>
      <c r="AL42" s="81">
        <f>AA42+AL41</f>
        <v>2452417.54</v>
      </c>
      <c r="AM42" s="118"/>
      <c r="AN42" s="118"/>
      <c r="AO42" s="80"/>
      <c r="AP42" s="80"/>
      <c r="AQ42" s="80"/>
      <c r="AR42" s="80"/>
      <c r="AS42" s="80"/>
      <c r="AT42" s="80"/>
      <c r="AU42" s="80"/>
      <c r="AV42" s="80"/>
      <c r="AW42" s="81">
        <f>AL42+AW41</f>
        <v>3633533.35</v>
      </c>
      <c r="AX42" s="118"/>
      <c r="AY42" s="118"/>
      <c r="AZ42" s="80"/>
      <c r="BA42" s="80"/>
      <c r="BB42" s="80"/>
      <c r="BC42" s="80"/>
      <c r="BD42" s="80"/>
      <c r="BE42" s="80"/>
      <c r="BF42" s="80"/>
      <c r="BG42" s="80"/>
      <c r="BH42" s="81">
        <f>AW42+BH41</f>
        <v>5249477.91</v>
      </c>
      <c r="BI42" s="118"/>
      <c r="BJ42" s="118"/>
      <c r="BK42" s="80"/>
      <c r="BL42" s="80"/>
      <c r="BM42" s="80"/>
      <c r="BN42" s="80"/>
      <c r="BO42" s="80"/>
      <c r="BP42" s="80"/>
      <c r="BQ42" s="80"/>
      <c r="BR42" s="80"/>
      <c r="BS42" s="81">
        <f>BH42+BS41</f>
        <v>6511742.5899999999</v>
      </c>
      <c r="BT42" s="118"/>
      <c r="BU42" s="118"/>
      <c r="BV42" s="80"/>
      <c r="BW42" s="80"/>
      <c r="BX42" s="80"/>
      <c r="BY42" s="80"/>
      <c r="BZ42" s="80"/>
      <c r="CA42" s="80"/>
      <c r="CB42" s="80"/>
      <c r="CC42" s="80"/>
      <c r="CD42" s="81">
        <f>BS42+CD41</f>
        <v>7703131.2199999997</v>
      </c>
      <c r="CE42" s="118"/>
      <c r="CF42" s="118"/>
      <c r="CG42" s="80"/>
      <c r="CH42" s="80"/>
      <c r="CI42" s="80"/>
      <c r="CJ42" s="80"/>
      <c r="CK42" s="80"/>
      <c r="CL42" s="80"/>
      <c r="CM42" s="80"/>
      <c r="CN42" s="80"/>
      <c r="CO42" s="81">
        <f>CD42+CO41</f>
        <v>8858533.6500000004</v>
      </c>
      <c r="CP42" s="118"/>
      <c r="CQ42" s="118"/>
      <c r="CR42" s="80"/>
      <c r="CS42" s="80"/>
      <c r="CT42" s="80"/>
      <c r="CU42" s="80"/>
      <c r="CV42" s="80"/>
      <c r="CW42" s="80"/>
      <c r="CX42" s="80"/>
      <c r="CY42" s="80"/>
      <c r="CZ42" s="81">
        <f>CO42+CZ41</f>
        <v>10637177.51</v>
      </c>
      <c r="DK42" s="81">
        <f>CZ42+DK41</f>
        <v>11725281.469999999</v>
      </c>
      <c r="DV42" s="81">
        <f>DK42+DV41</f>
        <v>12395473.039999999</v>
      </c>
      <c r="EG42" s="81">
        <f>DV42+EG41</f>
        <v>13388837.93</v>
      </c>
    </row>
    <row r="43" spans="3:150" s="120" customFormat="1" ht="60.75" customHeight="1" thickBot="1" x14ac:dyDescent="0.3"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121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1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  <c r="AL43" s="123"/>
      <c r="AM43" s="122"/>
      <c r="AN43" s="122"/>
      <c r="AO43" s="122"/>
      <c r="AP43" s="122"/>
      <c r="AQ43" s="122"/>
      <c r="AR43" s="122"/>
      <c r="AS43" s="122"/>
      <c r="AT43" s="122"/>
      <c r="AU43" s="122"/>
      <c r="AV43" s="122"/>
      <c r="AW43" s="123"/>
      <c r="AX43" s="122"/>
      <c r="AY43" s="122"/>
      <c r="AZ43" s="122"/>
      <c r="BA43" s="122"/>
      <c r="BB43" s="122"/>
      <c r="BC43" s="122"/>
      <c r="BD43" s="122"/>
      <c r="BE43" s="122"/>
      <c r="BF43" s="122"/>
      <c r="BG43" s="122"/>
      <c r="BH43" s="123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3"/>
      <c r="BT43" s="122"/>
      <c r="BU43" s="122"/>
      <c r="BV43" s="122"/>
      <c r="BW43" s="122"/>
      <c r="BX43" s="122"/>
      <c r="BY43" s="122"/>
      <c r="BZ43" s="122"/>
      <c r="CA43" s="122"/>
      <c r="CB43" s="122"/>
      <c r="CC43" s="122"/>
      <c r="CD43" s="123"/>
      <c r="CE43" s="122"/>
      <c r="CF43" s="122"/>
      <c r="CG43" s="122"/>
      <c r="CH43" s="122"/>
      <c r="CI43" s="122"/>
      <c r="CJ43" s="122"/>
      <c r="CK43" s="122"/>
      <c r="CL43" s="122"/>
      <c r="CM43" s="122"/>
      <c r="CN43" s="122"/>
      <c r="CO43" s="123"/>
      <c r="CP43" s="122"/>
      <c r="CQ43" s="122"/>
      <c r="CR43" s="122"/>
      <c r="CS43" s="122"/>
      <c r="CT43" s="122"/>
      <c r="CU43" s="122"/>
      <c r="CV43" s="122"/>
      <c r="CW43" s="122"/>
      <c r="CX43" s="122"/>
      <c r="CY43" s="122"/>
      <c r="CZ43" s="123"/>
      <c r="DA43" s="122"/>
      <c r="DB43" s="122"/>
      <c r="DC43" s="122"/>
      <c r="DD43" s="122"/>
      <c r="DE43" s="122"/>
      <c r="DF43" s="122"/>
      <c r="DG43" s="122"/>
      <c r="DH43" s="122"/>
      <c r="DI43" s="122"/>
      <c r="DJ43" s="122"/>
      <c r="DK43" s="123"/>
      <c r="DL43" s="122"/>
      <c r="DM43" s="122"/>
      <c r="DN43" s="122"/>
      <c r="DO43" s="122"/>
      <c r="DP43" s="122"/>
      <c r="DQ43" s="122"/>
      <c r="DR43" s="122"/>
      <c r="DS43" s="122"/>
      <c r="DT43" s="122"/>
      <c r="DU43" s="122"/>
      <c r="DV43" s="123"/>
      <c r="DW43" s="122"/>
      <c r="DX43" s="122"/>
      <c r="DY43" s="122"/>
      <c r="DZ43" s="122"/>
      <c r="EA43" s="122"/>
      <c r="EB43" s="122"/>
      <c r="EC43" s="122"/>
      <c r="ED43" s="122"/>
      <c r="EE43" s="122"/>
      <c r="EF43" s="122"/>
      <c r="EG43" s="123"/>
      <c r="EH43" s="73"/>
      <c r="EI43" s="73"/>
      <c r="EJ43" s="123"/>
      <c r="EK43" s="124"/>
      <c r="EL43" s="125"/>
      <c r="EM43" s="95"/>
      <c r="EN43" s="73"/>
      <c r="EO43" s="73"/>
      <c r="EP43" s="73"/>
      <c r="EQ43" s="73"/>
      <c r="ER43" s="73"/>
      <c r="ES43" s="73"/>
      <c r="ET43" s="73"/>
    </row>
    <row r="44" spans="3:150" s="21" customFormat="1" ht="21" thickBot="1" x14ac:dyDescent="0.3">
      <c r="C44" s="126" t="s">
        <v>49</v>
      </c>
      <c r="D44" s="126"/>
      <c r="E44" s="126"/>
      <c r="F44" s="56" t="s">
        <v>50</v>
      </c>
      <c r="G44" s="176" t="s">
        <v>9</v>
      </c>
      <c r="H44" s="177"/>
      <c r="I44" s="177"/>
      <c r="J44" s="177"/>
      <c r="K44" s="177"/>
      <c r="L44" s="177"/>
      <c r="M44" s="177"/>
      <c r="N44" s="177"/>
      <c r="O44" s="177"/>
      <c r="P44" s="177"/>
      <c r="Q44" s="178"/>
      <c r="R44" s="176" t="s">
        <v>10</v>
      </c>
      <c r="S44" s="177"/>
      <c r="T44" s="177"/>
      <c r="U44" s="177"/>
      <c r="V44" s="177"/>
      <c r="W44" s="177"/>
      <c r="X44" s="177"/>
      <c r="Y44" s="177"/>
      <c r="Z44" s="177"/>
      <c r="AA44" s="177"/>
      <c r="AB44" s="178"/>
      <c r="AC44" s="176" t="s">
        <v>11</v>
      </c>
      <c r="AD44" s="177"/>
      <c r="AE44" s="177"/>
      <c r="AF44" s="177"/>
      <c r="AG44" s="177"/>
      <c r="AH44" s="177"/>
      <c r="AI44" s="177"/>
      <c r="AJ44" s="177"/>
      <c r="AK44" s="177"/>
      <c r="AL44" s="177"/>
      <c r="AM44" s="178"/>
      <c r="AN44" s="176" t="s">
        <v>12</v>
      </c>
      <c r="AO44" s="177"/>
      <c r="AP44" s="177"/>
      <c r="AQ44" s="177"/>
      <c r="AR44" s="177"/>
      <c r="AS44" s="177"/>
      <c r="AT44" s="177"/>
      <c r="AU44" s="177"/>
      <c r="AV44" s="177"/>
      <c r="AW44" s="177"/>
      <c r="AX44" s="178"/>
      <c r="AY44" s="176" t="s">
        <v>13</v>
      </c>
      <c r="AZ44" s="177"/>
      <c r="BA44" s="177"/>
      <c r="BB44" s="177"/>
      <c r="BC44" s="177"/>
      <c r="BD44" s="177"/>
      <c r="BE44" s="177"/>
      <c r="BF44" s="177"/>
      <c r="BG44" s="177"/>
      <c r="BH44" s="177"/>
      <c r="BI44" s="178"/>
      <c r="BJ44" s="176" t="s">
        <v>14</v>
      </c>
      <c r="BK44" s="177"/>
      <c r="BL44" s="177"/>
      <c r="BM44" s="177"/>
      <c r="BN44" s="177"/>
      <c r="BO44" s="177"/>
      <c r="BP44" s="177"/>
      <c r="BQ44" s="177"/>
      <c r="BR44" s="177"/>
      <c r="BS44" s="177"/>
      <c r="BT44" s="178"/>
      <c r="BU44" s="176" t="s">
        <v>15</v>
      </c>
      <c r="BV44" s="177"/>
      <c r="BW44" s="177"/>
      <c r="BX44" s="177"/>
      <c r="BY44" s="177"/>
      <c r="BZ44" s="177"/>
      <c r="CA44" s="177"/>
      <c r="CB44" s="177"/>
      <c r="CC44" s="177"/>
      <c r="CD44" s="177"/>
      <c r="CE44" s="178"/>
      <c r="CF44" s="176" t="s">
        <v>16</v>
      </c>
      <c r="CG44" s="177"/>
      <c r="CH44" s="177"/>
      <c r="CI44" s="177"/>
      <c r="CJ44" s="177"/>
      <c r="CK44" s="177"/>
      <c r="CL44" s="177"/>
      <c r="CM44" s="177"/>
      <c r="CN44" s="177"/>
      <c r="CO44" s="177"/>
      <c r="CP44" s="178"/>
      <c r="CQ44" s="176" t="s">
        <v>17</v>
      </c>
      <c r="CR44" s="177"/>
      <c r="CS44" s="177"/>
      <c r="CT44" s="177"/>
      <c r="CU44" s="177"/>
      <c r="CV44" s="177"/>
      <c r="CW44" s="177"/>
      <c r="CX44" s="177"/>
      <c r="CY44" s="177"/>
      <c r="CZ44" s="177"/>
      <c r="DA44" s="178"/>
      <c r="DB44" s="176" t="s">
        <v>18</v>
      </c>
      <c r="DC44" s="177"/>
      <c r="DD44" s="177"/>
      <c r="DE44" s="177"/>
      <c r="DF44" s="177"/>
      <c r="DG44" s="177"/>
      <c r="DH44" s="177"/>
      <c r="DI44" s="177"/>
      <c r="DJ44" s="177"/>
      <c r="DK44" s="177"/>
      <c r="DL44" s="178"/>
      <c r="DM44" s="176" t="s">
        <v>19</v>
      </c>
      <c r="DN44" s="177"/>
      <c r="DO44" s="177"/>
      <c r="DP44" s="177"/>
      <c r="DQ44" s="177"/>
      <c r="DR44" s="177"/>
      <c r="DS44" s="177"/>
      <c r="DT44" s="177"/>
      <c r="DU44" s="177"/>
      <c r="DV44" s="177"/>
      <c r="DW44" s="178"/>
      <c r="DX44" s="176" t="s">
        <v>20</v>
      </c>
      <c r="DY44" s="177"/>
      <c r="DZ44" s="177"/>
      <c r="EA44" s="177"/>
      <c r="EB44" s="177"/>
      <c r="EC44" s="177"/>
      <c r="ED44" s="177"/>
      <c r="EE44" s="177"/>
      <c r="EF44" s="177"/>
      <c r="EG44" s="177"/>
      <c r="EH44" s="178"/>
      <c r="EI44" s="127" t="s">
        <v>21</v>
      </c>
      <c r="EJ44" s="128" t="s">
        <v>51</v>
      </c>
      <c r="EK44" s="129" t="s">
        <v>52</v>
      </c>
      <c r="EL44" s="129" t="s">
        <v>52</v>
      </c>
      <c r="EM44" s="179" t="s">
        <v>25</v>
      </c>
      <c r="EN44" s="130" t="s">
        <v>53</v>
      </c>
      <c r="EO44" s="19"/>
      <c r="EP44" s="19"/>
      <c r="EQ44" s="19"/>
      <c r="ER44" s="20"/>
      <c r="ES44" s="20"/>
      <c r="ET44" s="20"/>
    </row>
    <row r="45" spans="3:150" ht="43.5" thickBot="1" x14ac:dyDescent="0.3">
      <c r="G45" s="29" t="s">
        <v>27</v>
      </c>
      <c r="H45" s="23" t="s">
        <v>28</v>
      </c>
      <c r="I45" s="23" t="s">
        <v>29</v>
      </c>
      <c r="J45" s="23" t="s">
        <v>30</v>
      </c>
      <c r="K45" s="24" t="s">
        <v>31</v>
      </c>
      <c r="L45" s="22" t="s">
        <v>32</v>
      </c>
      <c r="M45" s="25" t="s">
        <v>33</v>
      </c>
      <c r="N45" s="26" t="s">
        <v>38</v>
      </c>
      <c r="O45" s="26" t="s">
        <v>35</v>
      </c>
      <c r="P45" s="27" t="s">
        <v>36</v>
      </c>
      <c r="Q45" s="28" t="s">
        <v>37</v>
      </c>
      <c r="R45" s="29" t="s">
        <v>27</v>
      </c>
      <c r="S45" s="23" t="s">
        <v>28</v>
      </c>
      <c r="T45" s="23" t="s">
        <v>29</v>
      </c>
      <c r="U45" s="23" t="s">
        <v>30</v>
      </c>
      <c r="V45" s="24" t="s">
        <v>31</v>
      </c>
      <c r="W45" s="22" t="s">
        <v>32</v>
      </c>
      <c r="X45" s="25" t="s">
        <v>33</v>
      </c>
      <c r="Y45" s="26" t="s">
        <v>38</v>
      </c>
      <c r="Z45" s="26" t="s">
        <v>35</v>
      </c>
      <c r="AA45" s="27" t="s">
        <v>36</v>
      </c>
      <c r="AB45" s="28" t="s">
        <v>37</v>
      </c>
      <c r="AC45" s="29" t="s">
        <v>27</v>
      </c>
      <c r="AD45" s="23" t="s">
        <v>28</v>
      </c>
      <c r="AE45" s="23" t="s">
        <v>29</v>
      </c>
      <c r="AF45" s="23" t="s">
        <v>30</v>
      </c>
      <c r="AG45" s="24" t="s">
        <v>31</v>
      </c>
      <c r="AH45" s="22" t="s">
        <v>32</v>
      </c>
      <c r="AI45" s="25" t="s">
        <v>33</v>
      </c>
      <c r="AJ45" s="26" t="s">
        <v>38</v>
      </c>
      <c r="AK45" s="26" t="s">
        <v>35</v>
      </c>
      <c r="AL45" s="27" t="s">
        <v>36</v>
      </c>
      <c r="AM45" s="28" t="s">
        <v>37</v>
      </c>
      <c r="AN45" s="29" t="s">
        <v>27</v>
      </c>
      <c r="AO45" s="23" t="s">
        <v>28</v>
      </c>
      <c r="AP45" s="23" t="s">
        <v>29</v>
      </c>
      <c r="AQ45" s="23" t="s">
        <v>30</v>
      </c>
      <c r="AR45" s="24" t="s">
        <v>31</v>
      </c>
      <c r="AS45" s="22" t="s">
        <v>32</v>
      </c>
      <c r="AT45" s="25" t="s">
        <v>33</v>
      </c>
      <c r="AU45" s="26" t="s">
        <v>38</v>
      </c>
      <c r="AV45" s="26" t="s">
        <v>35</v>
      </c>
      <c r="AW45" s="27" t="s">
        <v>36</v>
      </c>
      <c r="AX45" s="28" t="s">
        <v>37</v>
      </c>
      <c r="AY45" s="29" t="s">
        <v>27</v>
      </c>
      <c r="AZ45" s="23" t="s">
        <v>28</v>
      </c>
      <c r="BA45" s="23" t="s">
        <v>29</v>
      </c>
      <c r="BB45" s="23" t="s">
        <v>30</v>
      </c>
      <c r="BC45" s="24" t="s">
        <v>31</v>
      </c>
      <c r="BD45" s="22" t="s">
        <v>32</v>
      </c>
      <c r="BE45" s="25" t="s">
        <v>33</v>
      </c>
      <c r="BF45" s="26" t="s">
        <v>38</v>
      </c>
      <c r="BG45" s="26" t="s">
        <v>35</v>
      </c>
      <c r="BH45" s="27" t="s">
        <v>36</v>
      </c>
      <c r="BI45" s="28" t="s">
        <v>37</v>
      </c>
      <c r="BJ45" s="29" t="s">
        <v>27</v>
      </c>
      <c r="BK45" s="23" t="s">
        <v>28</v>
      </c>
      <c r="BL45" s="23" t="s">
        <v>29</v>
      </c>
      <c r="BM45" s="23" t="s">
        <v>30</v>
      </c>
      <c r="BN45" s="24" t="s">
        <v>31</v>
      </c>
      <c r="BO45" s="22" t="s">
        <v>32</v>
      </c>
      <c r="BP45" s="25" t="s">
        <v>33</v>
      </c>
      <c r="BQ45" s="26" t="s">
        <v>38</v>
      </c>
      <c r="BR45" s="26" t="s">
        <v>35</v>
      </c>
      <c r="BS45" s="27" t="s">
        <v>36</v>
      </c>
      <c r="BT45" s="28" t="s">
        <v>37</v>
      </c>
      <c r="BU45" s="29" t="s">
        <v>27</v>
      </c>
      <c r="BV45" s="23" t="s">
        <v>28</v>
      </c>
      <c r="BW45" s="23" t="s">
        <v>29</v>
      </c>
      <c r="BX45" s="23" t="s">
        <v>30</v>
      </c>
      <c r="BY45" s="24" t="s">
        <v>31</v>
      </c>
      <c r="BZ45" s="22" t="s">
        <v>32</v>
      </c>
      <c r="CA45" s="25" t="s">
        <v>33</v>
      </c>
      <c r="CB45" s="26" t="s">
        <v>38</v>
      </c>
      <c r="CC45" s="26" t="s">
        <v>35</v>
      </c>
      <c r="CD45" s="27" t="s">
        <v>36</v>
      </c>
      <c r="CE45" s="28" t="s">
        <v>37</v>
      </c>
      <c r="CF45" s="29" t="s">
        <v>27</v>
      </c>
      <c r="CG45" s="23" t="s">
        <v>28</v>
      </c>
      <c r="CH45" s="23" t="s">
        <v>29</v>
      </c>
      <c r="CI45" s="23" t="s">
        <v>30</v>
      </c>
      <c r="CJ45" s="24" t="s">
        <v>31</v>
      </c>
      <c r="CK45" s="22" t="s">
        <v>32</v>
      </c>
      <c r="CL45" s="25" t="s">
        <v>33</v>
      </c>
      <c r="CM45" s="26" t="s">
        <v>38</v>
      </c>
      <c r="CN45" s="26" t="s">
        <v>35</v>
      </c>
      <c r="CO45" s="27" t="s">
        <v>36</v>
      </c>
      <c r="CP45" s="28" t="s">
        <v>37</v>
      </c>
      <c r="CQ45" s="29" t="s">
        <v>27</v>
      </c>
      <c r="CR45" s="23" t="s">
        <v>28</v>
      </c>
      <c r="CS45" s="23" t="s">
        <v>29</v>
      </c>
      <c r="CT45" s="23" t="s">
        <v>30</v>
      </c>
      <c r="CU45" s="24" t="s">
        <v>31</v>
      </c>
      <c r="CV45" s="22" t="s">
        <v>32</v>
      </c>
      <c r="CW45" s="25" t="s">
        <v>33</v>
      </c>
      <c r="CX45" s="26" t="s">
        <v>38</v>
      </c>
      <c r="CY45" s="26" t="s">
        <v>35</v>
      </c>
      <c r="CZ45" s="27" t="s">
        <v>36</v>
      </c>
      <c r="DA45" s="28" t="s">
        <v>37</v>
      </c>
      <c r="DB45" s="29" t="s">
        <v>27</v>
      </c>
      <c r="DC45" s="23" t="s">
        <v>28</v>
      </c>
      <c r="DD45" s="23" t="s">
        <v>29</v>
      </c>
      <c r="DE45" s="23" t="s">
        <v>30</v>
      </c>
      <c r="DF45" s="24" t="s">
        <v>31</v>
      </c>
      <c r="DG45" s="22" t="s">
        <v>32</v>
      </c>
      <c r="DH45" s="25" t="s">
        <v>33</v>
      </c>
      <c r="DI45" s="26" t="s">
        <v>38</v>
      </c>
      <c r="DJ45" s="26" t="s">
        <v>35</v>
      </c>
      <c r="DK45" s="27" t="s">
        <v>36</v>
      </c>
      <c r="DL45" s="28" t="s">
        <v>37</v>
      </c>
      <c r="DM45" s="29" t="s">
        <v>27</v>
      </c>
      <c r="DN45" s="23" t="s">
        <v>28</v>
      </c>
      <c r="DO45" s="23" t="s">
        <v>29</v>
      </c>
      <c r="DP45" s="23" t="s">
        <v>30</v>
      </c>
      <c r="DQ45" s="24" t="s">
        <v>31</v>
      </c>
      <c r="DR45" s="22" t="s">
        <v>32</v>
      </c>
      <c r="DS45" s="25" t="s">
        <v>33</v>
      </c>
      <c r="DT45" s="26" t="s">
        <v>38</v>
      </c>
      <c r="DU45" s="26" t="s">
        <v>35</v>
      </c>
      <c r="DV45" s="27" t="s">
        <v>36</v>
      </c>
      <c r="DW45" s="28" t="s">
        <v>37</v>
      </c>
      <c r="DX45" s="29" t="s">
        <v>27</v>
      </c>
      <c r="DY45" s="23" t="s">
        <v>28</v>
      </c>
      <c r="DZ45" s="23" t="s">
        <v>29</v>
      </c>
      <c r="EA45" s="23" t="s">
        <v>30</v>
      </c>
      <c r="EB45" s="24" t="s">
        <v>31</v>
      </c>
      <c r="EC45" s="22" t="s">
        <v>32</v>
      </c>
      <c r="ED45" s="25" t="s">
        <v>33</v>
      </c>
      <c r="EE45" s="26" t="s">
        <v>38</v>
      </c>
      <c r="EF45" s="26" t="s">
        <v>35</v>
      </c>
      <c r="EG45" s="27" t="s">
        <v>36</v>
      </c>
      <c r="EH45" s="28" t="s">
        <v>37</v>
      </c>
      <c r="EI45" s="131" t="s">
        <v>54</v>
      </c>
      <c r="EJ45" s="132" t="s">
        <v>55</v>
      </c>
      <c r="EK45" s="133" t="s">
        <v>56</v>
      </c>
      <c r="EL45" s="133" t="s">
        <v>57</v>
      </c>
      <c r="EM45" s="180"/>
      <c r="EN45" s="134" t="s">
        <v>58</v>
      </c>
      <c r="EO45" s="10"/>
      <c r="EP45" s="10"/>
      <c r="EQ45" s="10"/>
    </row>
    <row r="46" spans="3:150" s="13" customFormat="1" x14ac:dyDescent="0.25">
      <c r="C46" s="135" t="s">
        <v>59</v>
      </c>
      <c r="D46" s="135"/>
      <c r="E46" s="135"/>
      <c r="F46" s="136">
        <v>70027</v>
      </c>
      <c r="G46" s="137">
        <v>0</v>
      </c>
      <c r="H46" s="138">
        <v>14934</v>
      </c>
      <c r="I46" s="138"/>
      <c r="J46" s="138"/>
      <c r="K46" s="138"/>
      <c r="L46" s="138"/>
      <c r="M46" s="138">
        <f>H46-I46-J46-L46</f>
        <v>14934</v>
      </c>
      <c r="N46" s="139">
        <f>Q83/Q46</f>
        <v>0</v>
      </c>
      <c r="O46" s="138"/>
      <c r="P46" s="140">
        <f t="shared" ref="P46:P68" si="55">$D46*M46</f>
        <v>0</v>
      </c>
      <c r="Q46" s="141">
        <f t="shared" ref="Q46:Q68" si="56">F46-H46</f>
        <v>55093</v>
      </c>
      <c r="R46" s="137">
        <v>0</v>
      </c>
      <c r="S46" s="138">
        <v>14934</v>
      </c>
      <c r="T46" s="138"/>
      <c r="U46" s="138"/>
      <c r="V46" s="138"/>
      <c r="W46" s="138"/>
      <c r="X46" s="138">
        <f>S46-T46-U46-W46</f>
        <v>14934</v>
      </c>
      <c r="Y46" s="139">
        <f>AB83/AB46</f>
        <v>0</v>
      </c>
      <c r="Z46" s="138"/>
      <c r="AA46" s="140">
        <f t="shared" ref="AA46:AA68" si="57">$D46*X46</f>
        <v>0</v>
      </c>
      <c r="AB46" s="141">
        <f>Q46-S46</f>
        <v>40159</v>
      </c>
      <c r="AC46" s="137">
        <v>0</v>
      </c>
      <c r="AD46" s="138">
        <v>14934</v>
      </c>
      <c r="AE46" s="138"/>
      <c r="AF46" s="138"/>
      <c r="AG46" s="138"/>
      <c r="AH46" s="138"/>
      <c r="AI46" s="138">
        <f>AD46-AE46-AF46-AH46</f>
        <v>14934</v>
      </c>
      <c r="AJ46" s="139">
        <f>AM83/AM46</f>
        <v>0</v>
      </c>
      <c r="AK46" s="138"/>
      <c r="AL46" s="140">
        <f t="shared" ref="AL46:AL68" si="58">$D46*AI46</f>
        <v>0</v>
      </c>
      <c r="AM46" s="141">
        <f>AB46-AD46</f>
        <v>25225</v>
      </c>
      <c r="AN46" s="137">
        <v>0</v>
      </c>
      <c r="AO46" s="138">
        <v>14934</v>
      </c>
      <c r="AP46" s="138"/>
      <c r="AQ46" s="138"/>
      <c r="AR46" s="138"/>
      <c r="AS46" s="138"/>
      <c r="AT46" s="138">
        <f>AO46-AP46-AQ46-AS46</f>
        <v>14934</v>
      </c>
      <c r="AU46" s="139">
        <f>AX83/AX46</f>
        <v>0</v>
      </c>
      <c r="AV46" s="138"/>
      <c r="AW46" s="140">
        <f t="shared" ref="AW46:AW68" si="59">$D46*AT46</f>
        <v>0</v>
      </c>
      <c r="AX46" s="141">
        <f>AM46-AO46</f>
        <v>10291</v>
      </c>
      <c r="AY46" s="137">
        <v>0</v>
      </c>
      <c r="AZ46" s="138">
        <v>14934</v>
      </c>
      <c r="BA46" s="138"/>
      <c r="BB46" s="138"/>
      <c r="BC46" s="138"/>
      <c r="BD46" s="138"/>
      <c r="BE46" s="138">
        <f>AZ46-BA46-BB46-BD46</f>
        <v>14934</v>
      </c>
      <c r="BF46" s="139">
        <f>BI83/BI46</f>
        <v>0</v>
      </c>
      <c r="BG46" s="138"/>
      <c r="BH46" s="140">
        <f t="shared" ref="BH46:BH68" si="60">$D46*BE46</f>
        <v>0</v>
      </c>
      <c r="BI46" s="141">
        <f>AX46-AZ46</f>
        <v>-4643</v>
      </c>
      <c r="BJ46" s="137">
        <v>0</v>
      </c>
      <c r="BK46" s="138">
        <v>14934</v>
      </c>
      <c r="BL46" s="138"/>
      <c r="BM46" s="138"/>
      <c r="BN46" s="138"/>
      <c r="BO46" s="138"/>
      <c r="BP46" s="138">
        <f>BK46-BL46-BM46-BO46</f>
        <v>14934</v>
      </c>
      <c r="BQ46" s="139">
        <f>BT83/BT46</f>
        <v>0</v>
      </c>
      <c r="BR46" s="138"/>
      <c r="BS46" s="140">
        <f t="shared" ref="BS46:BS68" si="61">$D46*BP46</f>
        <v>0</v>
      </c>
      <c r="BT46" s="141">
        <f>BI46-BK46</f>
        <v>-19577</v>
      </c>
      <c r="BU46" s="137">
        <v>0</v>
      </c>
      <c r="BV46" s="138">
        <v>14934</v>
      </c>
      <c r="BW46" s="138"/>
      <c r="BX46" s="138"/>
      <c r="BY46" s="138"/>
      <c r="BZ46" s="138"/>
      <c r="CA46" s="138">
        <f>BV46-BW46-BX46-BZ46</f>
        <v>14934</v>
      </c>
      <c r="CB46" s="139">
        <f>CE83/CE46</f>
        <v>0</v>
      </c>
      <c r="CC46" s="138"/>
      <c r="CD46" s="140">
        <f t="shared" ref="CD46:CD68" si="62">$D46*CA46</f>
        <v>0</v>
      </c>
      <c r="CE46" s="141">
        <f>BT46-BV46</f>
        <v>-34511</v>
      </c>
      <c r="CF46" s="137">
        <v>0</v>
      </c>
      <c r="CG46" s="138">
        <v>14934</v>
      </c>
      <c r="CH46" s="138"/>
      <c r="CI46" s="138"/>
      <c r="CJ46" s="138"/>
      <c r="CK46" s="138"/>
      <c r="CL46" s="138">
        <f>CG46-CH46-CI46-CK46</f>
        <v>14934</v>
      </c>
      <c r="CM46" s="139">
        <f>CP83/CP46</f>
        <v>0</v>
      </c>
      <c r="CN46" s="138"/>
      <c r="CO46" s="140">
        <f t="shared" ref="CO46:CO68" si="63">$D46*CL46</f>
        <v>0</v>
      </c>
      <c r="CP46" s="141">
        <f>CE46-CG46</f>
        <v>-49445</v>
      </c>
      <c r="CQ46" s="137">
        <v>0</v>
      </c>
      <c r="CR46" s="138">
        <v>14934</v>
      </c>
      <c r="CS46" s="138"/>
      <c r="CT46" s="138"/>
      <c r="CU46" s="138"/>
      <c r="CV46" s="138"/>
      <c r="CW46" s="138">
        <f>CR46-CS46-CT46-CV46</f>
        <v>14934</v>
      </c>
      <c r="CX46" s="139">
        <f>DA83/DA46</f>
        <v>0</v>
      </c>
      <c r="CY46" s="138"/>
      <c r="CZ46" s="140">
        <f t="shared" ref="CZ46:CZ68" si="64">$D46*CW46</f>
        <v>0</v>
      </c>
      <c r="DA46" s="141">
        <f>CP46-CR46</f>
        <v>-64379</v>
      </c>
      <c r="DB46" s="137">
        <v>0</v>
      </c>
      <c r="DC46" s="138">
        <v>14934</v>
      </c>
      <c r="DD46" s="138"/>
      <c r="DE46" s="138"/>
      <c r="DF46" s="138"/>
      <c r="DG46" s="138"/>
      <c r="DH46" s="138">
        <f>DC46-DD46-DE46-DG46</f>
        <v>14934</v>
      </c>
      <c r="DI46" s="139">
        <f>DL83/DL46</f>
        <v>0</v>
      </c>
      <c r="DJ46" s="138"/>
      <c r="DK46" s="140">
        <f t="shared" ref="DK46:DK68" si="65">$D46*DH46</f>
        <v>0</v>
      </c>
      <c r="DL46" s="141">
        <f>DA46-DC46</f>
        <v>-79313</v>
      </c>
      <c r="DM46" s="137">
        <v>0</v>
      </c>
      <c r="DN46" s="138">
        <v>14934</v>
      </c>
      <c r="DO46" s="138"/>
      <c r="DP46" s="138"/>
      <c r="DQ46" s="138"/>
      <c r="DR46" s="138"/>
      <c r="DS46" s="138">
        <f>DN46-DO46-DP46-DR46</f>
        <v>14934</v>
      </c>
      <c r="DT46" s="139">
        <f>DW83/DW46</f>
        <v>0</v>
      </c>
      <c r="DU46" s="138"/>
      <c r="DV46" s="140">
        <f t="shared" ref="DV46:DV68" si="66">$D46*DS46</f>
        <v>0</v>
      </c>
      <c r="DW46" s="141">
        <f>DL46-DN46</f>
        <v>-94247</v>
      </c>
      <c r="DX46" s="137">
        <v>0</v>
      </c>
      <c r="DY46" s="138">
        <v>14934</v>
      </c>
      <c r="DZ46" s="138"/>
      <c r="EA46" s="138"/>
      <c r="EB46" s="138"/>
      <c r="EC46" s="138"/>
      <c r="ED46" s="138">
        <f>DY46-DZ46-EA46-EC46</f>
        <v>14934</v>
      </c>
      <c r="EE46" s="139">
        <f>EH83/EH46</f>
        <v>0</v>
      </c>
      <c r="EF46" s="138"/>
      <c r="EG46" s="140">
        <f t="shared" ref="EG46:EG68" si="67">$D46*ED46</f>
        <v>0</v>
      </c>
      <c r="EH46" s="141">
        <f>DW46-DY46</f>
        <v>-109181</v>
      </c>
      <c r="EI46" s="39">
        <v>253124</v>
      </c>
      <c r="EJ46" s="142">
        <v>693559.76</v>
      </c>
      <c r="EK46" s="143">
        <v>21093.666666666668</v>
      </c>
      <c r="EL46" s="143">
        <v>31481</v>
      </c>
      <c r="EM46" s="144">
        <v>5.6584282802104893</v>
      </c>
      <c r="EN46" s="145">
        <v>0.56757070774133567</v>
      </c>
      <c r="EO46" s="14"/>
      <c r="EP46" s="14"/>
      <c r="EQ46" s="14"/>
      <c r="ER46" s="7"/>
      <c r="ES46" s="7"/>
      <c r="ET46" s="7"/>
    </row>
    <row r="47" spans="3:150" s="46" customFormat="1" x14ac:dyDescent="0.25">
      <c r="C47" s="31" t="s">
        <v>60</v>
      </c>
      <c r="D47" s="31"/>
      <c r="E47" s="31"/>
      <c r="F47" s="146">
        <v>0</v>
      </c>
      <c r="G47" s="147">
        <v>0</v>
      </c>
      <c r="H47" s="148">
        <v>14934</v>
      </c>
      <c r="I47" s="149"/>
      <c r="J47" s="149"/>
      <c r="K47" s="149"/>
      <c r="L47" s="149"/>
      <c r="M47" s="148">
        <f t="shared" ref="M47:M68" si="68">H47-I47-J47-L47</f>
        <v>14934</v>
      </c>
      <c r="N47" s="139">
        <f t="shared" ref="N47:N68" si="69">Q84/Q47</f>
        <v>0</v>
      </c>
      <c r="O47" s="148"/>
      <c r="P47" s="150">
        <f t="shared" si="55"/>
        <v>0</v>
      </c>
      <c r="Q47" s="136">
        <f t="shared" si="56"/>
        <v>-14934</v>
      </c>
      <c r="R47" s="147">
        <v>0</v>
      </c>
      <c r="S47" s="148">
        <v>14934</v>
      </c>
      <c r="T47" s="149"/>
      <c r="U47" s="149"/>
      <c r="V47" s="149"/>
      <c r="W47" s="149"/>
      <c r="X47" s="148">
        <f t="shared" ref="X47:X68" si="70">S47-T47-U47-W47</f>
        <v>14934</v>
      </c>
      <c r="Y47" s="139">
        <f t="shared" ref="Y47:Y68" si="71">AB84/AB47</f>
        <v>0</v>
      </c>
      <c r="Z47" s="148"/>
      <c r="AA47" s="150">
        <f t="shared" si="57"/>
        <v>0</v>
      </c>
      <c r="AB47" s="136">
        <f t="shared" ref="AB47:AB68" si="72">Q47-S47</f>
        <v>-29868</v>
      </c>
      <c r="AC47" s="147">
        <v>0</v>
      </c>
      <c r="AD47" s="148">
        <v>14934</v>
      </c>
      <c r="AE47" s="149"/>
      <c r="AF47" s="149"/>
      <c r="AG47" s="149"/>
      <c r="AH47" s="149"/>
      <c r="AI47" s="148">
        <f t="shared" ref="AI47:AI68" si="73">AD47-AE47-AF47-AH47</f>
        <v>14934</v>
      </c>
      <c r="AJ47" s="139">
        <f t="shared" ref="AJ47:AJ68" si="74">AM84/AM47</f>
        <v>0</v>
      </c>
      <c r="AK47" s="148"/>
      <c r="AL47" s="150">
        <f t="shared" si="58"/>
        <v>0</v>
      </c>
      <c r="AM47" s="136">
        <f t="shared" ref="AM47:AM68" si="75">AB47-AD47</f>
        <v>-44802</v>
      </c>
      <c r="AN47" s="147">
        <v>0</v>
      </c>
      <c r="AO47" s="148">
        <v>14934</v>
      </c>
      <c r="AP47" s="149"/>
      <c r="AQ47" s="149"/>
      <c r="AR47" s="149"/>
      <c r="AS47" s="149"/>
      <c r="AT47" s="148">
        <f t="shared" ref="AT47:AT68" si="76">AO47-AP47-AQ47-AS47</f>
        <v>14934</v>
      </c>
      <c r="AU47" s="139">
        <f t="shared" ref="AU47:AU68" si="77">AX84/AX47</f>
        <v>0</v>
      </c>
      <c r="AV47" s="148"/>
      <c r="AW47" s="150">
        <f t="shared" si="59"/>
        <v>0</v>
      </c>
      <c r="AX47" s="136">
        <f t="shared" ref="AX47:AX68" si="78">AM47-AO47</f>
        <v>-59736</v>
      </c>
      <c r="AY47" s="147">
        <v>0</v>
      </c>
      <c r="AZ47" s="148">
        <v>14934</v>
      </c>
      <c r="BA47" s="149"/>
      <c r="BB47" s="149"/>
      <c r="BC47" s="149"/>
      <c r="BD47" s="149"/>
      <c r="BE47" s="148">
        <f t="shared" ref="BE47:BE68" si="79">AZ47-BA47-BB47-BD47</f>
        <v>14934</v>
      </c>
      <c r="BF47" s="139">
        <f t="shared" ref="BF47:BF68" si="80">BI84/BI47</f>
        <v>0</v>
      </c>
      <c r="BG47" s="148"/>
      <c r="BH47" s="150">
        <f t="shared" si="60"/>
        <v>0</v>
      </c>
      <c r="BI47" s="136">
        <f t="shared" ref="BI47:BI68" si="81">AX47-AZ47</f>
        <v>-74670</v>
      </c>
      <c r="BJ47" s="147">
        <v>0</v>
      </c>
      <c r="BK47" s="148">
        <v>14934</v>
      </c>
      <c r="BL47" s="149"/>
      <c r="BM47" s="149"/>
      <c r="BN47" s="149"/>
      <c r="BO47" s="149"/>
      <c r="BP47" s="148">
        <f t="shared" ref="BP47:BP68" si="82">BK47-BL47-BM47-BO47</f>
        <v>14934</v>
      </c>
      <c r="BQ47" s="139">
        <f t="shared" ref="BQ47:BQ68" si="83">BT84/BT47</f>
        <v>0</v>
      </c>
      <c r="BR47" s="148"/>
      <c r="BS47" s="150">
        <f t="shared" si="61"/>
        <v>0</v>
      </c>
      <c r="BT47" s="136">
        <f t="shared" ref="BT47:BT68" si="84">BI47-BK47</f>
        <v>-89604</v>
      </c>
      <c r="BU47" s="147">
        <v>0</v>
      </c>
      <c r="BV47" s="148">
        <v>14934</v>
      </c>
      <c r="BW47" s="149"/>
      <c r="BX47" s="149"/>
      <c r="BY47" s="149"/>
      <c r="BZ47" s="149"/>
      <c r="CA47" s="148">
        <f t="shared" ref="CA47:CA68" si="85">BV47-BW47-BX47-BZ47</f>
        <v>14934</v>
      </c>
      <c r="CB47" s="139">
        <f t="shared" ref="CB47:CB68" si="86">CE84/CE47</f>
        <v>0</v>
      </c>
      <c r="CC47" s="148"/>
      <c r="CD47" s="150">
        <f t="shared" si="62"/>
        <v>0</v>
      </c>
      <c r="CE47" s="136">
        <f t="shared" ref="CE47:CE68" si="87">BT47-BV47</f>
        <v>-104538</v>
      </c>
      <c r="CF47" s="147">
        <v>0</v>
      </c>
      <c r="CG47" s="148">
        <v>14934</v>
      </c>
      <c r="CH47" s="149"/>
      <c r="CI47" s="149"/>
      <c r="CJ47" s="149"/>
      <c r="CK47" s="149"/>
      <c r="CL47" s="148">
        <f t="shared" ref="CL47:CL68" si="88">CG47-CH47-CI47-CK47</f>
        <v>14934</v>
      </c>
      <c r="CM47" s="139">
        <f t="shared" ref="CM47:CM68" si="89">CP84/CP47</f>
        <v>0</v>
      </c>
      <c r="CN47" s="148"/>
      <c r="CO47" s="150">
        <f t="shared" si="63"/>
        <v>0</v>
      </c>
      <c r="CP47" s="136">
        <f t="shared" ref="CP47:CP68" si="90">CE47-CG47</f>
        <v>-119472</v>
      </c>
      <c r="CQ47" s="147">
        <v>0</v>
      </c>
      <c r="CR47" s="148">
        <v>14934</v>
      </c>
      <c r="CS47" s="149"/>
      <c r="CT47" s="149"/>
      <c r="CU47" s="149"/>
      <c r="CV47" s="149"/>
      <c r="CW47" s="148">
        <f t="shared" ref="CW47:CW68" si="91">CR47-CS47-CT47-CV47</f>
        <v>14934</v>
      </c>
      <c r="CX47" s="139">
        <f t="shared" ref="CX47:CX68" si="92">DA84/DA47</f>
        <v>0</v>
      </c>
      <c r="CY47" s="148"/>
      <c r="CZ47" s="150">
        <f t="shared" si="64"/>
        <v>0</v>
      </c>
      <c r="DA47" s="136">
        <f t="shared" ref="DA47:DA68" si="93">CP47-CR47</f>
        <v>-134406</v>
      </c>
      <c r="DB47" s="147">
        <v>0</v>
      </c>
      <c r="DC47" s="148">
        <v>14934</v>
      </c>
      <c r="DD47" s="149"/>
      <c r="DE47" s="149"/>
      <c r="DF47" s="149"/>
      <c r="DG47" s="149"/>
      <c r="DH47" s="148">
        <f t="shared" ref="DH47:DH68" si="94">DC47-DD47-DE47-DG47</f>
        <v>14934</v>
      </c>
      <c r="DI47" s="139">
        <f t="shared" ref="DI47:DI68" si="95">DL84/DL47</f>
        <v>0</v>
      </c>
      <c r="DJ47" s="148"/>
      <c r="DK47" s="150">
        <f t="shared" si="65"/>
        <v>0</v>
      </c>
      <c r="DL47" s="136">
        <f t="shared" ref="DL47:DL68" si="96">DA47-DC47</f>
        <v>-149340</v>
      </c>
      <c r="DM47" s="147">
        <v>0</v>
      </c>
      <c r="DN47" s="148">
        <v>14934</v>
      </c>
      <c r="DO47" s="149"/>
      <c r="DP47" s="149"/>
      <c r="DQ47" s="149"/>
      <c r="DR47" s="149"/>
      <c r="DS47" s="148">
        <f t="shared" ref="DS47:DS68" si="97">DN47-DO47-DP47-DR47</f>
        <v>14934</v>
      </c>
      <c r="DT47" s="139">
        <f t="shared" ref="DT47:DT68" si="98">DW84/DW47</f>
        <v>0</v>
      </c>
      <c r="DU47" s="148"/>
      <c r="DV47" s="150">
        <f t="shared" si="66"/>
        <v>0</v>
      </c>
      <c r="DW47" s="136">
        <f t="shared" ref="DW47:DW68" si="99">DL47-DN47</f>
        <v>-164274</v>
      </c>
      <c r="DX47" s="147">
        <v>0</v>
      </c>
      <c r="DY47" s="148">
        <v>14934</v>
      </c>
      <c r="DZ47" s="149"/>
      <c r="EA47" s="149"/>
      <c r="EB47" s="149"/>
      <c r="EC47" s="149"/>
      <c r="ED47" s="148">
        <f t="shared" ref="ED47:ED68" si="100">DY47-DZ47-EA47-EC47</f>
        <v>14934</v>
      </c>
      <c r="EE47" s="139">
        <f t="shared" ref="EE47:EE68" si="101">EH84/EH47</f>
        <v>0</v>
      </c>
      <c r="EF47" s="148"/>
      <c r="EG47" s="150">
        <f t="shared" si="67"/>
        <v>0</v>
      </c>
      <c r="EH47" s="136">
        <f t="shared" ref="EH47:EH68" si="102">DW47-DY47</f>
        <v>-179208</v>
      </c>
      <c r="EI47" s="39">
        <v>0</v>
      </c>
      <c r="EJ47" s="142">
        <v>0</v>
      </c>
      <c r="EK47" s="143">
        <v>0</v>
      </c>
      <c r="EL47" s="143"/>
      <c r="EM47" s="144" t="e">
        <v>#DIV/0!</v>
      </c>
      <c r="EN47" s="145" t="e">
        <v>#DIV/0!</v>
      </c>
      <c r="EO47" s="44"/>
      <c r="EP47" s="44"/>
      <c r="EQ47" s="44"/>
      <c r="ER47" s="45"/>
      <c r="ES47" s="45"/>
      <c r="ET47" s="45"/>
    </row>
    <row r="48" spans="3:150" s="13" customFormat="1" x14ac:dyDescent="0.25">
      <c r="C48" s="135" t="s">
        <v>61</v>
      </c>
      <c r="D48" s="135"/>
      <c r="E48" s="135"/>
      <c r="F48" s="136">
        <v>114782</v>
      </c>
      <c r="G48" s="151">
        <v>0</v>
      </c>
      <c r="H48" s="148">
        <v>14934</v>
      </c>
      <c r="I48" s="148"/>
      <c r="J48" s="148"/>
      <c r="K48" s="148"/>
      <c r="L48" s="148"/>
      <c r="M48" s="148">
        <f t="shared" si="68"/>
        <v>14934</v>
      </c>
      <c r="N48" s="139">
        <f t="shared" si="69"/>
        <v>0</v>
      </c>
      <c r="O48" s="148"/>
      <c r="P48" s="150">
        <f t="shared" si="55"/>
        <v>0</v>
      </c>
      <c r="Q48" s="136">
        <f t="shared" si="56"/>
        <v>99848</v>
      </c>
      <c r="R48" s="151">
        <v>0</v>
      </c>
      <c r="S48" s="148">
        <v>14934</v>
      </c>
      <c r="T48" s="148"/>
      <c r="U48" s="148"/>
      <c r="V48" s="148"/>
      <c r="W48" s="148"/>
      <c r="X48" s="148">
        <f t="shared" si="70"/>
        <v>14934</v>
      </c>
      <c r="Y48" s="139">
        <f t="shared" si="71"/>
        <v>0</v>
      </c>
      <c r="Z48" s="148"/>
      <c r="AA48" s="150">
        <f t="shared" si="57"/>
        <v>0</v>
      </c>
      <c r="AB48" s="136">
        <f t="shared" si="72"/>
        <v>84914</v>
      </c>
      <c r="AC48" s="151">
        <v>0</v>
      </c>
      <c r="AD48" s="148">
        <v>14934</v>
      </c>
      <c r="AE48" s="148"/>
      <c r="AF48" s="148"/>
      <c r="AG48" s="148"/>
      <c r="AH48" s="148"/>
      <c r="AI48" s="148">
        <f t="shared" si="73"/>
        <v>14934</v>
      </c>
      <c r="AJ48" s="139">
        <f t="shared" si="74"/>
        <v>0</v>
      </c>
      <c r="AK48" s="148"/>
      <c r="AL48" s="150">
        <f t="shared" si="58"/>
        <v>0</v>
      </c>
      <c r="AM48" s="136">
        <f t="shared" si="75"/>
        <v>69980</v>
      </c>
      <c r="AN48" s="151">
        <v>0</v>
      </c>
      <c r="AO48" s="148">
        <v>14934</v>
      </c>
      <c r="AP48" s="148"/>
      <c r="AQ48" s="148"/>
      <c r="AR48" s="148"/>
      <c r="AS48" s="148"/>
      <c r="AT48" s="148">
        <f t="shared" si="76"/>
        <v>14934</v>
      </c>
      <c r="AU48" s="139">
        <f t="shared" si="77"/>
        <v>0</v>
      </c>
      <c r="AV48" s="148"/>
      <c r="AW48" s="150">
        <f t="shared" si="59"/>
        <v>0</v>
      </c>
      <c r="AX48" s="136">
        <f t="shared" si="78"/>
        <v>55046</v>
      </c>
      <c r="AY48" s="151">
        <v>0</v>
      </c>
      <c r="AZ48" s="148">
        <v>14934</v>
      </c>
      <c r="BA48" s="148"/>
      <c r="BB48" s="148"/>
      <c r="BC48" s="148"/>
      <c r="BD48" s="148"/>
      <c r="BE48" s="148">
        <f t="shared" si="79"/>
        <v>14934</v>
      </c>
      <c r="BF48" s="139">
        <f t="shared" si="80"/>
        <v>0</v>
      </c>
      <c r="BG48" s="148"/>
      <c r="BH48" s="150">
        <f t="shared" si="60"/>
        <v>0</v>
      </c>
      <c r="BI48" s="136">
        <f t="shared" si="81"/>
        <v>40112</v>
      </c>
      <c r="BJ48" s="151">
        <v>0</v>
      </c>
      <c r="BK48" s="148">
        <v>14934</v>
      </c>
      <c r="BL48" s="148"/>
      <c r="BM48" s="148"/>
      <c r="BN48" s="148"/>
      <c r="BO48" s="148"/>
      <c r="BP48" s="148">
        <f t="shared" si="82"/>
        <v>14934</v>
      </c>
      <c r="BQ48" s="139">
        <f t="shared" si="83"/>
        <v>0</v>
      </c>
      <c r="BR48" s="148"/>
      <c r="BS48" s="150">
        <f t="shared" si="61"/>
        <v>0</v>
      </c>
      <c r="BT48" s="136">
        <f t="shared" si="84"/>
        <v>25178</v>
      </c>
      <c r="BU48" s="151">
        <v>0</v>
      </c>
      <c r="BV48" s="148">
        <v>14934</v>
      </c>
      <c r="BW48" s="148"/>
      <c r="BX48" s="148"/>
      <c r="BY48" s="148"/>
      <c r="BZ48" s="148"/>
      <c r="CA48" s="148">
        <f t="shared" si="85"/>
        <v>14934</v>
      </c>
      <c r="CB48" s="139">
        <f t="shared" si="86"/>
        <v>0</v>
      </c>
      <c r="CC48" s="148"/>
      <c r="CD48" s="150">
        <f t="shared" si="62"/>
        <v>0</v>
      </c>
      <c r="CE48" s="136">
        <f t="shared" si="87"/>
        <v>10244</v>
      </c>
      <c r="CF48" s="151">
        <v>0</v>
      </c>
      <c r="CG48" s="148">
        <v>14934</v>
      </c>
      <c r="CH48" s="148"/>
      <c r="CI48" s="148"/>
      <c r="CJ48" s="148"/>
      <c r="CK48" s="148"/>
      <c r="CL48" s="148">
        <f t="shared" si="88"/>
        <v>14934</v>
      </c>
      <c r="CM48" s="139">
        <f t="shared" si="89"/>
        <v>0</v>
      </c>
      <c r="CN48" s="148"/>
      <c r="CO48" s="150">
        <f t="shared" si="63"/>
        <v>0</v>
      </c>
      <c r="CP48" s="136">
        <f t="shared" si="90"/>
        <v>-4690</v>
      </c>
      <c r="CQ48" s="151">
        <v>0</v>
      </c>
      <c r="CR48" s="148">
        <v>14934</v>
      </c>
      <c r="CS48" s="148"/>
      <c r="CT48" s="148"/>
      <c r="CU48" s="148"/>
      <c r="CV48" s="148"/>
      <c r="CW48" s="148">
        <f t="shared" si="91"/>
        <v>14934</v>
      </c>
      <c r="CX48" s="139">
        <f t="shared" si="92"/>
        <v>0</v>
      </c>
      <c r="CY48" s="148"/>
      <c r="CZ48" s="150">
        <f t="shared" si="64"/>
        <v>0</v>
      </c>
      <c r="DA48" s="136">
        <f t="shared" si="93"/>
        <v>-19624</v>
      </c>
      <c r="DB48" s="151">
        <v>0</v>
      </c>
      <c r="DC48" s="148">
        <v>14934</v>
      </c>
      <c r="DD48" s="148"/>
      <c r="DE48" s="148"/>
      <c r="DF48" s="148"/>
      <c r="DG48" s="148"/>
      <c r="DH48" s="148">
        <f t="shared" si="94"/>
        <v>14934</v>
      </c>
      <c r="DI48" s="139">
        <f t="shared" si="95"/>
        <v>0</v>
      </c>
      <c r="DJ48" s="148"/>
      <c r="DK48" s="150">
        <f t="shared" si="65"/>
        <v>0</v>
      </c>
      <c r="DL48" s="136">
        <f t="shared" si="96"/>
        <v>-34558</v>
      </c>
      <c r="DM48" s="151">
        <v>0</v>
      </c>
      <c r="DN48" s="148">
        <v>14934</v>
      </c>
      <c r="DO48" s="148"/>
      <c r="DP48" s="148"/>
      <c r="DQ48" s="148"/>
      <c r="DR48" s="148"/>
      <c r="DS48" s="148">
        <f t="shared" si="97"/>
        <v>14934</v>
      </c>
      <c r="DT48" s="139">
        <f t="shared" si="98"/>
        <v>0</v>
      </c>
      <c r="DU48" s="148"/>
      <c r="DV48" s="150">
        <f t="shared" si="66"/>
        <v>0</v>
      </c>
      <c r="DW48" s="136">
        <f t="shared" si="99"/>
        <v>-49492</v>
      </c>
      <c r="DX48" s="151">
        <v>0</v>
      </c>
      <c r="DY48" s="148">
        <v>14934</v>
      </c>
      <c r="DZ48" s="148"/>
      <c r="EA48" s="148"/>
      <c r="EB48" s="148"/>
      <c r="EC48" s="148"/>
      <c r="ED48" s="148">
        <f t="shared" si="100"/>
        <v>14934</v>
      </c>
      <c r="EE48" s="139">
        <f t="shared" si="101"/>
        <v>0</v>
      </c>
      <c r="EF48" s="148"/>
      <c r="EG48" s="150">
        <f t="shared" si="67"/>
        <v>0</v>
      </c>
      <c r="EH48" s="136">
        <f t="shared" si="102"/>
        <v>-64426</v>
      </c>
      <c r="EI48" s="39">
        <v>329006</v>
      </c>
      <c r="EJ48" s="142">
        <v>457318.33999999997</v>
      </c>
      <c r="EK48" s="143">
        <v>27417.166666666668</v>
      </c>
      <c r="EL48" s="143">
        <v>31239.5</v>
      </c>
      <c r="EM48" s="144">
        <v>0.87923016601520942</v>
      </c>
      <c r="EN48" s="145">
        <v>8.1253983957450565E-2</v>
      </c>
      <c r="EO48" s="14"/>
      <c r="EP48" s="14"/>
      <c r="EQ48" s="14"/>
      <c r="ER48" s="7"/>
      <c r="ES48" s="7"/>
      <c r="ET48" s="7"/>
    </row>
    <row r="49" spans="3:150" s="46" customFormat="1" x14ac:dyDescent="0.25">
      <c r="C49" s="31" t="s">
        <v>62</v>
      </c>
      <c r="D49" s="31"/>
      <c r="E49" s="31"/>
      <c r="F49" s="146">
        <v>110010</v>
      </c>
      <c r="G49" s="147">
        <v>0</v>
      </c>
      <c r="H49" s="148">
        <v>14934</v>
      </c>
      <c r="I49" s="149"/>
      <c r="J49" s="149"/>
      <c r="K49" s="149"/>
      <c r="L49" s="149"/>
      <c r="M49" s="148">
        <f t="shared" si="68"/>
        <v>14934</v>
      </c>
      <c r="N49" s="139">
        <f t="shared" si="69"/>
        <v>0</v>
      </c>
      <c r="O49" s="148"/>
      <c r="P49" s="150">
        <f t="shared" si="55"/>
        <v>0</v>
      </c>
      <c r="Q49" s="136">
        <f t="shared" si="56"/>
        <v>95076</v>
      </c>
      <c r="R49" s="147">
        <v>0</v>
      </c>
      <c r="S49" s="148">
        <v>14934</v>
      </c>
      <c r="T49" s="149"/>
      <c r="U49" s="149"/>
      <c r="V49" s="149"/>
      <c r="W49" s="149"/>
      <c r="X49" s="148">
        <f t="shared" si="70"/>
        <v>14934</v>
      </c>
      <c r="Y49" s="139">
        <f t="shared" si="71"/>
        <v>0</v>
      </c>
      <c r="Z49" s="148"/>
      <c r="AA49" s="150">
        <f t="shared" si="57"/>
        <v>0</v>
      </c>
      <c r="AB49" s="136">
        <f t="shared" si="72"/>
        <v>80142</v>
      </c>
      <c r="AC49" s="147">
        <v>0</v>
      </c>
      <c r="AD49" s="148">
        <v>14934</v>
      </c>
      <c r="AE49" s="149"/>
      <c r="AF49" s="149"/>
      <c r="AG49" s="149"/>
      <c r="AH49" s="149"/>
      <c r="AI49" s="148">
        <f t="shared" si="73"/>
        <v>14934</v>
      </c>
      <c r="AJ49" s="139">
        <f t="shared" si="74"/>
        <v>0</v>
      </c>
      <c r="AK49" s="148"/>
      <c r="AL49" s="150">
        <f t="shared" si="58"/>
        <v>0</v>
      </c>
      <c r="AM49" s="136">
        <f t="shared" si="75"/>
        <v>65208</v>
      </c>
      <c r="AN49" s="147">
        <v>0</v>
      </c>
      <c r="AO49" s="148">
        <v>14934</v>
      </c>
      <c r="AP49" s="149"/>
      <c r="AQ49" s="149"/>
      <c r="AR49" s="149"/>
      <c r="AS49" s="149"/>
      <c r="AT49" s="148">
        <f t="shared" si="76"/>
        <v>14934</v>
      </c>
      <c r="AU49" s="139">
        <f t="shared" si="77"/>
        <v>0</v>
      </c>
      <c r="AV49" s="148"/>
      <c r="AW49" s="150">
        <f t="shared" si="59"/>
        <v>0</v>
      </c>
      <c r="AX49" s="136">
        <f t="shared" si="78"/>
        <v>50274</v>
      </c>
      <c r="AY49" s="147">
        <v>0</v>
      </c>
      <c r="AZ49" s="148">
        <v>14934</v>
      </c>
      <c r="BA49" s="149"/>
      <c r="BB49" s="149"/>
      <c r="BC49" s="149"/>
      <c r="BD49" s="149"/>
      <c r="BE49" s="148">
        <f t="shared" si="79"/>
        <v>14934</v>
      </c>
      <c r="BF49" s="139">
        <f t="shared" si="80"/>
        <v>0</v>
      </c>
      <c r="BG49" s="148"/>
      <c r="BH49" s="150">
        <f t="shared" si="60"/>
        <v>0</v>
      </c>
      <c r="BI49" s="136">
        <f t="shared" si="81"/>
        <v>35340</v>
      </c>
      <c r="BJ49" s="147">
        <v>0</v>
      </c>
      <c r="BK49" s="148">
        <v>14934</v>
      </c>
      <c r="BL49" s="149"/>
      <c r="BM49" s="149"/>
      <c r="BN49" s="149"/>
      <c r="BO49" s="149"/>
      <c r="BP49" s="148">
        <f t="shared" si="82"/>
        <v>14934</v>
      </c>
      <c r="BQ49" s="139">
        <f t="shared" si="83"/>
        <v>0</v>
      </c>
      <c r="BR49" s="148"/>
      <c r="BS49" s="150">
        <f t="shared" si="61"/>
        <v>0</v>
      </c>
      <c r="BT49" s="136">
        <f t="shared" si="84"/>
        <v>20406</v>
      </c>
      <c r="BU49" s="147">
        <v>0</v>
      </c>
      <c r="BV49" s="148">
        <v>14934</v>
      </c>
      <c r="BW49" s="149"/>
      <c r="BX49" s="149"/>
      <c r="BY49" s="149"/>
      <c r="BZ49" s="149"/>
      <c r="CA49" s="148">
        <f t="shared" si="85"/>
        <v>14934</v>
      </c>
      <c r="CB49" s="139">
        <f t="shared" si="86"/>
        <v>0</v>
      </c>
      <c r="CC49" s="148"/>
      <c r="CD49" s="150">
        <f t="shared" si="62"/>
        <v>0</v>
      </c>
      <c r="CE49" s="136">
        <f t="shared" si="87"/>
        <v>5472</v>
      </c>
      <c r="CF49" s="147">
        <v>0</v>
      </c>
      <c r="CG49" s="148">
        <v>14934</v>
      </c>
      <c r="CH49" s="149"/>
      <c r="CI49" s="149"/>
      <c r="CJ49" s="149"/>
      <c r="CK49" s="149"/>
      <c r="CL49" s="148">
        <f t="shared" si="88"/>
        <v>14934</v>
      </c>
      <c r="CM49" s="139">
        <f t="shared" si="89"/>
        <v>0</v>
      </c>
      <c r="CN49" s="148"/>
      <c r="CO49" s="150">
        <f t="shared" si="63"/>
        <v>0</v>
      </c>
      <c r="CP49" s="136">
        <f t="shared" si="90"/>
        <v>-9462</v>
      </c>
      <c r="CQ49" s="147">
        <v>0</v>
      </c>
      <c r="CR49" s="148">
        <v>14934</v>
      </c>
      <c r="CS49" s="149"/>
      <c r="CT49" s="149"/>
      <c r="CU49" s="149"/>
      <c r="CV49" s="149"/>
      <c r="CW49" s="148">
        <f t="shared" si="91"/>
        <v>14934</v>
      </c>
      <c r="CX49" s="139">
        <f t="shared" si="92"/>
        <v>0</v>
      </c>
      <c r="CY49" s="148"/>
      <c r="CZ49" s="150">
        <f t="shared" si="64"/>
        <v>0</v>
      </c>
      <c r="DA49" s="136">
        <f t="shared" si="93"/>
        <v>-24396</v>
      </c>
      <c r="DB49" s="147">
        <v>0</v>
      </c>
      <c r="DC49" s="148">
        <v>14934</v>
      </c>
      <c r="DD49" s="149"/>
      <c r="DE49" s="149"/>
      <c r="DF49" s="149"/>
      <c r="DG49" s="149"/>
      <c r="DH49" s="148">
        <f t="shared" si="94"/>
        <v>14934</v>
      </c>
      <c r="DI49" s="139">
        <f t="shared" si="95"/>
        <v>0</v>
      </c>
      <c r="DJ49" s="148"/>
      <c r="DK49" s="150">
        <f t="shared" si="65"/>
        <v>0</v>
      </c>
      <c r="DL49" s="136">
        <f t="shared" si="96"/>
        <v>-39330</v>
      </c>
      <c r="DM49" s="147">
        <v>0</v>
      </c>
      <c r="DN49" s="148">
        <v>14934</v>
      </c>
      <c r="DO49" s="149"/>
      <c r="DP49" s="149"/>
      <c r="DQ49" s="149"/>
      <c r="DR49" s="149"/>
      <c r="DS49" s="148">
        <f t="shared" si="97"/>
        <v>14934</v>
      </c>
      <c r="DT49" s="139">
        <f t="shared" si="98"/>
        <v>0</v>
      </c>
      <c r="DU49" s="148"/>
      <c r="DV49" s="150">
        <f t="shared" si="66"/>
        <v>0</v>
      </c>
      <c r="DW49" s="136">
        <f t="shared" si="99"/>
        <v>-54264</v>
      </c>
      <c r="DX49" s="147">
        <v>0</v>
      </c>
      <c r="DY49" s="148">
        <v>14934</v>
      </c>
      <c r="DZ49" s="149"/>
      <c r="EA49" s="149"/>
      <c r="EB49" s="149"/>
      <c r="EC49" s="149"/>
      <c r="ED49" s="148">
        <f t="shared" si="100"/>
        <v>14934</v>
      </c>
      <c r="EE49" s="139">
        <f t="shared" si="101"/>
        <v>0</v>
      </c>
      <c r="EF49" s="148"/>
      <c r="EG49" s="150">
        <f t="shared" si="67"/>
        <v>0</v>
      </c>
      <c r="EH49" s="136">
        <f t="shared" si="102"/>
        <v>-69198</v>
      </c>
      <c r="EI49" s="39">
        <v>628811</v>
      </c>
      <c r="EJ49" s="142">
        <v>496760.69</v>
      </c>
      <c r="EK49" s="143">
        <v>52400.916666666664</v>
      </c>
      <c r="EL49" s="143">
        <v>32496.416666666668</v>
      </c>
      <c r="EM49" s="144">
        <v>2.4636210244413665</v>
      </c>
      <c r="EN49" s="145">
        <v>0.18258736190253808</v>
      </c>
      <c r="EO49" s="44"/>
      <c r="EP49" s="44"/>
      <c r="EQ49" s="44"/>
      <c r="ER49" s="45"/>
      <c r="ES49" s="45"/>
      <c r="ET49" s="45"/>
    </row>
    <row r="50" spans="3:150" s="13" customFormat="1" x14ac:dyDescent="0.25">
      <c r="C50" s="135" t="s">
        <v>63</v>
      </c>
      <c r="D50" s="135"/>
      <c r="E50" s="135"/>
      <c r="F50" s="136">
        <v>0</v>
      </c>
      <c r="G50" s="151">
        <v>0</v>
      </c>
      <c r="H50" s="148">
        <v>14934</v>
      </c>
      <c r="I50" s="148"/>
      <c r="J50" s="148"/>
      <c r="K50" s="148"/>
      <c r="L50" s="148"/>
      <c r="M50" s="148">
        <f t="shared" si="68"/>
        <v>14934</v>
      </c>
      <c r="N50" s="139">
        <f t="shared" si="69"/>
        <v>0</v>
      </c>
      <c r="O50" s="148"/>
      <c r="P50" s="150">
        <f t="shared" si="55"/>
        <v>0</v>
      </c>
      <c r="Q50" s="136">
        <f t="shared" si="56"/>
        <v>-14934</v>
      </c>
      <c r="R50" s="151">
        <v>0</v>
      </c>
      <c r="S50" s="148">
        <v>14934</v>
      </c>
      <c r="T50" s="148"/>
      <c r="U50" s="148"/>
      <c r="V50" s="148"/>
      <c r="W50" s="148"/>
      <c r="X50" s="148">
        <f t="shared" si="70"/>
        <v>14934</v>
      </c>
      <c r="Y50" s="139">
        <f t="shared" si="71"/>
        <v>0</v>
      </c>
      <c r="Z50" s="148"/>
      <c r="AA50" s="150">
        <f t="shared" si="57"/>
        <v>0</v>
      </c>
      <c r="AB50" s="136">
        <f t="shared" si="72"/>
        <v>-29868</v>
      </c>
      <c r="AC50" s="151">
        <v>0</v>
      </c>
      <c r="AD50" s="148">
        <v>14934</v>
      </c>
      <c r="AE50" s="148"/>
      <c r="AF50" s="148"/>
      <c r="AG50" s="148"/>
      <c r="AH50" s="148"/>
      <c r="AI50" s="148">
        <f t="shared" si="73"/>
        <v>14934</v>
      </c>
      <c r="AJ50" s="139">
        <f t="shared" si="74"/>
        <v>0</v>
      </c>
      <c r="AK50" s="148"/>
      <c r="AL50" s="150">
        <f t="shared" si="58"/>
        <v>0</v>
      </c>
      <c r="AM50" s="136">
        <f t="shared" si="75"/>
        <v>-44802</v>
      </c>
      <c r="AN50" s="151">
        <v>0</v>
      </c>
      <c r="AO50" s="148">
        <v>14934</v>
      </c>
      <c r="AP50" s="148"/>
      <c r="AQ50" s="148"/>
      <c r="AR50" s="148"/>
      <c r="AS50" s="148"/>
      <c r="AT50" s="148">
        <f t="shared" si="76"/>
        <v>14934</v>
      </c>
      <c r="AU50" s="139">
        <f t="shared" si="77"/>
        <v>0</v>
      </c>
      <c r="AV50" s="148"/>
      <c r="AW50" s="150">
        <f t="shared" si="59"/>
        <v>0</v>
      </c>
      <c r="AX50" s="136">
        <f t="shared" si="78"/>
        <v>-59736</v>
      </c>
      <c r="AY50" s="151">
        <v>0</v>
      </c>
      <c r="AZ50" s="148">
        <v>14934</v>
      </c>
      <c r="BA50" s="148"/>
      <c r="BB50" s="148"/>
      <c r="BC50" s="148"/>
      <c r="BD50" s="148"/>
      <c r="BE50" s="148">
        <f t="shared" si="79"/>
        <v>14934</v>
      </c>
      <c r="BF50" s="139">
        <f t="shared" si="80"/>
        <v>0</v>
      </c>
      <c r="BG50" s="148"/>
      <c r="BH50" s="150">
        <f t="shared" si="60"/>
        <v>0</v>
      </c>
      <c r="BI50" s="136">
        <f t="shared" si="81"/>
        <v>-74670</v>
      </c>
      <c r="BJ50" s="151">
        <v>0</v>
      </c>
      <c r="BK50" s="148">
        <v>14934</v>
      </c>
      <c r="BL50" s="148"/>
      <c r="BM50" s="148"/>
      <c r="BN50" s="148"/>
      <c r="BO50" s="148"/>
      <c r="BP50" s="148">
        <f t="shared" si="82"/>
        <v>14934</v>
      </c>
      <c r="BQ50" s="139">
        <f t="shared" si="83"/>
        <v>0</v>
      </c>
      <c r="BR50" s="148"/>
      <c r="BS50" s="150">
        <f t="shared" si="61"/>
        <v>0</v>
      </c>
      <c r="BT50" s="136">
        <f t="shared" si="84"/>
        <v>-89604</v>
      </c>
      <c r="BU50" s="151">
        <v>0</v>
      </c>
      <c r="BV50" s="148">
        <v>14934</v>
      </c>
      <c r="BW50" s="148"/>
      <c r="BX50" s="148"/>
      <c r="BY50" s="148"/>
      <c r="BZ50" s="148"/>
      <c r="CA50" s="148">
        <f t="shared" si="85"/>
        <v>14934</v>
      </c>
      <c r="CB50" s="139">
        <f t="shared" si="86"/>
        <v>0</v>
      </c>
      <c r="CC50" s="148"/>
      <c r="CD50" s="150">
        <f t="shared" si="62"/>
        <v>0</v>
      </c>
      <c r="CE50" s="136">
        <f t="shared" si="87"/>
        <v>-104538</v>
      </c>
      <c r="CF50" s="151">
        <v>0</v>
      </c>
      <c r="CG50" s="148">
        <v>14934</v>
      </c>
      <c r="CH50" s="148"/>
      <c r="CI50" s="148"/>
      <c r="CJ50" s="148"/>
      <c r="CK50" s="148"/>
      <c r="CL50" s="148">
        <f t="shared" si="88"/>
        <v>14934</v>
      </c>
      <c r="CM50" s="139">
        <f t="shared" si="89"/>
        <v>0</v>
      </c>
      <c r="CN50" s="148"/>
      <c r="CO50" s="150">
        <f t="shared" si="63"/>
        <v>0</v>
      </c>
      <c r="CP50" s="136">
        <f t="shared" si="90"/>
        <v>-119472</v>
      </c>
      <c r="CQ50" s="151">
        <v>0</v>
      </c>
      <c r="CR50" s="148">
        <v>14934</v>
      </c>
      <c r="CS50" s="148"/>
      <c r="CT50" s="148"/>
      <c r="CU50" s="148"/>
      <c r="CV50" s="148"/>
      <c r="CW50" s="148">
        <f t="shared" si="91"/>
        <v>14934</v>
      </c>
      <c r="CX50" s="139">
        <f t="shared" si="92"/>
        <v>0</v>
      </c>
      <c r="CY50" s="148"/>
      <c r="CZ50" s="150">
        <f t="shared" si="64"/>
        <v>0</v>
      </c>
      <c r="DA50" s="136">
        <f t="shared" si="93"/>
        <v>-134406</v>
      </c>
      <c r="DB50" s="151">
        <v>0</v>
      </c>
      <c r="DC50" s="148">
        <v>14934</v>
      </c>
      <c r="DD50" s="148"/>
      <c r="DE50" s="148"/>
      <c r="DF50" s="148"/>
      <c r="DG50" s="148"/>
      <c r="DH50" s="148">
        <f t="shared" si="94"/>
        <v>14934</v>
      </c>
      <c r="DI50" s="139">
        <f t="shared" si="95"/>
        <v>0</v>
      </c>
      <c r="DJ50" s="148"/>
      <c r="DK50" s="150">
        <f t="shared" si="65"/>
        <v>0</v>
      </c>
      <c r="DL50" s="136">
        <f t="shared" si="96"/>
        <v>-149340</v>
      </c>
      <c r="DM50" s="151">
        <v>0</v>
      </c>
      <c r="DN50" s="148">
        <v>14934</v>
      </c>
      <c r="DO50" s="148"/>
      <c r="DP50" s="148"/>
      <c r="DQ50" s="148"/>
      <c r="DR50" s="148"/>
      <c r="DS50" s="148">
        <f t="shared" si="97"/>
        <v>14934</v>
      </c>
      <c r="DT50" s="139">
        <f t="shared" si="98"/>
        <v>0</v>
      </c>
      <c r="DU50" s="148"/>
      <c r="DV50" s="150">
        <f t="shared" si="66"/>
        <v>0</v>
      </c>
      <c r="DW50" s="136">
        <f t="shared" si="99"/>
        <v>-164274</v>
      </c>
      <c r="DX50" s="151">
        <v>0</v>
      </c>
      <c r="DY50" s="148">
        <v>14934</v>
      </c>
      <c r="DZ50" s="148"/>
      <c r="EA50" s="148"/>
      <c r="EB50" s="148"/>
      <c r="EC50" s="148"/>
      <c r="ED50" s="148">
        <f t="shared" si="100"/>
        <v>14934</v>
      </c>
      <c r="EE50" s="139">
        <f t="shared" si="101"/>
        <v>0</v>
      </c>
      <c r="EF50" s="148"/>
      <c r="EG50" s="150">
        <f t="shared" si="67"/>
        <v>0</v>
      </c>
      <c r="EH50" s="136">
        <f t="shared" si="102"/>
        <v>-179208</v>
      </c>
      <c r="EI50" s="39">
        <v>0</v>
      </c>
      <c r="EJ50" s="142">
        <v>0</v>
      </c>
      <c r="EK50" s="143">
        <v>0</v>
      </c>
      <c r="EL50" s="143">
        <v>0</v>
      </c>
      <c r="EM50" s="144" t="e">
        <v>#DIV/0!</v>
      </c>
      <c r="EN50" s="145" t="e">
        <v>#DIV/0!</v>
      </c>
      <c r="EO50" s="14"/>
      <c r="EP50" s="14"/>
      <c r="EQ50" s="14"/>
      <c r="ER50" s="7"/>
      <c r="ES50" s="7"/>
      <c r="ET50" s="7"/>
    </row>
    <row r="51" spans="3:150" s="46" customFormat="1" x14ac:dyDescent="0.25">
      <c r="C51" s="31" t="s">
        <v>64</v>
      </c>
      <c r="D51" s="31"/>
      <c r="E51" s="31"/>
      <c r="F51" s="146">
        <v>0</v>
      </c>
      <c r="G51" s="147">
        <v>0</v>
      </c>
      <c r="H51" s="148">
        <v>14934</v>
      </c>
      <c r="I51" s="149"/>
      <c r="J51" s="149"/>
      <c r="K51" s="149"/>
      <c r="L51" s="149"/>
      <c r="M51" s="148">
        <f t="shared" si="68"/>
        <v>14934</v>
      </c>
      <c r="N51" s="139">
        <f t="shared" si="69"/>
        <v>0</v>
      </c>
      <c r="O51" s="148"/>
      <c r="P51" s="150">
        <f t="shared" si="55"/>
        <v>0</v>
      </c>
      <c r="Q51" s="136">
        <f t="shared" si="56"/>
        <v>-14934</v>
      </c>
      <c r="R51" s="147">
        <v>0</v>
      </c>
      <c r="S51" s="148">
        <v>14934</v>
      </c>
      <c r="T51" s="149"/>
      <c r="U51" s="149"/>
      <c r="V51" s="149"/>
      <c r="W51" s="149"/>
      <c r="X51" s="148">
        <f t="shared" si="70"/>
        <v>14934</v>
      </c>
      <c r="Y51" s="139">
        <f t="shared" si="71"/>
        <v>0</v>
      </c>
      <c r="Z51" s="148"/>
      <c r="AA51" s="150">
        <f t="shared" si="57"/>
        <v>0</v>
      </c>
      <c r="AB51" s="136">
        <f t="shared" si="72"/>
        <v>-29868</v>
      </c>
      <c r="AC51" s="147">
        <v>0</v>
      </c>
      <c r="AD51" s="148">
        <v>14934</v>
      </c>
      <c r="AE51" s="149"/>
      <c r="AF51" s="149"/>
      <c r="AG51" s="149"/>
      <c r="AH51" s="149"/>
      <c r="AI51" s="148">
        <f t="shared" si="73"/>
        <v>14934</v>
      </c>
      <c r="AJ51" s="139">
        <f t="shared" si="74"/>
        <v>0</v>
      </c>
      <c r="AK51" s="148"/>
      <c r="AL51" s="150">
        <f t="shared" si="58"/>
        <v>0</v>
      </c>
      <c r="AM51" s="136">
        <f t="shared" si="75"/>
        <v>-44802</v>
      </c>
      <c r="AN51" s="147">
        <v>0</v>
      </c>
      <c r="AO51" s="148">
        <v>14934</v>
      </c>
      <c r="AP51" s="149"/>
      <c r="AQ51" s="149"/>
      <c r="AR51" s="149"/>
      <c r="AS51" s="149"/>
      <c r="AT51" s="148">
        <f t="shared" si="76"/>
        <v>14934</v>
      </c>
      <c r="AU51" s="139">
        <f t="shared" si="77"/>
        <v>0</v>
      </c>
      <c r="AV51" s="148"/>
      <c r="AW51" s="150">
        <f t="shared" si="59"/>
        <v>0</v>
      </c>
      <c r="AX51" s="136">
        <f t="shared" si="78"/>
        <v>-59736</v>
      </c>
      <c r="AY51" s="147">
        <v>0</v>
      </c>
      <c r="AZ51" s="148">
        <v>14934</v>
      </c>
      <c r="BA51" s="149"/>
      <c r="BB51" s="149"/>
      <c r="BC51" s="149"/>
      <c r="BD51" s="149"/>
      <c r="BE51" s="148">
        <f t="shared" si="79"/>
        <v>14934</v>
      </c>
      <c r="BF51" s="139">
        <f t="shared" si="80"/>
        <v>0</v>
      </c>
      <c r="BG51" s="148"/>
      <c r="BH51" s="150">
        <f t="shared" si="60"/>
        <v>0</v>
      </c>
      <c r="BI51" s="136">
        <f t="shared" si="81"/>
        <v>-74670</v>
      </c>
      <c r="BJ51" s="147">
        <v>0</v>
      </c>
      <c r="BK51" s="148">
        <v>14934</v>
      </c>
      <c r="BL51" s="149"/>
      <c r="BM51" s="149"/>
      <c r="BN51" s="149"/>
      <c r="BO51" s="149"/>
      <c r="BP51" s="148">
        <f t="shared" si="82"/>
        <v>14934</v>
      </c>
      <c r="BQ51" s="139">
        <f t="shared" si="83"/>
        <v>0</v>
      </c>
      <c r="BR51" s="148"/>
      <c r="BS51" s="150">
        <f t="shared" si="61"/>
        <v>0</v>
      </c>
      <c r="BT51" s="136">
        <f t="shared" si="84"/>
        <v>-89604</v>
      </c>
      <c r="BU51" s="147">
        <v>0</v>
      </c>
      <c r="BV51" s="148">
        <v>14934</v>
      </c>
      <c r="BW51" s="149"/>
      <c r="BX51" s="149"/>
      <c r="BY51" s="149"/>
      <c r="BZ51" s="149"/>
      <c r="CA51" s="148">
        <f t="shared" si="85"/>
        <v>14934</v>
      </c>
      <c r="CB51" s="139">
        <f t="shared" si="86"/>
        <v>0</v>
      </c>
      <c r="CC51" s="148"/>
      <c r="CD51" s="150">
        <f t="shared" si="62"/>
        <v>0</v>
      </c>
      <c r="CE51" s="136">
        <f t="shared" si="87"/>
        <v>-104538</v>
      </c>
      <c r="CF51" s="147">
        <v>0</v>
      </c>
      <c r="CG51" s="148">
        <v>14934</v>
      </c>
      <c r="CH51" s="149"/>
      <c r="CI51" s="149"/>
      <c r="CJ51" s="149"/>
      <c r="CK51" s="149"/>
      <c r="CL51" s="148">
        <f t="shared" si="88"/>
        <v>14934</v>
      </c>
      <c r="CM51" s="139">
        <f t="shared" si="89"/>
        <v>0</v>
      </c>
      <c r="CN51" s="148"/>
      <c r="CO51" s="150">
        <f t="shared" si="63"/>
        <v>0</v>
      </c>
      <c r="CP51" s="136">
        <f t="shared" si="90"/>
        <v>-119472</v>
      </c>
      <c r="CQ51" s="147">
        <v>0</v>
      </c>
      <c r="CR51" s="148">
        <v>14934</v>
      </c>
      <c r="CS51" s="149"/>
      <c r="CT51" s="149"/>
      <c r="CU51" s="149"/>
      <c r="CV51" s="149"/>
      <c r="CW51" s="148">
        <f t="shared" si="91"/>
        <v>14934</v>
      </c>
      <c r="CX51" s="139">
        <f t="shared" si="92"/>
        <v>0</v>
      </c>
      <c r="CY51" s="148"/>
      <c r="CZ51" s="150">
        <f t="shared" si="64"/>
        <v>0</v>
      </c>
      <c r="DA51" s="136">
        <f t="shared" si="93"/>
        <v>-134406</v>
      </c>
      <c r="DB51" s="147">
        <v>0</v>
      </c>
      <c r="DC51" s="148">
        <v>14934</v>
      </c>
      <c r="DD51" s="149"/>
      <c r="DE51" s="149"/>
      <c r="DF51" s="149"/>
      <c r="DG51" s="149"/>
      <c r="DH51" s="148">
        <f t="shared" si="94"/>
        <v>14934</v>
      </c>
      <c r="DI51" s="139">
        <f t="shared" si="95"/>
        <v>0</v>
      </c>
      <c r="DJ51" s="148"/>
      <c r="DK51" s="150">
        <f t="shared" si="65"/>
        <v>0</v>
      </c>
      <c r="DL51" s="136">
        <f t="shared" si="96"/>
        <v>-149340</v>
      </c>
      <c r="DM51" s="147">
        <v>0</v>
      </c>
      <c r="DN51" s="148">
        <v>14934</v>
      </c>
      <c r="DO51" s="149"/>
      <c r="DP51" s="149"/>
      <c r="DQ51" s="149"/>
      <c r="DR51" s="149"/>
      <c r="DS51" s="148">
        <f t="shared" si="97"/>
        <v>14934</v>
      </c>
      <c r="DT51" s="139">
        <f t="shared" si="98"/>
        <v>0</v>
      </c>
      <c r="DU51" s="148"/>
      <c r="DV51" s="150">
        <f t="shared" si="66"/>
        <v>0</v>
      </c>
      <c r="DW51" s="136">
        <f t="shared" si="99"/>
        <v>-164274</v>
      </c>
      <c r="DX51" s="147">
        <v>0</v>
      </c>
      <c r="DY51" s="148">
        <v>14934</v>
      </c>
      <c r="DZ51" s="149"/>
      <c r="EA51" s="149"/>
      <c r="EB51" s="149"/>
      <c r="EC51" s="149"/>
      <c r="ED51" s="148">
        <f t="shared" si="100"/>
        <v>14934</v>
      </c>
      <c r="EE51" s="139">
        <f t="shared" si="101"/>
        <v>0</v>
      </c>
      <c r="EF51" s="148"/>
      <c r="EG51" s="150">
        <f t="shared" si="67"/>
        <v>0</v>
      </c>
      <c r="EH51" s="136">
        <f t="shared" si="102"/>
        <v>-179208</v>
      </c>
      <c r="EI51" s="39">
        <v>0</v>
      </c>
      <c r="EJ51" s="142">
        <v>0</v>
      </c>
      <c r="EK51" s="143">
        <v>0</v>
      </c>
      <c r="EL51" s="143">
        <v>0</v>
      </c>
      <c r="EM51" s="144" t="e">
        <v>#DIV/0!</v>
      </c>
      <c r="EN51" s="145" t="e">
        <v>#DIV/0!</v>
      </c>
      <c r="EO51" s="44"/>
      <c r="EP51" s="44"/>
      <c r="EQ51" s="44"/>
      <c r="ER51" s="45"/>
      <c r="ES51" s="45"/>
      <c r="ET51" s="45"/>
    </row>
    <row r="52" spans="3:150" s="13" customFormat="1" x14ac:dyDescent="0.25">
      <c r="C52" s="135" t="s">
        <v>65</v>
      </c>
      <c r="D52" s="135"/>
      <c r="E52" s="135"/>
      <c r="F52" s="136">
        <v>54739</v>
      </c>
      <c r="G52" s="151">
        <v>0</v>
      </c>
      <c r="H52" s="148">
        <v>14934</v>
      </c>
      <c r="I52" s="148"/>
      <c r="J52" s="148"/>
      <c r="K52" s="148"/>
      <c r="L52" s="148"/>
      <c r="M52" s="148">
        <f t="shared" si="68"/>
        <v>14934</v>
      </c>
      <c r="N52" s="139">
        <f t="shared" si="69"/>
        <v>0</v>
      </c>
      <c r="O52" s="148"/>
      <c r="P52" s="150">
        <f t="shared" si="55"/>
        <v>0</v>
      </c>
      <c r="Q52" s="136">
        <f t="shared" si="56"/>
        <v>39805</v>
      </c>
      <c r="R52" s="151">
        <v>0</v>
      </c>
      <c r="S52" s="148">
        <v>14934</v>
      </c>
      <c r="T52" s="148"/>
      <c r="U52" s="148"/>
      <c r="V52" s="148"/>
      <c r="W52" s="148"/>
      <c r="X52" s="148">
        <f t="shared" si="70"/>
        <v>14934</v>
      </c>
      <c r="Y52" s="139">
        <f t="shared" si="71"/>
        <v>0</v>
      </c>
      <c r="Z52" s="148"/>
      <c r="AA52" s="150">
        <f t="shared" si="57"/>
        <v>0</v>
      </c>
      <c r="AB52" s="136">
        <f t="shared" si="72"/>
        <v>24871</v>
      </c>
      <c r="AC52" s="151">
        <v>0</v>
      </c>
      <c r="AD52" s="148">
        <v>14934</v>
      </c>
      <c r="AE52" s="148"/>
      <c r="AF52" s="148"/>
      <c r="AG52" s="148"/>
      <c r="AH52" s="148"/>
      <c r="AI52" s="148">
        <f t="shared" si="73"/>
        <v>14934</v>
      </c>
      <c r="AJ52" s="139">
        <f t="shared" si="74"/>
        <v>0</v>
      </c>
      <c r="AK52" s="148"/>
      <c r="AL52" s="150">
        <f t="shared" si="58"/>
        <v>0</v>
      </c>
      <c r="AM52" s="136">
        <f t="shared" si="75"/>
        <v>9937</v>
      </c>
      <c r="AN52" s="151">
        <v>0</v>
      </c>
      <c r="AO52" s="148">
        <v>14934</v>
      </c>
      <c r="AP52" s="148"/>
      <c r="AQ52" s="148"/>
      <c r="AR52" s="148"/>
      <c r="AS52" s="148"/>
      <c r="AT52" s="148">
        <f t="shared" si="76"/>
        <v>14934</v>
      </c>
      <c r="AU52" s="139">
        <f t="shared" si="77"/>
        <v>0</v>
      </c>
      <c r="AV52" s="148"/>
      <c r="AW52" s="150">
        <f t="shared" si="59"/>
        <v>0</v>
      </c>
      <c r="AX52" s="136">
        <f t="shared" si="78"/>
        <v>-4997</v>
      </c>
      <c r="AY52" s="151">
        <v>0</v>
      </c>
      <c r="AZ52" s="148">
        <v>14934</v>
      </c>
      <c r="BA52" s="148"/>
      <c r="BB52" s="148"/>
      <c r="BC52" s="148"/>
      <c r="BD52" s="148"/>
      <c r="BE52" s="148">
        <f t="shared" si="79"/>
        <v>14934</v>
      </c>
      <c r="BF52" s="139">
        <f t="shared" si="80"/>
        <v>0</v>
      </c>
      <c r="BG52" s="148"/>
      <c r="BH52" s="150">
        <f t="shared" si="60"/>
        <v>0</v>
      </c>
      <c r="BI52" s="136">
        <f t="shared" si="81"/>
        <v>-19931</v>
      </c>
      <c r="BJ52" s="151">
        <v>0</v>
      </c>
      <c r="BK52" s="148">
        <v>14934</v>
      </c>
      <c r="BL52" s="148"/>
      <c r="BM52" s="148"/>
      <c r="BN52" s="148"/>
      <c r="BO52" s="148"/>
      <c r="BP52" s="148">
        <f t="shared" si="82"/>
        <v>14934</v>
      </c>
      <c r="BQ52" s="139">
        <f t="shared" si="83"/>
        <v>0</v>
      </c>
      <c r="BR52" s="148"/>
      <c r="BS52" s="150">
        <f t="shared" si="61"/>
        <v>0</v>
      </c>
      <c r="BT52" s="136">
        <f t="shared" si="84"/>
        <v>-34865</v>
      </c>
      <c r="BU52" s="151">
        <v>0</v>
      </c>
      <c r="BV52" s="148">
        <v>14934</v>
      </c>
      <c r="BW52" s="148"/>
      <c r="BX52" s="148"/>
      <c r="BY52" s="148"/>
      <c r="BZ52" s="148"/>
      <c r="CA52" s="148">
        <f t="shared" si="85"/>
        <v>14934</v>
      </c>
      <c r="CB52" s="139">
        <f t="shared" si="86"/>
        <v>0</v>
      </c>
      <c r="CC52" s="148"/>
      <c r="CD52" s="150">
        <f t="shared" si="62"/>
        <v>0</v>
      </c>
      <c r="CE52" s="136">
        <f t="shared" si="87"/>
        <v>-49799</v>
      </c>
      <c r="CF52" s="151">
        <v>0</v>
      </c>
      <c r="CG52" s="148">
        <v>14934</v>
      </c>
      <c r="CH52" s="148"/>
      <c r="CI52" s="148"/>
      <c r="CJ52" s="148"/>
      <c r="CK52" s="148"/>
      <c r="CL52" s="148">
        <f t="shared" si="88"/>
        <v>14934</v>
      </c>
      <c r="CM52" s="139">
        <f t="shared" si="89"/>
        <v>0</v>
      </c>
      <c r="CN52" s="148"/>
      <c r="CO52" s="150">
        <f t="shared" si="63"/>
        <v>0</v>
      </c>
      <c r="CP52" s="136">
        <f t="shared" si="90"/>
        <v>-64733</v>
      </c>
      <c r="CQ52" s="151">
        <v>0</v>
      </c>
      <c r="CR52" s="148">
        <v>14934</v>
      </c>
      <c r="CS52" s="148"/>
      <c r="CT52" s="148"/>
      <c r="CU52" s="148"/>
      <c r="CV52" s="148"/>
      <c r="CW52" s="148">
        <f t="shared" si="91"/>
        <v>14934</v>
      </c>
      <c r="CX52" s="139">
        <f t="shared" si="92"/>
        <v>0</v>
      </c>
      <c r="CY52" s="148"/>
      <c r="CZ52" s="150">
        <f t="shared" si="64"/>
        <v>0</v>
      </c>
      <c r="DA52" s="136">
        <f t="shared" si="93"/>
        <v>-79667</v>
      </c>
      <c r="DB52" s="151">
        <v>0</v>
      </c>
      <c r="DC52" s="148">
        <v>14934</v>
      </c>
      <c r="DD52" s="148"/>
      <c r="DE52" s="148"/>
      <c r="DF52" s="148"/>
      <c r="DG52" s="148"/>
      <c r="DH52" s="148">
        <f t="shared" si="94"/>
        <v>14934</v>
      </c>
      <c r="DI52" s="139">
        <f t="shared" si="95"/>
        <v>0</v>
      </c>
      <c r="DJ52" s="148"/>
      <c r="DK52" s="150">
        <f t="shared" si="65"/>
        <v>0</v>
      </c>
      <c r="DL52" s="136">
        <f t="shared" si="96"/>
        <v>-94601</v>
      </c>
      <c r="DM52" s="151">
        <v>0</v>
      </c>
      <c r="DN52" s="148">
        <v>14934</v>
      </c>
      <c r="DO52" s="148"/>
      <c r="DP52" s="148"/>
      <c r="DQ52" s="148"/>
      <c r="DR52" s="148"/>
      <c r="DS52" s="148">
        <f t="shared" si="97"/>
        <v>14934</v>
      </c>
      <c r="DT52" s="139">
        <f t="shared" si="98"/>
        <v>0</v>
      </c>
      <c r="DU52" s="148"/>
      <c r="DV52" s="150">
        <f t="shared" si="66"/>
        <v>0</v>
      </c>
      <c r="DW52" s="136">
        <f t="shared" si="99"/>
        <v>-109535</v>
      </c>
      <c r="DX52" s="151">
        <v>0</v>
      </c>
      <c r="DY52" s="148">
        <v>14934</v>
      </c>
      <c r="DZ52" s="148"/>
      <c r="EA52" s="148"/>
      <c r="EB52" s="148"/>
      <c r="EC52" s="148"/>
      <c r="ED52" s="148">
        <f t="shared" si="100"/>
        <v>14934</v>
      </c>
      <c r="EE52" s="139">
        <f t="shared" si="101"/>
        <v>0</v>
      </c>
      <c r="EF52" s="148"/>
      <c r="EG52" s="150">
        <f t="shared" si="67"/>
        <v>0</v>
      </c>
      <c r="EH52" s="136">
        <f t="shared" si="102"/>
        <v>-124469</v>
      </c>
      <c r="EI52" s="39">
        <v>345956</v>
      </c>
      <c r="EJ52" s="142">
        <v>3518372.52</v>
      </c>
      <c r="EK52" s="143">
        <v>28829.666666666668</v>
      </c>
      <c r="EL52" s="143">
        <v>25684.916666666668</v>
      </c>
      <c r="EM52" s="144">
        <v>2.4397090959543988</v>
      </c>
      <c r="EN52" s="145">
        <v>0.42061937398887372</v>
      </c>
      <c r="EO52" s="14"/>
      <c r="EP52" s="14"/>
      <c r="EQ52" s="14"/>
      <c r="ER52" s="7"/>
      <c r="ES52" s="7"/>
      <c r="ET52" s="7"/>
    </row>
    <row r="53" spans="3:150" s="46" customFormat="1" x14ac:dyDescent="0.25">
      <c r="C53" s="31" t="s">
        <v>66</v>
      </c>
      <c r="D53" s="31"/>
      <c r="E53" s="31"/>
      <c r="F53" s="146">
        <v>259118</v>
      </c>
      <c r="G53" s="147">
        <v>0</v>
      </c>
      <c r="H53" s="148">
        <v>14934</v>
      </c>
      <c r="I53" s="149"/>
      <c r="J53" s="149"/>
      <c r="K53" s="149"/>
      <c r="L53" s="149"/>
      <c r="M53" s="148">
        <f t="shared" si="68"/>
        <v>14934</v>
      </c>
      <c r="N53" s="139">
        <f t="shared" si="69"/>
        <v>0</v>
      </c>
      <c r="O53" s="148"/>
      <c r="P53" s="150">
        <f t="shared" si="55"/>
        <v>0</v>
      </c>
      <c r="Q53" s="136">
        <f t="shared" si="56"/>
        <v>244184</v>
      </c>
      <c r="R53" s="147">
        <v>0</v>
      </c>
      <c r="S53" s="148">
        <v>14934</v>
      </c>
      <c r="T53" s="149"/>
      <c r="U53" s="149"/>
      <c r="V53" s="149"/>
      <c r="W53" s="149"/>
      <c r="X53" s="148">
        <f t="shared" si="70"/>
        <v>14934</v>
      </c>
      <c r="Y53" s="139">
        <f t="shared" si="71"/>
        <v>0</v>
      </c>
      <c r="Z53" s="148"/>
      <c r="AA53" s="150">
        <f t="shared" si="57"/>
        <v>0</v>
      </c>
      <c r="AB53" s="136">
        <f t="shared" si="72"/>
        <v>229250</v>
      </c>
      <c r="AC53" s="147">
        <v>0</v>
      </c>
      <c r="AD53" s="148">
        <v>14934</v>
      </c>
      <c r="AE53" s="149"/>
      <c r="AF53" s="149"/>
      <c r="AG53" s="149"/>
      <c r="AH53" s="149"/>
      <c r="AI53" s="148">
        <f t="shared" si="73"/>
        <v>14934</v>
      </c>
      <c r="AJ53" s="139">
        <f t="shared" si="74"/>
        <v>0</v>
      </c>
      <c r="AK53" s="148"/>
      <c r="AL53" s="150">
        <f t="shared" si="58"/>
        <v>0</v>
      </c>
      <c r="AM53" s="136">
        <f t="shared" si="75"/>
        <v>214316</v>
      </c>
      <c r="AN53" s="147">
        <v>0</v>
      </c>
      <c r="AO53" s="148">
        <v>14934</v>
      </c>
      <c r="AP53" s="149"/>
      <c r="AQ53" s="149"/>
      <c r="AR53" s="149"/>
      <c r="AS53" s="149"/>
      <c r="AT53" s="148">
        <f t="shared" si="76"/>
        <v>14934</v>
      </c>
      <c r="AU53" s="139">
        <f t="shared" si="77"/>
        <v>0</v>
      </c>
      <c r="AV53" s="148"/>
      <c r="AW53" s="150">
        <f t="shared" si="59"/>
        <v>0</v>
      </c>
      <c r="AX53" s="136">
        <f t="shared" si="78"/>
        <v>199382</v>
      </c>
      <c r="AY53" s="147">
        <v>0</v>
      </c>
      <c r="AZ53" s="148">
        <v>14934</v>
      </c>
      <c r="BA53" s="149"/>
      <c r="BB53" s="149"/>
      <c r="BC53" s="149"/>
      <c r="BD53" s="149"/>
      <c r="BE53" s="148">
        <f t="shared" si="79"/>
        <v>14934</v>
      </c>
      <c r="BF53" s="139">
        <f t="shared" si="80"/>
        <v>0</v>
      </c>
      <c r="BG53" s="148"/>
      <c r="BH53" s="150">
        <f t="shared" si="60"/>
        <v>0</v>
      </c>
      <c r="BI53" s="136">
        <f t="shared" si="81"/>
        <v>184448</v>
      </c>
      <c r="BJ53" s="147">
        <v>0</v>
      </c>
      <c r="BK53" s="148">
        <v>14934</v>
      </c>
      <c r="BL53" s="149"/>
      <c r="BM53" s="149"/>
      <c r="BN53" s="149"/>
      <c r="BO53" s="149"/>
      <c r="BP53" s="148">
        <f t="shared" si="82"/>
        <v>14934</v>
      </c>
      <c r="BQ53" s="139">
        <f t="shared" si="83"/>
        <v>0</v>
      </c>
      <c r="BR53" s="148"/>
      <c r="BS53" s="150">
        <f t="shared" si="61"/>
        <v>0</v>
      </c>
      <c r="BT53" s="136">
        <f t="shared" si="84"/>
        <v>169514</v>
      </c>
      <c r="BU53" s="147">
        <v>0</v>
      </c>
      <c r="BV53" s="148">
        <v>14934</v>
      </c>
      <c r="BW53" s="149"/>
      <c r="BX53" s="149"/>
      <c r="BY53" s="149"/>
      <c r="BZ53" s="149"/>
      <c r="CA53" s="148">
        <f t="shared" si="85"/>
        <v>14934</v>
      </c>
      <c r="CB53" s="139">
        <f t="shared" si="86"/>
        <v>0</v>
      </c>
      <c r="CC53" s="148"/>
      <c r="CD53" s="150">
        <f t="shared" si="62"/>
        <v>0</v>
      </c>
      <c r="CE53" s="136">
        <f t="shared" si="87"/>
        <v>154580</v>
      </c>
      <c r="CF53" s="147">
        <v>0</v>
      </c>
      <c r="CG53" s="148">
        <v>14934</v>
      </c>
      <c r="CH53" s="149"/>
      <c r="CI53" s="149"/>
      <c r="CJ53" s="149"/>
      <c r="CK53" s="149"/>
      <c r="CL53" s="148">
        <f t="shared" si="88"/>
        <v>14934</v>
      </c>
      <c r="CM53" s="139">
        <f t="shared" si="89"/>
        <v>0</v>
      </c>
      <c r="CN53" s="148"/>
      <c r="CO53" s="150">
        <f t="shared" si="63"/>
        <v>0</v>
      </c>
      <c r="CP53" s="136">
        <f t="shared" si="90"/>
        <v>139646</v>
      </c>
      <c r="CQ53" s="147">
        <v>0</v>
      </c>
      <c r="CR53" s="148">
        <v>14934</v>
      </c>
      <c r="CS53" s="149"/>
      <c r="CT53" s="149"/>
      <c r="CU53" s="149"/>
      <c r="CV53" s="149"/>
      <c r="CW53" s="148">
        <f t="shared" si="91"/>
        <v>14934</v>
      </c>
      <c r="CX53" s="139">
        <f t="shared" si="92"/>
        <v>0</v>
      </c>
      <c r="CY53" s="148"/>
      <c r="CZ53" s="150">
        <f t="shared" si="64"/>
        <v>0</v>
      </c>
      <c r="DA53" s="136">
        <f t="shared" si="93"/>
        <v>124712</v>
      </c>
      <c r="DB53" s="147">
        <v>0</v>
      </c>
      <c r="DC53" s="148">
        <v>14934</v>
      </c>
      <c r="DD53" s="149"/>
      <c r="DE53" s="149"/>
      <c r="DF53" s="149"/>
      <c r="DG53" s="149"/>
      <c r="DH53" s="148">
        <f t="shared" si="94"/>
        <v>14934</v>
      </c>
      <c r="DI53" s="139">
        <f t="shared" si="95"/>
        <v>0</v>
      </c>
      <c r="DJ53" s="148"/>
      <c r="DK53" s="150">
        <f t="shared" si="65"/>
        <v>0</v>
      </c>
      <c r="DL53" s="136">
        <f t="shared" si="96"/>
        <v>109778</v>
      </c>
      <c r="DM53" s="147">
        <v>0</v>
      </c>
      <c r="DN53" s="148">
        <v>14934</v>
      </c>
      <c r="DO53" s="149"/>
      <c r="DP53" s="149"/>
      <c r="DQ53" s="149"/>
      <c r="DR53" s="149"/>
      <c r="DS53" s="148">
        <f t="shared" si="97"/>
        <v>14934</v>
      </c>
      <c r="DT53" s="139">
        <f t="shared" si="98"/>
        <v>0</v>
      </c>
      <c r="DU53" s="148"/>
      <c r="DV53" s="150">
        <f t="shared" si="66"/>
        <v>0</v>
      </c>
      <c r="DW53" s="136">
        <f t="shared" si="99"/>
        <v>94844</v>
      </c>
      <c r="DX53" s="147">
        <v>0</v>
      </c>
      <c r="DY53" s="148">
        <v>14934</v>
      </c>
      <c r="DZ53" s="149"/>
      <c r="EA53" s="149"/>
      <c r="EB53" s="149"/>
      <c r="EC53" s="149"/>
      <c r="ED53" s="148">
        <f t="shared" si="100"/>
        <v>14934</v>
      </c>
      <c r="EE53" s="139">
        <f t="shared" si="101"/>
        <v>0</v>
      </c>
      <c r="EF53" s="148"/>
      <c r="EG53" s="150">
        <f t="shared" si="67"/>
        <v>0</v>
      </c>
      <c r="EH53" s="136">
        <f t="shared" si="102"/>
        <v>79910</v>
      </c>
      <c r="EI53" s="39">
        <v>635479</v>
      </c>
      <c r="EJ53" s="142">
        <v>953218.5</v>
      </c>
      <c r="EK53" s="143">
        <v>52956.583333333336</v>
      </c>
      <c r="EL53" s="143">
        <v>46778.25</v>
      </c>
      <c r="EM53" s="144">
        <v>5.2615743399860575</v>
      </c>
      <c r="EN53" s="145">
        <v>0.20741174117196617</v>
      </c>
      <c r="EO53" s="44"/>
      <c r="EP53" s="44"/>
      <c r="EQ53" s="44"/>
      <c r="ER53" s="45"/>
      <c r="ES53" s="45"/>
      <c r="ET53" s="45"/>
    </row>
    <row r="54" spans="3:150" s="13" customFormat="1" x14ac:dyDescent="0.25">
      <c r="C54" s="135" t="s">
        <v>67</v>
      </c>
      <c r="D54" s="135"/>
      <c r="E54" s="135"/>
      <c r="F54" s="136">
        <v>137995</v>
      </c>
      <c r="G54" s="151">
        <v>0</v>
      </c>
      <c r="H54" s="148">
        <v>14934</v>
      </c>
      <c r="I54" s="148"/>
      <c r="J54" s="148"/>
      <c r="K54" s="148"/>
      <c r="L54" s="148"/>
      <c r="M54" s="148">
        <f t="shared" si="68"/>
        <v>14934</v>
      </c>
      <c r="N54" s="139">
        <f t="shared" si="69"/>
        <v>0</v>
      </c>
      <c r="O54" s="148"/>
      <c r="P54" s="150">
        <f t="shared" si="55"/>
        <v>0</v>
      </c>
      <c r="Q54" s="136">
        <f t="shared" si="56"/>
        <v>123061</v>
      </c>
      <c r="R54" s="151">
        <v>0</v>
      </c>
      <c r="S54" s="148">
        <v>14934</v>
      </c>
      <c r="T54" s="148"/>
      <c r="U54" s="148"/>
      <c r="V54" s="148"/>
      <c r="W54" s="148"/>
      <c r="X54" s="148">
        <f t="shared" si="70"/>
        <v>14934</v>
      </c>
      <c r="Y54" s="139">
        <f t="shared" si="71"/>
        <v>0</v>
      </c>
      <c r="Z54" s="148"/>
      <c r="AA54" s="150">
        <f t="shared" si="57"/>
        <v>0</v>
      </c>
      <c r="AB54" s="136">
        <f t="shared" si="72"/>
        <v>108127</v>
      </c>
      <c r="AC54" s="151">
        <v>0</v>
      </c>
      <c r="AD54" s="148">
        <v>14934</v>
      </c>
      <c r="AE54" s="148"/>
      <c r="AF54" s="148"/>
      <c r="AG54" s="148"/>
      <c r="AH54" s="148"/>
      <c r="AI54" s="148">
        <f t="shared" si="73"/>
        <v>14934</v>
      </c>
      <c r="AJ54" s="139">
        <f t="shared" si="74"/>
        <v>0</v>
      </c>
      <c r="AK54" s="148"/>
      <c r="AL54" s="150">
        <f t="shared" si="58"/>
        <v>0</v>
      </c>
      <c r="AM54" s="136">
        <f t="shared" si="75"/>
        <v>93193</v>
      </c>
      <c r="AN54" s="151">
        <v>0</v>
      </c>
      <c r="AO54" s="148">
        <v>14934</v>
      </c>
      <c r="AP54" s="148"/>
      <c r="AQ54" s="148"/>
      <c r="AR54" s="148"/>
      <c r="AS54" s="148"/>
      <c r="AT54" s="148">
        <f t="shared" si="76"/>
        <v>14934</v>
      </c>
      <c r="AU54" s="139">
        <f t="shared" si="77"/>
        <v>0</v>
      </c>
      <c r="AV54" s="148"/>
      <c r="AW54" s="150">
        <f t="shared" si="59"/>
        <v>0</v>
      </c>
      <c r="AX54" s="136">
        <f t="shared" si="78"/>
        <v>78259</v>
      </c>
      <c r="AY54" s="151">
        <v>0</v>
      </c>
      <c r="AZ54" s="148">
        <v>14934</v>
      </c>
      <c r="BA54" s="148"/>
      <c r="BB54" s="148"/>
      <c r="BC54" s="148"/>
      <c r="BD54" s="148"/>
      <c r="BE54" s="148">
        <f t="shared" si="79"/>
        <v>14934</v>
      </c>
      <c r="BF54" s="139">
        <f t="shared" si="80"/>
        <v>0</v>
      </c>
      <c r="BG54" s="148"/>
      <c r="BH54" s="150">
        <f t="shared" si="60"/>
        <v>0</v>
      </c>
      <c r="BI54" s="136">
        <f t="shared" si="81"/>
        <v>63325</v>
      </c>
      <c r="BJ54" s="151">
        <v>0</v>
      </c>
      <c r="BK54" s="148">
        <v>14934</v>
      </c>
      <c r="BL54" s="148"/>
      <c r="BM54" s="148"/>
      <c r="BN54" s="148"/>
      <c r="BO54" s="148"/>
      <c r="BP54" s="148">
        <f t="shared" si="82"/>
        <v>14934</v>
      </c>
      <c r="BQ54" s="139">
        <f t="shared" si="83"/>
        <v>0</v>
      </c>
      <c r="BR54" s="148"/>
      <c r="BS54" s="150">
        <f t="shared" si="61"/>
        <v>0</v>
      </c>
      <c r="BT54" s="136">
        <f t="shared" si="84"/>
        <v>48391</v>
      </c>
      <c r="BU54" s="151">
        <v>0</v>
      </c>
      <c r="BV54" s="148">
        <v>14934</v>
      </c>
      <c r="BW54" s="148"/>
      <c r="BX54" s="148"/>
      <c r="BY54" s="148"/>
      <c r="BZ54" s="148"/>
      <c r="CA54" s="148">
        <f t="shared" si="85"/>
        <v>14934</v>
      </c>
      <c r="CB54" s="139">
        <f t="shared" si="86"/>
        <v>0</v>
      </c>
      <c r="CC54" s="148"/>
      <c r="CD54" s="150">
        <f t="shared" si="62"/>
        <v>0</v>
      </c>
      <c r="CE54" s="136">
        <f t="shared" si="87"/>
        <v>33457</v>
      </c>
      <c r="CF54" s="151">
        <v>0</v>
      </c>
      <c r="CG54" s="148">
        <v>14934</v>
      </c>
      <c r="CH54" s="148"/>
      <c r="CI54" s="148"/>
      <c r="CJ54" s="148"/>
      <c r="CK54" s="148"/>
      <c r="CL54" s="148">
        <f t="shared" si="88"/>
        <v>14934</v>
      </c>
      <c r="CM54" s="139">
        <f t="shared" si="89"/>
        <v>0</v>
      </c>
      <c r="CN54" s="148"/>
      <c r="CO54" s="150">
        <f t="shared" si="63"/>
        <v>0</v>
      </c>
      <c r="CP54" s="136">
        <f t="shared" si="90"/>
        <v>18523</v>
      </c>
      <c r="CQ54" s="151">
        <v>0</v>
      </c>
      <c r="CR54" s="148">
        <v>14934</v>
      </c>
      <c r="CS54" s="148"/>
      <c r="CT54" s="148"/>
      <c r="CU54" s="148"/>
      <c r="CV54" s="148"/>
      <c r="CW54" s="148">
        <f t="shared" si="91"/>
        <v>14934</v>
      </c>
      <c r="CX54" s="139">
        <f t="shared" si="92"/>
        <v>0</v>
      </c>
      <c r="CY54" s="148"/>
      <c r="CZ54" s="150">
        <f t="shared" si="64"/>
        <v>0</v>
      </c>
      <c r="DA54" s="136">
        <f t="shared" si="93"/>
        <v>3589</v>
      </c>
      <c r="DB54" s="151">
        <v>0</v>
      </c>
      <c r="DC54" s="148">
        <v>14934</v>
      </c>
      <c r="DD54" s="148"/>
      <c r="DE54" s="148"/>
      <c r="DF54" s="148"/>
      <c r="DG54" s="148"/>
      <c r="DH54" s="148">
        <f t="shared" si="94"/>
        <v>14934</v>
      </c>
      <c r="DI54" s="139">
        <f t="shared" si="95"/>
        <v>0</v>
      </c>
      <c r="DJ54" s="148"/>
      <c r="DK54" s="150">
        <f t="shared" si="65"/>
        <v>0</v>
      </c>
      <c r="DL54" s="136">
        <f t="shared" si="96"/>
        <v>-11345</v>
      </c>
      <c r="DM54" s="151">
        <v>0</v>
      </c>
      <c r="DN54" s="148">
        <v>14934</v>
      </c>
      <c r="DO54" s="148"/>
      <c r="DP54" s="148"/>
      <c r="DQ54" s="148"/>
      <c r="DR54" s="148"/>
      <c r="DS54" s="148">
        <f t="shared" si="97"/>
        <v>14934</v>
      </c>
      <c r="DT54" s="139">
        <f t="shared" si="98"/>
        <v>0</v>
      </c>
      <c r="DU54" s="148"/>
      <c r="DV54" s="150">
        <f t="shared" si="66"/>
        <v>0</v>
      </c>
      <c r="DW54" s="136">
        <f t="shared" si="99"/>
        <v>-26279</v>
      </c>
      <c r="DX54" s="151">
        <v>0</v>
      </c>
      <c r="DY54" s="148">
        <v>14934</v>
      </c>
      <c r="DZ54" s="148"/>
      <c r="EA54" s="148"/>
      <c r="EB54" s="148"/>
      <c r="EC54" s="148"/>
      <c r="ED54" s="148">
        <f t="shared" si="100"/>
        <v>14934</v>
      </c>
      <c r="EE54" s="139">
        <f t="shared" si="101"/>
        <v>0</v>
      </c>
      <c r="EF54" s="148"/>
      <c r="EG54" s="150">
        <f t="shared" si="67"/>
        <v>0</v>
      </c>
      <c r="EH54" s="136">
        <f t="shared" si="102"/>
        <v>-41213</v>
      </c>
      <c r="EI54" s="39">
        <v>918469</v>
      </c>
      <c r="EJ54" s="142">
        <v>1120532.1800000002</v>
      </c>
      <c r="EK54" s="143">
        <v>76539.083333333328</v>
      </c>
      <c r="EL54" s="143">
        <v>48778.166666666664</v>
      </c>
      <c r="EM54" s="144">
        <v>0.92735628529650982</v>
      </c>
      <c r="EN54" s="145">
        <v>0.84149046281236117</v>
      </c>
      <c r="EO54" s="14"/>
      <c r="EP54" s="14"/>
      <c r="EQ54" s="14"/>
      <c r="ER54" s="7"/>
      <c r="ES54" s="7"/>
      <c r="ET54" s="7"/>
    </row>
    <row r="55" spans="3:150" s="46" customFormat="1" x14ac:dyDescent="0.25">
      <c r="C55" s="31" t="s">
        <v>68</v>
      </c>
      <c r="D55" s="31"/>
      <c r="E55" s="31"/>
      <c r="F55" s="146">
        <v>155138</v>
      </c>
      <c r="G55" s="147">
        <v>0</v>
      </c>
      <c r="H55" s="148">
        <v>14934</v>
      </c>
      <c r="I55" s="149"/>
      <c r="J55" s="149"/>
      <c r="K55" s="149"/>
      <c r="L55" s="149"/>
      <c r="M55" s="148">
        <f t="shared" si="68"/>
        <v>14934</v>
      </c>
      <c r="N55" s="139">
        <f t="shared" si="69"/>
        <v>0</v>
      </c>
      <c r="O55" s="148"/>
      <c r="P55" s="150">
        <f t="shared" si="55"/>
        <v>0</v>
      </c>
      <c r="Q55" s="136">
        <f t="shared" si="56"/>
        <v>140204</v>
      </c>
      <c r="R55" s="147">
        <v>0</v>
      </c>
      <c r="S55" s="148">
        <v>14934</v>
      </c>
      <c r="T55" s="149"/>
      <c r="U55" s="149"/>
      <c r="V55" s="149"/>
      <c r="W55" s="149"/>
      <c r="X55" s="148">
        <f t="shared" si="70"/>
        <v>14934</v>
      </c>
      <c r="Y55" s="139">
        <f t="shared" si="71"/>
        <v>0</v>
      </c>
      <c r="Z55" s="148"/>
      <c r="AA55" s="150">
        <f t="shared" si="57"/>
        <v>0</v>
      </c>
      <c r="AB55" s="136">
        <f t="shared" si="72"/>
        <v>125270</v>
      </c>
      <c r="AC55" s="147">
        <v>0</v>
      </c>
      <c r="AD55" s="148">
        <v>14934</v>
      </c>
      <c r="AE55" s="149"/>
      <c r="AF55" s="149"/>
      <c r="AG55" s="149"/>
      <c r="AH55" s="149"/>
      <c r="AI55" s="148">
        <f t="shared" si="73"/>
        <v>14934</v>
      </c>
      <c r="AJ55" s="139">
        <f t="shared" si="74"/>
        <v>0</v>
      </c>
      <c r="AK55" s="148"/>
      <c r="AL55" s="150">
        <f t="shared" si="58"/>
        <v>0</v>
      </c>
      <c r="AM55" s="136">
        <f t="shared" si="75"/>
        <v>110336</v>
      </c>
      <c r="AN55" s="147">
        <v>0</v>
      </c>
      <c r="AO55" s="148">
        <v>14934</v>
      </c>
      <c r="AP55" s="149"/>
      <c r="AQ55" s="149"/>
      <c r="AR55" s="149"/>
      <c r="AS55" s="149"/>
      <c r="AT55" s="148">
        <f t="shared" si="76"/>
        <v>14934</v>
      </c>
      <c r="AU55" s="139">
        <f t="shared" si="77"/>
        <v>0</v>
      </c>
      <c r="AV55" s="148"/>
      <c r="AW55" s="150">
        <f t="shared" si="59"/>
        <v>0</v>
      </c>
      <c r="AX55" s="136">
        <f t="shared" si="78"/>
        <v>95402</v>
      </c>
      <c r="AY55" s="147">
        <v>0</v>
      </c>
      <c r="AZ55" s="148">
        <v>14934</v>
      </c>
      <c r="BA55" s="149"/>
      <c r="BB55" s="149"/>
      <c r="BC55" s="149"/>
      <c r="BD55" s="149"/>
      <c r="BE55" s="148">
        <f t="shared" si="79"/>
        <v>14934</v>
      </c>
      <c r="BF55" s="139">
        <f t="shared" si="80"/>
        <v>0</v>
      </c>
      <c r="BG55" s="148"/>
      <c r="BH55" s="150">
        <f t="shared" si="60"/>
        <v>0</v>
      </c>
      <c r="BI55" s="136">
        <f t="shared" si="81"/>
        <v>80468</v>
      </c>
      <c r="BJ55" s="147">
        <v>0</v>
      </c>
      <c r="BK55" s="148">
        <v>14934</v>
      </c>
      <c r="BL55" s="149"/>
      <c r="BM55" s="149"/>
      <c r="BN55" s="149"/>
      <c r="BO55" s="149"/>
      <c r="BP55" s="148">
        <f t="shared" si="82"/>
        <v>14934</v>
      </c>
      <c r="BQ55" s="139">
        <f t="shared" si="83"/>
        <v>0</v>
      </c>
      <c r="BR55" s="148"/>
      <c r="BS55" s="150">
        <f t="shared" si="61"/>
        <v>0</v>
      </c>
      <c r="BT55" s="136">
        <f t="shared" si="84"/>
        <v>65534</v>
      </c>
      <c r="BU55" s="147">
        <v>0</v>
      </c>
      <c r="BV55" s="148">
        <v>14934</v>
      </c>
      <c r="BW55" s="149"/>
      <c r="BX55" s="149"/>
      <c r="BY55" s="149"/>
      <c r="BZ55" s="149"/>
      <c r="CA55" s="148">
        <f t="shared" si="85"/>
        <v>14934</v>
      </c>
      <c r="CB55" s="139">
        <f t="shared" si="86"/>
        <v>0</v>
      </c>
      <c r="CC55" s="148"/>
      <c r="CD55" s="150">
        <f t="shared" si="62"/>
        <v>0</v>
      </c>
      <c r="CE55" s="136">
        <f t="shared" si="87"/>
        <v>50600</v>
      </c>
      <c r="CF55" s="147">
        <v>0</v>
      </c>
      <c r="CG55" s="148">
        <v>14934</v>
      </c>
      <c r="CH55" s="149"/>
      <c r="CI55" s="149"/>
      <c r="CJ55" s="149"/>
      <c r="CK55" s="149"/>
      <c r="CL55" s="148">
        <f t="shared" si="88"/>
        <v>14934</v>
      </c>
      <c r="CM55" s="139">
        <f t="shared" si="89"/>
        <v>0</v>
      </c>
      <c r="CN55" s="148"/>
      <c r="CO55" s="150">
        <f t="shared" si="63"/>
        <v>0</v>
      </c>
      <c r="CP55" s="136">
        <f t="shared" si="90"/>
        <v>35666</v>
      </c>
      <c r="CQ55" s="147">
        <v>0</v>
      </c>
      <c r="CR55" s="148">
        <v>14934</v>
      </c>
      <c r="CS55" s="149"/>
      <c r="CT55" s="149"/>
      <c r="CU55" s="149"/>
      <c r="CV55" s="149"/>
      <c r="CW55" s="148">
        <f t="shared" si="91"/>
        <v>14934</v>
      </c>
      <c r="CX55" s="139">
        <f t="shared" si="92"/>
        <v>0</v>
      </c>
      <c r="CY55" s="148"/>
      <c r="CZ55" s="150">
        <f t="shared" si="64"/>
        <v>0</v>
      </c>
      <c r="DA55" s="136">
        <f t="shared" si="93"/>
        <v>20732</v>
      </c>
      <c r="DB55" s="147">
        <v>0</v>
      </c>
      <c r="DC55" s="148">
        <v>14934</v>
      </c>
      <c r="DD55" s="149"/>
      <c r="DE55" s="149"/>
      <c r="DF55" s="149"/>
      <c r="DG55" s="149"/>
      <c r="DH55" s="148">
        <f t="shared" si="94"/>
        <v>14934</v>
      </c>
      <c r="DI55" s="139">
        <f t="shared" si="95"/>
        <v>0</v>
      </c>
      <c r="DJ55" s="148"/>
      <c r="DK55" s="150">
        <f t="shared" si="65"/>
        <v>0</v>
      </c>
      <c r="DL55" s="136">
        <f t="shared" si="96"/>
        <v>5798</v>
      </c>
      <c r="DM55" s="147">
        <v>0</v>
      </c>
      <c r="DN55" s="148">
        <v>14934</v>
      </c>
      <c r="DO55" s="149"/>
      <c r="DP55" s="149"/>
      <c r="DQ55" s="149"/>
      <c r="DR55" s="149"/>
      <c r="DS55" s="148">
        <f t="shared" si="97"/>
        <v>14934</v>
      </c>
      <c r="DT55" s="139">
        <f t="shared" si="98"/>
        <v>0</v>
      </c>
      <c r="DU55" s="148"/>
      <c r="DV55" s="150">
        <f t="shared" si="66"/>
        <v>0</v>
      </c>
      <c r="DW55" s="136">
        <f t="shared" si="99"/>
        <v>-9136</v>
      </c>
      <c r="DX55" s="147">
        <v>0</v>
      </c>
      <c r="DY55" s="148">
        <v>14934</v>
      </c>
      <c r="DZ55" s="149"/>
      <c r="EA55" s="149"/>
      <c r="EB55" s="149"/>
      <c r="EC55" s="149"/>
      <c r="ED55" s="148">
        <f t="shared" si="100"/>
        <v>14934</v>
      </c>
      <c r="EE55" s="139">
        <f t="shared" si="101"/>
        <v>0</v>
      </c>
      <c r="EF55" s="148"/>
      <c r="EG55" s="150">
        <f t="shared" si="67"/>
        <v>0</v>
      </c>
      <c r="EH55" s="136">
        <f t="shared" si="102"/>
        <v>-24070</v>
      </c>
      <c r="EI55" s="39">
        <v>646601</v>
      </c>
      <c r="EJ55" s="142">
        <v>1383726.1400000001</v>
      </c>
      <c r="EK55" s="143">
        <v>53883.416666666664</v>
      </c>
      <c r="EL55" s="143">
        <v>55622.583333333336</v>
      </c>
      <c r="EM55" s="144">
        <v>2.7407875954413927</v>
      </c>
      <c r="EN55" s="145">
        <v>0.26240902694769347</v>
      </c>
      <c r="EO55" s="44"/>
      <c r="EP55" s="44"/>
      <c r="EQ55" s="44"/>
      <c r="ER55" s="45"/>
      <c r="ES55" s="45"/>
      <c r="ET55" s="45"/>
    </row>
    <row r="56" spans="3:150" s="13" customFormat="1" x14ac:dyDescent="0.25">
      <c r="C56" s="135" t="s">
        <v>69</v>
      </c>
      <c r="D56" s="135"/>
      <c r="E56" s="135"/>
      <c r="F56" s="136">
        <v>5650</v>
      </c>
      <c r="G56" s="151">
        <v>0</v>
      </c>
      <c r="H56" s="148">
        <v>14934</v>
      </c>
      <c r="I56" s="148"/>
      <c r="J56" s="148"/>
      <c r="K56" s="148"/>
      <c r="L56" s="148"/>
      <c r="M56" s="148">
        <f t="shared" si="68"/>
        <v>14934</v>
      </c>
      <c r="N56" s="139">
        <f t="shared" si="69"/>
        <v>0</v>
      </c>
      <c r="O56" s="148"/>
      <c r="P56" s="150">
        <f t="shared" si="55"/>
        <v>0</v>
      </c>
      <c r="Q56" s="136">
        <f t="shared" si="56"/>
        <v>-9284</v>
      </c>
      <c r="R56" s="151">
        <v>0</v>
      </c>
      <c r="S56" s="148">
        <v>14934</v>
      </c>
      <c r="T56" s="148"/>
      <c r="U56" s="148"/>
      <c r="V56" s="148"/>
      <c r="W56" s="148"/>
      <c r="X56" s="148">
        <f t="shared" si="70"/>
        <v>14934</v>
      </c>
      <c r="Y56" s="139">
        <f t="shared" si="71"/>
        <v>0</v>
      </c>
      <c r="Z56" s="148"/>
      <c r="AA56" s="150">
        <f t="shared" si="57"/>
        <v>0</v>
      </c>
      <c r="AB56" s="136">
        <f t="shared" si="72"/>
        <v>-24218</v>
      </c>
      <c r="AC56" s="151">
        <v>0</v>
      </c>
      <c r="AD56" s="148">
        <v>14934</v>
      </c>
      <c r="AE56" s="148"/>
      <c r="AF56" s="148"/>
      <c r="AG56" s="148"/>
      <c r="AH56" s="148"/>
      <c r="AI56" s="148">
        <f t="shared" si="73"/>
        <v>14934</v>
      </c>
      <c r="AJ56" s="139">
        <f t="shared" si="74"/>
        <v>0</v>
      </c>
      <c r="AK56" s="148"/>
      <c r="AL56" s="150">
        <f t="shared" si="58"/>
        <v>0</v>
      </c>
      <c r="AM56" s="136">
        <f t="shared" si="75"/>
        <v>-39152</v>
      </c>
      <c r="AN56" s="151">
        <v>0</v>
      </c>
      <c r="AO56" s="148">
        <v>14934</v>
      </c>
      <c r="AP56" s="148"/>
      <c r="AQ56" s="148"/>
      <c r="AR56" s="148"/>
      <c r="AS56" s="148"/>
      <c r="AT56" s="148">
        <f t="shared" si="76"/>
        <v>14934</v>
      </c>
      <c r="AU56" s="139">
        <f t="shared" si="77"/>
        <v>0</v>
      </c>
      <c r="AV56" s="148"/>
      <c r="AW56" s="150">
        <f t="shared" si="59"/>
        <v>0</v>
      </c>
      <c r="AX56" s="136">
        <f t="shared" si="78"/>
        <v>-54086</v>
      </c>
      <c r="AY56" s="151">
        <v>0</v>
      </c>
      <c r="AZ56" s="148">
        <v>14934</v>
      </c>
      <c r="BA56" s="148"/>
      <c r="BB56" s="148"/>
      <c r="BC56" s="148"/>
      <c r="BD56" s="148"/>
      <c r="BE56" s="148">
        <f t="shared" si="79"/>
        <v>14934</v>
      </c>
      <c r="BF56" s="139">
        <f t="shared" si="80"/>
        <v>0</v>
      </c>
      <c r="BG56" s="148"/>
      <c r="BH56" s="150">
        <f t="shared" si="60"/>
        <v>0</v>
      </c>
      <c r="BI56" s="136">
        <f t="shared" si="81"/>
        <v>-69020</v>
      </c>
      <c r="BJ56" s="151">
        <v>0</v>
      </c>
      <c r="BK56" s="148">
        <v>14934</v>
      </c>
      <c r="BL56" s="148"/>
      <c r="BM56" s="148"/>
      <c r="BN56" s="148"/>
      <c r="BO56" s="148"/>
      <c r="BP56" s="148">
        <f t="shared" si="82"/>
        <v>14934</v>
      </c>
      <c r="BQ56" s="139">
        <f t="shared" si="83"/>
        <v>0</v>
      </c>
      <c r="BR56" s="148"/>
      <c r="BS56" s="150">
        <f t="shared" si="61"/>
        <v>0</v>
      </c>
      <c r="BT56" s="136">
        <f t="shared" si="84"/>
        <v>-83954</v>
      </c>
      <c r="BU56" s="151">
        <v>0</v>
      </c>
      <c r="BV56" s="148">
        <v>14934</v>
      </c>
      <c r="BW56" s="148"/>
      <c r="BX56" s="148"/>
      <c r="BY56" s="148"/>
      <c r="BZ56" s="148"/>
      <c r="CA56" s="148">
        <f t="shared" si="85"/>
        <v>14934</v>
      </c>
      <c r="CB56" s="139">
        <f t="shared" si="86"/>
        <v>0</v>
      </c>
      <c r="CC56" s="148"/>
      <c r="CD56" s="150">
        <f t="shared" si="62"/>
        <v>0</v>
      </c>
      <c r="CE56" s="136">
        <f t="shared" si="87"/>
        <v>-98888</v>
      </c>
      <c r="CF56" s="151">
        <v>0</v>
      </c>
      <c r="CG56" s="148">
        <v>14934</v>
      </c>
      <c r="CH56" s="148"/>
      <c r="CI56" s="148"/>
      <c r="CJ56" s="148"/>
      <c r="CK56" s="148"/>
      <c r="CL56" s="148">
        <f t="shared" si="88"/>
        <v>14934</v>
      </c>
      <c r="CM56" s="139">
        <f t="shared" si="89"/>
        <v>0</v>
      </c>
      <c r="CN56" s="148"/>
      <c r="CO56" s="150">
        <f t="shared" si="63"/>
        <v>0</v>
      </c>
      <c r="CP56" s="136">
        <f t="shared" si="90"/>
        <v>-113822</v>
      </c>
      <c r="CQ56" s="151">
        <v>0</v>
      </c>
      <c r="CR56" s="148">
        <v>14934</v>
      </c>
      <c r="CS56" s="148"/>
      <c r="CT56" s="148"/>
      <c r="CU56" s="148"/>
      <c r="CV56" s="148"/>
      <c r="CW56" s="148">
        <f t="shared" si="91"/>
        <v>14934</v>
      </c>
      <c r="CX56" s="139">
        <f t="shared" si="92"/>
        <v>0</v>
      </c>
      <c r="CY56" s="148"/>
      <c r="CZ56" s="150">
        <f t="shared" si="64"/>
        <v>0</v>
      </c>
      <c r="DA56" s="136">
        <f t="shared" si="93"/>
        <v>-128756</v>
      </c>
      <c r="DB56" s="151">
        <v>0</v>
      </c>
      <c r="DC56" s="148">
        <v>14934</v>
      </c>
      <c r="DD56" s="148"/>
      <c r="DE56" s="148"/>
      <c r="DF56" s="148"/>
      <c r="DG56" s="148"/>
      <c r="DH56" s="148">
        <f t="shared" si="94"/>
        <v>14934</v>
      </c>
      <c r="DI56" s="139">
        <f t="shared" si="95"/>
        <v>0</v>
      </c>
      <c r="DJ56" s="148"/>
      <c r="DK56" s="150">
        <f t="shared" si="65"/>
        <v>0</v>
      </c>
      <c r="DL56" s="136">
        <f t="shared" si="96"/>
        <v>-143690</v>
      </c>
      <c r="DM56" s="151">
        <v>0</v>
      </c>
      <c r="DN56" s="148">
        <v>14934</v>
      </c>
      <c r="DO56" s="148"/>
      <c r="DP56" s="148"/>
      <c r="DQ56" s="148"/>
      <c r="DR56" s="148"/>
      <c r="DS56" s="148">
        <f t="shared" si="97"/>
        <v>14934</v>
      </c>
      <c r="DT56" s="139">
        <f t="shared" si="98"/>
        <v>0</v>
      </c>
      <c r="DU56" s="148"/>
      <c r="DV56" s="150">
        <f t="shared" si="66"/>
        <v>0</v>
      </c>
      <c r="DW56" s="136">
        <f t="shared" si="99"/>
        <v>-158624</v>
      </c>
      <c r="DX56" s="151">
        <v>0</v>
      </c>
      <c r="DY56" s="148">
        <v>14934</v>
      </c>
      <c r="DZ56" s="148"/>
      <c r="EA56" s="148"/>
      <c r="EB56" s="148"/>
      <c r="EC56" s="148"/>
      <c r="ED56" s="148">
        <f t="shared" si="100"/>
        <v>14934</v>
      </c>
      <c r="EE56" s="139">
        <f t="shared" si="101"/>
        <v>0</v>
      </c>
      <c r="EF56" s="148"/>
      <c r="EG56" s="150">
        <f t="shared" si="67"/>
        <v>0</v>
      </c>
      <c r="EH56" s="136">
        <f t="shared" si="102"/>
        <v>-173558</v>
      </c>
      <c r="EI56" s="39">
        <v>23556</v>
      </c>
      <c r="EJ56" s="142">
        <v>44756.399999999994</v>
      </c>
      <c r="EK56" s="143">
        <v>1963</v>
      </c>
      <c r="EL56" s="143">
        <v>1957.5833333333333</v>
      </c>
      <c r="EM56" s="144">
        <v>1.577177789098319</v>
      </c>
      <c r="EN56" s="145">
        <v>0.27543707242914539</v>
      </c>
      <c r="EO56" s="14"/>
      <c r="EP56" s="14"/>
      <c r="EQ56" s="14"/>
      <c r="ER56" s="7"/>
      <c r="ES56" s="7"/>
      <c r="ET56" s="7"/>
    </row>
    <row r="57" spans="3:150" s="46" customFormat="1" x14ac:dyDescent="0.25">
      <c r="C57" s="31" t="s">
        <v>70</v>
      </c>
      <c r="D57" s="31"/>
      <c r="E57" s="31"/>
      <c r="F57" s="146">
        <v>318756</v>
      </c>
      <c r="G57" s="147">
        <v>0</v>
      </c>
      <c r="H57" s="148">
        <v>14934</v>
      </c>
      <c r="I57" s="149"/>
      <c r="J57" s="149"/>
      <c r="K57" s="149"/>
      <c r="L57" s="149"/>
      <c r="M57" s="148">
        <f t="shared" si="68"/>
        <v>14934</v>
      </c>
      <c r="N57" s="139">
        <f t="shared" si="69"/>
        <v>0</v>
      </c>
      <c r="O57" s="148"/>
      <c r="P57" s="150">
        <f t="shared" si="55"/>
        <v>0</v>
      </c>
      <c r="Q57" s="136">
        <f t="shared" si="56"/>
        <v>303822</v>
      </c>
      <c r="R57" s="147">
        <v>0</v>
      </c>
      <c r="S57" s="148">
        <v>14934</v>
      </c>
      <c r="T57" s="149"/>
      <c r="U57" s="149"/>
      <c r="V57" s="149"/>
      <c r="W57" s="149"/>
      <c r="X57" s="148">
        <f t="shared" si="70"/>
        <v>14934</v>
      </c>
      <c r="Y57" s="139">
        <f t="shared" si="71"/>
        <v>0</v>
      </c>
      <c r="Z57" s="148"/>
      <c r="AA57" s="150">
        <f t="shared" si="57"/>
        <v>0</v>
      </c>
      <c r="AB57" s="136">
        <f t="shared" si="72"/>
        <v>288888</v>
      </c>
      <c r="AC57" s="147">
        <v>0</v>
      </c>
      <c r="AD57" s="148">
        <v>14934</v>
      </c>
      <c r="AE57" s="149"/>
      <c r="AF57" s="149"/>
      <c r="AG57" s="149"/>
      <c r="AH57" s="149"/>
      <c r="AI57" s="148">
        <f t="shared" si="73"/>
        <v>14934</v>
      </c>
      <c r="AJ57" s="139">
        <f t="shared" si="74"/>
        <v>0</v>
      </c>
      <c r="AK57" s="148"/>
      <c r="AL57" s="150">
        <f t="shared" si="58"/>
        <v>0</v>
      </c>
      <c r="AM57" s="136">
        <f t="shared" si="75"/>
        <v>273954</v>
      </c>
      <c r="AN57" s="147">
        <v>0</v>
      </c>
      <c r="AO57" s="148">
        <v>14934</v>
      </c>
      <c r="AP57" s="149"/>
      <c r="AQ57" s="149"/>
      <c r="AR57" s="149"/>
      <c r="AS57" s="149"/>
      <c r="AT57" s="148">
        <f t="shared" si="76"/>
        <v>14934</v>
      </c>
      <c r="AU57" s="139">
        <f t="shared" si="77"/>
        <v>0</v>
      </c>
      <c r="AV57" s="148"/>
      <c r="AW57" s="150">
        <f t="shared" si="59"/>
        <v>0</v>
      </c>
      <c r="AX57" s="136">
        <f t="shared" si="78"/>
        <v>259020</v>
      </c>
      <c r="AY57" s="147">
        <v>0</v>
      </c>
      <c r="AZ57" s="148">
        <v>14934</v>
      </c>
      <c r="BA57" s="149"/>
      <c r="BB57" s="149"/>
      <c r="BC57" s="149"/>
      <c r="BD57" s="149"/>
      <c r="BE57" s="148">
        <f t="shared" si="79"/>
        <v>14934</v>
      </c>
      <c r="BF57" s="139">
        <f t="shared" si="80"/>
        <v>0</v>
      </c>
      <c r="BG57" s="148"/>
      <c r="BH57" s="150">
        <f t="shared" si="60"/>
        <v>0</v>
      </c>
      <c r="BI57" s="136">
        <f t="shared" si="81"/>
        <v>244086</v>
      </c>
      <c r="BJ57" s="147">
        <v>0</v>
      </c>
      <c r="BK57" s="148">
        <v>14934</v>
      </c>
      <c r="BL57" s="149"/>
      <c r="BM57" s="149"/>
      <c r="BN57" s="149"/>
      <c r="BO57" s="149"/>
      <c r="BP57" s="148">
        <f t="shared" si="82"/>
        <v>14934</v>
      </c>
      <c r="BQ57" s="139">
        <f t="shared" si="83"/>
        <v>0</v>
      </c>
      <c r="BR57" s="148"/>
      <c r="BS57" s="150">
        <f t="shared" si="61"/>
        <v>0</v>
      </c>
      <c r="BT57" s="136">
        <f t="shared" si="84"/>
        <v>229152</v>
      </c>
      <c r="BU57" s="147">
        <v>0</v>
      </c>
      <c r="BV57" s="148">
        <v>14934</v>
      </c>
      <c r="BW57" s="149"/>
      <c r="BX57" s="149"/>
      <c r="BY57" s="149"/>
      <c r="BZ57" s="149"/>
      <c r="CA57" s="148">
        <f t="shared" si="85"/>
        <v>14934</v>
      </c>
      <c r="CB57" s="139">
        <f t="shared" si="86"/>
        <v>0</v>
      </c>
      <c r="CC57" s="148"/>
      <c r="CD57" s="150">
        <f t="shared" si="62"/>
        <v>0</v>
      </c>
      <c r="CE57" s="136">
        <f t="shared" si="87"/>
        <v>214218</v>
      </c>
      <c r="CF57" s="147">
        <v>0</v>
      </c>
      <c r="CG57" s="148">
        <v>14934</v>
      </c>
      <c r="CH57" s="149"/>
      <c r="CI57" s="149"/>
      <c r="CJ57" s="149"/>
      <c r="CK57" s="149"/>
      <c r="CL57" s="148">
        <f t="shared" si="88"/>
        <v>14934</v>
      </c>
      <c r="CM57" s="139">
        <f t="shared" si="89"/>
        <v>0</v>
      </c>
      <c r="CN57" s="148"/>
      <c r="CO57" s="150">
        <f t="shared" si="63"/>
        <v>0</v>
      </c>
      <c r="CP57" s="136">
        <f t="shared" si="90"/>
        <v>199284</v>
      </c>
      <c r="CQ57" s="147">
        <v>0</v>
      </c>
      <c r="CR57" s="148">
        <v>14934</v>
      </c>
      <c r="CS57" s="149"/>
      <c r="CT57" s="149"/>
      <c r="CU57" s="149"/>
      <c r="CV57" s="149"/>
      <c r="CW57" s="148">
        <f t="shared" si="91"/>
        <v>14934</v>
      </c>
      <c r="CX57" s="139">
        <f t="shared" si="92"/>
        <v>0</v>
      </c>
      <c r="CY57" s="148"/>
      <c r="CZ57" s="150">
        <f t="shared" si="64"/>
        <v>0</v>
      </c>
      <c r="DA57" s="136">
        <f t="shared" si="93"/>
        <v>184350</v>
      </c>
      <c r="DB57" s="147">
        <v>0</v>
      </c>
      <c r="DC57" s="148">
        <v>14934</v>
      </c>
      <c r="DD57" s="149"/>
      <c r="DE57" s="149"/>
      <c r="DF57" s="149"/>
      <c r="DG57" s="149"/>
      <c r="DH57" s="148">
        <f t="shared" si="94"/>
        <v>14934</v>
      </c>
      <c r="DI57" s="139">
        <f t="shared" si="95"/>
        <v>0</v>
      </c>
      <c r="DJ57" s="148"/>
      <c r="DK57" s="150">
        <f t="shared" si="65"/>
        <v>0</v>
      </c>
      <c r="DL57" s="136">
        <f t="shared" si="96"/>
        <v>169416</v>
      </c>
      <c r="DM57" s="147">
        <v>0</v>
      </c>
      <c r="DN57" s="148">
        <v>14934</v>
      </c>
      <c r="DO57" s="149"/>
      <c r="DP57" s="149"/>
      <c r="DQ57" s="149"/>
      <c r="DR57" s="149"/>
      <c r="DS57" s="148">
        <f t="shared" si="97"/>
        <v>14934</v>
      </c>
      <c r="DT57" s="139">
        <f t="shared" si="98"/>
        <v>0</v>
      </c>
      <c r="DU57" s="148"/>
      <c r="DV57" s="150">
        <f t="shared" si="66"/>
        <v>0</v>
      </c>
      <c r="DW57" s="136">
        <f t="shared" si="99"/>
        <v>154482</v>
      </c>
      <c r="DX57" s="147">
        <v>0</v>
      </c>
      <c r="DY57" s="148">
        <v>14934</v>
      </c>
      <c r="DZ57" s="149"/>
      <c r="EA57" s="149"/>
      <c r="EB57" s="149"/>
      <c r="EC57" s="149"/>
      <c r="ED57" s="148">
        <f t="shared" si="100"/>
        <v>14934</v>
      </c>
      <c r="EE57" s="139">
        <f t="shared" si="101"/>
        <v>0</v>
      </c>
      <c r="EF57" s="148"/>
      <c r="EG57" s="150">
        <f t="shared" si="67"/>
        <v>0</v>
      </c>
      <c r="EH57" s="136">
        <f t="shared" si="102"/>
        <v>139548</v>
      </c>
      <c r="EI57" s="39">
        <v>1374095</v>
      </c>
      <c r="EJ57" s="142">
        <v>2858117.6</v>
      </c>
      <c r="EK57" s="143">
        <v>114507.91666666667</v>
      </c>
      <c r="EL57" s="143">
        <v>102316.66666666667</v>
      </c>
      <c r="EM57" s="144">
        <v>1.5108125711832151E-2</v>
      </c>
      <c r="EN57" s="145">
        <v>0.15075683021697367</v>
      </c>
      <c r="EO57" s="44"/>
      <c r="EP57" s="44"/>
      <c r="EQ57" s="44"/>
      <c r="ER57" s="45"/>
      <c r="ES57" s="45"/>
      <c r="ET57" s="45"/>
    </row>
    <row r="58" spans="3:150" s="13" customFormat="1" x14ac:dyDescent="0.25">
      <c r="C58" s="135" t="s">
        <v>71</v>
      </c>
      <c r="D58" s="135"/>
      <c r="E58" s="135"/>
      <c r="F58" s="136">
        <v>131382</v>
      </c>
      <c r="G58" s="151">
        <v>0</v>
      </c>
      <c r="H58" s="148">
        <v>14934</v>
      </c>
      <c r="I58" s="148"/>
      <c r="J58" s="148"/>
      <c r="K58" s="148"/>
      <c r="L58" s="148"/>
      <c r="M58" s="148">
        <f t="shared" si="68"/>
        <v>14934</v>
      </c>
      <c r="N58" s="139">
        <f t="shared" si="69"/>
        <v>0</v>
      </c>
      <c r="O58" s="148"/>
      <c r="P58" s="150">
        <f t="shared" si="55"/>
        <v>0</v>
      </c>
      <c r="Q58" s="136">
        <f t="shared" si="56"/>
        <v>116448</v>
      </c>
      <c r="R58" s="151">
        <v>0</v>
      </c>
      <c r="S58" s="148">
        <v>14934</v>
      </c>
      <c r="T58" s="148"/>
      <c r="U58" s="148"/>
      <c r="V58" s="148"/>
      <c r="W58" s="148"/>
      <c r="X58" s="148">
        <f t="shared" si="70"/>
        <v>14934</v>
      </c>
      <c r="Y58" s="139">
        <f t="shared" si="71"/>
        <v>0</v>
      </c>
      <c r="Z58" s="148"/>
      <c r="AA58" s="150">
        <f t="shared" si="57"/>
        <v>0</v>
      </c>
      <c r="AB58" s="136">
        <f t="shared" si="72"/>
        <v>101514</v>
      </c>
      <c r="AC58" s="151">
        <v>0</v>
      </c>
      <c r="AD58" s="148">
        <v>14934</v>
      </c>
      <c r="AE58" s="148"/>
      <c r="AF58" s="148"/>
      <c r="AG58" s="148"/>
      <c r="AH58" s="148"/>
      <c r="AI58" s="148">
        <f t="shared" si="73"/>
        <v>14934</v>
      </c>
      <c r="AJ58" s="139">
        <f t="shared" si="74"/>
        <v>0</v>
      </c>
      <c r="AK58" s="148"/>
      <c r="AL58" s="150">
        <f t="shared" si="58"/>
        <v>0</v>
      </c>
      <c r="AM58" s="136">
        <f t="shared" si="75"/>
        <v>86580</v>
      </c>
      <c r="AN58" s="151">
        <v>0</v>
      </c>
      <c r="AO58" s="148">
        <v>14934</v>
      </c>
      <c r="AP58" s="148"/>
      <c r="AQ58" s="148"/>
      <c r="AR58" s="148"/>
      <c r="AS58" s="148"/>
      <c r="AT58" s="148">
        <f t="shared" si="76"/>
        <v>14934</v>
      </c>
      <c r="AU58" s="139">
        <f t="shared" si="77"/>
        <v>0</v>
      </c>
      <c r="AV58" s="148"/>
      <c r="AW58" s="150">
        <f t="shared" si="59"/>
        <v>0</v>
      </c>
      <c r="AX58" s="136">
        <f t="shared" si="78"/>
        <v>71646</v>
      </c>
      <c r="AY58" s="151">
        <v>0</v>
      </c>
      <c r="AZ58" s="148">
        <v>14934</v>
      </c>
      <c r="BA58" s="148"/>
      <c r="BB58" s="148"/>
      <c r="BC58" s="148"/>
      <c r="BD58" s="148"/>
      <c r="BE58" s="148">
        <f t="shared" si="79"/>
        <v>14934</v>
      </c>
      <c r="BF58" s="139">
        <f t="shared" si="80"/>
        <v>0</v>
      </c>
      <c r="BG58" s="148"/>
      <c r="BH58" s="150">
        <f t="shared" si="60"/>
        <v>0</v>
      </c>
      <c r="BI58" s="136">
        <f t="shared" si="81"/>
        <v>56712</v>
      </c>
      <c r="BJ58" s="151">
        <v>0</v>
      </c>
      <c r="BK58" s="148">
        <v>14934</v>
      </c>
      <c r="BL58" s="148"/>
      <c r="BM58" s="148"/>
      <c r="BN58" s="148"/>
      <c r="BO58" s="148"/>
      <c r="BP58" s="148">
        <f t="shared" si="82"/>
        <v>14934</v>
      </c>
      <c r="BQ58" s="139">
        <f t="shared" si="83"/>
        <v>0</v>
      </c>
      <c r="BR58" s="148"/>
      <c r="BS58" s="150">
        <f t="shared" si="61"/>
        <v>0</v>
      </c>
      <c r="BT58" s="136">
        <f t="shared" si="84"/>
        <v>41778</v>
      </c>
      <c r="BU58" s="151">
        <v>0</v>
      </c>
      <c r="BV58" s="148">
        <v>14934</v>
      </c>
      <c r="BW58" s="148"/>
      <c r="BX58" s="148"/>
      <c r="BY58" s="148"/>
      <c r="BZ58" s="148"/>
      <c r="CA58" s="148">
        <f t="shared" si="85"/>
        <v>14934</v>
      </c>
      <c r="CB58" s="139">
        <f t="shared" si="86"/>
        <v>0</v>
      </c>
      <c r="CC58" s="148"/>
      <c r="CD58" s="150">
        <f t="shared" si="62"/>
        <v>0</v>
      </c>
      <c r="CE58" s="136">
        <f t="shared" si="87"/>
        <v>26844</v>
      </c>
      <c r="CF58" s="151">
        <v>0</v>
      </c>
      <c r="CG58" s="148">
        <v>14934</v>
      </c>
      <c r="CH58" s="148"/>
      <c r="CI58" s="148"/>
      <c r="CJ58" s="148"/>
      <c r="CK58" s="148"/>
      <c r="CL58" s="148">
        <f t="shared" si="88"/>
        <v>14934</v>
      </c>
      <c r="CM58" s="139">
        <f t="shared" si="89"/>
        <v>0</v>
      </c>
      <c r="CN58" s="148"/>
      <c r="CO58" s="150">
        <f t="shared" si="63"/>
        <v>0</v>
      </c>
      <c r="CP58" s="136">
        <f t="shared" si="90"/>
        <v>11910</v>
      </c>
      <c r="CQ58" s="151">
        <v>0</v>
      </c>
      <c r="CR58" s="148">
        <v>14934</v>
      </c>
      <c r="CS58" s="148"/>
      <c r="CT58" s="148"/>
      <c r="CU58" s="148"/>
      <c r="CV58" s="148"/>
      <c r="CW58" s="148">
        <f t="shared" si="91"/>
        <v>14934</v>
      </c>
      <c r="CX58" s="139">
        <f t="shared" si="92"/>
        <v>0</v>
      </c>
      <c r="CY58" s="148"/>
      <c r="CZ58" s="150">
        <f t="shared" si="64"/>
        <v>0</v>
      </c>
      <c r="DA58" s="136">
        <f t="shared" si="93"/>
        <v>-3024</v>
      </c>
      <c r="DB58" s="151">
        <v>0</v>
      </c>
      <c r="DC58" s="148">
        <v>14934</v>
      </c>
      <c r="DD58" s="148"/>
      <c r="DE58" s="148"/>
      <c r="DF58" s="148"/>
      <c r="DG58" s="148"/>
      <c r="DH58" s="148">
        <f t="shared" si="94"/>
        <v>14934</v>
      </c>
      <c r="DI58" s="139">
        <f t="shared" si="95"/>
        <v>0</v>
      </c>
      <c r="DJ58" s="148"/>
      <c r="DK58" s="150">
        <f t="shared" si="65"/>
        <v>0</v>
      </c>
      <c r="DL58" s="136">
        <f t="shared" si="96"/>
        <v>-17958</v>
      </c>
      <c r="DM58" s="151">
        <v>0</v>
      </c>
      <c r="DN58" s="148">
        <v>14934</v>
      </c>
      <c r="DO58" s="148"/>
      <c r="DP58" s="148"/>
      <c r="DQ58" s="148"/>
      <c r="DR58" s="148"/>
      <c r="DS58" s="148">
        <f t="shared" si="97"/>
        <v>14934</v>
      </c>
      <c r="DT58" s="139">
        <f t="shared" si="98"/>
        <v>0</v>
      </c>
      <c r="DU58" s="148"/>
      <c r="DV58" s="150">
        <f t="shared" si="66"/>
        <v>0</v>
      </c>
      <c r="DW58" s="136">
        <f t="shared" si="99"/>
        <v>-32892</v>
      </c>
      <c r="DX58" s="151">
        <v>0</v>
      </c>
      <c r="DY58" s="148">
        <v>14934</v>
      </c>
      <c r="DZ58" s="148"/>
      <c r="EA58" s="148"/>
      <c r="EB58" s="148"/>
      <c r="EC58" s="148"/>
      <c r="ED58" s="148">
        <f t="shared" si="100"/>
        <v>14934</v>
      </c>
      <c r="EE58" s="139">
        <f t="shared" si="101"/>
        <v>0</v>
      </c>
      <c r="EF58" s="148"/>
      <c r="EG58" s="150">
        <f t="shared" si="67"/>
        <v>0</v>
      </c>
      <c r="EH58" s="136">
        <f t="shared" si="102"/>
        <v>-47826</v>
      </c>
      <c r="EI58" s="39">
        <v>502413</v>
      </c>
      <c r="EJ58" s="142">
        <v>849077.96999999974</v>
      </c>
      <c r="EK58" s="143">
        <v>41867.75</v>
      </c>
      <c r="EL58" s="143">
        <v>27322.083333333332</v>
      </c>
      <c r="EM58" s="144">
        <v>0.96365340864985582</v>
      </c>
      <c r="EN58" s="145">
        <v>0.2020979379931363</v>
      </c>
      <c r="EO58" s="14"/>
      <c r="EP58" s="14"/>
      <c r="EQ58" s="14"/>
      <c r="ER58" s="7"/>
      <c r="ES58" s="7"/>
      <c r="ET58" s="7"/>
    </row>
    <row r="59" spans="3:150" s="46" customFormat="1" x14ac:dyDescent="0.25">
      <c r="C59" s="31" t="s">
        <v>72</v>
      </c>
      <c r="D59" s="31"/>
      <c r="E59" s="31"/>
      <c r="F59" s="146">
        <v>10973</v>
      </c>
      <c r="G59" s="147">
        <v>0</v>
      </c>
      <c r="H59" s="148">
        <v>14934</v>
      </c>
      <c r="I59" s="149"/>
      <c r="J59" s="149"/>
      <c r="K59" s="149"/>
      <c r="L59" s="149"/>
      <c r="M59" s="148">
        <f t="shared" si="68"/>
        <v>14934</v>
      </c>
      <c r="N59" s="139">
        <f t="shared" si="69"/>
        <v>0</v>
      </c>
      <c r="O59" s="148"/>
      <c r="P59" s="150">
        <f t="shared" si="55"/>
        <v>0</v>
      </c>
      <c r="Q59" s="136">
        <f t="shared" si="56"/>
        <v>-3961</v>
      </c>
      <c r="R59" s="147">
        <v>0</v>
      </c>
      <c r="S59" s="148">
        <v>14934</v>
      </c>
      <c r="T59" s="149"/>
      <c r="U59" s="149"/>
      <c r="V59" s="149"/>
      <c r="W59" s="149"/>
      <c r="X59" s="148">
        <f t="shared" si="70"/>
        <v>14934</v>
      </c>
      <c r="Y59" s="139">
        <f t="shared" si="71"/>
        <v>0</v>
      </c>
      <c r="Z59" s="148"/>
      <c r="AA59" s="150">
        <f t="shared" si="57"/>
        <v>0</v>
      </c>
      <c r="AB59" s="136">
        <f t="shared" si="72"/>
        <v>-18895</v>
      </c>
      <c r="AC59" s="147">
        <v>0</v>
      </c>
      <c r="AD59" s="148">
        <v>14934</v>
      </c>
      <c r="AE59" s="149"/>
      <c r="AF59" s="149"/>
      <c r="AG59" s="149"/>
      <c r="AH59" s="149"/>
      <c r="AI59" s="148">
        <f t="shared" si="73"/>
        <v>14934</v>
      </c>
      <c r="AJ59" s="139">
        <f t="shared" si="74"/>
        <v>0</v>
      </c>
      <c r="AK59" s="148"/>
      <c r="AL59" s="150">
        <f t="shared" si="58"/>
        <v>0</v>
      </c>
      <c r="AM59" s="136">
        <f t="shared" si="75"/>
        <v>-33829</v>
      </c>
      <c r="AN59" s="147">
        <v>0</v>
      </c>
      <c r="AO59" s="148">
        <v>14934</v>
      </c>
      <c r="AP59" s="149"/>
      <c r="AQ59" s="149"/>
      <c r="AR59" s="149"/>
      <c r="AS59" s="149"/>
      <c r="AT59" s="148">
        <f t="shared" si="76"/>
        <v>14934</v>
      </c>
      <c r="AU59" s="139">
        <f t="shared" si="77"/>
        <v>0</v>
      </c>
      <c r="AV59" s="148"/>
      <c r="AW59" s="150">
        <f t="shared" si="59"/>
        <v>0</v>
      </c>
      <c r="AX59" s="136">
        <f t="shared" si="78"/>
        <v>-48763</v>
      </c>
      <c r="AY59" s="147">
        <v>0</v>
      </c>
      <c r="AZ59" s="148">
        <v>14934</v>
      </c>
      <c r="BA59" s="149"/>
      <c r="BB59" s="149"/>
      <c r="BC59" s="149"/>
      <c r="BD59" s="149"/>
      <c r="BE59" s="148">
        <f t="shared" si="79"/>
        <v>14934</v>
      </c>
      <c r="BF59" s="139">
        <f t="shared" si="80"/>
        <v>0</v>
      </c>
      <c r="BG59" s="148"/>
      <c r="BH59" s="150">
        <f t="shared" si="60"/>
        <v>0</v>
      </c>
      <c r="BI59" s="136">
        <f t="shared" si="81"/>
        <v>-63697</v>
      </c>
      <c r="BJ59" s="147">
        <v>0</v>
      </c>
      <c r="BK59" s="148">
        <v>14934</v>
      </c>
      <c r="BL59" s="149"/>
      <c r="BM59" s="149"/>
      <c r="BN59" s="149"/>
      <c r="BO59" s="149"/>
      <c r="BP59" s="148">
        <f t="shared" si="82"/>
        <v>14934</v>
      </c>
      <c r="BQ59" s="139">
        <f t="shared" si="83"/>
        <v>0</v>
      </c>
      <c r="BR59" s="148"/>
      <c r="BS59" s="150">
        <f t="shared" si="61"/>
        <v>0</v>
      </c>
      <c r="BT59" s="136">
        <f t="shared" si="84"/>
        <v>-78631</v>
      </c>
      <c r="BU59" s="147">
        <v>0</v>
      </c>
      <c r="BV59" s="148">
        <v>14934</v>
      </c>
      <c r="BW59" s="149"/>
      <c r="BX59" s="149"/>
      <c r="BY59" s="149"/>
      <c r="BZ59" s="149"/>
      <c r="CA59" s="148">
        <f t="shared" si="85"/>
        <v>14934</v>
      </c>
      <c r="CB59" s="139">
        <f t="shared" si="86"/>
        <v>0</v>
      </c>
      <c r="CC59" s="148"/>
      <c r="CD59" s="150">
        <f t="shared" si="62"/>
        <v>0</v>
      </c>
      <c r="CE59" s="136">
        <f t="shared" si="87"/>
        <v>-93565</v>
      </c>
      <c r="CF59" s="147">
        <v>0</v>
      </c>
      <c r="CG59" s="148">
        <v>14934</v>
      </c>
      <c r="CH59" s="149"/>
      <c r="CI59" s="149"/>
      <c r="CJ59" s="149"/>
      <c r="CK59" s="149"/>
      <c r="CL59" s="148">
        <f t="shared" si="88"/>
        <v>14934</v>
      </c>
      <c r="CM59" s="139">
        <f t="shared" si="89"/>
        <v>0</v>
      </c>
      <c r="CN59" s="148"/>
      <c r="CO59" s="150">
        <f t="shared" si="63"/>
        <v>0</v>
      </c>
      <c r="CP59" s="136">
        <f t="shared" si="90"/>
        <v>-108499</v>
      </c>
      <c r="CQ59" s="147">
        <v>0</v>
      </c>
      <c r="CR59" s="148">
        <v>14934</v>
      </c>
      <c r="CS59" s="149"/>
      <c r="CT59" s="149"/>
      <c r="CU59" s="149"/>
      <c r="CV59" s="149"/>
      <c r="CW59" s="148">
        <f t="shared" si="91"/>
        <v>14934</v>
      </c>
      <c r="CX59" s="139">
        <f t="shared" si="92"/>
        <v>0</v>
      </c>
      <c r="CY59" s="148"/>
      <c r="CZ59" s="150">
        <f t="shared" si="64"/>
        <v>0</v>
      </c>
      <c r="DA59" s="136">
        <f t="shared" si="93"/>
        <v>-123433</v>
      </c>
      <c r="DB59" s="147">
        <v>0</v>
      </c>
      <c r="DC59" s="148">
        <v>14934</v>
      </c>
      <c r="DD59" s="149"/>
      <c r="DE59" s="149"/>
      <c r="DF59" s="149"/>
      <c r="DG59" s="149"/>
      <c r="DH59" s="148">
        <f t="shared" si="94"/>
        <v>14934</v>
      </c>
      <c r="DI59" s="139">
        <f t="shared" si="95"/>
        <v>0</v>
      </c>
      <c r="DJ59" s="148"/>
      <c r="DK59" s="150">
        <f t="shared" si="65"/>
        <v>0</v>
      </c>
      <c r="DL59" s="136">
        <f t="shared" si="96"/>
        <v>-138367</v>
      </c>
      <c r="DM59" s="147">
        <v>0</v>
      </c>
      <c r="DN59" s="148">
        <v>14934</v>
      </c>
      <c r="DO59" s="149"/>
      <c r="DP59" s="149"/>
      <c r="DQ59" s="149"/>
      <c r="DR59" s="149"/>
      <c r="DS59" s="148">
        <f t="shared" si="97"/>
        <v>14934</v>
      </c>
      <c r="DT59" s="139">
        <f t="shared" si="98"/>
        <v>0</v>
      </c>
      <c r="DU59" s="148"/>
      <c r="DV59" s="150">
        <f t="shared" si="66"/>
        <v>0</v>
      </c>
      <c r="DW59" s="136">
        <f t="shared" si="99"/>
        <v>-153301</v>
      </c>
      <c r="DX59" s="147">
        <v>0</v>
      </c>
      <c r="DY59" s="148">
        <v>14934</v>
      </c>
      <c r="DZ59" s="149"/>
      <c r="EA59" s="149"/>
      <c r="EB59" s="149"/>
      <c r="EC59" s="149"/>
      <c r="ED59" s="148">
        <f t="shared" si="100"/>
        <v>14934</v>
      </c>
      <c r="EE59" s="139">
        <f t="shared" si="101"/>
        <v>0</v>
      </c>
      <c r="EF59" s="148"/>
      <c r="EG59" s="150">
        <f t="shared" si="67"/>
        <v>0</v>
      </c>
      <c r="EH59" s="136">
        <f t="shared" si="102"/>
        <v>-168235</v>
      </c>
      <c r="EI59" s="39">
        <v>143897</v>
      </c>
      <c r="EJ59" s="142">
        <v>162603.60999999999</v>
      </c>
      <c r="EK59" s="143">
        <v>11991.416666666666</v>
      </c>
      <c r="EL59" s="143">
        <v>21569.25</v>
      </c>
      <c r="EM59" s="144">
        <v>0.50069146681306775</v>
      </c>
      <c r="EN59" s="145">
        <v>-0.34131482042290262</v>
      </c>
      <c r="EO59" s="44"/>
      <c r="EP59" s="44"/>
      <c r="EQ59" s="44"/>
      <c r="ER59" s="45"/>
      <c r="ES59" s="45"/>
      <c r="ET59" s="45"/>
    </row>
    <row r="60" spans="3:150" s="13" customFormat="1" x14ac:dyDescent="0.25">
      <c r="C60" s="135" t="s">
        <v>73</v>
      </c>
      <c r="D60" s="135"/>
      <c r="E60" s="135"/>
      <c r="F60" s="136">
        <v>102204</v>
      </c>
      <c r="G60" s="151">
        <v>0</v>
      </c>
      <c r="H60" s="148">
        <v>14934</v>
      </c>
      <c r="I60" s="148"/>
      <c r="J60" s="148"/>
      <c r="K60" s="148"/>
      <c r="L60" s="148"/>
      <c r="M60" s="148">
        <f t="shared" si="68"/>
        <v>14934</v>
      </c>
      <c r="N60" s="139">
        <f t="shared" si="69"/>
        <v>0</v>
      </c>
      <c r="O60" s="148"/>
      <c r="P60" s="150">
        <f t="shared" si="55"/>
        <v>0</v>
      </c>
      <c r="Q60" s="136">
        <f t="shared" si="56"/>
        <v>87270</v>
      </c>
      <c r="R60" s="151">
        <v>0</v>
      </c>
      <c r="S60" s="148">
        <v>14934</v>
      </c>
      <c r="T60" s="148"/>
      <c r="U60" s="148"/>
      <c r="V60" s="148"/>
      <c r="W60" s="148"/>
      <c r="X60" s="148">
        <f t="shared" si="70"/>
        <v>14934</v>
      </c>
      <c r="Y60" s="139">
        <f t="shared" si="71"/>
        <v>0</v>
      </c>
      <c r="Z60" s="148"/>
      <c r="AA60" s="150">
        <f t="shared" si="57"/>
        <v>0</v>
      </c>
      <c r="AB60" s="136">
        <f t="shared" si="72"/>
        <v>72336</v>
      </c>
      <c r="AC60" s="151">
        <v>0</v>
      </c>
      <c r="AD60" s="148">
        <v>14934</v>
      </c>
      <c r="AE60" s="148"/>
      <c r="AF60" s="148"/>
      <c r="AG60" s="148"/>
      <c r="AH60" s="148"/>
      <c r="AI60" s="148">
        <f t="shared" si="73"/>
        <v>14934</v>
      </c>
      <c r="AJ60" s="139">
        <f t="shared" si="74"/>
        <v>0</v>
      </c>
      <c r="AK60" s="148"/>
      <c r="AL60" s="150">
        <f t="shared" si="58"/>
        <v>0</v>
      </c>
      <c r="AM60" s="136">
        <f t="shared" si="75"/>
        <v>57402</v>
      </c>
      <c r="AN60" s="151">
        <v>0</v>
      </c>
      <c r="AO60" s="148">
        <v>14934</v>
      </c>
      <c r="AP60" s="148"/>
      <c r="AQ60" s="148"/>
      <c r="AR60" s="148"/>
      <c r="AS60" s="148"/>
      <c r="AT60" s="148">
        <f t="shared" si="76"/>
        <v>14934</v>
      </c>
      <c r="AU60" s="139">
        <f t="shared" si="77"/>
        <v>0</v>
      </c>
      <c r="AV60" s="148"/>
      <c r="AW60" s="150">
        <f t="shared" si="59"/>
        <v>0</v>
      </c>
      <c r="AX60" s="136">
        <f t="shared" si="78"/>
        <v>42468</v>
      </c>
      <c r="AY60" s="151">
        <v>0</v>
      </c>
      <c r="AZ60" s="148">
        <v>14934</v>
      </c>
      <c r="BA60" s="148"/>
      <c r="BB60" s="148"/>
      <c r="BC60" s="148"/>
      <c r="BD60" s="148"/>
      <c r="BE60" s="148">
        <f t="shared" si="79"/>
        <v>14934</v>
      </c>
      <c r="BF60" s="139">
        <f t="shared" si="80"/>
        <v>0</v>
      </c>
      <c r="BG60" s="148"/>
      <c r="BH60" s="150">
        <f t="shared" si="60"/>
        <v>0</v>
      </c>
      <c r="BI60" s="136">
        <f t="shared" si="81"/>
        <v>27534</v>
      </c>
      <c r="BJ60" s="151">
        <v>0</v>
      </c>
      <c r="BK60" s="148">
        <v>14934</v>
      </c>
      <c r="BL60" s="148"/>
      <c r="BM60" s="148"/>
      <c r="BN60" s="148"/>
      <c r="BO60" s="148"/>
      <c r="BP60" s="148">
        <f t="shared" si="82"/>
        <v>14934</v>
      </c>
      <c r="BQ60" s="139">
        <f t="shared" si="83"/>
        <v>0</v>
      </c>
      <c r="BR60" s="148"/>
      <c r="BS60" s="150">
        <f t="shared" si="61"/>
        <v>0</v>
      </c>
      <c r="BT60" s="136">
        <f t="shared" si="84"/>
        <v>12600</v>
      </c>
      <c r="BU60" s="151">
        <v>0</v>
      </c>
      <c r="BV60" s="148">
        <v>14934</v>
      </c>
      <c r="BW60" s="148"/>
      <c r="BX60" s="148"/>
      <c r="BY60" s="148"/>
      <c r="BZ60" s="148"/>
      <c r="CA60" s="148">
        <f t="shared" si="85"/>
        <v>14934</v>
      </c>
      <c r="CB60" s="139">
        <f t="shared" si="86"/>
        <v>0</v>
      </c>
      <c r="CC60" s="148"/>
      <c r="CD60" s="150">
        <f t="shared" si="62"/>
        <v>0</v>
      </c>
      <c r="CE60" s="136">
        <f t="shared" si="87"/>
        <v>-2334</v>
      </c>
      <c r="CF60" s="151">
        <v>0</v>
      </c>
      <c r="CG60" s="148">
        <v>14934</v>
      </c>
      <c r="CH60" s="148"/>
      <c r="CI60" s="148"/>
      <c r="CJ60" s="148"/>
      <c r="CK60" s="148"/>
      <c r="CL60" s="148">
        <f t="shared" si="88"/>
        <v>14934</v>
      </c>
      <c r="CM60" s="139">
        <f t="shared" si="89"/>
        <v>0</v>
      </c>
      <c r="CN60" s="148"/>
      <c r="CO60" s="150">
        <f t="shared" si="63"/>
        <v>0</v>
      </c>
      <c r="CP60" s="136">
        <f t="shared" si="90"/>
        <v>-17268</v>
      </c>
      <c r="CQ60" s="151">
        <v>0</v>
      </c>
      <c r="CR60" s="148">
        <v>14934</v>
      </c>
      <c r="CS60" s="148"/>
      <c r="CT60" s="148"/>
      <c r="CU60" s="148"/>
      <c r="CV60" s="148"/>
      <c r="CW60" s="148">
        <f t="shared" si="91"/>
        <v>14934</v>
      </c>
      <c r="CX60" s="139">
        <f t="shared" si="92"/>
        <v>0</v>
      </c>
      <c r="CY60" s="148"/>
      <c r="CZ60" s="150">
        <f t="shared" si="64"/>
        <v>0</v>
      </c>
      <c r="DA60" s="136">
        <f t="shared" si="93"/>
        <v>-32202</v>
      </c>
      <c r="DB60" s="151">
        <v>0</v>
      </c>
      <c r="DC60" s="148">
        <v>14934</v>
      </c>
      <c r="DD60" s="148"/>
      <c r="DE60" s="148"/>
      <c r="DF60" s="148"/>
      <c r="DG60" s="148"/>
      <c r="DH60" s="148">
        <f t="shared" si="94"/>
        <v>14934</v>
      </c>
      <c r="DI60" s="139">
        <f t="shared" si="95"/>
        <v>0</v>
      </c>
      <c r="DJ60" s="148"/>
      <c r="DK60" s="150">
        <f t="shared" si="65"/>
        <v>0</v>
      </c>
      <c r="DL60" s="136">
        <f t="shared" si="96"/>
        <v>-47136</v>
      </c>
      <c r="DM60" s="151">
        <v>0</v>
      </c>
      <c r="DN60" s="148">
        <v>14934</v>
      </c>
      <c r="DO60" s="148"/>
      <c r="DP60" s="148"/>
      <c r="DQ60" s="148"/>
      <c r="DR60" s="148"/>
      <c r="DS60" s="148">
        <f t="shared" si="97"/>
        <v>14934</v>
      </c>
      <c r="DT60" s="139">
        <f t="shared" si="98"/>
        <v>0</v>
      </c>
      <c r="DU60" s="148"/>
      <c r="DV60" s="150">
        <f t="shared" si="66"/>
        <v>0</v>
      </c>
      <c r="DW60" s="136">
        <f t="shared" si="99"/>
        <v>-62070</v>
      </c>
      <c r="DX60" s="151">
        <v>0</v>
      </c>
      <c r="DY60" s="148">
        <v>14934</v>
      </c>
      <c r="DZ60" s="148"/>
      <c r="EA60" s="148"/>
      <c r="EB60" s="148"/>
      <c r="EC60" s="148"/>
      <c r="ED60" s="148">
        <f t="shared" si="100"/>
        <v>14934</v>
      </c>
      <c r="EE60" s="139">
        <f t="shared" si="101"/>
        <v>0</v>
      </c>
      <c r="EF60" s="148"/>
      <c r="EG60" s="150">
        <f t="shared" si="67"/>
        <v>0</v>
      </c>
      <c r="EH60" s="136">
        <f t="shared" si="102"/>
        <v>-77004</v>
      </c>
      <c r="EI60" s="39">
        <v>75002</v>
      </c>
      <c r="EJ60" s="142">
        <v>148503.96</v>
      </c>
      <c r="EK60" s="143">
        <v>6250.166666666667</v>
      </c>
      <c r="EL60" s="143">
        <v>1434.9166666666667</v>
      </c>
      <c r="EM60" s="144">
        <v>4.0682115143596169</v>
      </c>
      <c r="EN60" s="145">
        <v>-0.86180134193714086</v>
      </c>
      <c r="EO60" s="14"/>
      <c r="EP60" s="14"/>
      <c r="EQ60" s="14"/>
      <c r="ER60" s="7"/>
      <c r="ES60" s="7"/>
      <c r="ET60" s="7"/>
    </row>
    <row r="61" spans="3:150" s="46" customFormat="1" x14ac:dyDescent="0.25">
      <c r="C61" s="31" t="s">
        <v>74</v>
      </c>
      <c r="D61" s="31"/>
      <c r="E61" s="31"/>
      <c r="F61" s="146">
        <v>230220</v>
      </c>
      <c r="G61" s="147">
        <v>0</v>
      </c>
      <c r="H61" s="148">
        <v>14934</v>
      </c>
      <c r="I61" s="149"/>
      <c r="J61" s="149"/>
      <c r="K61" s="149"/>
      <c r="L61" s="149"/>
      <c r="M61" s="148">
        <f t="shared" si="68"/>
        <v>14934</v>
      </c>
      <c r="N61" s="139">
        <f t="shared" si="69"/>
        <v>0</v>
      </c>
      <c r="O61" s="148"/>
      <c r="P61" s="150">
        <f t="shared" si="55"/>
        <v>0</v>
      </c>
      <c r="Q61" s="136">
        <f t="shared" si="56"/>
        <v>215286</v>
      </c>
      <c r="R61" s="147">
        <v>0</v>
      </c>
      <c r="S61" s="148">
        <v>14934</v>
      </c>
      <c r="T61" s="149"/>
      <c r="U61" s="149"/>
      <c r="V61" s="149"/>
      <c r="W61" s="149"/>
      <c r="X61" s="148">
        <f t="shared" si="70"/>
        <v>14934</v>
      </c>
      <c r="Y61" s="139">
        <f t="shared" si="71"/>
        <v>0</v>
      </c>
      <c r="Z61" s="148"/>
      <c r="AA61" s="150">
        <f t="shared" si="57"/>
        <v>0</v>
      </c>
      <c r="AB61" s="136">
        <f t="shared" si="72"/>
        <v>200352</v>
      </c>
      <c r="AC61" s="147">
        <v>0</v>
      </c>
      <c r="AD61" s="148">
        <v>14934</v>
      </c>
      <c r="AE61" s="149"/>
      <c r="AF61" s="149"/>
      <c r="AG61" s="149"/>
      <c r="AH61" s="149"/>
      <c r="AI61" s="148">
        <f t="shared" si="73"/>
        <v>14934</v>
      </c>
      <c r="AJ61" s="139">
        <f t="shared" si="74"/>
        <v>0</v>
      </c>
      <c r="AK61" s="148"/>
      <c r="AL61" s="150">
        <f t="shared" si="58"/>
        <v>0</v>
      </c>
      <c r="AM61" s="136">
        <f t="shared" si="75"/>
        <v>185418</v>
      </c>
      <c r="AN61" s="147">
        <v>0</v>
      </c>
      <c r="AO61" s="148">
        <v>14934</v>
      </c>
      <c r="AP61" s="149"/>
      <c r="AQ61" s="149"/>
      <c r="AR61" s="149"/>
      <c r="AS61" s="149"/>
      <c r="AT61" s="148">
        <f t="shared" si="76"/>
        <v>14934</v>
      </c>
      <c r="AU61" s="139">
        <f t="shared" si="77"/>
        <v>0</v>
      </c>
      <c r="AV61" s="148"/>
      <c r="AW61" s="150">
        <f t="shared" si="59"/>
        <v>0</v>
      </c>
      <c r="AX61" s="136">
        <f t="shared" si="78"/>
        <v>170484</v>
      </c>
      <c r="AY61" s="147">
        <v>0</v>
      </c>
      <c r="AZ61" s="148">
        <v>14934</v>
      </c>
      <c r="BA61" s="149"/>
      <c r="BB61" s="149"/>
      <c r="BC61" s="149"/>
      <c r="BD61" s="149"/>
      <c r="BE61" s="148">
        <f t="shared" si="79"/>
        <v>14934</v>
      </c>
      <c r="BF61" s="139">
        <f t="shared" si="80"/>
        <v>0</v>
      </c>
      <c r="BG61" s="148"/>
      <c r="BH61" s="150">
        <f t="shared" si="60"/>
        <v>0</v>
      </c>
      <c r="BI61" s="136">
        <f t="shared" si="81"/>
        <v>155550</v>
      </c>
      <c r="BJ61" s="147">
        <v>0</v>
      </c>
      <c r="BK61" s="148">
        <v>14934</v>
      </c>
      <c r="BL61" s="149"/>
      <c r="BM61" s="149"/>
      <c r="BN61" s="149"/>
      <c r="BO61" s="149"/>
      <c r="BP61" s="148">
        <f t="shared" si="82"/>
        <v>14934</v>
      </c>
      <c r="BQ61" s="139">
        <f t="shared" si="83"/>
        <v>0</v>
      </c>
      <c r="BR61" s="148"/>
      <c r="BS61" s="150">
        <f t="shared" si="61"/>
        <v>0</v>
      </c>
      <c r="BT61" s="136">
        <f t="shared" si="84"/>
        <v>140616</v>
      </c>
      <c r="BU61" s="147">
        <v>0</v>
      </c>
      <c r="BV61" s="148">
        <v>14934</v>
      </c>
      <c r="BW61" s="149"/>
      <c r="BX61" s="149"/>
      <c r="BY61" s="149"/>
      <c r="BZ61" s="149"/>
      <c r="CA61" s="148">
        <f t="shared" si="85"/>
        <v>14934</v>
      </c>
      <c r="CB61" s="139">
        <f t="shared" si="86"/>
        <v>0</v>
      </c>
      <c r="CC61" s="148"/>
      <c r="CD61" s="150">
        <f t="shared" si="62"/>
        <v>0</v>
      </c>
      <c r="CE61" s="136">
        <f t="shared" si="87"/>
        <v>125682</v>
      </c>
      <c r="CF61" s="147">
        <v>0</v>
      </c>
      <c r="CG61" s="148">
        <v>14934</v>
      </c>
      <c r="CH61" s="149"/>
      <c r="CI61" s="149"/>
      <c r="CJ61" s="149"/>
      <c r="CK61" s="149"/>
      <c r="CL61" s="148">
        <f t="shared" si="88"/>
        <v>14934</v>
      </c>
      <c r="CM61" s="139">
        <f t="shared" si="89"/>
        <v>0</v>
      </c>
      <c r="CN61" s="148"/>
      <c r="CO61" s="150">
        <f t="shared" si="63"/>
        <v>0</v>
      </c>
      <c r="CP61" s="136">
        <f t="shared" si="90"/>
        <v>110748</v>
      </c>
      <c r="CQ61" s="147">
        <v>0</v>
      </c>
      <c r="CR61" s="148">
        <v>14934</v>
      </c>
      <c r="CS61" s="149"/>
      <c r="CT61" s="149"/>
      <c r="CU61" s="149"/>
      <c r="CV61" s="149"/>
      <c r="CW61" s="148">
        <f t="shared" si="91"/>
        <v>14934</v>
      </c>
      <c r="CX61" s="139">
        <f t="shared" si="92"/>
        <v>0</v>
      </c>
      <c r="CY61" s="148"/>
      <c r="CZ61" s="150">
        <f t="shared" si="64"/>
        <v>0</v>
      </c>
      <c r="DA61" s="136">
        <f t="shared" si="93"/>
        <v>95814</v>
      </c>
      <c r="DB61" s="147">
        <v>0</v>
      </c>
      <c r="DC61" s="148">
        <v>14934</v>
      </c>
      <c r="DD61" s="149"/>
      <c r="DE61" s="149"/>
      <c r="DF61" s="149"/>
      <c r="DG61" s="149"/>
      <c r="DH61" s="148">
        <f t="shared" si="94"/>
        <v>14934</v>
      </c>
      <c r="DI61" s="139">
        <f t="shared" si="95"/>
        <v>0</v>
      </c>
      <c r="DJ61" s="148"/>
      <c r="DK61" s="150">
        <f t="shared" si="65"/>
        <v>0</v>
      </c>
      <c r="DL61" s="136">
        <f t="shared" si="96"/>
        <v>80880</v>
      </c>
      <c r="DM61" s="147">
        <v>0</v>
      </c>
      <c r="DN61" s="148">
        <v>14934</v>
      </c>
      <c r="DO61" s="149"/>
      <c r="DP61" s="149"/>
      <c r="DQ61" s="149"/>
      <c r="DR61" s="149"/>
      <c r="DS61" s="148">
        <f t="shared" si="97"/>
        <v>14934</v>
      </c>
      <c r="DT61" s="139">
        <f t="shared" si="98"/>
        <v>0</v>
      </c>
      <c r="DU61" s="148"/>
      <c r="DV61" s="150">
        <f t="shared" si="66"/>
        <v>0</v>
      </c>
      <c r="DW61" s="136">
        <f t="shared" si="99"/>
        <v>65946</v>
      </c>
      <c r="DX61" s="147">
        <v>0</v>
      </c>
      <c r="DY61" s="148">
        <v>14934</v>
      </c>
      <c r="DZ61" s="149"/>
      <c r="EA61" s="149"/>
      <c r="EB61" s="149"/>
      <c r="EC61" s="149"/>
      <c r="ED61" s="148">
        <f t="shared" si="100"/>
        <v>14934</v>
      </c>
      <c r="EE61" s="139">
        <f t="shared" si="101"/>
        <v>0</v>
      </c>
      <c r="EF61" s="148"/>
      <c r="EG61" s="150">
        <f t="shared" si="67"/>
        <v>0</v>
      </c>
      <c r="EH61" s="136">
        <f t="shared" si="102"/>
        <v>51012</v>
      </c>
      <c r="EI61" s="39">
        <v>1696184</v>
      </c>
      <c r="EJ61" s="142">
        <v>2493390.48</v>
      </c>
      <c r="EK61" s="143">
        <v>141348.66666666666</v>
      </c>
      <c r="EL61" s="143">
        <v>87553.666666666672</v>
      </c>
      <c r="EM61" s="144">
        <v>0.89385349702626604</v>
      </c>
      <c r="EN61" s="145">
        <v>0.65539430168636448</v>
      </c>
      <c r="EO61" s="44"/>
      <c r="EP61" s="44"/>
      <c r="EQ61" s="44"/>
      <c r="ER61" s="45"/>
      <c r="ES61" s="45"/>
      <c r="ET61" s="45"/>
    </row>
    <row r="62" spans="3:150" s="13" customFormat="1" x14ac:dyDescent="0.25">
      <c r="C62" s="152" t="s">
        <v>75</v>
      </c>
      <c r="D62" s="152"/>
      <c r="E62" s="152"/>
      <c r="F62" s="136">
        <v>0</v>
      </c>
      <c r="G62" s="151">
        <v>0</v>
      </c>
      <c r="H62" s="148">
        <v>14934</v>
      </c>
      <c r="I62" s="148"/>
      <c r="J62" s="148"/>
      <c r="K62" s="148"/>
      <c r="L62" s="148"/>
      <c r="M62" s="148">
        <f t="shared" si="68"/>
        <v>14934</v>
      </c>
      <c r="N62" s="139">
        <f t="shared" si="69"/>
        <v>0</v>
      </c>
      <c r="O62" s="148"/>
      <c r="P62" s="150">
        <f t="shared" si="55"/>
        <v>0</v>
      </c>
      <c r="Q62" s="136">
        <f t="shared" si="56"/>
        <v>-14934</v>
      </c>
      <c r="R62" s="151">
        <v>0</v>
      </c>
      <c r="S62" s="148">
        <v>14934</v>
      </c>
      <c r="T62" s="148"/>
      <c r="U62" s="148"/>
      <c r="V62" s="148"/>
      <c r="W62" s="148"/>
      <c r="X62" s="148">
        <f t="shared" si="70"/>
        <v>14934</v>
      </c>
      <c r="Y62" s="139">
        <f t="shared" si="71"/>
        <v>0</v>
      </c>
      <c r="Z62" s="148"/>
      <c r="AA62" s="150">
        <f t="shared" si="57"/>
        <v>0</v>
      </c>
      <c r="AB62" s="136">
        <f t="shared" si="72"/>
        <v>-29868</v>
      </c>
      <c r="AC62" s="151">
        <v>0</v>
      </c>
      <c r="AD62" s="148">
        <v>14934</v>
      </c>
      <c r="AE62" s="148"/>
      <c r="AF62" s="148"/>
      <c r="AG62" s="148"/>
      <c r="AH62" s="148"/>
      <c r="AI62" s="148">
        <f t="shared" si="73"/>
        <v>14934</v>
      </c>
      <c r="AJ62" s="139">
        <f t="shared" si="74"/>
        <v>0</v>
      </c>
      <c r="AK62" s="148"/>
      <c r="AL62" s="150">
        <f t="shared" si="58"/>
        <v>0</v>
      </c>
      <c r="AM62" s="136">
        <f t="shared" si="75"/>
        <v>-44802</v>
      </c>
      <c r="AN62" s="151">
        <v>0</v>
      </c>
      <c r="AO62" s="148">
        <v>14934</v>
      </c>
      <c r="AP62" s="148"/>
      <c r="AQ62" s="148"/>
      <c r="AR62" s="148"/>
      <c r="AS62" s="148"/>
      <c r="AT62" s="148">
        <f t="shared" si="76"/>
        <v>14934</v>
      </c>
      <c r="AU62" s="139">
        <f t="shared" si="77"/>
        <v>0</v>
      </c>
      <c r="AV62" s="148"/>
      <c r="AW62" s="150">
        <f t="shared" si="59"/>
        <v>0</v>
      </c>
      <c r="AX62" s="136">
        <f t="shared" si="78"/>
        <v>-59736</v>
      </c>
      <c r="AY62" s="151">
        <v>0</v>
      </c>
      <c r="AZ62" s="148">
        <v>14934</v>
      </c>
      <c r="BA62" s="148"/>
      <c r="BB62" s="148"/>
      <c r="BC62" s="148"/>
      <c r="BD62" s="148"/>
      <c r="BE62" s="148">
        <f t="shared" si="79"/>
        <v>14934</v>
      </c>
      <c r="BF62" s="139">
        <f t="shared" si="80"/>
        <v>0</v>
      </c>
      <c r="BG62" s="148"/>
      <c r="BH62" s="150">
        <f t="shared" si="60"/>
        <v>0</v>
      </c>
      <c r="BI62" s="136">
        <f t="shared" si="81"/>
        <v>-74670</v>
      </c>
      <c r="BJ62" s="151">
        <v>0</v>
      </c>
      <c r="BK62" s="148">
        <v>14934</v>
      </c>
      <c r="BL62" s="148"/>
      <c r="BM62" s="148"/>
      <c r="BN62" s="148"/>
      <c r="BO62" s="148"/>
      <c r="BP62" s="148">
        <f t="shared" si="82"/>
        <v>14934</v>
      </c>
      <c r="BQ62" s="139">
        <f t="shared" si="83"/>
        <v>0</v>
      </c>
      <c r="BR62" s="148"/>
      <c r="BS62" s="150">
        <f t="shared" si="61"/>
        <v>0</v>
      </c>
      <c r="BT62" s="136">
        <f t="shared" si="84"/>
        <v>-89604</v>
      </c>
      <c r="BU62" s="151">
        <v>0</v>
      </c>
      <c r="BV62" s="148">
        <v>14934</v>
      </c>
      <c r="BW62" s="148"/>
      <c r="BX62" s="148"/>
      <c r="BY62" s="148"/>
      <c r="BZ62" s="148"/>
      <c r="CA62" s="148">
        <f t="shared" si="85"/>
        <v>14934</v>
      </c>
      <c r="CB62" s="139">
        <f t="shared" si="86"/>
        <v>0</v>
      </c>
      <c r="CC62" s="148"/>
      <c r="CD62" s="150">
        <f t="shared" si="62"/>
        <v>0</v>
      </c>
      <c r="CE62" s="136">
        <f t="shared" si="87"/>
        <v>-104538</v>
      </c>
      <c r="CF62" s="151">
        <v>0</v>
      </c>
      <c r="CG62" s="148">
        <v>14934</v>
      </c>
      <c r="CH62" s="148"/>
      <c r="CI62" s="148"/>
      <c r="CJ62" s="148"/>
      <c r="CK62" s="148"/>
      <c r="CL62" s="148">
        <f t="shared" si="88"/>
        <v>14934</v>
      </c>
      <c r="CM62" s="139">
        <f t="shared" si="89"/>
        <v>0</v>
      </c>
      <c r="CN62" s="148"/>
      <c r="CO62" s="150">
        <f t="shared" si="63"/>
        <v>0</v>
      </c>
      <c r="CP62" s="136">
        <f t="shared" si="90"/>
        <v>-119472</v>
      </c>
      <c r="CQ62" s="151">
        <v>0</v>
      </c>
      <c r="CR62" s="148">
        <v>14934</v>
      </c>
      <c r="CS62" s="148"/>
      <c r="CT62" s="148"/>
      <c r="CU62" s="148"/>
      <c r="CV62" s="148"/>
      <c r="CW62" s="148">
        <f t="shared" si="91"/>
        <v>14934</v>
      </c>
      <c r="CX62" s="139">
        <f t="shared" si="92"/>
        <v>0</v>
      </c>
      <c r="CY62" s="148"/>
      <c r="CZ62" s="150">
        <f t="shared" si="64"/>
        <v>0</v>
      </c>
      <c r="DA62" s="136">
        <f t="shared" si="93"/>
        <v>-134406</v>
      </c>
      <c r="DB62" s="151">
        <v>0</v>
      </c>
      <c r="DC62" s="148">
        <v>14934</v>
      </c>
      <c r="DD62" s="148"/>
      <c r="DE62" s="148"/>
      <c r="DF62" s="148"/>
      <c r="DG62" s="148"/>
      <c r="DH62" s="148">
        <f t="shared" si="94"/>
        <v>14934</v>
      </c>
      <c r="DI62" s="139">
        <f t="shared" si="95"/>
        <v>0</v>
      </c>
      <c r="DJ62" s="148"/>
      <c r="DK62" s="150">
        <f t="shared" si="65"/>
        <v>0</v>
      </c>
      <c r="DL62" s="136">
        <f t="shared" si="96"/>
        <v>-149340</v>
      </c>
      <c r="DM62" s="151">
        <v>0</v>
      </c>
      <c r="DN62" s="148">
        <v>14934</v>
      </c>
      <c r="DO62" s="148"/>
      <c r="DP62" s="148"/>
      <c r="DQ62" s="148"/>
      <c r="DR62" s="148"/>
      <c r="DS62" s="148">
        <f t="shared" si="97"/>
        <v>14934</v>
      </c>
      <c r="DT62" s="139">
        <f t="shared" si="98"/>
        <v>0</v>
      </c>
      <c r="DU62" s="148"/>
      <c r="DV62" s="150">
        <f t="shared" si="66"/>
        <v>0</v>
      </c>
      <c r="DW62" s="136">
        <f t="shared" si="99"/>
        <v>-164274</v>
      </c>
      <c r="DX62" s="151">
        <v>0</v>
      </c>
      <c r="DY62" s="148">
        <v>14934</v>
      </c>
      <c r="DZ62" s="148"/>
      <c r="EA62" s="148"/>
      <c r="EB62" s="148"/>
      <c r="EC62" s="148"/>
      <c r="ED62" s="148">
        <f t="shared" si="100"/>
        <v>14934</v>
      </c>
      <c r="EE62" s="139">
        <f t="shared" si="101"/>
        <v>0</v>
      </c>
      <c r="EF62" s="148"/>
      <c r="EG62" s="150">
        <f t="shared" si="67"/>
        <v>0</v>
      </c>
      <c r="EH62" s="136">
        <f t="shared" si="102"/>
        <v>-179208</v>
      </c>
      <c r="EI62" s="39">
        <v>898</v>
      </c>
      <c r="EJ62" s="142">
        <v>8997.9599999999991</v>
      </c>
      <c r="EK62" s="143">
        <v>74.833333333333329</v>
      </c>
      <c r="EL62" s="143">
        <v>0</v>
      </c>
      <c r="EM62" s="144">
        <v>0</v>
      </c>
      <c r="EN62" s="145">
        <v>-1</v>
      </c>
      <c r="EO62" s="14"/>
      <c r="EP62" s="14"/>
      <c r="EQ62" s="14"/>
      <c r="ER62" s="7"/>
      <c r="ES62" s="7"/>
      <c r="ET62" s="7"/>
    </row>
    <row r="63" spans="3:150" s="46" customFormat="1" x14ac:dyDescent="0.25">
      <c r="C63" s="48" t="s">
        <v>76</v>
      </c>
      <c r="D63" s="48"/>
      <c r="E63" s="48"/>
      <c r="F63" s="146">
        <v>2648</v>
      </c>
      <c r="G63" s="147">
        <v>0</v>
      </c>
      <c r="H63" s="148">
        <v>14934</v>
      </c>
      <c r="I63" s="149"/>
      <c r="J63" s="149"/>
      <c r="K63" s="149"/>
      <c r="L63" s="149"/>
      <c r="M63" s="148">
        <f t="shared" si="68"/>
        <v>14934</v>
      </c>
      <c r="N63" s="139">
        <f t="shared" si="69"/>
        <v>0</v>
      </c>
      <c r="O63" s="148"/>
      <c r="P63" s="150">
        <f t="shared" si="55"/>
        <v>0</v>
      </c>
      <c r="Q63" s="136">
        <f t="shared" si="56"/>
        <v>-12286</v>
      </c>
      <c r="R63" s="147">
        <v>0</v>
      </c>
      <c r="S63" s="148">
        <v>14934</v>
      </c>
      <c r="T63" s="149"/>
      <c r="U63" s="149"/>
      <c r="V63" s="149"/>
      <c r="W63" s="149"/>
      <c r="X63" s="148">
        <f t="shared" si="70"/>
        <v>14934</v>
      </c>
      <c r="Y63" s="139">
        <f t="shared" si="71"/>
        <v>0</v>
      </c>
      <c r="Z63" s="148"/>
      <c r="AA63" s="150">
        <f t="shared" si="57"/>
        <v>0</v>
      </c>
      <c r="AB63" s="136">
        <f t="shared" si="72"/>
        <v>-27220</v>
      </c>
      <c r="AC63" s="147">
        <v>0</v>
      </c>
      <c r="AD63" s="148">
        <v>14934</v>
      </c>
      <c r="AE63" s="149"/>
      <c r="AF63" s="149"/>
      <c r="AG63" s="149"/>
      <c r="AH63" s="149"/>
      <c r="AI63" s="148">
        <f t="shared" si="73"/>
        <v>14934</v>
      </c>
      <c r="AJ63" s="139">
        <f t="shared" si="74"/>
        <v>0</v>
      </c>
      <c r="AK63" s="148"/>
      <c r="AL63" s="150">
        <f t="shared" si="58"/>
        <v>0</v>
      </c>
      <c r="AM63" s="136">
        <f t="shared" si="75"/>
        <v>-42154</v>
      </c>
      <c r="AN63" s="147">
        <v>0</v>
      </c>
      <c r="AO63" s="148">
        <v>14934</v>
      </c>
      <c r="AP63" s="149"/>
      <c r="AQ63" s="149"/>
      <c r="AR63" s="149"/>
      <c r="AS63" s="149"/>
      <c r="AT63" s="148">
        <f t="shared" si="76"/>
        <v>14934</v>
      </c>
      <c r="AU63" s="139">
        <f t="shared" si="77"/>
        <v>0</v>
      </c>
      <c r="AV63" s="148"/>
      <c r="AW63" s="150">
        <f t="shared" si="59"/>
        <v>0</v>
      </c>
      <c r="AX63" s="136">
        <f t="shared" si="78"/>
        <v>-57088</v>
      </c>
      <c r="AY63" s="147">
        <v>0</v>
      </c>
      <c r="AZ63" s="148">
        <v>14934</v>
      </c>
      <c r="BA63" s="149"/>
      <c r="BB63" s="149"/>
      <c r="BC63" s="149"/>
      <c r="BD63" s="149"/>
      <c r="BE63" s="148">
        <f t="shared" si="79"/>
        <v>14934</v>
      </c>
      <c r="BF63" s="139">
        <f t="shared" si="80"/>
        <v>0</v>
      </c>
      <c r="BG63" s="148"/>
      <c r="BH63" s="150">
        <f t="shared" si="60"/>
        <v>0</v>
      </c>
      <c r="BI63" s="136">
        <f t="shared" si="81"/>
        <v>-72022</v>
      </c>
      <c r="BJ63" s="147">
        <v>0</v>
      </c>
      <c r="BK63" s="148">
        <v>14934</v>
      </c>
      <c r="BL63" s="149"/>
      <c r="BM63" s="149"/>
      <c r="BN63" s="149"/>
      <c r="BO63" s="149"/>
      <c r="BP63" s="148">
        <f t="shared" si="82"/>
        <v>14934</v>
      </c>
      <c r="BQ63" s="139">
        <f t="shared" si="83"/>
        <v>0</v>
      </c>
      <c r="BR63" s="148"/>
      <c r="BS63" s="150">
        <f t="shared" si="61"/>
        <v>0</v>
      </c>
      <c r="BT63" s="136">
        <f t="shared" si="84"/>
        <v>-86956</v>
      </c>
      <c r="BU63" s="147">
        <v>0</v>
      </c>
      <c r="BV63" s="148">
        <v>14934</v>
      </c>
      <c r="BW63" s="149"/>
      <c r="BX63" s="149"/>
      <c r="BY63" s="149"/>
      <c r="BZ63" s="149"/>
      <c r="CA63" s="148">
        <f t="shared" si="85"/>
        <v>14934</v>
      </c>
      <c r="CB63" s="139">
        <f t="shared" si="86"/>
        <v>0</v>
      </c>
      <c r="CC63" s="148"/>
      <c r="CD63" s="150">
        <f t="shared" si="62"/>
        <v>0</v>
      </c>
      <c r="CE63" s="136">
        <f t="shared" si="87"/>
        <v>-101890</v>
      </c>
      <c r="CF63" s="147">
        <v>0</v>
      </c>
      <c r="CG63" s="148">
        <v>14934</v>
      </c>
      <c r="CH63" s="149"/>
      <c r="CI63" s="149"/>
      <c r="CJ63" s="149"/>
      <c r="CK63" s="149"/>
      <c r="CL63" s="148">
        <f t="shared" si="88"/>
        <v>14934</v>
      </c>
      <c r="CM63" s="139">
        <f t="shared" si="89"/>
        <v>0</v>
      </c>
      <c r="CN63" s="148"/>
      <c r="CO63" s="150">
        <f t="shared" si="63"/>
        <v>0</v>
      </c>
      <c r="CP63" s="136">
        <f t="shared" si="90"/>
        <v>-116824</v>
      </c>
      <c r="CQ63" s="147">
        <v>0</v>
      </c>
      <c r="CR63" s="148">
        <v>14934</v>
      </c>
      <c r="CS63" s="149"/>
      <c r="CT63" s="149"/>
      <c r="CU63" s="149"/>
      <c r="CV63" s="149"/>
      <c r="CW63" s="148">
        <f t="shared" si="91"/>
        <v>14934</v>
      </c>
      <c r="CX63" s="139">
        <f t="shared" si="92"/>
        <v>0</v>
      </c>
      <c r="CY63" s="148"/>
      <c r="CZ63" s="150">
        <f t="shared" si="64"/>
        <v>0</v>
      </c>
      <c r="DA63" s="136">
        <f t="shared" si="93"/>
        <v>-131758</v>
      </c>
      <c r="DB63" s="147">
        <v>0</v>
      </c>
      <c r="DC63" s="148">
        <v>14934</v>
      </c>
      <c r="DD63" s="149"/>
      <c r="DE63" s="149"/>
      <c r="DF63" s="149"/>
      <c r="DG63" s="149"/>
      <c r="DH63" s="148">
        <f t="shared" si="94"/>
        <v>14934</v>
      </c>
      <c r="DI63" s="139">
        <f t="shared" si="95"/>
        <v>0</v>
      </c>
      <c r="DJ63" s="148"/>
      <c r="DK63" s="150">
        <f t="shared" si="65"/>
        <v>0</v>
      </c>
      <c r="DL63" s="136">
        <f t="shared" si="96"/>
        <v>-146692</v>
      </c>
      <c r="DM63" s="147">
        <v>0</v>
      </c>
      <c r="DN63" s="148">
        <v>14934</v>
      </c>
      <c r="DO63" s="149"/>
      <c r="DP63" s="149"/>
      <c r="DQ63" s="149"/>
      <c r="DR63" s="149"/>
      <c r="DS63" s="148">
        <f t="shared" si="97"/>
        <v>14934</v>
      </c>
      <c r="DT63" s="139">
        <f t="shared" si="98"/>
        <v>0</v>
      </c>
      <c r="DU63" s="148"/>
      <c r="DV63" s="150">
        <f t="shared" si="66"/>
        <v>0</v>
      </c>
      <c r="DW63" s="136">
        <f t="shared" si="99"/>
        <v>-161626</v>
      </c>
      <c r="DX63" s="147">
        <v>0</v>
      </c>
      <c r="DY63" s="148">
        <v>14934</v>
      </c>
      <c r="DZ63" s="149"/>
      <c r="EA63" s="149"/>
      <c r="EB63" s="149"/>
      <c r="EC63" s="149"/>
      <c r="ED63" s="148">
        <f t="shared" si="100"/>
        <v>14934</v>
      </c>
      <c r="EE63" s="139">
        <f t="shared" si="101"/>
        <v>0</v>
      </c>
      <c r="EF63" s="148"/>
      <c r="EG63" s="150">
        <f t="shared" si="67"/>
        <v>0</v>
      </c>
      <c r="EH63" s="136">
        <f t="shared" si="102"/>
        <v>-176560</v>
      </c>
      <c r="EI63" s="39">
        <v>0</v>
      </c>
      <c r="EJ63" s="142">
        <v>0</v>
      </c>
      <c r="EK63" s="143">
        <v>0</v>
      </c>
      <c r="EL63" s="143">
        <v>11.75</v>
      </c>
      <c r="EM63" s="144" t="e">
        <v>#DIV/0!</v>
      </c>
      <c r="EN63" s="145">
        <v>-0.72674418604651159</v>
      </c>
      <c r="EO63" s="44"/>
      <c r="EP63" s="44"/>
      <c r="EQ63" s="44"/>
      <c r="ER63" s="45"/>
      <c r="ES63" s="45"/>
      <c r="ET63" s="45"/>
    </row>
    <row r="64" spans="3:150" s="13" customFormat="1" x14ac:dyDescent="0.25">
      <c r="C64" s="152" t="s">
        <v>77</v>
      </c>
      <c r="D64" s="152"/>
      <c r="E64" s="152"/>
      <c r="F64" s="136">
        <v>1409</v>
      </c>
      <c r="G64" s="151">
        <v>0</v>
      </c>
      <c r="H64" s="148">
        <v>14934</v>
      </c>
      <c r="I64" s="148"/>
      <c r="J64" s="148"/>
      <c r="K64" s="148"/>
      <c r="L64" s="148"/>
      <c r="M64" s="148">
        <f t="shared" si="68"/>
        <v>14934</v>
      </c>
      <c r="N64" s="139">
        <f t="shared" si="69"/>
        <v>0</v>
      </c>
      <c r="O64" s="148"/>
      <c r="P64" s="150">
        <f t="shared" si="55"/>
        <v>0</v>
      </c>
      <c r="Q64" s="136">
        <f t="shared" si="56"/>
        <v>-13525</v>
      </c>
      <c r="R64" s="151">
        <v>0</v>
      </c>
      <c r="S64" s="148">
        <v>14934</v>
      </c>
      <c r="T64" s="148"/>
      <c r="U64" s="148"/>
      <c r="V64" s="148"/>
      <c r="W64" s="148"/>
      <c r="X64" s="148">
        <f t="shared" si="70"/>
        <v>14934</v>
      </c>
      <c r="Y64" s="139">
        <f t="shared" si="71"/>
        <v>0</v>
      </c>
      <c r="Z64" s="148"/>
      <c r="AA64" s="150">
        <f t="shared" si="57"/>
        <v>0</v>
      </c>
      <c r="AB64" s="136">
        <f t="shared" si="72"/>
        <v>-28459</v>
      </c>
      <c r="AC64" s="151">
        <v>0</v>
      </c>
      <c r="AD64" s="148">
        <v>14934</v>
      </c>
      <c r="AE64" s="148"/>
      <c r="AF64" s="148"/>
      <c r="AG64" s="148"/>
      <c r="AH64" s="148"/>
      <c r="AI64" s="148">
        <f t="shared" si="73"/>
        <v>14934</v>
      </c>
      <c r="AJ64" s="139">
        <f t="shared" si="74"/>
        <v>0</v>
      </c>
      <c r="AK64" s="148"/>
      <c r="AL64" s="150">
        <f t="shared" si="58"/>
        <v>0</v>
      </c>
      <c r="AM64" s="136">
        <f t="shared" si="75"/>
        <v>-43393</v>
      </c>
      <c r="AN64" s="151">
        <v>0</v>
      </c>
      <c r="AO64" s="148">
        <v>14934</v>
      </c>
      <c r="AP64" s="148"/>
      <c r="AQ64" s="148"/>
      <c r="AR64" s="148"/>
      <c r="AS64" s="148"/>
      <c r="AT64" s="148">
        <f t="shared" si="76"/>
        <v>14934</v>
      </c>
      <c r="AU64" s="139">
        <f t="shared" si="77"/>
        <v>0</v>
      </c>
      <c r="AV64" s="148"/>
      <c r="AW64" s="150">
        <f t="shared" si="59"/>
        <v>0</v>
      </c>
      <c r="AX64" s="136">
        <f t="shared" si="78"/>
        <v>-58327</v>
      </c>
      <c r="AY64" s="151">
        <v>0</v>
      </c>
      <c r="AZ64" s="148">
        <v>14934</v>
      </c>
      <c r="BA64" s="148"/>
      <c r="BB64" s="148"/>
      <c r="BC64" s="148"/>
      <c r="BD64" s="148"/>
      <c r="BE64" s="148">
        <f t="shared" si="79"/>
        <v>14934</v>
      </c>
      <c r="BF64" s="139">
        <f t="shared" si="80"/>
        <v>0</v>
      </c>
      <c r="BG64" s="148"/>
      <c r="BH64" s="150">
        <f t="shared" si="60"/>
        <v>0</v>
      </c>
      <c r="BI64" s="136">
        <f t="shared" si="81"/>
        <v>-73261</v>
      </c>
      <c r="BJ64" s="151">
        <v>0</v>
      </c>
      <c r="BK64" s="148">
        <v>14934</v>
      </c>
      <c r="BL64" s="148"/>
      <c r="BM64" s="148"/>
      <c r="BN64" s="148"/>
      <c r="BO64" s="148"/>
      <c r="BP64" s="148">
        <f t="shared" si="82"/>
        <v>14934</v>
      </c>
      <c r="BQ64" s="139">
        <f t="shared" si="83"/>
        <v>0</v>
      </c>
      <c r="BR64" s="148"/>
      <c r="BS64" s="150">
        <f t="shared" si="61"/>
        <v>0</v>
      </c>
      <c r="BT64" s="136">
        <f t="shared" si="84"/>
        <v>-88195</v>
      </c>
      <c r="BU64" s="151">
        <v>0</v>
      </c>
      <c r="BV64" s="148">
        <v>14934</v>
      </c>
      <c r="BW64" s="148"/>
      <c r="BX64" s="148"/>
      <c r="BY64" s="148"/>
      <c r="BZ64" s="148"/>
      <c r="CA64" s="148">
        <f t="shared" si="85"/>
        <v>14934</v>
      </c>
      <c r="CB64" s="139">
        <f t="shared" si="86"/>
        <v>0</v>
      </c>
      <c r="CC64" s="148"/>
      <c r="CD64" s="150">
        <f t="shared" si="62"/>
        <v>0</v>
      </c>
      <c r="CE64" s="136">
        <f t="shared" si="87"/>
        <v>-103129</v>
      </c>
      <c r="CF64" s="151">
        <v>0</v>
      </c>
      <c r="CG64" s="148">
        <v>14934</v>
      </c>
      <c r="CH64" s="148"/>
      <c r="CI64" s="148"/>
      <c r="CJ64" s="148"/>
      <c r="CK64" s="148"/>
      <c r="CL64" s="148">
        <f t="shared" si="88"/>
        <v>14934</v>
      </c>
      <c r="CM64" s="139">
        <f t="shared" si="89"/>
        <v>0</v>
      </c>
      <c r="CN64" s="148"/>
      <c r="CO64" s="150">
        <f t="shared" si="63"/>
        <v>0</v>
      </c>
      <c r="CP64" s="136">
        <f t="shared" si="90"/>
        <v>-118063</v>
      </c>
      <c r="CQ64" s="151">
        <v>0</v>
      </c>
      <c r="CR64" s="148">
        <v>14934</v>
      </c>
      <c r="CS64" s="148"/>
      <c r="CT64" s="148"/>
      <c r="CU64" s="148"/>
      <c r="CV64" s="148"/>
      <c r="CW64" s="148">
        <f t="shared" si="91"/>
        <v>14934</v>
      </c>
      <c r="CX64" s="139">
        <f t="shared" si="92"/>
        <v>0</v>
      </c>
      <c r="CY64" s="148"/>
      <c r="CZ64" s="150">
        <f t="shared" si="64"/>
        <v>0</v>
      </c>
      <c r="DA64" s="136">
        <f t="shared" si="93"/>
        <v>-132997</v>
      </c>
      <c r="DB64" s="151">
        <v>0</v>
      </c>
      <c r="DC64" s="148">
        <v>14934</v>
      </c>
      <c r="DD64" s="148"/>
      <c r="DE64" s="148"/>
      <c r="DF64" s="148"/>
      <c r="DG64" s="148"/>
      <c r="DH64" s="148">
        <f t="shared" si="94"/>
        <v>14934</v>
      </c>
      <c r="DI64" s="139">
        <f t="shared" si="95"/>
        <v>0</v>
      </c>
      <c r="DJ64" s="148"/>
      <c r="DK64" s="150">
        <f t="shared" si="65"/>
        <v>0</v>
      </c>
      <c r="DL64" s="136">
        <f t="shared" si="96"/>
        <v>-147931</v>
      </c>
      <c r="DM64" s="151">
        <v>0</v>
      </c>
      <c r="DN64" s="148">
        <v>14934</v>
      </c>
      <c r="DO64" s="148"/>
      <c r="DP64" s="148"/>
      <c r="DQ64" s="148"/>
      <c r="DR64" s="148"/>
      <c r="DS64" s="148">
        <f t="shared" si="97"/>
        <v>14934</v>
      </c>
      <c r="DT64" s="139">
        <f t="shared" si="98"/>
        <v>0</v>
      </c>
      <c r="DU64" s="148"/>
      <c r="DV64" s="150">
        <f t="shared" si="66"/>
        <v>0</v>
      </c>
      <c r="DW64" s="136">
        <f t="shared" si="99"/>
        <v>-162865</v>
      </c>
      <c r="DX64" s="151">
        <v>0</v>
      </c>
      <c r="DY64" s="148">
        <v>14934</v>
      </c>
      <c r="DZ64" s="148"/>
      <c r="EA64" s="148"/>
      <c r="EB64" s="148"/>
      <c r="EC64" s="148"/>
      <c r="ED64" s="148">
        <f t="shared" si="100"/>
        <v>14934</v>
      </c>
      <c r="EE64" s="139">
        <f t="shared" si="101"/>
        <v>0</v>
      </c>
      <c r="EF64" s="148"/>
      <c r="EG64" s="150">
        <f t="shared" si="67"/>
        <v>0</v>
      </c>
      <c r="EH64" s="136">
        <f t="shared" si="102"/>
        <v>-177799</v>
      </c>
      <c r="EI64" s="39">
        <v>1409</v>
      </c>
      <c r="EJ64" s="142">
        <v>14118.18</v>
      </c>
      <c r="EK64" s="143">
        <v>117.41666666666667</v>
      </c>
      <c r="EL64" s="143">
        <v>0</v>
      </c>
      <c r="EM64" s="144">
        <v>0</v>
      </c>
      <c r="EN64" s="145">
        <v>-1</v>
      </c>
      <c r="EO64" s="14"/>
      <c r="EP64" s="14"/>
      <c r="EQ64" s="14"/>
      <c r="ER64" s="7"/>
      <c r="ES64" s="7"/>
      <c r="ET64" s="7"/>
    </row>
    <row r="65" spans="3:150" s="46" customFormat="1" x14ac:dyDescent="0.25">
      <c r="C65" s="48" t="s">
        <v>78</v>
      </c>
      <c r="D65" s="48"/>
      <c r="E65" s="48"/>
      <c r="F65" s="146">
        <v>3275</v>
      </c>
      <c r="G65" s="147">
        <v>0</v>
      </c>
      <c r="H65" s="148">
        <v>14934</v>
      </c>
      <c r="I65" s="149"/>
      <c r="J65" s="149"/>
      <c r="K65" s="149"/>
      <c r="L65" s="149"/>
      <c r="M65" s="148">
        <f t="shared" si="68"/>
        <v>14934</v>
      </c>
      <c r="N65" s="139">
        <f t="shared" si="69"/>
        <v>0</v>
      </c>
      <c r="O65" s="148"/>
      <c r="P65" s="150">
        <f t="shared" si="55"/>
        <v>0</v>
      </c>
      <c r="Q65" s="136">
        <f t="shared" si="56"/>
        <v>-11659</v>
      </c>
      <c r="R65" s="147">
        <v>0</v>
      </c>
      <c r="S65" s="148">
        <v>14934</v>
      </c>
      <c r="T65" s="149"/>
      <c r="U65" s="149"/>
      <c r="V65" s="149"/>
      <c r="W65" s="149"/>
      <c r="X65" s="148">
        <f t="shared" si="70"/>
        <v>14934</v>
      </c>
      <c r="Y65" s="139">
        <f t="shared" si="71"/>
        <v>0</v>
      </c>
      <c r="Z65" s="148"/>
      <c r="AA65" s="150">
        <f t="shared" si="57"/>
        <v>0</v>
      </c>
      <c r="AB65" s="136">
        <f t="shared" si="72"/>
        <v>-26593</v>
      </c>
      <c r="AC65" s="147">
        <v>0</v>
      </c>
      <c r="AD65" s="148">
        <v>14934</v>
      </c>
      <c r="AE65" s="149"/>
      <c r="AF65" s="149"/>
      <c r="AG65" s="149"/>
      <c r="AH65" s="149"/>
      <c r="AI65" s="148">
        <f t="shared" si="73"/>
        <v>14934</v>
      </c>
      <c r="AJ65" s="139">
        <f t="shared" si="74"/>
        <v>0</v>
      </c>
      <c r="AK65" s="148"/>
      <c r="AL65" s="150">
        <f t="shared" si="58"/>
        <v>0</v>
      </c>
      <c r="AM65" s="136">
        <f t="shared" si="75"/>
        <v>-41527</v>
      </c>
      <c r="AN65" s="147">
        <v>0</v>
      </c>
      <c r="AO65" s="148">
        <v>14934</v>
      </c>
      <c r="AP65" s="149"/>
      <c r="AQ65" s="149"/>
      <c r="AR65" s="149"/>
      <c r="AS65" s="149"/>
      <c r="AT65" s="148">
        <f t="shared" si="76"/>
        <v>14934</v>
      </c>
      <c r="AU65" s="139">
        <f t="shared" si="77"/>
        <v>0</v>
      </c>
      <c r="AV65" s="148"/>
      <c r="AW65" s="150">
        <f t="shared" si="59"/>
        <v>0</v>
      </c>
      <c r="AX65" s="136">
        <f t="shared" si="78"/>
        <v>-56461</v>
      </c>
      <c r="AY65" s="147">
        <v>0</v>
      </c>
      <c r="AZ65" s="148">
        <v>14934</v>
      </c>
      <c r="BA65" s="149"/>
      <c r="BB65" s="149"/>
      <c r="BC65" s="149"/>
      <c r="BD65" s="149"/>
      <c r="BE65" s="148">
        <f t="shared" si="79"/>
        <v>14934</v>
      </c>
      <c r="BF65" s="139">
        <f t="shared" si="80"/>
        <v>0</v>
      </c>
      <c r="BG65" s="148"/>
      <c r="BH65" s="150">
        <f t="shared" si="60"/>
        <v>0</v>
      </c>
      <c r="BI65" s="136">
        <f t="shared" si="81"/>
        <v>-71395</v>
      </c>
      <c r="BJ65" s="147">
        <v>0</v>
      </c>
      <c r="BK65" s="148">
        <v>14934</v>
      </c>
      <c r="BL65" s="149"/>
      <c r="BM65" s="149"/>
      <c r="BN65" s="149"/>
      <c r="BO65" s="149"/>
      <c r="BP65" s="148">
        <f t="shared" si="82"/>
        <v>14934</v>
      </c>
      <c r="BQ65" s="139">
        <f t="shared" si="83"/>
        <v>0</v>
      </c>
      <c r="BR65" s="148"/>
      <c r="BS65" s="150">
        <f t="shared" si="61"/>
        <v>0</v>
      </c>
      <c r="BT65" s="136">
        <f t="shared" si="84"/>
        <v>-86329</v>
      </c>
      <c r="BU65" s="147">
        <v>0</v>
      </c>
      <c r="BV65" s="148">
        <v>14934</v>
      </c>
      <c r="BW65" s="149"/>
      <c r="BX65" s="149"/>
      <c r="BY65" s="149"/>
      <c r="BZ65" s="149"/>
      <c r="CA65" s="148">
        <f t="shared" si="85"/>
        <v>14934</v>
      </c>
      <c r="CB65" s="139">
        <f t="shared" si="86"/>
        <v>0</v>
      </c>
      <c r="CC65" s="148"/>
      <c r="CD65" s="150">
        <f t="shared" si="62"/>
        <v>0</v>
      </c>
      <c r="CE65" s="136">
        <f t="shared" si="87"/>
        <v>-101263</v>
      </c>
      <c r="CF65" s="147">
        <v>0</v>
      </c>
      <c r="CG65" s="148">
        <v>14934</v>
      </c>
      <c r="CH65" s="149"/>
      <c r="CI65" s="149"/>
      <c r="CJ65" s="149"/>
      <c r="CK65" s="149"/>
      <c r="CL65" s="148">
        <f t="shared" si="88"/>
        <v>14934</v>
      </c>
      <c r="CM65" s="139">
        <f t="shared" si="89"/>
        <v>0</v>
      </c>
      <c r="CN65" s="148"/>
      <c r="CO65" s="150">
        <f t="shared" si="63"/>
        <v>0</v>
      </c>
      <c r="CP65" s="136">
        <f t="shared" si="90"/>
        <v>-116197</v>
      </c>
      <c r="CQ65" s="147">
        <v>0</v>
      </c>
      <c r="CR65" s="148">
        <v>14934</v>
      </c>
      <c r="CS65" s="149"/>
      <c r="CT65" s="149"/>
      <c r="CU65" s="149"/>
      <c r="CV65" s="149"/>
      <c r="CW65" s="148">
        <f t="shared" si="91"/>
        <v>14934</v>
      </c>
      <c r="CX65" s="139">
        <f t="shared" si="92"/>
        <v>0</v>
      </c>
      <c r="CY65" s="148"/>
      <c r="CZ65" s="150">
        <f t="shared" si="64"/>
        <v>0</v>
      </c>
      <c r="DA65" s="136">
        <f t="shared" si="93"/>
        <v>-131131</v>
      </c>
      <c r="DB65" s="147">
        <v>0</v>
      </c>
      <c r="DC65" s="148">
        <v>14934</v>
      </c>
      <c r="DD65" s="149"/>
      <c r="DE65" s="149"/>
      <c r="DF65" s="149"/>
      <c r="DG65" s="149"/>
      <c r="DH65" s="148">
        <f t="shared" si="94"/>
        <v>14934</v>
      </c>
      <c r="DI65" s="139">
        <f t="shared" si="95"/>
        <v>0</v>
      </c>
      <c r="DJ65" s="148"/>
      <c r="DK65" s="150">
        <f t="shared" si="65"/>
        <v>0</v>
      </c>
      <c r="DL65" s="136">
        <f t="shared" si="96"/>
        <v>-146065</v>
      </c>
      <c r="DM65" s="147">
        <v>0</v>
      </c>
      <c r="DN65" s="148">
        <v>14934</v>
      </c>
      <c r="DO65" s="149"/>
      <c r="DP65" s="149"/>
      <c r="DQ65" s="149"/>
      <c r="DR65" s="149"/>
      <c r="DS65" s="148">
        <f t="shared" si="97"/>
        <v>14934</v>
      </c>
      <c r="DT65" s="139">
        <f t="shared" si="98"/>
        <v>0</v>
      </c>
      <c r="DU65" s="148"/>
      <c r="DV65" s="150">
        <f t="shared" si="66"/>
        <v>0</v>
      </c>
      <c r="DW65" s="136">
        <f t="shared" si="99"/>
        <v>-160999</v>
      </c>
      <c r="DX65" s="147">
        <v>0</v>
      </c>
      <c r="DY65" s="148">
        <v>14934</v>
      </c>
      <c r="DZ65" s="149"/>
      <c r="EA65" s="149"/>
      <c r="EB65" s="149"/>
      <c r="EC65" s="149"/>
      <c r="ED65" s="148">
        <f t="shared" si="100"/>
        <v>14934</v>
      </c>
      <c r="EE65" s="139">
        <f t="shared" si="101"/>
        <v>0</v>
      </c>
      <c r="EF65" s="148"/>
      <c r="EG65" s="150">
        <f t="shared" si="67"/>
        <v>0</v>
      </c>
      <c r="EH65" s="136">
        <f t="shared" si="102"/>
        <v>-175933</v>
      </c>
      <c r="EI65" s="39">
        <v>0</v>
      </c>
      <c r="EJ65" s="142">
        <v>0</v>
      </c>
      <c r="EK65" s="143">
        <v>0</v>
      </c>
      <c r="EL65" s="143">
        <v>61.75</v>
      </c>
      <c r="EM65" s="144" t="e">
        <v>#DIV/0!</v>
      </c>
      <c r="EN65" s="145">
        <v>1.3375394321766558</v>
      </c>
      <c r="EO65" s="44"/>
      <c r="EP65" s="44"/>
      <c r="EQ65" s="44"/>
      <c r="ER65" s="45"/>
      <c r="ES65" s="45"/>
      <c r="ET65" s="45"/>
    </row>
    <row r="66" spans="3:150" s="13" customFormat="1" x14ac:dyDescent="0.25">
      <c r="C66" s="152" t="s">
        <v>79</v>
      </c>
      <c r="D66" s="152"/>
      <c r="E66" s="152"/>
      <c r="F66" s="136">
        <v>3318</v>
      </c>
      <c r="G66" s="151">
        <v>0</v>
      </c>
      <c r="H66" s="148">
        <v>14934</v>
      </c>
      <c r="I66" s="148"/>
      <c r="J66" s="148"/>
      <c r="K66" s="148"/>
      <c r="L66" s="148"/>
      <c r="M66" s="148">
        <f t="shared" si="68"/>
        <v>14934</v>
      </c>
      <c r="N66" s="139">
        <f t="shared" si="69"/>
        <v>0</v>
      </c>
      <c r="O66" s="148"/>
      <c r="P66" s="150">
        <f t="shared" si="55"/>
        <v>0</v>
      </c>
      <c r="Q66" s="136">
        <f t="shared" si="56"/>
        <v>-11616</v>
      </c>
      <c r="R66" s="151">
        <v>0</v>
      </c>
      <c r="S66" s="148">
        <v>14934</v>
      </c>
      <c r="T66" s="148"/>
      <c r="U66" s="148"/>
      <c r="V66" s="148"/>
      <c r="W66" s="148"/>
      <c r="X66" s="148">
        <f t="shared" si="70"/>
        <v>14934</v>
      </c>
      <c r="Y66" s="139">
        <f t="shared" si="71"/>
        <v>0</v>
      </c>
      <c r="Z66" s="148"/>
      <c r="AA66" s="150">
        <f t="shared" si="57"/>
        <v>0</v>
      </c>
      <c r="AB66" s="136">
        <f t="shared" si="72"/>
        <v>-26550</v>
      </c>
      <c r="AC66" s="151">
        <v>0</v>
      </c>
      <c r="AD66" s="148">
        <v>14934</v>
      </c>
      <c r="AE66" s="148"/>
      <c r="AF66" s="148"/>
      <c r="AG66" s="148"/>
      <c r="AH66" s="148"/>
      <c r="AI66" s="148">
        <f t="shared" si="73"/>
        <v>14934</v>
      </c>
      <c r="AJ66" s="139">
        <f t="shared" si="74"/>
        <v>0</v>
      </c>
      <c r="AK66" s="148"/>
      <c r="AL66" s="150">
        <f t="shared" si="58"/>
        <v>0</v>
      </c>
      <c r="AM66" s="136">
        <f t="shared" si="75"/>
        <v>-41484</v>
      </c>
      <c r="AN66" s="151">
        <v>0</v>
      </c>
      <c r="AO66" s="148">
        <v>14934</v>
      </c>
      <c r="AP66" s="148"/>
      <c r="AQ66" s="148"/>
      <c r="AR66" s="148"/>
      <c r="AS66" s="148"/>
      <c r="AT66" s="148">
        <f t="shared" si="76"/>
        <v>14934</v>
      </c>
      <c r="AU66" s="139">
        <f t="shared" si="77"/>
        <v>0</v>
      </c>
      <c r="AV66" s="148"/>
      <c r="AW66" s="150">
        <f t="shared" si="59"/>
        <v>0</v>
      </c>
      <c r="AX66" s="136">
        <f t="shared" si="78"/>
        <v>-56418</v>
      </c>
      <c r="AY66" s="151">
        <v>0</v>
      </c>
      <c r="AZ66" s="148">
        <v>14934</v>
      </c>
      <c r="BA66" s="148"/>
      <c r="BB66" s="148"/>
      <c r="BC66" s="148"/>
      <c r="BD66" s="148"/>
      <c r="BE66" s="148">
        <f t="shared" si="79"/>
        <v>14934</v>
      </c>
      <c r="BF66" s="139">
        <f t="shared" si="80"/>
        <v>0</v>
      </c>
      <c r="BG66" s="148"/>
      <c r="BH66" s="150">
        <f t="shared" si="60"/>
        <v>0</v>
      </c>
      <c r="BI66" s="136">
        <f t="shared" si="81"/>
        <v>-71352</v>
      </c>
      <c r="BJ66" s="151">
        <v>0</v>
      </c>
      <c r="BK66" s="148">
        <v>14934</v>
      </c>
      <c r="BL66" s="148"/>
      <c r="BM66" s="148"/>
      <c r="BN66" s="148"/>
      <c r="BO66" s="148"/>
      <c r="BP66" s="148">
        <f t="shared" si="82"/>
        <v>14934</v>
      </c>
      <c r="BQ66" s="139">
        <f t="shared" si="83"/>
        <v>0</v>
      </c>
      <c r="BR66" s="148"/>
      <c r="BS66" s="150">
        <f t="shared" si="61"/>
        <v>0</v>
      </c>
      <c r="BT66" s="136">
        <f t="shared" si="84"/>
        <v>-86286</v>
      </c>
      <c r="BU66" s="151">
        <v>0</v>
      </c>
      <c r="BV66" s="148">
        <v>14934</v>
      </c>
      <c r="BW66" s="148"/>
      <c r="BX66" s="148"/>
      <c r="BY66" s="148"/>
      <c r="BZ66" s="148"/>
      <c r="CA66" s="148">
        <f t="shared" si="85"/>
        <v>14934</v>
      </c>
      <c r="CB66" s="139">
        <f t="shared" si="86"/>
        <v>0</v>
      </c>
      <c r="CC66" s="148"/>
      <c r="CD66" s="150">
        <f t="shared" si="62"/>
        <v>0</v>
      </c>
      <c r="CE66" s="136">
        <f t="shared" si="87"/>
        <v>-101220</v>
      </c>
      <c r="CF66" s="151">
        <v>0</v>
      </c>
      <c r="CG66" s="148">
        <v>14934</v>
      </c>
      <c r="CH66" s="148"/>
      <c r="CI66" s="148"/>
      <c r="CJ66" s="148"/>
      <c r="CK66" s="148"/>
      <c r="CL66" s="148">
        <f t="shared" si="88"/>
        <v>14934</v>
      </c>
      <c r="CM66" s="139">
        <f t="shared" si="89"/>
        <v>0</v>
      </c>
      <c r="CN66" s="148"/>
      <c r="CO66" s="150">
        <f t="shared" si="63"/>
        <v>0</v>
      </c>
      <c r="CP66" s="136">
        <f t="shared" si="90"/>
        <v>-116154</v>
      </c>
      <c r="CQ66" s="151">
        <v>0</v>
      </c>
      <c r="CR66" s="148">
        <v>14934</v>
      </c>
      <c r="CS66" s="148"/>
      <c r="CT66" s="148"/>
      <c r="CU66" s="148"/>
      <c r="CV66" s="148"/>
      <c r="CW66" s="148">
        <f t="shared" si="91"/>
        <v>14934</v>
      </c>
      <c r="CX66" s="139">
        <f t="shared" si="92"/>
        <v>0</v>
      </c>
      <c r="CY66" s="148"/>
      <c r="CZ66" s="150">
        <f t="shared" si="64"/>
        <v>0</v>
      </c>
      <c r="DA66" s="136">
        <f t="shared" si="93"/>
        <v>-131088</v>
      </c>
      <c r="DB66" s="151">
        <v>0</v>
      </c>
      <c r="DC66" s="148">
        <v>14934</v>
      </c>
      <c r="DD66" s="148"/>
      <c r="DE66" s="148"/>
      <c r="DF66" s="148"/>
      <c r="DG66" s="148"/>
      <c r="DH66" s="148">
        <f t="shared" si="94"/>
        <v>14934</v>
      </c>
      <c r="DI66" s="139">
        <f t="shared" si="95"/>
        <v>0</v>
      </c>
      <c r="DJ66" s="148"/>
      <c r="DK66" s="150">
        <f t="shared" si="65"/>
        <v>0</v>
      </c>
      <c r="DL66" s="136">
        <f t="shared" si="96"/>
        <v>-146022</v>
      </c>
      <c r="DM66" s="151">
        <v>0</v>
      </c>
      <c r="DN66" s="148">
        <v>14934</v>
      </c>
      <c r="DO66" s="148"/>
      <c r="DP66" s="148"/>
      <c r="DQ66" s="148"/>
      <c r="DR66" s="148"/>
      <c r="DS66" s="148">
        <f t="shared" si="97"/>
        <v>14934</v>
      </c>
      <c r="DT66" s="139">
        <f t="shared" si="98"/>
        <v>0</v>
      </c>
      <c r="DU66" s="148"/>
      <c r="DV66" s="150">
        <f t="shared" si="66"/>
        <v>0</v>
      </c>
      <c r="DW66" s="136">
        <f t="shared" si="99"/>
        <v>-160956</v>
      </c>
      <c r="DX66" s="151">
        <v>0</v>
      </c>
      <c r="DY66" s="148">
        <v>14934</v>
      </c>
      <c r="DZ66" s="148"/>
      <c r="EA66" s="148"/>
      <c r="EB66" s="148"/>
      <c r="EC66" s="148"/>
      <c r="ED66" s="148">
        <f t="shared" si="100"/>
        <v>14934</v>
      </c>
      <c r="EE66" s="139">
        <f t="shared" si="101"/>
        <v>0</v>
      </c>
      <c r="EF66" s="148"/>
      <c r="EG66" s="150">
        <f t="shared" si="67"/>
        <v>0</v>
      </c>
      <c r="EH66" s="136">
        <f t="shared" si="102"/>
        <v>-175890</v>
      </c>
      <c r="EI66" s="39">
        <v>0</v>
      </c>
      <c r="EJ66" s="142">
        <v>0</v>
      </c>
      <c r="EK66" s="143">
        <v>0</v>
      </c>
      <c r="EL66" s="143">
        <v>62.916666666666664</v>
      </c>
      <c r="EM66" s="144" t="e">
        <v>#DIV/0!</v>
      </c>
      <c r="EN66" s="145">
        <v>2.6124401913875595</v>
      </c>
      <c r="EO66" s="14"/>
      <c r="EP66" s="14"/>
      <c r="EQ66" s="14"/>
      <c r="ER66" s="7"/>
      <c r="ES66" s="7"/>
      <c r="ET66" s="7"/>
    </row>
    <row r="67" spans="3:150" s="46" customFormat="1" x14ac:dyDescent="0.25">
      <c r="C67" s="48" t="s">
        <v>80</v>
      </c>
      <c r="D67" s="48"/>
      <c r="E67" s="48"/>
      <c r="F67" s="146">
        <v>21850</v>
      </c>
      <c r="G67" s="147">
        <v>0</v>
      </c>
      <c r="H67" s="148">
        <v>14934</v>
      </c>
      <c r="I67" s="149"/>
      <c r="J67" s="149"/>
      <c r="K67" s="149"/>
      <c r="L67" s="149"/>
      <c r="M67" s="148">
        <f t="shared" si="68"/>
        <v>14934</v>
      </c>
      <c r="N67" s="139">
        <f t="shared" si="69"/>
        <v>0</v>
      </c>
      <c r="O67" s="148"/>
      <c r="P67" s="150">
        <f t="shared" si="55"/>
        <v>0</v>
      </c>
      <c r="Q67" s="136">
        <f t="shared" si="56"/>
        <v>6916</v>
      </c>
      <c r="R67" s="147">
        <v>0</v>
      </c>
      <c r="S67" s="148">
        <v>14934</v>
      </c>
      <c r="T67" s="149"/>
      <c r="U67" s="149"/>
      <c r="V67" s="149"/>
      <c r="W67" s="149"/>
      <c r="X67" s="148">
        <f t="shared" si="70"/>
        <v>14934</v>
      </c>
      <c r="Y67" s="139">
        <f t="shared" si="71"/>
        <v>0</v>
      </c>
      <c r="Z67" s="148"/>
      <c r="AA67" s="150">
        <f t="shared" si="57"/>
        <v>0</v>
      </c>
      <c r="AB67" s="136">
        <f t="shared" si="72"/>
        <v>-8018</v>
      </c>
      <c r="AC67" s="147">
        <v>0</v>
      </c>
      <c r="AD67" s="148">
        <v>14934</v>
      </c>
      <c r="AE67" s="149"/>
      <c r="AF67" s="149"/>
      <c r="AG67" s="149"/>
      <c r="AH67" s="149"/>
      <c r="AI67" s="148">
        <f t="shared" si="73"/>
        <v>14934</v>
      </c>
      <c r="AJ67" s="139">
        <f t="shared" si="74"/>
        <v>0</v>
      </c>
      <c r="AK67" s="148"/>
      <c r="AL67" s="150">
        <f t="shared" si="58"/>
        <v>0</v>
      </c>
      <c r="AM67" s="136">
        <f t="shared" si="75"/>
        <v>-22952</v>
      </c>
      <c r="AN67" s="147">
        <v>0</v>
      </c>
      <c r="AO67" s="148">
        <v>14934</v>
      </c>
      <c r="AP67" s="149"/>
      <c r="AQ67" s="149"/>
      <c r="AR67" s="149"/>
      <c r="AS67" s="149"/>
      <c r="AT67" s="148">
        <f t="shared" si="76"/>
        <v>14934</v>
      </c>
      <c r="AU67" s="139">
        <f t="shared" si="77"/>
        <v>0</v>
      </c>
      <c r="AV67" s="148"/>
      <c r="AW67" s="150">
        <f t="shared" si="59"/>
        <v>0</v>
      </c>
      <c r="AX67" s="136">
        <f t="shared" si="78"/>
        <v>-37886</v>
      </c>
      <c r="AY67" s="147">
        <v>0</v>
      </c>
      <c r="AZ67" s="148">
        <v>14934</v>
      </c>
      <c r="BA67" s="149"/>
      <c r="BB67" s="149"/>
      <c r="BC67" s="149"/>
      <c r="BD67" s="149"/>
      <c r="BE67" s="148">
        <f t="shared" si="79"/>
        <v>14934</v>
      </c>
      <c r="BF67" s="139">
        <f t="shared" si="80"/>
        <v>0</v>
      </c>
      <c r="BG67" s="148"/>
      <c r="BH67" s="150">
        <f t="shared" si="60"/>
        <v>0</v>
      </c>
      <c r="BI67" s="136">
        <f t="shared" si="81"/>
        <v>-52820</v>
      </c>
      <c r="BJ67" s="147">
        <v>0</v>
      </c>
      <c r="BK67" s="148">
        <v>14934</v>
      </c>
      <c r="BL67" s="149"/>
      <c r="BM67" s="149"/>
      <c r="BN67" s="149"/>
      <c r="BO67" s="149"/>
      <c r="BP67" s="148">
        <f t="shared" si="82"/>
        <v>14934</v>
      </c>
      <c r="BQ67" s="139">
        <f t="shared" si="83"/>
        <v>0</v>
      </c>
      <c r="BR67" s="148"/>
      <c r="BS67" s="150">
        <f t="shared" si="61"/>
        <v>0</v>
      </c>
      <c r="BT67" s="136">
        <f t="shared" si="84"/>
        <v>-67754</v>
      </c>
      <c r="BU67" s="147">
        <v>0</v>
      </c>
      <c r="BV67" s="148">
        <v>14934</v>
      </c>
      <c r="BW67" s="149"/>
      <c r="BX67" s="149"/>
      <c r="BY67" s="149"/>
      <c r="BZ67" s="149"/>
      <c r="CA67" s="148">
        <f t="shared" si="85"/>
        <v>14934</v>
      </c>
      <c r="CB67" s="139">
        <f t="shared" si="86"/>
        <v>0</v>
      </c>
      <c r="CC67" s="148"/>
      <c r="CD67" s="150">
        <f t="shared" si="62"/>
        <v>0</v>
      </c>
      <c r="CE67" s="136">
        <f t="shared" si="87"/>
        <v>-82688</v>
      </c>
      <c r="CF67" s="147">
        <v>0</v>
      </c>
      <c r="CG67" s="148">
        <v>14934</v>
      </c>
      <c r="CH67" s="149"/>
      <c r="CI67" s="149"/>
      <c r="CJ67" s="149"/>
      <c r="CK67" s="149"/>
      <c r="CL67" s="148">
        <f t="shared" si="88"/>
        <v>14934</v>
      </c>
      <c r="CM67" s="139">
        <f t="shared" si="89"/>
        <v>0</v>
      </c>
      <c r="CN67" s="148"/>
      <c r="CO67" s="150">
        <f t="shared" si="63"/>
        <v>0</v>
      </c>
      <c r="CP67" s="136">
        <f t="shared" si="90"/>
        <v>-97622</v>
      </c>
      <c r="CQ67" s="147">
        <v>0</v>
      </c>
      <c r="CR67" s="148">
        <v>14934</v>
      </c>
      <c r="CS67" s="149"/>
      <c r="CT67" s="149"/>
      <c r="CU67" s="149"/>
      <c r="CV67" s="149"/>
      <c r="CW67" s="148">
        <f t="shared" si="91"/>
        <v>14934</v>
      </c>
      <c r="CX67" s="139">
        <f t="shared" si="92"/>
        <v>0</v>
      </c>
      <c r="CY67" s="148"/>
      <c r="CZ67" s="150">
        <f t="shared" si="64"/>
        <v>0</v>
      </c>
      <c r="DA67" s="136">
        <f t="shared" si="93"/>
        <v>-112556</v>
      </c>
      <c r="DB67" s="147">
        <v>0</v>
      </c>
      <c r="DC67" s="148">
        <v>14934</v>
      </c>
      <c r="DD67" s="149"/>
      <c r="DE67" s="149"/>
      <c r="DF67" s="149"/>
      <c r="DG67" s="149"/>
      <c r="DH67" s="148">
        <f t="shared" si="94"/>
        <v>14934</v>
      </c>
      <c r="DI67" s="139">
        <f t="shared" si="95"/>
        <v>0</v>
      </c>
      <c r="DJ67" s="148"/>
      <c r="DK67" s="150">
        <f t="shared" si="65"/>
        <v>0</v>
      </c>
      <c r="DL67" s="136">
        <f t="shared" si="96"/>
        <v>-127490</v>
      </c>
      <c r="DM67" s="147">
        <v>0</v>
      </c>
      <c r="DN67" s="148">
        <v>14934</v>
      </c>
      <c r="DO67" s="149"/>
      <c r="DP67" s="149"/>
      <c r="DQ67" s="149"/>
      <c r="DR67" s="149"/>
      <c r="DS67" s="148">
        <f t="shared" si="97"/>
        <v>14934</v>
      </c>
      <c r="DT67" s="139">
        <f t="shared" si="98"/>
        <v>0</v>
      </c>
      <c r="DU67" s="148"/>
      <c r="DV67" s="150">
        <f t="shared" si="66"/>
        <v>0</v>
      </c>
      <c r="DW67" s="136">
        <f t="shared" si="99"/>
        <v>-142424</v>
      </c>
      <c r="DX67" s="147">
        <v>0</v>
      </c>
      <c r="DY67" s="148">
        <v>14934</v>
      </c>
      <c r="DZ67" s="149"/>
      <c r="EA67" s="149"/>
      <c r="EB67" s="149"/>
      <c r="EC67" s="149"/>
      <c r="ED67" s="148">
        <f t="shared" si="100"/>
        <v>14934</v>
      </c>
      <c r="EE67" s="139">
        <f t="shared" si="101"/>
        <v>0</v>
      </c>
      <c r="EF67" s="148"/>
      <c r="EG67" s="150">
        <f t="shared" si="67"/>
        <v>0</v>
      </c>
      <c r="EH67" s="136">
        <f t="shared" si="102"/>
        <v>-157358</v>
      </c>
      <c r="EI67" s="39">
        <v>22333</v>
      </c>
      <c r="EJ67" s="142">
        <v>230476.56000000003</v>
      </c>
      <c r="EK67" s="143">
        <v>1861.0833333333333</v>
      </c>
      <c r="EL67" s="143">
        <v>1642</v>
      </c>
      <c r="EM67" s="144">
        <v>6.1813459902386603</v>
      </c>
      <c r="EN67" s="145">
        <v>0.57166786312514961</v>
      </c>
      <c r="EO67" s="44"/>
      <c r="EP67" s="44"/>
      <c r="EQ67" s="44"/>
      <c r="ER67" s="45"/>
      <c r="ES67" s="45"/>
      <c r="ET67" s="45"/>
    </row>
    <row r="68" spans="3:150" s="13" customFormat="1" ht="21" thickBot="1" x14ac:dyDescent="0.3">
      <c r="C68" s="152" t="s">
        <v>81</v>
      </c>
      <c r="D68" s="152"/>
      <c r="E68" s="152"/>
      <c r="F68" s="136">
        <v>0</v>
      </c>
      <c r="G68" s="153">
        <v>0</v>
      </c>
      <c r="H68" s="154">
        <v>14934</v>
      </c>
      <c r="I68" s="154"/>
      <c r="J68" s="154"/>
      <c r="K68" s="154"/>
      <c r="L68" s="154"/>
      <c r="M68" s="154">
        <f t="shared" si="68"/>
        <v>14934</v>
      </c>
      <c r="N68" s="139">
        <f t="shared" si="69"/>
        <v>0</v>
      </c>
      <c r="O68" s="154"/>
      <c r="P68" s="155">
        <f t="shared" si="55"/>
        <v>0</v>
      </c>
      <c r="Q68" s="156">
        <f t="shared" si="56"/>
        <v>-14934</v>
      </c>
      <c r="R68" s="153">
        <v>0</v>
      </c>
      <c r="S68" s="154">
        <v>14934</v>
      </c>
      <c r="T68" s="154"/>
      <c r="U68" s="154"/>
      <c r="V68" s="154"/>
      <c r="W68" s="154"/>
      <c r="X68" s="154">
        <f t="shared" si="70"/>
        <v>14934</v>
      </c>
      <c r="Y68" s="139">
        <f t="shared" si="71"/>
        <v>0</v>
      </c>
      <c r="Z68" s="154"/>
      <c r="AA68" s="155">
        <f t="shared" si="57"/>
        <v>0</v>
      </c>
      <c r="AB68" s="156">
        <f t="shared" si="72"/>
        <v>-29868</v>
      </c>
      <c r="AC68" s="153">
        <v>0</v>
      </c>
      <c r="AD68" s="154">
        <v>14934</v>
      </c>
      <c r="AE68" s="154"/>
      <c r="AF68" s="154"/>
      <c r="AG68" s="154"/>
      <c r="AH68" s="154"/>
      <c r="AI68" s="154">
        <f t="shared" si="73"/>
        <v>14934</v>
      </c>
      <c r="AJ68" s="139">
        <f t="shared" si="74"/>
        <v>0</v>
      </c>
      <c r="AK68" s="154"/>
      <c r="AL68" s="155">
        <f t="shared" si="58"/>
        <v>0</v>
      </c>
      <c r="AM68" s="156">
        <f t="shared" si="75"/>
        <v>-44802</v>
      </c>
      <c r="AN68" s="153">
        <v>0</v>
      </c>
      <c r="AO68" s="154">
        <v>14934</v>
      </c>
      <c r="AP68" s="154"/>
      <c r="AQ68" s="154"/>
      <c r="AR68" s="154"/>
      <c r="AS68" s="154"/>
      <c r="AT68" s="154">
        <f t="shared" si="76"/>
        <v>14934</v>
      </c>
      <c r="AU68" s="139">
        <f t="shared" si="77"/>
        <v>0</v>
      </c>
      <c r="AV68" s="154"/>
      <c r="AW68" s="155">
        <f t="shared" si="59"/>
        <v>0</v>
      </c>
      <c r="AX68" s="156">
        <f t="shared" si="78"/>
        <v>-59736</v>
      </c>
      <c r="AY68" s="153">
        <v>0</v>
      </c>
      <c r="AZ68" s="154">
        <v>14934</v>
      </c>
      <c r="BA68" s="154"/>
      <c r="BB68" s="154"/>
      <c r="BC68" s="154"/>
      <c r="BD68" s="154"/>
      <c r="BE68" s="154">
        <f t="shared" si="79"/>
        <v>14934</v>
      </c>
      <c r="BF68" s="139">
        <f t="shared" si="80"/>
        <v>0</v>
      </c>
      <c r="BG68" s="154"/>
      <c r="BH68" s="155">
        <f t="shared" si="60"/>
        <v>0</v>
      </c>
      <c r="BI68" s="156">
        <f t="shared" si="81"/>
        <v>-74670</v>
      </c>
      <c r="BJ68" s="153">
        <v>0</v>
      </c>
      <c r="BK68" s="154">
        <v>14934</v>
      </c>
      <c r="BL68" s="154"/>
      <c r="BM68" s="154"/>
      <c r="BN68" s="154"/>
      <c r="BO68" s="154"/>
      <c r="BP68" s="154">
        <f t="shared" si="82"/>
        <v>14934</v>
      </c>
      <c r="BQ68" s="139">
        <f t="shared" si="83"/>
        <v>0</v>
      </c>
      <c r="BR68" s="154"/>
      <c r="BS68" s="155">
        <f t="shared" si="61"/>
        <v>0</v>
      </c>
      <c r="BT68" s="156">
        <f t="shared" si="84"/>
        <v>-89604</v>
      </c>
      <c r="BU68" s="153">
        <v>0</v>
      </c>
      <c r="BV68" s="154">
        <v>14934</v>
      </c>
      <c r="BW68" s="154"/>
      <c r="BX68" s="154"/>
      <c r="BY68" s="154"/>
      <c r="BZ68" s="154"/>
      <c r="CA68" s="154">
        <f t="shared" si="85"/>
        <v>14934</v>
      </c>
      <c r="CB68" s="139">
        <f t="shared" si="86"/>
        <v>0</v>
      </c>
      <c r="CC68" s="154"/>
      <c r="CD68" s="155">
        <f t="shared" si="62"/>
        <v>0</v>
      </c>
      <c r="CE68" s="156">
        <f t="shared" si="87"/>
        <v>-104538</v>
      </c>
      <c r="CF68" s="153">
        <v>0</v>
      </c>
      <c r="CG68" s="154">
        <v>14934</v>
      </c>
      <c r="CH68" s="154"/>
      <c r="CI68" s="154"/>
      <c r="CJ68" s="154"/>
      <c r="CK68" s="154"/>
      <c r="CL68" s="154">
        <f t="shared" si="88"/>
        <v>14934</v>
      </c>
      <c r="CM68" s="139">
        <f t="shared" si="89"/>
        <v>0</v>
      </c>
      <c r="CN68" s="154"/>
      <c r="CO68" s="155">
        <f t="shared" si="63"/>
        <v>0</v>
      </c>
      <c r="CP68" s="156">
        <f t="shared" si="90"/>
        <v>-119472</v>
      </c>
      <c r="CQ68" s="153">
        <v>0</v>
      </c>
      <c r="CR68" s="154">
        <v>14934</v>
      </c>
      <c r="CS68" s="154"/>
      <c r="CT68" s="154"/>
      <c r="CU68" s="154"/>
      <c r="CV68" s="154"/>
      <c r="CW68" s="154">
        <f t="shared" si="91"/>
        <v>14934</v>
      </c>
      <c r="CX68" s="139">
        <f t="shared" si="92"/>
        <v>0</v>
      </c>
      <c r="CY68" s="154"/>
      <c r="CZ68" s="155">
        <f t="shared" si="64"/>
        <v>0</v>
      </c>
      <c r="DA68" s="156">
        <f t="shared" si="93"/>
        <v>-134406</v>
      </c>
      <c r="DB68" s="153">
        <v>0</v>
      </c>
      <c r="DC68" s="154">
        <v>14934</v>
      </c>
      <c r="DD68" s="154"/>
      <c r="DE68" s="154"/>
      <c r="DF68" s="154"/>
      <c r="DG68" s="154"/>
      <c r="DH68" s="154">
        <f t="shared" si="94"/>
        <v>14934</v>
      </c>
      <c r="DI68" s="139">
        <f t="shared" si="95"/>
        <v>0</v>
      </c>
      <c r="DJ68" s="154"/>
      <c r="DK68" s="155">
        <f t="shared" si="65"/>
        <v>0</v>
      </c>
      <c r="DL68" s="156">
        <f t="shared" si="96"/>
        <v>-149340</v>
      </c>
      <c r="DM68" s="153">
        <v>0</v>
      </c>
      <c r="DN68" s="154">
        <v>14934</v>
      </c>
      <c r="DO68" s="154"/>
      <c r="DP68" s="154"/>
      <c r="DQ68" s="154"/>
      <c r="DR68" s="154"/>
      <c r="DS68" s="154">
        <f t="shared" si="97"/>
        <v>14934</v>
      </c>
      <c r="DT68" s="139">
        <f t="shared" si="98"/>
        <v>0</v>
      </c>
      <c r="DU68" s="154"/>
      <c r="DV68" s="155">
        <f t="shared" si="66"/>
        <v>0</v>
      </c>
      <c r="DW68" s="156">
        <f t="shared" si="99"/>
        <v>-164274</v>
      </c>
      <c r="DX68" s="153">
        <v>0</v>
      </c>
      <c r="DY68" s="154">
        <v>14934</v>
      </c>
      <c r="DZ68" s="154"/>
      <c r="EA68" s="154"/>
      <c r="EB68" s="154"/>
      <c r="EC68" s="154"/>
      <c r="ED68" s="154">
        <f t="shared" si="100"/>
        <v>14934</v>
      </c>
      <c r="EE68" s="139">
        <f t="shared" si="101"/>
        <v>0</v>
      </c>
      <c r="EF68" s="154"/>
      <c r="EG68" s="155">
        <f t="shared" si="67"/>
        <v>0</v>
      </c>
      <c r="EH68" s="156">
        <f t="shared" si="102"/>
        <v>-179208</v>
      </c>
      <c r="EI68" s="157">
        <v>0</v>
      </c>
      <c r="EJ68" s="158">
        <v>0</v>
      </c>
      <c r="EK68" s="159">
        <v>0</v>
      </c>
      <c r="EL68" s="159">
        <v>0</v>
      </c>
      <c r="EM68" s="144" t="e">
        <v>#DIV/0!</v>
      </c>
      <c r="EN68" s="145" t="e">
        <v>#DIV/0!</v>
      </c>
      <c r="EO68" s="14"/>
      <c r="EP68" s="14"/>
      <c r="EQ68" s="14"/>
      <c r="ER68" s="7"/>
      <c r="ES68" s="7"/>
      <c r="ET68" s="7"/>
    </row>
    <row r="69" spans="3:150" s="55" customFormat="1" ht="25.5" customHeight="1" thickBot="1" x14ac:dyDescent="0.3">
      <c r="C69" s="56" t="s">
        <v>82</v>
      </c>
      <c r="D69" s="56"/>
      <c r="E69" s="56"/>
      <c r="F69" s="56" t="s">
        <v>8</v>
      </c>
      <c r="G69" s="59"/>
      <c r="H69" s="59"/>
      <c r="I69" s="59"/>
      <c r="J69" s="59"/>
      <c r="K69" s="59"/>
      <c r="L69" s="59"/>
      <c r="M69" s="59"/>
      <c r="N69" s="59"/>
      <c r="O69" s="59"/>
      <c r="P69" s="60">
        <v>687674.53</v>
      </c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60">
        <v>687674.53</v>
      </c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60">
        <v>1764643.01</v>
      </c>
      <c r="AM69" s="59"/>
      <c r="AN69" s="59"/>
      <c r="AO69" s="59"/>
      <c r="AP69" s="59"/>
      <c r="AQ69" s="59"/>
      <c r="AR69" s="59"/>
      <c r="AS69" s="59"/>
      <c r="AT69" s="59"/>
      <c r="AU69" s="59"/>
      <c r="AV69" s="59"/>
      <c r="AW69" s="60">
        <v>1181115.81</v>
      </c>
      <c r="AX69" s="59"/>
      <c r="AY69" s="59"/>
      <c r="AZ69" s="59"/>
      <c r="BA69" s="59"/>
      <c r="BB69" s="59"/>
      <c r="BC69" s="59"/>
      <c r="BD69" s="59"/>
      <c r="BE69" s="59"/>
      <c r="BF69" s="59"/>
      <c r="BG69" s="59"/>
      <c r="BH69" s="60">
        <v>1615944.5599999998</v>
      </c>
      <c r="BI69" s="59"/>
      <c r="BJ69" s="59"/>
      <c r="BK69" s="59"/>
      <c r="BL69" s="59"/>
      <c r="BM69" s="59"/>
      <c r="BN69" s="59"/>
      <c r="BO69" s="59"/>
      <c r="BP69" s="59"/>
      <c r="BQ69" s="59"/>
      <c r="BR69" s="59"/>
      <c r="BS69" s="60">
        <v>1262264.6800000002</v>
      </c>
      <c r="BT69" s="59"/>
      <c r="BU69" s="59"/>
      <c r="BV69" s="59"/>
      <c r="BW69" s="59"/>
      <c r="BX69" s="59"/>
      <c r="BY69" s="59"/>
      <c r="BZ69" s="59"/>
      <c r="CA69" s="59"/>
      <c r="CB69" s="59"/>
      <c r="CC69" s="59"/>
      <c r="CD69" s="60">
        <v>1191388.6300000001</v>
      </c>
      <c r="CE69" s="59"/>
      <c r="CF69" s="59"/>
      <c r="CG69" s="59"/>
      <c r="CH69" s="59"/>
      <c r="CI69" s="59"/>
      <c r="CJ69" s="59"/>
      <c r="CK69" s="59"/>
      <c r="CL69" s="59"/>
      <c r="CM69" s="59"/>
      <c r="CN69" s="59"/>
      <c r="CO69" s="60">
        <v>1155402.4300000002</v>
      </c>
      <c r="CP69" s="59"/>
      <c r="CQ69" s="59"/>
      <c r="CR69" s="59"/>
      <c r="CS69" s="59"/>
      <c r="CT69" s="59"/>
      <c r="CU69" s="59"/>
      <c r="CV69" s="59"/>
      <c r="CW69" s="59"/>
      <c r="CX69" s="59"/>
      <c r="CY69" s="59"/>
      <c r="CZ69" s="60">
        <v>1778643.8599999999</v>
      </c>
      <c r="DA69" s="59"/>
      <c r="DB69" s="59"/>
      <c r="DC69" s="59"/>
      <c r="DD69" s="59"/>
      <c r="DE69" s="59"/>
      <c r="DF69" s="59"/>
      <c r="DG69" s="59"/>
      <c r="DH69" s="59"/>
      <c r="DI69" s="59"/>
      <c r="DJ69" s="59"/>
      <c r="DK69" s="60">
        <v>1088103.9599999997</v>
      </c>
      <c r="DL69" s="59"/>
      <c r="DM69" s="59"/>
      <c r="DN69" s="59"/>
      <c r="DO69" s="59"/>
      <c r="DP69" s="59"/>
      <c r="DQ69" s="59"/>
      <c r="DR69" s="59"/>
      <c r="DS69" s="59"/>
      <c r="DT69" s="59"/>
      <c r="DU69" s="59"/>
      <c r="DV69" s="60">
        <v>670191.56999999995</v>
      </c>
      <c r="DW69" s="59"/>
      <c r="DX69" s="59"/>
      <c r="DY69" s="59"/>
      <c r="DZ69" s="59"/>
      <c r="EA69" s="59"/>
      <c r="EB69" s="59"/>
      <c r="EC69" s="59"/>
      <c r="ED69" s="59"/>
      <c r="EE69" s="59"/>
      <c r="EF69" s="59"/>
      <c r="EG69" s="60">
        <v>993364.8899999999</v>
      </c>
      <c r="EH69" s="59"/>
      <c r="EI69" s="59"/>
      <c r="EJ69" s="160">
        <v>15433530.850000003</v>
      </c>
      <c r="EK69" s="59"/>
      <c r="EL69" s="62"/>
      <c r="EM69" s="63"/>
      <c r="EN69" s="59"/>
      <c r="EO69" s="59"/>
      <c r="EP69" s="59"/>
      <c r="EQ69" s="59"/>
      <c r="ER69" s="64"/>
      <c r="ES69" s="64"/>
      <c r="ET69" s="64"/>
    </row>
  </sheetData>
  <mergeCells count="38">
    <mergeCell ref="A5:A7"/>
    <mergeCell ref="B5:B7"/>
    <mergeCell ref="C5:C7"/>
    <mergeCell ref="D5:D7"/>
    <mergeCell ref="E5:E7"/>
    <mergeCell ref="F5:F7"/>
    <mergeCell ref="EJ5:EJ7"/>
    <mergeCell ref="EK5:EK7"/>
    <mergeCell ref="BJ5:BT6"/>
    <mergeCell ref="AY5:BI6"/>
    <mergeCell ref="G5:Q6"/>
    <mergeCell ref="R5:AB6"/>
    <mergeCell ref="AC5:AM6"/>
    <mergeCell ref="AN5:AX6"/>
    <mergeCell ref="EM5:EM7"/>
    <mergeCell ref="EN5:EN7"/>
    <mergeCell ref="BU5:CE6"/>
    <mergeCell ref="CF5:CP6"/>
    <mergeCell ref="CQ5:DA6"/>
    <mergeCell ref="DB5:DL6"/>
    <mergeCell ref="EI5:EI7"/>
    <mergeCell ref="DM5:DW6"/>
    <mergeCell ref="DX5:EH6"/>
    <mergeCell ref="EL5:EL7"/>
    <mergeCell ref="C37:D37"/>
    <mergeCell ref="G44:Q44"/>
    <mergeCell ref="R44:AB44"/>
    <mergeCell ref="AC44:AM44"/>
    <mergeCell ref="AY44:BI44"/>
    <mergeCell ref="AN44:AX44"/>
    <mergeCell ref="DX44:EH44"/>
    <mergeCell ref="EM44:EM45"/>
    <mergeCell ref="BJ44:BT44"/>
    <mergeCell ref="BU44:CE44"/>
    <mergeCell ref="CF44:CP44"/>
    <mergeCell ref="CQ44:DA44"/>
    <mergeCell ref="DB44:DL44"/>
    <mergeCell ref="DM44:DW44"/>
  </mergeCells>
  <phoneticPr fontId="28" type="noConversion"/>
  <conditionalFormatting sqref="EN46:EN68 EN8:EN29">
    <cfRule type="cellIs" dxfId="21" priority="4" stopIfTrue="1" operator="greaterThan">
      <formula>0</formula>
    </cfRule>
    <cfRule type="cellIs" dxfId="20" priority="5" stopIfTrue="1" operator="lessThanOrEqual">
      <formula>0</formula>
    </cfRule>
  </conditionalFormatting>
  <conditionalFormatting sqref="D8:EH29 EN8:EN29 EJ8:EL29">
    <cfRule type="expression" dxfId="19" priority="3" stopIfTrue="1">
      <formula>MOD(ROW(),2)</formula>
    </cfRule>
  </conditionalFormatting>
  <conditionalFormatting sqref="C8:C29">
    <cfRule type="expression" dxfId="18" priority="2" stopIfTrue="1">
      <formula>MOD(ROW(),2)</formula>
    </cfRule>
  </conditionalFormatting>
  <conditionalFormatting sqref="B8:B29">
    <cfRule type="expression" dxfId="17" priority="1" stopIfTrue="1">
      <formula>MOD(ROW(),2)</formula>
    </cfRule>
  </conditionalFormatting>
  <conditionalFormatting sqref="EM8:EM29">
    <cfRule type="dataBar" priority="6">
      <dataBar>
        <cfvo type="min"/>
        <cfvo type="max"/>
        <color rgb="FF008AEF"/>
      </dataBar>
    </cfRule>
  </conditionalFormatting>
  <dataValidations count="1">
    <dataValidation type="list" allowBlank="1" showInputMessage="1" sqref="C8:C29">
      <formula1>IF(C8&lt;&gt;"",OFFSET(F_PRODUIT,MATCH(C8&amp;"*",F_PRODUIT,0)-1,,COUNTIF(F_PRODUIT,C8&amp;"*"),1),F_PRODUIT)</formula1>
    </dataValidation>
  </dataValidations>
  <hyperlinks>
    <hyperlink ref="C1" location="Accueil!A1" display="Accuei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ET69"/>
  <sheetViews>
    <sheetView topLeftCell="A7" workbookViewId="0">
      <selection activeCell="F29" sqref="F29"/>
    </sheetView>
  </sheetViews>
  <sheetFormatPr baseColWidth="10" defaultColWidth="11.42578125" defaultRowHeight="20.25" outlineLevelCol="2" x14ac:dyDescent="0.25"/>
  <cols>
    <col min="1" max="1" width="18" style="1" bestFit="1" customWidth="1"/>
    <col min="2" max="2" width="11.42578125" style="1"/>
    <col min="3" max="3" width="40.42578125" style="3" customWidth="1"/>
    <col min="4" max="4" width="15.7109375" style="3" customWidth="1"/>
    <col min="5" max="5" width="14.42578125" style="3" customWidth="1"/>
    <col min="6" max="6" width="17.28515625" style="3" customWidth="1"/>
    <col min="7" max="11" width="11.5703125" style="3" customWidth="1" outlineLevel="2"/>
    <col min="12" max="12" width="13.28515625" style="3" customWidth="1" outlineLevel="2"/>
    <col min="13" max="13" width="13.42578125" style="3" customWidth="1" outlineLevel="1"/>
    <col min="14" max="14" width="22.140625" style="3" customWidth="1" outlineLevel="1"/>
    <col min="15" max="15" width="18.140625" style="3" customWidth="1" outlineLevel="1"/>
    <col min="16" max="16" width="15.42578125" style="3" bestFit="1" customWidth="1"/>
    <col min="17" max="17" width="12.28515625" style="3" customWidth="1"/>
    <col min="18" max="23" width="12.7109375" style="3" customWidth="1" outlineLevel="2"/>
    <col min="24" max="24" width="12.7109375" style="3" customWidth="1" outlineLevel="1"/>
    <col min="25" max="25" width="18.85546875" style="3" customWidth="1" outlineLevel="1"/>
    <col min="26" max="26" width="17.42578125" style="3" customWidth="1" outlineLevel="1"/>
    <col min="27" max="27" width="14" style="3" bestFit="1" customWidth="1"/>
    <col min="28" max="28" width="12.85546875" style="3" bestFit="1" customWidth="1"/>
    <col min="29" max="34" width="13.7109375" style="3" customWidth="1" outlineLevel="2"/>
    <col min="35" max="37" width="13.7109375" style="3" customWidth="1" outlineLevel="1"/>
    <col min="38" max="38" width="13.5703125" style="3" customWidth="1"/>
    <col min="39" max="39" width="14.28515625" style="3" customWidth="1"/>
    <col min="40" max="45" width="12.7109375" style="3" customWidth="1" outlineLevel="2"/>
    <col min="46" max="48" width="12.7109375" style="3" customWidth="1" outlineLevel="1"/>
    <col min="49" max="49" width="13" style="3" customWidth="1"/>
    <col min="50" max="50" width="13.7109375" style="3" customWidth="1"/>
    <col min="51" max="56" width="14.28515625" style="3" customWidth="1" outlineLevel="2"/>
    <col min="57" max="59" width="14.28515625" style="3" customWidth="1" outlineLevel="1"/>
    <col min="60" max="60" width="12.42578125" style="3" bestFit="1" customWidth="1"/>
    <col min="61" max="61" width="13.5703125" style="3" customWidth="1"/>
    <col min="62" max="67" width="13" style="3" customWidth="1" outlineLevel="2"/>
    <col min="68" max="70" width="13" style="3" customWidth="1" outlineLevel="1"/>
    <col min="71" max="71" width="17.140625" style="3" customWidth="1"/>
    <col min="72" max="72" width="13.28515625" style="3" customWidth="1"/>
    <col min="73" max="78" width="13.7109375" style="3" customWidth="1" outlineLevel="2"/>
    <col min="79" max="81" width="13.7109375" style="3" customWidth="1" outlineLevel="1"/>
    <col min="82" max="82" width="13.85546875" style="3" customWidth="1"/>
    <col min="83" max="83" width="12.28515625" style="3" customWidth="1"/>
    <col min="84" max="89" width="12.28515625" style="3" customWidth="1" outlineLevel="2"/>
    <col min="90" max="92" width="12.28515625" style="3" customWidth="1" outlineLevel="1"/>
    <col min="93" max="93" width="13.85546875" style="3" customWidth="1"/>
    <col min="94" max="94" width="14" style="3" customWidth="1"/>
    <col min="95" max="100" width="11.85546875" style="3" customWidth="1" outlineLevel="2"/>
    <col min="101" max="103" width="11.85546875" style="3" customWidth="1" outlineLevel="1"/>
    <col min="104" max="104" width="16.7109375" style="3" customWidth="1"/>
    <col min="105" max="105" width="11.7109375" style="3" customWidth="1"/>
    <col min="106" max="111" width="11.7109375" style="3" customWidth="1" outlineLevel="2"/>
    <col min="112" max="114" width="11.7109375" style="3" customWidth="1" outlineLevel="1"/>
    <col min="115" max="115" width="15.28515625" style="3" customWidth="1"/>
    <col min="116" max="116" width="11.7109375" style="3" customWidth="1"/>
    <col min="117" max="122" width="11.7109375" style="3" customWidth="1" outlineLevel="2"/>
    <col min="123" max="125" width="11.7109375" style="3" customWidth="1" outlineLevel="1"/>
    <col min="126" max="126" width="14.5703125" style="3" customWidth="1"/>
    <col min="127" max="127" width="11.7109375" style="3" customWidth="1"/>
    <col min="128" max="133" width="11.7109375" style="3" customWidth="1" outlineLevel="2"/>
    <col min="134" max="136" width="11.7109375" style="3" customWidth="1" outlineLevel="1"/>
    <col min="137" max="137" width="15.28515625" style="3" customWidth="1"/>
    <col min="138" max="138" width="11.7109375" style="3" customWidth="1"/>
    <col min="139" max="139" width="19" style="3" customWidth="1"/>
    <col min="140" max="140" width="22.28515625" style="4" customWidth="1"/>
    <col min="141" max="141" width="15.7109375" style="3" customWidth="1"/>
    <col min="142" max="142" width="14.42578125" style="5" customWidth="1"/>
    <col min="143" max="143" width="27.140625" style="6" customWidth="1"/>
    <col min="144" max="144" width="28" style="3" customWidth="1"/>
    <col min="145" max="150" width="11.7109375" style="3" customWidth="1"/>
    <col min="151" max="163" width="11.7109375" style="1" customWidth="1"/>
    <col min="164" max="16384" width="11.42578125" style="1"/>
  </cols>
  <sheetData>
    <row r="1" spans="1:150" ht="26.25" x14ac:dyDescent="0.4">
      <c r="C1" s="2" t="s">
        <v>0</v>
      </c>
      <c r="D1" s="2"/>
      <c r="E1" s="2"/>
    </row>
    <row r="2" spans="1:150" x14ac:dyDescent="0.25">
      <c r="C2" s="7"/>
      <c r="D2" s="7"/>
      <c r="E2" s="7"/>
      <c r="F2" s="7"/>
    </row>
    <row r="3" spans="1:150" ht="21" thickBot="1" x14ac:dyDescent="0.3">
      <c r="C3" s="8" t="s">
        <v>1</v>
      </c>
      <c r="D3" s="8"/>
      <c r="E3" s="8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1"/>
      <c r="EM3" s="12"/>
      <c r="EN3" s="10"/>
      <c r="EO3" s="10"/>
      <c r="EP3" s="10"/>
      <c r="EQ3" s="10"/>
    </row>
    <row r="4" spans="1:150" s="13" customFormat="1" ht="21" thickBot="1" x14ac:dyDescent="0.3">
      <c r="C4" s="8" t="s">
        <v>2</v>
      </c>
      <c r="D4" s="8"/>
      <c r="E4" s="8"/>
      <c r="F4" s="9"/>
      <c r="G4" s="14"/>
      <c r="H4" s="14"/>
      <c r="I4" s="14"/>
      <c r="J4" s="14"/>
      <c r="K4" s="14"/>
      <c r="L4" s="14"/>
      <c r="M4" s="14"/>
      <c r="N4" s="14"/>
      <c r="O4" s="14"/>
      <c r="P4" s="15">
        <v>1</v>
      </c>
      <c r="Q4" s="14"/>
      <c r="R4" s="14"/>
      <c r="S4" s="14"/>
      <c r="T4" s="14"/>
      <c r="U4" s="14"/>
      <c r="V4" s="14"/>
      <c r="W4" s="14"/>
      <c r="X4" s="14"/>
      <c r="Y4" s="14"/>
      <c r="Z4" s="14"/>
      <c r="AA4" s="16">
        <v>1</v>
      </c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6">
        <v>1</v>
      </c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6">
        <v>1</v>
      </c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6">
        <v>1</v>
      </c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6">
        <v>0</v>
      </c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6">
        <v>0</v>
      </c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6">
        <v>0</v>
      </c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6">
        <v>0</v>
      </c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6">
        <v>0</v>
      </c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6">
        <v>0</v>
      </c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5">
        <v>0</v>
      </c>
      <c r="EH4" s="14"/>
      <c r="EI4" s="17">
        <f>P4+AA4+AL4+AW4+BH4+BS4+CD4+CO4+CZ4+DK4+DV4+EG4</f>
        <v>5</v>
      </c>
      <c r="EJ4" s="14"/>
      <c r="EK4" s="14"/>
      <c r="EL4" s="18"/>
      <c r="EM4" s="12"/>
      <c r="EN4" s="14"/>
      <c r="EO4" s="14"/>
      <c r="EP4" s="14"/>
      <c r="EQ4" s="14"/>
      <c r="ER4" s="7"/>
      <c r="ES4" s="7"/>
      <c r="ET4" s="7"/>
    </row>
    <row r="5" spans="1:150" s="21" customFormat="1" x14ac:dyDescent="0.25">
      <c r="A5" s="207" t="s">
        <v>3</v>
      </c>
      <c r="B5" s="210" t="s">
        <v>4</v>
      </c>
      <c r="C5" s="213" t="s">
        <v>5</v>
      </c>
      <c r="D5" s="198" t="s">
        <v>6</v>
      </c>
      <c r="E5" s="198" t="s">
        <v>7</v>
      </c>
      <c r="F5" s="198" t="s">
        <v>8</v>
      </c>
      <c r="G5" s="189" t="s">
        <v>9</v>
      </c>
      <c r="H5" s="190"/>
      <c r="I5" s="190"/>
      <c r="J5" s="190"/>
      <c r="K5" s="190"/>
      <c r="L5" s="190"/>
      <c r="M5" s="190"/>
      <c r="N5" s="190"/>
      <c r="O5" s="190"/>
      <c r="P5" s="190"/>
      <c r="Q5" s="191"/>
      <c r="R5" s="189" t="s">
        <v>10</v>
      </c>
      <c r="S5" s="190"/>
      <c r="T5" s="190"/>
      <c r="U5" s="190"/>
      <c r="V5" s="190"/>
      <c r="W5" s="190"/>
      <c r="X5" s="190"/>
      <c r="Y5" s="190"/>
      <c r="Z5" s="190"/>
      <c r="AA5" s="190"/>
      <c r="AB5" s="191"/>
      <c r="AC5" s="189" t="s">
        <v>11</v>
      </c>
      <c r="AD5" s="190"/>
      <c r="AE5" s="190"/>
      <c r="AF5" s="190"/>
      <c r="AG5" s="190"/>
      <c r="AH5" s="190"/>
      <c r="AI5" s="190"/>
      <c r="AJ5" s="190"/>
      <c r="AK5" s="190"/>
      <c r="AL5" s="190"/>
      <c r="AM5" s="191"/>
      <c r="AN5" s="189" t="s">
        <v>12</v>
      </c>
      <c r="AO5" s="190"/>
      <c r="AP5" s="190"/>
      <c r="AQ5" s="190"/>
      <c r="AR5" s="190"/>
      <c r="AS5" s="190"/>
      <c r="AT5" s="190"/>
      <c r="AU5" s="190"/>
      <c r="AV5" s="190"/>
      <c r="AW5" s="190"/>
      <c r="AX5" s="191"/>
      <c r="AY5" s="189" t="s">
        <v>13</v>
      </c>
      <c r="AZ5" s="190"/>
      <c r="BA5" s="190"/>
      <c r="BB5" s="190"/>
      <c r="BC5" s="190"/>
      <c r="BD5" s="190"/>
      <c r="BE5" s="190"/>
      <c r="BF5" s="190"/>
      <c r="BG5" s="190"/>
      <c r="BH5" s="190"/>
      <c r="BI5" s="191"/>
      <c r="BJ5" s="189" t="s">
        <v>14</v>
      </c>
      <c r="BK5" s="190"/>
      <c r="BL5" s="190"/>
      <c r="BM5" s="190"/>
      <c r="BN5" s="190"/>
      <c r="BO5" s="190"/>
      <c r="BP5" s="190"/>
      <c r="BQ5" s="190"/>
      <c r="BR5" s="190"/>
      <c r="BS5" s="190"/>
      <c r="BT5" s="191"/>
      <c r="BU5" s="189" t="s">
        <v>15</v>
      </c>
      <c r="BV5" s="190"/>
      <c r="BW5" s="190"/>
      <c r="BX5" s="190"/>
      <c r="BY5" s="190"/>
      <c r="BZ5" s="190"/>
      <c r="CA5" s="190"/>
      <c r="CB5" s="190"/>
      <c r="CC5" s="190"/>
      <c r="CD5" s="190"/>
      <c r="CE5" s="191"/>
      <c r="CF5" s="189" t="s">
        <v>16</v>
      </c>
      <c r="CG5" s="190"/>
      <c r="CH5" s="190"/>
      <c r="CI5" s="190"/>
      <c r="CJ5" s="190"/>
      <c r="CK5" s="190"/>
      <c r="CL5" s="190"/>
      <c r="CM5" s="190"/>
      <c r="CN5" s="190"/>
      <c r="CO5" s="190"/>
      <c r="CP5" s="191"/>
      <c r="CQ5" s="189" t="s">
        <v>17</v>
      </c>
      <c r="CR5" s="190"/>
      <c r="CS5" s="190"/>
      <c r="CT5" s="190"/>
      <c r="CU5" s="190"/>
      <c r="CV5" s="190"/>
      <c r="CW5" s="190"/>
      <c r="CX5" s="190"/>
      <c r="CY5" s="190"/>
      <c r="CZ5" s="190"/>
      <c r="DA5" s="191"/>
      <c r="DB5" s="189" t="s">
        <v>18</v>
      </c>
      <c r="DC5" s="190"/>
      <c r="DD5" s="190"/>
      <c r="DE5" s="190"/>
      <c r="DF5" s="190"/>
      <c r="DG5" s="190"/>
      <c r="DH5" s="190"/>
      <c r="DI5" s="190"/>
      <c r="DJ5" s="190"/>
      <c r="DK5" s="190"/>
      <c r="DL5" s="191"/>
      <c r="DM5" s="189" t="s">
        <v>19</v>
      </c>
      <c r="DN5" s="190"/>
      <c r="DO5" s="190"/>
      <c r="DP5" s="190"/>
      <c r="DQ5" s="190"/>
      <c r="DR5" s="190"/>
      <c r="DS5" s="190"/>
      <c r="DT5" s="190"/>
      <c r="DU5" s="190"/>
      <c r="DV5" s="190"/>
      <c r="DW5" s="191"/>
      <c r="DX5" s="189" t="s">
        <v>20</v>
      </c>
      <c r="DY5" s="190"/>
      <c r="DZ5" s="190"/>
      <c r="EA5" s="190"/>
      <c r="EB5" s="190"/>
      <c r="EC5" s="190"/>
      <c r="ED5" s="190"/>
      <c r="EE5" s="190"/>
      <c r="EF5" s="190"/>
      <c r="EG5" s="190"/>
      <c r="EH5" s="191"/>
      <c r="EI5" s="195" t="s">
        <v>21</v>
      </c>
      <c r="EJ5" s="201" t="s">
        <v>22</v>
      </c>
      <c r="EK5" s="204" t="s">
        <v>23</v>
      </c>
      <c r="EL5" s="204" t="s">
        <v>24</v>
      </c>
      <c r="EM5" s="183" t="s">
        <v>25</v>
      </c>
      <c r="EN5" s="186" t="s">
        <v>26</v>
      </c>
      <c r="EO5" s="19"/>
      <c r="EP5" s="19"/>
      <c r="EQ5" s="19"/>
      <c r="ER5" s="20"/>
      <c r="ES5" s="20"/>
      <c r="ET5" s="20"/>
    </row>
    <row r="6" spans="1:150" s="21" customFormat="1" ht="21" thickBot="1" x14ac:dyDescent="0.3">
      <c r="A6" s="208"/>
      <c r="B6" s="211"/>
      <c r="C6" s="214"/>
      <c r="D6" s="199"/>
      <c r="E6" s="199"/>
      <c r="F6" s="199"/>
      <c r="G6" s="192"/>
      <c r="H6" s="193"/>
      <c r="I6" s="193"/>
      <c r="J6" s="193"/>
      <c r="K6" s="193"/>
      <c r="L6" s="193"/>
      <c r="M6" s="193"/>
      <c r="N6" s="193"/>
      <c r="O6" s="193"/>
      <c r="P6" s="193"/>
      <c r="Q6" s="194"/>
      <c r="R6" s="192"/>
      <c r="S6" s="193"/>
      <c r="T6" s="193"/>
      <c r="U6" s="193"/>
      <c r="V6" s="193"/>
      <c r="W6" s="193"/>
      <c r="X6" s="193"/>
      <c r="Y6" s="193"/>
      <c r="Z6" s="193"/>
      <c r="AA6" s="193"/>
      <c r="AB6" s="194"/>
      <c r="AC6" s="192"/>
      <c r="AD6" s="193"/>
      <c r="AE6" s="193"/>
      <c r="AF6" s="193"/>
      <c r="AG6" s="193"/>
      <c r="AH6" s="193"/>
      <c r="AI6" s="193"/>
      <c r="AJ6" s="193"/>
      <c r="AK6" s="193"/>
      <c r="AL6" s="193"/>
      <c r="AM6" s="194"/>
      <c r="AN6" s="192"/>
      <c r="AO6" s="193"/>
      <c r="AP6" s="193"/>
      <c r="AQ6" s="193"/>
      <c r="AR6" s="193"/>
      <c r="AS6" s="193"/>
      <c r="AT6" s="193"/>
      <c r="AU6" s="193"/>
      <c r="AV6" s="193"/>
      <c r="AW6" s="193"/>
      <c r="AX6" s="194"/>
      <c r="AY6" s="192"/>
      <c r="AZ6" s="193"/>
      <c r="BA6" s="193"/>
      <c r="BB6" s="193"/>
      <c r="BC6" s="193"/>
      <c r="BD6" s="193"/>
      <c r="BE6" s="193"/>
      <c r="BF6" s="193"/>
      <c r="BG6" s="193"/>
      <c r="BH6" s="193"/>
      <c r="BI6" s="194"/>
      <c r="BJ6" s="192"/>
      <c r="BK6" s="193"/>
      <c r="BL6" s="193"/>
      <c r="BM6" s="193"/>
      <c r="BN6" s="193"/>
      <c r="BO6" s="193"/>
      <c r="BP6" s="193"/>
      <c r="BQ6" s="193"/>
      <c r="BR6" s="193"/>
      <c r="BS6" s="193"/>
      <c r="BT6" s="194"/>
      <c r="BU6" s="192"/>
      <c r="BV6" s="193"/>
      <c r="BW6" s="193"/>
      <c r="BX6" s="193"/>
      <c r="BY6" s="193"/>
      <c r="BZ6" s="193"/>
      <c r="CA6" s="193"/>
      <c r="CB6" s="193"/>
      <c r="CC6" s="193"/>
      <c r="CD6" s="193"/>
      <c r="CE6" s="194"/>
      <c r="CF6" s="192"/>
      <c r="CG6" s="193"/>
      <c r="CH6" s="193"/>
      <c r="CI6" s="193"/>
      <c r="CJ6" s="193"/>
      <c r="CK6" s="193"/>
      <c r="CL6" s="193"/>
      <c r="CM6" s="193"/>
      <c r="CN6" s="193"/>
      <c r="CO6" s="193"/>
      <c r="CP6" s="194"/>
      <c r="CQ6" s="192"/>
      <c r="CR6" s="193"/>
      <c r="CS6" s="193"/>
      <c r="CT6" s="193"/>
      <c r="CU6" s="193"/>
      <c r="CV6" s="193"/>
      <c r="CW6" s="193"/>
      <c r="CX6" s="193"/>
      <c r="CY6" s="193"/>
      <c r="CZ6" s="193"/>
      <c r="DA6" s="194"/>
      <c r="DB6" s="192"/>
      <c r="DC6" s="193"/>
      <c r="DD6" s="193"/>
      <c r="DE6" s="193"/>
      <c r="DF6" s="193"/>
      <c r="DG6" s="193"/>
      <c r="DH6" s="193"/>
      <c r="DI6" s="193"/>
      <c r="DJ6" s="193"/>
      <c r="DK6" s="193"/>
      <c r="DL6" s="194"/>
      <c r="DM6" s="192"/>
      <c r="DN6" s="193"/>
      <c r="DO6" s="193"/>
      <c r="DP6" s="193"/>
      <c r="DQ6" s="193"/>
      <c r="DR6" s="193"/>
      <c r="DS6" s="193"/>
      <c r="DT6" s="193"/>
      <c r="DU6" s="193"/>
      <c r="DV6" s="193"/>
      <c r="DW6" s="194"/>
      <c r="DX6" s="192"/>
      <c r="DY6" s="193"/>
      <c r="DZ6" s="193"/>
      <c r="EA6" s="193"/>
      <c r="EB6" s="193"/>
      <c r="EC6" s="193"/>
      <c r="ED6" s="193"/>
      <c r="EE6" s="193"/>
      <c r="EF6" s="193"/>
      <c r="EG6" s="193"/>
      <c r="EH6" s="194"/>
      <c r="EI6" s="196"/>
      <c r="EJ6" s="202"/>
      <c r="EK6" s="205"/>
      <c r="EL6" s="205"/>
      <c r="EM6" s="184"/>
      <c r="EN6" s="187"/>
      <c r="EO6" s="19"/>
      <c r="EP6" s="19"/>
      <c r="EQ6" s="19"/>
      <c r="ER6" s="20"/>
      <c r="ES6" s="20"/>
      <c r="ET6" s="20"/>
    </row>
    <row r="7" spans="1:150" ht="31.15" customHeight="1" thickBot="1" x14ac:dyDescent="0.3">
      <c r="A7" s="209"/>
      <c r="B7" s="212"/>
      <c r="C7" s="215"/>
      <c r="D7" s="200"/>
      <c r="E7" s="200"/>
      <c r="F7" s="200"/>
      <c r="G7" s="22" t="s">
        <v>27</v>
      </c>
      <c r="H7" s="23" t="s">
        <v>28</v>
      </c>
      <c r="I7" s="23" t="s">
        <v>29</v>
      </c>
      <c r="J7" s="23" t="s">
        <v>30</v>
      </c>
      <c r="K7" s="24" t="s">
        <v>31</v>
      </c>
      <c r="L7" s="22" t="s">
        <v>32</v>
      </c>
      <c r="M7" s="25" t="s">
        <v>33</v>
      </c>
      <c r="N7" s="26" t="s">
        <v>34</v>
      </c>
      <c r="O7" s="26" t="s">
        <v>35</v>
      </c>
      <c r="P7" s="27" t="s">
        <v>36</v>
      </c>
      <c r="Q7" s="28" t="s">
        <v>37</v>
      </c>
      <c r="R7" s="29" t="s">
        <v>27</v>
      </c>
      <c r="S7" s="23" t="s">
        <v>28</v>
      </c>
      <c r="T7" s="23" t="s">
        <v>29</v>
      </c>
      <c r="U7" s="23" t="s">
        <v>30</v>
      </c>
      <c r="V7" s="24" t="s">
        <v>31</v>
      </c>
      <c r="W7" s="22" t="s">
        <v>32</v>
      </c>
      <c r="X7" s="25" t="s">
        <v>33</v>
      </c>
      <c r="Y7" s="26" t="s">
        <v>34</v>
      </c>
      <c r="Z7" s="26" t="s">
        <v>35</v>
      </c>
      <c r="AA7" s="27" t="s">
        <v>36</v>
      </c>
      <c r="AB7" s="28" t="s">
        <v>37</v>
      </c>
      <c r="AC7" s="29" t="s">
        <v>27</v>
      </c>
      <c r="AD7" s="23" t="s">
        <v>28</v>
      </c>
      <c r="AE7" s="23" t="s">
        <v>29</v>
      </c>
      <c r="AF7" s="23" t="s">
        <v>30</v>
      </c>
      <c r="AG7" s="24" t="s">
        <v>31</v>
      </c>
      <c r="AH7" s="22" t="s">
        <v>32</v>
      </c>
      <c r="AI7" s="25" t="s">
        <v>33</v>
      </c>
      <c r="AJ7" s="26" t="s">
        <v>38</v>
      </c>
      <c r="AK7" s="26" t="s">
        <v>35</v>
      </c>
      <c r="AL7" s="27" t="s">
        <v>36</v>
      </c>
      <c r="AM7" s="28" t="s">
        <v>37</v>
      </c>
      <c r="AN7" s="29" t="s">
        <v>27</v>
      </c>
      <c r="AO7" s="23" t="s">
        <v>28</v>
      </c>
      <c r="AP7" s="23" t="s">
        <v>29</v>
      </c>
      <c r="AQ7" s="23" t="s">
        <v>30</v>
      </c>
      <c r="AR7" s="24" t="s">
        <v>31</v>
      </c>
      <c r="AS7" s="22" t="s">
        <v>32</v>
      </c>
      <c r="AT7" s="25" t="s">
        <v>33</v>
      </c>
      <c r="AU7" s="26" t="s">
        <v>38</v>
      </c>
      <c r="AV7" s="26" t="s">
        <v>35</v>
      </c>
      <c r="AW7" s="27" t="s">
        <v>36</v>
      </c>
      <c r="AX7" s="28" t="s">
        <v>37</v>
      </c>
      <c r="AY7" s="29" t="s">
        <v>27</v>
      </c>
      <c r="AZ7" s="23" t="s">
        <v>28</v>
      </c>
      <c r="BA7" s="23" t="s">
        <v>29</v>
      </c>
      <c r="BB7" s="23" t="s">
        <v>30</v>
      </c>
      <c r="BC7" s="24" t="s">
        <v>31</v>
      </c>
      <c r="BD7" s="22" t="s">
        <v>32</v>
      </c>
      <c r="BE7" s="25" t="s">
        <v>33</v>
      </c>
      <c r="BF7" s="26" t="s">
        <v>38</v>
      </c>
      <c r="BG7" s="26" t="s">
        <v>35</v>
      </c>
      <c r="BH7" s="27" t="s">
        <v>36</v>
      </c>
      <c r="BI7" s="28" t="s">
        <v>37</v>
      </c>
      <c r="BJ7" s="29" t="s">
        <v>27</v>
      </c>
      <c r="BK7" s="23" t="s">
        <v>28</v>
      </c>
      <c r="BL7" s="23" t="s">
        <v>29</v>
      </c>
      <c r="BM7" s="23" t="s">
        <v>30</v>
      </c>
      <c r="BN7" s="24" t="s">
        <v>31</v>
      </c>
      <c r="BO7" s="22" t="s">
        <v>32</v>
      </c>
      <c r="BP7" s="25" t="s">
        <v>33</v>
      </c>
      <c r="BQ7" s="26" t="s">
        <v>38</v>
      </c>
      <c r="BR7" s="26" t="s">
        <v>35</v>
      </c>
      <c r="BS7" s="27" t="s">
        <v>36</v>
      </c>
      <c r="BT7" s="28" t="s">
        <v>37</v>
      </c>
      <c r="BU7" s="29" t="s">
        <v>27</v>
      </c>
      <c r="BV7" s="23" t="s">
        <v>28</v>
      </c>
      <c r="BW7" s="23" t="s">
        <v>29</v>
      </c>
      <c r="BX7" s="23" t="s">
        <v>30</v>
      </c>
      <c r="BY7" s="24" t="s">
        <v>31</v>
      </c>
      <c r="BZ7" s="22" t="s">
        <v>32</v>
      </c>
      <c r="CA7" s="25" t="s">
        <v>33</v>
      </c>
      <c r="CB7" s="26" t="s">
        <v>38</v>
      </c>
      <c r="CC7" s="26" t="s">
        <v>35</v>
      </c>
      <c r="CD7" s="27" t="s">
        <v>36</v>
      </c>
      <c r="CE7" s="28" t="s">
        <v>37</v>
      </c>
      <c r="CF7" s="29" t="s">
        <v>27</v>
      </c>
      <c r="CG7" s="23" t="s">
        <v>28</v>
      </c>
      <c r="CH7" s="23" t="s">
        <v>29</v>
      </c>
      <c r="CI7" s="23" t="s">
        <v>30</v>
      </c>
      <c r="CJ7" s="24" t="s">
        <v>31</v>
      </c>
      <c r="CK7" s="22" t="s">
        <v>32</v>
      </c>
      <c r="CL7" s="25" t="s">
        <v>33</v>
      </c>
      <c r="CM7" s="26" t="s">
        <v>38</v>
      </c>
      <c r="CN7" s="26" t="s">
        <v>35</v>
      </c>
      <c r="CO7" s="27" t="s">
        <v>36</v>
      </c>
      <c r="CP7" s="28" t="s">
        <v>37</v>
      </c>
      <c r="CQ7" s="29" t="s">
        <v>27</v>
      </c>
      <c r="CR7" s="23" t="s">
        <v>28</v>
      </c>
      <c r="CS7" s="23" t="s">
        <v>29</v>
      </c>
      <c r="CT7" s="23" t="s">
        <v>30</v>
      </c>
      <c r="CU7" s="24" t="s">
        <v>31</v>
      </c>
      <c r="CV7" s="22" t="s">
        <v>32</v>
      </c>
      <c r="CW7" s="25" t="s">
        <v>33</v>
      </c>
      <c r="CX7" s="26" t="s">
        <v>38</v>
      </c>
      <c r="CY7" s="26" t="s">
        <v>35</v>
      </c>
      <c r="CZ7" s="27" t="s">
        <v>36</v>
      </c>
      <c r="DA7" s="28" t="s">
        <v>37</v>
      </c>
      <c r="DB7" s="29" t="s">
        <v>27</v>
      </c>
      <c r="DC7" s="23" t="s">
        <v>28</v>
      </c>
      <c r="DD7" s="23" t="s">
        <v>29</v>
      </c>
      <c r="DE7" s="23" t="s">
        <v>30</v>
      </c>
      <c r="DF7" s="24" t="s">
        <v>31</v>
      </c>
      <c r="DG7" s="22" t="s">
        <v>32</v>
      </c>
      <c r="DH7" s="25" t="s">
        <v>33</v>
      </c>
      <c r="DI7" s="26" t="s">
        <v>38</v>
      </c>
      <c r="DJ7" s="26" t="s">
        <v>35</v>
      </c>
      <c r="DK7" s="27" t="s">
        <v>36</v>
      </c>
      <c r="DL7" s="28" t="s">
        <v>37</v>
      </c>
      <c r="DM7" s="29" t="s">
        <v>27</v>
      </c>
      <c r="DN7" s="23" t="s">
        <v>28</v>
      </c>
      <c r="DO7" s="23" t="s">
        <v>29</v>
      </c>
      <c r="DP7" s="23" t="s">
        <v>30</v>
      </c>
      <c r="DQ7" s="24" t="s">
        <v>31</v>
      </c>
      <c r="DR7" s="22" t="s">
        <v>32</v>
      </c>
      <c r="DS7" s="25" t="s">
        <v>33</v>
      </c>
      <c r="DT7" s="26" t="s">
        <v>38</v>
      </c>
      <c r="DU7" s="26" t="s">
        <v>35</v>
      </c>
      <c r="DV7" s="27" t="s">
        <v>36</v>
      </c>
      <c r="DW7" s="28" t="s">
        <v>37</v>
      </c>
      <c r="DX7" s="29" t="s">
        <v>27</v>
      </c>
      <c r="DY7" s="23" t="s">
        <v>28</v>
      </c>
      <c r="DZ7" s="23" t="s">
        <v>29</v>
      </c>
      <c r="EA7" s="23" t="s">
        <v>30</v>
      </c>
      <c r="EB7" s="24" t="s">
        <v>31</v>
      </c>
      <c r="EC7" s="22" t="s">
        <v>32</v>
      </c>
      <c r="ED7" s="25" t="s">
        <v>33</v>
      </c>
      <c r="EE7" s="26" t="s">
        <v>38</v>
      </c>
      <c r="EF7" s="26" t="s">
        <v>35</v>
      </c>
      <c r="EG7" s="27" t="s">
        <v>36</v>
      </c>
      <c r="EH7" s="28" t="s">
        <v>37</v>
      </c>
      <c r="EI7" s="197"/>
      <c r="EJ7" s="203"/>
      <c r="EK7" s="206"/>
      <c r="EL7" s="206"/>
      <c r="EM7" s="185"/>
      <c r="EN7" s="188"/>
      <c r="EO7" s="10"/>
      <c r="EP7" s="10"/>
      <c r="EQ7" s="10"/>
    </row>
    <row r="8" spans="1:150" s="46" customFormat="1" x14ac:dyDescent="0.25">
      <c r="A8" s="13" t="str">
        <f t="shared" ref="A8:A29" si="0">IF(C8&lt;&gt;"","212","")</f>
        <v>212</v>
      </c>
      <c r="B8" s="30" t="str">
        <f t="shared" ref="B8:B29" si="1">IF(C8&lt;&gt;"",VLOOKUP(C8,Liste_produit,2,FALSE),"")</f>
        <v>709515</v>
      </c>
      <c r="C8" s="31" t="s">
        <v>39</v>
      </c>
      <c r="D8" s="32"/>
      <c r="E8" s="31"/>
      <c r="F8" s="33">
        <v>0</v>
      </c>
      <c r="G8" s="34">
        <v>0</v>
      </c>
      <c r="H8" s="35">
        <v>14934</v>
      </c>
      <c r="I8" s="35"/>
      <c r="J8" s="35"/>
      <c r="K8" s="35"/>
      <c r="L8" s="35"/>
      <c r="M8" s="35">
        <f t="shared" ref="M8:M29" si="2">H8-I8-J8-L8</f>
        <v>14934</v>
      </c>
      <c r="N8" s="36">
        <f t="shared" ref="N8:N29" si="3">(Q8-Q47)/Q47</f>
        <v>0</v>
      </c>
      <c r="O8" s="35"/>
      <c r="P8" s="37">
        <f t="shared" ref="P8:P29" si="4">$D8*M8</f>
        <v>0</v>
      </c>
      <c r="Q8" s="38">
        <f t="shared" ref="Q8:Q29" si="5">F8-H8</f>
        <v>-14934</v>
      </c>
      <c r="R8" s="34">
        <v>0</v>
      </c>
      <c r="S8" s="35">
        <v>14934</v>
      </c>
      <c r="T8" s="35"/>
      <c r="U8" s="35"/>
      <c r="V8" s="35"/>
      <c r="W8" s="35"/>
      <c r="X8" s="35">
        <f t="shared" ref="X8:X29" si="6">S8-T8-U8-W8</f>
        <v>14934</v>
      </c>
      <c r="Y8" s="36">
        <f t="shared" ref="Y8:Y29" si="7">(AB8-AB47)/AB47</f>
        <v>0</v>
      </c>
      <c r="Z8" s="35"/>
      <c r="AA8" s="37">
        <f t="shared" ref="AA8:AA29" si="8">$D8*X8</f>
        <v>0</v>
      </c>
      <c r="AB8" s="38">
        <f t="shared" ref="AB8:AB29" si="9">Q8-S8</f>
        <v>-29868</v>
      </c>
      <c r="AC8" s="34">
        <v>0</v>
      </c>
      <c r="AD8" s="35">
        <v>14934</v>
      </c>
      <c r="AE8" s="35"/>
      <c r="AF8" s="35"/>
      <c r="AG8" s="35"/>
      <c r="AH8" s="35"/>
      <c r="AI8" s="35">
        <f t="shared" ref="AI8:AI29" si="10">AD8-AE8-AF8-AH8</f>
        <v>14934</v>
      </c>
      <c r="AJ8" s="36">
        <f>(AM8-AM47)/AM47</f>
        <v>0</v>
      </c>
      <c r="AK8" s="35"/>
      <c r="AL8" s="37">
        <f t="shared" ref="AL8:AL29" si="11">$D8*AI8</f>
        <v>0</v>
      </c>
      <c r="AM8" s="38">
        <f t="shared" ref="AM8:AM29" si="12">AB8-AD8</f>
        <v>-44802</v>
      </c>
      <c r="AN8" s="34">
        <v>0</v>
      </c>
      <c r="AO8" s="35">
        <v>14934</v>
      </c>
      <c r="AP8" s="35"/>
      <c r="AQ8" s="35"/>
      <c r="AR8" s="35"/>
      <c r="AS8" s="35"/>
      <c r="AT8" s="35">
        <f t="shared" ref="AT8:AT29" si="13">AO8-AP8-AQ8-AS8</f>
        <v>14934</v>
      </c>
      <c r="AU8" s="36">
        <f>(AX8-AX47)/AX47</f>
        <v>0</v>
      </c>
      <c r="AV8" s="35"/>
      <c r="AW8" s="37">
        <f t="shared" ref="AW8:AW29" si="14">$D8*AT8</f>
        <v>0</v>
      </c>
      <c r="AX8" s="38">
        <f t="shared" ref="AX8:AX29" si="15">AM8-AO8</f>
        <v>-59736</v>
      </c>
      <c r="AY8" s="34">
        <v>0</v>
      </c>
      <c r="AZ8" s="35">
        <v>14934</v>
      </c>
      <c r="BA8" s="35"/>
      <c r="BB8" s="35"/>
      <c r="BC8" s="35"/>
      <c r="BD8" s="35"/>
      <c r="BE8" s="35">
        <f t="shared" ref="BE8:BE29" si="16">AZ8-BA8-BB8-BD8</f>
        <v>14934</v>
      </c>
      <c r="BF8" s="36">
        <f>(BI8-BI47)/BI47</f>
        <v>0</v>
      </c>
      <c r="BG8" s="35"/>
      <c r="BH8" s="37">
        <f t="shared" ref="BH8:BH29" si="17">$D8*BE8</f>
        <v>0</v>
      </c>
      <c r="BI8" s="38">
        <f t="shared" ref="BI8:BI29" si="18">AX8-AZ8</f>
        <v>-74670</v>
      </c>
      <c r="BJ8" s="34">
        <v>0</v>
      </c>
      <c r="BK8" s="35">
        <v>14934</v>
      </c>
      <c r="BL8" s="35"/>
      <c r="BM8" s="35"/>
      <c r="BN8" s="35"/>
      <c r="BO8" s="35"/>
      <c r="BP8" s="35">
        <f t="shared" ref="BP8:BP29" si="19">BK8-BL8-BM8-BO8</f>
        <v>14934</v>
      </c>
      <c r="BQ8" s="36">
        <f>(BT8-BT47)/BT47</f>
        <v>0</v>
      </c>
      <c r="BR8" s="35"/>
      <c r="BS8" s="37">
        <f t="shared" ref="BS8:BS29" si="20">$D8*BP8</f>
        <v>0</v>
      </c>
      <c r="BT8" s="38">
        <f t="shared" ref="BT8:BT29" si="21">BI8-BK8</f>
        <v>-89604</v>
      </c>
      <c r="BU8" s="34">
        <v>0</v>
      </c>
      <c r="BV8" s="35">
        <v>14934</v>
      </c>
      <c r="BW8" s="35"/>
      <c r="BX8" s="35"/>
      <c r="BY8" s="35"/>
      <c r="BZ8" s="35"/>
      <c r="CA8" s="35">
        <f t="shared" ref="CA8:CA29" si="22">BV8-BW8-BX8-BZ8</f>
        <v>14934</v>
      </c>
      <c r="CB8" s="36">
        <f>(CE8-CE47)/CE47</f>
        <v>0</v>
      </c>
      <c r="CC8" s="35"/>
      <c r="CD8" s="37">
        <f t="shared" ref="CD8:CD29" si="23">$D8*CA8</f>
        <v>0</v>
      </c>
      <c r="CE8" s="38">
        <f t="shared" ref="CE8:CE29" si="24">BT8-BV8</f>
        <v>-104538</v>
      </c>
      <c r="CF8" s="34">
        <v>0</v>
      </c>
      <c r="CG8" s="35">
        <v>14934</v>
      </c>
      <c r="CH8" s="35"/>
      <c r="CI8" s="35"/>
      <c r="CJ8" s="35"/>
      <c r="CK8" s="35"/>
      <c r="CL8" s="35">
        <f t="shared" ref="CL8:CL29" si="25">CG8-CH8-CI8-CK8</f>
        <v>14934</v>
      </c>
      <c r="CM8" s="36">
        <f>(CP8-CP47)/CP47</f>
        <v>0</v>
      </c>
      <c r="CN8" s="35"/>
      <c r="CO8" s="37">
        <f t="shared" ref="CO8:CO29" si="26">$D8*CL8</f>
        <v>0</v>
      </c>
      <c r="CP8" s="38">
        <f t="shared" ref="CP8:CP29" si="27">CE8-CG8</f>
        <v>-119472</v>
      </c>
      <c r="CQ8" s="34">
        <v>0</v>
      </c>
      <c r="CR8" s="35">
        <v>14934</v>
      </c>
      <c r="CS8" s="35"/>
      <c r="CT8" s="35"/>
      <c r="CU8" s="35"/>
      <c r="CV8" s="35"/>
      <c r="CW8" s="35">
        <f t="shared" ref="CW8:CW29" si="28">CR8-CS8-CT8-CV8</f>
        <v>14934</v>
      </c>
      <c r="CX8" s="36">
        <f>(DA8-DA47)/DA47</f>
        <v>0</v>
      </c>
      <c r="CY8" s="35"/>
      <c r="CZ8" s="37">
        <f t="shared" ref="CZ8:CZ29" si="29">$D8*CW8</f>
        <v>0</v>
      </c>
      <c r="DA8" s="38">
        <f t="shared" ref="DA8:DA29" si="30">CP8-CR8</f>
        <v>-134406</v>
      </c>
      <c r="DB8" s="34">
        <v>0</v>
      </c>
      <c r="DC8" s="35">
        <v>14934</v>
      </c>
      <c r="DD8" s="35"/>
      <c r="DE8" s="35"/>
      <c r="DF8" s="35"/>
      <c r="DG8" s="35"/>
      <c r="DH8" s="35">
        <f t="shared" ref="DH8:DH29" si="31">DC8-DD8-DE8-DG8</f>
        <v>14934</v>
      </c>
      <c r="DI8" s="36">
        <f>(DL8-DL47)/DL47</f>
        <v>0</v>
      </c>
      <c r="DJ8" s="35"/>
      <c r="DK8" s="37">
        <f t="shared" ref="DK8:DK29" si="32">$D8*DH8</f>
        <v>0</v>
      </c>
      <c r="DL8" s="38">
        <f t="shared" ref="DL8:DL29" si="33">DA8-DC8</f>
        <v>-149340</v>
      </c>
      <c r="DM8" s="34">
        <v>0</v>
      </c>
      <c r="DN8" s="35">
        <v>14934</v>
      </c>
      <c r="DO8" s="35"/>
      <c r="DP8" s="35"/>
      <c r="DQ8" s="35"/>
      <c r="DR8" s="35"/>
      <c r="DS8" s="35">
        <f t="shared" ref="DS8:DS29" si="34">DN8-DO8-DP8-DR8</f>
        <v>14934</v>
      </c>
      <c r="DT8" s="36">
        <f>(DW8-DW47)/DW47</f>
        <v>0</v>
      </c>
      <c r="DU8" s="35"/>
      <c r="DV8" s="37">
        <f t="shared" ref="DV8:DV29" si="35">$D8*DS8</f>
        <v>0</v>
      </c>
      <c r="DW8" s="38">
        <f t="shared" ref="DW8:DW29" si="36">DL8-DN8</f>
        <v>-164274</v>
      </c>
      <c r="DX8" s="34">
        <v>0</v>
      </c>
      <c r="DY8" s="35">
        <v>14934</v>
      </c>
      <c r="DZ8" s="35"/>
      <c r="EA8" s="35"/>
      <c r="EB8" s="35"/>
      <c r="EC8" s="35"/>
      <c r="ED8" s="35">
        <f t="shared" ref="ED8:ED29" si="37">DY8-DZ8-EA8-EC8</f>
        <v>14934</v>
      </c>
      <c r="EE8" s="36">
        <f>(EH8-EH47)/EH47</f>
        <v>0</v>
      </c>
      <c r="EF8" s="35"/>
      <c r="EG8" s="37">
        <f t="shared" ref="EG8:EG29" si="38">$D8*ED8</f>
        <v>0</v>
      </c>
      <c r="EH8" s="38">
        <f t="shared" ref="EH8:EH29" si="39">DW8-DY8</f>
        <v>-179208</v>
      </c>
      <c r="EI8" s="39">
        <f t="shared" ref="EI8:EI29" si="40">SUM(ED8,DS8,DH8,CW8,CL8,CA8,BP8,BE8,AT8,AI8,X8,M8)</f>
        <v>179208</v>
      </c>
      <c r="EJ8" s="40">
        <f t="shared" ref="EJ8:EJ29" si="41">SUM(EG8:EI8,DV8,DK8,CZ8,CO8,CD8,BS8,BH8,AW8,AL8,AA8,P8)</f>
        <v>0</v>
      </c>
      <c r="EK8" s="41">
        <f t="shared" ref="EK8:EK29" si="42">EI8/$EI$4</f>
        <v>35841.599999999999</v>
      </c>
      <c r="EL8" s="41">
        <v>0</v>
      </c>
      <c r="EM8" s="42">
        <f t="shared" ref="EM8:EM29" si="43">BI8/EK8</f>
        <v>-2.0833333333333335</v>
      </c>
      <c r="EN8" s="43" t="e">
        <f t="shared" ref="EN8:EN29" si="44">(EK8-EL8)/EL8</f>
        <v>#DIV/0!</v>
      </c>
      <c r="EO8" s="44"/>
      <c r="EP8" s="44"/>
      <c r="EQ8" s="44"/>
      <c r="ER8" s="45"/>
      <c r="ES8" s="45"/>
      <c r="ET8" s="45"/>
    </row>
    <row r="9" spans="1:150" s="13" customFormat="1" x14ac:dyDescent="0.25">
      <c r="A9" s="13" t="str">
        <f t="shared" si="0"/>
        <v>212</v>
      </c>
      <c r="B9" s="30" t="str">
        <f t="shared" si="1"/>
        <v>152992</v>
      </c>
      <c r="C9" s="31" t="s">
        <v>40</v>
      </c>
      <c r="D9" s="32"/>
      <c r="E9" s="31"/>
      <c r="F9" s="33">
        <v>24106</v>
      </c>
      <c r="G9" s="34">
        <v>0</v>
      </c>
      <c r="H9" s="35">
        <v>14934</v>
      </c>
      <c r="I9" s="35"/>
      <c r="J9" s="35"/>
      <c r="K9" s="35"/>
      <c r="L9" s="35"/>
      <c r="M9" s="35">
        <f t="shared" si="2"/>
        <v>14934</v>
      </c>
      <c r="N9" s="36">
        <f t="shared" si="3"/>
        <v>-0.90814037336751863</v>
      </c>
      <c r="O9" s="35"/>
      <c r="P9" s="37">
        <f t="shared" si="4"/>
        <v>0</v>
      </c>
      <c r="Q9" s="38">
        <f t="shared" si="5"/>
        <v>9172</v>
      </c>
      <c r="R9" s="34">
        <v>0</v>
      </c>
      <c r="S9" s="35">
        <v>14934</v>
      </c>
      <c r="T9" s="35"/>
      <c r="U9" s="35"/>
      <c r="V9" s="35"/>
      <c r="W9" s="35"/>
      <c r="X9" s="35">
        <f t="shared" si="6"/>
        <v>14934</v>
      </c>
      <c r="Y9" s="36">
        <f t="shared" si="7"/>
        <v>-1.0678568905009775</v>
      </c>
      <c r="Z9" s="35"/>
      <c r="AA9" s="37">
        <f t="shared" si="8"/>
        <v>0</v>
      </c>
      <c r="AB9" s="38">
        <f t="shared" si="9"/>
        <v>-5762</v>
      </c>
      <c r="AC9" s="34">
        <v>0</v>
      </c>
      <c r="AD9" s="35">
        <v>14934</v>
      </c>
      <c r="AE9" s="35"/>
      <c r="AF9" s="35"/>
      <c r="AG9" s="35"/>
      <c r="AH9" s="35"/>
      <c r="AI9" s="35">
        <f t="shared" si="10"/>
        <v>14934</v>
      </c>
      <c r="AJ9" s="36">
        <f t="shared" ref="AJ9:AJ29" si="45">(AM9-AM48)/AM48</f>
        <v>-1.2957416404687054</v>
      </c>
      <c r="AK9" s="35"/>
      <c r="AL9" s="37">
        <f t="shared" si="11"/>
        <v>0</v>
      </c>
      <c r="AM9" s="38">
        <f t="shared" si="12"/>
        <v>-20696</v>
      </c>
      <c r="AN9" s="34">
        <v>0</v>
      </c>
      <c r="AO9" s="35">
        <v>14934</v>
      </c>
      <c r="AP9" s="35"/>
      <c r="AQ9" s="35"/>
      <c r="AR9" s="35"/>
      <c r="AS9" s="35"/>
      <c r="AT9" s="35">
        <f t="shared" si="13"/>
        <v>14934</v>
      </c>
      <c r="AU9" s="36">
        <f t="shared" ref="AU9:AU29" si="46">(AX9-AX48)/AX48</f>
        <v>-1.6472768230207462</v>
      </c>
      <c r="AV9" s="35"/>
      <c r="AW9" s="37">
        <f t="shared" si="14"/>
        <v>0</v>
      </c>
      <c r="AX9" s="38">
        <f t="shared" si="15"/>
        <v>-35630</v>
      </c>
      <c r="AY9" s="34">
        <v>0</v>
      </c>
      <c r="AZ9" s="35">
        <v>14934</v>
      </c>
      <c r="BA9" s="35"/>
      <c r="BB9" s="35"/>
      <c r="BC9" s="35"/>
      <c r="BD9" s="35"/>
      <c r="BE9" s="35">
        <f t="shared" si="16"/>
        <v>14934</v>
      </c>
      <c r="BF9" s="36">
        <f t="shared" ref="BF9:BF29" si="47">(BI9-BI48)/BI48</f>
        <v>-2.2605704028719584</v>
      </c>
      <c r="BG9" s="35"/>
      <c r="BH9" s="37">
        <f t="shared" si="17"/>
        <v>0</v>
      </c>
      <c r="BI9" s="38">
        <f t="shared" si="18"/>
        <v>-50564</v>
      </c>
      <c r="BJ9" s="34">
        <v>0</v>
      </c>
      <c r="BK9" s="35">
        <v>14934</v>
      </c>
      <c r="BL9" s="35"/>
      <c r="BM9" s="35"/>
      <c r="BN9" s="35"/>
      <c r="BO9" s="35"/>
      <c r="BP9" s="35">
        <f t="shared" si="19"/>
        <v>14934</v>
      </c>
      <c r="BQ9" s="36">
        <f t="shared" ref="BQ9:BQ29" si="48">(BT9-BT48)/BT48</f>
        <v>-3.6013980459130988</v>
      </c>
      <c r="BR9" s="35"/>
      <c r="BS9" s="37">
        <f t="shared" si="20"/>
        <v>0</v>
      </c>
      <c r="BT9" s="38">
        <f t="shared" si="21"/>
        <v>-65498</v>
      </c>
      <c r="BU9" s="34">
        <v>0</v>
      </c>
      <c r="BV9" s="35">
        <v>14934</v>
      </c>
      <c r="BW9" s="35"/>
      <c r="BX9" s="35"/>
      <c r="BY9" s="35"/>
      <c r="BZ9" s="35"/>
      <c r="CA9" s="35">
        <f t="shared" si="22"/>
        <v>14934</v>
      </c>
      <c r="CB9" s="36">
        <f t="shared" ref="CB9:CB29" si="49">(CE9-CE48)/CE48</f>
        <v>-8.8516204607575162</v>
      </c>
      <c r="CC9" s="35"/>
      <c r="CD9" s="37">
        <f t="shared" si="23"/>
        <v>0</v>
      </c>
      <c r="CE9" s="38">
        <f t="shared" si="24"/>
        <v>-80432</v>
      </c>
      <c r="CF9" s="34">
        <v>0</v>
      </c>
      <c r="CG9" s="35">
        <v>14934</v>
      </c>
      <c r="CH9" s="35"/>
      <c r="CI9" s="35"/>
      <c r="CJ9" s="35"/>
      <c r="CK9" s="35"/>
      <c r="CL9" s="35">
        <f t="shared" si="25"/>
        <v>14934</v>
      </c>
      <c r="CM9" s="36">
        <f t="shared" ref="CM9:CM29" si="50">(CP9-CP48)/CP48</f>
        <v>19.333901918976547</v>
      </c>
      <c r="CN9" s="35"/>
      <c r="CO9" s="37">
        <f t="shared" si="26"/>
        <v>0</v>
      </c>
      <c r="CP9" s="38">
        <f t="shared" si="27"/>
        <v>-95366</v>
      </c>
      <c r="CQ9" s="34">
        <v>0</v>
      </c>
      <c r="CR9" s="35">
        <v>14934</v>
      </c>
      <c r="CS9" s="35"/>
      <c r="CT9" s="35"/>
      <c r="CU9" s="35"/>
      <c r="CV9" s="35"/>
      <c r="CW9" s="35">
        <f t="shared" si="28"/>
        <v>14934</v>
      </c>
      <c r="CX9" s="36">
        <f t="shared" ref="CX9:CX29" si="51">(DA9-DA48)/DA48</f>
        <v>4.6206685690990623</v>
      </c>
      <c r="CY9" s="35"/>
      <c r="CZ9" s="37">
        <f t="shared" si="29"/>
        <v>0</v>
      </c>
      <c r="DA9" s="38">
        <f t="shared" si="30"/>
        <v>-110300</v>
      </c>
      <c r="DB9" s="34">
        <v>0</v>
      </c>
      <c r="DC9" s="35">
        <v>14934</v>
      </c>
      <c r="DD9" s="35"/>
      <c r="DE9" s="35"/>
      <c r="DF9" s="35"/>
      <c r="DG9" s="35"/>
      <c r="DH9" s="35">
        <f t="shared" si="31"/>
        <v>14934</v>
      </c>
      <c r="DI9" s="36">
        <f t="shared" ref="DI9:DI29" si="52">(DL9-DL48)/DL48</f>
        <v>2.6238786966838359</v>
      </c>
      <c r="DJ9" s="35"/>
      <c r="DK9" s="37">
        <f t="shared" si="32"/>
        <v>0</v>
      </c>
      <c r="DL9" s="38">
        <f t="shared" si="33"/>
        <v>-125234</v>
      </c>
      <c r="DM9" s="34">
        <v>0</v>
      </c>
      <c r="DN9" s="35">
        <v>14934</v>
      </c>
      <c r="DO9" s="35"/>
      <c r="DP9" s="35"/>
      <c r="DQ9" s="35"/>
      <c r="DR9" s="35"/>
      <c r="DS9" s="35">
        <f t="shared" si="34"/>
        <v>14934</v>
      </c>
      <c r="DT9" s="36">
        <f t="shared" ref="DT9:DT29" si="53">(DW9-DW48)/DW48</f>
        <v>1.8321344863816373</v>
      </c>
      <c r="DU9" s="35"/>
      <c r="DV9" s="37">
        <f t="shared" si="35"/>
        <v>0</v>
      </c>
      <c r="DW9" s="38">
        <f t="shared" si="36"/>
        <v>-140168</v>
      </c>
      <c r="DX9" s="34">
        <v>0</v>
      </c>
      <c r="DY9" s="35">
        <v>14934</v>
      </c>
      <c r="DZ9" s="35"/>
      <c r="EA9" s="35"/>
      <c r="EB9" s="35"/>
      <c r="EC9" s="35"/>
      <c r="ED9" s="35">
        <f t="shared" si="37"/>
        <v>14934</v>
      </c>
      <c r="EE9" s="36">
        <f t="shared" ref="EE9:EE29" si="54">(EH9-EH48)/EH48</f>
        <v>1.4074441995467668</v>
      </c>
      <c r="EF9" s="35"/>
      <c r="EG9" s="37">
        <f t="shared" si="38"/>
        <v>0</v>
      </c>
      <c r="EH9" s="38">
        <f t="shared" si="39"/>
        <v>-155102</v>
      </c>
      <c r="EI9" s="39">
        <f t="shared" si="40"/>
        <v>179208</v>
      </c>
      <c r="EJ9" s="40">
        <f t="shared" si="41"/>
        <v>24106</v>
      </c>
      <c r="EK9" s="41">
        <f t="shared" si="42"/>
        <v>35841.599999999999</v>
      </c>
      <c r="EL9" s="41">
        <v>27417.166666666668</v>
      </c>
      <c r="EM9" s="42">
        <f t="shared" si="43"/>
        <v>-1.4107629123699836</v>
      </c>
      <c r="EN9" s="43">
        <f t="shared" si="44"/>
        <v>0.30726856045178497</v>
      </c>
      <c r="EO9" s="14"/>
      <c r="EP9" s="14"/>
      <c r="EQ9" s="14"/>
      <c r="ER9" s="7"/>
      <c r="ES9" s="7"/>
      <c r="ET9" s="7"/>
    </row>
    <row r="10" spans="1:150" s="46" customFormat="1" x14ac:dyDescent="0.25">
      <c r="A10" s="13" t="str">
        <f t="shared" si="0"/>
        <v>212</v>
      </c>
      <c r="B10" s="30" t="str">
        <f t="shared" si="1"/>
        <v>147443</v>
      </c>
      <c r="C10" s="31" t="s">
        <v>41</v>
      </c>
      <c r="D10" s="32"/>
      <c r="E10" s="31"/>
      <c r="F10" s="33">
        <v>129096</v>
      </c>
      <c r="G10" s="34">
        <v>0</v>
      </c>
      <c r="H10" s="35">
        <v>14934</v>
      </c>
      <c r="I10" s="35"/>
      <c r="J10" s="35"/>
      <c r="K10" s="35"/>
      <c r="L10" s="35"/>
      <c r="M10" s="35">
        <f t="shared" si="2"/>
        <v>14934</v>
      </c>
      <c r="N10" s="36">
        <f t="shared" si="3"/>
        <v>0.20074466742395558</v>
      </c>
      <c r="O10" s="35"/>
      <c r="P10" s="37">
        <f t="shared" si="4"/>
        <v>0</v>
      </c>
      <c r="Q10" s="38">
        <f t="shared" si="5"/>
        <v>114162</v>
      </c>
      <c r="R10" s="34">
        <v>0</v>
      </c>
      <c r="S10" s="35">
        <v>14934</v>
      </c>
      <c r="T10" s="35"/>
      <c r="U10" s="35"/>
      <c r="V10" s="35"/>
      <c r="W10" s="35"/>
      <c r="X10" s="35">
        <f t="shared" si="6"/>
        <v>14934</v>
      </c>
      <c r="Y10" s="36">
        <f t="shared" si="7"/>
        <v>0.23815227970352623</v>
      </c>
      <c r="Z10" s="35"/>
      <c r="AA10" s="37">
        <f t="shared" si="8"/>
        <v>0</v>
      </c>
      <c r="AB10" s="38">
        <f t="shared" si="9"/>
        <v>99228</v>
      </c>
      <c r="AC10" s="34">
        <v>0</v>
      </c>
      <c r="AD10" s="35">
        <v>14934</v>
      </c>
      <c r="AE10" s="35"/>
      <c r="AF10" s="35"/>
      <c r="AG10" s="35"/>
      <c r="AH10" s="35"/>
      <c r="AI10" s="35">
        <f t="shared" si="10"/>
        <v>14934</v>
      </c>
      <c r="AJ10" s="36">
        <f t="shared" si="45"/>
        <v>0.29269414795730586</v>
      </c>
      <c r="AK10" s="35"/>
      <c r="AL10" s="37">
        <f t="shared" si="11"/>
        <v>0</v>
      </c>
      <c r="AM10" s="38">
        <f t="shared" si="12"/>
        <v>84294</v>
      </c>
      <c r="AN10" s="34">
        <v>0</v>
      </c>
      <c r="AO10" s="35">
        <v>14934</v>
      </c>
      <c r="AP10" s="35"/>
      <c r="AQ10" s="35"/>
      <c r="AR10" s="35"/>
      <c r="AS10" s="35"/>
      <c r="AT10" s="35">
        <f t="shared" si="13"/>
        <v>14934</v>
      </c>
      <c r="AU10" s="36">
        <f t="shared" si="46"/>
        <v>0.37963957512829694</v>
      </c>
      <c r="AV10" s="35"/>
      <c r="AW10" s="37">
        <f t="shared" si="14"/>
        <v>0</v>
      </c>
      <c r="AX10" s="38">
        <f t="shared" si="15"/>
        <v>69360</v>
      </c>
      <c r="AY10" s="34">
        <v>0</v>
      </c>
      <c r="AZ10" s="35">
        <v>14934</v>
      </c>
      <c r="BA10" s="35"/>
      <c r="BB10" s="35"/>
      <c r="BC10" s="35"/>
      <c r="BD10" s="35"/>
      <c r="BE10" s="35">
        <f t="shared" si="16"/>
        <v>14934</v>
      </c>
      <c r="BF10" s="36">
        <f t="shared" si="47"/>
        <v>0.54006791171477075</v>
      </c>
      <c r="BG10" s="35"/>
      <c r="BH10" s="37">
        <f t="shared" si="17"/>
        <v>0</v>
      </c>
      <c r="BI10" s="38">
        <f t="shared" si="18"/>
        <v>54426</v>
      </c>
      <c r="BJ10" s="34">
        <v>0</v>
      </c>
      <c r="BK10" s="35">
        <v>14934</v>
      </c>
      <c r="BL10" s="35"/>
      <c r="BM10" s="35"/>
      <c r="BN10" s="35"/>
      <c r="BO10" s="35"/>
      <c r="BP10" s="35">
        <f t="shared" si="19"/>
        <v>14934</v>
      </c>
      <c r="BQ10" s="36">
        <f t="shared" si="48"/>
        <v>0.93531314319317849</v>
      </c>
      <c r="BR10" s="35"/>
      <c r="BS10" s="37">
        <f t="shared" si="20"/>
        <v>0</v>
      </c>
      <c r="BT10" s="38">
        <f t="shared" si="21"/>
        <v>39492</v>
      </c>
      <c r="BU10" s="34">
        <v>0</v>
      </c>
      <c r="BV10" s="35">
        <v>14934</v>
      </c>
      <c r="BW10" s="35"/>
      <c r="BX10" s="35"/>
      <c r="BY10" s="35"/>
      <c r="BZ10" s="35"/>
      <c r="CA10" s="35">
        <f t="shared" si="22"/>
        <v>14934</v>
      </c>
      <c r="CB10" s="36">
        <f t="shared" si="49"/>
        <v>3.4879385964912282</v>
      </c>
      <c r="CC10" s="35"/>
      <c r="CD10" s="37">
        <f t="shared" si="23"/>
        <v>0</v>
      </c>
      <c r="CE10" s="38">
        <f t="shared" si="24"/>
        <v>24558</v>
      </c>
      <c r="CF10" s="34">
        <v>0</v>
      </c>
      <c r="CG10" s="35">
        <v>14934</v>
      </c>
      <c r="CH10" s="35"/>
      <c r="CI10" s="35"/>
      <c r="CJ10" s="35"/>
      <c r="CK10" s="35"/>
      <c r="CL10" s="35">
        <f t="shared" si="25"/>
        <v>14934</v>
      </c>
      <c r="CM10" s="36">
        <f t="shared" si="50"/>
        <v>-2.0171211160431199</v>
      </c>
      <c r="CN10" s="35"/>
      <c r="CO10" s="37">
        <f t="shared" si="26"/>
        <v>0</v>
      </c>
      <c r="CP10" s="38">
        <f t="shared" si="27"/>
        <v>9624</v>
      </c>
      <c r="CQ10" s="34">
        <v>0</v>
      </c>
      <c r="CR10" s="35">
        <v>14934</v>
      </c>
      <c r="CS10" s="35"/>
      <c r="CT10" s="35"/>
      <c r="CU10" s="35"/>
      <c r="CV10" s="35"/>
      <c r="CW10" s="35">
        <f t="shared" si="28"/>
        <v>14934</v>
      </c>
      <c r="CX10" s="36">
        <f t="shared" si="51"/>
        <v>-0.78234136743728477</v>
      </c>
      <c r="CY10" s="35"/>
      <c r="CZ10" s="37">
        <f t="shared" si="29"/>
        <v>0</v>
      </c>
      <c r="DA10" s="38">
        <f t="shared" si="30"/>
        <v>-5310</v>
      </c>
      <c r="DB10" s="34">
        <v>0</v>
      </c>
      <c r="DC10" s="35">
        <v>14934</v>
      </c>
      <c r="DD10" s="35"/>
      <c r="DE10" s="35"/>
      <c r="DF10" s="35"/>
      <c r="DG10" s="35"/>
      <c r="DH10" s="35">
        <f t="shared" si="31"/>
        <v>14934</v>
      </c>
      <c r="DI10" s="36">
        <f t="shared" si="52"/>
        <v>-0.48527841342486649</v>
      </c>
      <c r="DJ10" s="35"/>
      <c r="DK10" s="37">
        <f t="shared" si="32"/>
        <v>0</v>
      </c>
      <c r="DL10" s="38">
        <f t="shared" si="33"/>
        <v>-20244</v>
      </c>
      <c r="DM10" s="34">
        <v>0</v>
      </c>
      <c r="DN10" s="35">
        <v>14934</v>
      </c>
      <c r="DO10" s="35"/>
      <c r="DP10" s="35"/>
      <c r="DQ10" s="35"/>
      <c r="DR10" s="35"/>
      <c r="DS10" s="35">
        <f t="shared" si="34"/>
        <v>14934</v>
      </c>
      <c r="DT10" s="36">
        <f t="shared" si="53"/>
        <v>-0.35172490048651039</v>
      </c>
      <c r="DU10" s="35"/>
      <c r="DV10" s="37">
        <f t="shared" si="35"/>
        <v>0</v>
      </c>
      <c r="DW10" s="38">
        <f t="shared" si="36"/>
        <v>-35178</v>
      </c>
      <c r="DX10" s="34">
        <v>0</v>
      </c>
      <c r="DY10" s="35">
        <v>14934</v>
      </c>
      <c r="DZ10" s="35"/>
      <c r="EA10" s="35"/>
      <c r="EB10" s="35"/>
      <c r="EC10" s="35"/>
      <c r="ED10" s="35">
        <f t="shared" si="37"/>
        <v>14934</v>
      </c>
      <c r="EE10" s="36">
        <f t="shared" si="54"/>
        <v>-0.2758172201508714</v>
      </c>
      <c r="EF10" s="35"/>
      <c r="EG10" s="37">
        <f t="shared" si="38"/>
        <v>0</v>
      </c>
      <c r="EH10" s="38">
        <f t="shared" si="39"/>
        <v>-50112</v>
      </c>
      <c r="EI10" s="39">
        <f t="shared" si="40"/>
        <v>179208</v>
      </c>
      <c r="EJ10" s="40">
        <f t="shared" si="41"/>
        <v>129096</v>
      </c>
      <c r="EK10" s="41">
        <f t="shared" si="42"/>
        <v>35841.599999999999</v>
      </c>
      <c r="EL10" s="41">
        <v>52400.916666666664</v>
      </c>
      <c r="EM10" s="42">
        <f t="shared" si="43"/>
        <v>1.5185147984464979</v>
      </c>
      <c r="EN10" s="43">
        <f t="shared" si="44"/>
        <v>-0.31601196543953586</v>
      </c>
      <c r="EO10" s="44"/>
      <c r="EP10" s="44"/>
      <c r="EQ10" s="44"/>
      <c r="ER10" s="45"/>
      <c r="ES10" s="45"/>
      <c r="ET10" s="45"/>
    </row>
    <row r="11" spans="1:150" s="13" customFormat="1" x14ac:dyDescent="0.25">
      <c r="A11" s="13" t="str">
        <f t="shared" si="0"/>
        <v/>
      </c>
      <c r="B11" s="30" t="str">
        <f t="shared" si="1"/>
        <v/>
      </c>
      <c r="C11" s="31"/>
      <c r="D11" s="32"/>
      <c r="E11" s="31"/>
      <c r="F11" s="33">
        <v>0</v>
      </c>
      <c r="G11" s="34">
        <v>0</v>
      </c>
      <c r="H11" s="35">
        <v>0</v>
      </c>
      <c r="I11" s="35"/>
      <c r="J11" s="35"/>
      <c r="K11" s="35"/>
      <c r="L11" s="35"/>
      <c r="M11" s="35">
        <f t="shared" si="2"/>
        <v>0</v>
      </c>
      <c r="N11" s="36">
        <f t="shared" si="3"/>
        <v>-1</v>
      </c>
      <c r="O11" s="35"/>
      <c r="P11" s="37">
        <f t="shared" si="4"/>
        <v>0</v>
      </c>
      <c r="Q11" s="38">
        <f t="shared" si="5"/>
        <v>0</v>
      </c>
      <c r="R11" s="34">
        <v>0</v>
      </c>
      <c r="S11" s="35">
        <v>14934</v>
      </c>
      <c r="T11" s="35"/>
      <c r="U11" s="35"/>
      <c r="V11" s="35"/>
      <c r="W11" s="35"/>
      <c r="X11" s="35">
        <f t="shared" si="6"/>
        <v>14934</v>
      </c>
      <c r="Y11" s="36">
        <f t="shared" si="7"/>
        <v>-0.5</v>
      </c>
      <c r="Z11" s="35"/>
      <c r="AA11" s="37">
        <f t="shared" si="8"/>
        <v>0</v>
      </c>
      <c r="AB11" s="38">
        <f t="shared" si="9"/>
        <v>-14934</v>
      </c>
      <c r="AC11" s="34">
        <v>0</v>
      </c>
      <c r="AD11" s="35">
        <v>14934</v>
      </c>
      <c r="AE11" s="35"/>
      <c r="AF11" s="35"/>
      <c r="AG11" s="35"/>
      <c r="AH11" s="35"/>
      <c r="AI11" s="35">
        <f t="shared" si="10"/>
        <v>14934</v>
      </c>
      <c r="AJ11" s="36">
        <f t="shared" si="45"/>
        <v>-0.33333333333333331</v>
      </c>
      <c r="AK11" s="35"/>
      <c r="AL11" s="37">
        <f t="shared" si="11"/>
        <v>0</v>
      </c>
      <c r="AM11" s="38">
        <f t="shared" si="12"/>
        <v>-29868</v>
      </c>
      <c r="AN11" s="34">
        <v>0</v>
      </c>
      <c r="AO11" s="35">
        <v>14934</v>
      </c>
      <c r="AP11" s="35"/>
      <c r="AQ11" s="35"/>
      <c r="AR11" s="35"/>
      <c r="AS11" s="35"/>
      <c r="AT11" s="35">
        <f t="shared" si="13"/>
        <v>14934</v>
      </c>
      <c r="AU11" s="36">
        <f t="shared" si="46"/>
        <v>-0.25</v>
      </c>
      <c r="AV11" s="35"/>
      <c r="AW11" s="37">
        <f t="shared" si="14"/>
        <v>0</v>
      </c>
      <c r="AX11" s="38">
        <f t="shared" si="15"/>
        <v>-44802</v>
      </c>
      <c r="AY11" s="34">
        <v>0</v>
      </c>
      <c r="AZ11" s="35">
        <v>14934</v>
      </c>
      <c r="BA11" s="35"/>
      <c r="BB11" s="35"/>
      <c r="BC11" s="35"/>
      <c r="BD11" s="35"/>
      <c r="BE11" s="35">
        <f t="shared" si="16"/>
        <v>14934</v>
      </c>
      <c r="BF11" s="36">
        <f t="shared" si="47"/>
        <v>-0.2</v>
      </c>
      <c r="BG11" s="35"/>
      <c r="BH11" s="37">
        <f t="shared" si="17"/>
        <v>0</v>
      </c>
      <c r="BI11" s="38">
        <f t="shared" si="18"/>
        <v>-59736</v>
      </c>
      <c r="BJ11" s="34">
        <v>0</v>
      </c>
      <c r="BK11" s="35">
        <v>14934</v>
      </c>
      <c r="BL11" s="35"/>
      <c r="BM11" s="35"/>
      <c r="BN11" s="35"/>
      <c r="BO11" s="35"/>
      <c r="BP11" s="35">
        <f t="shared" si="19"/>
        <v>14934</v>
      </c>
      <c r="BQ11" s="36">
        <f t="shared" si="48"/>
        <v>-0.16666666666666666</v>
      </c>
      <c r="BR11" s="35"/>
      <c r="BS11" s="37">
        <f t="shared" si="20"/>
        <v>0</v>
      </c>
      <c r="BT11" s="38">
        <f t="shared" si="21"/>
        <v>-74670</v>
      </c>
      <c r="BU11" s="34">
        <v>0</v>
      </c>
      <c r="BV11" s="35">
        <v>14934</v>
      </c>
      <c r="BW11" s="35"/>
      <c r="BX11" s="35"/>
      <c r="BY11" s="35"/>
      <c r="BZ11" s="35"/>
      <c r="CA11" s="35">
        <f t="shared" si="22"/>
        <v>14934</v>
      </c>
      <c r="CB11" s="36">
        <f t="shared" si="49"/>
        <v>-0.14285714285714285</v>
      </c>
      <c r="CC11" s="35"/>
      <c r="CD11" s="37">
        <f t="shared" si="23"/>
        <v>0</v>
      </c>
      <c r="CE11" s="38">
        <f t="shared" si="24"/>
        <v>-89604</v>
      </c>
      <c r="CF11" s="34">
        <v>0</v>
      </c>
      <c r="CG11" s="35">
        <v>14934</v>
      </c>
      <c r="CH11" s="35"/>
      <c r="CI11" s="35"/>
      <c r="CJ11" s="35"/>
      <c r="CK11" s="35"/>
      <c r="CL11" s="35">
        <f t="shared" si="25"/>
        <v>14934</v>
      </c>
      <c r="CM11" s="36">
        <f t="shared" si="50"/>
        <v>-0.125</v>
      </c>
      <c r="CN11" s="35"/>
      <c r="CO11" s="37">
        <f t="shared" si="26"/>
        <v>0</v>
      </c>
      <c r="CP11" s="38">
        <f t="shared" si="27"/>
        <v>-104538</v>
      </c>
      <c r="CQ11" s="34">
        <v>0</v>
      </c>
      <c r="CR11" s="35">
        <v>14934</v>
      </c>
      <c r="CS11" s="35"/>
      <c r="CT11" s="35"/>
      <c r="CU11" s="35"/>
      <c r="CV11" s="35"/>
      <c r="CW11" s="35">
        <f t="shared" si="28"/>
        <v>14934</v>
      </c>
      <c r="CX11" s="36">
        <f t="shared" si="51"/>
        <v>-0.1111111111111111</v>
      </c>
      <c r="CY11" s="35"/>
      <c r="CZ11" s="37">
        <f t="shared" si="29"/>
        <v>0</v>
      </c>
      <c r="DA11" s="38">
        <f t="shared" si="30"/>
        <v>-119472</v>
      </c>
      <c r="DB11" s="34">
        <v>0</v>
      </c>
      <c r="DC11" s="35">
        <v>14934</v>
      </c>
      <c r="DD11" s="35"/>
      <c r="DE11" s="35"/>
      <c r="DF11" s="35"/>
      <c r="DG11" s="35"/>
      <c r="DH11" s="35">
        <f t="shared" si="31"/>
        <v>14934</v>
      </c>
      <c r="DI11" s="36">
        <f t="shared" si="52"/>
        <v>-0.1</v>
      </c>
      <c r="DJ11" s="35"/>
      <c r="DK11" s="37">
        <f t="shared" si="32"/>
        <v>0</v>
      </c>
      <c r="DL11" s="38">
        <f t="shared" si="33"/>
        <v>-134406</v>
      </c>
      <c r="DM11" s="34">
        <v>0</v>
      </c>
      <c r="DN11" s="35">
        <v>14934</v>
      </c>
      <c r="DO11" s="35"/>
      <c r="DP11" s="35"/>
      <c r="DQ11" s="35"/>
      <c r="DR11" s="35"/>
      <c r="DS11" s="35">
        <f t="shared" si="34"/>
        <v>14934</v>
      </c>
      <c r="DT11" s="36">
        <f t="shared" si="53"/>
        <v>-9.0909090909090912E-2</v>
      </c>
      <c r="DU11" s="35"/>
      <c r="DV11" s="37">
        <f t="shared" si="35"/>
        <v>0</v>
      </c>
      <c r="DW11" s="38">
        <f t="shared" si="36"/>
        <v>-149340</v>
      </c>
      <c r="DX11" s="34">
        <v>0</v>
      </c>
      <c r="DY11" s="35">
        <v>14934</v>
      </c>
      <c r="DZ11" s="35"/>
      <c r="EA11" s="35"/>
      <c r="EB11" s="35"/>
      <c r="EC11" s="35"/>
      <c r="ED11" s="35">
        <f t="shared" si="37"/>
        <v>14934</v>
      </c>
      <c r="EE11" s="36">
        <f t="shared" si="54"/>
        <v>-8.3333333333333329E-2</v>
      </c>
      <c r="EF11" s="35"/>
      <c r="EG11" s="37">
        <f t="shared" si="38"/>
        <v>0</v>
      </c>
      <c r="EH11" s="38">
        <f t="shared" si="39"/>
        <v>-164274</v>
      </c>
      <c r="EI11" s="39">
        <f t="shared" si="40"/>
        <v>164274</v>
      </c>
      <c r="EJ11" s="40">
        <f t="shared" si="41"/>
        <v>0</v>
      </c>
      <c r="EK11" s="41">
        <f t="shared" si="42"/>
        <v>32854.800000000003</v>
      </c>
      <c r="EL11" s="41">
        <v>0</v>
      </c>
      <c r="EM11" s="42">
        <f t="shared" si="43"/>
        <v>-1.8181818181818181</v>
      </c>
      <c r="EN11" s="43" t="e">
        <f t="shared" si="44"/>
        <v>#DIV/0!</v>
      </c>
      <c r="EO11" s="14"/>
      <c r="EP11" s="14"/>
      <c r="EQ11" s="14"/>
      <c r="ER11" s="7"/>
      <c r="ES11" s="7"/>
      <c r="ET11" s="7"/>
    </row>
    <row r="12" spans="1:150" s="46" customFormat="1" x14ac:dyDescent="0.25">
      <c r="A12" s="13" t="str">
        <f t="shared" si="0"/>
        <v/>
      </c>
      <c r="B12" s="30" t="str">
        <f t="shared" si="1"/>
        <v/>
      </c>
      <c r="C12" s="31"/>
      <c r="D12" s="32"/>
      <c r="E12" s="31"/>
      <c r="F12" s="33">
        <v>0</v>
      </c>
      <c r="G12" s="34">
        <v>0</v>
      </c>
      <c r="H12" s="35">
        <v>0</v>
      </c>
      <c r="I12" s="35"/>
      <c r="J12" s="35"/>
      <c r="K12" s="35"/>
      <c r="L12" s="35"/>
      <c r="M12" s="35">
        <f t="shared" si="2"/>
        <v>0</v>
      </c>
      <c r="N12" s="36">
        <f t="shared" si="3"/>
        <v>-1</v>
      </c>
      <c r="O12" s="35"/>
      <c r="P12" s="37">
        <f t="shared" si="4"/>
        <v>0</v>
      </c>
      <c r="Q12" s="38">
        <f t="shared" si="5"/>
        <v>0</v>
      </c>
      <c r="R12" s="34">
        <v>0</v>
      </c>
      <c r="S12" s="35">
        <v>14934</v>
      </c>
      <c r="T12" s="35"/>
      <c r="U12" s="35"/>
      <c r="V12" s="35"/>
      <c r="W12" s="35"/>
      <c r="X12" s="35">
        <f t="shared" si="6"/>
        <v>14934</v>
      </c>
      <c r="Y12" s="36">
        <f t="shared" si="7"/>
        <v>-0.5</v>
      </c>
      <c r="Z12" s="35"/>
      <c r="AA12" s="37">
        <f t="shared" si="8"/>
        <v>0</v>
      </c>
      <c r="AB12" s="38">
        <f t="shared" si="9"/>
        <v>-14934</v>
      </c>
      <c r="AC12" s="34">
        <v>0</v>
      </c>
      <c r="AD12" s="35">
        <v>14934</v>
      </c>
      <c r="AE12" s="35"/>
      <c r="AF12" s="35"/>
      <c r="AG12" s="35"/>
      <c r="AH12" s="35"/>
      <c r="AI12" s="35">
        <f t="shared" si="10"/>
        <v>14934</v>
      </c>
      <c r="AJ12" s="36">
        <f t="shared" si="45"/>
        <v>-0.33333333333333331</v>
      </c>
      <c r="AK12" s="35"/>
      <c r="AL12" s="37">
        <f t="shared" si="11"/>
        <v>0</v>
      </c>
      <c r="AM12" s="38">
        <f t="shared" si="12"/>
        <v>-29868</v>
      </c>
      <c r="AN12" s="34">
        <v>0</v>
      </c>
      <c r="AO12" s="35">
        <v>14934</v>
      </c>
      <c r="AP12" s="35"/>
      <c r="AQ12" s="35"/>
      <c r="AR12" s="35"/>
      <c r="AS12" s="35"/>
      <c r="AT12" s="35">
        <f t="shared" si="13"/>
        <v>14934</v>
      </c>
      <c r="AU12" s="36">
        <f t="shared" si="46"/>
        <v>-0.25</v>
      </c>
      <c r="AV12" s="35"/>
      <c r="AW12" s="37">
        <f t="shared" si="14"/>
        <v>0</v>
      </c>
      <c r="AX12" s="38">
        <f t="shared" si="15"/>
        <v>-44802</v>
      </c>
      <c r="AY12" s="34">
        <v>0</v>
      </c>
      <c r="AZ12" s="35">
        <v>14934</v>
      </c>
      <c r="BA12" s="35"/>
      <c r="BB12" s="35"/>
      <c r="BC12" s="35"/>
      <c r="BD12" s="35"/>
      <c r="BE12" s="35">
        <f t="shared" si="16"/>
        <v>14934</v>
      </c>
      <c r="BF12" s="36">
        <f t="shared" si="47"/>
        <v>-0.2</v>
      </c>
      <c r="BG12" s="35"/>
      <c r="BH12" s="37">
        <f t="shared" si="17"/>
        <v>0</v>
      </c>
      <c r="BI12" s="38">
        <f t="shared" si="18"/>
        <v>-59736</v>
      </c>
      <c r="BJ12" s="34">
        <v>0</v>
      </c>
      <c r="BK12" s="35">
        <v>14934</v>
      </c>
      <c r="BL12" s="35"/>
      <c r="BM12" s="35"/>
      <c r="BN12" s="35"/>
      <c r="BO12" s="35"/>
      <c r="BP12" s="35">
        <f t="shared" si="19"/>
        <v>14934</v>
      </c>
      <c r="BQ12" s="36">
        <f t="shared" si="48"/>
        <v>-0.16666666666666666</v>
      </c>
      <c r="BR12" s="35"/>
      <c r="BS12" s="37">
        <f t="shared" si="20"/>
        <v>0</v>
      </c>
      <c r="BT12" s="38">
        <f t="shared" si="21"/>
        <v>-74670</v>
      </c>
      <c r="BU12" s="34">
        <v>0</v>
      </c>
      <c r="BV12" s="35">
        <v>14934</v>
      </c>
      <c r="BW12" s="35"/>
      <c r="BX12" s="35"/>
      <c r="BY12" s="35"/>
      <c r="BZ12" s="35"/>
      <c r="CA12" s="35">
        <f t="shared" si="22"/>
        <v>14934</v>
      </c>
      <c r="CB12" s="36">
        <f t="shared" si="49"/>
        <v>-0.14285714285714285</v>
      </c>
      <c r="CC12" s="35"/>
      <c r="CD12" s="37">
        <f t="shared" si="23"/>
        <v>0</v>
      </c>
      <c r="CE12" s="38">
        <f t="shared" si="24"/>
        <v>-89604</v>
      </c>
      <c r="CF12" s="34">
        <v>0</v>
      </c>
      <c r="CG12" s="35">
        <v>14934</v>
      </c>
      <c r="CH12" s="35"/>
      <c r="CI12" s="35"/>
      <c r="CJ12" s="35"/>
      <c r="CK12" s="35"/>
      <c r="CL12" s="35">
        <f t="shared" si="25"/>
        <v>14934</v>
      </c>
      <c r="CM12" s="36">
        <f t="shared" si="50"/>
        <v>-0.125</v>
      </c>
      <c r="CN12" s="35"/>
      <c r="CO12" s="37">
        <f t="shared" si="26"/>
        <v>0</v>
      </c>
      <c r="CP12" s="38">
        <f t="shared" si="27"/>
        <v>-104538</v>
      </c>
      <c r="CQ12" s="34">
        <v>0</v>
      </c>
      <c r="CR12" s="35">
        <v>14934</v>
      </c>
      <c r="CS12" s="35"/>
      <c r="CT12" s="35"/>
      <c r="CU12" s="35"/>
      <c r="CV12" s="35"/>
      <c r="CW12" s="35">
        <f t="shared" si="28"/>
        <v>14934</v>
      </c>
      <c r="CX12" s="36">
        <f t="shared" si="51"/>
        <v>-0.1111111111111111</v>
      </c>
      <c r="CY12" s="35"/>
      <c r="CZ12" s="37">
        <f t="shared" si="29"/>
        <v>0</v>
      </c>
      <c r="DA12" s="38">
        <f t="shared" si="30"/>
        <v>-119472</v>
      </c>
      <c r="DB12" s="34">
        <v>0</v>
      </c>
      <c r="DC12" s="35">
        <v>14934</v>
      </c>
      <c r="DD12" s="35"/>
      <c r="DE12" s="35"/>
      <c r="DF12" s="35"/>
      <c r="DG12" s="35"/>
      <c r="DH12" s="35">
        <f t="shared" si="31"/>
        <v>14934</v>
      </c>
      <c r="DI12" s="36">
        <f t="shared" si="52"/>
        <v>-0.1</v>
      </c>
      <c r="DJ12" s="35"/>
      <c r="DK12" s="37">
        <f t="shared" si="32"/>
        <v>0</v>
      </c>
      <c r="DL12" s="38">
        <f t="shared" si="33"/>
        <v>-134406</v>
      </c>
      <c r="DM12" s="34">
        <v>0</v>
      </c>
      <c r="DN12" s="35">
        <v>14934</v>
      </c>
      <c r="DO12" s="35"/>
      <c r="DP12" s="35"/>
      <c r="DQ12" s="35"/>
      <c r="DR12" s="35"/>
      <c r="DS12" s="35">
        <f t="shared" si="34"/>
        <v>14934</v>
      </c>
      <c r="DT12" s="36">
        <f t="shared" si="53"/>
        <v>-9.0909090909090912E-2</v>
      </c>
      <c r="DU12" s="35"/>
      <c r="DV12" s="37">
        <f t="shared" si="35"/>
        <v>0</v>
      </c>
      <c r="DW12" s="38">
        <f t="shared" si="36"/>
        <v>-149340</v>
      </c>
      <c r="DX12" s="34">
        <v>0</v>
      </c>
      <c r="DY12" s="35">
        <v>14934</v>
      </c>
      <c r="DZ12" s="35"/>
      <c r="EA12" s="35"/>
      <c r="EB12" s="35"/>
      <c r="EC12" s="35"/>
      <c r="ED12" s="35">
        <f t="shared" si="37"/>
        <v>14934</v>
      </c>
      <c r="EE12" s="36">
        <f t="shared" si="54"/>
        <v>-8.3333333333333329E-2</v>
      </c>
      <c r="EF12" s="35"/>
      <c r="EG12" s="37">
        <f t="shared" si="38"/>
        <v>0</v>
      </c>
      <c r="EH12" s="38">
        <f t="shared" si="39"/>
        <v>-164274</v>
      </c>
      <c r="EI12" s="39">
        <f t="shared" si="40"/>
        <v>164274</v>
      </c>
      <c r="EJ12" s="40">
        <f t="shared" si="41"/>
        <v>0</v>
      </c>
      <c r="EK12" s="41">
        <f t="shared" si="42"/>
        <v>32854.800000000003</v>
      </c>
      <c r="EL12" s="41">
        <v>0</v>
      </c>
      <c r="EM12" s="42">
        <f t="shared" si="43"/>
        <v>-1.8181818181818181</v>
      </c>
      <c r="EN12" s="43" t="e">
        <f t="shared" si="44"/>
        <v>#DIV/0!</v>
      </c>
      <c r="EO12" s="44"/>
      <c r="EP12" s="44"/>
      <c r="EQ12" s="44"/>
      <c r="ER12" s="45"/>
      <c r="ES12" s="45"/>
      <c r="ET12" s="45"/>
    </row>
    <row r="13" spans="1:150" s="13" customFormat="1" x14ac:dyDescent="0.25">
      <c r="A13" s="13" t="str">
        <f t="shared" si="0"/>
        <v/>
      </c>
      <c r="B13" s="30" t="str">
        <f t="shared" si="1"/>
        <v/>
      </c>
      <c r="C13" s="31"/>
      <c r="D13" s="32"/>
      <c r="E13" s="31"/>
      <c r="F13" s="33">
        <v>0</v>
      </c>
      <c r="G13" s="34">
        <v>0</v>
      </c>
      <c r="H13" s="35">
        <v>0</v>
      </c>
      <c r="I13" s="35"/>
      <c r="J13" s="35"/>
      <c r="K13" s="35"/>
      <c r="L13" s="35"/>
      <c r="M13" s="35">
        <f t="shared" si="2"/>
        <v>0</v>
      </c>
      <c r="N13" s="36">
        <f t="shared" si="3"/>
        <v>-1</v>
      </c>
      <c r="O13" s="35"/>
      <c r="P13" s="37">
        <f t="shared" si="4"/>
        <v>0</v>
      </c>
      <c r="Q13" s="38">
        <f t="shared" si="5"/>
        <v>0</v>
      </c>
      <c r="R13" s="34">
        <v>0</v>
      </c>
      <c r="S13" s="35">
        <v>14934</v>
      </c>
      <c r="T13" s="35"/>
      <c r="U13" s="35"/>
      <c r="V13" s="35"/>
      <c r="W13" s="35"/>
      <c r="X13" s="35">
        <f t="shared" si="6"/>
        <v>14934</v>
      </c>
      <c r="Y13" s="36">
        <f t="shared" si="7"/>
        <v>-1.6004583651642474</v>
      </c>
      <c r="Z13" s="35"/>
      <c r="AA13" s="37">
        <f t="shared" si="8"/>
        <v>0</v>
      </c>
      <c r="AB13" s="38">
        <f t="shared" si="9"/>
        <v>-14934</v>
      </c>
      <c r="AC13" s="34">
        <v>0</v>
      </c>
      <c r="AD13" s="35">
        <v>14934</v>
      </c>
      <c r="AE13" s="35"/>
      <c r="AF13" s="35"/>
      <c r="AG13" s="35"/>
      <c r="AH13" s="35"/>
      <c r="AI13" s="35">
        <f t="shared" si="10"/>
        <v>14934</v>
      </c>
      <c r="AJ13" s="36">
        <f t="shared" si="45"/>
        <v>-4.005736137667304</v>
      </c>
      <c r="AK13" s="35"/>
      <c r="AL13" s="37">
        <f t="shared" si="11"/>
        <v>0</v>
      </c>
      <c r="AM13" s="38">
        <f t="shared" si="12"/>
        <v>-29868</v>
      </c>
      <c r="AN13" s="34">
        <v>0</v>
      </c>
      <c r="AO13" s="35">
        <v>0</v>
      </c>
      <c r="AP13" s="35"/>
      <c r="AQ13" s="35"/>
      <c r="AR13" s="35"/>
      <c r="AS13" s="35"/>
      <c r="AT13" s="35">
        <f t="shared" si="13"/>
        <v>0</v>
      </c>
      <c r="AU13" s="36">
        <f t="shared" si="46"/>
        <v>4.9771863117870723</v>
      </c>
      <c r="AV13" s="35"/>
      <c r="AW13" s="37">
        <f t="shared" si="14"/>
        <v>0</v>
      </c>
      <c r="AX13" s="38">
        <f t="shared" si="15"/>
        <v>-29868</v>
      </c>
      <c r="AY13" s="34">
        <v>0</v>
      </c>
      <c r="AZ13" s="35">
        <v>0</v>
      </c>
      <c r="BA13" s="35"/>
      <c r="BB13" s="35"/>
      <c r="BC13" s="35"/>
      <c r="BD13" s="35"/>
      <c r="BE13" s="35">
        <f t="shared" si="16"/>
        <v>0</v>
      </c>
      <c r="BF13" s="36">
        <f t="shared" si="47"/>
        <v>0.49857006673021925</v>
      </c>
      <c r="BG13" s="35"/>
      <c r="BH13" s="37">
        <f t="shared" si="17"/>
        <v>0</v>
      </c>
      <c r="BI13" s="38">
        <f t="shared" si="18"/>
        <v>-29868</v>
      </c>
      <c r="BJ13" s="34">
        <v>0</v>
      </c>
      <c r="BK13" s="35">
        <v>0</v>
      </c>
      <c r="BL13" s="35"/>
      <c r="BM13" s="35"/>
      <c r="BN13" s="35"/>
      <c r="BO13" s="35"/>
      <c r="BP13" s="35">
        <f t="shared" si="19"/>
        <v>0</v>
      </c>
      <c r="BQ13" s="36">
        <f t="shared" si="48"/>
        <v>-0.14332425068119892</v>
      </c>
      <c r="BR13" s="35"/>
      <c r="BS13" s="37">
        <f t="shared" si="20"/>
        <v>0</v>
      </c>
      <c r="BT13" s="38">
        <f t="shared" si="21"/>
        <v>-29868</v>
      </c>
      <c r="BU13" s="34">
        <v>0</v>
      </c>
      <c r="BV13" s="35">
        <v>0</v>
      </c>
      <c r="BW13" s="35"/>
      <c r="BX13" s="35"/>
      <c r="BY13" s="35"/>
      <c r="BZ13" s="35"/>
      <c r="CA13" s="35">
        <f t="shared" si="22"/>
        <v>0</v>
      </c>
      <c r="CB13" s="36">
        <f t="shared" si="49"/>
        <v>-0.40022892025944296</v>
      </c>
      <c r="CC13" s="35"/>
      <c r="CD13" s="37">
        <f t="shared" si="23"/>
        <v>0</v>
      </c>
      <c r="CE13" s="38">
        <f t="shared" si="24"/>
        <v>-29868</v>
      </c>
      <c r="CF13" s="34">
        <v>0</v>
      </c>
      <c r="CG13" s="35">
        <v>0</v>
      </c>
      <c r="CH13" s="35"/>
      <c r="CI13" s="35"/>
      <c r="CJ13" s="35"/>
      <c r="CK13" s="35"/>
      <c r="CL13" s="35">
        <f t="shared" si="25"/>
        <v>0</v>
      </c>
      <c r="CM13" s="36">
        <f t="shared" si="50"/>
        <v>-0.53859700616378048</v>
      </c>
      <c r="CN13" s="35"/>
      <c r="CO13" s="37">
        <f t="shared" si="26"/>
        <v>0</v>
      </c>
      <c r="CP13" s="38">
        <f t="shared" si="27"/>
        <v>-29868</v>
      </c>
      <c r="CQ13" s="34">
        <v>0</v>
      </c>
      <c r="CR13" s="35">
        <v>0</v>
      </c>
      <c r="CS13" s="35"/>
      <c r="CT13" s="35"/>
      <c r="CU13" s="35"/>
      <c r="CV13" s="35"/>
      <c r="CW13" s="35">
        <f t="shared" si="28"/>
        <v>0</v>
      </c>
      <c r="CX13" s="36">
        <f t="shared" si="51"/>
        <v>-0.62508943477223944</v>
      </c>
      <c r="CY13" s="35"/>
      <c r="CZ13" s="37">
        <f t="shared" si="29"/>
        <v>0</v>
      </c>
      <c r="DA13" s="38">
        <f t="shared" si="30"/>
        <v>-29868</v>
      </c>
      <c r="DB13" s="34">
        <v>0</v>
      </c>
      <c r="DC13" s="35">
        <v>0</v>
      </c>
      <c r="DD13" s="35"/>
      <c r="DE13" s="35"/>
      <c r="DF13" s="35"/>
      <c r="DG13" s="35"/>
      <c r="DH13" s="35">
        <f t="shared" si="31"/>
        <v>0</v>
      </c>
      <c r="DI13" s="36">
        <f t="shared" si="52"/>
        <v>-0.68427395059248841</v>
      </c>
      <c r="DJ13" s="35"/>
      <c r="DK13" s="37">
        <f t="shared" si="32"/>
        <v>0</v>
      </c>
      <c r="DL13" s="38">
        <f t="shared" si="33"/>
        <v>-29868</v>
      </c>
      <c r="DM13" s="34">
        <v>0</v>
      </c>
      <c r="DN13" s="35">
        <v>0</v>
      </c>
      <c r="DO13" s="35"/>
      <c r="DP13" s="35"/>
      <c r="DQ13" s="35"/>
      <c r="DR13" s="35"/>
      <c r="DS13" s="35">
        <f t="shared" si="34"/>
        <v>0</v>
      </c>
      <c r="DT13" s="36">
        <f t="shared" si="53"/>
        <v>-0.7273200346921076</v>
      </c>
      <c r="DU13" s="35"/>
      <c r="DV13" s="37">
        <f t="shared" si="35"/>
        <v>0</v>
      </c>
      <c r="DW13" s="38">
        <f t="shared" si="36"/>
        <v>-29868</v>
      </c>
      <c r="DX13" s="34">
        <v>0</v>
      </c>
      <c r="DY13" s="35">
        <v>0</v>
      </c>
      <c r="DZ13" s="35"/>
      <c r="EA13" s="35"/>
      <c r="EB13" s="35"/>
      <c r="EC13" s="35"/>
      <c r="ED13" s="35">
        <f t="shared" si="37"/>
        <v>0</v>
      </c>
      <c r="EE13" s="36">
        <f t="shared" si="54"/>
        <v>-0.76003663562814838</v>
      </c>
      <c r="EF13" s="35"/>
      <c r="EG13" s="37">
        <f t="shared" si="38"/>
        <v>0</v>
      </c>
      <c r="EH13" s="38">
        <f t="shared" si="39"/>
        <v>-29868</v>
      </c>
      <c r="EI13" s="39">
        <f t="shared" si="40"/>
        <v>29868</v>
      </c>
      <c r="EJ13" s="40">
        <f t="shared" si="41"/>
        <v>0</v>
      </c>
      <c r="EK13" s="41">
        <f t="shared" si="42"/>
        <v>5973.6</v>
      </c>
      <c r="EL13" s="41">
        <v>28829.666666666668</v>
      </c>
      <c r="EM13" s="42">
        <f t="shared" si="43"/>
        <v>-5</v>
      </c>
      <c r="EN13" s="43">
        <f t="shared" si="44"/>
        <v>-0.79279677184381825</v>
      </c>
      <c r="EO13" s="14"/>
      <c r="EP13" s="14"/>
      <c r="EQ13" s="14"/>
      <c r="ER13" s="7"/>
      <c r="ES13" s="7"/>
      <c r="ET13" s="7"/>
    </row>
    <row r="14" spans="1:150" s="46" customFormat="1" x14ac:dyDescent="0.25">
      <c r="A14" s="13" t="str">
        <f t="shared" si="0"/>
        <v/>
      </c>
      <c r="B14" s="30" t="str">
        <f t="shared" si="1"/>
        <v/>
      </c>
      <c r="C14" s="31"/>
      <c r="D14" s="32"/>
      <c r="E14" s="31"/>
      <c r="F14" s="33">
        <v>0</v>
      </c>
      <c r="G14" s="34">
        <v>0</v>
      </c>
      <c r="H14" s="35">
        <v>0</v>
      </c>
      <c r="I14" s="35"/>
      <c r="J14" s="35"/>
      <c r="K14" s="35"/>
      <c r="L14" s="35"/>
      <c r="M14" s="35">
        <f t="shared" si="2"/>
        <v>0</v>
      </c>
      <c r="N14" s="36">
        <f t="shared" si="3"/>
        <v>-1</v>
      </c>
      <c r="O14" s="35"/>
      <c r="P14" s="37">
        <f t="shared" si="4"/>
        <v>0</v>
      </c>
      <c r="Q14" s="38">
        <f t="shared" si="5"/>
        <v>0</v>
      </c>
      <c r="R14" s="34">
        <v>0</v>
      </c>
      <c r="S14" s="35">
        <v>14934</v>
      </c>
      <c r="T14" s="35"/>
      <c r="U14" s="35"/>
      <c r="V14" s="35"/>
      <c r="W14" s="35"/>
      <c r="X14" s="35">
        <f t="shared" si="6"/>
        <v>14934</v>
      </c>
      <c r="Y14" s="36">
        <f t="shared" si="7"/>
        <v>-1.0651428571428572</v>
      </c>
      <c r="Z14" s="35"/>
      <c r="AA14" s="37">
        <f t="shared" si="8"/>
        <v>0</v>
      </c>
      <c r="AB14" s="38">
        <f t="shared" si="9"/>
        <v>-14934</v>
      </c>
      <c r="AC14" s="34">
        <v>0</v>
      </c>
      <c r="AD14" s="35">
        <v>14934</v>
      </c>
      <c r="AE14" s="35"/>
      <c r="AF14" s="35"/>
      <c r="AG14" s="35"/>
      <c r="AH14" s="35"/>
      <c r="AI14" s="35">
        <f t="shared" si="10"/>
        <v>14934</v>
      </c>
      <c r="AJ14" s="36">
        <f t="shared" si="45"/>
        <v>-1.1393643031784841</v>
      </c>
      <c r="AK14" s="35"/>
      <c r="AL14" s="37">
        <f t="shared" si="11"/>
        <v>0</v>
      </c>
      <c r="AM14" s="38">
        <f t="shared" si="12"/>
        <v>-29868</v>
      </c>
      <c r="AN14" s="34">
        <v>0</v>
      </c>
      <c r="AO14" s="35">
        <v>0</v>
      </c>
      <c r="AP14" s="35"/>
      <c r="AQ14" s="35"/>
      <c r="AR14" s="35"/>
      <c r="AS14" s="35"/>
      <c r="AT14" s="35">
        <f t="shared" si="13"/>
        <v>0</v>
      </c>
      <c r="AU14" s="36">
        <f t="shared" si="46"/>
        <v>-1.1498028909329829</v>
      </c>
      <c r="AV14" s="35"/>
      <c r="AW14" s="37">
        <f t="shared" si="14"/>
        <v>0</v>
      </c>
      <c r="AX14" s="38">
        <f t="shared" si="15"/>
        <v>-29868</v>
      </c>
      <c r="AY14" s="34">
        <v>0</v>
      </c>
      <c r="AZ14" s="35">
        <v>0</v>
      </c>
      <c r="BA14" s="35"/>
      <c r="BB14" s="35"/>
      <c r="BC14" s="35"/>
      <c r="BD14" s="35"/>
      <c r="BE14" s="35">
        <f t="shared" si="16"/>
        <v>0</v>
      </c>
      <c r="BF14" s="36">
        <f t="shared" si="47"/>
        <v>-1.1619318181818181</v>
      </c>
      <c r="BG14" s="35"/>
      <c r="BH14" s="37">
        <f t="shared" si="17"/>
        <v>0</v>
      </c>
      <c r="BI14" s="38">
        <f t="shared" si="18"/>
        <v>-29868</v>
      </c>
      <c r="BJ14" s="34">
        <v>0</v>
      </c>
      <c r="BK14" s="35">
        <v>0</v>
      </c>
      <c r="BL14" s="35"/>
      <c r="BM14" s="35"/>
      <c r="BN14" s="35"/>
      <c r="BO14" s="35"/>
      <c r="BP14" s="35">
        <f t="shared" si="19"/>
        <v>0</v>
      </c>
      <c r="BQ14" s="36">
        <f t="shared" si="48"/>
        <v>-1.1761978361669243</v>
      </c>
      <c r="BR14" s="35"/>
      <c r="BS14" s="37">
        <f t="shared" si="20"/>
        <v>0</v>
      </c>
      <c r="BT14" s="38">
        <f t="shared" si="21"/>
        <v>-29868</v>
      </c>
      <c r="BU14" s="34">
        <v>0</v>
      </c>
      <c r="BV14" s="35">
        <v>0</v>
      </c>
      <c r="BW14" s="35"/>
      <c r="BX14" s="35"/>
      <c r="BY14" s="35"/>
      <c r="BZ14" s="35"/>
      <c r="CA14" s="35">
        <f t="shared" si="22"/>
        <v>0</v>
      </c>
      <c r="CB14" s="36">
        <f t="shared" si="49"/>
        <v>-1.1932203389830509</v>
      </c>
      <c r="CC14" s="35"/>
      <c r="CD14" s="37">
        <f t="shared" si="23"/>
        <v>0</v>
      </c>
      <c r="CE14" s="38">
        <f t="shared" si="24"/>
        <v>-29868</v>
      </c>
      <c r="CF14" s="34">
        <v>0</v>
      </c>
      <c r="CG14" s="35">
        <v>0</v>
      </c>
      <c r="CH14" s="35"/>
      <c r="CI14" s="35"/>
      <c r="CJ14" s="35"/>
      <c r="CK14" s="35"/>
      <c r="CL14" s="35">
        <f t="shared" si="25"/>
        <v>0</v>
      </c>
      <c r="CM14" s="36">
        <f t="shared" si="50"/>
        <v>-1.2138836772983115</v>
      </c>
      <c r="CN14" s="35"/>
      <c r="CO14" s="37">
        <f t="shared" si="26"/>
        <v>0</v>
      </c>
      <c r="CP14" s="38">
        <f t="shared" si="27"/>
        <v>-29868</v>
      </c>
      <c r="CQ14" s="34">
        <v>0</v>
      </c>
      <c r="CR14" s="35">
        <v>0</v>
      </c>
      <c r="CS14" s="35"/>
      <c r="CT14" s="35"/>
      <c r="CU14" s="35"/>
      <c r="CV14" s="35"/>
      <c r="CW14" s="35">
        <f t="shared" si="28"/>
        <v>0</v>
      </c>
      <c r="CX14" s="36">
        <f t="shared" si="51"/>
        <v>-1.2394957983193278</v>
      </c>
      <c r="CY14" s="35"/>
      <c r="CZ14" s="37">
        <f t="shared" si="29"/>
        <v>0</v>
      </c>
      <c r="DA14" s="38">
        <f t="shared" si="30"/>
        <v>-29868</v>
      </c>
      <c r="DB14" s="34">
        <v>0</v>
      </c>
      <c r="DC14" s="35">
        <v>0</v>
      </c>
      <c r="DD14" s="35"/>
      <c r="DE14" s="35"/>
      <c r="DF14" s="35"/>
      <c r="DG14" s="35"/>
      <c r="DH14" s="35">
        <f t="shared" si="31"/>
        <v>0</v>
      </c>
      <c r="DI14" s="36">
        <f t="shared" si="52"/>
        <v>-1.2720763723150359</v>
      </c>
      <c r="DJ14" s="35"/>
      <c r="DK14" s="37">
        <f t="shared" si="32"/>
        <v>0</v>
      </c>
      <c r="DL14" s="38">
        <f t="shared" si="33"/>
        <v>-29868</v>
      </c>
      <c r="DM14" s="34">
        <v>0</v>
      </c>
      <c r="DN14" s="35">
        <v>0</v>
      </c>
      <c r="DO14" s="35"/>
      <c r="DP14" s="35"/>
      <c r="DQ14" s="35"/>
      <c r="DR14" s="35"/>
      <c r="DS14" s="35">
        <f t="shared" si="34"/>
        <v>0</v>
      </c>
      <c r="DT14" s="36">
        <f t="shared" si="53"/>
        <v>-1.3149171270718232</v>
      </c>
      <c r="DU14" s="35"/>
      <c r="DV14" s="37">
        <f t="shared" si="35"/>
        <v>0</v>
      </c>
      <c r="DW14" s="38">
        <f t="shared" si="36"/>
        <v>-29868</v>
      </c>
      <c r="DX14" s="34">
        <v>0</v>
      </c>
      <c r="DY14" s="35">
        <v>0</v>
      </c>
      <c r="DZ14" s="35"/>
      <c r="EA14" s="35"/>
      <c r="EB14" s="35"/>
      <c r="EC14" s="35"/>
      <c r="ED14" s="35">
        <f t="shared" si="37"/>
        <v>0</v>
      </c>
      <c r="EE14" s="36">
        <f t="shared" si="54"/>
        <v>-1.3737704918032787</v>
      </c>
      <c r="EF14" s="35"/>
      <c r="EG14" s="37">
        <f t="shared" si="38"/>
        <v>0</v>
      </c>
      <c r="EH14" s="38">
        <f t="shared" si="39"/>
        <v>-29868</v>
      </c>
      <c r="EI14" s="39">
        <f t="shared" si="40"/>
        <v>29868</v>
      </c>
      <c r="EJ14" s="40">
        <f t="shared" si="41"/>
        <v>0</v>
      </c>
      <c r="EK14" s="41">
        <f t="shared" si="42"/>
        <v>5973.6</v>
      </c>
      <c r="EL14" s="41">
        <v>52956.583333333336</v>
      </c>
      <c r="EM14" s="42">
        <f t="shared" si="43"/>
        <v>-5</v>
      </c>
      <c r="EN14" s="43">
        <f t="shared" si="44"/>
        <v>-0.88719816075747593</v>
      </c>
      <c r="EO14" s="44"/>
      <c r="EP14" s="44"/>
      <c r="EQ14" s="44"/>
      <c r="ER14" s="45"/>
      <c r="ES14" s="45"/>
      <c r="ET14" s="45"/>
    </row>
    <row r="15" spans="1:150" s="13" customFormat="1" x14ac:dyDescent="0.25">
      <c r="A15" s="13" t="str">
        <f t="shared" si="0"/>
        <v/>
      </c>
      <c r="B15" s="30" t="str">
        <f t="shared" si="1"/>
        <v/>
      </c>
      <c r="C15" s="31"/>
      <c r="D15" s="32"/>
      <c r="E15" s="31"/>
      <c r="F15" s="33">
        <v>0</v>
      </c>
      <c r="G15" s="34">
        <v>0</v>
      </c>
      <c r="H15" s="35">
        <v>0</v>
      </c>
      <c r="I15" s="35"/>
      <c r="J15" s="35"/>
      <c r="K15" s="35"/>
      <c r="L15" s="35"/>
      <c r="M15" s="35">
        <f t="shared" si="2"/>
        <v>0</v>
      </c>
      <c r="N15" s="36">
        <f t="shared" si="3"/>
        <v>-1</v>
      </c>
      <c r="O15" s="35"/>
      <c r="P15" s="37">
        <f t="shared" si="4"/>
        <v>0</v>
      </c>
      <c r="Q15" s="38">
        <f t="shared" si="5"/>
        <v>0</v>
      </c>
      <c r="R15" s="34">
        <v>0</v>
      </c>
      <c r="S15" s="35">
        <v>14934</v>
      </c>
      <c r="T15" s="35"/>
      <c r="U15" s="35"/>
      <c r="V15" s="35"/>
      <c r="W15" s="35"/>
      <c r="X15" s="35">
        <f t="shared" si="6"/>
        <v>14934</v>
      </c>
      <c r="Y15" s="36">
        <f t="shared" si="7"/>
        <v>-1.1381153643400816</v>
      </c>
      <c r="Z15" s="35"/>
      <c r="AA15" s="37">
        <f t="shared" si="8"/>
        <v>0</v>
      </c>
      <c r="AB15" s="38">
        <f t="shared" si="9"/>
        <v>-14934</v>
      </c>
      <c r="AC15" s="34">
        <v>0</v>
      </c>
      <c r="AD15" s="35">
        <v>14934</v>
      </c>
      <c r="AE15" s="35"/>
      <c r="AF15" s="35"/>
      <c r="AG15" s="35"/>
      <c r="AH15" s="35"/>
      <c r="AI15" s="35">
        <f t="shared" si="10"/>
        <v>14934</v>
      </c>
      <c r="AJ15" s="36">
        <f t="shared" si="45"/>
        <v>-1.3204961746053887</v>
      </c>
      <c r="AK15" s="35"/>
      <c r="AL15" s="37">
        <f t="shared" si="11"/>
        <v>0</v>
      </c>
      <c r="AM15" s="38">
        <f t="shared" si="12"/>
        <v>-29868</v>
      </c>
      <c r="AN15" s="34">
        <v>0</v>
      </c>
      <c r="AO15" s="35">
        <v>0</v>
      </c>
      <c r="AP15" s="35"/>
      <c r="AQ15" s="35"/>
      <c r="AR15" s="35"/>
      <c r="AS15" s="35"/>
      <c r="AT15" s="35">
        <f t="shared" si="13"/>
        <v>0</v>
      </c>
      <c r="AU15" s="36">
        <f t="shared" si="46"/>
        <v>-1.3816557839992845</v>
      </c>
      <c r="AV15" s="35"/>
      <c r="AW15" s="37">
        <f t="shared" si="14"/>
        <v>0</v>
      </c>
      <c r="AX15" s="38">
        <f t="shared" si="15"/>
        <v>-29868</v>
      </c>
      <c r="AY15" s="34">
        <v>0</v>
      </c>
      <c r="AZ15" s="35">
        <v>0</v>
      </c>
      <c r="BA15" s="35"/>
      <c r="BB15" s="35"/>
      <c r="BC15" s="35"/>
      <c r="BD15" s="35"/>
      <c r="BE15" s="35">
        <f t="shared" si="16"/>
        <v>0</v>
      </c>
      <c r="BF15" s="36">
        <f t="shared" si="47"/>
        <v>-1.4716620607974733</v>
      </c>
      <c r="BG15" s="35"/>
      <c r="BH15" s="37">
        <f t="shared" si="17"/>
        <v>0</v>
      </c>
      <c r="BI15" s="38">
        <f t="shared" si="18"/>
        <v>-29868</v>
      </c>
      <c r="BJ15" s="34">
        <v>0</v>
      </c>
      <c r="BK15" s="35">
        <v>0</v>
      </c>
      <c r="BL15" s="35"/>
      <c r="BM15" s="35"/>
      <c r="BN15" s="35"/>
      <c r="BO15" s="35"/>
      <c r="BP15" s="35">
        <f t="shared" si="19"/>
        <v>0</v>
      </c>
      <c r="BQ15" s="36">
        <f t="shared" si="48"/>
        <v>-1.6172222107416669</v>
      </c>
      <c r="BR15" s="35"/>
      <c r="BS15" s="37">
        <f t="shared" si="20"/>
        <v>0</v>
      </c>
      <c r="BT15" s="38">
        <f t="shared" si="21"/>
        <v>-29868</v>
      </c>
      <c r="BU15" s="34">
        <v>0</v>
      </c>
      <c r="BV15" s="35">
        <v>0</v>
      </c>
      <c r="BW15" s="35"/>
      <c r="BX15" s="35"/>
      <c r="BY15" s="35"/>
      <c r="BZ15" s="35"/>
      <c r="CA15" s="35">
        <f t="shared" si="22"/>
        <v>0</v>
      </c>
      <c r="CB15" s="36">
        <f t="shared" si="49"/>
        <v>-1.8927279791971785</v>
      </c>
      <c r="CC15" s="35"/>
      <c r="CD15" s="37">
        <f t="shared" si="23"/>
        <v>0</v>
      </c>
      <c r="CE15" s="38">
        <f t="shared" si="24"/>
        <v>-29868</v>
      </c>
      <c r="CF15" s="34">
        <v>0</v>
      </c>
      <c r="CG15" s="35">
        <v>0</v>
      </c>
      <c r="CH15" s="35"/>
      <c r="CI15" s="35"/>
      <c r="CJ15" s="35"/>
      <c r="CK15" s="35"/>
      <c r="CL15" s="35">
        <f t="shared" si="25"/>
        <v>0</v>
      </c>
      <c r="CM15" s="36">
        <f t="shared" si="50"/>
        <v>-2.6124817794093831</v>
      </c>
      <c r="CN15" s="35"/>
      <c r="CO15" s="37">
        <f t="shared" si="26"/>
        <v>0</v>
      </c>
      <c r="CP15" s="38">
        <f t="shared" si="27"/>
        <v>-29868</v>
      </c>
      <c r="CQ15" s="34">
        <v>0</v>
      </c>
      <c r="CR15" s="35">
        <v>0</v>
      </c>
      <c r="CS15" s="35"/>
      <c r="CT15" s="35"/>
      <c r="CU15" s="35"/>
      <c r="CV15" s="35"/>
      <c r="CW15" s="35">
        <f t="shared" si="28"/>
        <v>0</v>
      </c>
      <c r="CX15" s="36">
        <f t="shared" si="51"/>
        <v>-9.3220952911674555</v>
      </c>
      <c r="CY15" s="35"/>
      <c r="CZ15" s="37">
        <f t="shared" si="29"/>
        <v>0</v>
      </c>
      <c r="DA15" s="38">
        <f t="shared" si="30"/>
        <v>-29868</v>
      </c>
      <c r="DB15" s="34">
        <v>0</v>
      </c>
      <c r="DC15" s="35">
        <v>0</v>
      </c>
      <c r="DD15" s="35"/>
      <c r="DE15" s="35"/>
      <c r="DF15" s="35"/>
      <c r="DG15" s="35"/>
      <c r="DH15" s="35">
        <f t="shared" si="31"/>
        <v>0</v>
      </c>
      <c r="DI15" s="36">
        <f t="shared" si="52"/>
        <v>1.6327016306743058</v>
      </c>
      <c r="DJ15" s="35"/>
      <c r="DK15" s="37">
        <f t="shared" si="32"/>
        <v>0</v>
      </c>
      <c r="DL15" s="38">
        <f t="shared" si="33"/>
        <v>-29868</v>
      </c>
      <c r="DM15" s="34">
        <v>0</v>
      </c>
      <c r="DN15" s="35">
        <v>0</v>
      </c>
      <c r="DO15" s="35"/>
      <c r="DP15" s="35"/>
      <c r="DQ15" s="35"/>
      <c r="DR15" s="35"/>
      <c r="DS15" s="35">
        <f t="shared" si="34"/>
        <v>0</v>
      </c>
      <c r="DT15" s="36">
        <f t="shared" si="53"/>
        <v>0.13657292895467865</v>
      </c>
      <c r="DU15" s="35"/>
      <c r="DV15" s="37">
        <f t="shared" si="35"/>
        <v>0</v>
      </c>
      <c r="DW15" s="38">
        <f t="shared" si="36"/>
        <v>-29868</v>
      </c>
      <c r="DX15" s="34">
        <v>0</v>
      </c>
      <c r="DY15" s="35">
        <v>0</v>
      </c>
      <c r="DZ15" s="35"/>
      <c r="EA15" s="35"/>
      <c r="EB15" s="35"/>
      <c r="EC15" s="35"/>
      <c r="ED15" s="35">
        <f t="shared" si="37"/>
        <v>0</v>
      </c>
      <c r="EE15" s="36">
        <f t="shared" si="54"/>
        <v>-0.27527721835343216</v>
      </c>
      <c r="EF15" s="35"/>
      <c r="EG15" s="37">
        <f t="shared" si="38"/>
        <v>0</v>
      </c>
      <c r="EH15" s="38">
        <f t="shared" si="39"/>
        <v>-29868</v>
      </c>
      <c r="EI15" s="39">
        <f t="shared" si="40"/>
        <v>29868</v>
      </c>
      <c r="EJ15" s="40">
        <f t="shared" si="41"/>
        <v>0</v>
      </c>
      <c r="EK15" s="41">
        <f t="shared" si="42"/>
        <v>5973.6</v>
      </c>
      <c r="EL15" s="41">
        <v>76539.083333333328</v>
      </c>
      <c r="EM15" s="42">
        <f t="shared" si="43"/>
        <v>-5</v>
      </c>
      <c r="EN15" s="43">
        <f t="shared" si="44"/>
        <v>-0.92195359886942285</v>
      </c>
      <c r="EO15" s="14"/>
      <c r="EP15" s="14"/>
      <c r="EQ15" s="14"/>
      <c r="ER15" s="7"/>
      <c r="ES15" s="7"/>
      <c r="ET15" s="7"/>
    </row>
    <row r="16" spans="1:150" s="46" customFormat="1" x14ac:dyDescent="0.25">
      <c r="A16" s="13" t="str">
        <f t="shared" si="0"/>
        <v/>
      </c>
      <c r="B16" s="30" t="str">
        <f t="shared" si="1"/>
        <v/>
      </c>
      <c r="C16" s="31"/>
      <c r="D16" s="32"/>
      <c r="E16" s="31"/>
      <c r="F16" s="33">
        <v>0</v>
      </c>
      <c r="G16" s="34">
        <v>0</v>
      </c>
      <c r="H16" s="35">
        <v>0</v>
      </c>
      <c r="I16" s="35"/>
      <c r="J16" s="35"/>
      <c r="K16" s="35"/>
      <c r="L16" s="35"/>
      <c r="M16" s="35">
        <f t="shared" si="2"/>
        <v>0</v>
      </c>
      <c r="N16" s="36">
        <f t="shared" si="3"/>
        <v>-1</v>
      </c>
      <c r="O16" s="35"/>
      <c r="P16" s="37">
        <f t="shared" si="4"/>
        <v>0</v>
      </c>
      <c r="Q16" s="38">
        <f t="shared" si="5"/>
        <v>0</v>
      </c>
      <c r="R16" s="34">
        <v>0</v>
      </c>
      <c r="S16" s="35">
        <v>14934</v>
      </c>
      <c r="T16" s="35"/>
      <c r="U16" s="35"/>
      <c r="V16" s="35"/>
      <c r="W16" s="35"/>
      <c r="X16" s="35">
        <f t="shared" si="6"/>
        <v>14934</v>
      </c>
      <c r="Y16" s="36">
        <f t="shared" si="7"/>
        <v>-1.1192144966871558</v>
      </c>
      <c r="Z16" s="35"/>
      <c r="AA16" s="37">
        <f t="shared" si="8"/>
        <v>0</v>
      </c>
      <c r="AB16" s="38">
        <f t="shared" si="9"/>
        <v>-14934</v>
      </c>
      <c r="AC16" s="34">
        <v>0</v>
      </c>
      <c r="AD16" s="35">
        <v>14934</v>
      </c>
      <c r="AE16" s="35"/>
      <c r="AF16" s="35"/>
      <c r="AG16" s="35"/>
      <c r="AH16" s="35"/>
      <c r="AI16" s="35">
        <f t="shared" si="10"/>
        <v>14934</v>
      </c>
      <c r="AJ16" s="36">
        <f t="shared" si="45"/>
        <v>-1.2707004060324827</v>
      </c>
      <c r="AK16" s="35"/>
      <c r="AL16" s="37">
        <f t="shared" si="11"/>
        <v>0</v>
      </c>
      <c r="AM16" s="38">
        <f t="shared" si="12"/>
        <v>-29868</v>
      </c>
      <c r="AN16" s="34">
        <v>0</v>
      </c>
      <c r="AO16" s="35">
        <v>0</v>
      </c>
      <c r="AP16" s="35"/>
      <c r="AQ16" s="35"/>
      <c r="AR16" s="35"/>
      <c r="AS16" s="35"/>
      <c r="AT16" s="35">
        <f t="shared" si="13"/>
        <v>0</v>
      </c>
      <c r="AU16" s="36">
        <f t="shared" si="46"/>
        <v>-1.3130751975849564</v>
      </c>
      <c r="AV16" s="35"/>
      <c r="AW16" s="37">
        <f t="shared" si="14"/>
        <v>0</v>
      </c>
      <c r="AX16" s="38">
        <f t="shared" si="15"/>
        <v>-29868</v>
      </c>
      <c r="AY16" s="34">
        <v>0</v>
      </c>
      <c r="AZ16" s="35">
        <v>0</v>
      </c>
      <c r="BA16" s="35"/>
      <c r="BB16" s="35"/>
      <c r="BC16" s="35"/>
      <c r="BD16" s="35"/>
      <c r="BE16" s="35">
        <f t="shared" si="16"/>
        <v>0</v>
      </c>
      <c r="BF16" s="36">
        <f t="shared" si="47"/>
        <v>-1.3711786051598152</v>
      </c>
      <c r="BG16" s="35"/>
      <c r="BH16" s="37">
        <f t="shared" si="17"/>
        <v>0</v>
      </c>
      <c r="BI16" s="38">
        <f t="shared" si="18"/>
        <v>-29868</v>
      </c>
      <c r="BJ16" s="34">
        <v>0</v>
      </c>
      <c r="BK16" s="35">
        <v>0</v>
      </c>
      <c r="BL16" s="35"/>
      <c r="BM16" s="35"/>
      <c r="BN16" s="35"/>
      <c r="BO16" s="35"/>
      <c r="BP16" s="35">
        <f t="shared" si="19"/>
        <v>0</v>
      </c>
      <c r="BQ16" s="36">
        <f t="shared" si="48"/>
        <v>-1.455763420514542</v>
      </c>
      <c r="BR16" s="35"/>
      <c r="BS16" s="37">
        <f t="shared" si="20"/>
        <v>0</v>
      </c>
      <c r="BT16" s="38">
        <f t="shared" si="21"/>
        <v>-29868</v>
      </c>
      <c r="BU16" s="34">
        <v>0</v>
      </c>
      <c r="BV16" s="35">
        <v>0</v>
      </c>
      <c r="BW16" s="35"/>
      <c r="BX16" s="35"/>
      <c r="BY16" s="35"/>
      <c r="BZ16" s="35"/>
      <c r="CA16" s="35">
        <f t="shared" si="22"/>
        <v>0</v>
      </c>
      <c r="CB16" s="36">
        <f t="shared" si="49"/>
        <v>-1.5902766798418972</v>
      </c>
      <c r="CC16" s="35"/>
      <c r="CD16" s="37">
        <f t="shared" si="23"/>
        <v>0</v>
      </c>
      <c r="CE16" s="38">
        <f t="shared" si="24"/>
        <v>-29868</v>
      </c>
      <c r="CF16" s="34">
        <v>0</v>
      </c>
      <c r="CG16" s="35">
        <v>0</v>
      </c>
      <c r="CH16" s="35"/>
      <c r="CI16" s="35"/>
      <c r="CJ16" s="35"/>
      <c r="CK16" s="35"/>
      <c r="CL16" s="35">
        <f t="shared" si="25"/>
        <v>0</v>
      </c>
      <c r="CM16" s="36">
        <f t="shared" si="50"/>
        <v>-1.837436213761005</v>
      </c>
      <c r="CN16" s="35"/>
      <c r="CO16" s="37">
        <f t="shared" si="26"/>
        <v>0</v>
      </c>
      <c r="CP16" s="38">
        <f t="shared" si="27"/>
        <v>-29868</v>
      </c>
      <c r="CQ16" s="34">
        <v>0</v>
      </c>
      <c r="CR16" s="35">
        <v>0</v>
      </c>
      <c r="CS16" s="35"/>
      <c r="CT16" s="35"/>
      <c r="CU16" s="35"/>
      <c r="CV16" s="35"/>
      <c r="CW16" s="35">
        <f t="shared" si="28"/>
        <v>0</v>
      </c>
      <c r="CX16" s="36">
        <f t="shared" si="51"/>
        <v>-2.4406714258151649</v>
      </c>
      <c r="CY16" s="35"/>
      <c r="CZ16" s="37">
        <f t="shared" si="29"/>
        <v>0</v>
      </c>
      <c r="DA16" s="38">
        <f t="shared" si="30"/>
        <v>-29868</v>
      </c>
      <c r="DB16" s="34">
        <v>0</v>
      </c>
      <c r="DC16" s="35">
        <v>0</v>
      </c>
      <c r="DD16" s="35"/>
      <c r="DE16" s="35"/>
      <c r="DF16" s="35"/>
      <c r="DG16" s="35"/>
      <c r="DH16" s="35">
        <f t="shared" si="31"/>
        <v>0</v>
      </c>
      <c r="DI16" s="36">
        <f t="shared" si="52"/>
        <v>-6.1514315281131422</v>
      </c>
      <c r="DJ16" s="35"/>
      <c r="DK16" s="37">
        <f t="shared" si="32"/>
        <v>0</v>
      </c>
      <c r="DL16" s="38">
        <f t="shared" si="33"/>
        <v>-29868</v>
      </c>
      <c r="DM16" s="34">
        <v>0</v>
      </c>
      <c r="DN16" s="35">
        <v>0</v>
      </c>
      <c r="DO16" s="35"/>
      <c r="DP16" s="35"/>
      <c r="DQ16" s="35"/>
      <c r="DR16" s="35"/>
      <c r="DS16" s="35">
        <f t="shared" si="34"/>
        <v>0</v>
      </c>
      <c r="DT16" s="36">
        <f t="shared" si="53"/>
        <v>2.2692644483362523</v>
      </c>
      <c r="DU16" s="35"/>
      <c r="DV16" s="37">
        <f t="shared" si="35"/>
        <v>0</v>
      </c>
      <c r="DW16" s="38">
        <f t="shared" si="36"/>
        <v>-29868</v>
      </c>
      <c r="DX16" s="34">
        <v>0</v>
      </c>
      <c r="DY16" s="35">
        <v>0</v>
      </c>
      <c r="DZ16" s="35"/>
      <c r="EA16" s="35"/>
      <c r="EB16" s="35"/>
      <c r="EC16" s="35"/>
      <c r="ED16" s="35">
        <f t="shared" si="37"/>
        <v>0</v>
      </c>
      <c r="EE16" s="36">
        <f t="shared" si="54"/>
        <v>0.24088076443705858</v>
      </c>
      <c r="EF16" s="35"/>
      <c r="EG16" s="37">
        <f t="shared" si="38"/>
        <v>0</v>
      </c>
      <c r="EH16" s="38">
        <f t="shared" si="39"/>
        <v>-29868</v>
      </c>
      <c r="EI16" s="39">
        <f t="shared" si="40"/>
        <v>29868</v>
      </c>
      <c r="EJ16" s="40">
        <f t="shared" si="41"/>
        <v>0</v>
      </c>
      <c r="EK16" s="41">
        <f t="shared" si="42"/>
        <v>5973.6</v>
      </c>
      <c r="EL16" s="41">
        <v>53883.416666666664</v>
      </c>
      <c r="EM16" s="42">
        <f t="shared" si="43"/>
        <v>-5</v>
      </c>
      <c r="EN16" s="43">
        <f t="shared" si="44"/>
        <v>-0.88913843312954977</v>
      </c>
      <c r="EO16" s="44"/>
      <c r="EP16" s="44"/>
      <c r="EQ16" s="44"/>
      <c r="ER16" s="45"/>
      <c r="ES16" s="45"/>
      <c r="ET16" s="45"/>
    </row>
    <row r="17" spans="1:150" s="13" customFormat="1" x14ac:dyDescent="0.25">
      <c r="A17" s="13" t="str">
        <f t="shared" si="0"/>
        <v/>
      </c>
      <c r="B17" s="30" t="str">
        <f t="shared" si="1"/>
        <v/>
      </c>
      <c r="C17" s="31"/>
      <c r="D17" s="32"/>
      <c r="E17" s="31"/>
      <c r="F17" s="33">
        <v>0</v>
      </c>
      <c r="G17" s="34">
        <v>0</v>
      </c>
      <c r="H17" s="35">
        <v>0</v>
      </c>
      <c r="I17" s="35"/>
      <c r="J17" s="35"/>
      <c r="K17" s="35"/>
      <c r="L17" s="35"/>
      <c r="M17" s="35">
        <f t="shared" si="2"/>
        <v>0</v>
      </c>
      <c r="N17" s="36">
        <f t="shared" si="3"/>
        <v>-1</v>
      </c>
      <c r="O17" s="35"/>
      <c r="P17" s="37">
        <f t="shared" si="4"/>
        <v>0</v>
      </c>
      <c r="Q17" s="38">
        <f t="shared" si="5"/>
        <v>0</v>
      </c>
      <c r="R17" s="34">
        <v>0</v>
      </c>
      <c r="S17" s="35">
        <v>14934</v>
      </c>
      <c r="T17" s="35"/>
      <c r="U17" s="35"/>
      <c r="V17" s="35"/>
      <c r="W17" s="35"/>
      <c r="X17" s="35">
        <f t="shared" si="6"/>
        <v>14934</v>
      </c>
      <c r="Y17" s="36">
        <f t="shared" si="7"/>
        <v>-0.38335122636055824</v>
      </c>
      <c r="Z17" s="35"/>
      <c r="AA17" s="37">
        <f t="shared" si="8"/>
        <v>0</v>
      </c>
      <c r="AB17" s="38">
        <f t="shared" si="9"/>
        <v>-14934</v>
      </c>
      <c r="AC17" s="34">
        <v>0</v>
      </c>
      <c r="AD17" s="35">
        <v>14934</v>
      </c>
      <c r="AE17" s="35"/>
      <c r="AF17" s="35"/>
      <c r="AG17" s="35"/>
      <c r="AH17" s="35"/>
      <c r="AI17" s="35">
        <f t="shared" si="10"/>
        <v>14934</v>
      </c>
      <c r="AJ17" s="36">
        <f t="shared" si="45"/>
        <v>-0.23712709440130772</v>
      </c>
      <c r="AK17" s="35"/>
      <c r="AL17" s="37">
        <f t="shared" si="11"/>
        <v>0</v>
      </c>
      <c r="AM17" s="38">
        <f t="shared" si="12"/>
        <v>-29868</v>
      </c>
      <c r="AN17" s="34">
        <v>0</v>
      </c>
      <c r="AO17" s="35">
        <v>0</v>
      </c>
      <c r="AP17" s="35"/>
      <c r="AQ17" s="35"/>
      <c r="AR17" s="35"/>
      <c r="AS17" s="35"/>
      <c r="AT17" s="35">
        <f t="shared" si="13"/>
        <v>0</v>
      </c>
      <c r="AU17" s="36">
        <f t="shared" si="46"/>
        <v>-0.44776836889398364</v>
      </c>
      <c r="AV17" s="35"/>
      <c r="AW17" s="37">
        <f t="shared" si="14"/>
        <v>0</v>
      </c>
      <c r="AX17" s="38">
        <f t="shared" si="15"/>
        <v>-29868</v>
      </c>
      <c r="AY17" s="34">
        <v>0</v>
      </c>
      <c r="AZ17" s="35">
        <v>0</v>
      </c>
      <c r="BA17" s="35"/>
      <c r="BB17" s="35"/>
      <c r="BC17" s="35"/>
      <c r="BD17" s="35"/>
      <c r="BE17" s="35">
        <f t="shared" si="16"/>
        <v>0</v>
      </c>
      <c r="BF17" s="36">
        <f t="shared" si="47"/>
        <v>-0.56725586786438709</v>
      </c>
      <c r="BG17" s="35"/>
      <c r="BH17" s="37">
        <f t="shared" si="17"/>
        <v>0</v>
      </c>
      <c r="BI17" s="38">
        <f t="shared" si="18"/>
        <v>-29868</v>
      </c>
      <c r="BJ17" s="34">
        <v>0</v>
      </c>
      <c r="BK17" s="35">
        <v>0</v>
      </c>
      <c r="BL17" s="35"/>
      <c r="BM17" s="35"/>
      <c r="BN17" s="35"/>
      <c r="BO17" s="35"/>
      <c r="BP17" s="35">
        <f t="shared" si="19"/>
        <v>0</v>
      </c>
      <c r="BQ17" s="36">
        <f t="shared" si="48"/>
        <v>-0.64423374705195702</v>
      </c>
      <c r="BR17" s="35"/>
      <c r="BS17" s="37">
        <f t="shared" si="20"/>
        <v>0</v>
      </c>
      <c r="BT17" s="38">
        <f t="shared" si="21"/>
        <v>-29868</v>
      </c>
      <c r="BU17" s="34">
        <v>0</v>
      </c>
      <c r="BV17" s="35">
        <v>0</v>
      </c>
      <c r="BW17" s="35"/>
      <c r="BX17" s="35"/>
      <c r="BY17" s="35"/>
      <c r="BZ17" s="35"/>
      <c r="CA17" s="35">
        <f t="shared" si="22"/>
        <v>0</v>
      </c>
      <c r="CB17" s="36">
        <f t="shared" si="49"/>
        <v>-0.69796132998948301</v>
      </c>
      <c r="CC17" s="35"/>
      <c r="CD17" s="37">
        <f t="shared" si="23"/>
        <v>0</v>
      </c>
      <c r="CE17" s="38">
        <f t="shared" si="24"/>
        <v>-29868</v>
      </c>
      <c r="CF17" s="34">
        <v>0</v>
      </c>
      <c r="CG17" s="35">
        <v>0</v>
      </c>
      <c r="CH17" s="35"/>
      <c r="CI17" s="35"/>
      <c r="CJ17" s="35"/>
      <c r="CK17" s="35"/>
      <c r="CL17" s="35">
        <f t="shared" si="25"/>
        <v>0</v>
      </c>
      <c r="CM17" s="36">
        <f t="shared" si="50"/>
        <v>-0.73759027253079368</v>
      </c>
      <c r="CN17" s="35"/>
      <c r="CO17" s="37">
        <f t="shared" si="26"/>
        <v>0</v>
      </c>
      <c r="CP17" s="38">
        <f t="shared" si="27"/>
        <v>-29868</v>
      </c>
      <c r="CQ17" s="34">
        <v>0</v>
      </c>
      <c r="CR17" s="35">
        <v>0</v>
      </c>
      <c r="CS17" s="35"/>
      <c r="CT17" s="35"/>
      <c r="CU17" s="35"/>
      <c r="CV17" s="35"/>
      <c r="CW17" s="35">
        <f t="shared" si="28"/>
        <v>0</v>
      </c>
      <c r="CX17" s="36">
        <f t="shared" si="51"/>
        <v>-0.76802634440336759</v>
      </c>
      <c r="CY17" s="35"/>
      <c r="CZ17" s="37">
        <f t="shared" si="29"/>
        <v>0</v>
      </c>
      <c r="DA17" s="38">
        <f t="shared" si="30"/>
        <v>-29868</v>
      </c>
      <c r="DB17" s="34">
        <v>0</v>
      </c>
      <c r="DC17" s="35">
        <v>0</v>
      </c>
      <c r="DD17" s="35"/>
      <c r="DE17" s="35"/>
      <c r="DF17" s="35"/>
      <c r="DG17" s="35"/>
      <c r="DH17" s="35">
        <f t="shared" si="31"/>
        <v>0</v>
      </c>
      <c r="DI17" s="36">
        <f t="shared" si="52"/>
        <v>-0.79213584800612424</v>
      </c>
      <c r="DJ17" s="35"/>
      <c r="DK17" s="37">
        <f t="shared" si="32"/>
        <v>0</v>
      </c>
      <c r="DL17" s="38">
        <f t="shared" si="33"/>
        <v>-29868</v>
      </c>
      <c r="DM17" s="34">
        <v>0</v>
      </c>
      <c r="DN17" s="35">
        <v>0</v>
      </c>
      <c r="DO17" s="35"/>
      <c r="DP17" s="35"/>
      <c r="DQ17" s="35"/>
      <c r="DR17" s="35"/>
      <c r="DS17" s="35">
        <f t="shared" si="34"/>
        <v>0</v>
      </c>
      <c r="DT17" s="36">
        <f t="shared" si="53"/>
        <v>-0.81170566875126082</v>
      </c>
      <c r="DU17" s="35"/>
      <c r="DV17" s="37">
        <f t="shared" si="35"/>
        <v>0</v>
      </c>
      <c r="DW17" s="38">
        <f t="shared" si="36"/>
        <v>-29868</v>
      </c>
      <c r="DX17" s="34">
        <v>0</v>
      </c>
      <c r="DY17" s="35">
        <v>0</v>
      </c>
      <c r="DZ17" s="35"/>
      <c r="EA17" s="35"/>
      <c r="EB17" s="35"/>
      <c r="EC17" s="35"/>
      <c r="ED17" s="35">
        <f t="shared" si="37"/>
        <v>0</v>
      </c>
      <c r="EE17" s="36">
        <f t="shared" si="54"/>
        <v>-0.82790767351548189</v>
      </c>
      <c r="EF17" s="35"/>
      <c r="EG17" s="37">
        <f t="shared" si="38"/>
        <v>0</v>
      </c>
      <c r="EH17" s="38">
        <f t="shared" si="39"/>
        <v>-29868</v>
      </c>
      <c r="EI17" s="39">
        <f t="shared" si="40"/>
        <v>29868</v>
      </c>
      <c r="EJ17" s="40">
        <f t="shared" si="41"/>
        <v>0</v>
      </c>
      <c r="EK17" s="41">
        <f t="shared" si="42"/>
        <v>5973.6</v>
      </c>
      <c r="EL17" s="41">
        <v>1963</v>
      </c>
      <c r="EM17" s="42">
        <f t="shared" si="43"/>
        <v>-5</v>
      </c>
      <c r="EN17" s="43">
        <f t="shared" si="44"/>
        <v>2.0430973000509427</v>
      </c>
      <c r="EO17" s="14"/>
      <c r="EP17" s="14"/>
      <c r="EQ17" s="14"/>
      <c r="ER17" s="7"/>
      <c r="ES17" s="7"/>
      <c r="ET17" s="7"/>
    </row>
    <row r="18" spans="1:150" s="46" customFormat="1" x14ac:dyDescent="0.25">
      <c r="A18" s="13" t="str">
        <f t="shared" si="0"/>
        <v/>
      </c>
      <c r="B18" s="30" t="str">
        <f t="shared" si="1"/>
        <v/>
      </c>
      <c r="C18" s="31"/>
      <c r="D18" s="32"/>
      <c r="E18" s="31"/>
      <c r="F18" s="33">
        <v>0</v>
      </c>
      <c r="G18" s="34">
        <v>0</v>
      </c>
      <c r="H18" s="35">
        <v>0</v>
      </c>
      <c r="I18" s="35"/>
      <c r="J18" s="35"/>
      <c r="K18" s="35"/>
      <c r="L18" s="35"/>
      <c r="M18" s="35">
        <f t="shared" si="2"/>
        <v>0</v>
      </c>
      <c r="N18" s="36">
        <f t="shared" si="3"/>
        <v>-1</v>
      </c>
      <c r="O18" s="35"/>
      <c r="P18" s="37">
        <f t="shared" si="4"/>
        <v>0</v>
      </c>
      <c r="Q18" s="38">
        <f t="shared" si="5"/>
        <v>0</v>
      </c>
      <c r="R18" s="34">
        <v>0</v>
      </c>
      <c r="S18" s="35">
        <v>14934</v>
      </c>
      <c r="T18" s="35"/>
      <c r="U18" s="35"/>
      <c r="V18" s="35"/>
      <c r="W18" s="35"/>
      <c r="X18" s="35">
        <f t="shared" si="6"/>
        <v>14934</v>
      </c>
      <c r="Y18" s="36">
        <f t="shared" si="7"/>
        <v>-1.0516947744454599</v>
      </c>
      <c r="Z18" s="35"/>
      <c r="AA18" s="37">
        <f t="shared" si="8"/>
        <v>0</v>
      </c>
      <c r="AB18" s="38">
        <f t="shared" si="9"/>
        <v>-14934</v>
      </c>
      <c r="AC18" s="34">
        <v>0</v>
      </c>
      <c r="AD18" s="35">
        <v>14934</v>
      </c>
      <c r="AE18" s="35"/>
      <c r="AF18" s="35"/>
      <c r="AG18" s="35"/>
      <c r="AH18" s="35"/>
      <c r="AI18" s="35">
        <f t="shared" si="10"/>
        <v>14934</v>
      </c>
      <c r="AJ18" s="36">
        <f t="shared" si="45"/>
        <v>-1.1090256028384327</v>
      </c>
      <c r="AK18" s="35"/>
      <c r="AL18" s="37">
        <f t="shared" si="11"/>
        <v>0</v>
      </c>
      <c r="AM18" s="38">
        <f t="shared" si="12"/>
        <v>-29868</v>
      </c>
      <c r="AN18" s="34">
        <v>0</v>
      </c>
      <c r="AO18" s="35">
        <v>0</v>
      </c>
      <c r="AP18" s="35"/>
      <c r="AQ18" s="35"/>
      <c r="AR18" s="35"/>
      <c r="AS18" s="35"/>
      <c r="AT18" s="35">
        <f t="shared" si="13"/>
        <v>0</v>
      </c>
      <c r="AU18" s="36">
        <f t="shared" si="46"/>
        <v>-1.1153115589529765</v>
      </c>
      <c r="AV18" s="35"/>
      <c r="AW18" s="37">
        <f t="shared" si="14"/>
        <v>0</v>
      </c>
      <c r="AX18" s="38">
        <f t="shared" si="15"/>
        <v>-29868</v>
      </c>
      <c r="AY18" s="34">
        <v>0</v>
      </c>
      <c r="AZ18" s="35">
        <v>0</v>
      </c>
      <c r="BA18" s="35"/>
      <c r="BB18" s="35"/>
      <c r="BC18" s="35"/>
      <c r="BD18" s="35"/>
      <c r="BE18" s="35">
        <f t="shared" si="16"/>
        <v>0</v>
      </c>
      <c r="BF18" s="36">
        <f t="shared" si="47"/>
        <v>-1.12236670681645</v>
      </c>
      <c r="BG18" s="35"/>
      <c r="BH18" s="37">
        <f t="shared" si="17"/>
        <v>0</v>
      </c>
      <c r="BI18" s="38">
        <f t="shared" si="18"/>
        <v>-29868</v>
      </c>
      <c r="BJ18" s="34">
        <v>0</v>
      </c>
      <c r="BK18" s="35">
        <v>0</v>
      </c>
      <c r="BL18" s="35"/>
      <c r="BM18" s="35"/>
      <c r="BN18" s="35"/>
      <c r="BO18" s="35"/>
      <c r="BP18" s="35">
        <f t="shared" si="19"/>
        <v>0</v>
      </c>
      <c r="BQ18" s="36">
        <f t="shared" si="48"/>
        <v>-1.1303414327607877</v>
      </c>
      <c r="BR18" s="35"/>
      <c r="BS18" s="37">
        <f t="shared" si="20"/>
        <v>0</v>
      </c>
      <c r="BT18" s="38">
        <f t="shared" si="21"/>
        <v>-29868</v>
      </c>
      <c r="BU18" s="34">
        <v>0</v>
      </c>
      <c r="BV18" s="35">
        <v>0</v>
      </c>
      <c r="BW18" s="35"/>
      <c r="BX18" s="35"/>
      <c r="BY18" s="35"/>
      <c r="BZ18" s="35"/>
      <c r="CA18" s="35">
        <f t="shared" si="22"/>
        <v>0</v>
      </c>
      <c r="CB18" s="36">
        <f t="shared" si="49"/>
        <v>-1.1394280592667283</v>
      </c>
      <c r="CC18" s="35"/>
      <c r="CD18" s="37">
        <f t="shared" si="23"/>
        <v>0</v>
      </c>
      <c r="CE18" s="38">
        <f t="shared" si="24"/>
        <v>-29868</v>
      </c>
      <c r="CF18" s="34">
        <v>0</v>
      </c>
      <c r="CG18" s="35">
        <v>0</v>
      </c>
      <c r="CH18" s="35"/>
      <c r="CI18" s="35"/>
      <c r="CJ18" s="35"/>
      <c r="CK18" s="35"/>
      <c r="CL18" s="35">
        <f t="shared" si="25"/>
        <v>0</v>
      </c>
      <c r="CM18" s="36">
        <f t="shared" si="50"/>
        <v>-1.1498765580779189</v>
      </c>
      <c r="CN18" s="35"/>
      <c r="CO18" s="37">
        <f t="shared" si="26"/>
        <v>0</v>
      </c>
      <c r="CP18" s="38">
        <f t="shared" si="27"/>
        <v>-29868</v>
      </c>
      <c r="CQ18" s="34">
        <v>0</v>
      </c>
      <c r="CR18" s="35">
        <v>0</v>
      </c>
      <c r="CS18" s="35"/>
      <c r="CT18" s="35"/>
      <c r="CU18" s="35"/>
      <c r="CV18" s="35"/>
      <c r="CW18" s="35">
        <f t="shared" si="28"/>
        <v>0</v>
      </c>
      <c r="CX18" s="36">
        <f t="shared" si="51"/>
        <v>-1.1620179007323026</v>
      </c>
      <c r="CY18" s="35"/>
      <c r="CZ18" s="37">
        <f t="shared" si="29"/>
        <v>0</v>
      </c>
      <c r="DA18" s="38">
        <f t="shared" si="30"/>
        <v>-29868</v>
      </c>
      <c r="DB18" s="34">
        <v>0</v>
      </c>
      <c r="DC18" s="35">
        <v>0</v>
      </c>
      <c r="DD18" s="35"/>
      <c r="DE18" s="35"/>
      <c r="DF18" s="35"/>
      <c r="DG18" s="35"/>
      <c r="DH18" s="35">
        <f t="shared" si="31"/>
        <v>0</v>
      </c>
      <c r="DI18" s="36">
        <f t="shared" si="52"/>
        <v>-1.1762997591726874</v>
      </c>
      <c r="DJ18" s="35"/>
      <c r="DK18" s="37">
        <f t="shared" si="32"/>
        <v>0</v>
      </c>
      <c r="DL18" s="38">
        <f t="shared" si="33"/>
        <v>-29868</v>
      </c>
      <c r="DM18" s="34">
        <v>0</v>
      </c>
      <c r="DN18" s="35">
        <v>0</v>
      </c>
      <c r="DO18" s="35"/>
      <c r="DP18" s="35"/>
      <c r="DQ18" s="35"/>
      <c r="DR18" s="35"/>
      <c r="DS18" s="35">
        <f t="shared" si="34"/>
        <v>0</v>
      </c>
      <c r="DT18" s="36">
        <f t="shared" si="53"/>
        <v>-1.1933429137375229</v>
      </c>
      <c r="DU18" s="35"/>
      <c r="DV18" s="37">
        <f t="shared" si="35"/>
        <v>0</v>
      </c>
      <c r="DW18" s="38">
        <f t="shared" si="36"/>
        <v>-29868</v>
      </c>
      <c r="DX18" s="34">
        <v>0</v>
      </c>
      <c r="DY18" s="35">
        <v>0</v>
      </c>
      <c r="DZ18" s="35"/>
      <c r="EA18" s="35"/>
      <c r="EB18" s="35"/>
      <c r="EC18" s="35"/>
      <c r="ED18" s="35">
        <f t="shared" si="37"/>
        <v>0</v>
      </c>
      <c r="EE18" s="36">
        <f t="shared" si="54"/>
        <v>-1.2140338808152034</v>
      </c>
      <c r="EF18" s="35"/>
      <c r="EG18" s="37">
        <f t="shared" si="38"/>
        <v>0</v>
      </c>
      <c r="EH18" s="38">
        <f t="shared" si="39"/>
        <v>-29868</v>
      </c>
      <c r="EI18" s="39">
        <f t="shared" si="40"/>
        <v>29868</v>
      </c>
      <c r="EJ18" s="40">
        <f t="shared" si="41"/>
        <v>0</v>
      </c>
      <c r="EK18" s="41">
        <f t="shared" si="42"/>
        <v>5973.6</v>
      </c>
      <c r="EL18" s="41">
        <v>114507.91666666667</v>
      </c>
      <c r="EM18" s="42">
        <f t="shared" si="43"/>
        <v>-5</v>
      </c>
      <c r="EN18" s="43">
        <f t="shared" si="44"/>
        <v>-0.94783242788890132</v>
      </c>
      <c r="EO18" s="44"/>
      <c r="EP18" s="44"/>
      <c r="EQ18" s="44"/>
      <c r="ER18" s="45"/>
      <c r="ES18" s="45"/>
      <c r="ET18" s="45"/>
    </row>
    <row r="19" spans="1:150" s="13" customFormat="1" x14ac:dyDescent="0.25">
      <c r="A19" s="13" t="str">
        <f t="shared" si="0"/>
        <v/>
      </c>
      <c r="B19" s="30" t="str">
        <f t="shared" si="1"/>
        <v/>
      </c>
      <c r="C19" s="31"/>
      <c r="D19" s="32"/>
      <c r="E19" s="31"/>
      <c r="F19" s="33">
        <v>0</v>
      </c>
      <c r="G19" s="34">
        <v>0</v>
      </c>
      <c r="H19" s="35">
        <v>0</v>
      </c>
      <c r="I19" s="35"/>
      <c r="J19" s="35"/>
      <c r="K19" s="35"/>
      <c r="L19" s="35"/>
      <c r="M19" s="35">
        <f t="shared" si="2"/>
        <v>0</v>
      </c>
      <c r="N19" s="36">
        <f t="shared" si="3"/>
        <v>-1</v>
      </c>
      <c r="O19" s="35"/>
      <c r="P19" s="37">
        <f t="shared" si="4"/>
        <v>0</v>
      </c>
      <c r="Q19" s="38">
        <f t="shared" si="5"/>
        <v>0</v>
      </c>
      <c r="R19" s="34">
        <v>0</v>
      </c>
      <c r="S19" s="35">
        <v>14934</v>
      </c>
      <c r="T19" s="35"/>
      <c r="U19" s="35"/>
      <c r="V19" s="35"/>
      <c r="W19" s="35"/>
      <c r="X19" s="35">
        <f t="shared" si="6"/>
        <v>14934</v>
      </c>
      <c r="Y19" s="36">
        <f t="shared" si="7"/>
        <v>-1.1471127135173473</v>
      </c>
      <c r="Z19" s="35"/>
      <c r="AA19" s="37">
        <f t="shared" si="8"/>
        <v>0</v>
      </c>
      <c r="AB19" s="38">
        <f t="shared" si="9"/>
        <v>-14934</v>
      </c>
      <c r="AC19" s="34">
        <v>0</v>
      </c>
      <c r="AD19" s="35">
        <v>14934</v>
      </c>
      <c r="AE19" s="35"/>
      <c r="AF19" s="35"/>
      <c r="AG19" s="35"/>
      <c r="AH19" s="35"/>
      <c r="AI19" s="35">
        <f t="shared" si="10"/>
        <v>14934</v>
      </c>
      <c r="AJ19" s="36">
        <f t="shared" si="45"/>
        <v>-1.3449757449757449</v>
      </c>
      <c r="AK19" s="35"/>
      <c r="AL19" s="37">
        <f t="shared" si="11"/>
        <v>0</v>
      </c>
      <c r="AM19" s="38">
        <f t="shared" si="12"/>
        <v>-29868</v>
      </c>
      <c r="AN19" s="34">
        <v>0</v>
      </c>
      <c r="AO19" s="35">
        <v>0</v>
      </c>
      <c r="AP19" s="35"/>
      <c r="AQ19" s="35"/>
      <c r="AR19" s="35"/>
      <c r="AS19" s="35"/>
      <c r="AT19" s="35">
        <f t="shared" si="13"/>
        <v>0</v>
      </c>
      <c r="AU19" s="36">
        <f t="shared" si="46"/>
        <v>-1.4168830081232728</v>
      </c>
      <c r="AV19" s="35"/>
      <c r="AW19" s="37">
        <f t="shared" si="14"/>
        <v>0</v>
      </c>
      <c r="AX19" s="38">
        <f t="shared" si="15"/>
        <v>-29868</v>
      </c>
      <c r="AY19" s="34">
        <v>0</v>
      </c>
      <c r="AZ19" s="35">
        <v>0</v>
      </c>
      <c r="BA19" s="35"/>
      <c r="BB19" s="35"/>
      <c r="BC19" s="35"/>
      <c r="BD19" s="35"/>
      <c r="BE19" s="35">
        <f t="shared" si="16"/>
        <v>0</v>
      </c>
      <c r="BF19" s="36">
        <f t="shared" si="47"/>
        <v>-1.526661024121879</v>
      </c>
      <c r="BG19" s="35"/>
      <c r="BH19" s="37">
        <f t="shared" si="17"/>
        <v>0</v>
      </c>
      <c r="BI19" s="38">
        <f t="shared" si="18"/>
        <v>-29868</v>
      </c>
      <c r="BJ19" s="34">
        <v>0</v>
      </c>
      <c r="BK19" s="35">
        <v>0</v>
      </c>
      <c r="BL19" s="35"/>
      <c r="BM19" s="35"/>
      <c r="BN19" s="35"/>
      <c r="BO19" s="35"/>
      <c r="BP19" s="35">
        <f t="shared" si="19"/>
        <v>0</v>
      </c>
      <c r="BQ19" s="36">
        <f t="shared" si="48"/>
        <v>-1.7149217291397387</v>
      </c>
      <c r="BR19" s="35"/>
      <c r="BS19" s="37">
        <f t="shared" si="20"/>
        <v>0</v>
      </c>
      <c r="BT19" s="38">
        <f t="shared" si="21"/>
        <v>-29868</v>
      </c>
      <c r="BU19" s="34">
        <v>0</v>
      </c>
      <c r="BV19" s="35">
        <v>0</v>
      </c>
      <c r="BW19" s="35"/>
      <c r="BX19" s="35"/>
      <c r="BY19" s="35"/>
      <c r="BZ19" s="35"/>
      <c r="CA19" s="35">
        <f t="shared" si="22"/>
        <v>0</v>
      </c>
      <c r="CB19" s="36">
        <f t="shared" si="49"/>
        <v>-2.112650871703174</v>
      </c>
      <c r="CC19" s="35"/>
      <c r="CD19" s="37">
        <f t="shared" si="23"/>
        <v>0</v>
      </c>
      <c r="CE19" s="38">
        <f t="shared" si="24"/>
        <v>-29868</v>
      </c>
      <c r="CF19" s="34">
        <v>0</v>
      </c>
      <c r="CG19" s="35">
        <v>0</v>
      </c>
      <c r="CH19" s="35"/>
      <c r="CI19" s="35"/>
      <c r="CJ19" s="35"/>
      <c r="CK19" s="35"/>
      <c r="CL19" s="35">
        <f t="shared" si="25"/>
        <v>0</v>
      </c>
      <c r="CM19" s="36">
        <f t="shared" si="50"/>
        <v>-3.507808564231738</v>
      </c>
      <c r="CN19" s="35"/>
      <c r="CO19" s="37">
        <f t="shared" si="26"/>
        <v>0</v>
      </c>
      <c r="CP19" s="38">
        <f t="shared" si="27"/>
        <v>-29868</v>
      </c>
      <c r="CQ19" s="34">
        <v>0</v>
      </c>
      <c r="CR19" s="35">
        <v>0</v>
      </c>
      <c r="CS19" s="35"/>
      <c r="CT19" s="35"/>
      <c r="CU19" s="35"/>
      <c r="CV19" s="35"/>
      <c r="CW19" s="35">
        <f t="shared" si="28"/>
        <v>0</v>
      </c>
      <c r="CX19" s="36">
        <f t="shared" si="51"/>
        <v>8.8769841269841265</v>
      </c>
      <c r="CY19" s="35"/>
      <c r="CZ19" s="37">
        <f t="shared" si="29"/>
        <v>0</v>
      </c>
      <c r="DA19" s="38">
        <f t="shared" si="30"/>
        <v>-29868</v>
      </c>
      <c r="DB19" s="34">
        <v>0</v>
      </c>
      <c r="DC19" s="35">
        <v>0</v>
      </c>
      <c r="DD19" s="35"/>
      <c r="DE19" s="35"/>
      <c r="DF19" s="35"/>
      <c r="DG19" s="35"/>
      <c r="DH19" s="35">
        <f t="shared" si="31"/>
        <v>0</v>
      </c>
      <c r="DI19" s="36">
        <f t="shared" si="52"/>
        <v>0.66321416638823927</v>
      </c>
      <c r="DJ19" s="35"/>
      <c r="DK19" s="37">
        <f t="shared" si="32"/>
        <v>0</v>
      </c>
      <c r="DL19" s="38">
        <f t="shared" si="33"/>
        <v>-29868</v>
      </c>
      <c r="DM19" s="34">
        <v>0</v>
      </c>
      <c r="DN19" s="35">
        <v>0</v>
      </c>
      <c r="DO19" s="35"/>
      <c r="DP19" s="35"/>
      <c r="DQ19" s="35"/>
      <c r="DR19" s="35"/>
      <c r="DS19" s="35">
        <f t="shared" si="34"/>
        <v>0</v>
      </c>
      <c r="DT19" s="36">
        <f t="shared" si="53"/>
        <v>-9.1937249179131708E-2</v>
      </c>
      <c r="DU19" s="35"/>
      <c r="DV19" s="37">
        <f t="shared" si="35"/>
        <v>0</v>
      </c>
      <c r="DW19" s="38">
        <f t="shared" si="36"/>
        <v>-29868</v>
      </c>
      <c r="DX19" s="34">
        <v>0</v>
      </c>
      <c r="DY19" s="35">
        <v>0</v>
      </c>
      <c r="DZ19" s="35"/>
      <c r="EA19" s="35"/>
      <c r="EB19" s="35"/>
      <c r="EC19" s="35"/>
      <c r="ED19" s="35">
        <f t="shared" si="37"/>
        <v>0</v>
      </c>
      <c r="EE19" s="36">
        <f t="shared" si="54"/>
        <v>-0.37548613724752228</v>
      </c>
      <c r="EF19" s="35"/>
      <c r="EG19" s="37">
        <f t="shared" si="38"/>
        <v>0</v>
      </c>
      <c r="EH19" s="38">
        <f t="shared" si="39"/>
        <v>-29868</v>
      </c>
      <c r="EI19" s="39">
        <f t="shared" si="40"/>
        <v>29868</v>
      </c>
      <c r="EJ19" s="40">
        <f t="shared" si="41"/>
        <v>0</v>
      </c>
      <c r="EK19" s="41">
        <f t="shared" si="42"/>
        <v>5973.6</v>
      </c>
      <c r="EL19" s="41">
        <v>41867.75</v>
      </c>
      <c r="EM19" s="42">
        <f t="shared" si="43"/>
        <v>-5</v>
      </c>
      <c r="EN19" s="43">
        <f t="shared" si="44"/>
        <v>-0.85732216324020283</v>
      </c>
      <c r="EO19" s="14"/>
      <c r="EP19" s="14"/>
      <c r="EQ19" s="14"/>
      <c r="ER19" s="7"/>
      <c r="ES19" s="7"/>
      <c r="ET19" s="7"/>
    </row>
    <row r="20" spans="1:150" s="46" customFormat="1" x14ac:dyDescent="0.25">
      <c r="A20" s="13" t="str">
        <f t="shared" si="0"/>
        <v/>
      </c>
      <c r="B20" s="30" t="str">
        <f t="shared" si="1"/>
        <v/>
      </c>
      <c r="C20" s="31"/>
      <c r="D20" s="32"/>
      <c r="E20" s="31"/>
      <c r="F20" s="33">
        <v>0</v>
      </c>
      <c r="G20" s="34">
        <v>0</v>
      </c>
      <c r="H20" s="35">
        <v>0</v>
      </c>
      <c r="I20" s="35"/>
      <c r="J20" s="35"/>
      <c r="K20" s="35"/>
      <c r="L20" s="35"/>
      <c r="M20" s="35">
        <f t="shared" si="2"/>
        <v>0</v>
      </c>
      <c r="N20" s="36">
        <f t="shared" si="3"/>
        <v>-1</v>
      </c>
      <c r="O20" s="35"/>
      <c r="P20" s="37">
        <f t="shared" si="4"/>
        <v>0</v>
      </c>
      <c r="Q20" s="38">
        <f t="shared" si="5"/>
        <v>0</v>
      </c>
      <c r="R20" s="34">
        <v>0</v>
      </c>
      <c r="S20" s="35">
        <v>14934</v>
      </c>
      <c r="T20" s="35"/>
      <c r="U20" s="35"/>
      <c r="V20" s="35"/>
      <c r="W20" s="35"/>
      <c r="X20" s="35">
        <f t="shared" si="6"/>
        <v>14934</v>
      </c>
      <c r="Y20" s="36">
        <f t="shared" si="7"/>
        <v>-0.20963217782482138</v>
      </c>
      <c r="Z20" s="35"/>
      <c r="AA20" s="37">
        <f t="shared" si="8"/>
        <v>0</v>
      </c>
      <c r="AB20" s="38">
        <f t="shared" si="9"/>
        <v>-14934</v>
      </c>
      <c r="AC20" s="34">
        <v>0</v>
      </c>
      <c r="AD20" s="35">
        <v>14934</v>
      </c>
      <c r="AE20" s="35"/>
      <c r="AF20" s="35"/>
      <c r="AG20" s="35"/>
      <c r="AH20" s="35"/>
      <c r="AI20" s="35">
        <f t="shared" si="10"/>
        <v>14934</v>
      </c>
      <c r="AJ20" s="36">
        <f t="shared" si="45"/>
        <v>-0.1170888882319903</v>
      </c>
      <c r="AK20" s="35"/>
      <c r="AL20" s="37">
        <f t="shared" si="11"/>
        <v>0</v>
      </c>
      <c r="AM20" s="38">
        <f t="shared" si="12"/>
        <v>-29868</v>
      </c>
      <c r="AN20" s="34">
        <v>0</v>
      </c>
      <c r="AO20" s="35">
        <v>0</v>
      </c>
      <c r="AP20" s="35"/>
      <c r="AQ20" s="35"/>
      <c r="AR20" s="35"/>
      <c r="AS20" s="35"/>
      <c r="AT20" s="35">
        <f t="shared" si="13"/>
        <v>0</v>
      </c>
      <c r="AU20" s="36">
        <f t="shared" si="46"/>
        <v>-0.38748641387937577</v>
      </c>
      <c r="AV20" s="35"/>
      <c r="AW20" s="37">
        <f t="shared" si="14"/>
        <v>0</v>
      </c>
      <c r="AX20" s="38">
        <f t="shared" si="15"/>
        <v>-29868</v>
      </c>
      <c r="AY20" s="34">
        <v>0</v>
      </c>
      <c r="AZ20" s="35">
        <v>0</v>
      </c>
      <c r="BA20" s="35"/>
      <c r="BB20" s="35"/>
      <c r="BC20" s="35"/>
      <c r="BD20" s="35"/>
      <c r="BE20" s="35">
        <f t="shared" si="16"/>
        <v>0</v>
      </c>
      <c r="BF20" s="36">
        <f t="shared" si="47"/>
        <v>-0.53109251613105801</v>
      </c>
      <c r="BG20" s="35"/>
      <c r="BH20" s="37">
        <f t="shared" si="17"/>
        <v>0</v>
      </c>
      <c r="BI20" s="38">
        <f t="shared" si="18"/>
        <v>-29868</v>
      </c>
      <c r="BJ20" s="34">
        <v>0</v>
      </c>
      <c r="BK20" s="35">
        <v>0</v>
      </c>
      <c r="BL20" s="35"/>
      <c r="BM20" s="35"/>
      <c r="BN20" s="35"/>
      <c r="BO20" s="35"/>
      <c r="BP20" s="35">
        <f t="shared" si="19"/>
        <v>0</v>
      </c>
      <c r="BQ20" s="36">
        <f t="shared" si="48"/>
        <v>-0.62014981368671385</v>
      </c>
      <c r="BR20" s="35"/>
      <c r="BS20" s="37">
        <f t="shared" si="20"/>
        <v>0</v>
      </c>
      <c r="BT20" s="38">
        <f t="shared" si="21"/>
        <v>-29868</v>
      </c>
      <c r="BU20" s="34">
        <v>0</v>
      </c>
      <c r="BV20" s="35">
        <v>0</v>
      </c>
      <c r="BW20" s="35"/>
      <c r="BX20" s="35"/>
      <c r="BY20" s="35"/>
      <c r="BZ20" s="35"/>
      <c r="CA20" s="35">
        <f t="shared" si="22"/>
        <v>0</v>
      </c>
      <c r="CB20" s="36">
        <f t="shared" si="49"/>
        <v>-0.68077806872227864</v>
      </c>
      <c r="CC20" s="35"/>
      <c r="CD20" s="37">
        <f t="shared" si="23"/>
        <v>0</v>
      </c>
      <c r="CE20" s="38">
        <f t="shared" si="24"/>
        <v>-29868</v>
      </c>
      <c r="CF20" s="34">
        <v>0</v>
      </c>
      <c r="CG20" s="35">
        <v>0</v>
      </c>
      <c r="CH20" s="35"/>
      <c r="CI20" s="35"/>
      <c r="CJ20" s="35"/>
      <c r="CK20" s="35"/>
      <c r="CL20" s="35">
        <f t="shared" si="25"/>
        <v>0</v>
      </c>
      <c r="CM20" s="36">
        <f t="shared" si="50"/>
        <v>-0.7247163568327819</v>
      </c>
      <c r="CN20" s="35"/>
      <c r="CO20" s="37">
        <f t="shared" si="26"/>
        <v>0</v>
      </c>
      <c r="CP20" s="38">
        <f t="shared" si="27"/>
        <v>-29868</v>
      </c>
      <c r="CQ20" s="34">
        <v>0</v>
      </c>
      <c r="CR20" s="35">
        <v>0</v>
      </c>
      <c r="CS20" s="35"/>
      <c r="CT20" s="35"/>
      <c r="CU20" s="35"/>
      <c r="CV20" s="35"/>
      <c r="CW20" s="35">
        <f t="shared" si="28"/>
        <v>0</v>
      </c>
      <c r="CX20" s="36">
        <f t="shared" si="51"/>
        <v>-0.75802257094942194</v>
      </c>
      <c r="CY20" s="35"/>
      <c r="CZ20" s="37">
        <f t="shared" si="29"/>
        <v>0</v>
      </c>
      <c r="DA20" s="38">
        <f t="shared" si="30"/>
        <v>-29868</v>
      </c>
      <c r="DB20" s="34">
        <v>0</v>
      </c>
      <c r="DC20" s="35">
        <v>0</v>
      </c>
      <c r="DD20" s="35"/>
      <c r="DE20" s="35"/>
      <c r="DF20" s="35"/>
      <c r="DG20" s="35"/>
      <c r="DH20" s="35">
        <f t="shared" si="31"/>
        <v>0</v>
      </c>
      <c r="DI20" s="36">
        <f t="shared" si="52"/>
        <v>-0.78413928176516079</v>
      </c>
      <c r="DJ20" s="35"/>
      <c r="DK20" s="37">
        <f t="shared" si="32"/>
        <v>0</v>
      </c>
      <c r="DL20" s="38">
        <f t="shared" si="33"/>
        <v>-29868</v>
      </c>
      <c r="DM20" s="34">
        <v>0</v>
      </c>
      <c r="DN20" s="35">
        <v>0</v>
      </c>
      <c r="DO20" s="35"/>
      <c r="DP20" s="35"/>
      <c r="DQ20" s="35"/>
      <c r="DR20" s="35"/>
      <c r="DS20" s="35">
        <f t="shared" si="34"/>
        <v>0</v>
      </c>
      <c r="DT20" s="36">
        <f t="shared" si="53"/>
        <v>-0.80516761143110616</v>
      </c>
      <c r="DU20" s="35"/>
      <c r="DV20" s="37">
        <f t="shared" si="35"/>
        <v>0</v>
      </c>
      <c r="DW20" s="38">
        <f t="shared" si="36"/>
        <v>-29868</v>
      </c>
      <c r="DX20" s="34">
        <v>0</v>
      </c>
      <c r="DY20" s="35">
        <v>0</v>
      </c>
      <c r="DZ20" s="35"/>
      <c r="EA20" s="35"/>
      <c r="EB20" s="35"/>
      <c r="EC20" s="35"/>
      <c r="ED20" s="35">
        <f t="shared" si="37"/>
        <v>0</v>
      </c>
      <c r="EE20" s="36">
        <f t="shared" si="54"/>
        <v>-0.82246262668291381</v>
      </c>
      <c r="EF20" s="35"/>
      <c r="EG20" s="37">
        <f t="shared" si="38"/>
        <v>0</v>
      </c>
      <c r="EH20" s="38">
        <f t="shared" si="39"/>
        <v>-29868</v>
      </c>
      <c r="EI20" s="39">
        <f t="shared" si="40"/>
        <v>29868</v>
      </c>
      <c r="EJ20" s="40">
        <f t="shared" si="41"/>
        <v>0</v>
      </c>
      <c r="EK20" s="41">
        <f t="shared" si="42"/>
        <v>5973.6</v>
      </c>
      <c r="EL20" s="41">
        <v>11991.416666666666</v>
      </c>
      <c r="EM20" s="42">
        <f t="shared" si="43"/>
        <v>-5</v>
      </c>
      <c r="EN20" s="43">
        <f t="shared" si="44"/>
        <v>-0.5018436798543402</v>
      </c>
      <c r="EO20" s="44"/>
      <c r="EP20" s="44"/>
      <c r="EQ20" s="44"/>
      <c r="ER20" s="45"/>
      <c r="ES20" s="45"/>
      <c r="ET20" s="45"/>
    </row>
    <row r="21" spans="1:150" s="13" customFormat="1" x14ac:dyDescent="0.25">
      <c r="A21" s="13" t="str">
        <f t="shared" si="0"/>
        <v/>
      </c>
      <c r="B21" s="30" t="str">
        <f t="shared" si="1"/>
        <v/>
      </c>
      <c r="C21" s="31"/>
      <c r="D21" s="32"/>
      <c r="E21" s="31"/>
      <c r="F21" s="33">
        <v>0</v>
      </c>
      <c r="G21" s="34">
        <v>0</v>
      </c>
      <c r="H21" s="35">
        <v>0</v>
      </c>
      <c r="I21" s="35"/>
      <c r="J21" s="35"/>
      <c r="K21" s="35"/>
      <c r="L21" s="35"/>
      <c r="M21" s="35">
        <f t="shared" si="2"/>
        <v>0</v>
      </c>
      <c r="N21" s="36">
        <f t="shared" si="3"/>
        <v>-1</v>
      </c>
      <c r="O21" s="35"/>
      <c r="P21" s="37">
        <f t="shared" si="4"/>
        <v>0</v>
      </c>
      <c r="Q21" s="38">
        <f t="shared" si="5"/>
        <v>0</v>
      </c>
      <c r="R21" s="34">
        <v>0</v>
      </c>
      <c r="S21" s="35">
        <v>14934</v>
      </c>
      <c r="T21" s="35"/>
      <c r="U21" s="35"/>
      <c r="V21" s="35"/>
      <c r="W21" s="35"/>
      <c r="X21" s="35">
        <f t="shared" si="6"/>
        <v>14934</v>
      </c>
      <c r="Y21" s="36">
        <f t="shared" si="7"/>
        <v>-1.2064532183145322</v>
      </c>
      <c r="Z21" s="35"/>
      <c r="AA21" s="37">
        <f t="shared" si="8"/>
        <v>0</v>
      </c>
      <c r="AB21" s="38">
        <f t="shared" si="9"/>
        <v>-14934</v>
      </c>
      <c r="AC21" s="34">
        <v>0</v>
      </c>
      <c r="AD21" s="35">
        <v>14934</v>
      </c>
      <c r="AE21" s="35"/>
      <c r="AF21" s="35"/>
      <c r="AG21" s="35"/>
      <c r="AH21" s="35"/>
      <c r="AI21" s="35">
        <f t="shared" si="10"/>
        <v>14934</v>
      </c>
      <c r="AJ21" s="36">
        <f t="shared" si="45"/>
        <v>-1.5203303020800669</v>
      </c>
      <c r="AK21" s="35"/>
      <c r="AL21" s="37">
        <f t="shared" si="11"/>
        <v>0</v>
      </c>
      <c r="AM21" s="38">
        <f t="shared" si="12"/>
        <v>-29868</v>
      </c>
      <c r="AN21" s="34">
        <v>0</v>
      </c>
      <c r="AO21" s="35">
        <v>0</v>
      </c>
      <c r="AP21" s="35"/>
      <c r="AQ21" s="35"/>
      <c r="AR21" s="35"/>
      <c r="AS21" s="35"/>
      <c r="AT21" s="35">
        <f t="shared" si="13"/>
        <v>0</v>
      </c>
      <c r="AU21" s="36">
        <f t="shared" si="46"/>
        <v>-1.7033060186493361</v>
      </c>
      <c r="AV21" s="35"/>
      <c r="AW21" s="37">
        <f t="shared" si="14"/>
        <v>0</v>
      </c>
      <c r="AX21" s="38">
        <f t="shared" si="15"/>
        <v>-29868</v>
      </c>
      <c r="AY21" s="34">
        <v>0</v>
      </c>
      <c r="AZ21" s="35">
        <v>0</v>
      </c>
      <c r="BA21" s="35"/>
      <c r="BB21" s="35"/>
      <c r="BC21" s="35"/>
      <c r="BD21" s="35"/>
      <c r="BE21" s="35">
        <f t="shared" si="16"/>
        <v>0</v>
      </c>
      <c r="BF21" s="36">
        <f t="shared" si="47"/>
        <v>-2.0847679232948355</v>
      </c>
      <c r="BG21" s="35"/>
      <c r="BH21" s="37">
        <f t="shared" si="17"/>
        <v>0</v>
      </c>
      <c r="BI21" s="38">
        <f t="shared" si="18"/>
        <v>-29868</v>
      </c>
      <c r="BJ21" s="34">
        <v>0</v>
      </c>
      <c r="BK21" s="35">
        <v>0</v>
      </c>
      <c r="BL21" s="35"/>
      <c r="BM21" s="35"/>
      <c r="BN21" s="35"/>
      <c r="BO21" s="35"/>
      <c r="BP21" s="35">
        <f t="shared" si="19"/>
        <v>0</v>
      </c>
      <c r="BQ21" s="36">
        <f t="shared" si="48"/>
        <v>-3.3704761904761904</v>
      </c>
      <c r="BR21" s="35"/>
      <c r="BS21" s="37">
        <f t="shared" si="20"/>
        <v>0</v>
      </c>
      <c r="BT21" s="38">
        <f t="shared" si="21"/>
        <v>-29868</v>
      </c>
      <c r="BU21" s="34">
        <v>0</v>
      </c>
      <c r="BV21" s="35">
        <v>0</v>
      </c>
      <c r="BW21" s="35"/>
      <c r="BX21" s="35"/>
      <c r="BY21" s="35"/>
      <c r="BZ21" s="35"/>
      <c r="CA21" s="35">
        <f t="shared" si="22"/>
        <v>0</v>
      </c>
      <c r="CB21" s="36">
        <f t="shared" si="49"/>
        <v>11.796915167095115</v>
      </c>
      <c r="CC21" s="35"/>
      <c r="CD21" s="37">
        <f t="shared" si="23"/>
        <v>0</v>
      </c>
      <c r="CE21" s="38">
        <f t="shared" si="24"/>
        <v>-29868</v>
      </c>
      <c r="CF21" s="34">
        <v>0</v>
      </c>
      <c r="CG21" s="35">
        <v>0</v>
      </c>
      <c r="CH21" s="35"/>
      <c r="CI21" s="35"/>
      <c r="CJ21" s="35"/>
      <c r="CK21" s="35"/>
      <c r="CL21" s="35">
        <f t="shared" si="25"/>
        <v>0</v>
      </c>
      <c r="CM21" s="36">
        <f t="shared" si="50"/>
        <v>0.72967338429464901</v>
      </c>
      <c r="CN21" s="35"/>
      <c r="CO21" s="37">
        <f t="shared" si="26"/>
        <v>0</v>
      </c>
      <c r="CP21" s="38">
        <f t="shared" si="27"/>
        <v>-29868</v>
      </c>
      <c r="CQ21" s="34">
        <v>0</v>
      </c>
      <c r="CR21" s="35">
        <v>0</v>
      </c>
      <c r="CS21" s="35"/>
      <c r="CT21" s="35"/>
      <c r="CU21" s="35"/>
      <c r="CV21" s="35"/>
      <c r="CW21" s="35">
        <f t="shared" si="28"/>
        <v>0</v>
      </c>
      <c r="CX21" s="36">
        <f t="shared" si="51"/>
        <v>-7.2479970188187068E-2</v>
      </c>
      <c r="CY21" s="35"/>
      <c r="CZ21" s="37">
        <f t="shared" si="29"/>
        <v>0</v>
      </c>
      <c r="DA21" s="38">
        <f t="shared" si="30"/>
        <v>-29868</v>
      </c>
      <c r="DB21" s="34">
        <v>0</v>
      </c>
      <c r="DC21" s="35">
        <v>0</v>
      </c>
      <c r="DD21" s="35"/>
      <c r="DE21" s="35"/>
      <c r="DF21" s="35"/>
      <c r="DG21" s="35"/>
      <c r="DH21" s="35">
        <f t="shared" si="31"/>
        <v>0</v>
      </c>
      <c r="DI21" s="36">
        <f t="shared" si="52"/>
        <v>-0.36634419551934827</v>
      </c>
      <c r="DJ21" s="35"/>
      <c r="DK21" s="37">
        <f t="shared" si="32"/>
        <v>0</v>
      </c>
      <c r="DL21" s="38">
        <f t="shared" si="33"/>
        <v>-29868</v>
      </c>
      <c r="DM21" s="34">
        <v>0</v>
      </c>
      <c r="DN21" s="35">
        <v>0</v>
      </c>
      <c r="DO21" s="35"/>
      <c r="DP21" s="35"/>
      <c r="DQ21" s="35"/>
      <c r="DR21" s="35"/>
      <c r="DS21" s="35">
        <f t="shared" si="34"/>
        <v>0</v>
      </c>
      <c r="DT21" s="36">
        <f t="shared" si="53"/>
        <v>-0.51880135331077815</v>
      </c>
      <c r="DU21" s="35"/>
      <c r="DV21" s="37">
        <f t="shared" si="35"/>
        <v>0</v>
      </c>
      <c r="DW21" s="38">
        <f t="shared" si="36"/>
        <v>-29868</v>
      </c>
      <c r="DX21" s="34">
        <v>0</v>
      </c>
      <c r="DY21" s="35">
        <v>0</v>
      </c>
      <c r="DZ21" s="35"/>
      <c r="EA21" s="35"/>
      <c r="EB21" s="35"/>
      <c r="EC21" s="35"/>
      <c r="ED21" s="35">
        <f t="shared" si="37"/>
        <v>0</v>
      </c>
      <c r="EE21" s="36">
        <f t="shared" si="54"/>
        <v>-0.61212404550412969</v>
      </c>
      <c r="EF21" s="35"/>
      <c r="EG21" s="37">
        <f t="shared" si="38"/>
        <v>0</v>
      </c>
      <c r="EH21" s="38">
        <f t="shared" si="39"/>
        <v>-29868</v>
      </c>
      <c r="EI21" s="39">
        <f t="shared" si="40"/>
        <v>29868</v>
      </c>
      <c r="EJ21" s="40">
        <f t="shared" si="41"/>
        <v>0</v>
      </c>
      <c r="EK21" s="41">
        <f t="shared" si="42"/>
        <v>5973.6</v>
      </c>
      <c r="EL21" s="41">
        <v>6250.166666666667</v>
      </c>
      <c r="EM21" s="42">
        <f t="shared" si="43"/>
        <v>-5</v>
      </c>
      <c r="EN21" s="43">
        <f t="shared" si="44"/>
        <v>-4.424948668035518E-2</v>
      </c>
      <c r="EO21" s="14"/>
      <c r="EP21" s="14"/>
      <c r="EQ21" s="14"/>
      <c r="ER21" s="7"/>
      <c r="ES21" s="7"/>
      <c r="ET21" s="7"/>
    </row>
    <row r="22" spans="1:150" s="46" customFormat="1" x14ac:dyDescent="0.25">
      <c r="A22" s="13" t="str">
        <f t="shared" si="0"/>
        <v/>
      </c>
      <c r="B22" s="30" t="str">
        <f t="shared" si="1"/>
        <v/>
      </c>
      <c r="C22" s="31"/>
      <c r="D22" s="32"/>
      <c r="E22" s="31"/>
      <c r="F22" s="33">
        <v>0</v>
      </c>
      <c r="G22" s="34">
        <v>0</v>
      </c>
      <c r="H22" s="35">
        <v>0</v>
      </c>
      <c r="I22" s="35"/>
      <c r="J22" s="35"/>
      <c r="K22" s="35"/>
      <c r="L22" s="35"/>
      <c r="M22" s="35">
        <f t="shared" si="2"/>
        <v>0</v>
      </c>
      <c r="N22" s="36">
        <f t="shared" si="3"/>
        <v>-1</v>
      </c>
      <c r="O22" s="35"/>
      <c r="P22" s="37">
        <f t="shared" si="4"/>
        <v>0</v>
      </c>
      <c r="Q22" s="38">
        <f t="shared" si="5"/>
        <v>0</v>
      </c>
      <c r="R22" s="34">
        <v>0</v>
      </c>
      <c r="S22" s="35">
        <v>14934</v>
      </c>
      <c r="T22" s="35"/>
      <c r="U22" s="35"/>
      <c r="V22" s="35"/>
      <c r="W22" s="35"/>
      <c r="X22" s="35">
        <f t="shared" si="6"/>
        <v>14934</v>
      </c>
      <c r="Y22" s="36">
        <f t="shared" si="7"/>
        <v>-1.0745388116914232</v>
      </c>
      <c r="Z22" s="35"/>
      <c r="AA22" s="37">
        <f t="shared" si="8"/>
        <v>0</v>
      </c>
      <c r="AB22" s="38">
        <f t="shared" si="9"/>
        <v>-14934</v>
      </c>
      <c r="AC22" s="34">
        <v>0</v>
      </c>
      <c r="AD22" s="35">
        <v>14934</v>
      </c>
      <c r="AE22" s="35"/>
      <c r="AF22" s="35"/>
      <c r="AG22" s="35"/>
      <c r="AH22" s="35"/>
      <c r="AI22" s="35">
        <f t="shared" si="10"/>
        <v>14934</v>
      </c>
      <c r="AJ22" s="36">
        <f t="shared" si="45"/>
        <v>-1.1610846843348541</v>
      </c>
      <c r="AK22" s="35"/>
      <c r="AL22" s="37">
        <f t="shared" si="11"/>
        <v>0</v>
      </c>
      <c r="AM22" s="38">
        <f t="shared" si="12"/>
        <v>-29868</v>
      </c>
      <c r="AN22" s="34">
        <v>0</v>
      </c>
      <c r="AO22" s="35">
        <v>0</v>
      </c>
      <c r="AP22" s="35"/>
      <c r="AQ22" s="35"/>
      <c r="AR22" s="35"/>
      <c r="AS22" s="35"/>
      <c r="AT22" s="35">
        <f t="shared" si="13"/>
        <v>0</v>
      </c>
      <c r="AU22" s="36">
        <f t="shared" si="46"/>
        <v>-1.1751953262476245</v>
      </c>
      <c r="AV22" s="35"/>
      <c r="AW22" s="37">
        <f t="shared" si="14"/>
        <v>0</v>
      </c>
      <c r="AX22" s="38">
        <f t="shared" si="15"/>
        <v>-29868</v>
      </c>
      <c r="AY22" s="34">
        <v>0</v>
      </c>
      <c r="AZ22" s="35">
        <v>0</v>
      </c>
      <c r="BA22" s="35"/>
      <c r="BB22" s="35"/>
      <c r="BC22" s="35"/>
      <c r="BD22" s="35"/>
      <c r="BE22" s="35">
        <f t="shared" si="16"/>
        <v>0</v>
      </c>
      <c r="BF22" s="36">
        <f t="shared" si="47"/>
        <v>-1.1920154291224687</v>
      </c>
      <c r="BG22" s="35"/>
      <c r="BH22" s="37">
        <f t="shared" si="17"/>
        <v>0</v>
      </c>
      <c r="BI22" s="38">
        <f t="shared" si="18"/>
        <v>-29868</v>
      </c>
      <c r="BJ22" s="34">
        <v>0</v>
      </c>
      <c r="BK22" s="35">
        <v>0</v>
      </c>
      <c r="BL22" s="35"/>
      <c r="BM22" s="35"/>
      <c r="BN22" s="35"/>
      <c r="BO22" s="35"/>
      <c r="BP22" s="35">
        <f t="shared" si="19"/>
        <v>0</v>
      </c>
      <c r="BQ22" s="36">
        <f t="shared" si="48"/>
        <v>-1.2124082607953575</v>
      </c>
      <c r="BR22" s="35"/>
      <c r="BS22" s="37">
        <f t="shared" si="20"/>
        <v>0</v>
      </c>
      <c r="BT22" s="38">
        <f t="shared" si="21"/>
        <v>-29868</v>
      </c>
      <c r="BU22" s="34">
        <v>0</v>
      </c>
      <c r="BV22" s="35">
        <v>0</v>
      </c>
      <c r="BW22" s="35"/>
      <c r="BX22" s="35"/>
      <c r="BY22" s="35"/>
      <c r="BZ22" s="35"/>
      <c r="CA22" s="35">
        <f t="shared" si="22"/>
        <v>0</v>
      </c>
      <c r="CB22" s="36">
        <f t="shared" si="49"/>
        <v>-1.2376473958084691</v>
      </c>
      <c r="CC22" s="35"/>
      <c r="CD22" s="37">
        <f t="shared" si="23"/>
        <v>0</v>
      </c>
      <c r="CE22" s="38">
        <f t="shared" si="24"/>
        <v>-29868</v>
      </c>
      <c r="CF22" s="34">
        <v>0</v>
      </c>
      <c r="CG22" s="35">
        <v>0</v>
      </c>
      <c r="CH22" s="35"/>
      <c r="CI22" s="35"/>
      <c r="CJ22" s="35"/>
      <c r="CK22" s="35"/>
      <c r="CL22" s="35">
        <f t="shared" si="25"/>
        <v>0</v>
      </c>
      <c r="CM22" s="36">
        <f t="shared" si="50"/>
        <v>-1.2696933578935963</v>
      </c>
      <c r="CN22" s="35"/>
      <c r="CO22" s="37">
        <f t="shared" si="26"/>
        <v>0</v>
      </c>
      <c r="CP22" s="38">
        <f t="shared" si="27"/>
        <v>-29868</v>
      </c>
      <c r="CQ22" s="34">
        <v>0</v>
      </c>
      <c r="CR22" s="35">
        <v>0</v>
      </c>
      <c r="CS22" s="35"/>
      <c r="CT22" s="35"/>
      <c r="CU22" s="35"/>
      <c r="CV22" s="35"/>
      <c r="CW22" s="35">
        <f t="shared" si="28"/>
        <v>0</v>
      </c>
      <c r="CX22" s="36">
        <f t="shared" si="51"/>
        <v>-1.3117289748888472</v>
      </c>
      <c r="CY22" s="35"/>
      <c r="CZ22" s="37">
        <f t="shared" si="29"/>
        <v>0</v>
      </c>
      <c r="DA22" s="38">
        <f t="shared" si="30"/>
        <v>-29868</v>
      </c>
      <c r="DB22" s="34">
        <v>0</v>
      </c>
      <c r="DC22" s="35">
        <v>0</v>
      </c>
      <c r="DD22" s="35"/>
      <c r="DE22" s="35"/>
      <c r="DF22" s="35"/>
      <c r="DG22" s="35"/>
      <c r="DH22" s="35">
        <f t="shared" si="31"/>
        <v>0</v>
      </c>
      <c r="DI22" s="36">
        <f t="shared" si="52"/>
        <v>-1.3692878338278931</v>
      </c>
      <c r="DJ22" s="35"/>
      <c r="DK22" s="37">
        <f t="shared" si="32"/>
        <v>0</v>
      </c>
      <c r="DL22" s="38">
        <f t="shared" si="33"/>
        <v>-29868</v>
      </c>
      <c r="DM22" s="34">
        <v>0</v>
      </c>
      <c r="DN22" s="35">
        <v>0</v>
      </c>
      <c r="DO22" s="35"/>
      <c r="DP22" s="35"/>
      <c r="DQ22" s="35"/>
      <c r="DR22" s="35"/>
      <c r="DS22" s="35">
        <f t="shared" si="34"/>
        <v>0</v>
      </c>
      <c r="DT22" s="36">
        <f t="shared" si="53"/>
        <v>-1.4529160221999817</v>
      </c>
      <c r="DU22" s="35"/>
      <c r="DV22" s="37">
        <f t="shared" si="35"/>
        <v>0</v>
      </c>
      <c r="DW22" s="38">
        <f t="shared" si="36"/>
        <v>-29868</v>
      </c>
      <c r="DX22" s="34">
        <v>0</v>
      </c>
      <c r="DY22" s="35">
        <v>0</v>
      </c>
      <c r="DZ22" s="35"/>
      <c r="EA22" s="35"/>
      <c r="EB22" s="35"/>
      <c r="EC22" s="35"/>
      <c r="ED22" s="35">
        <f t="shared" si="37"/>
        <v>0</v>
      </c>
      <c r="EE22" s="36">
        <f t="shared" si="54"/>
        <v>-1.5855092919313103</v>
      </c>
      <c r="EF22" s="35"/>
      <c r="EG22" s="37">
        <f t="shared" si="38"/>
        <v>0</v>
      </c>
      <c r="EH22" s="38">
        <f t="shared" si="39"/>
        <v>-29868</v>
      </c>
      <c r="EI22" s="39">
        <f t="shared" si="40"/>
        <v>29868</v>
      </c>
      <c r="EJ22" s="40">
        <f t="shared" si="41"/>
        <v>0</v>
      </c>
      <c r="EK22" s="41">
        <f t="shared" si="42"/>
        <v>5973.6</v>
      </c>
      <c r="EL22" s="41">
        <v>141348.66666666666</v>
      </c>
      <c r="EM22" s="42">
        <f t="shared" si="43"/>
        <v>-5</v>
      </c>
      <c r="EN22" s="43">
        <f t="shared" si="44"/>
        <v>-0.95773854723308316</v>
      </c>
      <c r="EO22" s="44"/>
      <c r="EP22" s="44"/>
      <c r="EQ22" s="44"/>
      <c r="ER22" s="45"/>
      <c r="ES22" s="45"/>
      <c r="ET22" s="45"/>
    </row>
    <row r="23" spans="1:150" s="13" customFormat="1" x14ac:dyDescent="0.25">
      <c r="A23" s="13" t="str">
        <f t="shared" si="0"/>
        <v/>
      </c>
      <c r="B23" s="30" t="str">
        <f t="shared" si="1"/>
        <v/>
      </c>
      <c r="C23" s="47"/>
      <c r="D23" s="32"/>
      <c r="E23" s="31"/>
      <c r="F23" s="33">
        <v>0</v>
      </c>
      <c r="G23" s="34">
        <v>0</v>
      </c>
      <c r="H23" s="35">
        <v>0</v>
      </c>
      <c r="I23" s="35"/>
      <c r="J23" s="35"/>
      <c r="K23" s="35"/>
      <c r="L23" s="35"/>
      <c r="M23" s="35">
        <f t="shared" si="2"/>
        <v>0</v>
      </c>
      <c r="N23" s="36">
        <f t="shared" si="3"/>
        <v>-1</v>
      </c>
      <c r="O23" s="35"/>
      <c r="P23" s="37">
        <f t="shared" si="4"/>
        <v>0</v>
      </c>
      <c r="Q23" s="38">
        <f t="shared" si="5"/>
        <v>0</v>
      </c>
      <c r="R23" s="34">
        <v>0</v>
      </c>
      <c r="S23" s="35">
        <v>14934</v>
      </c>
      <c r="T23" s="35"/>
      <c r="U23" s="35"/>
      <c r="V23" s="35"/>
      <c r="W23" s="35"/>
      <c r="X23" s="35">
        <f t="shared" si="6"/>
        <v>14934</v>
      </c>
      <c r="Y23" s="36">
        <f t="shared" si="7"/>
        <v>-0.5</v>
      </c>
      <c r="Z23" s="35"/>
      <c r="AA23" s="37">
        <f t="shared" si="8"/>
        <v>0</v>
      </c>
      <c r="AB23" s="38">
        <f t="shared" si="9"/>
        <v>-14934</v>
      </c>
      <c r="AC23" s="34">
        <v>0</v>
      </c>
      <c r="AD23" s="35">
        <v>14934</v>
      </c>
      <c r="AE23" s="35"/>
      <c r="AF23" s="35"/>
      <c r="AG23" s="35"/>
      <c r="AH23" s="35"/>
      <c r="AI23" s="35">
        <f t="shared" si="10"/>
        <v>14934</v>
      </c>
      <c r="AJ23" s="36">
        <f t="shared" si="45"/>
        <v>-0.33333333333333331</v>
      </c>
      <c r="AK23" s="35"/>
      <c r="AL23" s="37">
        <f t="shared" si="11"/>
        <v>0</v>
      </c>
      <c r="AM23" s="38">
        <f t="shared" si="12"/>
        <v>-29868</v>
      </c>
      <c r="AN23" s="34">
        <v>0</v>
      </c>
      <c r="AO23" s="35">
        <v>0</v>
      </c>
      <c r="AP23" s="35"/>
      <c r="AQ23" s="35"/>
      <c r="AR23" s="35"/>
      <c r="AS23" s="35"/>
      <c r="AT23" s="35">
        <f t="shared" si="13"/>
        <v>0</v>
      </c>
      <c r="AU23" s="36">
        <f t="shared" si="46"/>
        <v>-0.5</v>
      </c>
      <c r="AV23" s="35"/>
      <c r="AW23" s="37">
        <f t="shared" si="14"/>
        <v>0</v>
      </c>
      <c r="AX23" s="38">
        <f t="shared" si="15"/>
        <v>-29868</v>
      </c>
      <c r="AY23" s="34">
        <v>0</v>
      </c>
      <c r="AZ23" s="35">
        <v>0</v>
      </c>
      <c r="BA23" s="35"/>
      <c r="BB23" s="35"/>
      <c r="BC23" s="35"/>
      <c r="BD23" s="35"/>
      <c r="BE23" s="35">
        <f t="shared" si="16"/>
        <v>0</v>
      </c>
      <c r="BF23" s="36">
        <f t="shared" si="47"/>
        <v>-0.6</v>
      </c>
      <c r="BG23" s="35"/>
      <c r="BH23" s="37">
        <f t="shared" si="17"/>
        <v>0</v>
      </c>
      <c r="BI23" s="38">
        <f t="shared" si="18"/>
        <v>-29868</v>
      </c>
      <c r="BJ23" s="34">
        <v>0</v>
      </c>
      <c r="BK23" s="35">
        <v>0</v>
      </c>
      <c r="BL23" s="35"/>
      <c r="BM23" s="35"/>
      <c r="BN23" s="35"/>
      <c r="BO23" s="35"/>
      <c r="BP23" s="35">
        <f t="shared" si="19"/>
        <v>0</v>
      </c>
      <c r="BQ23" s="36">
        <f t="shared" si="48"/>
        <v>-0.66666666666666663</v>
      </c>
      <c r="BR23" s="35"/>
      <c r="BS23" s="37">
        <f t="shared" si="20"/>
        <v>0</v>
      </c>
      <c r="BT23" s="38">
        <f t="shared" si="21"/>
        <v>-29868</v>
      </c>
      <c r="BU23" s="34">
        <v>0</v>
      </c>
      <c r="BV23" s="35">
        <v>0</v>
      </c>
      <c r="BW23" s="35"/>
      <c r="BX23" s="35"/>
      <c r="BY23" s="35"/>
      <c r="BZ23" s="35"/>
      <c r="CA23" s="35">
        <f t="shared" si="22"/>
        <v>0</v>
      </c>
      <c r="CB23" s="36">
        <f t="shared" si="49"/>
        <v>-0.7142857142857143</v>
      </c>
      <c r="CC23" s="35"/>
      <c r="CD23" s="37">
        <f t="shared" si="23"/>
        <v>0</v>
      </c>
      <c r="CE23" s="38">
        <f t="shared" si="24"/>
        <v>-29868</v>
      </c>
      <c r="CF23" s="34">
        <v>0</v>
      </c>
      <c r="CG23" s="35">
        <v>0</v>
      </c>
      <c r="CH23" s="35"/>
      <c r="CI23" s="35"/>
      <c r="CJ23" s="35"/>
      <c r="CK23" s="35"/>
      <c r="CL23" s="35">
        <f t="shared" si="25"/>
        <v>0</v>
      </c>
      <c r="CM23" s="36">
        <f t="shared" si="50"/>
        <v>-0.75</v>
      </c>
      <c r="CN23" s="35"/>
      <c r="CO23" s="37">
        <f t="shared" si="26"/>
        <v>0</v>
      </c>
      <c r="CP23" s="38">
        <f t="shared" si="27"/>
        <v>-29868</v>
      </c>
      <c r="CQ23" s="34">
        <v>0</v>
      </c>
      <c r="CR23" s="35">
        <v>0</v>
      </c>
      <c r="CS23" s="35"/>
      <c r="CT23" s="35"/>
      <c r="CU23" s="35"/>
      <c r="CV23" s="35"/>
      <c r="CW23" s="35">
        <f t="shared" si="28"/>
        <v>0</v>
      </c>
      <c r="CX23" s="36">
        <f t="shared" si="51"/>
        <v>-0.77777777777777779</v>
      </c>
      <c r="CY23" s="35"/>
      <c r="CZ23" s="37">
        <f t="shared" si="29"/>
        <v>0</v>
      </c>
      <c r="DA23" s="38">
        <f t="shared" si="30"/>
        <v>-29868</v>
      </c>
      <c r="DB23" s="34">
        <v>0</v>
      </c>
      <c r="DC23" s="35">
        <v>0</v>
      </c>
      <c r="DD23" s="35"/>
      <c r="DE23" s="35"/>
      <c r="DF23" s="35"/>
      <c r="DG23" s="35"/>
      <c r="DH23" s="35">
        <f t="shared" si="31"/>
        <v>0</v>
      </c>
      <c r="DI23" s="36">
        <f t="shared" si="52"/>
        <v>-0.8</v>
      </c>
      <c r="DJ23" s="35"/>
      <c r="DK23" s="37">
        <f t="shared" si="32"/>
        <v>0</v>
      </c>
      <c r="DL23" s="38">
        <f t="shared" si="33"/>
        <v>-29868</v>
      </c>
      <c r="DM23" s="34">
        <v>0</v>
      </c>
      <c r="DN23" s="35">
        <v>0</v>
      </c>
      <c r="DO23" s="35"/>
      <c r="DP23" s="35"/>
      <c r="DQ23" s="35"/>
      <c r="DR23" s="35"/>
      <c r="DS23" s="35">
        <f t="shared" si="34"/>
        <v>0</v>
      </c>
      <c r="DT23" s="36">
        <f t="shared" si="53"/>
        <v>-0.81818181818181823</v>
      </c>
      <c r="DU23" s="35"/>
      <c r="DV23" s="37">
        <f t="shared" si="35"/>
        <v>0</v>
      </c>
      <c r="DW23" s="38">
        <f t="shared" si="36"/>
        <v>-29868</v>
      </c>
      <c r="DX23" s="34">
        <v>0</v>
      </c>
      <c r="DY23" s="35">
        <v>0</v>
      </c>
      <c r="DZ23" s="35"/>
      <c r="EA23" s="35"/>
      <c r="EB23" s="35"/>
      <c r="EC23" s="35"/>
      <c r="ED23" s="35">
        <f t="shared" si="37"/>
        <v>0</v>
      </c>
      <c r="EE23" s="36">
        <f t="shared" si="54"/>
        <v>-0.83333333333333337</v>
      </c>
      <c r="EF23" s="35"/>
      <c r="EG23" s="37">
        <f t="shared" si="38"/>
        <v>0</v>
      </c>
      <c r="EH23" s="38">
        <f t="shared" si="39"/>
        <v>-29868</v>
      </c>
      <c r="EI23" s="39">
        <f t="shared" si="40"/>
        <v>29868</v>
      </c>
      <c r="EJ23" s="40">
        <f t="shared" si="41"/>
        <v>0</v>
      </c>
      <c r="EK23" s="41">
        <f t="shared" si="42"/>
        <v>5973.6</v>
      </c>
      <c r="EL23" s="41">
        <v>74.833333333333329</v>
      </c>
      <c r="EM23" s="42">
        <f t="shared" si="43"/>
        <v>-5</v>
      </c>
      <c r="EN23" s="43">
        <f t="shared" si="44"/>
        <v>78.825389755011145</v>
      </c>
      <c r="EO23" s="14"/>
      <c r="EP23" s="14"/>
      <c r="EQ23" s="14"/>
      <c r="ER23" s="7"/>
      <c r="ES23" s="7"/>
      <c r="ET23" s="7"/>
    </row>
    <row r="24" spans="1:150" s="46" customFormat="1" x14ac:dyDescent="0.25">
      <c r="A24" s="13" t="str">
        <f t="shared" si="0"/>
        <v/>
      </c>
      <c r="B24" s="30" t="str">
        <f t="shared" si="1"/>
        <v/>
      </c>
      <c r="C24" s="48"/>
      <c r="D24" s="32"/>
      <c r="E24" s="31"/>
      <c r="F24" s="33">
        <v>0</v>
      </c>
      <c r="G24" s="34">
        <v>0</v>
      </c>
      <c r="H24" s="35">
        <v>0</v>
      </c>
      <c r="I24" s="35"/>
      <c r="J24" s="35"/>
      <c r="K24" s="35"/>
      <c r="L24" s="35"/>
      <c r="M24" s="35">
        <f t="shared" si="2"/>
        <v>0</v>
      </c>
      <c r="N24" s="36">
        <f t="shared" si="3"/>
        <v>-1</v>
      </c>
      <c r="O24" s="35"/>
      <c r="P24" s="37">
        <f t="shared" si="4"/>
        <v>0</v>
      </c>
      <c r="Q24" s="38">
        <f t="shared" si="5"/>
        <v>0</v>
      </c>
      <c r="R24" s="34">
        <v>0</v>
      </c>
      <c r="S24" s="35">
        <v>14934</v>
      </c>
      <c r="T24" s="35"/>
      <c r="U24" s="35"/>
      <c r="V24" s="35"/>
      <c r="W24" s="35"/>
      <c r="X24" s="35">
        <f t="shared" si="6"/>
        <v>14934</v>
      </c>
      <c r="Y24" s="36">
        <f t="shared" si="7"/>
        <v>-0.45135929463629682</v>
      </c>
      <c r="Z24" s="35"/>
      <c r="AA24" s="37">
        <f t="shared" si="8"/>
        <v>0</v>
      </c>
      <c r="AB24" s="38">
        <f t="shared" si="9"/>
        <v>-14934</v>
      </c>
      <c r="AC24" s="34">
        <v>0</v>
      </c>
      <c r="AD24" s="35">
        <v>14934</v>
      </c>
      <c r="AE24" s="35"/>
      <c r="AF24" s="35"/>
      <c r="AG24" s="35"/>
      <c r="AH24" s="35"/>
      <c r="AI24" s="35">
        <f t="shared" si="10"/>
        <v>14934</v>
      </c>
      <c r="AJ24" s="36">
        <f t="shared" si="45"/>
        <v>-0.29145514067466904</v>
      </c>
      <c r="AK24" s="35"/>
      <c r="AL24" s="37">
        <f t="shared" si="11"/>
        <v>0</v>
      </c>
      <c r="AM24" s="38">
        <f t="shared" si="12"/>
        <v>-29868</v>
      </c>
      <c r="AN24" s="34">
        <v>0</v>
      </c>
      <c r="AO24" s="35">
        <v>0</v>
      </c>
      <c r="AP24" s="35"/>
      <c r="AQ24" s="35"/>
      <c r="AR24" s="35"/>
      <c r="AS24" s="35"/>
      <c r="AT24" s="35">
        <f t="shared" si="13"/>
        <v>0</v>
      </c>
      <c r="AU24" s="36">
        <f t="shared" si="46"/>
        <v>-0.47680773542600896</v>
      </c>
      <c r="AV24" s="35"/>
      <c r="AW24" s="37">
        <f t="shared" si="14"/>
        <v>0</v>
      </c>
      <c r="AX24" s="38">
        <f t="shared" si="15"/>
        <v>-29868</v>
      </c>
      <c r="AY24" s="34">
        <v>0</v>
      </c>
      <c r="AZ24" s="35">
        <v>0</v>
      </c>
      <c r="BA24" s="35"/>
      <c r="BB24" s="35"/>
      <c r="BC24" s="35"/>
      <c r="BD24" s="35"/>
      <c r="BE24" s="35">
        <f t="shared" si="16"/>
        <v>0</v>
      </c>
      <c r="BF24" s="36">
        <f t="shared" si="47"/>
        <v>-0.58529338257754571</v>
      </c>
      <c r="BG24" s="35"/>
      <c r="BH24" s="37">
        <f t="shared" si="17"/>
        <v>0</v>
      </c>
      <c r="BI24" s="38">
        <f t="shared" si="18"/>
        <v>-29868</v>
      </c>
      <c r="BJ24" s="34">
        <v>0</v>
      </c>
      <c r="BK24" s="35">
        <v>0</v>
      </c>
      <c r="BL24" s="35"/>
      <c r="BM24" s="35"/>
      <c r="BN24" s="35"/>
      <c r="BO24" s="35"/>
      <c r="BP24" s="35">
        <f t="shared" si="19"/>
        <v>0</v>
      </c>
      <c r="BQ24" s="36">
        <f t="shared" si="48"/>
        <v>-0.65651593909563455</v>
      </c>
      <c r="BR24" s="35"/>
      <c r="BS24" s="37">
        <f t="shared" si="20"/>
        <v>0</v>
      </c>
      <c r="BT24" s="38">
        <f t="shared" si="21"/>
        <v>-29868</v>
      </c>
      <c r="BU24" s="34">
        <v>0</v>
      </c>
      <c r="BV24" s="35">
        <v>0</v>
      </c>
      <c r="BW24" s="35"/>
      <c r="BX24" s="35"/>
      <c r="BY24" s="35"/>
      <c r="BZ24" s="35"/>
      <c r="CA24" s="35">
        <f t="shared" si="22"/>
        <v>0</v>
      </c>
      <c r="CB24" s="36">
        <f t="shared" si="49"/>
        <v>-0.70686033958190209</v>
      </c>
      <c r="CC24" s="35"/>
      <c r="CD24" s="37">
        <f t="shared" si="23"/>
        <v>0</v>
      </c>
      <c r="CE24" s="38">
        <f t="shared" si="24"/>
        <v>-29868</v>
      </c>
      <c r="CF24" s="34">
        <v>0</v>
      </c>
      <c r="CG24" s="35">
        <v>0</v>
      </c>
      <c r="CH24" s="35"/>
      <c r="CI24" s="35"/>
      <c r="CJ24" s="35"/>
      <c r="CK24" s="35"/>
      <c r="CL24" s="35">
        <f t="shared" si="25"/>
        <v>0</v>
      </c>
      <c r="CM24" s="36">
        <f t="shared" si="50"/>
        <v>-0.7443333561596932</v>
      </c>
      <c r="CN24" s="35"/>
      <c r="CO24" s="37">
        <f t="shared" si="26"/>
        <v>0</v>
      </c>
      <c r="CP24" s="38">
        <f t="shared" si="27"/>
        <v>-29868</v>
      </c>
      <c r="CQ24" s="34">
        <v>0</v>
      </c>
      <c r="CR24" s="35">
        <v>0</v>
      </c>
      <c r="CS24" s="35"/>
      <c r="CT24" s="35"/>
      <c r="CU24" s="35"/>
      <c r="CV24" s="35"/>
      <c r="CW24" s="35">
        <f t="shared" si="28"/>
        <v>0</v>
      </c>
      <c r="CX24" s="36">
        <f t="shared" si="51"/>
        <v>-0.77331167746929974</v>
      </c>
      <c r="CY24" s="35"/>
      <c r="CZ24" s="37">
        <f t="shared" si="29"/>
        <v>0</v>
      </c>
      <c r="DA24" s="38">
        <f t="shared" si="30"/>
        <v>-29868</v>
      </c>
      <c r="DB24" s="34">
        <v>0</v>
      </c>
      <c r="DC24" s="35">
        <v>0</v>
      </c>
      <c r="DD24" s="35"/>
      <c r="DE24" s="35"/>
      <c r="DF24" s="35"/>
      <c r="DG24" s="35"/>
      <c r="DH24" s="35">
        <f t="shared" si="31"/>
        <v>0</v>
      </c>
      <c r="DI24" s="36">
        <f t="shared" si="52"/>
        <v>-0.79638971450385843</v>
      </c>
      <c r="DJ24" s="35"/>
      <c r="DK24" s="37">
        <f t="shared" si="32"/>
        <v>0</v>
      </c>
      <c r="DL24" s="38">
        <f t="shared" si="33"/>
        <v>-29868</v>
      </c>
      <c r="DM24" s="34">
        <v>0</v>
      </c>
      <c r="DN24" s="35">
        <v>0</v>
      </c>
      <c r="DO24" s="35"/>
      <c r="DP24" s="35"/>
      <c r="DQ24" s="35"/>
      <c r="DR24" s="35"/>
      <c r="DS24" s="35">
        <f t="shared" si="34"/>
        <v>0</v>
      </c>
      <c r="DT24" s="36">
        <f t="shared" si="53"/>
        <v>-0.81520299951740438</v>
      </c>
      <c r="DU24" s="35"/>
      <c r="DV24" s="37">
        <f t="shared" si="35"/>
        <v>0</v>
      </c>
      <c r="DW24" s="38">
        <f t="shared" si="36"/>
        <v>-29868</v>
      </c>
      <c r="DX24" s="34">
        <v>0</v>
      </c>
      <c r="DY24" s="35">
        <v>0</v>
      </c>
      <c r="DZ24" s="35"/>
      <c r="EA24" s="35"/>
      <c r="EB24" s="35"/>
      <c r="EC24" s="35"/>
      <c r="ED24" s="35">
        <f t="shared" si="37"/>
        <v>0</v>
      </c>
      <c r="EE24" s="36">
        <f t="shared" si="54"/>
        <v>-0.83083371091980063</v>
      </c>
      <c r="EF24" s="35"/>
      <c r="EG24" s="37">
        <f t="shared" si="38"/>
        <v>0</v>
      </c>
      <c r="EH24" s="38">
        <f t="shared" si="39"/>
        <v>-29868</v>
      </c>
      <c r="EI24" s="39">
        <f t="shared" si="40"/>
        <v>29868</v>
      </c>
      <c r="EJ24" s="40">
        <f t="shared" si="41"/>
        <v>0</v>
      </c>
      <c r="EK24" s="41">
        <f t="shared" si="42"/>
        <v>5973.6</v>
      </c>
      <c r="EL24" s="41">
        <v>0</v>
      </c>
      <c r="EM24" s="42">
        <f t="shared" si="43"/>
        <v>-5</v>
      </c>
      <c r="EN24" s="43" t="e">
        <f t="shared" si="44"/>
        <v>#DIV/0!</v>
      </c>
      <c r="EO24" s="44"/>
      <c r="EP24" s="44"/>
      <c r="EQ24" s="44"/>
      <c r="ER24" s="45"/>
      <c r="ES24" s="45"/>
      <c r="ET24" s="45"/>
    </row>
    <row r="25" spans="1:150" s="13" customFormat="1" x14ac:dyDescent="0.25">
      <c r="A25" s="13" t="str">
        <f t="shared" si="0"/>
        <v/>
      </c>
      <c r="B25" s="30" t="str">
        <f t="shared" si="1"/>
        <v/>
      </c>
      <c r="C25" s="47"/>
      <c r="D25" s="32"/>
      <c r="E25" s="31"/>
      <c r="F25" s="33">
        <v>0</v>
      </c>
      <c r="G25" s="34">
        <v>0</v>
      </c>
      <c r="H25" s="35">
        <v>0</v>
      </c>
      <c r="I25" s="35"/>
      <c r="J25" s="35"/>
      <c r="K25" s="35"/>
      <c r="L25" s="35"/>
      <c r="M25" s="35">
        <f t="shared" si="2"/>
        <v>0</v>
      </c>
      <c r="N25" s="36">
        <f t="shared" si="3"/>
        <v>-1</v>
      </c>
      <c r="O25" s="35"/>
      <c r="P25" s="37">
        <f t="shared" si="4"/>
        <v>0</v>
      </c>
      <c r="Q25" s="38">
        <f t="shared" si="5"/>
        <v>0</v>
      </c>
      <c r="R25" s="34">
        <v>0</v>
      </c>
      <c r="S25" s="35">
        <v>14934</v>
      </c>
      <c r="T25" s="35"/>
      <c r="U25" s="35"/>
      <c r="V25" s="35"/>
      <c r="W25" s="35"/>
      <c r="X25" s="35">
        <f t="shared" si="6"/>
        <v>14934</v>
      </c>
      <c r="Y25" s="36">
        <f t="shared" si="7"/>
        <v>-0.47524508942689481</v>
      </c>
      <c r="Z25" s="35"/>
      <c r="AA25" s="37">
        <f t="shared" si="8"/>
        <v>0</v>
      </c>
      <c r="AB25" s="38">
        <f t="shared" si="9"/>
        <v>-14934</v>
      </c>
      <c r="AC25" s="34">
        <v>0</v>
      </c>
      <c r="AD25" s="35">
        <v>14934</v>
      </c>
      <c r="AE25" s="35"/>
      <c r="AF25" s="35"/>
      <c r="AG25" s="35"/>
      <c r="AH25" s="35"/>
      <c r="AI25" s="35">
        <f t="shared" si="10"/>
        <v>14934</v>
      </c>
      <c r="AJ25" s="36">
        <f t="shared" si="45"/>
        <v>-0.31168621667089164</v>
      </c>
      <c r="AK25" s="35"/>
      <c r="AL25" s="37">
        <f t="shared" si="11"/>
        <v>0</v>
      </c>
      <c r="AM25" s="38">
        <f t="shared" si="12"/>
        <v>-29868</v>
      </c>
      <c r="AN25" s="34">
        <v>0</v>
      </c>
      <c r="AO25" s="35">
        <v>0</v>
      </c>
      <c r="AP25" s="35"/>
      <c r="AQ25" s="35"/>
      <c r="AR25" s="35"/>
      <c r="AS25" s="35"/>
      <c r="AT25" s="35">
        <f t="shared" si="13"/>
        <v>0</v>
      </c>
      <c r="AU25" s="36">
        <f t="shared" si="46"/>
        <v>-0.4879215457678262</v>
      </c>
      <c r="AV25" s="35"/>
      <c r="AW25" s="37">
        <f t="shared" si="14"/>
        <v>0</v>
      </c>
      <c r="AX25" s="38">
        <f t="shared" si="15"/>
        <v>-29868</v>
      </c>
      <c r="AY25" s="34">
        <v>0</v>
      </c>
      <c r="AZ25" s="35">
        <v>0</v>
      </c>
      <c r="BA25" s="35"/>
      <c r="BB25" s="35"/>
      <c r="BC25" s="35"/>
      <c r="BD25" s="35"/>
      <c r="BE25" s="35">
        <f t="shared" si="16"/>
        <v>0</v>
      </c>
      <c r="BF25" s="36">
        <f t="shared" si="47"/>
        <v>-0.5923069573169899</v>
      </c>
      <c r="BG25" s="35"/>
      <c r="BH25" s="37">
        <f t="shared" si="17"/>
        <v>0</v>
      </c>
      <c r="BI25" s="38">
        <f t="shared" si="18"/>
        <v>-29868</v>
      </c>
      <c r="BJ25" s="34">
        <v>0</v>
      </c>
      <c r="BK25" s="35">
        <v>0</v>
      </c>
      <c r="BL25" s="35"/>
      <c r="BM25" s="35"/>
      <c r="BN25" s="35"/>
      <c r="BO25" s="35"/>
      <c r="BP25" s="35">
        <f t="shared" si="19"/>
        <v>0</v>
      </c>
      <c r="BQ25" s="36">
        <f t="shared" si="48"/>
        <v>-0.66134134588128579</v>
      </c>
      <c r="BR25" s="35"/>
      <c r="BS25" s="37">
        <f t="shared" si="20"/>
        <v>0</v>
      </c>
      <c r="BT25" s="38">
        <f t="shared" si="21"/>
        <v>-29868</v>
      </c>
      <c r="BU25" s="34">
        <v>0</v>
      </c>
      <c r="BV25" s="35">
        <v>0</v>
      </c>
      <c r="BW25" s="35"/>
      <c r="BX25" s="35"/>
      <c r="BY25" s="35"/>
      <c r="BZ25" s="35"/>
      <c r="CA25" s="35">
        <f t="shared" si="22"/>
        <v>0</v>
      </c>
      <c r="CB25" s="36">
        <f t="shared" si="49"/>
        <v>-0.71038214275325073</v>
      </c>
      <c r="CC25" s="35"/>
      <c r="CD25" s="37">
        <f t="shared" si="23"/>
        <v>0</v>
      </c>
      <c r="CE25" s="38">
        <f t="shared" si="24"/>
        <v>-29868</v>
      </c>
      <c r="CF25" s="34">
        <v>0</v>
      </c>
      <c r="CG25" s="35">
        <v>0</v>
      </c>
      <c r="CH25" s="35"/>
      <c r="CI25" s="35"/>
      <c r="CJ25" s="35"/>
      <c r="CK25" s="35"/>
      <c r="CL25" s="35">
        <f t="shared" si="25"/>
        <v>0</v>
      </c>
      <c r="CM25" s="36">
        <f t="shared" si="50"/>
        <v>-0.74701642343494579</v>
      </c>
      <c r="CN25" s="35"/>
      <c r="CO25" s="37">
        <f t="shared" si="26"/>
        <v>0</v>
      </c>
      <c r="CP25" s="38">
        <f t="shared" si="27"/>
        <v>-29868</v>
      </c>
      <c r="CQ25" s="34">
        <v>0</v>
      </c>
      <c r="CR25" s="35">
        <v>0</v>
      </c>
      <c r="CS25" s="35"/>
      <c r="CT25" s="35"/>
      <c r="CU25" s="35"/>
      <c r="CV25" s="35"/>
      <c r="CW25" s="35">
        <f t="shared" si="28"/>
        <v>0</v>
      </c>
      <c r="CX25" s="36">
        <f t="shared" si="51"/>
        <v>-0.77542350579336372</v>
      </c>
      <c r="CY25" s="35"/>
      <c r="CZ25" s="37">
        <f t="shared" si="29"/>
        <v>0</v>
      </c>
      <c r="DA25" s="38">
        <f t="shared" si="30"/>
        <v>-29868</v>
      </c>
      <c r="DB25" s="34">
        <v>0</v>
      </c>
      <c r="DC25" s="35">
        <v>0</v>
      </c>
      <c r="DD25" s="35"/>
      <c r="DE25" s="35"/>
      <c r="DF25" s="35"/>
      <c r="DG25" s="35"/>
      <c r="DH25" s="35">
        <f t="shared" si="31"/>
        <v>0</v>
      </c>
      <c r="DI25" s="36">
        <f t="shared" si="52"/>
        <v>-0.79809505783101586</v>
      </c>
      <c r="DJ25" s="35"/>
      <c r="DK25" s="37">
        <f t="shared" si="32"/>
        <v>0</v>
      </c>
      <c r="DL25" s="38">
        <f t="shared" si="33"/>
        <v>-29868</v>
      </c>
      <c r="DM25" s="34">
        <v>0</v>
      </c>
      <c r="DN25" s="35">
        <v>0</v>
      </c>
      <c r="DO25" s="35"/>
      <c r="DP25" s="35"/>
      <c r="DQ25" s="35"/>
      <c r="DR25" s="35"/>
      <c r="DS25" s="35">
        <f t="shared" si="34"/>
        <v>0</v>
      </c>
      <c r="DT25" s="36">
        <f t="shared" si="53"/>
        <v>-0.81660884781874554</v>
      </c>
      <c r="DU25" s="35"/>
      <c r="DV25" s="37">
        <f t="shared" si="35"/>
        <v>0</v>
      </c>
      <c r="DW25" s="38">
        <f t="shared" si="36"/>
        <v>-29868</v>
      </c>
      <c r="DX25" s="34">
        <v>0</v>
      </c>
      <c r="DY25" s="35">
        <v>0</v>
      </c>
      <c r="DZ25" s="35"/>
      <c r="EA25" s="35"/>
      <c r="EB25" s="35"/>
      <c r="EC25" s="35"/>
      <c r="ED25" s="35">
        <f t="shared" si="37"/>
        <v>0</v>
      </c>
      <c r="EE25" s="36">
        <f t="shared" si="54"/>
        <v>-0.83201255350142578</v>
      </c>
      <c r="EF25" s="35"/>
      <c r="EG25" s="37">
        <f t="shared" si="38"/>
        <v>0</v>
      </c>
      <c r="EH25" s="38">
        <f t="shared" si="39"/>
        <v>-29868</v>
      </c>
      <c r="EI25" s="39">
        <f t="shared" si="40"/>
        <v>29868</v>
      </c>
      <c r="EJ25" s="40">
        <f t="shared" si="41"/>
        <v>0</v>
      </c>
      <c r="EK25" s="41">
        <f t="shared" si="42"/>
        <v>5973.6</v>
      </c>
      <c r="EL25" s="41">
        <v>117.41666666666667</v>
      </c>
      <c r="EM25" s="42">
        <f t="shared" si="43"/>
        <v>-5</v>
      </c>
      <c r="EN25" s="43">
        <f t="shared" si="44"/>
        <v>49.875230660042583</v>
      </c>
      <c r="EO25" s="14"/>
      <c r="EP25" s="14"/>
      <c r="EQ25" s="14"/>
      <c r="ER25" s="7"/>
      <c r="ES25" s="7"/>
      <c r="ET25" s="7"/>
    </row>
    <row r="26" spans="1:150" s="46" customFormat="1" x14ac:dyDescent="0.25">
      <c r="A26" s="13" t="str">
        <f t="shared" si="0"/>
        <v/>
      </c>
      <c r="B26" s="30" t="str">
        <f t="shared" si="1"/>
        <v/>
      </c>
      <c r="C26" s="48"/>
      <c r="D26" s="32"/>
      <c r="E26" s="31"/>
      <c r="F26" s="33">
        <v>0</v>
      </c>
      <c r="G26" s="34">
        <v>0</v>
      </c>
      <c r="H26" s="35">
        <v>0</v>
      </c>
      <c r="I26" s="35"/>
      <c r="J26" s="35"/>
      <c r="K26" s="35"/>
      <c r="L26" s="35"/>
      <c r="M26" s="35">
        <f t="shared" si="2"/>
        <v>0</v>
      </c>
      <c r="N26" s="36">
        <f t="shared" si="3"/>
        <v>-1</v>
      </c>
      <c r="O26" s="35"/>
      <c r="P26" s="37">
        <f t="shared" si="4"/>
        <v>0</v>
      </c>
      <c r="Q26" s="38">
        <f t="shared" si="5"/>
        <v>0</v>
      </c>
      <c r="R26" s="34">
        <v>0</v>
      </c>
      <c r="S26" s="35">
        <v>14934</v>
      </c>
      <c r="T26" s="35"/>
      <c r="U26" s="35"/>
      <c r="V26" s="35"/>
      <c r="W26" s="35"/>
      <c r="X26" s="35">
        <f t="shared" si="6"/>
        <v>14934</v>
      </c>
      <c r="Y26" s="36">
        <f t="shared" si="7"/>
        <v>-0.43842364532019706</v>
      </c>
      <c r="Z26" s="35"/>
      <c r="AA26" s="37">
        <f t="shared" si="8"/>
        <v>0</v>
      </c>
      <c r="AB26" s="38">
        <f t="shared" si="9"/>
        <v>-14934</v>
      </c>
      <c r="AC26" s="34">
        <v>0</v>
      </c>
      <c r="AD26" s="35">
        <v>14934</v>
      </c>
      <c r="AE26" s="35"/>
      <c r="AF26" s="35"/>
      <c r="AG26" s="35"/>
      <c r="AH26" s="35"/>
      <c r="AI26" s="35">
        <f t="shared" si="10"/>
        <v>14934</v>
      </c>
      <c r="AJ26" s="36">
        <f t="shared" si="45"/>
        <v>-0.28075709779179808</v>
      </c>
      <c r="AK26" s="35"/>
      <c r="AL26" s="37">
        <f t="shared" si="11"/>
        <v>0</v>
      </c>
      <c r="AM26" s="38">
        <f t="shared" si="12"/>
        <v>-29868</v>
      </c>
      <c r="AN26" s="34">
        <v>0</v>
      </c>
      <c r="AO26" s="35">
        <v>0</v>
      </c>
      <c r="AP26" s="35"/>
      <c r="AQ26" s="35"/>
      <c r="AR26" s="35"/>
      <c r="AS26" s="35"/>
      <c r="AT26" s="35">
        <f t="shared" si="13"/>
        <v>0</v>
      </c>
      <c r="AU26" s="36">
        <f t="shared" si="46"/>
        <v>-0.47099767981438517</v>
      </c>
      <c r="AV26" s="35"/>
      <c r="AW26" s="37">
        <f t="shared" si="14"/>
        <v>0</v>
      </c>
      <c r="AX26" s="38">
        <f t="shared" si="15"/>
        <v>-29868</v>
      </c>
      <c r="AY26" s="34">
        <v>0</v>
      </c>
      <c r="AZ26" s="35">
        <v>0</v>
      </c>
      <c r="BA26" s="35"/>
      <c r="BB26" s="35"/>
      <c r="BC26" s="35"/>
      <c r="BD26" s="35"/>
      <c r="BE26" s="35">
        <f t="shared" si="16"/>
        <v>0</v>
      </c>
      <c r="BF26" s="36">
        <f t="shared" si="47"/>
        <v>-0.58165137614678897</v>
      </c>
      <c r="BG26" s="35"/>
      <c r="BH26" s="37">
        <f t="shared" si="17"/>
        <v>0</v>
      </c>
      <c r="BI26" s="38">
        <f t="shared" si="18"/>
        <v>-29868</v>
      </c>
      <c r="BJ26" s="34">
        <v>0</v>
      </c>
      <c r="BK26" s="35">
        <v>0</v>
      </c>
      <c r="BL26" s="35"/>
      <c r="BM26" s="35"/>
      <c r="BN26" s="35"/>
      <c r="BO26" s="35"/>
      <c r="BP26" s="35">
        <f t="shared" si="19"/>
        <v>0</v>
      </c>
      <c r="BQ26" s="36">
        <f t="shared" si="48"/>
        <v>-0.65402124430955999</v>
      </c>
      <c r="BR26" s="35"/>
      <c r="BS26" s="37">
        <f t="shared" si="20"/>
        <v>0</v>
      </c>
      <c r="BT26" s="38">
        <f t="shared" si="21"/>
        <v>-29868</v>
      </c>
      <c r="BU26" s="34">
        <v>0</v>
      </c>
      <c r="BV26" s="35">
        <v>0</v>
      </c>
      <c r="BW26" s="35"/>
      <c r="BX26" s="35"/>
      <c r="BY26" s="35"/>
      <c r="BZ26" s="35"/>
      <c r="CA26" s="35">
        <f t="shared" si="22"/>
        <v>0</v>
      </c>
      <c r="CB26" s="36">
        <f t="shared" si="49"/>
        <v>-0.70504527813712803</v>
      </c>
      <c r="CC26" s="35"/>
      <c r="CD26" s="37">
        <f t="shared" si="23"/>
        <v>0</v>
      </c>
      <c r="CE26" s="38">
        <f t="shared" si="24"/>
        <v>-29868</v>
      </c>
      <c r="CF26" s="34">
        <v>0</v>
      </c>
      <c r="CG26" s="35">
        <v>0</v>
      </c>
      <c r="CH26" s="35"/>
      <c r="CI26" s="35"/>
      <c r="CJ26" s="35"/>
      <c r="CK26" s="35"/>
      <c r="CL26" s="35">
        <f t="shared" si="25"/>
        <v>0</v>
      </c>
      <c r="CM26" s="36">
        <f t="shared" si="50"/>
        <v>-0.74295377677564822</v>
      </c>
      <c r="CN26" s="35"/>
      <c r="CO26" s="37">
        <f t="shared" si="26"/>
        <v>0</v>
      </c>
      <c r="CP26" s="38">
        <f t="shared" si="27"/>
        <v>-29868</v>
      </c>
      <c r="CQ26" s="34">
        <v>0</v>
      </c>
      <c r="CR26" s="35">
        <v>0</v>
      </c>
      <c r="CS26" s="35"/>
      <c r="CT26" s="35"/>
      <c r="CU26" s="35"/>
      <c r="CV26" s="35"/>
      <c r="CW26" s="35">
        <f t="shared" si="28"/>
        <v>0</v>
      </c>
      <c r="CX26" s="36">
        <f t="shared" si="51"/>
        <v>-0.77222777222777228</v>
      </c>
      <c r="CY26" s="35"/>
      <c r="CZ26" s="37">
        <f t="shared" si="29"/>
        <v>0</v>
      </c>
      <c r="DA26" s="38">
        <f t="shared" si="30"/>
        <v>-29868</v>
      </c>
      <c r="DB26" s="34">
        <v>0</v>
      </c>
      <c r="DC26" s="35">
        <v>0</v>
      </c>
      <c r="DD26" s="35"/>
      <c r="DE26" s="35"/>
      <c r="DF26" s="35"/>
      <c r="DG26" s="35"/>
      <c r="DH26" s="35">
        <f t="shared" si="31"/>
        <v>0</v>
      </c>
      <c r="DI26" s="36">
        <f t="shared" si="52"/>
        <v>-0.79551569506726461</v>
      </c>
      <c r="DJ26" s="35"/>
      <c r="DK26" s="37">
        <f t="shared" si="32"/>
        <v>0</v>
      </c>
      <c r="DL26" s="38">
        <f t="shared" si="33"/>
        <v>-29868</v>
      </c>
      <c r="DM26" s="34">
        <v>0</v>
      </c>
      <c r="DN26" s="35">
        <v>0</v>
      </c>
      <c r="DO26" s="35"/>
      <c r="DP26" s="35"/>
      <c r="DQ26" s="35"/>
      <c r="DR26" s="35"/>
      <c r="DS26" s="35">
        <f t="shared" si="34"/>
        <v>0</v>
      </c>
      <c r="DT26" s="36">
        <f t="shared" si="53"/>
        <v>-0.81448331977217248</v>
      </c>
      <c r="DU26" s="35"/>
      <c r="DV26" s="37">
        <f t="shared" si="35"/>
        <v>0</v>
      </c>
      <c r="DW26" s="38">
        <f t="shared" si="36"/>
        <v>-29868</v>
      </c>
      <c r="DX26" s="34">
        <v>0</v>
      </c>
      <c r="DY26" s="35">
        <v>0</v>
      </c>
      <c r="DZ26" s="35"/>
      <c r="EA26" s="35"/>
      <c r="EB26" s="35"/>
      <c r="EC26" s="35"/>
      <c r="ED26" s="35">
        <f t="shared" si="37"/>
        <v>0</v>
      </c>
      <c r="EE26" s="36">
        <f t="shared" si="54"/>
        <v>-0.83023082650781832</v>
      </c>
      <c r="EF26" s="35"/>
      <c r="EG26" s="37">
        <f t="shared" si="38"/>
        <v>0</v>
      </c>
      <c r="EH26" s="38">
        <f t="shared" si="39"/>
        <v>-29868</v>
      </c>
      <c r="EI26" s="39">
        <f t="shared" si="40"/>
        <v>29868</v>
      </c>
      <c r="EJ26" s="40">
        <f t="shared" si="41"/>
        <v>0</v>
      </c>
      <c r="EK26" s="41">
        <f t="shared" si="42"/>
        <v>5973.6</v>
      </c>
      <c r="EL26" s="41">
        <v>0</v>
      </c>
      <c r="EM26" s="42">
        <f t="shared" si="43"/>
        <v>-5</v>
      </c>
      <c r="EN26" s="43" t="e">
        <f t="shared" si="44"/>
        <v>#DIV/0!</v>
      </c>
      <c r="EO26" s="44"/>
      <c r="EP26" s="44"/>
      <c r="EQ26" s="44"/>
      <c r="ER26" s="45"/>
      <c r="ES26" s="45"/>
      <c r="ET26" s="45"/>
    </row>
    <row r="27" spans="1:150" s="13" customFormat="1" x14ac:dyDescent="0.25">
      <c r="A27" s="13" t="str">
        <f t="shared" si="0"/>
        <v/>
      </c>
      <c r="B27" s="30" t="str">
        <f t="shared" si="1"/>
        <v/>
      </c>
      <c r="C27" s="47"/>
      <c r="D27" s="32"/>
      <c r="E27" s="31"/>
      <c r="F27" s="33">
        <v>0</v>
      </c>
      <c r="G27" s="34">
        <v>0</v>
      </c>
      <c r="H27" s="35">
        <v>0</v>
      </c>
      <c r="I27" s="35"/>
      <c r="J27" s="35"/>
      <c r="K27" s="35"/>
      <c r="L27" s="35"/>
      <c r="M27" s="35">
        <f t="shared" si="2"/>
        <v>0</v>
      </c>
      <c r="N27" s="36">
        <f t="shared" si="3"/>
        <v>-1</v>
      </c>
      <c r="O27" s="35"/>
      <c r="P27" s="37">
        <f t="shared" si="4"/>
        <v>0</v>
      </c>
      <c r="Q27" s="38">
        <f t="shared" si="5"/>
        <v>0</v>
      </c>
      <c r="R27" s="34">
        <v>0</v>
      </c>
      <c r="S27" s="35">
        <v>14934</v>
      </c>
      <c r="T27" s="35"/>
      <c r="U27" s="35"/>
      <c r="V27" s="35"/>
      <c r="W27" s="35"/>
      <c r="X27" s="35">
        <f t="shared" si="6"/>
        <v>14934</v>
      </c>
      <c r="Y27" s="36">
        <f t="shared" si="7"/>
        <v>-0.43751412429378533</v>
      </c>
      <c r="Z27" s="35"/>
      <c r="AA27" s="37">
        <f t="shared" si="8"/>
        <v>0</v>
      </c>
      <c r="AB27" s="38">
        <f t="shared" si="9"/>
        <v>-14934</v>
      </c>
      <c r="AC27" s="34">
        <v>0</v>
      </c>
      <c r="AD27" s="35">
        <v>14934</v>
      </c>
      <c r="AE27" s="35"/>
      <c r="AF27" s="35"/>
      <c r="AG27" s="35"/>
      <c r="AH27" s="35"/>
      <c r="AI27" s="35">
        <f t="shared" si="10"/>
        <v>14934</v>
      </c>
      <c r="AJ27" s="36">
        <f t="shared" si="45"/>
        <v>-0.28001157072606309</v>
      </c>
      <c r="AK27" s="35"/>
      <c r="AL27" s="37">
        <f t="shared" si="11"/>
        <v>0</v>
      </c>
      <c r="AM27" s="38">
        <f t="shared" si="12"/>
        <v>-29868</v>
      </c>
      <c r="AN27" s="34">
        <v>0</v>
      </c>
      <c r="AO27" s="35">
        <v>0</v>
      </c>
      <c r="AP27" s="35"/>
      <c r="AQ27" s="35"/>
      <c r="AR27" s="35"/>
      <c r="AS27" s="35"/>
      <c r="AT27" s="35">
        <f t="shared" si="13"/>
        <v>0</v>
      </c>
      <c r="AU27" s="36">
        <f t="shared" si="46"/>
        <v>-0.47059449111985535</v>
      </c>
      <c r="AV27" s="35"/>
      <c r="AW27" s="37">
        <f t="shared" si="14"/>
        <v>0</v>
      </c>
      <c r="AX27" s="38">
        <f t="shared" si="15"/>
        <v>-29868</v>
      </c>
      <c r="AY27" s="34">
        <v>0</v>
      </c>
      <c r="AZ27" s="35">
        <v>0</v>
      </c>
      <c r="BA27" s="35"/>
      <c r="BB27" s="35"/>
      <c r="BC27" s="35"/>
      <c r="BD27" s="35"/>
      <c r="BE27" s="35">
        <f t="shared" si="16"/>
        <v>0</v>
      </c>
      <c r="BF27" s="36">
        <f t="shared" si="47"/>
        <v>-0.58139926000672726</v>
      </c>
      <c r="BG27" s="35"/>
      <c r="BH27" s="37">
        <f t="shared" si="17"/>
        <v>0</v>
      </c>
      <c r="BI27" s="38">
        <f t="shared" si="18"/>
        <v>-29868</v>
      </c>
      <c r="BJ27" s="34">
        <v>0</v>
      </c>
      <c r="BK27" s="35">
        <v>0</v>
      </c>
      <c r="BL27" s="35"/>
      <c r="BM27" s="35"/>
      <c r="BN27" s="35"/>
      <c r="BO27" s="35"/>
      <c r="BP27" s="35">
        <f t="shared" si="19"/>
        <v>0</v>
      </c>
      <c r="BQ27" s="36">
        <f t="shared" si="48"/>
        <v>-0.65384882831513802</v>
      </c>
      <c r="BR27" s="35"/>
      <c r="BS27" s="37">
        <f t="shared" si="20"/>
        <v>0</v>
      </c>
      <c r="BT27" s="38">
        <f t="shared" si="21"/>
        <v>-29868</v>
      </c>
      <c r="BU27" s="34">
        <v>0</v>
      </c>
      <c r="BV27" s="35">
        <v>0</v>
      </c>
      <c r="BW27" s="35"/>
      <c r="BX27" s="35"/>
      <c r="BY27" s="35"/>
      <c r="BZ27" s="35"/>
      <c r="CA27" s="35">
        <f t="shared" si="22"/>
        <v>0</v>
      </c>
      <c r="CB27" s="36">
        <f t="shared" si="49"/>
        <v>-0.70491997628927094</v>
      </c>
      <c r="CC27" s="35"/>
      <c r="CD27" s="37">
        <f t="shared" si="23"/>
        <v>0</v>
      </c>
      <c r="CE27" s="38">
        <f t="shared" si="24"/>
        <v>-29868</v>
      </c>
      <c r="CF27" s="34">
        <v>0</v>
      </c>
      <c r="CG27" s="35">
        <v>0</v>
      </c>
      <c r="CH27" s="35"/>
      <c r="CI27" s="35"/>
      <c r="CJ27" s="35"/>
      <c r="CK27" s="35"/>
      <c r="CL27" s="35">
        <f t="shared" si="25"/>
        <v>0</v>
      </c>
      <c r="CM27" s="36">
        <f t="shared" si="50"/>
        <v>-0.74285861873030634</v>
      </c>
      <c r="CN27" s="35"/>
      <c r="CO27" s="37">
        <f t="shared" si="26"/>
        <v>0</v>
      </c>
      <c r="CP27" s="38">
        <f t="shared" si="27"/>
        <v>-29868</v>
      </c>
      <c r="CQ27" s="34">
        <v>0</v>
      </c>
      <c r="CR27" s="35">
        <v>0</v>
      </c>
      <c r="CS27" s="35"/>
      <c r="CT27" s="35"/>
      <c r="CU27" s="35"/>
      <c r="CV27" s="35"/>
      <c r="CW27" s="35">
        <f t="shared" si="28"/>
        <v>0</v>
      </c>
      <c r="CX27" s="36">
        <f t="shared" si="51"/>
        <v>-0.77215305748809959</v>
      </c>
      <c r="CY27" s="35"/>
      <c r="CZ27" s="37">
        <f t="shared" si="29"/>
        <v>0</v>
      </c>
      <c r="DA27" s="38">
        <f t="shared" si="30"/>
        <v>-29868</v>
      </c>
      <c r="DB27" s="34">
        <v>0</v>
      </c>
      <c r="DC27" s="35">
        <v>0</v>
      </c>
      <c r="DD27" s="35"/>
      <c r="DE27" s="35"/>
      <c r="DF27" s="35"/>
      <c r="DG27" s="35"/>
      <c r="DH27" s="35">
        <f t="shared" si="31"/>
        <v>0</v>
      </c>
      <c r="DI27" s="36">
        <f t="shared" si="52"/>
        <v>-0.79545547931133664</v>
      </c>
      <c r="DJ27" s="35"/>
      <c r="DK27" s="37">
        <f t="shared" si="32"/>
        <v>0</v>
      </c>
      <c r="DL27" s="38">
        <f t="shared" si="33"/>
        <v>-29868</v>
      </c>
      <c r="DM27" s="34">
        <v>0</v>
      </c>
      <c r="DN27" s="35">
        <v>0</v>
      </c>
      <c r="DO27" s="35"/>
      <c r="DP27" s="35"/>
      <c r="DQ27" s="35"/>
      <c r="DR27" s="35"/>
      <c r="DS27" s="35">
        <f t="shared" si="34"/>
        <v>0</v>
      </c>
      <c r="DT27" s="36">
        <f t="shared" si="53"/>
        <v>-0.81443375829419218</v>
      </c>
      <c r="DU27" s="35"/>
      <c r="DV27" s="37">
        <f t="shared" si="35"/>
        <v>0</v>
      </c>
      <c r="DW27" s="38">
        <f t="shared" si="36"/>
        <v>-29868</v>
      </c>
      <c r="DX27" s="34">
        <v>0</v>
      </c>
      <c r="DY27" s="35">
        <v>0</v>
      </c>
      <c r="DZ27" s="35"/>
      <c r="EA27" s="35"/>
      <c r="EB27" s="35"/>
      <c r="EC27" s="35"/>
      <c r="ED27" s="35">
        <f t="shared" si="37"/>
        <v>0</v>
      </c>
      <c r="EE27" s="36">
        <f t="shared" si="54"/>
        <v>-0.83018932287224967</v>
      </c>
      <c r="EF27" s="35"/>
      <c r="EG27" s="37">
        <f t="shared" si="38"/>
        <v>0</v>
      </c>
      <c r="EH27" s="38">
        <f t="shared" si="39"/>
        <v>-29868</v>
      </c>
      <c r="EI27" s="39">
        <f t="shared" si="40"/>
        <v>29868</v>
      </c>
      <c r="EJ27" s="40">
        <f t="shared" si="41"/>
        <v>0</v>
      </c>
      <c r="EK27" s="41">
        <f t="shared" si="42"/>
        <v>5973.6</v>
      </c>
      <c r="EL27" s="41">
        <v>0</v>
      </c>
      <c r="EM27" s="42">
        <f t="shared" si="43"/>
        <v>-5</v>
      </c>
      <c r="EN27" s="43" t="e">
        <f t="shared" si="44"/>
        <v>#DIV/0!</v>
      </c>
      <c r="EO27" s="14"/>
      <c r="EP27" s="14"/>
      <c r="EQ27" s="14"/>
      <c r="ER27" s="7"/>
      <c r="ES27" s="7"/>
      <c r="ET27" s="7"/>
    </row>
    <row r="28" spans="1:150" s="46" customFormat="1" x14ac:dyDescent="0.25">
      <c r="A28" s="13" t="str">
        <f t="shared" si="0"/>
        <v/>
      </c>
      <c r="B28" s="30" t="str">
        <f t="shared" si="1"/>
        <v/>
      </c>
      <c r="C28" s="48"/>
      <c r="D28" s="32"/>
      <c r="E28" s="31"/>
      <c r="F28" s="33">
        <v>0</v>
      </c>
      <c r="G28" s="34">
        <v>0</v>
      </c>
      <c r="H28" s="35">
        <v>0</v>
      </c>
      <c r="I28" s="35"/>
      <c r="J28" s="35"/>
      <c r="K28" s="35"/>
      <c r="L28" s="35"/>
      <c r="M28" s="35">
        <f t="shared" si="2"/>
        <v>0</v>
      </c>
      <c r="N28" s="36">
        <f t="shared" si="3"/>
        <v>-1</v>
      </c>
      <c r="O28" s="35"/>
      <c r="P28" s="37">
        <f t="shared" si="4"/>
        <v>0</v>
      </c>
      <c r="Q28" s="38">
        <f t="shared" si="5"/>
        <v>0</v>
      </c>
      <c r="R28" s="34">
        <v>0</v>
      </c>
      <c r="S28" s="35">
        <v>14934</v>
      </c>
      <c r="T28" s="35"/>
      <c r="U28" s="35"/>
      <c r="V28" s="35"/>
      <c r="W28" s="35"/>
      <c r="X28" s="35">
        <f t="shared" si="6"/>
        <v>14934</v>
      </c>
      <c r="Y28" s="36">
        <f t="shared" si="7"/>
        <v>0.86255924170616116</v>
      </c>
      <c r="Z28" s="35"/>
      <c r="AA28" s="37">
        <f t="shared" si="8"/>
        <v>0</v>
      </c>
      <c r="AB28" s="38">
        <f t="shared" si="9"/>
        <v>-14934</v>
      </c>
      <c r="AC28" s="34">
        <v>0</v>
      </c>
      <c r="AD28" s="35">
        <v>14934</v>
      </c>
      <c r="AE28" s="35"/>
      <c r="AF28" s="35"/>
      <c r="AG28" s="35"/>
      <c r="AH28" s="35"/>
      <c r="AI28" s="35">
        <f t="shared" si="10"/>
        <v>14934</v>
      </c>
      <c r="AJ28" s="36">
        <f t="shared" si="45"/>
        <v>0.30132450331125826</v>
      </c>
      <c r="AK28" s="35"/>
      <c r="AL28" s="37">
        <f t="shared" si="11"/>
        <v>0</v>
      </c>
      <c r="AM28" s="38">
        <f t="shared" si="12"/>
        <v>-29868</v>
      </c>
      <c r="AN28" s="34">
        <v>0</v>
      </c>
      <c r="AO28" s="35">
        <v>0</v>
      </c>
      <c r="AP28" s="35"/>
      <c r="AQ28" s="35"/>
      <c r="AR28" s="35"/>
      <c r="AS28" s="35"/>
      <c r="AT28" s="35">
        <f t="shared" si="13"/>
        <v>0</v>
      </c>
      <c r="AU28" s="36">
        <f t="shared" si="46"/>
        <v>-0.21163490471414242</v>
      </c>
      <c r="AV28" s="35"/>
      <c r="AW28" s="37">
        <f t="shared" si="14"/>
        <v>0</v>
      </c>
      <c r="AX28" s="38">
        <f t="shared" si="15"/>
        <v>-29868</v>
      </c>
      <c r="AY28" s="34">
        <v>0</v>
      </c>
      <c r="AZ28" s="35">
        <v>0</v>
      </c>
      <c r="BA28" s="35"/>
      <c r="BB28" s="35"/>
      <c r="BC28" s="35"/>
      <c r="BD28" s="35"/>
      <c r="BE28" s="35">
        <f t="shared" si="16"/>
        <v>0</v>
      </c>
      <c r="BF28" s="36">
        <f t="shared" si="47"/>
        <v>-0.43453237410071943</v>
      </c>
      <c r="BG28" s="35"/>
      <c r="BH28" s="37">
        <f t="shared" si="17"/>
        <v>0</v>
      </c>
      <c r="BI28" s="38">
        <f t="shared" si="18"/>
        <v>-29868</v>
      </c>
      <c r="BJ28" s="34">
        <v>0</v>
      </c>
      <c r="BK28" s="35">
        <v>0</v>
      </c>
      <c r="BL28" s="35"/>
      <c r="BM28" s="35"/>
      <c r="BN28" s="35"/>
      <c r="BO28" s="35"/>
      <c r="BP28" s="35">
        <f t="shared" si="19"/>
        <v>0</v>
      </c>
      <c r="BQ28" s="36">
        <f t="shared" si="48"/>
        <v>-0.55916993830622541</v>
      </c>
      <c r="BR28" s="35"/>
      <c r="BS28" s="37">
        <f t="shared" si="20"/>
        <v>0</v>
      </c>
      <c r="BT28" s="38">
        <f t="shared" si="21"/>
        <v>-29868</v>
      </c>
      <c r="BU28" s="34">
        <v>0</v>
      </c>
      <c r="BV28" s="35">
        <v>0</v>
      </c>
      <c r="BW28" s="35"/>
      <c r="BX28" s="35"/>
      <c r="BY28" s="35"/>
      <c r="BZ28" s="35"/>
      <c r="CA28" s="35">
        <f t="shared" si="22"/>
        <v>0</v>
      </c>
      <c r="CB28" s="36">
        <f t="shared" si="49"/>
        <v>-0.63878676470588236</v>
      </c>
      <c r="CC28" s="35"/>
      <c r="CD28" s="37">
        <f t="shared" si="23"/>
        <v>0</v>
      </c>
      <c r="CE28" s="38">
        <f t="shared" si="24"/>
        <v>-29868</v>
      </c>
      <c r="CF28" s="34">
        <v>0</v>
      </c>
      <c r="CG28" s="35">
        <v>0</v>
      </c>
      <c r="CH28" s="35"/>
      <c r="CI28" s="35"/>
      <c r="CJ28" s="35"/>
      <c r="CK28" s="35"/>
      <c r="CL28" s="35">
        <f t="shared" si="25"/>
        <v>0</v>
      </c>
      <c r="CM28" s="36">
        <f t="shared" si="50"/>
        <v>-0.69404437524328533</v>
      </c>
      <c r="CN28" s="35"/>
      <c r="CO28" s="37">
        <f t="shared" si="26"/>
        <v>0</v>
      </c>
      <c r="CP28" s="38">
        <f t="shared" si="27"/>
        <v>-29868</v>
      </c>
      <c r="CQ28" s="34">
        <v>0</v>
      </c>
      <c r="CR28" s="35">
        <v>0</v>
      </c>
      <c r="CS28" s="35"/>
      <c r="CT28" s="35"/>
      <c r="CU28" s="35"/>
      <c r="CV28" s="35"/>
      <c r="CW28" s="35">
        <f t="shared" si="28"/>
        <v>0</v>
      </c>
      <c r="CX28" s="36">
        <f t="shared" si="51"/>
        <v>-0.73463875759621877</v>
      </c>
      <c r="CY28" s="35"/>
      <c r="CZ28" s="37">
        <f t="shared" si="29"/>
        <v>0</v>
      </c>
      <c r="DA28" s="38">
        <f t="shared" si="30"/>
        <v>-29868</v>
      </c>
      <c r="DB28" s="34">
        <v>0</v>
      </c>
      <c r="DC28" s="35">
        <v>0</v>
      </c>
      <c r="DD28" s="35"/>
      <c r="DE28" s="35"/>
      <c r="DF28" s="35"/>
      <c r="DG28" s="35"/>
      <c r="DH28" s="35">
        <f t="shared" si="31"/>
        <v>0</v>
      </c>
      <c r="DI28" s="36">
        <f t="shared" si="52"/>
        <v>-0.7657228017883756</v>
      </c>
      <c r="DJ28" s="35"/>
      <c r="DK28" s="37">
        <f t="shared" si="32"/>
        <v>0</v>
      </c>
      <c r="DL28" s="38">
        <f t="shared" si="33"/>
        <v>-29868</v>
      </c>
      <c r="DM28" s="34">
        <v>0</v>
      </c>
      <c r="DN28" s="35">
        <v>0</v>
      </c>
      <c r="DO28" s="35"/>
      <c r="DP28" s="35"/>
      <c r="DQ28" s="35"/>
      <c r="DR28" s="35"/>
      <c r="DS28" s="35">
        <f t="shared" si="34"/>
        <v>0</v>
      </c>
      <c r="DT28" s="36">
        <f t="shared" si="53"/>
        <v>-0.7902881536819637</v>
      </c>
      <c r="DU28" s="35"/>
      <c r="DV28" s="37">
        <f t="shared" si="35"/>
        <v>0</v>
      </c>
      <c r="DW28" s="38">
        <f t="shared" si="36"/>
        <v>-29868</v>
      </c>
      <c r="DX28" s="34">
        <v>0</v>
      </c>
      <c r="DY28" s="35">
        <v>0</v>
      </c>
      <c r="DZ28" s="35"/>
      <c r="EA28" s="35"/>
      <c r="EB28" s="35"/>
      <c r="EC28" s="35"/>
      <c r="ED28" s="35">
        <f t="shared" si="37"/>
        <v>0</v>
      </c>
      <c r="EE28" s="36">
        <f t="shared" si="54"/>
        <v>-0.81019077517507854</v>
      </c>
      <c r="EF28" s="35"/>
      <c r="EG28" s="37">
        <f t="shared" si="38"/>
        <v>0</v>
      </c>
      <c r="EH28" s="38">
        <f t="shared" si="39"/>
        <v>-29868</v>
      </c>
      <c r="EI28" s="39">
        <f t="shared" si="40"/>
        <v>29868</v>
      </c>
      <c r="EJ28" s="40">
        <f t="shared" si="41"/>
        <v>0</v>
      </c>
      <c r="EK28" s="41">
        <f t="shared" si="42"/>
        <v>5973.6</v>
      </c>
      <c r="EL28" s="41">
        <v>1861.0833333333333</v>
      </c>
      <c r="EM28" s="42">
        <f t="shared" si="43"/>
        <v>-5</v>
      </c>
      <c r="EN28" s="43">
        <f t="shared" si="44"/>
        <v>2.2097434290064037</v>
      </c>
      <c r="EO28" s="44"/>
      <c r="EP28" s="44"/>
      <c r="EQ28" s="44"/>
      <c r="ER28" s="45"/>
      <c r="ES28" s="45"/>
      <c r="ET28" s="45"/>
    </row>
    <row r="29" spans="1:150" s="13" customFormat="1" ht="21" thickBot="1" x14ac:dyDescent="0.3">
      <c r="A29" s="13" t="str">
        <f t="shared" si="0"/>
        <v/>
      </c>
      <c r="B29" s="30" t="str">
        <f t="shared" si="1"/>
        <v/>
      </c>
      <c r="C29" s="47"/>
      <c r="D29" s="49"/>
      <c r="E29" s="47"/>
      <c r="F29" s="33">
        <v>0</v>
      </c>
      <c r="G29" s="50">
        <v>0</v>
      </c>
      <c r="H29" s="51">
        <v>0</v>
      </c>
      <c r="I29" s="51"/>
      <c r="J29" s="51"/>
      <c r="K29" s="51"/>
      <c r="L29" s="51"/>
      <c r="M29" s="51">
        <f t="shared" si="2"/>
        <v>0</v>
      </c>
      <c r="N29" s="36">
        <f t="shared" si="3"/>
        <v>-1</v>
      </c>
      <c r="O29" s="51"/>
      <c r="P29" s="52">
        <f t="shared" si="4"/>
        <v>0</v>
      </c>
      <c r="Q29" s="53">
        <f t="shared" si="5"/>
        <v>0</v>
      </c>
      <c r="R29" s="50">
        <v>0</v>
      </c>
      <c r="S29" s="51">
        <v>14934</v>
      </c>
      <c r="T29" s="51"/>
      <c r="U29" s="51"/>
      <c r="V29" s="51"/>
      <c r="W29" s="51"/>
      <c r="X29" s="51">
        <f t="shared" si="6"/>
        <v>14934</v>
      </c>
      <c r="Y29" s="36">
        <f t="shared" si="7"/>
        <v>-0.5</v>
      </c>
      <c r="Z29" s="51"/>
      <c r="AA29" s="52">
        <f t="shared" si="8"/>
        <v>0</v>
      </c>
      <c r="AB29" s="53">
        <f t="shared" si="9"/>
        <v>-14934</v>
      </c>
      <c r="AC29" s="50">
        <v>0</v>
      </c>
      <c r="AD29" s="51">
        <v>14934</v>
      </c>
      <c r="AE29" s="51"/>
      <c r="AF29" s="51"/>
      <c r="AG29" s="51"/>
      <c r="AH29" s="51"/>
      <c r="AI29" s="51">
        <f t="shared" si="10"/>
        <v>14934</v>
      </c>
      <c r="AJ29" s="36">
        <f t="shared" si="45"/>
        <v>-0.33333333333333331</v>
      </c>
      <c r="AK29" s="51"/>
      <c r="AL29" s="52">
        <f t="shared" si="11"/>
        <v>0</v>
      </c>
      <c r="AM29" s="53">
        <f t="shared" si="12"/>
        <v>-29868</v>
      </c>
      <c r="AN29" s="50">
        <v>0</v>
      </c>
      <c r="AO29" s="51">
        <v>0</v>
      </c>
      <c r="AP29" s="51"/>
      <c r="AQ29" s="51"/>
      <c r="AR29" s="51"/>
      <c r="AS29" s="51"/>
      <c r="AT29" s="51">
        <f t="shared" si="13"/>
        <v>0</v>
      </c>
      <c r="AU29" s="36">
        <f t="shared" si="46"/>
        <v>-0.5</v>
      </c>
      <c r="AV29" s="51"/>
      <c r="AW29" s="52">
        <f t="shared" si="14"/>
        <v>0</v>
      </c>
      <c r="AX29" s="53">
        <f t="shared" si="15"/>
        <v>-29868</v>
      </c>
      <c r="AY29" s="50">
        <v>0</v>
      </c>
      <c r="AZ29" s="51">
        <v>0</v>
      </c>
      <c r="BA29" s="51"/>
      <c r="BB29" s="51"/>
      <c r="BC29" s="51"/>
      <c r="BD29" s="51"/>
      <c r="BE29" s="51">
        <f t="shared" si="16"/>
        <v>0</v>
      </c>
      <c r="BF29" s="36">
        <f t="shared" si="47"/>
        <v>-0.6</v>
      </c>
      <c r="BG29" s="51"/>
      <c r="BH29" s="52">
        <f t="shared" si="17"/>
        <v>0</v>
      </c>
      <c r="BI29" s="53">
        <f t="shared" si="18"/>
        <v>-29868</v>
      </c>
      <c r="BJ29" s="50">
        <v>0</v>
      </c>
      <c r="BK29" s="51">
        <v>0</v>
      </c>
      <c r="BL29" s="51"/>
      <c r="BM29" s="51"/>
      <c r="BN29" s="51"/>
      <c r="BO29" s="51"/>
      <c r="BP29" s="51">
        <f t="shared" si="19"/>
        <v>0</v>
      </c>
      <c r="BQ29" s="36">
        <f t="shared" si="48"/>
        <v>-0.66666666666666663</v>
      </c>
      <c r="BR29" s="51"/>
      <c r="BS29" s="52">
        <f t="shared" si="20"/>
        <v>0</v>
      </c>
      <c r="BT29" s="53">
        <f t="shared" si="21"/>
        <v>-29868</v>
      </c>
      <c r="BU29" s="50">
        <v>0</v>
      </c>
      <c r="BV29" s="51">
        <v>0</v>
      </c>
      <c r="BW29" s="51"/>
      <c r="BX29" s="51"/>
      <c r="BY29" s="51"/>
      <c r="BZ29" s="51"/>
      <c r="CA29" s="51">
        <f t="shared" si="22"/>
        <v>0</v>
      </c>
      <c r="CB29" s="36">
        <f t="shared" si="49"/>
        <v>-0.7142857142857143</v>
      </c>
      <c r="CC29" s="51"/>
      <c r="CD29" s="52">
        <f t="shared" si="23"/>
        <v>0</v>
      </c>
      <c r="CE29" s="53">
        <f t="shared" si="24"/>
        <v>-29868</v>
      </c>
      <c r="CF29" s="50">
        <v>0</v>
      </c>
      <c r="CG29" s="51">
        <v>0</v>
      </c>
      <c r="CH29" s="51"/>
      <c r="CI29" s="51"/>
      <c r="CJ29" s="51"/>
      <c r="CK29" s="51"/>
      <c r="CL29" s="51">
        <f t="shared" si="25"/>
        <v>0</v>
      </c>
      <c r="CM29" s="36">
        <f t="shared" si="50"/>
        <v>-0.75</v>
      </c>
      <c r="CN29" s="51"/>
      <c r="CO29" s="52">
        <f t="shared" si="26"/>
        <v>0</v>
      </c>
      <c r="CP29" s="53">
        <f t="shared" si="27"/>
        <v>-29868</v>
      </c>
      <c r="CQ29" s="50">
        <v>0</v>
      </c>
      <c r="CR29" s="51">
        <v>0</v>
      </c>
      <c r="CS29" s="51"/>
      <c r="CT29" s="51"/>
      <c r="CU29" s="51"/>
      <c r="CV29" s="51"/>
      <c r="CW29" s="51">
        <f t="shared" si="28"/>
        <v>0</v>
      </c>
      <c r="CX29" s="36">
        <f t="shared" si="51"/>
        <v>-0.77777777777777779</v>
      </c>
      <c r="CY29" s="51"/>
      <c r="CZ29" s="52">
        <f t="shared" si="29"/>
        <v>0</v>
      </c>
      <c r="DA29" s="53">
        <f t="shared" si="30"/>
        <v>-29868</v>
      </c>
      <c r="DB29" s="50">
        <v>0</v>
      </c>
      <c r="DC29" s="51">
        <v>0</v>
      </c>
      <c r="DD29" s="51"/>
      <c r="DE29" s="51"/>
      <c r="DF29" s="51"/>
      <c r="DG29" s="51"/>
      <c r="DH29" s="51">
        <f t="shared" si="31"/>
        <v>0</v>
      </c>
      <c r="DI29" s="36">
        <f t="shared" si="52"/>
        <v>-0.8</v>
      </c>
      <c r="DJ29" s="51"/>
      <c r="DK29" s="52">
        <f t="shared" si="32"/>
        <v>0</v>
      </c>
      <c r="DL29" s="53">
        <f t="shared" si="33"/>
        <v>-29868</v>
      </c>
      <c r="DM29" s="50">
        <v>0</v>
      </c>
      <c r="DN29" s="51">
        <v>0</v>
      </c>
      <c r="DO29" s="51"/>
      <c r="DP29" s="51"/>
      <c r="DQ29" s="51"/>
      <c r="DR29" s="51"/>
      <c r="DS29" s="51">
        <f t="shared" si="34"/>
        <v>0</v>
      </c>
      <c r="DT29" s="36">
        <f t="shared" si="53"/>
        <v>-0.81818181818181823</v>
      </c>
      <c r="DU29" s="51"/>
      <c r="DV29" s="52">
        <f t="shared" si="35"/>
        <v>0</v>
      </c>
      <c r="DW29" s="53">
        <f t="shared" si="36"/>
        <v>-29868</v>
      </c>
      <c r="DX29" s="50">
        <v>0</v>
      </c>
      <c r="DY29" s="51">
        <v>0</v>
      </c>
      <c r="DZ29" s="51"/>
      <c r="EA29" s="51"/>
      <c r="EB29" s="51"/>
      <c r="EC29" s="51"/>
      <c r="ED29" s="51">
        <f t="shared" si="37"/>
        <v>0</v>
      </c>
      <c r="EE29" s="36">
        <f t="shared" si="54"/>
        <v>-0.83333333333333337</v>
      </c>
      <c r="EF29" s="51"/>
      <c r="EG29" s="52">
        <f t="shared" si="38"/>
        <v>0</v>
      </c>
      <c r="EH29" s="53">
        <f t="shared" si="39"/>
        <v>-29868</v>
      </c>
      <c r="EI29" s="39">
        <f t="shared" si="40"/>
        <v>29868</v>
      </c>
      <c r="EJ29" s="40">
        <f t="shared" si="41"/>
        <v>0</v>
      </c>
      <c r="EK29" s="54">
        <f t="shared" si="42"/>
        <v>5973.6</v>
      </c>
      <c r="EL29" s="54">
        <v>0</v>
      </c>
      <c r="EM29" s="42">
        <f t="shared" si="43"/>
        <v>-5</v>
      </c>
      <c r="EN29" s="43" t="e">
        <f t="shared" si="44"/>
        <v>#DIV/0!</v>
      </c>
      <c r="EO29" s="14"/>
      <c r="EP29" s="14"/>
      <c r="EQ29" s="14"/>
      <c r="ER29" s="7"/>
      <c r="ES29" s="7"/>
      <c r="ET29" s="7"/>
    </row>
    <row r="30" spans="1:150" s="55" customFormat="1" ht="33" customHeight="1" thickBot="1" x14ac:dyDescent="0.3">
      <c r="C30" s="56" t="s">
        <v>5</v>
      </c>
      <c r="D30" s="57"/>
      <c r="E30" s="56"/>
      <c r="F30" s="58" t="s">
        <v>8</v>
      </c>
      <c r="G30" s="59"/>
      <c r="H30" s="59"/>
      <c r="I30" s="59"/>
      <c r="J30" s="59"/>
      <c r="K30" s="59"/>
      <c r="L30" s="59"/>
      <c r="M30" s="59"/>
      <c r="N30" s="59"/>
      <c r="O30" s="59"/>
      <c r="P30" s="60">
        <f>SUM(P8:P29)</f>
        <v>0</v>
      </c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60">
        <f>SUM(AA8:AA29)</f>
        <v>0</v>
      </c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60">
        <f>SUM(AL8:AL29)</f>
        <v>0</v>
      </c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60">
        <f>SUM(AW8:AW29)</f>
        <v>0</v>
      </c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60">
        <f>SUM(BH8:BH29)</f>
        <v>0</v>
      </c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60">
        <f>SUM(BS8:BS29)</f>
        <v>0</v>
      </c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60">
        <f>SUM(CD8:CD29)</f>
        <v>0</v>
      </c>
      <c r="CE30" s="59"/>
      <c r="CF30" s="59"/>
      <c r="CG30" s="59"/>
      <c r="CH30" s="59"/>
      <c r="CI30" s="59"/>
      <c r="CJ30" s="59"/>
      <c r="CK30" s="59"/>
      <c r="CL30" s="59"/>
      <c r="CM30" s="59"/>
      <c r="CN30" s="59"/>
      <c r="CO30" s="60">
        <f>SUM(CO8:CO29)</f>
        <v>0</v>
      </c>
      <c r="CP30" s="59"/>
      <c r="CQ30" s="59"/>
      <c r="CR30" s="59"/>
      <c r="CS30" s="59"/>
      <c r="CT30" s="59"/>
      <c r="CU30" s="59"/>
      <c r="CV30" s="59"/>
      <c r="CW30" s="59"/>
      <c r="CX30" s="59"/>
      <c r="CY30" s="59"/>
      <c r="CZ30" s="60">
        <f>SUM(CZ8:CZ29)</f>
        <v>0</v>
      </c>
      <c r="DA30" s="59"/>
      <c r="DB30" s="59"/>
      <c r="DC30" s="59"/>
      <c r="DD30" s="59"/>
      <c r="DE30" s="59"/>
      <c r="DF30" s="59"/>
      <c r="DG30" s="59"/>
      <c r="DH30" s="59"/>
      <c r="DI30" s="59"/>
      <c r="DJ30" s="59"/>
      <c r="DK30" s="60">
        <f>SUM(DK8:DK29)</f>
        <v>0</v>
      </c>
      <c r="DL30" s="59"/>
      <c r="DM30" s="59"/>
      <c r="DN30" s="59"/>
      <c r="DO30" s="59"/>
      <c r="DP30" s="59"/>
      <c r="DQ30" s="59"/>
      <c r="DR30" s="59"/>
      <c r="DS30" s="59"/>
      <c r="DT30" s="59"/>
      <c r="DU30" s="59"/>
      <c r="DV30" s="60">
        <f>SUM(DV8:DV29)</f>
        <v>0</v>
      </c>
      <c r="DW30" s="59"/>
      <c r="DX30" s="59"/>
      <c r="DY30" s="59"/>
      <c r="DZ30" s="59"/>
      <c r="EA30" s="59"/>
      <c r="EB30" s="59"/>
      <c r="EC30" s="59"/>
      <c r="ED30" s="59"/>
      <c r="EE30" s="59"/>
      <c r="EF30" s="59"/>
      <c r="EG30" s="60">
        <f>SUM(EG8:EG29)</f>
        <v>0</v>
      </c>
      <c r="EH30" s="59"/>
      <c r="EI30" s="59"/>
      <c r="EJ30" s="61">
        <f>SUM(EJ8:EJ29)</f>
        <v>153202</v>
      </c>
      <c r="EK30" s="59"/>
      <c r="EL30" s="62"/>
      <c r="EM30" s="63"/>
      <c r="EN30" s="59"/>
      <c r="EO30" s="59"/>
      <c r="EP30" s="59"/>
      <c r="EQ30" s="59"/>
      <c r="ER30" s="64"/>
      <c r="ES30" s="64"/>
      <c r="ET30" s="64"/>
    </row>
    <row r="31" spans="1:150" s="65" customFormat="1" ht="41.25" customHeight="1" thickBot="1" x14ac:dyDescent="0.3"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7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7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7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7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7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7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7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7"/>
      <c r="CP31" s="66"/>
      <c r="CQ31" s="66"/>
      <c r="CR31" s="66"/>
      <c r="CS31" s="66"/>
      <c r="CT31" s="66"/>
      <c r="CU31" s="66"/>
      <c r="CV31" s="66"/>
      <c r="CW31" s="66"/>
      <c r="CX31" s="66"/>
      <c r="CY31" s="66"/>
      <c r="CZ31" s="67"/>
      <c r="DA31" s="66"/>
      <c r="DB31" s="66"/>
      <c r="DC31" s="66"/>
      <c r="DD31" s="66"/>
      <c r="DE31" s="66"/>
      <c r="DF31" s="66"/>
      <c r="DG31" s="66"/>
      <c r="DH31" s="66"/>
      <c r="DI31" s="66"/>
      <c r="DJ31" s="66"/>
      <c r="DK31" s="67"/>
      <c r="DL31" s="66"/>
      <c r="DM31" s="66"/>
      <c r="DN31" s="66"/>
      <c r="DO31" s="66"/>
      <c r="DP31" s="66"/>
      <c r="DQ31" s="66"/>
      <c r="DR31" s="66"/>
      <c r="DS31" s="66"/>
      <c r="DT31" s="66"/>
      <c r="DU31" s="66"/>
      <c r="DV31" s="67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67"/>
      <c r="EH31" s="66"/>
      <c r="EI31" s="66"/>
      <c r="EJ31" s="68"/>
      <c r="EK31" s="66"/>
      <c r="EL31" s="69"/>
      <c r="EM31" s="70"/>
      <c r="EN31" s="66"/>
      <c r="EO31" s="66"/>
      <c r="EP31" s="66"/>
      <c r="EQ31" s="66"/>
      <c r="ER31" s="66"/>
      <c r="ES31" s="66"/>
      <c r="ET31" s="66"/>
    </row>
    <row r="32" spans="1:150" ht="21" thickBot="1" x14ac:dyDescent="0.3">
      <c r="C32" s="71" t="s">
        <v>42</v>
      </c>
      <c r="D32" s="72"/>
      <c r="E32" s="72"/>
      <c r="F32" s="73"/>
      <c r="G32" s="74"/>
      <c r="H32" s="74"/>
      <c r="I32" s="74"/>
      <c r="J32" s="74"/>
      <c r="K32" s="74"/>
      <c r="L32" s="74"/>
      <c r="M32" s="74"/>
      <c r="N32" s="74"/>
      <c r="O32" s="74"/>
      <c r="P32" s="75">
        <v>300</v>
      </c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5">
        <f>AA30</f>
        <v>0</v>
      </c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5">
        <f>AL30</f>
        <v>0</v>
      </c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5">
        <f>AW30</f>
        <v>0</v>
      </c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5">
        <f>BH30</f>
        <v>0</v>
      </c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5">
        <f>BS30</f>
        <v>0</v>
      </c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5">
        <f>CD30</f>
        <v>0</v>
      </c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5">
        <f>CO30</f>
        <v>0</v>
      </c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5">
        <f>CZ30</f>
        <v>0</v>
      </c>
      <c r="DK32" s="75">
        <f>DK30</f>
        <v>0</v>
      </c>
      <c r="DV32" s="75">
        <f>DV30</f>
        <v>0</v>
      </c>
      <c r="EG32" s="75">
        <f>EG30</f>
        <v>0</v>
      </c>
      <c r="EJ32" s="77"/>
    </row>
    <row r="33" spans="3:150" ht="21" thickBot="1" x14ac:dyDescent="0.3">
      <c r="C33" s="78" t="s">
        <v>43</v>
      </c>
      <c r="D33" s="79"/>
      <c r="E33" s="79"/>
      <c r="F33" s="73"/>
      <c r="G33" s="80"/>
      <c r="H33" s="80"/>
      <c r="I33" s="80"/>
      <c r="J33" s="80"/>
      <c r="K33" s="80"/>
      <c r="L33" s="80"/>
      <c r="M33" s="80"/>
      <c r="N33" s="80"/>
      <c r="O33" s="80"/>
      <c r="P33" s="81">
        <f>P32</f>
        <v>300</v>
      </c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1">
        <f>P33+AA32</f>
        <v>300</v>
      </c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1">
        <f>AA33+AL32</f>
        <v>300</v>
      </c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1">
        <f>AL33+AW32</f>
        <v>300</v>
      </c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1">
        <f>AW33+BH32</f>
        <v>300</v>
      </c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1">
        <f>BH33+BS32</f>
        <v>300</v>
      </c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1">
        <f>BS33+CD32</f>
        <v>300</v>
      </c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1">
        <f>CD33+CO32</f>
        <v>300</v>
      </c>
      <c r="CP33" s="80"/>
      <c r="CQ33" s="80"/>
      <c r="CR33" s="80"/>
      <c r="CS33" s="80"/>
      <c r="CT33" s="80"/>
      <c r="CU33" s="80"/>
      <c r="CV33" s="80"/>
      <c r="CW33" s="80"/>
      <c r="CX33" s="80"/>
      <c r="CY33" s="80"/>
      <c r="CZ33" s="83">
        <f>CO33+CZ32</f>
        <v>300</v>
      </c>
      <c r="DK33" s="83">
        <f>CZ33+DK32</f>
        <v>300</v>
      </c>
      <c r="DV33" s="83">
        <f>DK33+DV32</f>
        <v>300</v>
      </c>
      <c r="EG33" s="83">
        <f>DV33+EG32</f>
        <v>300</v>
      </c>
      <c r="EJ33" s="84"/>
    </row>
    <row r="34" spans="3:150" s="85" customFormat="1" x14ac:dyDescent="0.25">
      <c r="C34" s="86"/>
      <c r="D34" s="87"/>
      <c r="E34" s="87"/>
      <c r="F34" s="87"/>
      <c r="G34" s="88"/>
      <c r="H34" s="88"/>
      <c r="I34" s="88"/>
      <c r="J34" s="88"/>
      <c r="K34" s="88"/>
      <c r="L34" s="88"/>
      <c r="M34" s="88"/>
      <c r="N34" s="88"/>
      <c r="O34" s="88"/>
      <c r="P34" s="89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9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9"/>
      <c r="AM34" s="88"/>
      <c r="AN34" s="88"/>
      <c r="AO34" s="88"/>
      <c r="AP34" s="88"/>
      <c r="AQ34" s="88"/>
      <c r="AR34" s="88"/>
      <c r="AS34" s="88"/>
      <c r="AT34" s="88"/>
      <c r="AU34" s="88"/>
      <c r="AV34" s="88"/>
      <c r="AW34" s="89"/>
      <c r="AX34" s="88"/>
      <c r="AY34" s="88"/>
      <c r="AZ34" s="88"/>
      <c r="BA34" s="88"/>
      <c r="BB34" s="88"/>
      <c r="BC34" s="88"/>
      <c r="BD34" s="88"/>
      <c r="BE34" s="88"/>
      <c r="BF34" s="88"/>
      <c r="BG34" s="88"/>
      <c r="BH34" s="89"/>
      <c r="BI34" s="88"/>
      <c r="BJ34" s="88"/>
      <c r="BK34" s="88"/>
      <c r="BL34" s="88"/>
      <c r="BM34" s="88"/>
      <c r="BN34" s="88"/>
      <c r="BO34" s="88"/>
      <c r="BP34" s="88"/>
      <c r="BQ34" s="88"/>
      <c r="BR34" s="88"/>
      <c r="BS34" s="89"/>
      <c r="BT34" s="88"/>
      <c r="BU34" s="88"/>
      <c r="BV34" s="88"/>
      <c r="BW34" s="88"/>
      <c r="BX34" s="88"/>
      <c r="BY34" s="88"/>
      <c r="BZ34" s="88"/>
      <c r="CA34" s="88"/>
      <c r="CB34" s="88"/>
      <c r="CC34" s="88"/>
      <c r="CD34" s="89"/>
      <c r="CE34" s="88"/>
      <c r="CF34" s="88"/>
      <c r="CG34" s="88"/>
      <c r="CH34" s="88"/>
      <c r="CI34" s="88"/>
      <c r="CJ34" s="88"/>
      <c r="CK34" s="88"/>
      <c r="CL34" s="88"/>
      <c r="CM34" s="88"/>
      <c r="CN34" s="88"/>
      <c r="CO34" s="89"/>
      <c r="CP34" s="88"/>
      <c r="CQ34" s="88"/>
      <c r="CR34" s="88"/>
      <c r="CS34" s="88"/>
      <c r="CT34" s="88"/>
      <c r="CU34" s="88"/>
      <c r="CV34" s="88"/>
      <c r="CW34" s="88"/>
      <c r="CX34" s="88"/>
      <c r="CY34" s="88"/>
      <c r="CZ34" s="89"/>
      <c r="DA34" s="88"/>
      <c r="DB34" s="88"/>
      <c r="DC34" s="88"/>
      <c r="DD34" s="88"/>
      <c r="DE34" s="88"/>
      <c r="DF34" s="88"/>
      <c r="DG34" s="88"/>
      <c r="DH34" s="88"/>
      <c r="DI34" s="88"/>
      <c r="DJ34" s="88"/>
      <c r="DK34" s="89"/>
      <c r="DL34" s="88"/>
      <c r="DM34" s="88"/>
      <c r="DN34" s="88"/>
      <c r="DO34" s="88"/>
      <c r="DP34" s="88"/>
      <c r="DQ34" s="88"/>
      <c r="DR34" s="88"/>
      <c r="DS34" s="88"/>
      <c r="DT34" s="88"/>
      <c r="DU34" s="88"/>
      <c r="DV34" s="89"/>
      <c r="DW34" s="88"/>
      <c r="DX34" s="88"/>
      <c r="DY34" s="88"/>
      <c r="DZ34" s="88"/>
      <c r="EA34" s="88"/>
      <c r="EB34" s="88"/>
      <c r="EC34" s="88"/>
      <c r="ED34" s="88"/>
      <c r="EE34" s="88"/>
      <c r="EF34" s="88"/>
      <c r="EG34" s="90"/>
      <c r="EH34" s="91"/>
      <c r="EI34" s="92"/>
      <c r="EJ34" s="93"/>
      <c r="EK34" s="92"/>
      <c r="EL34" s="94"/>
      <c r="EM34" s="95"/>
      <c r="EN34" s="73"/>
      <c r="EO34" s="96"/>
      <c r="EP34" s="96"/>
      <c r="EQ34" s="96"/>
      <c r="ER34" s="96"/>
      <c r="ES34" s="96"/>
      <c r="ET34" s="96"/>
    </row>
    <row r="35" spans="3:150" s="85" customFormat="1" x14ac:dyDescent="0.25">
      <c r="C35" s="97" t="s">
        <v>44</v>
      </c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9">
        <f>(P32-P41)/P41</f>
        <v>2</v>
      </c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99">
        <f>(AA32-AA41)/AA41</f>
        <v>-1</v>
      </c>
      <c r="AB35" s="100"/>
      <c r="AC35" s="100"/>
      <c r="AD35" s="100"/>
      <c r="AE35" s="100"/>
      <c r="AF35" s="100"/>
      <c r="AG35" s="100"/>
      <c r="AH35" s="100"/>
      <c r="AI35" s="100"/>
      <c r="AJ35" s="100"/>
      <c r="AK35" s="100"/>
      <c r="AL35" s="99">
        <f>(AL32-AL41)/AL41</f>
        <v>-1</v>
      </c>
      <c r="AM35" s="100"/>
      <c r="AN35" s="100"/>
      <c r="AO35" s="100"/>
      <c r="AP35" s="100"/>
      <c r="AQ35" s="100"/>
      <c r="AR35" s="100"/>
      <c r="AS35" s="100"/>
      <c r="AT35" s="100"/>
      <c r="AU35" s="100"/>
      <c r="AV35" s="100"/>
      <c r="AW35" s="99">
        <f>(AW32-AW41)/AW41</f>
        <v>-1</v>
      </c>
      <c r="AX35" s="100"/>
      <c r="AY35" s="100"/>
      <c r="AZ35" s="100"/>
      <c r="BA35" s="100"/>
      <c r="BB35" s="100"/>
      <c r="BC35" s="100"/>
      <c r="BD35" s="100"/>
      <c r="BE35" s="100"/>
      <c r="BF35" s="100"/>
      <c r="BG35" s="100"/>
      <c r="BH35" s="99">
        <f>(BH32-BH41)/BH41</f>
        <v>-1</v>
      </c>
      <c r="BI35" s="100"/>
      <c r="BJ35" s="100"/>
      <c r="BK35" s="100"/>
      <c r="BL35" s="100"/>
      <c r="BM35" s="100"/>
      <c r="BN35" s="100"/>
      <c r="BO35" s="100"/>
      <c r="BP35" s="100"/>
      <c r="BQ35" s="100"/>
      <c r="BR35" s="100"/>
      <c r="BS35" s="99">
        <f>(BS32-BS41)/BS41</f>
        <v>-1</v>
      </c>
      <c r="BT35" s="100"/>
      <c r="BU35" s="100"/>
      <c r="BV35" s="100"/>
      <c r="BW35" s="100"/>
      <c r="BX35" s="100"/>
      <c r="BY35" s="100"/>
      <c r="BZ35" s="100"/>
      <c r="CA35" s="100"/>
      <c r="CB35" s="100"/>
      <c r="CC35" s="100"/>
      <c r="CD35" s="99">
        <f>(CD32-CD41)/CD41</f>
        <v>-1</v>
      </c>
      <c r="CE35" s="100"/>
      <c r="CF35" s="100"/>
      <c r="CG35" s="100"/>
      <c r="CH35" s="100"/>
      <c r="CI35" s="100"/>
      <c r="CJ35" s="100"/>
      <c r="CK35" s="100"/>
      <c r="CL35" s="100"/>
      <c r="CM35" s="100"/>
      <c r="CN35" s="100"/>
      <c r="CO35" s="99">
        <f>(CO32-CO41)/CO41</f>
        <v>-1</v>
      </c>
      <c r="CP35" s="100"/>
      <c r="CQ35" s="100"/>
      <c r="CR35" s="100"/>
      <c r="CS35" s="100"/>
      <c r="CT35" s="100"/>
      <c r="CU35" s="100"/>
      <c r="CV35" s="100"/>
      <c r="CW35" s="100"/>
      <c r="CX35" s="100"/>
      <c r="CY35" s="100"/>
      <c r="CZ35" s="99">
        <f>(CZ32-CZ41)/CZ41</f>
        <v>-1</v>
      </c>
      <c r="DA35" s="100"/>
      <c r="DB35" s="100"/>
      <c r="DC35" s="100"/>
      <c r="DD35" s="100"/>
      <c r="DE35" s="100"/>
      <c r="DF35" s="100"/>
      <c r="DG35" s="100"/>
      <c r="DH35" s="100"/>
      <c r="DI35" s="100"/>
      <c r="DJ35" s="100"/>
      <c r="DK35" s="99">
        <f>(DK32-DK41)/DK41</f>
        <v>-1</v>
      </c>
      <c r="DL35" s="100"/>
      <c r="DM35" s="100"/>
      <c r="DN35" s="100"/>
      <c r="DO35" s="100"/>
      <c r="DP35" s="100"/>
      <c r="DQ35" s="100"/>
      <c r="DR35" s="100"/>
      <c r="DS35" s="100"/>
      <c r="DT35" s="100"/>
      <c r="DU35" s="100"/>
      <c r="DV35" s="99">
        <f>(DV32-DV41)/DV41</f>
        <v>-1</v>
      </c>
      <c r="DW35" s="100"/>
      <c r="DX35" s="100"/>
      <c r="DY35" s="100"/>
      <c r="DZ35" s="100"/>
      <c r="EA35" s="100"/>
      <c r="EB35" s="100"/>
      <c r="EC35" s="100"/>
      <c r="ED35" s="100"/>
      <c r="EE35" s="100"/>
      <c r="EF35" s="100"/>
      <c r="EG35" s="99">
        <f>(EG32-EG41)/EG41</f>
        <v>-1</v>
      </c>
      <c r="EH35" s="91"/>
      <c r="EI35" s="92"/>
      <c r="EJ35" s="93"/>
      <c r="EK35" s="92"/>
      <c r="EL35" s="94"/>
      <c r="EM35" s="95"/>
      <c r="EN35" s="73"/>
      <c r="EO35" s="96"/>
      <c r="EP35" s="96"/>
      <c r="EQ35" s="96"/>
      <c r="ER35" s="96"/>
      <c r="ES35" s="96"/>
      <c r="ET35" s="96"/>
    </row>
    <row r="36" spans="3:150" s="85" customFormat="1" ht="21" thickBot="1" x14ac:dyDescent="0.3"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101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1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1"/>
      <c r="AM36" s="100"/>
      <c r="AN36" s="100"/>
      <c r="AO36" s="100"/>
      <c r="AP36" s="100"/>
      <c r="AQ36" s="100"/>
      <c r="AR36" s="100"/>
      <c r="AS36" s="100"/>
      <c r="AT36" s="100"/>
      <c r="AU36" s="100"/>
      <c r="AV36" s="100"/>
      <c r="AW36" s="101"/>
      <c r="AX36" s="100"/>
      <c r="AY36" s="100"/>
      <c r="AZ36" s="100"/>
      <c r="BA36" s="100"/>
      <c r="BB36" s="100"/>
      <c r="BC36" s="100"/>
      <c r="BD36" s="100"/>
      <c r="BE36" s="100"/>
      <c r="BF36" s="100"/>
      <c r="BG36" s="100"/>
      <c r="BH36" s="101"/>
      <c r="BI36" s="100"/>
      <c r="BJ36" s="100"/>
      <c r="BK36" s="100"/>
      <c r="BL36" s="100"/>
      <c r="BM36" s="100"/>
      <c r="BN36" s="100"/>
      <c r="BO36" s="100"/>
      <c r="BP36" s="100"/>
      <c r="BQ36" s="100"/>
      <c r="BR36" s="100"/>
      <c r="BS36" s="101"/>
      <c r="BT36" s="100"/>
      <c r="BU36" s="100"/>
      <c r="BV36" s="100"/>
      <c r="BW36" s="100"/>
      <c r="BX36" s="100"/>
      <c r="BY36" s="100"/>
      <c r="BZ36" s="100"/>
      <c r="CA36" s="100"/>
      <c r="CB36" s="100"/>
      <c r="CC36" s="100"/>
      <c r="CD36" s="101"/>
      <c r="CE36" s="100"/>
      <c r="CF36" s="100"/>
      <c r="CG36" s="100"/>
      <c r="CH36" s="100"/>
      <c r="CI36" s="100"/>
      <c r="CJ36" s="100"/>
      <c r="CK36" s="100"/>
      <c r="CL36" s="100"/>
      <c r="CM36" s="100"/>
      <c r="CN36" s="100"/>
      <c r="CO36" s="101"/>
      <c r="CP36" s="100"/>
      <c r="CQ36" s="100"/>
      <c r="CR36" s="100"/>
      <c r="CS36" s="100"/>
      <c r="CT36" s="100"/>
      <c r="CU36" s="100"/>
      <c r="CV36" s="100"/>
      <c r="CW36" s="100"/>
      <c r="CX36" s="100"/>
      <c r="CY36" s="100"/>
      <c r="CZ36" s="101"/>
      <c r="DA36" s="100"/>
      <c r="DB36" s="100"/>
      <c r="DC36" s="100"/>
      <c r="DD36" s="100"/>
      <c r="DE36" s="100"/>
      <c r="DF36" s="100"/>
      <c r="DG36" s="100"/>
      <c r="DH36" s="100"/>
      <c r="DI36" s="100"/>
      <c r="DJ36" s="100"/>
      <c r="DK36" s="101"/>
      <c r="DL36" s="100"/>
      <c r="DM36" s="100"/>
      <c r="DN36" s="100"/>
      <c r="DO36" s="100"/>
      <c r="DP36" s="100"/>
      <c r="DQ36" s="100"/>
      <c r="DR36" s="100"/>
      <c r="DS36" s="100"/>
      <c r="DT36" s="100"/>
      <c r="DU36" s="100"/>
      <c r="DV36" s="101"/>
      <c r="DW36" s="100"/>
      <c r="DX36" s="100"/>
      <c r="DY36" s="100"/>
      <c r="DZ36" s="100"/>
      <c r="EA36" s="100"/>
      <c r="EB36" s="100"/>
      <c r="EC36" s="100"/>
      <c r="ED36" s="100"/>
      <c r="EE36" s="100"/>
      <c r="EF36" s="100"/>
      <c r="EG36" s="101"/>
      <c r="EH36" s="91"/>
      <c r="EI36" s="92"/>
      <c r="EJ36" s="93"/>
      <c r="EK36" s="92"/>
      <c r="EL36" s="94"/>
      <c r="EM36" s="95"/>
      <c r="EN36" s="73"/>
      <c r="EO36" s="96"/>
      <c r="EP36" s="96"/>
      <c r="EQ36" s="96"/>
      <c r="ER36" s="96"/>
      <c r="ES36" s="96"/>
      <c r="ET36" s="96"/>
    </row>
    <row r="37" spans="3:150" s="85" customFormat="1" ht="21" thickBot="1" x14ac:dyDescent="0.3">
      <c r="C37" s="181" t="s">
        <v>45</v>
      </c>
      <c r="D37" s="182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102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2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2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2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2"/>
      <c r="BI37" s="100"/>
      <c r="BJ37" s="100"/>
      <c r="BK37" s="100"/>
      <c r="BL37" s="100"/>
      <c r="BM37" s="100"/>
      <c r="BN37" s="100"/>
      <c r="BO37" s="100"/>
      <c r="BP37" s="100"/>
      <c r="BQ37" s="100"/>
      <c r="BR37" s="100"/>
      <c r="BS37" s="102"/>
      <c r="BT37" s="100"/>
      <c r="BU37" s="100"/>
      <c r="BV37" s="100"/>
      <c r="BW37" s="100"/>
      <c r="BX37" s="100"/>
      <c r="BY37" s="100"/>
      <c r="BZ37" s="100"/>
      <c r="CA37" s="100"/>
      <c r="CB37" s="100"/>
      <c r="CC37" s="100"/>
      <c r="CD37" s="102"/>
      <c r="CE37" s="100"/>
      <c r="CF37" s="100"/>
      <c r="CG37" s="100"/>
      <c r="CH37" s="100"/>
      <c r="CI37" s="100"/>
      <c r="CJ37" s="100"/>
      <c r="CK37" s="100"/>
      <c r="CL37" s="100"/>
      <c r="CM37" s="100"/>
      <c r="CN37" s="100"/>
      <c r="CO37" s="102"/>
      <c r="CP37" s="100"/>
      <c r="CQ37" s="100"/>
      <c r="CR37" s="100"/>
      <c r="CS37" s="100"/>
      <c r="CT37" s="100"/>
      <c r="CU37" s="100"/>
      <c r="CV37" s="100"/>
      <c r="CW37" s="100"/>
      <c r="CX37" s="100"/>
      <c r="CY37" s="100"/>
      <c r="CZ37" s="102"/>
      <c r="DA37" s="100"/>
      <c r="DB37" s="100"/>
      <c r="DC37" s="100"/>
      <c r="DD37" s="100"/>
      <c r="DE37" s="100"/>
      <c r="DF37" s="100"/>
      <c r="DG37" s="100"/>
      <c r="DH37" s="100"/>
      <c r="DI37" s="100"/>
      <c r="DJ37" s="100"/>
      <c r="DK37" s="102"/>
      <c r="DL37" s="100"/>
      <c r="DM37" s="100"/>
      <c r="DN37" s="100"/>
      <c r="DO37" s="100"/>
      <c r="DP37" s="100"/>
      <c r="DQ37" s="100"/>
      <c r="DR37" s="100"/>
      <c r="DS37" s="100"/>
      <c r="DT37" s="100"/>
      <c r="DU37" s="100"/>
      <c r="DV37" s="102"/>
      <c r="DW37" s="100"/>
      <c r="DX37" s="100"/>
      <c r="DY37" s="100"/>
      <c r="DZ37" s="100"/>
      <c r="EA37" s="100"/>
      <c r="EB37" s="100"/>
      <c r="EC37" s="100"/>
      <c r="ED37" s="100"/>
      <c r="EE37" s="100"/>
      <c r="EF37" s="100"/>
      <c r="EG37" s="102"/>
      <c r="EH37" s="91"/>
      <c r="EI37" s="92"/>
      <c r="EJ37" s="93"/>
      <c r="EK37" s="92"/>
      <c r="EL37" s="94"/>
      <c r="EM37" s="95"/>
      <c r="EN37" s="73"/>
      <c r="EO37" s="96"/>
      <c r="EP37" s="96"/>
      <c r="EQ37" s="96"/>
      <c r="ER37" s="96"/>
      <c r="ES37" s="96"/>
      <c r="ET37" s="96"/>
    </row>
    <row r="38" spans="3:150" s="85" customFormat="1" x14ac:dyDescent="0.25">
      <c r="C38" s="103"/>
      <c r="D38" s="104"/>
      <c r="E38" s="104"/>
      <c r="F38" s="104"/>
      <c r="G38" s="98"/>
      <c r="H38" s="98"/>
      <c r="I38" s="98"/>
      <c r="J38" s="98"/>
      <c r="K38" s="98"/>
      <c r="L38" s="98"/>
      <c r="M38" s="98"/>
      <c r="N38" s="98"/>
      <c r="O38" s="98"/>
      <c r="P38" s="105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5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5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5"/>
      <c r="AX38" s="100"/>
      <c r="AY38" s="100"/>
      <c r="AZ38" s="100"/>
      <c r="BA38" s="100"/>
      <c r="BB38" s="100"/>
      <c r="BC38" s="100"/>
      <c r="BD38" s="100"/>
      <c r="BE38" s="100"/>
      <c r="BF38" s="100"/>
      <c r="BG38" s="100"/>
      <c r="BH38" s="105"/>
      <c r="BI38" s="100"/>
      <c r="BJ38" s="100"/>
      <c r="BK38" s="100"/>
      <c r="BL38" s="100"/>
      <c r="BM38" s="100"/>
      <c r="BN38" s="100"/>
      <c r="BO38" s="100"/>
      <c r="BP38" s="100"/>
      <c r="BQ38" s="100"/>
      <c r="BR38" s="100"/>
      <c r="BS38" s="105"/>
      <c r="BT38" s="100"/>
      <c r="BU38" s="100"/>
      <c r="BV38" s="100"/>
      <c r="BW38" s="100"/>
      <c r="BX38" s="100"/>
      <c r="BY38" s="100"/>
      <c r="BZ38" s="100"/>
      <c r="CA38" s="100"/>
      <c r="CB38" s="100"/>
      <c r="CC38" s="100"/>
      <c r="CD38" s="105"/>
      <c r="CE38" s="100"/>
      <c r="CF38" s="100"/>
      <c r="CG38" s="100"/>
      <c r="CH38" s="100"/>
      <c r="CI38" s="100"/>
      <c r="CJ38" s="100"/>
      <c r="CK38" s="100"/>
      <c r="CL38" s="100"/>
      <c r="CM38" s="100"/>
      <c r="CN38" s="100"/>
      <c r="CO38" s="105"/>
      <c r="CP38" s="100"/>
      <c r="CQ38" s="100"/>
      <c r="CR38" s="100"/>
      <c r="CS38" s="100"/>
      <c r="CT38" s="100"/>
      <c r="CU38" s="100"/>
      <c r="CV38" s="100"/>
      <c r="CW38" s="100"/>
      <c r="CX38" s="100"/>
      <c r="CY38" s="100"/>
      <c r="CZ38" s="105"/>
      <c r="DA38" s="100"/>
      <c r="DB38" s="100"/>
      <c r="DC38" s="100"/>
      <c r="DD38" s="100"/>
      <c r="DE38" s="100"/>
      <c r="DF38" s="100"/>
      <c r="DG38" s="100"/>
      <c r="DH38" s="100"/>
      <c r="DI38" s="100"/>
      <c r="DJ38" s="100"/>
      <c r="DK38" s="105"/>
      <c r="DL38" s="100"/>
      <c r="DM38" s="100"/>
      <c r="DN38" s="100"/>
      <c r="DO38" s="100"/>
      <c r="DP38" s="100"/>
      <c r="DQ38" s="100"/>
      <c r="DR38" s="100"/>
      <c r="DS38" s="100"/>
      <c r="DT38" s="100"/>
      <c r="DU38" s="100"/>
      <c r="DV38" s="105"/>
      <c r="DW38" s="100"/>
      <c r="DX38" s="100"/>
      <c r="DY38" s="100"/>
      <c r="DZ38" s="100"/>
      <c r="EA38" s="100"/>
      <c r="EB38" s="100"/>
      <c r="EC38" s="100"/>
      <c r="ED38" s="100"/>
      <c r="EE38" s="100"/>
      <c r="EF38" s="100"/>
      <c r="EG38" s="105"/>
      <c r="EH38" s="91"/>
      <c r="EI38" s="92"/>
      <c r="EJ38" s="93"/>
      <c r="EK38" s="92"/>
      <c r="EL38" s="94"/>
      <c r="EM38" s="95"/>
      <c r="EN38" s="73"/>
      <c r="EO38" s="96"/>
      <c r="EP38" s="96"/>
      <c r="EQ38" s="96"/>
      <c r="ER38" s="96"/>
      <c r="ES38" s="96"/>
      <c r="ET38" s="96"/>
    </row>
    <row r="39" spans="3:150" x14ac:dyDescent="0.25">
      <c r="C39" s="103" t="s">
        <v>46</v>
      </c>
      <c r="D39" s="104"/>
      <c r="E39" s="104"/>
      <c r="F39" s="104"/>
      <c r="G39" s="106"/>
      <c r="H39" s="106"/>
      <c r="I39" s="106"/>
      <c r="J39" s="106"/>
      <c r="K39" s="106"/>
      <c r="L39" s="106"/>
      <c r="M39" s="106"/>
      <c r="N39" s="106"/>
      <c r="O39" s="106"/>
      <c r="P39" s="107">
        <f>(P33-P42)/P42</f>
        <v>2</v>
      </c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7">
        <f>(AA33-AA42)/AA42</f>
        <v>-0.9995638105412249</v>
      </c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7">
        <f>(AL33-AL42)/AL42</f>
        <v>-0.99987767172795539</v>
      </c>
      <c r="AM39" s="108"/>
      <c r="AN39" s="108"/>
      <c r="AO39" s="108"/>
      <c r="AP39" s="108"/>
      <c r="AQ39" s="108"/>
      <c r="AR39" s="108"/>
      <c r="AS39" s="108"/>
      <c r="AT39" s="108"/>
      <c r="AU39" s="108"/>
      <c r="AV39" s="108"/>
      <c r="AW39" s="107">
        <f>(AW33-AW42)/AW42</f>
        <v>-0.99991743573786107</v>
      </c>
      <c r="AX39" s="108"/>
      <c r="AY39" s="108"/>
      <c r="AZ39" s="108"/>
      <c r="BA39" s="108"/>
      <c r="BB39" s="108"/>
      <c r="BC39" s="108"/>
      <c r="BD39" s="108"/>
      <c r="BE39" s="108"/>
      <c r="BF39" s="108"/>
      <c r="BG39" s="108"/>
      <c r="BH39" s="107">
        <f>(BH33-BH42)/BH42</f>
        <v>-0.99994285145967976</v>
      </c>
      <c r="BI39" s="108"/>
      <c r="BJ39" s="108"/>
      <c r="BK39" s="108"/>
      <c r="BL39" s="108"/>
      <c r="BM39" s="108"/>
      <c r="BN39" s="108"/>
      <c r="BO39" s="108"/>
      <c r="BP39" s="108"/>
      <c r="BQ39" s="108"/>
      <c r="BR39" s="108"/>
      <c r="BS39" s="107">
        <f>(BS33-BS42)/BS42</f>
        <v>-0.9999539293828259</v>
      </c>
      <c r="BT39" s="108"/>
      <c r="BU39" s="108"/>
      <c r="BV39" s="108"/>
      <c r="BW39" s="108"/>
      <c r="BX39" s="108"/>
      <c r="BY39" s="108"/>
      <c r="BZ39" s="108"/>
      <c r="CA39" s="108"/>
      <c r="CB39" s="108"/>
      <c r="CC39" s="108"/>
      <c r="CD39" s="107">
        <f>(CD33-CD42)/CD42</f>
        <v>-0.99996105479818109</v>
      </c>
      <c r="CE39" s="108"/>
      <c r="CF39" s="108"/>
      <c r="CG39" s="108"/>
      <c r="CH39" s="108"/>
      <c r="CI39" s="108"/>
      <c r="CJ39" s="108"/>
      <c r="CK39" s="108"/>
      <c r="CL39" s="108"/>
      <c r="CM39" s="108"/>
      <c r="CN39" s="108"/>
      <c r="CO39" s="107">
        <f>(CO33-CO42)/CO42</f>
        <v>-0.9999661343500118</v>
      </c>
      <c r="CP39" s="108"/>
      <c r="CQ39" s="108"/>
      <c r="CR39" s="108"/>
      <c r="CS39" s="108"/>
      <c r="CT39" s="108"/>
      <c r="CU39" s="108"/>
      <c r="CV39" s="108"/>
      <c r="CW39" s="108"/>
      <c r="CX39" s="108"/>
      <c r="CY39" s="108"/>
      <c r="CZ39" s="107">
        <f>(CZ33-CZ42)/CZ42</f>
        <v>-0.99997179702983074</v>
      </c>
      <c r="DA39" s="108"/>
      <c r="DB39" s="108"/>
      <c r="DC39" s="108"/>
      <c r="DD39" s="108"/>
      <c r="DE39" s="108"/>
      <c r="DF39" s="108"/>
      <c r="DG39" s="108"/>
      <c r="DH39" s="108"/>
      <c r="DI39" s="108"/>
      <c r="DJ39" s="108"/>
      <c r="DK39" s="107">
        <f>(DK33-DK42)/DK42</f>
        <v>-0.9999744142602659</v>
      </c>
      <c r="DL39" s="108"/>
      <c r="DM39" s="108"/>
      <c r="DN39" s="108"/>
      <c r="DO39" s="108"/>
      <c r="DP39" s="108"/>
      <c r="DQ39" s="108"/>
      <c r="DR39" s="108"/>
      <c r="DS39" s="108"/>
      <c r="DT39" s="108"/>
      <c r="DU39" s="108"/>
      <c r="DV39" s="107">
        <f>(DV33-DV42)/DV42</f>
        <v>-0.99997579761586897</v>
      </c>
      <c r="DW39" s="108"/>
      <c r="DX39" s="108"/>
      <c r="DY39" s="108"/>
      <c r="DZ39" s="108"/>
      <c r="EA39" s="108"/>
      <c r="EB39" s="108"/>
      <c r="EC39" s="108"/>
      <c r="ED39" s="108"/>
      <c r="EE39" s="108"/>
      <c r="EF39" s="108"/>
      <c r="EG39" s="107">
        <f>(EG33-EG42)/EG42</f>
        <v>-0.99997759327571456</v>
      </c>
      <c r="EH39" s="109"/>
      <c r="EI39" s="109"/>
      <c r="EJ39" s="93"/>
      <c r="EK39" s="109"/>
      <c r="EL39" s="110"/>
      <c r="EM39" s="95"/>
      <c r="EN39" s="109"/>
    </row>
    <row r="40" spans="3:150" s="85" customFormat="1" ht="21" thickBot="1" x14ac:dyDescent="0.3">
      <c r="C40" s="111"/>
      <c r="D40" s="112"/>
      <c r="E40" s="112"/>
      <c r="F40" s="112"/>
      <c r="G40" s="113"/>
      <c r="H40" s="113"/>
      <c r="I40" s="113"/>
      <c r="J40" s="113"/>
      <c r="K40" s="113"/>
      <c r="L40" s="113"/>
      <c r="M40" s="113"/>
      <c r="N40" s="113"/>
      <c r="O40" s="113"/>
      <c r="P40" s="114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4"/>
      <c r="AB40" s="113"/>
      <c r="AC40" s="113"/>
      <c r="AD40" s="113"/>
      <c r="AE40" s="113"/>
      <c r="AF40" s="113"/>
      <c r="AG40" s="113"/>
      <c r="AH40" s="113"/>
      <c r="AI40" s="113"/>
      <c r="AJ40" s="113"/>
      <c r="AK40" s="113"/>
      <c r="AL40" s="114"/>
      <c r="AM40" s="113"/>
      <c r="AN40" s="113"/>
      <c r="AO40" s="113"/>
      <c r="AP40" s="113"/>
      <c r="AQ40" s="113"/>
      <c r="AR40" s="113"/>
      <c r="AS40" s="113"/>
      <c r="AT40" s="113"/>
      <c r="AU40" s="113"/>
      <c r="AV40" s="113"/>
      <c r="AW40" s="114"/>
      <c r="AX40" s="113"/>
      <c r="AY40" s="113"/>
      <c r="AZ40" s="113"/>
      <c r="BA40" s="113"/>
      <c r="BB40" s="113"/>
      <c r="BC40" s="113"/>
      <c r="BD40" s="113"/>
      <c r="BE40" s="113"/>
      <c r="BF40" s="113"/>
      <c r="BG40" s="113"/>
      <c r="BH40" s="114"/>
      <c r="BI40" s="113"/>
      <c r="BJ40" s="113"/>
      <c r="BK40" s="113"/>
      <c r="BL40" s="113"/>
      <c r="BM40" s="113"/>
      <c r="BN40" s="113"/>
      <c r="BO40" s="113"/>
      <c r="BP40" s="113"/>
      <c r="BQ40" s="113"/>
      <c r="BR40" s="113"/>
      <c r="BS40" s="114"/>
      <c r="BT40" s="113"/>
      <c r="BU40" s="113"/>
      <c r="BV40" s="113"/>
      <c r="BW40" s="113"/>
      <c r="BX40" s="113"/>
      <c r="BY40" s="113"/>
      <c r="BZ40" s="113"/>
      <c r="CA40" s="113"/>
      <c r="CB40" s="113"/>
      <c r="CC40" s="113"/>
      <c r="CD40" s="114"/>
      <c r="CE40" s="113"/>
      <c r="CF40" s="113"/>
      <c r="CG40" s="113"/>
      <c r="CH40" s="113"/>
      <c r="CI40" s="113"/>
      <c r="CJ40" s="113"/>
      <c r="CK40" s="113"/>
      <c r="CL40" s="113"/>
      <c r="CM40" s="113"/>
      <c r="CN40" s="113"/>
      <c r="CO40" s="114"/>
      <c r="CP40" s="113"/>
      <c r="CQ40" s="113"/>
      <c r="CR40" s="113"/>
      <c r="CS40" s="113"/>
      <c r="CT40" s="113"/>
      <c r="CU40" s="113"/>
      <c r="CV40" s="113"/>
      <c r="CW40" s="113"/>
      <c r="CX40" s="113"/>
      <c r="CY40" s="113"/>
      <c r="CZ40" s="114"/>
      <c r="DA40" s="113"/>
      <c r="DB40" s="113"/>
      <c r="DC40" s="113"/>
      <c r="DD40" s="113"/>
      <c r="DE40" s="113"/>
      <c r="DF40" s="113"/>
      <c r="DG40" s="113"/>
      <c r="DH40" s="113"/>
      <c r="DI40" s="113"/>
      <c r="DJ40" s="113"/>
      <c r="DK40" s="114"/>
      <c r="DL40" s="113"/>
      <c r="DM40" s="113"/>
      <c r="DN40" s="113"/>
      <c r="DO40" s="113"/>
      <c r="DP40" s="113"/>
      <c r="DQ40" s="113"/>
      <c r="DR40" s="113"/>
      <c r="DS40" s="113"/>
      <c r="DT40" s="113"/>
      <c r="DU40" s="113"/>
      <c r="DV40" s="114"/>
      <c r="DW40" s="113"/>
      <c r="DX40" s="113"/>
      <c r="DY40" s="113"/>
      <c r="DZ40" s="113"/>
      <c r="EA40" s="113"/>
      <c r="EB40" s="113"/>
      <c r="EC40" s="113"/>
      <c r="ED40" s="113"/>
      <c r="EE40" s="113"/>
      <c r="EF40" s="113"/>
      <c r="EG40" s="115"/>
      <c r="EH40" s="92"/>
      <c r="EI40" s="92"/>
      <c r="EJ40" s="116"/>
      <c r="EK40" s="92"/>
      <c r="EL40" s="94"/>
      <c r="EM40" s="95"/>
      <c r="EN40" s="73"/>
      <c r="EO40" s="96"/>
      <c r="EP40" s="96"/>
      <c r="EQ40" s="96"/>
      <c r="ER40" s="96"/>
      <c r="ES40" s="96"/>
      <c r="ET40" s="96"/>
    </row>
    <row r="41" spans="3:150" ht="21" thickBot="1" x14ac:dyDescent="0.3">
      <c r="C41" s="71" t="s">
        <v>47</v>
      </c>
      <c r="D41" s="72"/>
      <c r="E41" s="72"/>
      <c r="F41" s="73"/>
      <c r="G41" s="80"/>
      <c r="H41" s="80"/>
      <c r="I41" s="80"/>
      <c r="J41" s="80"/>
      <c r="K41" s="80"/>
      <c r="L41" s="80"/>
      <c r="M41" s="80"/>
      <c r="N41" s="80"/>
      <c r="O41" s="80"/>
      <c r="P41" s="117">
        <v>100</v>
      </c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117">
        <f>AA69</f>
        <v>687674.53</v>
      </c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117">
        <f>AL69</f>
        <v>1764643.01</v>
      </c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117">
        <f>AW69</f>
        <v>1181115.81</v>
      </c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117">
        <f>BH69</f>
        <v>1615944.5599999998</v>
      </c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117">
        <f>BS69</f>
        <v>1262264.6800000002</v>
      </c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117">
        <f>CD69</f>
        <v>1191388.6300000001</v>
      </c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117">
        <f>CO69</f>
        <v>1155402.4300000002</v>
      </c>
      <c r="CP41" s="80"/>
      <c r="CQ41" s="80"/>
      <c r="CR41" s="80"/>
      <c r="CS41" s="80"/>
      <c r="CT41" s="80"/>
      <c r="CU41" s="80"/>
      <c r="CV41" s="80"/>
      <c r="CW41" s="80"/>
      <c r="CX41" s="80"/>
      <c r="CY41" s="80"/>
      <c r="CZ41" s="117">
        <f>CZ69</f>
        <v>1778643.8599999999</v>
      </c>
      <c r="DK41" s="117">
        <f>DK69</f>
        <v>1088103.9599999997</v>
      </c>
      <c r="DV41" s="117">
        <f>DV69</f>
        <v>670191.56999999995</v>
      </c>
      <c r="EG41" s="117">
        <f>EG69</f>
        <v>993364.8899999999</v>
      </c>
    </row>
    <row r="42" spans="3:150" ht="21" thickBot="1" x14ac:dyDescent="0.3">
      <c r="C42" s="78" t="s">
        <v>48</v>
      </c>
      <c r="D42" s="79"/>
      <c r="E42" s="79"/>
      <c r="F42" s="73"/>
      <c r="G42" s="118"/>
      <c r="H42" s="80"/>
      <c r="I42" s="80"/>
      <c r="J42" s="80"/>
      <c r="K42" s="80"/>
      <c r="L42" s="80"/>
      <c r="M42" s="80"/>
      <c r="N42" s="80"/>
      <c r="O42" s="80"/>
      <c r="P42" s="81">
        <f>P41</f>
        <v>100</v>
      </c>
      <c r="Q42" s="119"/>
      <c r="R42" s="119"/>
      <c r="S42" s="82"/>
      <c r="T42" s="82"/>
      <c r="U42" s="82"/>
      <c r="V42" s="82"/>
      <c r="W42" s="82"/>
      <c r="X42" s="82"/>
      <c r="Y42" s="82"/>
      <c r="Z42" s="82"/>
      <c r="AA42" s="81">
        <f>P42+AA41</f>
        <v>687774.53</v>
      </c>
      <c r="AB42" s="119"/>
      <c r="AC42" s="119"/>
      <c r="AD42" s="82"/>
      <c r="AE42" s="82"/>
      <c r="AF42" s="82"/>
      <c r="AG42" s="82"/>
      <c r="AH42" s="82"/>
      <c r="AI42" s="82"/>
      <c r="AJ42" s="82"/>
      <c r="AK42" s="82"/>
      <c r="AL42" s="81">
        <f>AA42+AL41</f>
        <v>2452417.54</v>
      </c>
      <c r="AM42" s="118"/>
      <c r="AN42" s="118"/>
      <c r="AO42" s="80"/>
      <c r="AP42" s="80"/>
      <c r="AQ42" s="80"/>
      <c r="AR42" s="80"/>
      <c r="AS42" s="80"/>
      <c r="AT42" s="80"/>
      <c r="AU42" s="80"/>
      <c r="AV42" s="80"/>
      <c r="AW42" s="81">
        <f>AL42+AW41</f>
        <v>3633533.35</v>
      </c>
      <c r="AX42" s="118"/>
      <c r="AY42" s="118"/>
      <c r="AZ42" s="80"/>
      <c r="BA42" s="80"/>
      <c r="BB42" s="80"/>
      <c r="BC42" s="80"/>
      <c r="BD42" s="80"/>
      <c r="BE42" s="80"/>
      <c r="BF42" s="80"/>
      <c r="BG42" s="80"/>
      <c r="BH42" s="81">
        <f>AW42+BH41</f>
        <v>5249477.91</v>
      </c>
      <c r="BI42" s="118"/>
      <c r="BJ42" s="118"/>
      <c r="BK42" s="80"/>
      <c r="BL42" s="80"/>
      <c r="BM42" s="80"/>
      <c r="BN42" s="80"/>
      <c r="BO42" s="80"/>
      <c r="BP42" s="80"/>
      <c r="BQ42" s="80"/>
      <c r="BR42" s="80"/>
      <c r="BS42" s="81">
        <f>BH42+BS41</f>
        <v>6511742.5899999999</v>
      </c>
      <c r="BT42" s="118"/>
      <c r="BU42" s="118"/>
      <c r="BV42" s="80"/>
      <c r="BW42" s="80"/>
      <c r="BX42" s="80"/>
      <c r="BY42" s="80"/>
      <c r="BZ42" s="80"/>
      <c r="CA42" s="80"/>
      <c r="CB42" s="80"/>
      <c r="CC42" s="80"/>
      <c r="CD42" s="81">
        <f>BS42+CD41</f>
        <v>7703131.2199999997</v>
      </c>
      <c r="CE42" s="118"/>
      <c r="CF42" s="118"/>
      <c r="CG42" s="80"/>
      <c r="CH42" s="80"/>
      <c r="CI42" s="80"/>
      <c r="CJ42" s="80"/>
      <c r="CK42" s="80"/>
      <c r="CL42" s="80"/>
      <c r="CM42" s="80"/>
      <c r="CN42" s="80"/>
      <c r="CO42" s="81">
        <f>CD42+CO41</f>
        <v>8858533.6500000004</v>
      </c>
      <c r="CP42" s="118"/>
      <c r="CQ42" s="118"/>
      <c r="CR42" s="80"/>
      <c r="CS42" s="80"/>
      <c r="CT42" s="80"/>
      <c r="CU42" s="80"/>
      <c r="CV42" s="80"/>
      <c r="CW42" s="80"/>
      <c r="CX42" s="80"/>
      <c r="CY42" s="80"/>
      <c r="CZ42" s="81">
        <f>CO42+CZ41</f>
        <v>10637177.51</v>
      </c>
      <c r="DK42" s="81">
        <f>CZ42+DK41</f>
        <v>11725281.469999999</v>
      </c>
      <c r="DV42" s="81">
        <f>DK42+DV41</f>
        <v>12395473.039999999</v>
      </c>
      <c r="EG42" s="81">
        <f>DV42+EG41</f>
        <v>13388837.93</v>
      </c>
    </row>
    <row r="43" spans="3:150" s="120" customFormat="1" ht="60.75" customHeight="1" thickBot="1" x14ac:dyDescent="0.3"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121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1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  <c r="AL43" s="123"/>
      <c r="AM43" s="122"/>
      <c r="AN43" s="122"/>
      <c r="AO43" s="122"/>
      <c r="AP43" s="122"/>
      <c r="AQ43" s="122"/>
      <c r="AR43" s="122"/>
      <c r="AS43" s="122"/>
      <c r="AT43" s="122"/>
      <c r="AU43" s="122"/>
      <c r="AV43" s="122"/>
      <c r="AW43" s="123"/>
      <c r="AX43" s="122"/>
      <c r="AY43" s="122"/>
      <c r="AZ43" s="122"/>
      <c r="BA43" s="122"/>
      <c r="BB43" s="122"/>
      <c r="BC43" s="122"/>
      <c r="BD43" s="122"/>
      <c r="BE43" s="122"/>
      <c r="BF43" s="122"/>
      <c r="BG43" s="122"/>
      <c r="BH43" s="123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3"/>
      <c r="BT43" s="122"/>
      <c r="BU43" s="122"/>
      <c r="BV43" s="122"/>
      <c r="BW43" s="122"/>
      <c r="BX43" s="122"/>
      <c r="BY43" s="122"/>
      <c r="BZ43" s="122"/>
      <c r="CA43" s="122"/>
      <c r="CB43" s="122"/>
      <c r="CC43" s="122"/>
      <c r="CD43" s="123"/>
      <c r="CE43" s="122"/>
      <c r="CF43" s="122"/>
      <c r="CG43" s="122"/>
      <c r="CH43" s="122"/>
      <c r="CI43" s="122"/>
      <c r="CJ43" s="122"/>
      <c r="CK43" s="122"/>
      <c r="CL43" s="122"/>
      <c r="CM43" s="122"/>
      <c r="CN43" s="122"/>
      <c r="CO43" s="123"/>
      <c r="CP43" s="122"/>
      <c r="CQ43" s="122"/>
      <c r="CR43" s="122"/>
      <c r="CS43" s="122"/>
      <c r="CT43" s="122"/>
      <c r="CU43" s="122"/>
      <c r="CV43" s="122"/>
      <c r="CW43" s="122"/>
      <c r="CX43" s="122"/>
      <c r="CY43" s="122"/>
      <c r="CZ43" s="123"/>
      <c r="DA43" s="122"/>
      <c r="DB43" s="122"/>
      <c r="DC43" s="122"/>
      <c r="DD43" s="122"/>
      <c r="DE43" s="122"/>
      <c r="DF43" s="122"/>
      <c r="DG43" s="122"/>
      <c r="DH43" s="122"/>
      <c r="DI43" s="122"/>
      <c r="DJ43" s="122"/>
      <c r="DK43" s="123"/>
      <c r="DL43" s="122"/>
      <c r="DM43" s="122"/>
      <c r="DN43" s="122"/>
      <c r="DO43" s="122"/>
      <c r="DP43" s="122"/>
      <c r="DQ43" s="122"/>
      <c r="DR43" s="122"/>
      <c r="DS43" s="122"/>
      <c r="DT43" s="122"/>
      <c r="DU43" s="122"/>
      <c r="DV43" s="123"/>
      <c r="DW43" s="122"/>
      <c r="DX43" s="122"/>
      <c r="DY43" s="122"/>
      <c r="DZ43" s="122"/>
      <c r="EA43" s="122"/>
      <c r="EB43" s="122"/>
      <c r="EC43" s="122"/>
      <c r="ED43" s="122"/>
      <c r="EE43" s="122"/>
      <c r="EF43" s="122"/>
      <c r="EG43" s="123"/>
      <c r="EH43" s="73"/>
      <c r="EI43" s="73"/>
      <c r="EJ43" s="123"/>
      <c r="EK43" s="124"/>
      <c r="EL43" s="125"/>
      <c r="EM43" s="95"/>
      <c r="EN43" s="73"/>
      <c r="EO43" s="73"/>
      <c r="EP43" s="73"/>
      <c r="EQ43" s="73"/>
      <c r="ER43" s="73"/>
      <c r="ES43" s="73"/>
      <c r="ET43" s="73"/>
    </row>
    <row r="44" spans="3:150" s="21" customFormat="1" ht="21" thickBot="1" x14ac:dyDescent="0.3">
      <c r="C44" s="126" t="s">
        <v>49</v>
      </c>
      <c r="D44" s="126"/>
      <c r="E44" s="126"/>
      <c r="F44" s="56" t="s">
        <v>50</v>
      </c>
      <c r="G44" s="176" t="s">
        <v>9</v>
      </c>
      <c r="H44" s="177"/>
      <c r="I44" s="177"/>
      <c r="J44" s="177"/>
      <c r="K44" s="177"/>
      <c r="L44" s="177"/>
      <c r="M44" s="177"/>
      <c r="N44" s="177"/>
      <c r="O44" s="177"/>
      <c r="P44" s="177"/>
      <c r="Q44" s="178"/>
      <c r="R44" s="176" t="s">
        <v>10</v>
      </c>
      <c r="S44" s="177"/>
      <c r="T44" s="177"/>
      <c r="U44" s="177"/>
      <c r="V44" s="177"/>
      <c r="W44" s="177"/>
      <c r="X44" s="177"/>
      <c r="Y44" s="177"/>
      <c r="Z44" s="177"/>
      <c r="AA44" s="177"/>
      <c r="AB44" s="178"/>
      <c r="AC44" s="176" t="s">
        <v>11</v>
      </c>
      <c r="AD44" s="177"/>
      <c r="AE44" s="177"/>
      <c r="AF44" s="177"/>
      <c r="AG44" s="177"/>
      <c r="AH44" s="177"/>
      <c r="AI44" s="177"/>
      <c r="AJ44" s="177"/>
      <c r="AK44" s="177"/>
      <c r="AL44" s="177"/>
      <c r="AM44" s="178"/>
      <c r="AN44" s="176" t="s">
        <v>12</v>
      </c>
      <c r="AO44" s="177"/>
      <c r="AP44" s="177"/>
      <c r="AQ44" s="177"/>
      <c r="AR44" s="177"/>
      <c r="AS44" s="177"/>
      <c r="AT44" s="177"/>
      <c r="AU44" s="177"/>
      <c r="AV44" s="177"/>
      <c r="AW44" s="177"/>
      <c r="AX44" s="178"/>
      <c r="AY44" s="176" t="s">
        <v>13</v>
      </c>
      <c r="AZ44" s="177"/>
      <c r="BA44" s="177"/>
      <c r="BB44" s="177"/>
      <c r="BC44" s="177"/>
      <c r="BD44" s="177"/>
      <c r="BE44" s="177"/>
      <c r="BF44" s="177"/>
      <c r="BG44" s="177"/>
      <c r="BH44" s="177"/>
      <c r="BI44" s="178"/>
      <c r="BJ44" s="176" t="s">
        <v>14</v>
      </c>
      <c r="BK44" s="177"/>
      <c r="BL44" s="177"/>
      <c r="BM44" s="177"/>
      <c r="BN44" s="177"/>
      <c r="BO44" s="177"/>
      <c r="BP44" s="177"/>
      <c r="BQ44" s="177"/>
      <c r="BR44" s="177"/>
      <c r="BS44" s="177"/>
      <c r="BT44" s="178"/>
      <c r="BU44" s="176" t="s">
        <v>15</v>
      </c>
      <c r="BV44" s="177"/>
      <c r="BW44" s="177"/>
      <c r="BX44" s="177"/>
      <c r="BY44" s="177"/>
      <c r="BZ44" s="177"/>
      <c r="CA44" s="177"/>
      <c r="CB44" s="177"/>
      <c r="CC44" s="177"/>
      <c r="CD44" s="177"/>
      <c r="CE44" s="178"/>
      <c r="CF44" s="176" t="s">
        <v>16</v>
      </c>
      <c r="CG44" s="177"/>
      <c r="CH44" s="177"/>
      <c r="CI44" s="177"/>
      <c r="CJ44" s="177"/>
      <c r="CK44" s="177"/>
      <c r="CL44" s="177"/>
      <c r="CM44" s="177"/>
      <c r="CN44" s="177"/>
      <c r="CO44" s="177"/>
      <c r="CP44" s="178"/>
      <c r="CQ44" s="176" t="s">
        <v>17</v>
      </c>
      <c r="CR44" s="177"/>
      <c r="CS44" s="177"/>
      <c r="CT44" s="177"/>
      <c r="CU44" s="177"/>
      <c r="CV44" s="177"/>
      <c r="CW44" s="177"/>
      <c r="CX44" s="177"/>
      <c r="CY44" s="177"/>
      <c r="CZ44" s="177"/>
      <c r="DA44" s="178"/>
      <c r="DB44" s="176" t="s">
        <v>18</v>
      </c>
      <c r="DC44" s="177"/>
      <c r="DD44" s="177"/>
      <c r="DE44" s="177"/>
      <c r="DF44" s="177"/>
      <c r="DG44" s="177"/>
      <c r="DH44" s="177"/>
      <c r="DI44" s="177"/>
      <c r="DJ44" s="177"/>
      <c r="DK44" s="177"/>
      <c r="DL44" s="178"/>
      <c r="DM44" s="176" t="s">
        <v>19</v>
      </c>
      <c r="DN44" s="177"/>
      <c r="DO44" s="177"/>
      <c r="DP44" s="177"/>
      <c r="DQ44" s="177"/>
      <c r="DR44" s="177"/>
      <c r="DS44" s="177"/>
      <c r="DT44" s="177"/>
      <c r="DU44" s="177"/>
      <c r="DV44" s="177"/>
      <c r="DW44" s="178"/>
      <c r="DX44" s="176" t="s">
        <v>20</v>
      </c>
      <c r="DY44" s="177"/>
      <c r="DZ44" s="177"/>
      <c r="EA44" s="177"/>
      <c r="EB44" s="177"/>
      <c r="EC44" s="177"/>
      <c r="ED44" s="177"/>
      <c r="EE44" s="177"/>
      <c r="EF44" s="177"/>
      <c r="EG44" s="177"/>
      <c r="EH44" s="178"/>
      <c r="EI44" s="127" t="s">
        <v>21</v>
      </c>
      <c r="EJ44" s="128" t="s">
        <v>51</v>
      </c>
      <c r="EK44" s="129" t="s">
        <v>52</v>
      </c>
      <c r="EL44" s="129" t="s">
        <v>52</v>
      </c>
      <c r="EM44" s="179" t="s">
        <v>25</v>
      </c>
      <c r="EN44" s="130" t="s">
        <v>53</v>
      </c>
      <c r="EO44" s="19"/>
      <c r="EP44" s="19"/>
      <c r="EQ44" s="19"/>
      <c r="ER44" s="20"/>
      <c r="ES44" s="20"/>
      <c r="ET44" s="20"/>
    </row>
    <row r="45" spans="3:150" ht="43.5" thickBot="1" x14ac:dyDescent="0.3">
      <c r="G45" s="29" t="s">
        <v>27</v>
      </c>
      <c r="H45" s="23" t="s">
        <v>28</v>
      </c>
      <c r="I45" s="23" t="s">
        <v>29</v>
      </c>
      <c r="J45" s="23" t="s">
        <v>30</v>
      </c>
      <c r="K45" s="24" t="s">
        <v>31</v>
      </c>
      <c r="L45" s="22" t="s">
        <v>32</v>
      </c>
      <c r="M45" s="25" t="s">
        <v>33</v>
      </c>
      <c r="N45" s="26" t="s">
        <v>38</v>
      </c>
      <c r="O45" s="26" t="s">
        <v>35</v>
      </c>
      <c r="P45" s="27" t="s">
        <v>36</v>
      </c>
      <c r="Q45" s="28" t="s">
        <v>37</v>
      </c>
      <c r="R45" s="29" t="s">
        <v>27</v>
      </c>
      <c r="S45" s="23" t="s">
        <v>28</v>
      </c>
      <c r="T45" s="23" t="s">
        <v>29</v>
      </c>
      <c r="U45" s="23" t="s">
        <v>30</v>
      </c>
      <c r="V45" s="24" t="s">
        <v>31</v>
      </c>
      <c r="W45" s="22" t="s">
        <v>32</v>
      </c>
      <c r="X45" s="25" t="s">
        <v>33</v>
      </c>
      <c r="Y45" s="26" t="s">
        <v>38</v>
      </c>
      <c r="Z45" s="26" t="s">
        <v>35</v>
      </c>
      <c r="AA45" s="27" t="s">
        <v>36</v>
      </c>
      <c r="AB45" s="28" t="s">
        <v>37</v>
      </c>
      <c r="AC45" s="29" t="s">
        <v>27</v>
      </c>
      <c r="AD45" s="23" t="s">
        <v>28</v>
      </c>
      <c r="AE45" s="23" t="s">
        <v>29</v>
      </c>
      <c r="AF45" s="23" t="s">
        <v>30</v>
      </c>
      <c r="AG45" s="24" t="s">
        <v>31</v>
      </c>
      <c r="AH45" s="22" t="s">
        <v>32</v>
      </c>
      <c r="AI45" s="25" t="s">
        <v>33</v>
      </c>
      <c r="AJ45" s="26" t="s">
        <v>38</v>
      </c>
      <c r="AK45" s="26" t="s">
        <v>35</v>
      </c>
      <c r="AL45" s="27" t="s">
        <v>36</v>
      </c>
      <c r="AM45" s="28" t="s">
        <v>37</v>
      </c>
      <c r="AN45" s="29" t="s">
        <v>27</v>
      </c>
      <c r="AO45" s="23" t="s">
        <v>28</v>
      </c>
      <c r="AP45" s="23" t="s">
        <v>29</v>
      </c>
      <c r="AQ45" s="23" t="s">
        <v>30</v>
      </c>
      <c r="AR45" s="24" t="s">
        <v>31</v>
      </c>
      <c r="AS45" s="22" t="s">
        <v>32</v>
      </c>
      <c r="AT45" s="25" t="s">
        <v>33</v>
      </c>
      <c r="AU45" s="26" t="s">
        <v>38</v>
      </c>
      <c r="AV45" s="26" t="s">
        <v>35</v>
      </c>
      <c r="AW45" s="27" t="s">
        <v>36</v>
      </c>
      <c r="AX45" s="28" t="s">
        <v>37</v>
      </c>
      <c r="AY45" s="29" t="s">
        <v>27</v>
      </c>
      <c r="AZ45" s="23" t="s">
        <v>28</v>
      </c>
      <c r="BA45" s="23" t="s">
        <v>29</v>
      </c>
      <c r="BB45" s="23" t="s">
        <v>30</v>
      </c>
      <c r="BC45" s="24" t="s">
        <v>31</v>
      </c>
      <c r="BD45" s="22" t="s">
        <v>32</v>
      </c>
      <c r="BE45" s="25" t="s">
        <v>33</v>
      </c>
      <c r="BF45" s="26" t="s">
        <v>38</v>
      </c>
      <c r="BG45" s="26" t="s">
        <v>35</v>
      </c>
      <c r="BH45" s="27" t="s">
        <v>36</v>
      </c>
      <c r="BI45" s="28" t="s">
        <v>37</v>
      </c>
      <c r="BJ45" s="29" t="s">
        <v>27</v>
      </c>
      <c r="BK45" s="23" t="s">
        <v>28</v>
      </c>
      <c r="BL45" s="23" t="s">
        <v>29</v>
      </c>
      <c r="BM45" s="23" t="s">
        <v>30</v>
      </c>
      <c r="BN45" s="24" t="s">
        <v>31</v>
      </c>
      <c r="BO45" s="22" t="s">
        <v>32</v>
      </c>
      <c r="BP45" s="25" t="s">
        <v>33</v>
      </c>
      <c r="BQ45" s="26" t="s">
        <v>38</v>
      </c>
      <c r="BR45" s="26" t="s">
        <v>35</v>
      </c>
      <c r="BS45" s="27" t="s">
        <v>36</v>
      </c>
      <c r="BT45" s="28" t="s">
        <v>37</v>
      </c>
      <c r="BU45" s="29" t="s">
        <v>27</v>
      </c>
      <c r="BV45" s="23" t="s">
        <v>28</v>
      </c>
      <c r="BW45" s="23" t="s">
        <v>29</v>
      </c>
      <c r="BX45" s="23" t="s">
        <v>30</v>
      </c>
      <c r="BY45" s="24" t="s">
        <v>31</v>
      </c>
      <c r="BZ45" s="22" t="s">
        <v>32</v>
      </c>
      <c r="CA45" s="25" t="s">
        <v>33</v>
      </c>
      <c r="CB45" s="26" t="s">
        <v>38</v>
      </c>
      <c r="CC45" s="26" t="s">
        <v>35</v>
      </c>
      <c r="CD45" s="27" t="s">
        <v>36</v>
      </c>
      <c r="CE45" s="28" t="s">
        <v>37</v>
      </c>
      <c r="CF45" s="29" t="s">
        <v>27</v>
      </c>
      <c r="CG45" s="23" t="s">
        <v>28</v>
      </c>
      <c r="CH45" s="23" t="s">
        <v>29</v>
      </c>
      <c r="CI45" s="23" t="s">
        <v>30</v>
      </c>
      <c r="CJ45" s="24" t="s">
        <v>31</v>
      </c>
      <c r="CK45" s="22" t="s">
        <v>32</v>
      </c>
      <c r="CL45" s="25" t="s">
        <v>33</v>
      </c>
      <c r="CM45" s="26" t="s">
        <v>38</v>
      </c>
      <c r="CN45" s="26" t="s">
        <v>35</v>
      </c>
      <c r="CO45" s="27" t="s">
        <v>36</v>
      </c>
      <c r="CP45" s="28" t="s">
        <v>37</v>
      </c>
      <c r="CQ45" s="29" t="s">
        <v>27</v>
      </c>
      <c r="CR45" s="23" t="s">
        <v>28</v>
      </c>
      <c r="CS45" s="23" t="s">
        <v>29</v>
      </c>
      <c r="CT45" s="23" t="s">
        <v>30</v>
      </c>
      <c r="CU45" s="24" t="s">
        <v>31</v>
      </c>
      <c r="CV45" s="22" t="s">
        <v>32</v>
      </c>
      <c r="CW45" s="25" t="s">
        <v>33</v>
      </c>
      <c r="CX45" s="26" t="s">
        <v>38</v>
      </c>
      <c r="CY45" s="26" t="s">
        <v>35</v>
      </c>
      <c r="CZ45" s="27" t="s">
        <v>36</v>
      </c>
      <c r="DA45" s="28" t="s">
        <v>37</v>
      </c>
      <c r="DB45" s="29" t="s">
        <v>27</v>
      </c>
      <c r="DC45" s="23" t="s">
        <v>28</v>
      </c>
      <c r="DD45" s="23" t="s">
        <v>29</v>
      </c>
      <c r="DE45" s="23" t="s">
        <v>30</v>
      </c>
      <c r="DF45" s="24" t="s">
        <v>31</v>
      </c>
      <c r="DG45" s="22" t="s">
        <v>32</v>
      </c>
      <c r="DH45" s="25" t="s">
        <v>33</v>
      </c>
      <c r="DI45" s="26" t="s">
        <v>38</v>
      </c>
      <c r="DJ45" s="26" t="s">
        <v>35</v>
      </c>
      <c r="DK45" s="27" t="s">
        <v>36</v>
      </c>
      <c r="DL45" s="28" t="s">
        <v>37</v>
      </c>
      <c r="DM45" s="29" t="s">
        <v>27</v>
      </c>
      <c r="DN45" s="23" t="s">
        <v>28</v>
      </c>
      <c r="DO45" s="23" t="s">
        <v>29</v>
      </c>
      <c r="DP45" s="23" t="s">
        <v>30</v>
      </c>
      <c r="DQ45" s="24" t="s">
        <v>31</v>
      </c>
      <c r="DR45" s="22" t="s">
        <v>32</v>
      </c>
      <c r="DS45" s="25" t="s">
        <v>33</v>
      </c>
      <c r="DT45" s="26" t="s">
        <v>38</v>
      </c>
      <c r="DU45" s="26" t="s">
        <v>35</v>
      </c>
      <c r="DV45" s="27" t="s">
        <v>36</v>
      </c>
      <c r="DW45" s="28" t="s">
        <v>37</v>
      </c>
      <c r="DX45" s="29" t="s">
        <v>27</v>
      </c>
      <c r="DY45" s="23" t="s">
        <v>28</v>
      </c>
      <c r="DZ45" s="23" t="s">
        <v>29</v>
      </c>
      <c r="EA45" s="23" t="s">
        <v>30</v>
      </c>
      <c r="EB45" s="24" t="s">
        <v>31</v>
      </c>
      <c r="EC45" s="22" t="s">
        <v>32</v>
      </c>
      <c r="ED45" s="25" t="s">
        <v>33</v>
      </c>
      <c r="EE45" s="26" t="s">
        <v>38</v>
      </c>
      <c r="EF45" s="26" t="s">
        <v>35</v>
      </c>
      <c r="EG45" s="27" t="s">
        <v>36</v>
      </c>
      <c r="EH45" s="28" t="s">
        <v>37</v>
      </c>
      <c r="EI45" s="131" t="s">
        <v>54</v>
      </c>
      <c r="EJ45" s="132" t="s">
        <v>55</v>
      </c>
      <c r="EK45" s="133" t="s">
        <v>56</v>
      </c>
      <c r="EL45" s="133" t="s">
        <v>57</v>
      </c>
      <c r="EM45" s="180"/>
      <c r="EN45" s="134" t="s">
        <v>58</v>
      </c>
      <c r="EO45" s="10"/>
      <c r="EP45" s="10"/>
      <c r="EQ45" s="10"/>
    </row>
    <row r="46" spans="3:150" s="13" customFormat="1" x14ac:dyDescent="0.25">
      <c r="C46" s="135" t="s">
        <v>59</v>
      </c>
      <c r="D46" s="135"/>
      <c r="E46" s="135"/>
      <c r="F46" s="136">
        <v>70027</v>
      </c>
      <c r="G46" s="137">
        <v>0</v>
      </c>
      <c r="H46" s="138">
        <v>14934</v>
      </c>
      <c r="I46" s="138"/>
      <c r="J46" s="138"/>
      <c r="K46" s="138"/>
      <c r="L46" s="138"/>
      <c r="M46" s="138">
        <f>H46-I46-J46-L46</f>
        <v>14934</v>
      </c>
      <c r="N46" s="139">
        <f>Q83/Q46</f>
        <v>0</v>
      </c>
      <c r="O46" s="138"/>
      <c r="P46" s="140">
        <f t="shared" ref="P46:P68" si="55">$D46*M46</f>
        <v>0</v>
      </c>
      <c r="Q46" s="141">
        <f t="shared" ref="Q46:Q68" si="56">F46-H46</f>
        <v>55093</v>
      </c>
      <c r="R46" s="137">
        <v>0</v>
      </c>
      <c r="S46" s="138">
        <v>14934</v>
      </c>
      <c r="T46" s="138"/>
      <c r="U46" s="138"/>
      <c r="V46" s="138"/>
      <c r="W46" s="138"/>
      <c r="X46" s="138">
        <f>S46-T46-U46-W46</f>
        <v>14934</v>
      </c>
      <c r="Y46" s="139">
        <f>AB83/AB46</f>
        <v>0</v>
      </c>
      <c r="Z46" s="138"/>
      <c r="AA46" s="140">
        <f t="shared" ref="AA46:AA68" si="57">$D46*X46</f>
        <v>0</v>
      </c>
      <c r="AB46" s="141">
        <f>Q46-S46</f>
        <v>40159</v>
      </c>
      <c r="AC46" s="137">
        <v>0</v>
      </c>
      <c r="AD46" s="138">
        <v>14934</v>
      </c>
      <c r="AE46" s="138"/>
      <c r="AF46" s="138"/>
      <c r="AG46" s="138"/>
      <c r="AH46" s="138"/>
      <c r="AI46" s="138">
        <f>AD46-AE46-AF46-AH46</f>
        <v>14934</v>
      </c>
      <c r="AJ46" s="139">
        <f>AM83/AM46</f>
        <v>0</v>
      </c>
      <c r="AK46" s="138"/>
      <c r="AL46" s="140">
        <f t="shared" ref="AL46:AL68" si="58">$D46*AI46</f>
        <v>0</v>
      </c>
      <c r="AM46" s="141">
        <f>AB46-AD46</f>
        <v>25225</v>
      </c>
      <c r="AN46" s="137">
        <v>0</v>
      </c>
      <c r="AO46" s="138">
        <v>14934</v>
      </c>
      <c r="AP46" s="138"/>
      <c r="AQ46" s="138"/>
      <c r="AR46" s="138"/>
      <c r="AS46" s="138"/>
      <c r="AT46" s="138">
        <f>AO46-AP46-AQ46-AS46</f>
        <v>14934</v>
      </c>
      <c r="AU46" s="139">
        <f>AX83/AX46</f>
        <v>0</v>
      </c>
      <c r="AV46" s="138"/>
      <c r="AW46" s="140">
        <f t="shared" ref="AW46:AW68" si="59">$D46*AT46</f>
        <v>0</v>
      </c>
      <c r="AX46" s="141">
        <f>AM46-AO46</f>
        <v>10291</v>
      </c>
      <c r="AY46" s="137">
        <v>0</v>
      </c>
      <c r="AZ46" s="138">
        <v>14934</v>
      </c>
      <c r="BA46" s="138"/>
      <c r="BB46" s="138"/>
      <c r="BC46" s="138"/>
      <c r="BD46" s="138"/>
      <c r="BE46" s="138">
        <f>AZ46-BA46-BB46-BD46</f>
        <v>14934</v>
      </c>
      <c r="BF46" s="139">
        <f>BI83/BI46</f>
        <v>0</v>
      </c>
      <c r="BG46" s="138"/>
      <c r="BH46" s="140">
        <f t="shared" ref="BH46:BH68" si="60">$D46*BE46</f>
        <v>0</v>
      </c>
      <c r="BI46" s="141">
        <f>AX46-AZ46</f>
        <v>-4643</v>
      </c>
      <c r="BJ46" s="137">
        <v>0</v>
      </c>
      <c r="BK46" s="138">
        <v>14934</v>
      </c>
      <c r="BL46" s="138"/>
      <c r="BM46" s="138"/>
      <c r="BN46" s="138"/>
      <c r="BO46" s="138"/>
      <c r="BP46" s="138">
        <f>BK46-BL46-BM46-BO46</f>
        <v>14934</v>
      </c>
      <c r="BQ46" s="139">
        <f>BT83/BT46</f>
        <v>0</v>
      </c>
      <c r="BR46" s="138"/>
      <c r="BS46" s="140">
        <f t="shared" ref="BS46:BS68" si="61">$D46*BP46</f>
        <v>0</v>
      </c>
      <c r="BT46" s="141">
        <f>BI46-BK46</f>
        <v>-19577</v>
      </c>
      <c r="BU46" s="137">
        <v>0</v>
      </c>
      <c r="BV46" s="138">
        <v>14934</v>
      </c>
      <c r="BW46" s="138"/>
      <c r="BX46" s="138"/>
      <c r="BY46" s="138"/>
      <c r="BZ46" s="138"/>
      <c r="CA46" s="138">
        <f>BV46-BW46-BX46-BZ46</f>
        <v>14934</v>
      </c>
      <c r="CB46" s="139">
        <f>CE83/CE46</f>
        <v>0</v>
      </c>
      <c r="CC46" s="138"/>
      <c r="CD46" s="140">
        <f t="shared" ref="CD46:CD68" si="62">$D46*CA46</f>
        <v>0</v>
      </c>
      <c r="CE46" s="141">
        <f>BT46-BV46</f>
        <v>-34511</v>
      </c>
      <c r="CF46" s="137">
        <v>0</v>
      </c>
      <c r="CG46" s="138">
        <v>14934</v>
      </c>
      <c r="CH46" s="138"/>
      <c r="CI46" s="138"/>
      <c r="CJ46" s="138"/>
      <c r="CK46" s="138"/>
      <c r="CL46" s="138">
        <f>CG46-CH46-CI46-CK46</f>
        <v>14934</v>
      </c>
      <c r="CM46" s="139">
        <f>CP83/CP46</f>
        <v>0</v>
      </c>
      <c r="CN46" s="138"/>
      <c r="CO46" s="140">
        <f t="shared" ref="CO46:CO68" si="63">$D46*CL46</f>
        <v>0</v>
      </c>
      <c r="CP46" s="141">
        <f>CE46-CG46</f>
        <v>-49445</v>
      </c>
      <c r="CQ46" s="137">
        <v>0</v>
      </c>
      <c r="CR46" s="138">
        <v>14934</v>
      </c>
      <c r="CS46" s="138"/>
      <c r="CT46" s="138"/>
      <c r="CU46" s="138"/>
      <c r="CV46" s="138"/>
      <c r="CW46" s="138">
        <f>CR46-CS46-CT46-CV46</f>
        <v>14934</v>
      </c>
      <c r="CX46" s="139">
        <f>DA83/DA46</f>
        <v>0</v>
      </c>
      <c r="CY46" s="138"/>
      <c r="CZ46" s="140">
        <f t="shared" ref="CZ46:CZ68" si="64">$D46*CW46</f>
        <v>0</v>
      </c>
      <c r="DA46" s="141">
        <f>CP46-CR46</f>
        <v>-64379</v>
      </c>
      <c r="DB46" s="137">
        <v>0</v>
      </c>
      <c r="DC46" s="138">
        <v>14934</v>
      </c>
      <c r="DD46" s="138"/>
      <c r="DE46" s="138"/>
      <c r="DF46" s="138"/>
      <c r="DG46" s="138"/>
      <c r="DH46" s="138">
        <f>DC46-DD46-DE46-DG46</f>
        <v>14934</v>
      </c>
      <c r="DI46" s="139">
        <f>DL83/DL46</f>
        <v>0</v>
      </c>
      <c r="DJ46" s="138"/>
      <c r="DK46" s="140">
        <f t="shared" ref="DK46:DK68" si="65">$D46*DH46</f>
        <v>0</v>
      </c>
      <c r="DL46" s="141">
        <f>DA46-DC46</f>
        <v>-79313</v>
      </c>
      <c r="DM46" s="137">
        <v>0</v>
      </c>
      <c r="DN46" s="138">
        <v>14934</v>
      </c>
      <c r="DO46" s="138"/>
      <c r="DP46" s="138"/>
      <c r="DQ46" s="138"/>
      <c r="DR46" s="138"/>
      <c r="DS46" s="138">
        <f>DN46-DO46-DP46-DR46</f>
        <v>14934</v>
      </c>
      <c r="DT46" s="139">
        <f>DW83/DW46</f>
        <v>0</v>
      </c>
      <c r="DU46" s="138"/>
      <c r="DV46" s="140">
        <f t="shared" ref="DV46:DV68" si="66">$D46*DS46</f>
        <v>0</v>
      </c>
      <c r="DW46" s="141">
        <f>DL46-DN46</f>
        <v>-94247</v>
      </c>
      <c r="DX46" s="137">
        <v>0</v>
      </c>
      <c r="DY46" s="138">
        <v>14934</v>
      </c>
      <c r="DZ46" s="138"/>
      <c r="EA46" s="138"/>
      <c r="EB46" s="138"/>
      <c r="EC46" s="138"/>
      <c r="ED46" s="138">
        <f>DY46-DZ46-EA46-EC46</f>
        <v>14934</v>
      </c>
      <c r="EE46" s="139">
        <f>EH83/EH46</f>
        <v>0</v>
      </c>
      <c r="EF46" s="138"/>
      <c r="EG46" s="140">
        <f t="shared" ref="EG46:EG68" si="67">$D46*ED46</f>
        <v>0</v>
      </c>
      <c r="EH46" s="141">
        <f>DW46-DY46</f>
        <v>-109181</v>
      </c>
      <c r="EI46" s="39">
        <v>253124</v>
      </c>
      <c r="EJ46" s="142">
        <v>693559.76</v>
      </c>
      <c r="EK46" s="143">
        <v>21093.666666666668</v>
      </c>
      <c r="EL46" s="143">
        <v>31481</v>
      </c>
      <c r="EM46" s="144">
        <v>5.6584282802104893</v>
      </c>
      <c r="EN46" s="145">
        <v>0.56757070774133567</v>
      </c>
      <c r="EO46" s="14"/>
      <c r="EP46" s="14"/>
      <c r="EQ46" s="14"/>
      <c r="ER46" s="7"/>
      <c r="ES46" s="7"/>
      <c r="ET46" s="7"/>
    </row>
    <row r="47" spans="3:150" s="46" customFormat="1" x14ac:dyDescent="0.25">
      <c r="C47" s="31" t="s">
        <v>60</v>
      </c>
      <c r="D47" s="31"/>
      <c r="E47" s="31"/>
      <c r="F47" s="146">
        <v>0</v>
      </c>
      <c r="G47" s="147">
        <v>0</v>
      </c>
      <c r="H47" s="148">
        <v>14934</v>
      </c>
      <c r="I47" s="149"/>
      <c r="J47" s="149"/>
      <c r="K47" s="149"/>
      <c r="L47" s="149"/>
      <c r="M47" s="148">
        <f t="shared" ref="M47:M68" si="68">H47-I47-J47-L47</f>
        <v>14934</v>
      </c>
      <c r="N47" s="139">
        <f t="shared" ref="N47:N68" si="69">Q84/Q47</f>
        <v>0</v>
      </c>
      <c r="O47" s="148"/>
      <c r="P47" s="150">
        <f t="shared" si="55"/>
        <v>0</v>
      </c>
      <c r="Q47" s="136">
        <f t="shared" si="56"/>
        <v>-14934</v>
      </c>
      <c r="R47" s="147">
        <v>0</v>
      </c>
      <c r="S47" s="148">
        <v>14934</v>
      </c>
      <c r="T47" s="149"/>
      <c r="U47" s="149"/>
      <c r="V47" s="149"/>
      <c r="W47" s="149"/>
      <c r="X47" s="148">
        <f t="shared" ref="X47:X68" si="70">S47-T47-U47-W47</f>
        <v>14934</v>
      </c>
      <c r="Y47" s="139">
        <f t="shared" ref="Y47:Y68" si="71">AB84/AB47</f>
        <v>0</v>
      </c>
      <c r="Z47" s="148"/>
      <c r="AA47" s="150">
        <f t="shared" si="57"/>
        <v>0</v>
      </c>
      <c r="AB47" s="136">
        <f t="shared" ref="AB47:AB68" si="72">Q47-S47</f>
        <v>-29868</v>
      </c>
      <c r="AC47" s="147">
        <v>0</v>
      </c>
      <c r="AD47" s="148">
        <v>14934</v>
      </c>
      <c r="AE47" s="149"/>
      <c r="AF47" s="149"/>
      <c r="AG47" s="149"/>
      <c r="AH47" s="149"/>
      <c r="AI47" s="148">
        <f t="shared" ref="AI47:AI68" si="73">AD47-AE47-AF47-AH47</f>
        <v>14934</v>
      </c>
      <c r="AJ47" s="139">
        <f t="shared" ref="AJ47:AJ68" si="74">AM84/AM47</f>
        <v>0</v>
      </c>
      <c r="AK47" s="148"/>
      <c r="AL47" s="150">
        <f t="shared" si="58"/>
        <v>0</v>
      </c>
      <c r="AM47" s="136">
        <f t="shared" ref="AM47:AM68" si="75">AB47-AD47</f>
        <v>-44802</v>
      </c>
      <c r="AN47" s="147">
        <v>0</v>
      </c>
      <c r="AO47" s="148">
        <v>14934</v>
      </c>
      <c r="AP47" s="149"/>
      <c r="AQ47" s="149"/>
      <c r="AR47" s="149"/>
      <c r="AS47" s="149"/>
      <c r="AT47" s="148">
        <f t="shared" ref="AT47:AT68" si="76">AO47-AP47-AQ47-AS47</f>
        <v>14934</v>
      </c>
      <c r="AU47" s="139">
        <f t="shared" ref="AU47:AU68" si="77">AX84/AX47</f>
        <v>0</v>
      </c>
      <c r="AV47" s="148"/>
      <c r="AW47" s="150">
        <f t="shared" si="59"/>
        <v>0</v>
      </c>
      <c r="AX47" s="136">
        <f t="shared" ref="AX47:AX68" si="78">AM47-AO47</f>
        <v>-59736</v>
      </c>
      <c r="AY47" s="147">
        <v>0</v>
      </c>
      <c r="AZ47" s="148">
        <v>14934</v>
      </c>
      <c r="BA47" s="149"/>
      <c r="BB47" s="149"/>
      <c r="BC47" s="149"/>
      <c r="BD47" s="149"/>
      <c r="BE47" s="148">
        <f t="shared" ref="BE47:BE68" si="79">AZ47-BA47-BB47-BD47</f>
        <v>14934</v>
      </c>
      <c r="BF47" s="139">
        <f t="shared" ref="BF47:BF68" si="80">BI84/BI47</f>
        <v>0</v>
      </c>
      <c r="BG47" s="148"/>
      <c r="BH47" s="150">
        <f t="shared" si="60"/>
        <v>0</v>
      </c>
      <c r="BI47" s="136">
        <f t="shared" ref="BI47:BI68" si="81">AX47-AZ47</f>
        <v>-74670</v>
      </c>
      <c r="BJ47" s="147">
        <v>0</v>
      </c>
      <c r="BK47" s="148">
        <v>14934</v>
      </c>
      <c r="BL47" s="149"/>
      <c r="BM47" s="149"/>
      <c r="BN47" s="149"/>
      <c r="BO47" s="149"/>
      <c r="BP47" s="148">
        <f t="shared" ref="BP47:BP68" si="82">BK47-BL47-BM47-BO47</f>
        <v>14934</v>
      </c>
      <c r="BQ47" s="139">
        <f t="shared" ref="BQ47:BQ68" si="83">BT84/BT47</f>
        <v>0</v>
      </c>
      <c r="BR47" s="148"/>
      <c r="BS47" s="150">
        <f t="shared" si="61"/>
        <v>0</v>
      </c>
      <c r="BT47" s="136">
        <f t="shared" ref="BT47:BT68" si="84">BI47-BK47</f>
        <v>-89604</v>
      </c>
      <c r="BU47" s="147">
        <v>0</v>
      </c>
      <c r="BV47" s="148">
        <v>14934</v>
      </c>
      <c r="BW47" s="149"/>
      <c r="BX47" s="149"/>
      <c r="BY47" s="149"/>
      <c r="BZ47" s="149"/>
      <c r="CA47" s="148">
        <f t="shared" ref="CA47:CA68" si="85">BV47-BW47-BX47-BZ47</f>
        <v>14934</v>
      </c>
      <c r="CB47" s="139">
        <f t="shared" ref="CB47:CB68" si="86">CE84/CE47</f>
        <v>0</v>
      </c>
      <c r="CC47" s="148"/>
      <c r="CD47" s="150">
        <f t="shared" si="62"/>
        <v>0</v>
      </c>
      <c r="CE47" s="136">
        <f t="shared" ref="CE47:CE68" si="87">BT47-BV47</f>
        <v>-104538</v>
      </c>
      <c r="CF47" s="147">
        <v>0</v>
      </c>
      <c r="CG47" s="148">
        <v>14934</v>
      </c>
      <c r="CH47" s="149"/>
      <c r="CI47" s="149"/>
      <c r="CJ47" s="149"/>
      <c r="CK47" s="149"/>
      <c r="CL47" s="148">
        <f t="shared" ref="CL47:CL68" si="88">CG47-CH47-CI47-CK47</f>
        <v>14934</v>
      </c>
      <c r="CM47" s="139">
        <f t="shared" ref="CM47:CM68" si="89">CP84/CP47</f>
        <v>0</v>
      </c>
      <c r="CN47" s="148"/>
      <c r="CO47" s="150">
        <f t="shared" si="63"/>
        <v>0</v>
      </c>
      <c r="CP47" s="136">
        <f t="shared" ref="CP47:CP68" si="90">CE47-CG47</f>
        <v>-119472</v>
      </c>
      <c r="CQ47" s="147">
        <v>0</v>
      </c>
      <c r="CR47" s="148">
        <v>14934</v>
      </c>
      <c r="CS47" s="149"/>
      <c r="CT47" s="149"/>
      <c r="CU47" s="149"/>
      <c r="CV47" s="149"/>
      <c r="CW47" s="148">
        <f t="shared" ref="CW47:CW68" si="91">CR47-CS47-CT47-CV47</f>
        <v>14934</v>
      </c>
      <c r="CX47" s="139">
        <f t="shared" ref="CX47:CX68" si="92">DA84/DA47</f>
        <v>0</v>
      </c>
      <c r="CY47" s="148"/>
      <c r="CZ47" s="150">
        <f t="shared" si="64"/>
        <v>0</v>
      </c>
      <c r="DA47" s="136">
        <f t="shared" ref="DA47:DA68" si="93">CP47-CR47</f>
        <v>-134406</v>
      </c>
      <c r="DB47" s="147">
        <v>0</v>
      </c>
      <c r="DC47" s="148">
        <v>14934</v>
      </c>
      <c r="DD47" s="149"/>
      <c r="DE47" s="149"/>
      <c r="DF47" s="149"/>
      <c r="DG47" s="149"/>
      <c r="DH47" s="148">
        <f t="shared" ref="DH47:DH68" si="94">DC47-DD47-DE47-DG47</f>
        <v>14934</v>
      </c>
      <c r="DI47" s="139">
        <f t="shared" ref="DI47:DI68" si="95">DL84/DL47</f>
        <v>0</v>
      </c>
      <c r="DJ47" s="148"/>
      <c r="DK47" s="150">
        <f t="shared" si="65"/>
        <v>0</v>
      </c>
      <c r="DL47" s="136">
        <f t="shared" ref="DL47:DL68" si="96">DA47-DC47</f>
        <v>-149340</v>
      </c>
      <c r="DM47" s="147">
        <v>0</v>
      </c>
      <c r="DN47" s="148">
        <v>14934</v>
      </c>
      <c r="DO47" s="149"/>
      <c r="DP47" s="149"/>
      <c r="DQ47" s="149"/>
      <c r="DR47" s="149"/>
      <c r="DS47" s="148">
        <f t="shared" ref="DS47:DS68" si="97">DN47-DO47-DP47-DR47</f>
        <v>14934</v>
      </c>
      <c r="DT47" s="139">
        <f t="shared" ref="DT47:DT68" si="98">DW84/DW47</f>
        <v>0</v>
      </c>
      <c r="DU47" s="148"/>
      <c r="DV47" s="150">
        <f t="shared" si="66"/>
        <v>0</v>
      </c>
      <c r="DW47" s="136">
        <f t="shared" ref="DW47:DW68" si="99">DL47-DN47</f>
        <v>-164274</v>
      </c>
      <c r="DX47" s="147">
        <v>0</v>
      </c>
      <c r="DY47" s="148">
        <v>14934</v>
      </c>
      <c r="DZ47" s="149"/>
      <c r="EA47" s="149"/>
      <c r="EB47" s="149"/>
      <c r="EC47" s="149"/>
      <c r="ED47" s="148">
        <f t="shared" ref="ED47:ED68" si="100">DY47-DZ47-EA47-EC47</f>
        <v>14934</v>
      </c>
      <c r="EE47" s="139">
        <f t="shared" ref="EE47:EE68" si="101">EH84/EH47</f>
        <v>0</v>
      </c>
      <c r="EF47" s="148"/>
      <c r="EG47" s="150">
        <f t="shared" si="67"/>
        <v>0</v>
      </c>
      <c r="EH47" s="136">
        <f t="shared" ref="EH47:EH68" si="102">DW47-DY47</f>
        <v>-179208</v>
      </c>
      <c r="EI47" s="39">
        <v>0</v>
      </c>
      <c r="EJ47" s="142">
        <v>0</v>
      </c>
      <c r="EK47" s="143">
        <v>0</v>
      </c>
      <c r="EL47" s="143"/>
      <c r="EM47" s="144" t="e">
        <v>#DIV/0!</v>
      </c>
      <c r="EN47" s="145" t="e">
        <v>#DIV/0!</v>
      </c>
      <c r="EO47" s="44"/>
      <c r="EP47" s="44"/>
      <c r="EQ47" s="44"/>
      <c r="ER47" s="45"/>
      <c r="ES47" s="45"/>
      <c r="ET47" s="45"/>
    </row>
    <row r="48" spans="3:150" s="13" customFormat="1" x14ac:dyDescent="0.25">
      <c r="C48" s="135" t="s">
        <v>61</v>
      </c>
      <c r="D48" s="135"/>
      <c r="E48" s="135"/>
      <c r="F48" s="136">
        <v>114782</v>
      </c>
      <c r="G48" s="151">
        <v>0</v>
      </c>
      <c r="H48" s="148">
        <v>14934</v>
      </c>
      <c r="I48" s="148"/>
      <c r="J48" s="148"/>
      <c r="K48" s="148"/>
      <c r="L48" s="148"/>
      <c r="M48" s="148">
        <f t="shared" si="68"/>
        <v>14934</v>
      </c>
      <c r="N48" s="139">
        <f t="shared" si="69"/>
        <v>0</v>
      </c>
      <c r="O48" s="148"/>
      <c r="P48" s="150">
        <f t="shared" si="55"/>
        <v>0</v>
      </c>
      <c r="Q48" s="136">
        <f t="shared" si="56"/>
        <v>99848</v>
      </c>
      <c r="R48" s="151">
        <v>0</v>
      </c>
      <c r="S48" s="148">
        <v>14934</v>
      </c>
      <c r="T48" s="148"/>
      <c r="U48" s="148"/>
      <c r="V48" s="148"/>
      <c r="W48" s="148"/>
      <c r="X48" s="148">
        <f t="shared" si="70"/>
        <v>14934</v>
      </c>
      <c r="Y48" s="139">
        <f t="shared" si="71"/>
        <v>0</v>
      </c>
      <c r="Z48" s="148"/>
      <c r="AA48" s="150">
        <f t="shared" si="57"/>
        <v>0</v>
      </c>
      <c r="AB48" s="136">
        <f t="shared" si="72"/>
        <v>84914</v>
      </c>
      <c r="AC48" s="151">
        <v>0</v>
      </c>
      <c r="AD48" s="148">
        <v>14934</v>
      </c>
      <c r="AE48" s="148"/>
      <c r="AF48" s="148"/>
      <c r="AG48" s="148"/>
      <c r="AH48" s="148"/>
      <c r="AI48" s="148">
        <f t="shared" si="73"/>
        <v>14934</v>
      </c>
      <c r="AJ48" s="139">
        <f t="shared" si="74"/>
        <v>0</v>
      </c>
      <c r="AK48" s="148"/>
      <c r="AL48" s="150">
        <f t="shared" si="58"/>
        <v>0</v>
      </c>
      <c r="AM48" s="136">
        <f t="shared" si="75"/>
        <v>69980</v>
      </c>
      <c r="AN48" s="151">
        <v>0</v>
      </c>
      <c r="AO48" s="148">
        <v>14934</v>
      </c>
      <c r="AP48" s="148"/>
      <c r="AQ48" s="148"/>
      <c r="AR48" s="148"/>
      <c r="AS48" s="148"/>
      <c r="AT48" s="148">
        <f t="shared" si="76"/>
        <v>14934</v>
      </c>
      <c r="AU48" s="139">
        <f t="shared" si="77"/>
        <v>0</v>
      </c>
      <c r="AV48" s="148"/>
      <c r="AW48" s="150">
        <f t="shared" si="59"/>
        <v>0</v>
      </c>
      <c r="AX48" s="136">
        <f t="shared" si="78"/>
        <v>55046</v>
      </c>
      <c r="AY48" s="151">
        <v>0</v>
      </c>
      <c r="AZ48" s="148">
        <v>14934</v>
      </c>
      <c r="BA48" s="148"/>
      <c r="BB48" s="148"/>
      <c r="BC48" s="148"/>
      <c r="BD48" s="148"/>
      <c r="BE48" s="148">
        <f t="shared" si="79"/>
        <v>14934</v>
      </c>
      <c r="BF48" s="139">
        <f t="shared" si="80"/>
        <v>0</v>
      </c>
      <c r="BG48" s="148"/>
      <c r="BH48" s="150">
        <f t="shared" si="60"/>
        <v>0</v>
      </c>
      <c r="BI48" s="136">
        <f t="shared" si="81"/>
        <v>40112</v>
      </c>
      <c r="BJ48" s="151">
        <v>0</v>
      </c>
      <c r="BK48" s="148">
        <v>14934</v>
      </c>
      <c r="BL48" s="148"/>
      <c r="BM48" s="148"/>
      <c r="BN48" s="148"/>
      <c r="BO48" s="148"/>
      <c r="BP48" s="148">
        <f t="shared" si="82"/>
        <v>14934</v>
      </c>
      <c r="BQ48" s="139">
        <f t="shared" si="83"/>
        <v>0</v>
      </c>
      <c r="BR48" s="148"/>
      <c r="BS48" s="150">
        <f t="shared" si="61"/>
        <v>0</v>
      </c>
      <c r="BT48" s="136">
        <f t="shared" si="84"/>
        <v>25178</v>
      </c>
      <c r="BU48" s="151">
        <v>0</v>
      </c>
      <c r="BV48" s="148">
        <v>14934</v>
      </c>
      <c r="BW48" s="148"/>
      <c r="BX48" s="148"/>
      <c r="BY48" s="148"/>
      <c r="BZ48" s="148"/>
      <c r="CA48" s="148">
        <f t="shared" si="85"/>
        <v>14934</v>
      </c>
      <c r="CB48" s="139">
        <f t="shared" si="86"/>
        <v>0</v>
      </c>
      <c r="CC48" s="148"/>
      <c r="CD48" s="150">
        <f t="shared" si="62"/>
        <v>0</v>
      </c>
      <c r="CE48" s="136">
        <f t="shared" si="87"/>
        <v>10244</v>
      </c>
      <c r="CF48" s="151">
        <v>0</v>
      </c>
      <c r="CG48" s="148">
        <v>14934</v>
      </c>
      <c r="CH48" s="148"/>
      <c r="CI48" s="148"/>
      <c r="CJ48" s="148"/>
      <c r="CK48" s="148"/>
      <c r="CL48" s="148">
        <f t="shared" si="88"/>
        <v>14934</v>
      </c>
      <c r="CM48" s="139">
        <f t="shared" si="89"/>
        <v>0</v>
      </c>
      <c r="CN48" s="148"/>
      <c r="CO48" s="150">
        <f t="shared" si="63"/>
        <v>0</v>
      </c>
      <c r="CP48" s="136">
        <f t="shared" si="90"/>
        <v>-4690</v>
      </c>
      <c r="CQ48" s="151">
        <v>0</v>
      </c>
      <c r="CR48" s="148">
        <v>14934</v>
      </c>
      <c r="CS48" s="148"/>
      <c r="CT48" s="148"/>
      <c r="CU48" s="148"/>
      <c r="CV48" s="148"/>
      <c r="CW48" s="148">
        <f t="shared" si="91"/>
        <v>14934</v>
      </c>
      <c r="CX48" s="139">
        <f t="shared" si="92"/>
        <v>0</v>
      </c>
      <c r="CY48" s="148"/>
      <c r="CZ48" s="150">
        <f t="shared" si="64"/>
        <v>0</v>
      </c>
      <c r="DA48" s="136">
        <f t="shared" si="93"/>
        <v>-19624</v>
      </c>
      <c r="DB48" s="151">
        <v>0</v>
      </c>
      <c r="DC48" s="148">
        <v>14934</v>
      </c>
      <c r="DD48" s="148"/>
      <c r="DE48" s="148"/>
      <c r="DF48" s="148"/>
      <c r="DG48" s="148"/>
      <c r="DH48" s="148">
        <f t="shared" si="94"/>
        <v>14934</v>
      </c>
      <c r="DI48" s="139">
        <f t="shared" si="95"/>
        <v>0</v>
      </c>
      <c r="DJ48" s="148"/>
      <c r="DK48" s="150">
        <f t="shared" si="65"/>
        <v>0</v>
      </c>
      <c r="DL48" s="136">
        <f t="shared" si="96"/>
        <v>-34558</v>
      </c>
      <c r="DM48" s="151">
        <v>0</v>
      </c>
      <c r="DN48" s="148">
        <v>14934</v>
      </c>
      <c r="DO48" s="148"/>
      <c r="DP48" s="148"/>
      <c r="DQ48" s="148"/>
      <c r="DR48" s="148"/>
      <c r="DS48" s="148">
        <f t="shared" si="97"/>
        <v>14934</v>
      </c>
      <c r="DT48" s="139">
        <f t="shared" si="98"/>
        <v>0</v>
      </c>
      <c r="DU48" s="148"/>
      <c r="DV48" s="150">
        <f t="shared" si="66"/>
        <v>0</v>
      </c>
      <c r="DW48" s="136">
        <f t="shared" si="99"/>
        <v>-49492</v>
      </c>
      <c r="DX48" s="151">
        <v>0</v>
      </c>
      <c r="DY48" s="148">
        <v>14934</v>
      </c>
      <c r="DZ48" s="148"/>
      <c r="EA48" s="148"/>
      <c r="EB48" s="148"/>
      <c r="EC48" s="148"/>
      <c r="ED48" s="148">
        <f t="shared" si="100"/>
        <v>14934</v>
      </c>
      <c r="EE48" s="139">
        <f t="shared" si="101"/>
        <v>0</v>
      </c>
      <c r="EF48" s="148"/>
      <c r="EG48" s="150">
        <f t="shared" si="67"/>
        <v>0</v>
      </c>
      <c r="EH48" s="136">
        <f t="shared" si="102"/>
        <v>-64426</v>
      </c>
      <c r="EI48" s="39">
        <v>329006</v>
      </c>
      <c r="EJ48" s="142">
        <v>457318.33999999997</v>
      </c>
      <c r="EK48" s="143">
        <v>27417.166666666668</v>
      </c>
      <c r="EL48" s="143">
        <v>31239.5</v>
      </c>
      <c r="EM48" s="144">
        <v>0.87923016601520942</v>
      </c>
      <c r="EN48" s="145">
        <v>8.1253983957450565E-2</v>
      </c>
      <c r="EO48" s="14"/>
      <c r="EP48" s="14"/>
      <c r="EQ48" s="14"/>
      <c r="ER48" s="7"/>
      <c r="ES48" s="7"/>
      <c r="ET48" s="7"/>
    </row>
    <row r="49" spans="3:150" s="46" customFormat="1" x14ac:dyDescent="0.25">
      <c r="C49" s="31" t="s">
        <v>62</v>
      </c>
      <c r="D49" s="31"/>
      <c r="E49" s="31"/>
      <c r="F49" s="146">
        <v>110010</v>
      </c>
      <c r="G49" s="147">
        <v>0</v>
      </c>
      <c r="H49" s="148">
        <v>14934</v>
      </c>
      <c r="I49" s="149"/>
      <c r="J49" s="149"/>
      <c r="K49" s="149"/>
      <c r="L49" s="149"/>
      <c r="M49" s="148">
        <f t="shared" si="68"/>
        <v>14934</v>
      </c>
      <c r="N49" s="139">
        <f t="shared" si="69"/>
        <v>0</v>
      </c>
      <c r="O49" s="148"/>
      <c r="P49" s="150">
        <f t="shared" si="55"/>
        <v>0</v>
      </c>
      <c r="Q49" s="136">
        <f t="shared" si="56"/>
        <v>95076</v>
      </c>
      <c r="R49" s="147">
        <v>0</v>
      </c>
      <c r="S49" s="148">
        <v>14934</v>
      </c>
      <c r="T49" s="149"/>
      <c r="U49" s="149"/>
      <c r="V49" s="149"/>
      <c r="W49" s="149"/>
      <c r="X49" s="148">
        <f t="shared" si="70"/>
        <v>14934</v>
      </c>
      <c r="Y49" s="139">
        <f t="shared" si="71"/>
        <v>0</v>
      </c>
      <c r="Z49" s="148"/>
      <c r="AA49" s="150">
        <f t="shared" si="57"/>
        <v>0</v>
      </c>
      <c r="AB49" s="136">
        <f t="shared" si="72"/>
        <v>80142</v>
      </c>
      <c r="AC49" s="147">
        <v>0</v>
      </c>
      <c r="AD49" s="148">
        <v>14934</v>
      </c>
      <c r="AE49" s="149"/>
      <c r="AF49" s="149"/>
      <c r="AG49" s="149"/>
      <c r="AH49" s="149"/>
      <c r="AI49" s="148">
        <f t="shared" si="73"/>
        <v>14934</v>
      </c>
      <c r="AJ49" s="139">
        <f t="shared" si="74"/>
        <v>0</v>
      </c>
      <c r="AK49" s="148"/>
      <c r="AL49" s="150">
        <f t="shared" si="58"/>
        <v>0</v>
      </c>
      <c r="AM49" s="136">
        <f t="shared" si="75"/>
        <v>65208</v>
      </c>
      <c r="AN49" s="147">
        <v>0</v>
      </c>
      <c r="AO49" s="148">
        <v>14934</v>
      </c>
      <c r="AP49" s="149"/>
      <c r="AQ49" s="149"/>
      <c r="AR49" s="149"/>
      <c r="AS49" s="149"/>
      <c r="AT49" s="148">
        <f t="shared" si="76"/>
        <v>14934</v>
      </c>
      <c r="AU49" s="139">
        <f t="shared" si="77"/>
        <v>0</v>
      </c>
      <c r="AV49" s="148"/>
      <c r="AW49" s="150">
        <f t="shared" si="59"/>
        <v>0</v>
      </c>
      <c r="AX49" s="136">
        <f t="shared" si="78"/>
        <v>50274</v>
      </c>
      <c r="AY49" s="147">
        <v>0</v>
      </c>
      <c r="AZ49" s="148">
        <v>14934</v>
      </c>
      <c r="BA49" s="149"/>
      <c r="BB49" s="149"/>
      <c r="BC49" s="149"/>
      <c r="BD49" s="149"/>
      <c r="BE49" s="148">
        <f t="shared" si="79"/>
        <v>14934</v>
      </c>
      <c r="BF49" s="139">
        <f t="shared" si="80"/>
        <v>0</v>
      </c>
      <c r="BG49" s="148"/>
      <c r="BH49" s="150">
        <f t="shared" si="60"/>
        <v>0</v>
      </c>
      <c r="BI49" s="136">
        <f t="shared" si="81"/>
        <v>35340</v>
      </c>
      <c r="BJ49" s="147">
        <v>0</v>
      </c>
      <c r="BK49" s="148">
        <v>14934</v>
      </c>
      <c r="BL49" s="149"/>
      <c r="BM49" s="149"/>
      <c r="BN49" s="149"/>
      <c r="BO49" s="149"/>
      <c r="BP49" s="148">
        <f t="shared" si="82"/>
        <v>14934</v>
      </c>
      <c r="BQ49" s="139">
        <f t="shared" si="83"/>
        <v>0</v>
      </c>
      <c r="BR49" s="148"/>
      <c r="BS49" s="150">
        <f t="shared" si="61"/>
        <v>0</v>
      </c>
      <c r="BT49" s="136">
        <f t="shared" si="84"/>
        <v>20406</v>
      </c>
      <c r="BU49" s="147">
        <v>0</v>
      </c>
      <c r="BV49" s="148">
        <v>14934</v>
      </c>
      <c r="BW49" s="149"/>
      <c r="BX49" s="149"/>
      <c r="BY49" s="149"/>
      <c r="BZ49" s="149"/>
      <c r="CA49" s="148">
        <f t="shared" si="85"/>
        <v>14934</v>
      </c>
      <c r="CB49" s="139">
        <f t="shared" si="86"/>
        <v>0</v>
      </c>
      <c r="CC49" s="148"/>
      <c r="CD49" s="150">
        <f t="shared" si="62"/>
        <v>0</v>
      </c>
      <c r="CE49" s="136">
        <f t="shared" si="87"/>
        <v>5472</v>
      </c>
      <c r="CF49" s="147">
        <v>0</v>
      </c>
      <c r="CG49" s="148">
        <v>14934</v>
      </c>
      <c r="CH49" s="149"/>
      <c r="CI49" s="149"/>
      <c r="CJ49" s="149"/>
      <c r="CK49" s="149"/>
      <c r="CL49" s="148">
        <f t="shared" si="88"/>
        <v>14934</v>
      </c>
      <c r="CM49" s="139">
        <f t="shared" si="89"/>
        <v>0</v>
      </c>
      <c r="CN49" s="148"/>
      <c r="CO49" s="150">
        <f t="shared" si="63"/>
        <v>0</v>
      </c>
      <c r="CP49" s="136">
        <f t="shared" si="90"/>
        <v>-9462</v>
      </c>
      <c r="CQ49" s="147">
        <v>0</v>
      </c>
      <c r="CR49" s="148">
        <v>14934</v>
      </c>
      <c r="CS49" s="149"/>
      <c r="CT49" s="149"/>
      <c r="CU49" s="149"/>
      <c r="CV49" s="149"/>
      <c r="CW49" s="148">
        <f t="shared" si="91"/>
        <v>14934</v>
      </c>
      <c r="CX49" s="139">
        <f t="shared" si="92"/>
        <v>0</v>
      </c>
      <c r="CY49" s="148"/>
      <c r="CZ49" s="150">
        <f t="shared" si="64"/>
        <v>0</v>
      </c>
      <c r="DA49" s="136">
        <f t="shared" si="93"/>
        <v>-24396</v>
      </c>
      <c r="DB49" s="147">
        <v>0</v>
      </c>
      <c r="DC49" s="148">
        <v>14934</v>
      </c>
      <c r="DD49" s="149"/>
      <c r="DE49" s="149"/>
      <c r="DF49" s="149"/>
      <c r="DG49" s="149"/>
      <c r="DH49" s="148">
        <f t="shared" si="94"/>
        <v>14934</v>
      </c>
      <c r="DI49" s="139">
        <f t="shared" si="95"/>
        <v>0</v>
      </c>
      <c r="DJ49" s="148"/>
      <c r="DK49" s="150">
        <f t="shared" si="65"/>
        <v>0</v>
      </c>
      <c r="DL49" s="136">
        <f t="shared" si="96"/>
        <v>-39330</v>
      </c>
      <c r="DM49" s="147">
        <v>0</v>
      </c>
      <c r="DN49" s="148">
        <v>14934</v>
      </c>
      <c r="DO49" s="149"/>
      <c r="DP49" s="149"/>
      <c r="DQ49" s="149"/>
      <c r="DR49" s="149"/>
      <c r="DS49" s="148">
        <f t="shared" si="97"/>
        <v>14934</v>
      </c>
      <c r="DT49" s="139">
        <f t="shared" si="98"/>
        <v>0</v>
      </c>
      <c r="DU49" s="148"/>
      <c r="DV49" s="150">
        <f t="shared" si="66"/>
        <v>0</v>
      </c>
      <c r="DW49" s="136">
        <f t="shared" si="99"/>
        <v>-54264</v>
      </c>
      <c r="DX49" s="147">
        <v>0</v>
      </c>
      <c r="DY49" s="148">
        <v>14934</v>
      </c>
      <c r="DZ49" s="149"/>
      <c r="EA49" s="149"/>
      <c r="EB49" s="149"/>
      <c r="EC49" s="149"/>
      <c r="ED49" s="148">
        <f t="shared" si="100"/>
        <v>14934</v>
      </c>
      <c r="EE49" s="139">
        <f t="shared" si="101"/>
        <v>0</v>
      </c>
      <c r="EF49" s="148"/>
      <c r="EG49" s="150">
        <f t="shared" si="67"/>
        <v>0</v>
      </c>
      <c r="EH49" s="136">
        <f t="shared" si="102"/>
        <v>-69198</v>
      </c>
      <c r="EI49" s="39">
        <v>628811</v>
      </c>
      <c r="EJ49" s="142">
        <v>496760.69</v>
      </c>
      <c r="EK49" s="143">
        <v>52400.916666666664</v>
      </c>
      <c r="EL49" s="143">
        <v>32496.416666666668</v>
      </c>
      <c r="EM49" s="144">
        <v>2.4636210244413665</v>
      </c>
      <c r="EN49" s="145">
        <v>0.18258736190253808</v>
      </c>
      <c r="EO49" s="44"/>
      <c r="EP49" s="44"/>
      <c r="EQ49" s="44"/>
      <c r="ER49" s="45"/>
      <c r="ES49" s="45"/>
      <c r="ET49" s="45"/>
    </row>
    <row r="50" spans="3:150" s="13" customFormat="1" x14ac:dyDescent="0.25">
      <c r="C50" s="135" t="s">
        <v>63</v>
      </c>
      <c r="D50" s="135"/>
      <c r="E50" s="135"/>
      <c r="F50" s="136">
        <v>0</v>
      </c>
      <c r="G50" s="151">
        <v>0</v>
      </c>
      <c r="H50" s="148">
        <v>14934</v>
      </c>
      <c r="I50" s="148"/>
      <c r="J50" s="148"/>
      <c r="K50" s="148"/>
      <c r="L50" s="148"/>
      <c r="M50" s="148">
        <f t="shared" si="68"/>
        <v>14934</v>
      </c>
      <c r="N50" s="139">
        <f t="shared" si="69"/>
        <v>0</v>
      </c>
      <c r="O50" s="148"/>
      <c r="P50" s="150">
        <f t="shared" si="55"/>
        <v>0</v>
      </c>
      <c r="Q50" s="136">
        <f t="shared" si="56"/>
        <v>-14934</v>
      </c>
      <c r="R50" s="151">
        <v>0</v>
      </c>
      <c r="S50" s="148">
        <v>14934</v>
      </c>
      <c r="T50" s="148"/>
      <c r="U50" s="148"/>
      <c r="V50" s="148"/>
      <c r="W50" s="148"/>
      <c r="X50" s="148">
        <f t="shared" si="70"/>
        <v>14934</v>
      </c>
      <c r="Y50" s="139">
        <f t="shared" si="71"/>
        <v>0</v>
      </c>
      <c r="Z50" s="148"/>
      <c r="AA50" s="150">
        <f t="shared" si="57"/>
        <v>0</v>
      </c>
      <c r="AB50" s="136">
        <f t="shared" si="72"/>
        <v>-29868</v>
      </c>
      <c r="AC50" s="151">
        <v>0</v>
      </c>
      <c r="AD50" s="148">
        <v>14934</v>
      </c>
      <c r="AE50" s="148"/>
      <c r="AF50" s="148"/>
      <c r="AG50" s="148"/>
      <c r="AH50" s="148"/>
      <c r="AI50" s="148">
        <f t="shared" si="73"/>
        <v>14934</v>
      </c>
      <c r="AJ50" s="139">
        <f t="shared" si="74"/>
        <v>0</v>
      </c>
      <c r="AK50" s="148"/>
      <c r="AL50" s="150">
        <f t="shared" si="58"/>
        <v>0</v>
      </c>
      <c r="AM50" s="136">
        <f t="shared" si="75"/>
        <v>-44802</v>
      </c>
      <c r="AN50" s="151">
        <v>0</v>
      </c>
      <c r="AO50" s="148">
        <v>14934</v>
      </c>
      <c r="AP50" s="148"/>
      <c r="AQ50" s="148"/>
      <c r="AR50" s="148"/>
      <c r="AS50" s="148"/>
      <c r="AT50" s="148">
        <f t="shared" si="76"/>
        <v>14934</v>
      </c>
      <c r="AU50" s="139">
        <f t="shared" si="77"/>
        <v>0</v>
      </c>
      <c r="AV50" s="148"/>
      <c r="AW50" s="150">
        <f t="shared" si="59"/>
        <v>0</v>
      </c>
      <c r="AX50" s="136">
        <f t="shared" si="78"/>
        <v>-59736</v>
      </c>
      <c r="AY50" s="151">
        <v>0</v>
      </c>
      <c r="AZ50" s="148">
        <v>14934</v>
      </c>
      <c r="BA50" s="148"/>
      <c r="BB50" s="148"/>
      <c r="BC50" s="148"/>
      <c r="BD50" s="148"/>
      <c r="BE50" s="148">
        <f t="shared" si="79"/>
        <v>14934</v>
      </c>
      <c r="BF50" s="139">
        <f t="shared" si="80"/>
        <v>0</v>
      </c>
      <c r="BG50" s="148"/>
      <c r="BH50" s="150">
        <f t="shared" si="60"/>
        <v>0</v>
      </c>
      <c r="BI50" s="136">
        <f t="shared" si="81"/>
        <v>-74670</v>
      </c>
      <c r="BJ50" s="151">
        <v>0</v>
      </c>
      <c r="BK50" s="148">
        <v>14934</v>
      </c>
      <c r="BL50" s="148"/>
      <c r="BM50" s="148"/>
      <c r="BN50" s="148"/>
      <c r="BO50" s="148"/>
      <c r="BP50" s="148">
        <f t="shared" si="82"/>
        <v>14934</v>
      </c>
      <c r="BQ50" s="139">
        <f t="shared" si="83"/>
        <v>0</v>
      </c>
      <c r="BR50" s="148"/>
      <c r="BS50" s="150">
        <f t="shared" si="61"/>
        <v>0</v>
      </c>
      <c r="BT50" s="136">
        <f t="shared" si="84"/>
        <v>-89604</v>
      </c>
      <c r="BU50" s="151">
        <v>0</v>
      </c>
      <c r="BV50" s="148">
        <v>14934</v>
      </c>
      <c r="BW50" s="148"/>
      <c r="BX50" s="148"/>
      <c r="BY50" s="148"/>
      <c r="BZ50" s="148"/>
      <c r="CA50" s="148">
        <f t="shared" si="85"/>
        <v>14934</v>
      </c>
      <c r="CB50" s="139">
        <f t="shared" si="86"/>
        <v>0</v>
      </c>
      <c r="CC50" s="148"/>
      <c r="CD50" s="150">
        <f t="shared" si="62"/>
        <v>0</v>
      </c>
      <c r="CE50" s="136">
        <f t="shared" si="87"/>
        <v>-104538</v>
      </c>
      <c r="CF50" s="151">
        <v>0</v>
      </c>
      <c r="CG50" s="148">
        <v>14934</v>
      </c>
      <c r="CH50" s="148"/>
      <c r="CI50" s="148"/>
      <c r="CJ50" s="148"/>
      <c r="CK50" s="148"/>
      <c r="CL50" s="148">
        <f t="shared" si="88"/>
        <v>14934</v>
      </c>
      <c r="CM50" s="139">
        <f t="shared" si="89"/>
        <v>0</v>
      </c>
      <c r="CN50" s="148"/>
      <c r="CO50" s="150">
        <f t="shared" si="63"/>
        <v>0</v>
      </c>
      <c r="CP50" s="136">
        <f t="shared" si="90"/>
        <v>-119472</v>
      </c>
      <c r="CQ50" s="151">
        <v>0</v>
      </c>
      <c r="CR50" s="148">
        <v>14934</v>
      </c>
      <c r="CS50" s="148"/>
      <c r="CT50" s="148"/>
      <c r="CU50" s="148"/>
      <c r="CV50" s="148"/>
      <c r="CW50" s="148">
        <f t="shared" si="91"/>
        <v>14934</v>
      </c>
      <c r="CX50" s="139">
        <f t="shared" si="92"/>
        <v>0</v>
      </c>
      <c r="CY50" s="148"/>
      <c r="CZ50" s="150">
        <f t="shared" si="64"/>
        <v>0</v>
      </c>
      <c r="DA50" s="136">
        <f t="shared" si="93"/>
        <v>-134406</v>
      </c>
      <c r="DB50" s="151">
        <v>0</v>
      </c>
      <c r="DC50" s="148">
        <v>14934</v>
      </c>
      <c r="DD50" s="148"/>
      <c r="DE50" s="148"/>
      <c r="DF50" s="148"/>
      <c r="DG50" s="148"/>
      <c r="DH50" s="148">
        <f t="shared" si="94"/>
        <v>14934</v>
      </c>
      <c r="DI50" s="139">
        <f t="shared" si="95"/>
        <v>0</v>
      </c>
      <c r="DJ50" s="148"/>
      <c r="DK50" s="150">
        <f t="shared" si="65"/>
        <v>0</v>
      </c>
      <c r="DL50" s="136">
        <f t="shared" si="96"/>
        <v>-149340</v>
      </c>
      <c r="DM50" s="151">
        <v>0</v>
      </c>
      <c r="DN50" s="148">
        <v>14934</v>
      </c>
      <c r="DO50" s="148"/>
      <c r="DP50" s="148"/>
      <c r="DQ50" s="148"/>
      <c r="DR50" s="148"/>
      <c r="DS50" s="148">
        <f t="shared" si="97"/>
        <v>14934</v>
      </c>
      <c r="DT50" s="139">
        <f t="shared" si="98"/>
        <v>0</v>
      </c>
      <c r="DU50" s="148"/>
      <c r="DV50" s="150">
        <f t="shared" si="66"/>
        <v>0</v>
      </c>
      <c r="DW50" s="136">
        <f t="shared" si="99"/>
        <v>-164274</v>
      </c>
      <c r="DX50" s="151">
        <v>0</v>
      </c>
      <c r="DY50" s="148">
        <v>14934</v>
      </c>
      <c r="DZ50" s="148"/>
      <c r="EA50" s="148"/>
      <c r="EB50" s="148"/>
      <c r="EC50" s="148"/>
      <c r="ED50" s="148">
        <f t="shared" si="100"/>
        <v>14934</v>
      </c>
      <c r="EE50" s="139">
        <f t="shared" si="101"/>
        <v>0</v>
      </c>
      <c r="EF50" s="148"/>
      <c r="EG50" s="150">
        <f t="shared" si="67"/>
        <v>0</v>
      </c>
      <c r="EH50" s="136">
        <f t="shared" si="102"/>
        <v>-179208</v>
      </c>
      <c r="EI50" s="39">
        <v>0</v>
      </c>
      <c r="EJ50" s="142">
        <v>0</v>
      </c>
      <c r="EK50" s="143">
        <v>0</v>
      </c>
      <c r="EL50" s="143">
        <v>0</v>
      </c>
      <c r="EM50" s="144" t="e">
        <v>#DIV/0!</v>
      </c>
      <c r="EN50" s="145" t="e">
        <v>#DIV/0!</v>
      </c>
      <c r="EO50" s="14"/>
      <c r="EP50" s="14"/>
      <c r="EQ50" s="14"/>
      <c r="ER50" s="7"/>
      <c r="ES50" s="7"/>
      <c r="ET50" s="7"/>
    </row>
    <row r="51" spans="3:150" s="46" customFormat="1" x14ac:dyDescent="0.25">
      <c r="C51" s="31" t="s">
        <v>64</v>
      </c>
      <c r="D51" s="31"/>
      <c r="E51" s="31"/>
      <c r="F51" s="146">
        <v>0</v>
      </c>
      <c r="G51" s="147">
        <v>0</v>
      </c>
      <c r="H51" s="148">
        <v>14934</v>
      </c>
      <c r="I51" s="149"/>
      <c r="J51" s="149"/>
      <c r="K51" s="149"/>
      <c r="L51" s="149"/>
      <c r="M51" s="148">
        <f t="shared" si="68"/>
        <v>14934</v>
      </c>
      <c r="N51" s="139">
        <f t="shared" si="69"/>
        <v>0</v>
      </c>
      <c r="O51" s="148"/>
      <c r="P51" s="150">
        <f t="shared" si="55"/>
        <v>0</v>
      </c>
      <c r="Q51" s="136">
        <f t="shared" si="56"/>
        <v>-14934</v>
      </c>
      <c r="R51" s="147">
        <v>0</v>
      </c>
      <c r="S51" s="148">
        <v>14934</v>
      </c>
      <c r="T51" s="149"/>
      <c r="U51" s="149"/>
      <c r="V51" s="149"/>
      <c r="W51" s="149"/>
      <c r="X51" s="148">
        <f t="shared" si="70"/>
        <v>14934</v>
      </c>
      <c r="Y51" s="139">
        <f t="shared" si="71"/>
        <v>0</v>
      </c>
      <c r="Z51" s="148"/>
      <c r="AA51" s="150">
        <f t="shared" si="57"/>
        <v>0</v>
      </c>
      <c r="AB51" s="136">
        <f t="shared" si="72"/>
        <v>-29868</v>
      </c>
      <c r="AC51" s="147">
        <v>0</v>
      </c>
      <c r="AD51" s="148">
        <v>14934</v>
      </c>
      <c r="AE51" s="149"/>
      <c r="AF51" s="149"/>
      <c r="AG51" s="149"/>
      <c r="AH51" s="149"/>
      <c r="AI51" s="148">
        <f t="shared" si="73"/>
        <v>14934</v>
      </c>
      <c r="AJ51" s="139">
        <f t="shared" si="74"/>
        <v>0</v>
      </c>
      <c r="AK51" s="148"/>
      <c r="AL51" s="150">
        <f t="shared" si="58"/>
        <v>0</v>
      </c>
      <c r="AM51" s="136">
        <f t="shared" si="75"/>
        <v>-44802</v>
      </c>
      <c r="AN51" s="147">
        <v>0</v>
      </c>
      <c r="AO51" s="148">
        <v>14934</v>
      </c>
      <c r="AP51" s="149"/>
      <c r="AQ51" s="149"/>
      <c r="AR51" s="149"/>
      <c r="AS51" s="149"/>
      <c r="AT51" s="148">
        <f t="shared" si="76"/>
        <v>14934</v>
      </c>
      <c r="AU51" s="139">
        <f t="shared" si="77"/>
        <v>0</v>
      </c>
      <c r="AV51" s="148"/>
      <c r="AW51" s="150">
        <f t="shared" si="59"/>
        <v>0</v>
      </c>
      <c r="AX51" s="136">
        <f t="shared" si="78"/>
        <v>-59736</v>
      </c>
      <c r="AY51" s="147">
        <v>0</v>
      </c>
      <c r="AZ51" s="148">
        <v>14934</v>
      </c>
      <c r="BA51" s="149"/>
      <c r="BB51" s="149"/>
      <c r="BC51" s="149"/>
      <c r="BD51" s="149"/>
      <c r="BE51" s="148">
        <f t="shared" si="79"/>
        <v>14934</v>
      </c>
      <c r="BF51" s="139">
        <f t="shared" si="80"/>
        <v>0</v>
      </c>
      <c r="BG51" s="148"/>
      <c r="BH51" s="150">
        <f t="shared" si="60"/>
        <v>0</v>
      </c>
      <c r="BI51" s="136">
        <f t="shared" si="81"/>
        <v>-74670</v>
      </c>
      <c r="BJ51" s="147">
        <v>0</v>
      </c>
      <c r="BK51" s="148">
        <v>14934</v>
      </c>
      <c r="BL51" s="149"/>
      <c r="BM51" s="149"/>
      <c r="BN51" s="149"/>
      <c r="BO51" s="149"/>
      <c r="BP51" s="148">
        <f t="shared" si="82"/>
        <v>14934</v>
      </c>
      <c r="BQ51" s="139">
        <f t="shared" si="83"/>
        <v>0</v>
      </c>
      <c r="BR51" s="148"/>
      <c r="BS51" s="150">
        <f t="shared" si="61"/>
        <v>0</v>
      </c>
      <c r="BT51" s="136">
        <f t="shared" si="84"/>
        <v>-89604</v>
      </c>
      <c r="BU51" s="147">
        <v>0</v>
      </c>
      <c r="BV51" s="148">
        <v>14934</v>
      </c>
      <c r="BW51" s="149"/>
      <c r="BX51" s="149"/>
      <c r="BY51" s="149"/>
      <c r="BZ51" s="149"/>
      <c r="CA51" s="148">
        <f t="shared" si="85"/>
        <v>14934</v>
      </c>
      <c r="CB51" s="139">
        <f t="shared" si="86"/>
        <v>0</v>
      </c>
      <c r="CC51" s="148"/>
      <c r="CD51" s="150">
        <f t="shared" si="62"/>
        <v>0</v>
      </c>
      <c r="CE51" s="136">
        <f t="shared" si="87"/>
        <v>-104538</v>
      </c>
      <c r="CF51" s="147">
        <v>0</v>
      </c>
      <c r="CG51" s="148">
        <v>14934</v>
      </c>
      <c r="CH51" s="149"/>
      <c r="CI51" s="149"/>
      <c r="CJ51" s="149"/>
      <c r="CK51" s="149"/>
      <c r="CL51" s="148">
        <f t="shared" si="88"/>
        <v>14934</v>
      </c>
      <c r="CM51" s="139">
        <f t="shared" si="89"/>
        <v>0</v>
      </c>
      <c r="CN51" s="148"/>
      <c r="CO51" s="150">
        <f t="shared" si="63"/>
        <v>0</v>
      </c>
      <c r="CP51" s="136">
        <f t="shared" si="90"/>
        <v>-119472</v>
      </c>
      <c r="CQ51" s="147">
        <v>0</v>
      </c>
      <c r="CR51" s="148">
        <v>14934</v>
      </c>
      <c r="CS51" s="149"/>
      <c r="CT51" s="149"/>
      <c r="CU51" s="149"/>
      <c r="CV51" s="149"/>
      <c r="CW51" s="148">
        <f t="shared" si="91"/>
        <v>14934</v>
      </c>
      <c r="CX51" s="139">
        <f t="shared" si="92"/>
        <v>0</v>
      </c>
      <c r="CY51" s="148"/>
      <c r="CZ51" s="150">
        <f t="shared" si="64"/>
        <v>0</v>
      </c>
      <c r="DA51" s="136">
        <f t="shared" si="93"/>
        <v>-134406</v>
      </c>
      <c r="DB51" s="147">
        <v>0</v>
      </c>
      <c r="DC51" s="148">
        <v>14934</v>
      </c>
      <c r="DD51" s="149"/>
      <c r="DE51" s="149"/>
      <c r="DF51" s="149"/>
      <c r="DG51" s="149"/>
      <c r="DH51" s="148">
        <f t="shared" si="94"/>
        <v>14934</v>
      </c>
      <c r="DI51" s="139">
        <f t="shared" si="95"/>
        <v>0</v>
      </c>
      <c r="DJ51" s="148"/>
      <c r="DK51" s="150">
        <f t="shared" si="65"/>
        <v>0</v>
      </c>
      <c r="DL51" s="136">
        <f t="shared" si="96"/>
        <v>-149340</v>
      </c>
      <c r="DM51" s="147">
        <v>0</v>
      </c>
      <c r="DN51" s="148">
        <v>14934</v>
      </c>
      <c r="DO51" s="149"/>
      <c r="DP51" s="149"/>
      <c r="DQ51" s="149"/>
      <c r="DR51" s="149"/>
      <c r="DS51" s="148">
        <f t="shared" si="97"/>
        <v>14934</v>
      </c>
      <c r="DT51" s="139">
        <f t="shared" si="98"/>
        <v>0</v>
      </c>
      <c r="DU51" s="148"/>
      <c r="DV51" s="150">
        <f t="shared" si="66"/>
        <v>0</v>
      </c>
      <c r="DW51" s="136">
        <f t="shared" si="99"/>
        <v>-164274</v>
      </c>
      <c r="DX51" s="147">
        <v>0</v>
      </c>
      <c r="DY51" s="148">
        <v>14934</v>
      </c>
      <c r="DZ51" s="149"/>
      <c r="EA51" s="149"/>
      <c r="EB51" s="149"/>
      <c r="EC51" s="149"/>
      <c r="ED51" s="148">
        <f t="shared" si="100"/>
        <v>14934</v>
      </c>
      <c r="EE51" s="139">
        <f t="shared" si="101"/>
        <v>0</v>
      </c>
      <c r="EF51" s="148"/>
      <c r="EG51" s="150">
        <f t="shared" si="67"/>
        <v>0</v>
      </c>
      <c r="EH51" s="136">
        <f t="shared" si="102"/>
        <v>-179208</v>
      </c>
      <c r="EI51" s="39">
        <v>0</v>
      </c>
      <c r="EJ51" s="142">
        <v>0</v>
      </c>
      <c r="EK51" s="143">
        <v>0</v>
      </c>
      <c r="EL51" s="143">
        <v>0</v>
      </c>
      <c r="EM51" s="144" t="e">
        <v>#DIV/0!</v>
      </c>
      <c r="EN51" s="145" t="e">
        <v>#DIV/0!</v>
      </c>
      <c r="EO51" s="44"/>
      <c r="EP51" s="44"/>
      <c r="EQ51" s="44"/>
      <c r="ER51" s="45"/>
      <c r="ES51" s="45"/>
      <c r="ET51" s="45"/>
    </row>
    <row r="52" spans="3:150" s="13" customFormat="1" x14ac:dyDescent="0.25">
      <c r="C52" s="135" t="s">
        <v>65</v>
      </c>
      <c r="D52" s="135"/>
      <c r="E52" s="135"/>
      <c r="F52" s="136">
        <v>54739</v>
      </c>
      <c r="G52" s="151">
        <v>0</v>
      </c>
      <c r="H52" s="148">
        <v>14934</v>
      </c>
      <c r="I52" s="148"/>
      <c r="J52" s="148"/>
      <c r="K52" s="148"/>
      <c r="L52" s="148"/>
      <c r="M52" s="148">
        <f t="shared" si="68"/>
        <v>14934</v>
      </c>
      <c r="N52" s="139">
        <f t="shared" si="69"/>
        <v>0</v>
      </c>
      <c r="O52" s="148"/>
      <c r="P52" s="150">
        <f t="shared" si="55"/>
        <v>0</v>
      </c>
      <c r="Q52" s="136">
        <f t="shared" si="56"/>
        <v>39805</v>
      </c>
      <c r="R52" s="151">
        <v>0</v>
      </c>
      <c r="S52" s="148">
        <v>14934</v>
      </c>
      <c r="T52" s="148"/>
      <c r="U52" s="148"/>
      <c r="V52" s="148"/>
      <c r="W52" s="148"/>
      <c r="X52" s="148">
        <f t="shared" si="70"/>
        <v>14934</v>
      </c>
      <c r="Y52" s="139">
        <f t="shared" si="71"/>
        <v>0</v>
      </c>
      <c r="Z52" s="148"/>
      <c r="AA52" s="150">
        <f t="shared" si="57"/>
        <v>0</v>
      </c>
      <c r="AB52" s="136">
        <f t="shared" si="72"/>
        <v>24871</v>
      </c>
      <c r="AC52" s="151">
        <v>0</v>
      </c>
      <c r="AD52" s="148">
        <v>14934</v>
      </c>
      <c r="AE52" s="148"/>
      <c r="AF52" s="148"/>
      <c r="AG52" s="148"/>
      <c r="AH52" s="148"/>
      <c r="AI52" s="148">
        <f t="shared" si="73"/>
        <v>14934</v>
      </c>
      <c r="AJ52" s="139">
        <f t="shared" si="74"/>
        <v>0</v>
      </c>
      <c r="AK52" s="148"/>
      <c r="AL52" s="150">
        <f t="shared" si="58"/>
        <v>0</v>
      </c>
      <c r="AM52" s="136">
        <f t="shared" si="75"/>
        <v>9937</v>
      </c>
      <c r="AN52" s="151">
        <v>0</v>
      </c>
      <c r="AO52" s="148">
        <v>14934</v>
      </c>
      <c r="AP52" s="148"/>
      <c r="AQ52" s="148"/>
      <c r="AR52" s="148"/>
      <c r="AS52" s="148"/>
      <c r="AT52" s="148">
        <f t="shared" si="76"/>
        <v>14934</v>
      </c>
      <c r="AU52" s="139">
        <f t="shared" si="77"/>
        <v>0</v>
      </c>
      <c r="AV52" s="148"/>
      <c r="AW52" s="150">
        <f t="shared" si="59"/>
        <v>0</v>
      </c>
      <c r="AX52" s="136">
        <f t="shared" si="78"/>
        <v>-4997</v>
      </c>
      <c r="AY52" s="151">
        <v>0</v>
      </c>
      <c r="AZ52" s="148">
        <v>14934</v>
      </c>
      <c r="BA52" s="148"/>
      <c r="BB52" s="148"/>
      <c r="BC52" s="148"/>
      <c r="BD52" s="148"/>
      <c r="BE52" s="148">
        <f t="shared" si="79"/>
        <v>14934</v>
      </c>
      <c r="BF52" s="139">
        <f t="shared" si="80"/>
        <v>0</v>
      </c>
      <c r="BG52" s="148"/>
      <c r="BH52" s="150">
        <f t="shared" si="60"/>
        <v>0</v>
      </c>
      <c r="BI52" s="136">
        <f t="shared" si="81"/>
        <v>-19931</v>
      </c>
      <c r="BJ52" s="151">
        <v>0</v>
      </c>
      <c r="BK52" s="148">
        <v>14934</v>
      </c>
      <c r="BL52" s="148"/>
      <c r="BM52" s="148"/>
      <c r="BN52" s="148"/>
      <c r="BO52" s="148"/>
      <c r="BP52" s="148">
        <f t="shared" si="82"/>
        <v>14934</v>
      </c>
      <c r="BQ52" s="139">
        <f t="shared" si="83"/>
        <v>0</v>
      </c>
      <c r="BR52" s="148"/>
      <c r="BS52" s="150">
        <f t="shared" si="61"/>
        <v>0</v>
      </c>
      <c r="BT52" s="136">
        <f t="shared" si="84"/>
        <v>-34865</v>
      </c>
      <c r="BU52" s="151">
        <v>0</v>
      </c>
      <c r="BV52" s="148">
        <v>14934</v>
      </c>
      <c r="BW52" s="148"/>
      <c r="BX52" s="148"/>
      <c r="BY52" s="148"/>
      <c r="BZ52" s="148"/>
      <c r="CA52" s="148">
        <f t="shared" si="85"/>
        <v>14934</v>
      </c>
      <c r="CB52" s="139">
        <f t="shared" si="86"/>
        <v>0</v>
      </c>
      <c r="CC52" s="148"/>
      <c r="CD52" s="150">
        <f t="shared" si="62"/>
        <v>0</v>
      </c>
      <c r="CE52" s="136">
        <f t="shared" si="87"/>
        <v>-49799</v>
      </c>
      <c r="CF52" s="151">
        <v>0</v>
      </c>
      <c r="CG52" s="148">
        <v>14934</v>
      </c>
      <c r="CH52" s="148"/>
      <c r="CI52" s="148"/>
      <c r="CJ52" s="148"/>
      <c r="CK52" s="148"/>
      <c r="CL52" s="148">
        <f t="shared" si="88"/>
        <v>14934</v>
      </c>
      <c r="CM52" s="139">
        <f t="shared" si="89"/>
        <v>0</v>
      </c>
      <c r="CN52" s="148"/>
      <c r="CO52" s="150">
        <f t="shared" si="63"/>
        <v>0</v>
      </c>
      <c r="CP52" s="136">
        <f t="shared" si="90"/>
        <v>-64733</v>
      </c>
      <c r="CQ52" s="151">
        <v>0</v>
      </c>
      <c r="CR52" s="148">
        <v>14934</v>
      </c>
      <c r="CS52" s="148"/>
      <c r="CT52" s="148"/>
      <c r="CU52" s="148"/>
      <c r="CV52" s="148"/>
      <c r="CW52" s="148">
        <f t="shared" si="91"/>
        <v>14934</v>
      </c>
      <c r="CX52" s="139">
        <f t="shared" si="92"/>
        <v>0</v>
      </c>
      <c r="CY52" s="148"/>
      <c r="CZ52" s="150">
        <f t="shared" si="64"/>
        <v>0</v>
      </c>
      <c r="DA52" s="136">
        <f t="shared" si="93"/>
        <v>-79667</v>
      </c>
      <c r="DB52" s="151">
        <v>0</v>
      </c>
      <c r="DC52" s="148">
        <v>14934</v>
      </c>
      <c r="DD52" s="148"/>
      <c r="DE52" s="148"/>
      <c r="DF52" s="148"/>
      <c r="DG52" s="148"/>
      <c r="DH52" s="148">
        <f t="shared" si="94"/>
        <v>14934</v>
      </c>
      <c r="DI52" s="139">
        <f t="shared" si="95"/>
        <v>0</v>
      </c>
      <c r="DJ52" s="148"/>
      <c r="DK52" s="150">
        <f t="shared" si="65"/>
        <v>0</v>
      </c>
      <c r="DL52" s="136">
        <f t="shared" si="96"/>
        <v>-94601</v>
      </c>
      <c r="DM52" s="151">
        <v>0</v>
      </c>
      <c r="DN52" s="148">
        <v>14934</v>
      </c>
      <c r="DO52" s="148"/>
      <c r="DP52" s="148"/>
      <c r="DQ52" s="148"/>
      <c r="DR52" s="148"/>
      <c r="DS52" s="148">
        <f t="shared" si="97"/>
        <v>14934</v>
      </c>
      <c r="DT52" s="139">
        <f t="shared" si="98"/>
        <v>0</v>
      </c>
      <c r="DU52" s="148"/>
      <c r="DV52" s="150">
        <f t="shared" si="66"/>
        <v>0</v>
      </c>
      <c r="DW52" s="136">
        <f t="shared" si="99"/>
        <v>-109535</v>
      </c>
      <c r="DX52" s="151">
        <v>0</v>
      </c>
      <c r="DY52" s="148">
        <v>14934</v>
      </c>
      <c r="DZ52" s="148"/>
      <c r="EA52" s="148"/>
      <c r="EB52" s="148"/>
      <c r="EC52" s="148"/>
      <c r="ED52" s="148">
        <f t="shared" si="100"/>
        <v>14934</v>
      </c>
      <c r="EE52" s="139">
        <f t="shared" si="101"/>
        <v>0</v>
      </c>
      <c r="EF52" s="148"/>
      <c r="EG52" s="150">
        <f t="shared" si="67"/>
        <v>0</v>
      </c>
      <c r="EH52" s="136">
        <f t="shared" si="102"/>
        <v>-124469</v>
      </c>
      <c r="EI52" s="39">
        <v>345956</v>
      </c>
      <c r="EJ52" s="142">
        <v>3518372.52</v>
      </c>
      <c r="EK52" s="143">
        <v>28829.666666666668</v>
      </c>
      <c r="EL52" s="143">
        <v>25684.916666666668</v>
      </c>
      <c r="EM52" s="144">
        <v>2.4397090959543988</v>
      </c>
      <c r="EN52" s="145">
        <v>0.42061937398887372</v>
      </c>
      <c r="EO52" s="14"/>
      <c r="EP52" s="14"/>
      <c r="EQ52" s="14"/>
      <c r="ER52" s="7"/>
      <c r="ES52" s="7"/>
      <c r="ET52" s="7"/>
    </row>
    <row r="53" spans="3:150" s="46" customFormat="1" x14ac:dyDescent="0.25">
      <c r="C53" s="31" t="s">
        <v>66</v>
      </c>
      <c r="D53" s="31"/>
      <c r="E53" s="31"/>
      <c r="F53" s="146">
        <v>259118</v>
      </c>
      <c r="G53" s="147">
        <v>0</v>
      </c>
      <c r="H53" s="148">
        <v>14934</v>
      </c>
      <c r="I53" s="149"/>
      <c r="J53" s="149"/>
      <c r="K53" s="149"/>
      <c r="L53" s="149"/>
      <c r="M53" s="148">
        <f t="shared" si="68"/>
        <v>14934</v>
      </c>
      <c r="N53" s="139">
        <f t="shared" si="69"/>
        <v>0</v>
      </c>
      <c r="O53" s="148"/>
      <c r="P53" s="150">
        <f t="shared" si="55"/>
        <v>0</v>
      </c>
      <c r="Q53" s="136">
        <f t="shared" si="56"/>
        <v>244184</v>
      </c>
      <c r="R53" s="147">
        <v>0</v>
      </c>
      <c r="S53" s="148">
        <v>14934</v>
      </c>
      <c r="T53" s="149"/>
      <c r="U53" s="149"/>
      <c r="V53" s="149"/>
      <c r="W53" s="149"/>
      <c r="X53" s="148">
        <f t="shared" si="70"/>
        <v>14934</v>
      </c>
      <c r="Y53" s="139">
        <f t="shared" si="71"/>
        <v>0</v>
      </c>
      <c r="Z53" s="148"/>
      <c r="AA53" s="150">
        <f t="shared" si="57"/>
        <v>0</v>
      </c>
      <c r="AB53" s="136">
        <f t="shared" si="72"/>
        <v>229250</v>
      </c>
      <c r="AC53" s="147">
        <v>0</v>
      </c>
      <c r="AD53" s="148">
        <v>14934</v>
      </c>
      <c r="AE53" s="149"/>
      <c r="AF53" s="149"/>
      <c r="AG53" s="149"/>
      <c r="AH53" s="149"/>
      <c r="AI53" s="148">
        <f t="shared" si="73"/>
        <v>14934</v>
      </c>
      <c r="AJ53" s="139">
        <f t="shared" si="74"/>
        <v>0</v>
      </c>
      <c r="AK53" s="148"/>
      <c r="AL53" s="150">
        <f t="shared" si="58"/>
        <v>0</v>
      </c>
      <c r="AM53" s="136">
        <f t="shared" si="75"/>
        <v>214316</v>
      </c>
      <c r="AN53" s="147">
        <v>0</v>
      </c>
      <c r="AO53" s="148">
        <v>14934</v>
      </c>
      <c r="AP53" s="149"/>
      <c r="AQ53" s="149"/>
      <c r="AR53" s="149"/>
      <c r="AS53" s="149"/>
      <c r="AT53" s="148">
        <f t="shared" si="76"/>
        <v>14934</v>
      </c>
      <c r="AU53" s="139">
        <f t="shared" si="77"/>
        <v>0</v>
      </c>
      <c r="AV53" s="148"/>
      <c r="AW53" s="150">
        <f t="shared" si="59"/>
        <v>0</v>
      </c>
      <c r="AX53" s="136">
        <f t="shared" si="78"/>
        <v>199382</v>
      </c>
      <c r="AY53" s="147">
        <v>0</v>
      </c>
      <c r="AZ53" s="148">
        <v>14934</v>
      </c>
      <c r="BA53" s="149"/>
      <c r="BB53" s="149"/>
      <c r="BC53" s="149"/>
      <c r="BD53" s="149"/>
      <c r="BE53" s="148">
        <f t="shared" si="79"/>
        <v>14934</v>
      </c>
      <c r="BF53" s="139">
        <f t="shared" si="80"/>
        <v>0</v>
      </c>
      <c r="BG53" s="148"/>
      <c r="BH53" s="150">
        <f t="shared" si="60"/>
        <v>0</v>
      </c>
      <c r="BI53" s="136">
        <f t="shared" si="81"/>
        <v>184448</v>
      </c>
      <c r="BJ53" s="147">
        <v>0</v>
      </c>
      <c r="BK53" s="148">
        <v>14934</v>
      </c>
      <c r="BL53" s="149"/>
      <c r="BM53" s="149"/>
      <c r="BN53" s="149"/>
      <c r="BO53" s="149"/>
      <c r="BP53" s="148">
        <f t="shared" si="82"/>
        <v>14934</v>
      </c>
      <c r="BQ53" s="139">
        <f t="shared" si="83"/>
        <v>0</v>
      </c>
      <c r="BR53" s="148"/>
      <c r="BS53" s="150">
        <f t="shared" si="61"/>
        <v>0</v>
      </c>
      <c r="BT53" s="136">
        <f t="shared" si="84"/>
        <v>169514</v>
      </c>
      <c r="BU53" s="147">
        <v>0</v>
      </c>
      <c r="BV53" s="148">
        <v>14934</v>
      </c>
      <c r="BW53" s="149"/>
      <c r="BX53" s="149"/>
      <c r="BY53" s="149"/>
      <c r="BZ53" s="149"/>
      <c r="CA53" s="148">
        <f t="shared" si="85"/>
        <v>14934</v>
      </c>
      <c r="CB53" s="139">
        <f t="shared" si="86"/>
        <v>0</v>
      </c>
      <c r="CC53" s="148"/>
      <c r="CD53" s="150">
        <f t="shared" si="62"/>
        <v>0</v>
      </c>
      <c r="CE53" s="136">
        <f t="shared" si="87"/>
        <v>154580</v>
      </c>
      <c r="CF53" s="147">
        <v>0</v>
      </c>
      <c r="CG53" s="148">
        <v>14934</v>
      </c>
      <c r="CH53" s="149"/>
      <c r="CI53" s="149"/>
      <c r="CJ53" s="149"/>
      <c r="CK53" s="149"/>
      <c r="CL53" s="148">
        <f t="shared" si="88"/>
        <v>14934</v>
      </c>
      <c r="CM53" s="139">
        <f t="shared" si="89"/>
        <v>0</v>
      </c>
      <c r="CN53" s="148"/>
      <c r="CO53" s="150">
        <f t="shared" si="63"/>
        <v>0</v>
      </c>
      <c r="CP53" s="136">
        <f t="shared" si="90"/>
        <v>139646</v>
      </c>
      <c r="CQ53" s="147">
        <v>0</v>
      </c>
      <c r="CR53" s="148">
        <v>14934</v>
      </c>
      <c r="CS53" s="149"/>
      <c r="CT53" s="149"/>
      <c r="CU53" s="149"/>
      <c r="CV53" s="149"/>
      <c r="CW53" s="148">
        <f t="shared" si="91"/>
        <v>14934</v>
      </c>
      <c r="CX53" s="139">
        <f t="shared" si="92"/>
        <v>0</v>
      </c>
      <c r="CY53" s="148"/>
      <c r="CZ53" s="150">
        <f t="shared" si="64"/>
        <v>0</v>
      </c>
      <c r="DA53" s="136">
        <f t="shared" si="93"/>
        <v>124712</v>
      </c>
      <c r="DB53" s="147">
        <v>0</v>
      </c>
      <c r="DC53" s="148">
        <v>14934</v>
      </c>
      <c r="DD53" s="149"/>
      <c r="DE53" s="149"/>
      <c r="DF53" s="149"/>
      <c r="DG53" s="149"/>
      <c r="DH53" s="148">
        <f t="shared" si="94"/>
        <v>14934</v>
      </c>
      <c r="DI53" s="139">
        <f t="shared" si="95"/>
        <v>0</v>
      </c>
      <c r="DJ53" s="148"/>
      <c r="DK53" s="150">
        <f t="shared" si="65"/>
        <v>0</v>
      </c>
      <c r="DL53" s="136">
        <f t="shared" si="96"/>
        <v>109778</v>
      </c>
      <c r="DM53" s="147">
        <v>0</v>
      </c>
      <c r="DN53" s="148">
        <v>14934</v>
      </c>
      <c r="DO53" s="149"/>
      <c r="DP53" s="149"/>
      <c r="DQ53" s="149"/>
      <c r="DR53" s="149"/>
      <c r="DS53" s="148">
        <f t="shared" si="97"/>
        <v>14934</v>
      </c>
      <c r="DT53" s="139">
        <f t="shared" si="98"/>
        <v>0</v>
      </c>
      <c r="DU53" s="148"/>
      <c r="DV53" s="150">
        <f t="shared" si="66"/>
        <v>0</v>
      </c>
      <c r="DW53" s="136">
        <f t="shared" si="99"/>
        <v>94844</v>
      </c>
      <c r="DX53" s="147">
        <v>0</v>
      </c>
      <c r="DY53" s="148">
        <v>14934</v>
      </c>
      <c r="DZ53" s="149"/>
      <c r="EA53" s="149"/>
      <c r="EB53" s="149"/>
      <c r="EC53" s="149"/>
      <c r="ED53" s="148">
        <f t="shared" si="100"/>
        <v>14934</v>
      </c>
      <c r="EE53" s="139">
        <f t="shared" si="101"/>
        <v>0</v>
      </c>
      <c r="EF53" s="148"/>
      <c r="EG53" s="150">
        <f t="shared" si="67"/>
        <v>0</v>
      </c>
      <c r="EH53" s="136">
        <f t="shared" si="102"/>
        <v>79910</v>
      </c>
      <c r="EI53" s="39">
        <v>635479</v>
      </c>
      <c r="EJ53" s="142">
        <v>953218.5</v>
      </c>
      <c r="EK53" s="143">
        <v>52956.583333333336</v>
      </c>
      <c r="EL53" s="143">
        <v>46778.25</v>
      </c>
      <c r="EM53" s="144">
        <v>5.2615743399860575</v>
      </c>
      <c r="EN53" s="145">
        <v>0.20741174117196617</v>
      </c>
      <c r="EO53" s="44"/>
      <c r="EP53" s="44"/>
      <c r="EQ53" s="44"/>
      <c r="ER53" s="45"/>
      <c r="ES53" s="45"/>
      <c r="ET53" s="45"/>
    </row>
    <row r="54" spans="3:150" s="13" customFormat="1" x14ac:dyDescent="0.25">
      <c r="C54" s="135" t="s">
        <v>67</v>
      </c>
      <c r="D54" s="135"/>
      <c r="E54" s="135"/>
      <c r="F54" s="136">
        <v>137995</v>
      </c>
      <c r="G54" s="151">
        <v>0</v>
      </c>
      <c r="H54" s="148">
        <v>14934</v>
      </c>
      <c r="I54" s="148"/>
      <c r="J54" s="148"/>
      <c r="K54" s="148"/>
      <c r="L54" s="148"/>
      <c r="M54" s="148">
        <f t="shared" si="68"/>
        <v>14934</v>
      </c>
      <c r="N54" s="139">
        <f t="shared" si="69"/>
        <v>0</v>
      </c>
      <c r="O54" s="148"/>
      <c r="P54" s="150">
        <f t="shared" si="55"/>
        <v>0</v>
      </c>
      <c r="Q54" s="136">
        <f t="shared" si="56"/>
        <v>123061</v>
      </c>
      <c r="R54" s="151">
        <v>0</v>
      </c>
      <c r="S54" s="148">
        <v>14934</v>
      </c>
      <c r="T54" s="148"/>
      <c r="U54" s="148"/>
      <c r="V54" s="148"/>
      <c r="W54" s="148"/>
      <c r="X54" s="148">
        <f t="shared" si="70"/>
        <v>14934</v>
      </c>
      <c r="Y54" s="139">
        <f t="shared" si="71"/>
        <v>0</v>
      </c>
      <c r="Z54" s="148"/>
      <c r="AA54" s="150">
        <f t="shared" si="57"/>
        <v>0</v>
      </c>
      <c r="AB54" s="136">
        <f t="shared" si="72"/>
        <v>108127</v>
      </c>
      <c r="AC54" s="151">
        <v>0</v>
      </c>
      <c r="AD54" s="148">
        <v>14934</v>
      </c>
      <c r="AE54" s="148"/>
      <c r="AF54" s="148"/>
      <c r="AG54" s="148"/>
      <c r="AH54" s="148"/>
      <c r="AI54" s="148">
        <f t="shared" si="73"/>
        <v>14934</v>
      </c>
      <c r="AJ54" s="139">
        <f t="shared" si="74"/>
        <v>0</v>
      </c>
      <c r="AK54" s="148"/>
      <c r="AL54" s="150">
        <f t="shared" si="58"/>
        <v>0</v>
      </c>
      <c r="AM54" s="136">
        <f t="shared" si="75"/>
        <v>93193</v>
      </c>
      <c r="AN54" s="151">
        <v>0</v>
      </c>
      <c r="AO54" s="148">
        <v>14934</v>
      </c>
      <c r="AP54" s="148"/>
      <c r="AQ54" s="148"/>
      <c r="AR54" s="148"/>
      <c r="AS54" s="148"/>
      <c r="AT54" s="148">
        <f t="shared" si="76"/>
        <v>14934</v>
      </c>
      <c r="AU54" s="139">
        <f t="shared" si="77"/>
        <v>0</v>
      </c>
      <c r="AV54" s="148"/>
      <c r="AW54" s="150">
        <f t="shared" si="59"/>
        <v>0</v>
      </c>
      <c r="AX54" s="136">
        <f t="shared" si="78"/>
        <v>78259</v>
      </c>
      <c r="AY54" s="151">
        <v>0</v>
      </c>
      <c r="AZ54" s="148">
        <v>14934</v>
      </c>
      <c r="BA54" s="148"/>
      <c r="BB54" s="148"/>
      <c r="BC54" s="148"/>
      <c r="BD54" s="148"/>
      <c r="BE54" s="148">
        <f t="shared" si="79"/>
        <v>14934</v>
      </c>
      <c r="BF54" s="139">
        <f t="shared" si="80"/>
        <v>0</v>
      </c>
      <c r="BG54" s="148"/>
      <c r="BH54" s="150">
        <f t="shared" si="60"/>
        <v>0</v>
      </c>
      <c r="BI54" s="136">
        <f t="shared" si="81"/>
        <v>63325</v>
      </c>
      <c r="BJ54" s="151">
        <v>0</v>
      </c>
      <c r="BK54" s="148">
        <v>14934</v>
      </c>
      <c r="BL54" s="148"/>
      <c r="BM54" s="148"/>
      <c r="BN54" s="148"/>
      <c r="BO54" s="148"/>
      <c r="BP54" s="148">
        <f t="shared" si="82"/>
        <v>14934</v>
      </c>
      <c r="BQ54" s="139">
        <f t="shared" si="83"/>
        <v>0</v>
      </c>
      <c r="BR54" s="148"/>
      <c r="BS54" s="150">
        <f t="shared" si="61"/>
        <v>0</v>
      </c>
      <c r="BT54" s="136">
        <f t="shared" si="84"/>
        <v>48391</v>
      </c>
      <c r="BU54" s="151">
        <v>0</v>
      </c>
      <c r="BV54" s="148">
        <v>14934</v>
      </c>
      <c r="BW54" s="148"/>
      <c r="BX54" s="148"/>
      <c r="BY54" s="148"/>
      <c r="BZ54" s="148"/>
      <c r="CA54" s="148">
        <f t="shared" si="85"/>
        <v>14934</v>
      </c>
      <c r="CB54" s="139">
        <f t="shared" si="86"/>
        <v>0</v>
      </c>
      <c r="CC54" s="148"/>
      <c r="CD54" s="150">
        <f t="shared" si="62"/>
        <v>0</v>
      </c>
      <c r="CE54" s="136">
        <f t="shared" si="87"/>
        <v>33457</v>
      </c>
      <c r="CF54" s="151">
        <v>0</v>
      </c>
      <c r="CG54" s="148">
        <v>14934</v>
      </c>
      <c r="CH54" s="148"/>
      <c r="CI54" s="148"/>
      <c r="CJ54" s="148"/>
      <c r="CK54" s="148"/>
      <c r="CL54" s="148">
        <f t="shared" si="88"/>
        <v>14934</v>
      </c>
      <c r="CM54" s="139">
        <f t="shared" si="89"/>
        <v>0</v>
      </c>
      <c r="CN54" s="148"/>
      <c r="CO54" s="150">
        <f t="shared" si="63"/>
        <v>0</v>
      </c>
      <c r="CP54" s="136">
        <f t="shared" si="90"/>
        <v>18523</v>
      </c>
      <c r="CQ54" s="151">
        <v>0</v>
      </c>
      <c r="CR54" s="148">
        <v>14934</v>
      </c>
      <c r="CS54" s="148"/>
      <c r="CT54" s="148"/>
      <c r="CU54" s="148"/>
      <c r="CV54" s="148"/>
      <c r="CW54" s="148">
        <f t="shared" si="91"/>
        <v>14934</v>
      </c>
      <c r="CX54" s="139">
        <f t="shared" si="92"/>
        <v>0</v>
      </c>
      <c r="CY54" s="148"/>
      <c r="CZ54" s="150">
        <f t="shared" si="64"/>
        <v>0</v>
      </c>
      <c r="DA54" s="136">
        <f t="shared" si="93"/>
        <v>3589</v>
      </c>
      <c r="DB54" s="151">
        <v>0</v>
      </c>
      <c r="DC54" s="148">
        <v>14934</v>
      </c>
      <c r="DD54" s="148"/>
      <c r="DE54" s="148"/>
      <c r="DF54" s="148"/>
      <c r="DG54" s="148"/>
      <c r="DH54" s="148">
        <f t="shared" si="94"/>
        <v>14934</v>
      </c>
      <c r="DI54" s="139">
        <f t="shared" si="95"/>
        <v>0</v>
      </c>
      <c r="DJ54" s="148"/>
      <c r="DK54" s="150">
        <f t="shared" si="65"/>
        <v>0</v>
      </c>
      <c r="DL54" s="136">
        <f t="shared" si="96"/>
        <v>-11345</v>
      </c>
      <c r="DM54" s="151">
        <v>0</v>
      </c>
      <c r="DN54" s="148">
        <v>14934</v>
      </c>
      <c r="DO54" s="148"/>
      <c r="DP54" s="148"/>
      <c r="DQ54" s="148"/>
      <c r="DR54" s="148"/>
      <c r="DS54" s="148">
        <f t="shared" si="97"/>
        <v>14934</v>
      </c>
      <c r="DT54" s="139">
        <f t="shared" si="98"/>
        <v>0</v>
      </c>
      <c r="DU54" s="148"/>
      <c r="DV54" s="150">
        <f t="shared" si="66"/>
        <v>0</v>
      </c>
      <c r="DW54" s="136">
        <f t="shared" si="99"/>
        <v>-26279</v>
      </c>
      <c r="DX54" s="151">
        <v>0</v>
      </c>
      <c r="DY54" s="148">
        <v>14934</v>
      </c>
      <c r="DZ54" s="148"/>
      <c r="EA54" s="148"/>
      <c r="EB54" s="148"/>
      <c r="EC54" s="148"/>
      <c r="ED54" s="148">
        <f t="shared" si="100"/>
        <v>14934</v>
      </c>
      <c r="EE54" s="139">
        <f t="shared" si="101"/>
        <v>0</v>
      </c>
      <c r="EF54" s="148"/>
      <c r="EG54" s="150">
        <f t="shared" si="67"/>
        <v>0</v>
      </c>
      <c r="EH54" s="136">
        <f t="shared" si="102"/>
        <v>-41213</v>
      </c>
      <c r="EI54" s="39">
        <v>918469</v>
      </c>
      <c r="EJ54" s="142">
        <v>1120532.1800000002</v>
      </c>
      <c r="EK54" s="143">
        <v>76539.083333333328</v>
      </c>
      <c r="EL54" s="143">
        <v>48778.166666666664</v>
      </c>
      <c r="EM54" s="144">
        <v>0.92735628529650982</v>
      </c>
      <c r="EN54" s="145">
        <v>0.84149046281236117</v>
      </c>
      <c r="EO54" s="14"/>
      <c r="EP54" s="14"/>
      <c r="EQ54" s="14"/>
      <c r="ER54" s="7"/>
      <c r="ES54" s="7"/>
      <c r="ET54" s="7"/>
    </row>
    <row r="55" spans="3:150" s="46" customFormat="1" x14ac:dyDescent="0.25">
      <c r="C55" s="31" t="s">
        <v>68</v>
      </c>
      <c r="D55" s="31"/>
      <c r="E55" s="31"/>
      <c r="F55" s="146">
        <v>155138</v>
      </c>
      <c r="G55" s="147">
        <v>0</v>
      </c>
      <c r="H55" s="148">
        <v>14934</v>
      </c>
      <c r="I55" s="149"/>
      <c r="J55" s="149"/>
      <c r="K55" s="149"/>
      <c r="L55" s="149"/>
      <c r="M55" s="148">
        <f t="shared" si="68"/>
        <v>14934</v>
      </c>
      <c r="N55" s="139">
        <f t="shared" si="69"/>
        <v>0</v>
      </c>
      <c r="O55" s="148"/>
      <c r="P55" s="150">
        <f t="shared" si="55"/>
        <v>0</v>
      </c>
      <c r="Q55" s="136">
        <f t="shared" si="56"/>
        <v>140204</v>
      </c>
      <c r="R55" s="147">
        <v>0</v>
      </c>
      <c r="S55" s="148">
        <v>14934</v>
      </c>
      <c r="T55" s="149"/>
      <c r="U55" s="149"/>
      <c r="V55" s="149"/>
      <c r="W55" s="149"/>
      <c r="X55" s="148">
        <f t="shared" si="70"/>
        <v>14934</v>
      </c>
      <c r="Y55" s="139">
        <f t="shared" si="71"/>
        <v>0</v>
      </c>
      <c r="Z55" s="148"/>
      <c r="AA55" s="150">
        <f t="shared" si="57"/>
        <v>0</v>
      </c>
      <c r="AB55" s="136">
        <f t="shared" si="72"/>
        <v>125270</v>
      </c>
      <c r="AC55" s="147">
        <v>0</v>
      </c>
      <c r="AD55" s="148">
        <v>14934</v>
      </c>
      <c r="AE55" s="149"/>
      <c r="AF55" s="149"/>
      <c r="AG55" s="149"/>
      <c r="AH55" s="149"/>
      <c r="AI55" s="148">
        <f t="shared" si="73"/>
        <v>14934</v>
      </c>
      <c r="AJ55" s="139">
        <f t="shared" si="74"/>
        <v>0</v>
      </c>
      <c r="AK55" s="148"/>
      <c r="AL55" s="150">
        <f t="shared" si="58"/>
        <v>0</v>
      </c>
      <c r="AM55" s="136">
        <f t="shared" si="75"/>
        <v>110336</v>
      </c>
      <c r="AN55" s="147">
        <v>0</v>
      </c>
      <c r="AO55" s="148">
        <v>14934</v>
      </c>
      <c r="AP55" s="149"/>
      <c r="AQ55" s="149"/>
      <c r="AR55" s="149"/>
      <c r="AS55" s="149"/>
      <c r="AT55" s="148">
        <f t="shared" si="76"/>
        <v>14934</v>
      </c>
      <c r="AU55" s="139">
        <f t="shared" si="77"/>
        <v>0</v>
      </c>
      <c r="AV55" s="148"/>
      <c r="AW55" s="150">
        <f t="shared" si="59"/>
        <v>0</v>
      </c>
      <c r="AX55" s="136">
        <f t="shared" si="78"/>
        <v>95402</v>
      </c>
      <c r="AY55" s="147">
        <v>0</v>
      </c>
      <c r="AZ55" s="148">
        <v>14934</v>
      </c>
      <c r="BA55" s="149"/>
      <c r="BB55" s="149"/>
      <c r="BC55" s="149"/>
      <c r="BD55" s="149"/>
      <c r="BE55" s="148">
        <f t="shared" si="79"/>
        <v>14934</v>
      </c>
      <c r="BF55" s="139">
        <f t="shared" si="80"/>
        <v>0</v>
      </c>
      <c r="BG55" s="148"/>
      <c r="BH55" s="150">
        <f t="shared" si="60"/>
        <v>0</v>
      </c>
      <c r="BI55" s="136">
        <f t="shared" si="81"/>
        <v>80468</v>
      </c>
      <c r="BJ55" s="147">
        <v>0</v>
      </c>
      <c r="BK55" s="148">
        <v>14934</v>
      </c>
      <c r="BL55" s="149"/>
      <c r="BM55" s="149"/>
      <c r="BN55" s="149"/>
      <c r="BO55" s="149"/>
      <c r="BP55" s="148">
        <f t="shared" si="82"/>
        <v>14934</v>
      </c>
      <c r="BQ55" s="139">
        <f t="shared" si="83"/>
        <v>0</v>
      </c>
      <c r="BR55" s="148"/>
      <c r="BS55" s="150">
        <f t="shared" si="61"/>
        <v>0</v>
      </c>
      <c r="BT55" s="136">
        <f t="shared" si="84"/>
        <v>65534</v>
      </c>
      <c r="BU55" s="147">
        <v>0</v>
      </c>
      <c r="BV55" s="148">
        <v>14934</v>
      </c>
      <c r="BW55" s="149"/>
      <c r="BX55" s="149"/>
      <c r="BY55" s="149"/>
      <c r="BZ55" s="149"/>
      <c r="CA55" s="148">
        <f t="shared" si="85"/>
        <v>14934</v>
      </c>
      <c r="CB55" s="139">
        <f t="shared" si="86"/>
        <v>0</v>
      </c>
      <c r="CC55" s="148"/>
      <c r="CD55" s="150">
        <f t="shared" si="62"/>
        <v>0</v>
      </c>
      <c r="CE55" s="136">
        <f t="shared" si="87"/>
        <v>50600</v>
      </c>
      <c r="CF55" s="147">
        <v>0</v>
      </c>
      <c r="CG55" s="148">
        <v>14934</v>
      </c>
      <c r="CH55" s="149"/>
      <c r="CI55" s="149"/>
      <c r="CJ55" s="149"/>
      <c r="CK55" s="149"/>
      <c r="CL55" s="148">
        <f t="shared" si="88"/>
        <v>14934</v>
      </c>
      <c r="CM55" s="139">
        <f t="shared" si="89"/>
        <v>0</v>
      </c>
      <c r="CN55" s="148"/>
      <c r="CO55" s="150">
        <f t="shared" si="63"/>
        <v>0</v>
      </c>
      <c r="CP55" s="136">
        <f t="shared" si="90"/>
        <v>35666</v>
      </c>
      <c r="CQ55" s="147">
        <v>0</v>
      </c>
      <c r="CR55" s="148">
        <v>14934</v>
      </c>
      <c r="CS55" s="149"/>
      <c r="CT55" s="149"/>
      <c r="CU55" s="149"/>
      <c r="CV55" s="149"/>
      <c r="CW55" s="148">
        <f t="shared" si="91"/>
        <v>14934</v>
      </c>
      <c r="CX55" s="139">
        <f t="shared" si="92"/>
        <v>0</v>
      </c>
      <c r="CY55" s="148"/>
      <c r="CZ55" s="150">
        <f t="shared" si="64"/>
        <v>0</v>
      </c>
      <c r="DA55" s="136">
        <f t="shared" si="93"/>
        <v>20732</v>
      </c>
      <c r="DB55" s="147">
        <v>0</v>
      </c>
      <c r="DC55" s="148">
        <v>14934</v>
      </c>
      <c r="DD55" s="149"/>
      <c r="DE55" s="149"/>
      <c r="DF55" s="149"/>
      <c r="DG55" s="149"/>
      <c r="DH55" s="148">
        <f t="shared" si="94"/>
        <v>14934</v>
      </c>
      <c r="DI55" s="139">
        <f t="shared" si="95"/>
        <v>0</v>
      </c>
      <c r="DJ55" s="148"/>
      <c r="DK55" s="150">
        <f t="shared" si="65"/>
        <v>0</v>
      </c>
      <c r="DL55" s="136">
        <f t="shared" si="96"/>
        <v>5798</v>
      </c>
      <c r="DM55" s="147">
        <v>0</v>
      </c>
      <c r="DN55" s="148">
        <v>14934</v>
      </c>
      <c r="DO55" s="149"/>
      <c r="DP55" s="149"/>
      <c r="DQ55" s="149"/>
      <c r="DR55" s="149"/>
      <c r="DS55" s="148">
        <f t="shared" si="97"/>
        <v>14934</v>
      </c>
      <c r="DT55" s="139">
        <f t="shared" si="98"/>
        <v>0</v>
      </c>
      <c r="DU55" s="148"/>
      <c r="DV55" s="150">
        <f t="shared" si="66"/>
        <v>0</v>
      </c>
      <c r="DW55" s="136">
        <f t="shared" si="99"/>
        <v>-9136</v>
      </c>
      <c r="DX55" s="147">
        <v>0</v>
      </c>
      <c r="DY55" s="148">
        <v>14934</v>
      </c>
      <c r="DZ55" s="149"/>
      <c r="EA55" s="149"/>
      <c r="EB55" s="149"/>
      <c r="EC55" s="149"/>
      <c r="ED55" s="148">
        <f t="shared" si="100"/>
        <v>14934</v>
      </c>
      <c r="EE55" s="139">
        <f t="shared" si="101"/>
        <v>0</v>
      </c>
      <c r="EF55" s="148"/>
      <c r="EG55" s="150">
        <f t="shared" si="67"/>
        <v>0</v>
      </c>
      <c r="EH55" s="136">
        <f t="shared" si="102"/>
        <v>-24070</v>
      </c>
      <c r="EI55" s="39">
        <v>646601</v>
      </c>
      <c r="EJ55" s="142">
        <v>1383726.1400000001</v>
      </c>
      <c r="EK55" s="143">
        <v>53883.416666666664</v>
      </c>
      <c r="EL55" s="143">
        <v>55622.583333333336</v>
      </c>
      <c r="EM55" s="144">
        <v>2.7407875954413927</v>
      </c>
      <c r="EN55" s="145">
        <v>0.26240902694769347</v>
      </c>
      <c r="EO55" s="44"/>
      <c r="EP55" s="44"/>
      <c r="EQ55" s="44"/>
      <c r="ER55" s="45"/>
      <c r="ES55" s="45"/>
      <c r="ET55" s="45"/>
    </row>
    <row r="56" spans="3:150" s="13" customFormat="1" x14ac:dyDescent="0.25">
      <c r="C56" s="135" t="s">
        <v>69</v>
      </c>
      <c r="D56" s="135"/>
      <c r="E56" s="135"/>
      <c r="F56" s="136">
        <v>5650</v>
      </c>
      <c r="G56" s="151">
        <v>0</v>
      </c>
      <c r="H56" s="148">
        <v>14934</v>
      </c>
      <c r="I56" s="148"/>
      <c r="J56" s="148"/>
      <c r="K56" s="148"/>
      <c r="L56" s="148"/>
      <c r="M56" s="148">
        <f t="shared" si="68"/>
        <v>14934</v>
      </c>
      <c r="N56" s="139">
        <f t="shared" si="69"/>
        <v>0</v>
      </c>
      <c r="O56" s="148"/>
      <c r="P56" s="150">
        <f t="shared" si="55"/>
        <v>0</v>
      </c>
      <c r="Q56" s="136">
        <f t="shared" si="56"/>
        <v>-9284</v>
      </c>
      <c r="R56" s="151">
        <v>0</v>
      </c>
      <c r="S56" s="148">
        <v>14934</v>
      </c>
      <c r="T56" s="148"/>
      <c r="U56" s="148"/>
      <c r="V56" s="148"/>
      <c r="W56" s="148"/>
      <c r="X56" s="148">
        <f t="shared" si="70"/>
        <v>14934</v>
      </c>
      <c r="Y56" s="139">
        <f t="shared" si="71"/>
        <v>0</v>
      </c>
      <c r="Z56" s="148"/>
      <c r="AA56" s="150">
        <f t="shared" si="57"/>
        <v>0</v>
      </c>
      <c r="AB56" s="136">
        <f t="shared" si="72"/>
        <v>-24218</v>
      </c>
      <c r="AC56" s="151">
        <v>0</v>
      </c>
      <c r="AD56" s="148">
        <v>14934</v>
      </c>
      <c r="AE56" s="148"/>
      <c r="AF56" s="148"/>
      <c r="AG56" s="148"/>
      <c r="AH56" s="148"/>
      <c r="AI56" s="148">
        <f t="shared" si="73"/>
        <v>14934</v>
      </c>
      <c r="AJ56" s="139">
        <f t="shared" si="74"/>
        <v>0</v>
      </c>
      <c r="AK56" s="148"/>
      <c r="AL56" s="150">
        <f t="shared" si="58"/>
        <v>0</v>
      </c>
      <c r="AM56" s="136">
        <f t="shared" si="75"/>
        <v>-39152</v>
      </c>
      <c r="AN56" s="151">
        <v>0</v>
      </c>
      <c r="AO56" s="148">
        <v>14934</v>
      </c>
      <c r="AP56" s="148"/>
      <c r="AQ56" s="148"/>
      <c r="AR56" s="148"/>
      <c r="AS56" s="148"/>
      <c r="AT56" s="148">
        <f t="shared" si="76"/>
        <v>14934</v>
      </c>
      <c r="AU56" s="139">
        <f t="shared" si="77"/>
        <v>0</v>
      </c>
      <c r="AV56" s="148"/>
      <c r="AW56" s="150">
        <f t="shared" si="59"/>
        <v>0</v>
      </c>
      <c r="AX56" s="136">
        <f t="shared" si="78"/>
        <v>-54086</v>
      </c>
      <c r="AY56" s="151">
        <v>0</v>
      </c>
      <c r="AZ56" s="148">
        <v>14934</v>
      </c>
      <c r="BA56" s="148"/>
      <c r="BB56" s="148"/>
      <c r="BC56" s="148"/>
      <c r="BD56" s="148"/>
      <c r="BE56" s="148">
        <f t="shared" si="79"/>
        <v>14934</v>
      </c>
      <c r="BF56" s="139">
        <f t="shared" si="80"/>
        <v>0</v>
      </c>
      <c r="BG56" s="148"/>
      <c r="BH56" s="150">
        <f t="shared" si="60"/>
        <v>0</v>
      </c>
      <c r="BI56" s="136">
        <f t="shared" si="81"/>
        <v>-69020</v>
      </c>
      <c r="BJ56" s="151">
        <v>0</v>
      </c>
      <c r="BK56" s="148">
        <v>14934</v>
      </c>
      <c r="BL56" s="148"/>
      <c r="BM56" s="148"/>
      <c r="BN56" s="148"/>
      <c r="BO56" s="148"/>
      <c r="BP56" s="148">
        <f t="shared" si="82"/>
        <v>14934</v>
      </c>
      <c r="BQ56" s="139">
        <f t="shared" si="83"/>
        <v>0</v>
      </c>
      <c r="BR56" s="148"/>
      <c r="BS56" s="150">
        <f t="shared" si="61"/>
        <v>0</v>
      </c>
      <c r="BT56" s="136">
        <f t="shared" si="84"/>
        <v>-83954</v>
      </c>
      <c r="BU56" s="151">
        <v>0</v>
      </c>
      <c r="BV56" s="148">
        <v>14934</v>
      </c>
      <c r="BW56" s="148"/>
      <c r="BX56" s="148"/>
      <c r="BY56" s="148"/>
      <c r="BZ56" s="148"/>
      <c r="CA56" s="148">
        <f t="shared" si="85"/>
        <v>14934</v>
      </c>
      <c r="CB56" s="139">
        <f t="shared" si="86"/>
        <v>0</v>
      </c>
      <c r="CC56" s="148"/>
      <c r="CD56" s="150">
        <f t="shared" si="62"/>
        <v>0</v>
      </c>
      <c r="CE56" s="136">
        <f t="shared" si="87"/>
        <v>-98888</v>
      </c>
      <c r="CF56" s="151">
        <v>0</v>
      </c>
      <c r="CG56" s="148">
        <v>14934</v>
      </c>
      <c r="CH56" s="148"/>
      <c r="CI56" s="148"/>
      <c r="CJ56" s="148"/>
      <c r="CK56" s="148"/>
      <c r="CL56" s="148">
        <f t="shared" si="88"/>
        <v>14934</v>
      </c>
      <c r="CM56" s="139">
        <f t="shared" si="89"/>
        <v>0</v>
      </c>
      <c r="CN56" s="148"/>
      <c r="CO56" s="150">
        <f t="shared" si="63"/>
        <v>0</v>
      </c>
      <c r="CP56" s="136">
        <f t="shared" si="90"/>
        <v>-113822</v>
      </c>
      <c r="CQ56" s="151">
        <v>0</v>
      </c>
      <c r="CR56" s="148">
        <v>14934</v>
      </c>
      <c r="CS56" s="148"/>
      <c r="CT56" s="148"/>
      <c r="CU56" s="148"/>
      <c r="CV56" s="148"/>
      <c r="CW56" s="148">
        <f t="shared" si="91"/>
        <v>14934</v>
      </c>
      <c r="CX56" s="139">
        <f t="shared" si="92"/>
        <v>0</v>
      </c>
      <c r="CY56" s="148"/>
      <c r="CZ56" s="150">
        <f t="shared" si="64"/>
        <v>0</v>
      </c>
      <c r="DA56" s="136">
        <f t="shared" si="93"/>
        <v>-128756</v>
      </c>
      <c r="DB56" s="151">
        <v>0</v>
      </c>
      <c r="DC56" s="148">
        <v>14934</v>
      </c>
      <c r="DD56" s="148"/>
      <c r="DE56" s="148"/>
      <c r="DF56" s="148"/>
      <c r="DG56" s="148"/>
      <c r="DH56" s="148">
        <f t="shared" si="94"/>
        <v>14934</v>
      </c>
      <c r="DI56" s="139">
        <f t="shared" si="95"/>
        <v>0</v>
      </c>
      <c r="DJ56" s="148"/>
      <c r="DK56" s="150">
        <f t="shared" si="65"/>
        <v>0</v>
      </c>
      <c r="DL56" s="136">
        <f t="shared" si="96"/>
        <v>-143690</v>
      </c>
      <c r="DM56" s="151">
        <v>0</v>
      </c>
      <c r="DN56" s="148">
        <v>14934</v>
      </c>
      <c r="DO56" s="148"/>
      <c r="DP56" s="148"/>
      <c r="DQ56" s="148"/>
      <c r="DR56" s="148"/>
      <c r="DS56" s="148">
        <f t="shared" si="97"/>
        <v>14934</v>
      </c>
      <c r="DT56" s="139">
        <f t="shared" si="98"/>
        <v>0</v>
      </c>
      <c r="DU56" s="148"/>
      <c r="DV56" s="150">
        <f t="shared" si="66"/>
        <v>0</v>
      </c>
      <c r="DW56" s="136">
        <f t="shared" si="99"/>
        <v>-158624</v>
      </c>
      <c r="DX56" s="151">
        <v>0</v>
      </c>
      <c r="DY56" s="148">
        <v>14934</v>
      </c>
      <c r="DZ56" s="148"/>
      <c r="EA56" s="148"/>
      <c r="EB56" s="148"/>
      <c r="EC56" s="148"/>
      <c r="ED56" s="148">
        <f t="shared" si="100"/>
        <v>14934</v>
      </c>
      <c r="EE56" s="139">
        <f t="shared" si="101"/>
        <v>0</v>
      </c>
      <c r="EF56" s="148"/>
      <c r="EG56" s="150">
        <f t="shared" si="67"/>
        <v>0</v>
      </c>
      <c r="EH56" s="136">
        <f t="shared" si="102"/>
        <v>-173558</v>
      </c>
      <c r="EI56" s="39">
        <v>23556</v>
      </c>
      <c r="EJ56" s="142">
        <v>44756.399999999994</v>
      </c>
      <c r="EK56" s="143">
        <v>1963</v>
      </c>
      <c r="EL56" s="143">
        <v>1957.5833333333333</v>
      </c>
      <c r="EM56" s="144">
        <v>1.577177789098319</v>
      </c>
      <c r="EN56" s="145">
        <v>0.27543707242914539</v>
      </c>
      <c r="EO56" s="14"/>
      <c r="EP56" s="14"/>
      <c r="EQ56" s="14"/>
      <c r="ER56" s="7"/>
      <c r="ES56" s="7"/>
      <c r="ET56" s="7"/>
    </row>
    <row r="57" spans="3:150" s="46" customFormat="1" x14ac:dyDescent="0.25">
      <c r="C57" s="31" t="s">
        <v>70</v>
      </c>
      <c r="D57" s="31"/>
      <c r="E57" s="31"/>
      <c r="F57" s="146">
        <v>318756</v>
      </c>
      <c r="G57" s="147">
        <v>0</v>
      </c>
      <c r="H57" s="148">
        <v>14934</v>
      </c>
      <c r="I57" s="149"/>
      <c r="J57" s="149"/>
      <c r="K57" s="149"/>
      <c r="L57" s="149"/>
      <c r="M57" s="148">
        <f t="shared" si="68"/>
        <v>14934</v>
      </c>
      <c r="N57" s="139">
        <f t="shared" si="69"/>
        <v>0</v>
      </c>
      <c r="O57" s="148"/>
      <c r="P57" s="150">
        <f t="shared" si="55"/>
        <v>0</v>
      </c>
      <c r="Q57" s="136">
        <f t="shared" si="56"/>
        <v>303822</v>
      </c>
      <c r="R57" s="147">
        <v>0</v>
      </c>
      <c r="S57" s="148">
        <v>14934</v>
      </c>
      <c r="T57" s="149"/>
      <c r="U57" s="149"/>
      <c r="V57" s="149"/>
      <c r="W57" s="149"/>
      <c r="X57" s="148">
        <f t="shared" si="70"/>
        <v>14934</v>
      </c>
      <c r="Y57" s="139">
        <f t="shared" si="71"/>
        <v>0</v>
      </c>
      <c r="Z57" s="148"/>
      <c r="AA57" s="150">
        <f t="shared" si="57"/>
        <v>0</v>
      </c>
      <c r="AB57" s="136">
        <f t="shared" si="72"/>
        <v>288888</v>
      </c>
      <c r="AC57" s="147">
        <v>0</v>
      </c>
      <c r="AD57" s="148">
        <v>14934</v>
      </c>
      <c r="AE57" s="149"/>
      <c r="AF57" s="149"/>
      <c r="AG57" s="149"/>
      <c r="AH57" s="149"/>
      <c r="AI57" s="148">
        <f t="shared" si="73"/>
        <v>14934</v>
      </c>
      <c r="AJ57" s="139">
        <f t="shared" si="74"/>
        <v>0</v>
      </c>
      <c r="AK57" s="148"/>
      <c r="AL57" s="150">
        <f t="shared" si="58"/>
        <v>0</v>
      </c>
      <c r="AM57" s="136">
        <f t="shared" si="75"/>
        <v>273954</v>
      </c>
      <c r="AN57" s="147">
        <v>0</v>
      </c>
      <c r="AO57" s="148">
        <v>14934</v>
      </c>
      <c r="AP57" s="149"/>
      <c r="AQ57" s="149"/>
      <c r="AR57" s="149"/>
      <c r="AS57" s="149"/>
      <c r="AT57" s="148">
        <f t="shared" si="76"/>
        <v>14934</v>
      </c>
      <c r="AU57" s="139">
        <f t="shared" si="77"/>
        <v>0</v>
      </c>
      <c r="AV57" s="148"/>
      <c r="AW57" s="150">
        <f t="shared" si="59"/>
        <v>0</v>
      </c>
      <c r="AX57" s="136">
        <f t="shared" si="78"/>
        <v>259020</v>
      </c>
      <c r="AY57" s="147">
        <v>0</v>
      </c>
      <c r="AZ57" s="148">
        <v>14934</v>
      </c>
      <c r="BA57" s="149"/>
      <c r="BB57" s="149"/>
      <c r="BC57" s="149"/>
      <c r="BD57" s="149"/>
      <c r="BE57" s="148">
        <f t="shared" si="79"/>
        <v>14934</v>
      </c>
      <c r="BF57" s="139">
        <f t="shared" si="80"/>
        <v>0</v>
      </c>
      <c r="BG57" s="148"/>
      <c r="BH57" s="150">
        <f t="shared" si="60"/>
        <v>0</v>
      </c>
      <c r="BI57" s="136">
        <f t="shared" si="81"/>
        <v>244086</v>
      </c>
      <c r="BJ57" s="147">
        <v>0</v>
      </c>
      <c r="BK57" s="148">
        <v>14934</v>
      </c>
      <c r="BL57" s="149"/>
      <c r="BM57" s="149"/>
      <c r="BN57" s="149"/>
      <c r="BO57" s="149"/>
      <c r="BP57" s="148">
        <f t="shared" si="82"/>
        <v>14934</v>
      </c>
      <c r="BQ57" s="139">
        <f t="shared" si="83"/>
        <v>0</v>
      </c>
      <c r="BR57" s="148"/>
      <c r="BS57" s="150">
        <f t="shared" si="61"/>
        <v>0</v>
      </c>
      <c r="BT57" s="136">
        <f t="shared" si="84"/>
        <v>229152</v>
      </c>
      <c r="BU57" s="147">
        <v>0</v>
      </c>
      <c r="BV57" s="148">
        <v>14934</v>
      </c>
      <c r="BW57" s="149"/>
      <c r="BX57" s="149"/>
      <c r="BY57" s="149"/>
      <c r="BZ57" s="149"/>
      <c r="CA57" s="148">
        <f t="shared" si="85"/>
        <v>14934</v>
      </c>
      <c r="CB57" s="139">
        <f t="shared" si="86"/>
        <v>0</v>
      </c>
      <c r="CC57" s="148"/>
      <c r="CD57" s="150">
        <f t="shared" si="62"/>
        <v>0</v>
      </c>
      <c r="CE57" s="136">
        <f t="shared" si="87"/>
        <v>214218</v>
      </c>
      <c r="CF57" s="147">
        <v>0</v>
      </c>
      <c r="CG57" s="148">
        <v>14934</v>
      </c>
      <c r="CH57" s="149"/>
      <c r="CI57" s="149"/>
      <c r="CJ57" s="149"/>
      <c r="CK57" s="149"/>
      <c r="CL57" s="148">
        <f t="shared" si="88"/>
        <v>14934</v>
      </c>
      <c r="CM57" s="139">
        <f t="shared" si="89"/>
        <v>0</v>
      </c>
      <c r="CN57" s="148"/>
      <c r="CO57" s="150">
        <f t="shared" si="63"/>
        <v>0</v>
      </c>
      <c r="CP57" s="136">
        <f t="shared" si="90"/>
        <v>199284</v>
      </c>
      <c r="CQ57" s="147">
        <v>0</v>
      </c>
      <c r="CR57" s="148">
        <v>14934</v>
      </c>
      <c r="CS57" s="149"/>
      <c r="CT57" s="149"/>
      <c r="CU57" s="149"/>
      <c r="CV57" s="149"/>
      <c r="CW57" s="148">
        <f t="shared" si="91"/>
        <v>14934</v>
      </c>
      <c r="CX57" s="139">
        <f t="shared" si="92"/>
        <v>0</v>
      </c>
      <c r="CY57" s="148"/>
      <c r="CZ57" s="150">
        <f t="shared" si="64"/>
        <v>0</v>
      </c>
      <c r="DA57" s="136">
        <f t="shared" si="93"/>
        <v>184350</v>
      </c>
      <c r="DB57" s="147">
        <v>0</v>
      </c>
      <c r="DC57" s="148">
        <v>14934</v>
      </c>
      <c r="DD57" s="149"/>
      <c r="DE57" s="149"/>
      <c r="DF57" s="149"/>
      <c r="DG57" s="149"/>
      <c r="DH57" s="148">
        <f t="shared" si="94"/>
        <v>14934</v>
      </c>
      <c r="DI57" s="139">
        <f t="shared" si="95"/>
        <v>0</v>
      </c>
      <c r="DJ57" s="148"/>
      <c r="DK57" s="150">
        <f t="shared" si="65"/>
        <v>0</v>
      </c>
      <c r="DL57" s="136">
        <f t="shared" si="96"/>
        <v>169416</v>
      </c>
      <c r="DM57" s="147">
        <v>0</v>
      </c>
      <c r="DN57" s="148">
        <v>14934</v>
      </c>
      <c r="DO57" s="149"/>
      <c r="DP57" s="149"/>
      <c r="DQ57" s="149"/>
      <c r="DR57" s="149"/>
      <c r="DS57" s="148">
        <f t="shared" si="97"/>
        <v>14934</v>
      </c>
      <c r="DT57" s="139">
        <f t="shared" si="98"/>
        <v>0</v>
      </c>
      <c r="DU57" s="148"/>
      <c r="DV57" s="150">
        <f t="shared" si="66"/>
        <v>0</v>
      </c>
      <c r="DW57" s="136">
        <f t="shared" si="99"/>
        <v>154482</v>
      </c>
      <c r="DX57" s="147">
        <v>0</v>
      </c>
      <c r="DY57" s="148">
        <v>14934</v>
      </c>
      <c r="DZ57" s="149"/>
      <c r="EA57" s="149"/>
      <c r="EB57" s="149"/>
      <c r="EC57" s="149"/>
      <c r="ED57" s="148">
        <f t="shared" si="100"/>
        <v>14934</v>
      </c>
      <c r="EE57" s="139">
        <f t="shared" si="101"/>
        <v>0</v>
      </c>
      <c r="EF57" s="148"/>
      <c r="EG57" s="150">
        <f t="shared" si="67"/>
        <v>0</v>
      </c>
      <c r="EH57" s="136">
        <f t="shared" si="102"/>
        <v>139548</v>
      </c>
      <c r="EI57" s="39">
        <v>1374095</v>
      </c>
      <c r="EJ57" s="142">
        <v>2858117.6</v>
      </c>
      <c r="EK57" s="143">
        <v>114507.91666666667</v>
      </c>
      <c r="EL57" s="143">
        <v>102316.66666666667</v>
      </c>
      <c r="EM57" s="144">
        <v>1.5108125711832151E-2</v>
      </c>
      <c r="EN57" s="145">
        <v>0.15075683021697367</v>
      </c>
      <c r="EO57" s="44"/>
      <c r="EP57" s="44"/>
      <c r="EQ57" s="44"/>
      <c r="ER57" s="45"/>
      <c r="ES57" s="45"/>
      <c r="ET57" s="45"/>
    </row>
    <row r="58" spans="3:150" s="13" customFormat="1" x14ac:dyDescent="0.25">
      <c r="C58" s="135" t="s">
        <v>71</v>
      </c>
      <c r="D58" s="135"/>
      <c r="E58" s="135"/>
      <c r="F58" s="136">
        <v>131382</v>
      </c>
      <c r="G58" s="151">
        <v>0</v>
      </c>
      <c r="H58" s="148">
        <v>14934</v>
      </c>
      <c r="I58" s="148"/>
      <c r="J58" s="148"/>
      <c r="K58" s="148"/>
      <c r="L58" s="148"/>
      <c r="M58" s="148">
        <f t="shared" si="68"/>
        <v>14934</v>
      </c>
      <c r="N58" s="139">
        <f t="shared" si="69"/>
        <v>0</v>
      </c>
      <c r="O58" s="148"/>
      <c r="P58" s="150">
        <f t="shared" si="55"/>
        <v>0</v>
      </c>
      <c r="Q58" s="136">
        <f t="shared" si="56"/>
        <v>116448</v>
      </c>
      <c r="R58" s="151">
        <v>0</v>
      </c>
      <c r="S58" s="148">
        <v>14934</v>
      </c>
      <c r="T58" s="148"/>
      <c r="U58" s="148"/>
      <c r="V58" s="148"/>
      <c r="W58" s="148"/>
      <c r="X58" s="148">
        <f t="shared" si="70"/>
        <v>14934</v>
      </c>
      <c r="Y58" s="139">
        <f t="shared" si="71"/>
        <v>0</v>
      </c>
      <c r="Z58" s="148"/>
      <c r="AA58" s="150">
        <f t="shared" si="57"/>
        <v>0</v>
      </c>
      <c r="AB58" s="136">
        <f t="shared" si="72"/>
        <v>101514</v>
      </c>
      <c r="AC58" s="151">
        <v>0</v>
      </c>
      <c r="AD58" s="148">
        <v>14934</v>
      </c>
      <c r="AE58" s="148"/>
      <c r="AF58" s="148"/>
      <c r="AG58" s="148"/>
      <c r="AH58" s="148"/>
      <c r="AI58" s="148">
        <f t="shared" si="73"/>
        <v>14934</v>
      </c>
      <c r="AJ58" s="139">
        <f t="shared" si="74"/>
        <v>0</v>
      </c>
      <c r="AK58" s="148"/>
      <c r="AL58" s="150">
        <f t="shared" si="58"/>
        <v>0</v>
      </c>
      <c r="AM58" s="136">
        <f t="shared" si="75"/>
        <v>86580</v>
      </c>
      <c r="AN58" s="151">
        <v>0</v>
      </c>
      <c r="AO58" s="148">
        <v>14934</v>
      </c>
      <c r="AP58" s="148"/>
      <c r="AQ58" s="148"/>
      <c r="AR58" s="148"/>
      <c r="AS58" s="148"/>
      <c r="AT58" s="148">
        <f t="shared" si="76"/>
        <v>14934</v>
      </c>
      <c r="AU58" s="139">
        <f t="shared" si="77"/>
        <v>0</v>
      </c>
      <c r="AV58" s="148"/>
      <c r="AW58" s="150">
        <f t="shared" si="59"/>
        <v>0</v>
      </c>
      <c r="AX58" s="136">
        <f t="shared" si="78"/>
        <v>71646</v>
      </c>
      <c r="AY58" s="151">
        <v>0</v>
      </c>
      <c r="AZ58" s="148">
        <v>14934</v>
      </c>
      <c r="BA58" s="148"/>
      <c r="BB58" s="148"/>
      <c r="BC58" s="148"/>
      <c r="BD58" s="148"/>
      <c r="BE58" s="148">
        <f t="shared" si="79"/>
        <v>14934</v>
      </c>
      <c r="BF58" s="139">
        <f t="shared" si="80"/>
        <v>0</v>
      </c>
      <c r="BG58" s="148"/>
      <c r="BH58" s="150">
        <f t="shared" si="60"/>
        <v>0</v>
      </c>
      <c r="BI58" s="136">
        <f t="shared" si="81"/>
        <v>56712</v>
      </c>
      <c r="BJ58" s="151">
        <v>0</v>
      </c>
      <c r="BK58" s="148">
        <v>14934</v>
      </c>
      <c r="BL58" s="148"/>
      <c r="BM58" s="148"/>
      <c r="BN58" s="148"/>
      <c r="BO58" s="148"/>
      <c r="BP58" s="148">
        <f t="shared" si="82"/>
        <v>14934</v>
      </c>
      <c r="BQ58" s="139">
        <f t="shared" si="83"/>
        <v>0</v>
      </c>
      <c r="BR58" s="148"/>
      <c r="BS58" s="150">
        <f t="shared" si="61"/>
        <v>0</v>
      </c>
      <c r="BT58" s="136">
        <f t="shared" si="84"/>
        <v>41778</v>
      </c>
      <c r="BU58" s="151">
        <v>0</v>
      </c>
      <c r="BV58" s="148">
        <v>14934</v>
      </c>
      <c r="BW58" s="148"/>
      <c r="BX58" s="148"/>
      <c r="BY58" s="148"/>
      <c r="BZ58" s="148"/>
      <c r="CA58" s="148">
        <f t="shared" si="85"/>
        <v>14934</v>
      </c>
      <c r="CB58" s="139">
        <f t="shared" si="86"/>
        <v>0</v>
      </c>
      <c r="CC58" s="148"/>
      <c r="CD58" s="150">
        <f t="shared" si="62"/>
        <v>0</v>
      </c>
      <c r="CE58" s="136">
        <f t="shared" si="87"/>
        <v>26844</v>
      </c>
      <c r="CF58" s="151">
        <v>0</v>
      </c>
      <c r="CG58" s="148">
        <v>14934</v>
      </c>
      <c r="CH58" s="148"/>
      <c r="CI58" s="148"/>
      <c r="CJ58" s="148"/>
      <c r="CK58" s="148"/>
      <c r="CL58" s="148">
        <f t="shared" si="88"/>
        <v>14934</v>
      </c>
      <c r="CM58" s="139">
        <f t="shared" si="89"/>
        <v>0</v>
      </c>
      <c r="CN58" s="148"/>
      <c r="CO58" s="150">
        <f t="shared" si="63"/>
        <v>0</v>
      </c>
      <c r="CP58" s="136">
        <f t="shared" si="90"/>
        <v>11910</v>
      </c>
      <c r="CQ58" s="151">
        <v>0</v>
      </c>
      <c r="CR58" s="148">
        <v>14934</v>
      </c>
      <c r="CS58" s="148"/>
      <c r="CT58" s="148"/>
      <c r="CU58" s="148"/>
      <c r="CV58" s="148"/>
      <c r="CW58" s="148">
        <f t="shared" si="91"/>
        <v>14934</v>
      </c>
      <c r="CX58" s="139">
        <f t="shared" si="92"/>
        <v>0</v>
      </c>
      <c r="CY58" s="148"/>
      <c r="CZ58" s="150">
        <f t="shared" si="64"/>
        <v>0</v>
      </c>
      <c r="DA58" s="136">
        <f t="shared" si="93"/>
        <v>-3024</v>
      </c>
      <c r="DB58" s="151">
        <v>0</v>
      </c>
      <c r="DC58" s="148">
        <v>14934</v>
      </c>
      <c r="DD58" s="148"/>
      <c r="DE58" s="148"/>
      <c r="DF58" s="148"/>
      <c r="DG58" s="148"/>
      <c r="DH58" s="148">
        <f t="shared" si="94"/>
        <v>14934</v>
      </c>
      <c r="DI58" s="139">
        <f t="shared" si="95"/>
        <v>0</v>
      </c>
      <c r="DJ58" s="148"/>
      <c r="DK58" s="150">
        <f t="shared" si="65"/>
        <v>0</v>
      </c>
      <c r="DL58" s="136">
        <f t="shared" si="96"/>
        <v>-17958</v>
      </c>
      <c r="DM58" s="151">
        <v>0</v>
      </c>
      <c r="DN58" s="148">
        <v>14934</v>
      </c>
      <c r="DO58" s="148"/>
      <c r="DP58" s="148"/>
      <c r="DQ58" s="148"/>
      <c r="DR58" s="148"/>
      <c r="DS58" s="148">
        <f t="shared" si="97"/>
        <v>14934</v>
      </c>
      <c r="DT58" s="139">
        <f t="shared" si="98"/>
        <v>0</v>
      </c>
      <c r="DU58" s="148"/>
      <c r="DV58" s="150">
        <f t="shared" si="66"/>
        <v>0</v>
      </c>
      <c r="DW58" s="136">
        <f t="shared" si="99"/>
        <v>-32892</v>
      </c>
      <c r="DX58" s="151">
        <v>0</v>
      </c>
      <c r="DY58" s="148">
        <v>14934</v>
      </c>
      <c r="DZ58" s="148"/>
      <c r="EA58" s="148"/>
      <c r="EB58" s="148"/>
      <c r="EC58" s="148"/>
      <c r="ED58" s="148">
        <f t="shared" si="100"/>
        <v>14934</v>
      </c>
      <c r="EE58" s="139">
        <f t="shared" si="101"/>
        <v>0</v>
      </c>
      <c r="EF58" s="148"/>
      <c r="EG58" s="150">
        <f t="shared" si="67"/>
        <v>0</v>
      </c>
      <c r="EH58" s="136">
        <f t="shared" si="102"/>
        <v>-47826</v>
      </c>
      <c r="EI58" s="39">
        <v>502413</v>
      </c>
      <c r="EJ58" s="142">
        <v>849077.96999999974</v>
      </c>
      <c r="EK58" s="143">
        <v>41867.75</v>
      </c>
      <c r="EL58" s="143">
        <v>27322.083333333332</v>
      </c>
      <c r="EM58" s="144">
        <v>0.96365340864985582</v>
      </c>
      <c r="EN58" s="145">
        <v>0.2020979379931363</v>
      </c>
      <c r="EO58" s="14"/>
      <c r="EP58" s="14"/>
      <c r="EQ58" s="14"/>
      <c r="ER58" s="7"/>
      <c r="ES58" s="7"/>
      <c r="ET58" s="7"/>
    </row>
    <row r="59" spans="3:150" s="46" customFormat="1" x14ac:dyDescent="0.25">
      <c r="C59" s="31" t="s">
        <v>72</v>
      </c>
      <c r="D59" s="31"/>
      <c r="E59" s="31"/>
      <c r="F59" s="146">
        <v>10973</v>
      </c>
      <c r="G59" s="147">
        <v>0</v>
      </c>
      <c r="H59" s="148">
        <v>14934</v>
      </c>
      <c r="I59" s="149"/>
      <c r="J59" s="149"/>
      <c r="K59" s="149"/>
      <c r="L59" s="149"/>
      <c r="M59" s="148">
        <f t="shared" si="68"/>
        <v>14934</v>
      </c>
      <c r="N59" s="139">
        <f t="shared" si="69"/>
        <v>0</v>
      </c>
      <c r="O59" s="148"/>
      <c r="P59" s="150">
        <f t="shared" si="55"/>
        <v>0</v>
      </c>
      <c r="Q59" s="136">
        <f t="shared" si="56"/>
        <v>-3961</v>
      </c>
      <c r="R59" s="147">
        <v>0</v>
      </c>
      <c r="S59" s="148">
        <v>14934</v>
      </c>
      <c r="T59" s="149"/>
      <c r="U59" s="149"/>
      <c r="V59" s="149"/>
      <c r="W59" s="149"/>
      <c r="X59" s="148">
        <f t="shared" si="70"/>
        <v>14934</v>
      </c>
      <c r="Y59" s="139">
        <f t="shared" si="71"/>
        <v>0</v>
      </c>
      <c r="Z59" s="148"/>
      <c r="AA59" s="150">
        <f t="shared" si="57"/>
        <v>0</v>
      </c>
      <c r="AB59" s="136">
        <f t="shared" si="72"/>
        <v>-18895</v>
      </c>
      <c r="AC59" s="147">
        <v>0</v>
      </c>
      <c r="AD59" s="148">
        <v>14934</v>
      </c>
      <c r="AE59" s="149"/>
      <c r="AF59" s="149"/>
      <c r="AG59" s="149"/>
      <c r="AH59" s="149"/>
      <c r="AI59" s="148">
        <f t="shared" si="73"/>
        <v>14934</v>
      </c>
      <c r="AJ59" s="139">
        <f t="shared" si="74"/>
        <v>0</v>
      </c>
      <c r="AK59" s="148"/>
      <c r="AL59" s="150">
        <f t="shared" si="58"/>
        <v>0</v>
      </c>
      <c r="AM59" s="136">
        <f t="shared" si="75"/>
        <v>-33829</v>
      </c>
      <c r="AN59" s="147">
        <v>0</v>
      </c>
      <c r="AO59" s="148">
        <v>14934</v>
      </c>
      <c r="AP59" s="149"/>
      <c r="AQ59" s="149"/>
      <c r="AR59" s="149"/>
      <c r="AS59" s="149"/>
      <c r="AT59" s="148">
        <f t="shared" si="76"/>
        <v>14934</v>
      </c>
      <c r="AU59" s="139">
        <f t="shared" si="77"/>
        <v>0</v>
      </c>
      <c r="AV59" s="148"/>
      <c r="AW59" s="150">
        <f t="shared" si="59"/>
        <v>0</v>
      </c>
      <c r="AX59" s="136">
        <f t="shared" si="78"/>
        <v>-48763</v>
      </c>
      <c r="AY59" s="147">
        <v>0</v>
      </c>
      <c r="AZ59" s="148">
        <v>14934</v>
      </c>
      <c r="BA59" s="149"/>
      <c r="BB59" s="149"/>
      <c r="BC59" s="149"/>
      <c r="BD59" s="149"/>
      <c r="BE59" s="148">
        <f t="shared" si="79"/>
        <v>14934</v>
      </c>
      <c r="BF59" s="139">
        <f t="shared" si="80"/>
        <v>0</v>
      </c>
      <c r="BG59" s="148"/>
      <c r="BH59" s="150">
        <f t="shared" si="60"/>
        <v>0</v>
      </c>
      <c r="BI59" s="136">
        <f t="shared" si="81"/>
        <v>-63697</v>
      </c>
      <c r="BJ59" s="147">
        <v>0</v>
      </c>
      <c r="BK59" s="148">
        <v>14934</v>
      </c>
      <c r="BL59" s="149"/>
      <c r="BM59" s="149"/>
      <c r="BN59" s="149"/>
      <c r="BO59" s="149"/>
      <c r="BP59" s="148">
        <f t="shared" si="82"/>
        <v>14934</v>
      </c>
      <c r="BQ59" s="139">
        <f t="shared" si="83"/>
        <v>0</v>
      </c>
      <c r="BR59" s="148"/>
      <c r="BS59" s="150">
        <f t="shared" si="61"/>
        <v>0</v>
      </c>
      <c r="BT59" s="136">
        <f t="shared" si="84"/>
        <v>-78631</v>
      </c>
      <c r="BU59" s="147">
        <v>0</v>
      </c>
      <c r="BV59" s="148">
        <v>14934</v>
      </c>
      <c r="BW59" s="149"/>
      <c r="BX59" s="149"/>
      <c r="BY59" s="149"/>
      <c r="BZ59" s="149"/>
      <c r="CA59" s="148">
        <f t="shared" si="85"/>
        <v>14934</v>
      </c>
      <c r="CB59" s="139">
        <f t="shared" si="86"/>
        <v>0</v>
      </c>
      <c r="CC59" s="148"/>
      <c r="CD59" s="150">
        <f t="shared" si="62"/>
        <v>0</v>
      </c>
      <c r="CE59" s="136">
        <f t="shared" si="87"/>
        <v>-93565</v>
      </c>
      <c r="CF59" s="147">
        <v>0</v>
      </c>
      <c r="CG59" s="148">
        <v>14934</v>
      </c>
      <c r="CH59" s="149"/>
      <c r="CI59" s="149"/>
      <c r="CJ59" s="149"/>
      <c r="CK59" s="149"/>
      <c r="CL59" s="148">
        <f t="shared" si="88"/>
        <v>14934</v>
      </c>
      <c r="CM59" s="139">
        <f t="shared" si="89"/>
        <v>0</v>
      </c>
      <c r="CN59" s="148"/>
      <c r="CO59" s="150">
        <f t="shared" si="63"/>
        <v>0</v>
      </c>
      <c r="CP59" s="136">
        <f t="shared" si="90"/>
        <v>-108499</v>
      </c>
      <c r="CQ59" s="147">
        <v>0</v>
      </c>
      <c r="CR59" s="148">
        <v>14934</v>
      </c>
      <c r="CS59" s="149"/>
      <c r="CT59" s="149"/>
      <c r="CU59" s="149"/>
      <c r="CV59" s="149"/>
      <c r="CW59" s="148">
        <f t="shared" si="91"/>
        <v>14934</v>
      </c>
      <c r="CX59" s="139">
        <f t="shared" si="92"/>
        <v>0</v>
      </c>
      <c r="CY59" s="148"/>
      <c r="CZ59" s="150">
        <f t="shared" si="64"/>
        <v>0</v>
      </c>
      <c r="DA59" s="136">
        <f t="shared" si="93"/>
        <v>-123433</v>
      </c>
      <c r="DB59" s="147">
        <v>0</v>
      </c>
      <c r="DC59" s="148">
        <v>14934</v>
      </c>
      <c r="DD59" s="149"/>
      <c r="DE59" s="149"/>
      <c r="DF59" s="149"/>
      <c r="DG59" s="149"/>
      <c r="DH59" s="148">
        <f t="shared" si="94"/>
        <v>14934</v>
      </c>
      <c r="DI59" s="139">
        <f t="shared" si="95"/>
        <v>0</v>
      </c>
      <c r="DJ59" s="148"/>
      <c r="DK59" s="150">
        <f t="shared" si="65"/>
        <v>0</v>
      </c>
      <c r="DL59" s="136">
        <f t="shared" si="96"/>
        <v>-138367</v>
      </c>
      <c r="DM59" s="147">
        <v>0</v>
      </c>
      <c r="DN59" s="148">
        <v>14934</v>
      </c>
      <c r="DO59" s="149"/>
      <c r="DP59" s="149"/>
      <c r="DQ59" s="149"/>
      <c r="DR59" s="149"/>
      <c r="DS59" s="148">
        <f t="shared" si="97"/>
        <v>14934</v>
      </c>
      <c r="DT59" s="139">
        <f t="shared" si="98"/>
        <v>0</v>
      </c>
      <c r="DU59" s="148"/>
      <c r="DV59" s="150">
        <f t="shared" si="66"/>
        <v>0</v>
      </c>
      <c r="DW59" s="136">
        <f t="shared" si="99"/>
        <v>-153301</v>
      </c>
      <c r="DX59" s="147">
        <v>0</v>
      </c>
      <c r="DY59" s="148">
        <v>14934</v>
      </c>
      <c r="DZ59" s="149"/>
      <c r="EA59" s="149"/>
      <c r="EB59" s="149"/>
      <c r="EC59" s="149"/>
      <c r="ED59" s="148">
        <f t="shared" si="100"/>
        <v>14934</v>
      </c>
      <c r="EE59" s="139">
        <f t="shared" si="101"/>
        <v>0</v>
      </c>
      <c r="EF59" s="148"/>
      <c r="EG59" s="150">
        <f t="shared" si="67"/>
        <v>0</v>
      </c>
      <c r="EH59" s="136">
        <f t="shared" si="102"/>
        <v>-168235</v>
      </c>
      <c r="EI59" s="39">
        <v>143897</v>
      </c>
      <c r="EJ59" s="142">
        <v>162603.60999999999</v>
      </c>
      <c r="EK59" s="143">
        <v>11991.416666666666</v>
      </c>
      <c r="EL59" s="143">
        <v>21569.25</v>
      </c>
      <c r="EM59" s="144">
        <v>0.50069146681306775</v>
      </c>
      <c r="EN59" s="145">
        <v>-0.34131482042290262</v>
      </c>
      <c r="EO59" s="44"/>
      <c r="EP59" s="44"/>
      <c r="EQ59" s="44"/>
      <c r="ER59" s="45"/>
      <c r="ES59" s="45"/>
      <c r="ET59" s="45"/>
    </row>
    <row r="60" spans="3:150" s="13" customFormat="1" x14ac:dyDescent="0.25">
      <c r="C60" s="135" t="s">
        <v>73</v>
      </c>
      <c r="D60" s="135"/>
      <c r="E60" s="135"/>
      <c r="F60" s="136">
        <v>102204</v>
      </c>
      <c r="G60" s="151">
        <v>0</v>
      </c>
      <c r="H60" s="148">
        <v>14934</v>
      </c>
      <c r="I60" s="148"/>
      <c r="J60" s="148"/>
      <c r="K60" s="148"/>
      <c r="L60" s="148"/>
      <c r="M60" s="148">
        <f t="shared" si="68"/>
        <v>14934</v>
      </c>
      <c r="N60" s="139">
        <f t="shared" si="69"/>
        <v>0</v>
      </c>
      <c r="O60" s="148"/>
      <c r="P60" s="150">
        <f t="shared" si="55"/>
        <v>0</v>
      </c>
      <c r="Q60" s="136">
        <f t="shared" si="56"/>
        <v>87270</v>
      </c>
      <c r="R60" s="151">
        <v>0</v>
      </c>
      <c r="S60" s="148">
        <v>14934</v>
      </c>
      <c r="T60" s="148"/>
      <c r="U60" s="148"/>
      <c r="V60" s="148"/>
      <c r="W60" s="148"/>
      <c r="X60" s="148">
        <f t="shared" si="70"/>
        <v>14934</v>
      </c>
      <c r="Y60" s="139">
        <f t="shared" si="71"/>
        <v>0</v>
      </c>
      <c r="Z60" s="148"/>
      <c r="AA60" s="150">
        <f t="shared" si="57"/>
        <v>0</v>
      </c>
      <c r="AB60" s="136">
        <f t="shared" si="72"/>
        <v>72336</v>
      </c>
      <c r="AC60" s="151">
        <v>0</v>
      </c>
      <c r="AD60" s="148">
        <v>14934</v>
      </c>
      <c r="AE60" s="148"/>
      <c r="AF60" s="148"/>
      <c r="AG60" s="148"/>
      <c r="AH60" s="148"/>
      <c r="AI60" s="148">
        <f t="shared" si="73"/>
        <v>14934</v>
      </c>
      <c r="AJ60" s="139">
        <f t="shared" si="74"/>
        <v>0</v>
      </c>
      <c r="AK60" s="148"/>
      <c r="AL60" s="150">
        <f t="shared" si="58"/>
        <v>0</v>
      </c>
      <c r="AM60" s="136">
        <f t="shared" si="75"/>
        <v>57402</v>
      </c>
      <c r="AN60" s="151">
        <v>0</v>
      </c>
      <c r="AO60" s="148">
        <v>14934</v>
      </c>
      <c r="AP60" s="148"/>
      <c r="AQ60" s="148"/>
      <c r="AR60" s="148"/>
      <c r="AS60" s="148"/>
      <c r="AT60" s="148">
        <f t="shared" si="76"/>
        <v>14934</v>
      </c>
      <c r="AU60" s="139">
        <f t="shared" si="77"/>
        <v>0</v>
      </c>
      <c r="AV60" s="148"/>
      <c r="AW60" s="150">
        <f t="shared" si="59"/>
        <v>0</v>
      </c>
      <c r="AX60" s="136">
        <f t="shared" si="78"/>
        <v>42468</v>
      </c>
      <c r="AY60" s="151">
        <v>0</v>
      </c>
      <c r="AZ60" s="148">
        <v>14934</v>
      </c>
      <c r="BA60" s="148"/>
      <c r="BB60" s="148"/>
      <c r="BC60" s="148"/>
      <c r="BD60" s="148"/>
      <c r="BE60" s="148">
        <f t="shared" si="79"/>
        <v>14934</v>
      </c>
      <c r="BF60" s="139">
        <f t="shared" si="80"/>
        <v>0</v>
      </c>
      <c r="BG60" s="148"/>
      <c r="BH60" s="150">
        <f t="shared" si="60"/>
        <v>0</v>
      </c>
      <c r="BI60" s="136">
        <f t="shared" si="81"/>
        <v>27534</v>
      </c>
      <c r="BJ60" s="151">
        <v>0</v>
      </c>
      <c r="BK60" s="148">
        <v>14934</v>
      </c>
      <c r="BL60" s="148"/>
      <c r="BM60" s="148"/>
      <c r="BN60" s="148"/>
      <c r="BO60" s="148"/>
      <c r="BP60" s="148">
        <f t="shared" si="82"/>
        <v>14934</v>
      </c>
      <c r="BQ60" s="139">
        <f t="shared" si="83"/>
        <v>0</v>
      </c>
      <c r="BR60" s="148"/>
      <c r="BS60" s="150">
        <f t="shared" si="61"/>
        <v>0</v>
      </c>
      <c r="BT60" s="136">
        <f t="shared" si="84"/>
        <v>12600</v>
      </c>
      <c r="BU60" s="151">
        <v>0</v>
      </c>
      <c r="BV60" s="148">
        <v>14934</v>
      </c>
      <c r="BW60" s="148"/>
      <c r="BX60" s="148"/>
      <c r="BY60" s="148"/>
      <c r="BZ60" s="148"/>
      <c r="CA60" s="148">
        <f t="shared" si="85"/>
        <v>14934</v>
      </c>
      <c r="CB60" s="139">
        <f t="shared" si="86"/>
        <v>0</v>
      </c>
      <c r="CC60" s="148"/>
      <c r="CD60" s="150">
        <f t="shared" si="62"/>
        <v>0</v>
      </c>
      <c r="CE60" s="136">
        <f t="shared" si="87"/>
        <v>-2334</v>
      </c>
      <c r="CF60" s="151">
        <v>0</v>
      </c>
      <c r="CG60" s="148">
        <v>14934</v>
      </c>
      <c r="CH60" s="148"/>
      <c r="CI60" s="148"/>
      <c r="CJ60" s="148"/>
      <c r="CK60" s="148"/>
      <c r="CL60" s="148">
        <f t="shared" si="88"/>
        <v>14934</v>
      </c>
      <c r="CM60" s="139">
        <f t="shared" si="89"/>
        <v>0</v>
      </c>
      <c r="CN60" s="148"/>
      <c r="CO60" s="150">
        <f t="shared" si="63"/>
        <v>0</v>
      </c>
      <c r="CP60" s="136">
        <f t="shared" si="90"/>
        <v>-17268</v>
      </c>
      <c r="CQ60" s="151">
        <v>0</v>
      </c>
      <c r="CR60" s="148">
        <v>14934</v>
      </c>
      <c r="CS60" s="148"/>
      <c r="CT60" s="148"/>
      <c r="CU60" s="148"/>
      <c r="CV60" s="148"/>
      <c r="CW60" s="148">
        <f t="shared" si="91"/>
        <v>14934</v>
      </c>
      <c r="CX60" s="139">
        <f t="shared" si="92"/>
        <v>0</v>
      </c>
      <c r="CY60" s="148"/>
      <c r="CZ60" s="150">
        <f t="shared" si="64"/>
        <v>0</v>
      </c>
      <c r="DA60" s="136">
        <f t="shared" si="93"/>
        <v>-32202</v>
      </c>
      <c r="DB60" s="151">
        <v>0</v>
      </c>
      <c r="DC60" s="148">
        <v>14934</v>
      </c>
      <c r="DD60" s="148"/>
      <c r="DE60" s="148"/>
      <c r="DF60" s="148"/>
      <c r="DG60" s="148"/>
      <c r="DH60" s="148">
        <f t="shared" si="94"/>
        <v>14934</v>
      </c>
      <c r="DI60" s="139">
        <f t="shared" si="95"/>
        <v>0</v>
      </c>
      <c r="DJ60" s="148"/>
      <c r="DK60" s="150">
        <f t="shared" si="65"/>
        <v>0</v>
      </c>
      <c r="DL60" s="136">
        <f t="shared" si="96"/>
        <v>-47136</v>
      </c>
      <c r="DM60" s="151">
        <v>0</v>
      </c>
      <c r="DN60" s="148">
        <v>14934</v>
      </c>
      <c r="DO60" s="148"/>
      <c r="DP60" s="148"/>
      <c r="DQ60" s="148"/>
      <c r="DR60" s="148"/>
      <c r="DS60" s="148">
        <f t="shared" si="97"/>
        <v>14934</v>
      </c>
      <c r="DT60" s="139">
        <f t="shared" si="98"/>
        <v>0</v>
      </c>
      <c r="DU60" s="148"/>
      <c r="DV60" s="150">
        <f t="shared" si="66"/>
        <v>0</v>
      </c>
      <c r="DW60" s="136">
        <f t="shared" si="99"/>
        <v>-62070</v>
      </c>
      <c r="DX60" s="151">
        <v>0</v>
      </c>
      <c r="DY60" s="148">
        <v>14934</v>
      </c>
      <c r="DZ60" s="148"/>
      <c r="EA60" s="148"/>
      <c r="EB60" s="148"/>
      <c r="EC60" s="148"/>
      <c r="ED60" s="148">
        <f t="shared" si="100"/>
        <v>14934</v>
      </c>
      <c r="EE60" s="139">
        <f t="shared" si="101"/>
        <v>0</v>
      </c>
      <c r="EF60" s="148"/>
      <c r="EG60" s="150">
        <f t="shared" si="67"/>
        <v>0</v>
      </c>
      <c r="EH60" s="136">
        <f t="shared" si="102"/>
        <v>-77004</v>
      </c>
      <c r="EI60" s="39">
        <v>75002</v>
      </c>
      <c r="EJ60" s="142">
        <v>148503.96</v>
      </c>
      <c r="EK60" s="143">
        <v>6250.166666666667</v>
      </c>
      <c r="EL60" s="143">
        <v>1434.9166666666667</v>
      </c>
      <c r="EM60" s="144">
        <v>4.0682115143596169</v>
      </c>
      <c r="EN60" s="145">
        <v>-0.86180134193714086</v>
      </c>
      <c r="EO60" s="14"/>
      <c r="EP60" s="14"/>
      <c r="EQ60" s="14"/>
      <c r="ER60" s="7"/>
      <c r="ES60" s="7"/>
      <c r="ET60" s="7"/>
    </row>
    <row r="61" spans="3:150" s="46" customFormat="1" x14ac:dyDescent="0.25">
      <c r="C61" s="31" t="s">
        <v>74</v>
      </c>
      <c r="D61" s="31"/>
      <c r="E61" s="31"/>
      <c r="F61" s="146">
        <v>230220</v>
      </c>
      <c r="G61" s="147">
        <v>0</v>
      </c>
      <c r="H61" s="148">
        <v>14934</v>
      </c>
      <c r="I61" s="149"/>
      <c r="J61" s="149"/>
      <c r="K61" s="149"/>
      <c r="L61" s="149"/>
      <c r="M61" s="148">
        <f t="shared" si="68"/>
        <v>14934</v>
      </c>
      <c r="N61" s="139">
        <f t="shared" si="69"/>
        <v>0</v>
      </c>
      <c r="O61" s="148"/>
      <c r="P61" s="150">
        <f t="shared" si="55"/>
        <v>0</v>
      </c>
      <c r="Q61" s="136">
        <f t="shared" si="56"/>
        <v>215286</v>
      </c>
      <c r="R61" s="147">
        <v>0</v>
      </c>
      <c r="S61" s="148">
        <v>14934</v>
      </c>
      <c r="T61" s="149"/>
      <c r="U61" s="149"/>
      <c r="V61" s="149"/>
      <c r="W61" s="149"/>
      <c r="X61" s="148">
        <f t="shared" si="70"/>
        <v>14934</v>
      </c>
      <c r="Y61" s="139">
        <f t="shared" si="71"/>
        <v>0</v>
      </c>
      <c r="Z61" s="148"/>
      <c r="AA61" s="150">
        <f t="shared" si="57"/>
        <v>0</v>
      </c>
      <c r="AB61" s="136">
        <f t="shared" si="72"/>
        <v>200352</v>
      </c>
      <c r="AC61" s="147">
        <v>0</v>
      </c>
      <c r="AD61" s="148">
        <v>14934</v>
      </c>
      <c r="AE61" s="149"/>
      <c r="AF61" s="149"/>
      <c r="AG61" s="149"/>
      <c r="AH61" s="149"/>
      <c r="AI61" s="148">
        <f t="shared" si="73"/>
        <v>14934</v>
      </c>
      <c r="AJ61" s="139">
        <f t="shared" si="74"/>
        <v>0</v>
      </c>
      <c r="AK61" s="148"/>
      <c r="AL61" s="150">
        <f t="shared" si="58"/>
        <v>0</v>
      </c>
      <c r="AM61" s="136">
        <f t="shared" si="75"/>
        <v>185418</v>
      </c>
      <c r="AN61" s="147">
        <v>0</v>
      </c>
      <c r="AO61" s="148">
        <v>14934</v>
      </c>
      <c r="AP61" s="149"/>
      <c r="AQ61" s="149"/>
      <c r="AR61" s="149"/>
      <c r="AS61" s="149"/>
      <c r="AT61" s="148">
        <f t="shared" si="76"/>
        <v>14934</v>
      </c>
      <c r="AU61" s="139">
        <f t="shared" si="77"/>
        <v>0</v>
      </c>
      <c r="AV61" s="148"/>
      <c r="AW61" s="150">
        <f t="shared" si="59"/>
        <v>0</v>
      </c>
      <c r="AX61" s="136">
        <f t="shared" si="78"/>
        <v>170484</v>
      </c>
      <c r="AY61" s="147">
        <v>0</v>
      </c>
      <c r="AZ61" s="148">
        <v>14934</v>
      </c>
      <c r="BA61" s="149"/>
      <c r="BB61" s="149"/>
      <c r="BC61" s="149"/>
      <c r="BD61" s="149"/>
      <c r="BE61" s="148">
        <f t="shared" si="79"/>
        <v>14934</v>
      </c>
      <c r="BF61" s="139">
        <f t="shared" si="80"/>
        <v>0</v>
      </c>
      <c r="BG61" s="148"/>
      <c r="BH61" s="150">
        <f t="shared" si="60"/>
        <v>0</v>
      </c>
      <c r="BI61" s="136">
        <f t="shared" si="81"/>
        <v>155550</v>
      </c>
      <c r="BJ61" s="147">
        <v>0</v>
      </c>
      <c r="BK61" s="148">
        <v>14934</v>
      </c>
      <c r="BL61" s="149"/>
      <c r="BM61" s="149"/>
      <c r="BN61" s="149"/>
      <c r="BO61" s="149"/>
      <c r="BP61" s="148">
        <f t="shared" si="82"/>
        <v>14934</v>
      </c>
      <c r="BQ61" s="139">
        <f t="shared" si="83"/>
        <v>0</v>
      </c>
      <c r="BR61" s="148"/>
      <c r="BS61" s="150">
        <f t="shared" si="61"/>
        <v>0</v>
      </c>
      <c r="BT61" s="136">
        <f t="shared" si="84"/>
        <v>140616</v>
      </c>
      <c r="BU61" s="147">
        <v>0</v>
      </c>
      <c r="BV61" s="148">
        <v>14934</v>
      </c>
      <c r="BW61" s="149"/>
      <c r="BX61" s="149"/>
      <c r="BY61" s="149"/>
      <c r="BZ61" s="149"/>
      <c r="CA61" s="148">
        <f t="shared" si="85"/>
        <v>14934</v>
      </c>
      <c r="CB61" s="139">
        <f t="shared" si="86"/>
        <v>0</v>
      </c>
      <c r="CC61" s="148"/>
      <c r="CD61" s="150">
        <f t="shared" si="62"/>
        <v>0</v>
      </c>
      <c r="CE61" s="136">
        <f t="shared" si="87"/>
        <v>125682</v>
      </c>
      <c r="CF61" s="147">
        <v>0</v>
      </c>
      <c r="CG61" s="148">
        <v>14934</v>
      </c>
      <c r="CH61" s="149"/>
      <c r="CI61" s="149"/>
      <c r="CJ61" s="149"/>
      <c r="CK61" s="149"/>
      <c r="CL61" s="148">
        <f t="shared" si="88"/>
        <v>14934</v>
      </c>
      <c r="CM61" s="139">
        <f t="shared" si="89"/>
        <v>0</v>
      </c>
      <c r="CN61" s="148"/>
      <c r="CO61" s="150">
        <f t="shared" si="63"/>
        <v>0</v>
      </c>
      <c r="CP61" s="136">
        <f t="shared" si="90"/>
        <v>110748</v>
      </c>
      <c r="CQ61" s="147">
        <v>0</v>
      </c>
      <c r="CR61" s="148">
        <v>14934</v>
      </c>
      <c r="CS61" s="149"/>
      <c r="CT61" s="149"/>
      <c r="CU61" s="149"/>
      <c r="CV61" s="149"/>
      <c r="CW61" s="148">
        <f t="shared" si="91"/>
        <v>14934</v>
      </c>
      <c r="CX61" s="139">
        <f t="shared" si="92"/>
        <v>0</v>
      </c>
      <c r="CY61" s="148"/>
      <c r="CZ61" s="150">
        <f t="shared" si="64"/>
        <v>0</v>
      </c>
      <c r="DA61" s="136">
        <f t="shared" si="93"/>
        <v>95814</v>
      </c>
      <c r="DB61" s="147">
        <v>0</v>
      </c>
      <c r="DC61" s="148">
        <v>14934</v>
      </c>
      <c r="DD61" s="149"/>
      <c r="DE61" s="149"/>
      <c r="DF61" s="149"/>
      <c r="DG61" s="149"/>
      <c r="DH61" s="148">
        <f t="shared" si="94"/>
        <v>14934</v>
      </c>
      <c r="DI61" s="139">
        <f t="shared" si="95"/>
        <v>0</v>
      </c>
      <c r="DJ61" s="148"/>
      <c r="DK61" s="150">
        <f t="shared" si="65"/>
        <v>0</v>
      </c>
      <c r="DL61" s="136">
        <f t="shared" si="96"/>
        <v>80880</v>
      </c>
      <c r="DM61" s="147">
        <v>0</v>
      </c>
      <c r="DN61" s="148">
        <v>14934</v>
      </c>
      <c r="DO61" s="149"/>
      <c r="DP61" s="149"/>
      <c r="DQ61" s="149"/>
      <c r="DR61" s="149"/>
      <c r="DS61" s="148">
        <f t="shared" si="97"/>
        <v>14934</v>
      </c>
      <c r="DT61" s="139">
        <f t="shared" si="98"/>
        <v>0</v>
      </c>
      <c r="DU61" s="148"/>
      <c r="DV61" s="150">
        <f t="shared" si="66"/>
        <v>0</v>
      </c>
      <c r="DW61" s="136">
        <f t="shared" si="99"/>
        <v>65946</v>
      </c>
      <c r="DX61" s="147">
        <v>0</v>
      </c>
      <c r="DY61" s="148">
        <v>14934</v>
      </c>
      <c r="DZ61" s="149"/>
      <c r="EA61" s="149"/>
      <c r="EB61" s="149"/>
      <c r="EC61" s="149"/>
      <c r="ED61" s="148">
        <f t="shared" si="100"/>
        <v>14934</v>
      </c>
      <c r="EE61" s="139">
        <f t="shared" si="101"/>
        <v>0</v>
      </c>
      <c r="EF61" s="148"/>
      <c r="EG61" s="150">
        <f t="shared" si="67"/>
        <v>0</v>
      </c>
      <c r="EH61" s="136">
        <f t="shared" si="102"/>
        <v>51012</v>
      </c>
      <c r="EI61" s="39">
        <v>1696184</v>
      </c>
      <c r="EJ61" s="142">
        <v>2493390.48</v>
      </c>
      <c r="EK61" s="143">
        <v>141348.66666666666</v>
      </c>
      <c r="EL61" s="143">
        <v>87553.666666666672</v>
      </c>
      <c r="EM61" s="144">
        <v>0.89385349702626604</v>
      </c>
      <c r="EN61" s="145">
        <v>0.65539430168636448</v>
      </c>
      <c r="EO61" s="44"/>
      <c r="EP61" s="44"/>
      <c r="EQ61" s="44"/>
      <c r="ER61" s="45"/>
      <c r="ES61" s="45"/>
      <c r="ET61" s="45"/>
    </row>
    <row r="62" spans="3:150" s="13" customFormat="1" x14ac:dyDescent="0.25">
      <c r="C62" s="152" t="s">
        <v>75</v>
      </c>
      <c r="D62" s="152"/>
      <c r="E62" s="152"/>
      <c r="F62" s="136">
        <v>0</v>
      </c>
      <c r="G62" s="151">
        <v>0</v>
      </c>
      <c r="H62" s="148">
        <v>14934</v>
      </c>
      <c r="I62" s="148"/>
      <c r="J62" s="148"/>
      <c r="K62" s="148"/>
      <c r="L62" s="148"/>
      <c r="M62" s="148">
        <f t="shared" si="68"/>
        <v>14934</v>
      </c>
      <c r="N62" s="139">
        <f t="shared" si="69"/>
        <v>0</v>
      </c>
      <c r="O62" s="148"/>
      <c r="P62" s="150">
        <f t="shared" si="55"/>
        <v>0</v>
      </c>
      <c r="Q62" s="136">
        <f t="shared" si="56"/>
        <v>-14934</v>
      </c>
      <c r="R62" s="151">
        <v>0</v>
      </c>
      <c r="S62" s="148">
        <v>14934</v>
      </c>
      <c r="T62" s="148"/>
      <c r="U62" s="148"/>
      <c r="V62" s="148"/>
      <c r="W62" s="148"/>
      <c r="X62" s="148">
        <f t="shared" si="70"/>
        <v>14934</v>
      </c>
      <c r="Y62" s="139">
        <f t="shared" si="71"/>
        <v>0</v>
      </c>
      <c r="Z62" s="148"/>
      <c r="AA62" s="150">
        <f t="shared" si="57"/>
        <v>0</v>
      </c>
      <c r="AB62" s="136">
        <f t="shared" si="72"/>
        <v>-29868</v>
      </c>
      <c r="AC62" s="151">
        <v>0</v>
      </c>
      <c r="AD62" s="148">
        <v>14934</v>
      </c>
      <c r="AE62" s="148"/>
      <c r="AF62" s="148"/>
      <c r="AG62" s="148"/>
      <c r="AH62" s="148"/>
      <c r="AI62" s="148">
        <f t="shared" si="73"/>
        <v>14934</v>
      </c>
      <c r="AJ62" s="139">
        <f t="shared" si="74"/>
        <v>0</v>
      </c>
      <c r="AK62" s="148"/>
      <c r="AL62" s="150">
        <f t="shared" si="58"/>
        <v>0</v>
      </c>
      <c r="AM62" s="136">
        <f t="shared" si="75"/>
        <v>-44802</v>
      </c>
      <c r="AN62" s="151">
        <v>0</v>
      </c>
      <c r="AO62" s="148">
        <v>14934</v>
      </c>
      <c r="AP62" s="148"/>
      <c r="AQ62" s="148"/>
      <c r="AR62" s="148"/>
      <c r="AS62" s="148"/>
      <c r="AT62" s="148">
        <f t="shared" si="76"/>
        <v>14934</v>
      </c>
      <c r="AU62" s="139">
        <f t="shared" si="77"/>
        <v>0</v>
      </c>
      <c r="AV62" s="148"/>
      <c r="AW62" s="150">
        <f t="shared" si="59"/>
        <v>0</v>
      </c>
      <c r="AX62" s="136">
        <f t="shared" si="78"/>
        <v>-59736</v>
      </c>
      <c r="AY62" s="151">
        <v>0</v>
      </c>
      <c r="AZ62" s="148">
        <v>14934</v>
      </c>
      <c r="BA62" s="148"/>
      <c r="BB62" s="148"/>
      <c r="BC62" s="148"/>
      <c r="BD62" s="148"/>
      <c r="BE62" s="148">
        <f t="shared" si="79"/>
        <v>14934</v>
      </c>
      <c r="BF62" s="139">
        <f t="shared" si="80"/>
        <v>0</v>
      </c>
      <c r="BG62" s="148"/>
      <c r="BH62" s="150">
        <f t="shared" si="60"/>
        <v>0</v>
      </c>
      <c r="BI62" s="136">
        <f t="shared" si="81"/>
        <v>-74670</v>
      </c>
      <c r="BJ62" s="151">
        <v>0</v>
      </c>
      <c r="BK62" s="148">
        <v>14934</v>
      </c>
      <c r="BL62" s="148"/>
      <c r="BM62" s="148"/>
      <c r="BN62" s="148"/>
      <c r="BO62" s="148"/>
      <c r="BP62" s="148">
        <f t="shared" si="82"/>
        <v>14934</v>
      </c>
      <c r="BQ62" s="139">
        <f t="shared" si="83"/>
        <v>0</v>
      </c>
      <c r="BR62" s="148"/>
      <c r="BS62" s="150">
        <f t="shared" si="61"/>
        <v>0</v>
      </c>
      <c r="BT62" s="136">
        <f t="shared" si="84"/>
        <v>-89604</v>
      </c>
      <c r="BU62" s="151">
        <v>0</v>
      </c>
      <c r="BV62" s="148">
        <v>14934</v>
      </c>
      <c r="BW62" s="148"/>
      <c r="BX62" s="148"/>
      <c r="BY62" s="148"/>
      <c r="BZ62" s="148"/>
      <c r="CA62" s="148">
        <f t="shared" si="85"/>
        <v>14934</v>
      </c>
      <c r="CB62" s="139">
        <f t="shared" si="86"/>
        <v>0</v>
      </c>
      <c r="CC62" s="148"/>
      <c r="CD62" s="150">
        <f t="shared" si="62"/>
        <v>0</v>
      </c>
      <c r="CE62" s="136">
        <f t="shared" si="87"/>
        <v>-104538</v>
      </c>
      <c r="CF62" s="151">
        <v>0</v>
      </c>
      <c r="CG62" s="148">
        <v>14934</v>
      </c>
      <c r="CH62" s="148"/>
      <c r="CI62" s="148"/>
      <c r="CJ62" s="148"/>
      <c r="CK62" s="148"/>
      <c r="CL62" s="148">
        <f t="shared" si="88"/>
        <v>14934</v>
      </c>
      <c r="CM62" s="139">
        <f t="shared" si="89"/>
        <v>0</v>
      </c>
      <c r="CN62" s="148"/>
      <c r="CO62" s="150">
        <f t="shared" si="63"/>
        <v>0</v>
      </c>
      <c r="CP62" s="136">
        <f t="shared" si="90"/>
        <v>-119472</v>
      </c>
      <c r="CQ62" s="151">
        <v>0</v>
      </c>
      <c r="CR62" s="148">
        <v>14934</v>
      </c>
      <c r="CS62" s="148"/>
      <c r="CT62" s="148"/>
      <c r="CU62" s="148"/>
      <c r="CV62" s="148"/>
      <c r="CW62" s="148">
        <f t="shared" si="91"/>
        <v>14934</v>
      </c>
      <c r="CX62" s="139">
        <f t="shared" si="92"/>
        <v>0</v>
      </c>
      <c r="CY62" s="148"/>
      <c r="CZ62" s="150">
        <f t="shared" si="64"/>
        <v>0</v>
      </c>
      <c r="DA62" s="136">
        <f t="shared" si="93"/>
        <v>-134406</v>
      </c>
      <c r="DB62" s="151">
        <v>0</v>
      </c>
      <c r="DC62" s="148">
        <v>14934</v>
      </c>
      <c r="DD62" s="148"/>
      <c r="DE62" s="148"/>
      <c r="DF62" s="148"/>
      <c r="DG62" s="148"/>
      <c r="DH62" s="148">
        <f t="shared" si="94"/>
        <v>14934</v>
      </c>
      <c r="DI62" s="139">
        <f t="shared" si="95"/>
        <v>0</v>
      </c>
      <c r="DJ62" s="148"/>
      <c r="DK62" s="150">
        <f t="shared" si="65"/>
        <v>0</v>
      </c>
      <c r="DL62" s="136">
        <f t="shared" si="96"/>
        <v>-149340</v>
      </c>
      <c r="DM62" s="151">
        <v>0</v>
      </c>
      <c r="DN62" s="148">
        <v>14934</v>
      </c>
      <c r="DO62" s="148"/>
      <c r="DP62" s="148"/>
      <c r="DQ62" s="148"/>
      <c r="DR62" s="148"/>
      <c r="DS62" s="148">
        <f t="shared" si="97"/>
        <v>14934</v>
      </c>
      <c r="DT62" s="139">
        <f t="shared" si="98"/>
        <v>0</v>
      </c>
      <c r="DU62" s="148"/>
      <c r="DV62" s="150">
        <f t="shared" si="66"/>
        <v>0</v>
      </c>
      <c r="DW62" s="136">
        <f t="shared" si="99"/>
        <v>-164274</v>
      </c>
      <c r="DX62" s="151">
        <v>0</v>
      </c>
      <c r="DY62" s="148">
        <v>14934</v>
      </c>
      <c r="DZ62" s="148"/>
      <c r="EA62" s="148"/>
      <c r="EB62" s="148"/>
      <c r="EC62" s="148"/>
      <c r="ED62" s="148">
        <f t="shared" si="100"/>
        <v>14934</v>
      </c>
      <c r="EE62" s="139">
        <f t="shared" si="101"/>
        <v>0</v>
      </c>
      <c r="EF62" s="148"/>
      <c r="EG62" s="150">
        <f t="shared" si="67"/>
        <v>0</v>
      </c>
      <c r="EH62" s="136">
        <f t="shared" si="102"/>
        <v>-179208</v>
      </c>
      <c r="EI62" s="39">
        <v>898</v>
      </c>
      <c r="EJ62" s="142">
        <v>8997.9599999999991</v>
      </c>
      <c r="EK62" s="143">
        <v>74.833333333333329</v>
      </c>
      <c r="EL62" s="143">
        <v>0</v>
      </c>
      <c r="EM62" s="144">
        <v>0</v>
      </c>
      <c r="EN62" s="145">
        <v>-1</v>
      </c>
      <c r="EO62" s="14"/>
      <c r="EP62" s="14"/>
      <c r="EQ62" s="14"/>
      <c r="ER62" s="7"/>
      <c r="ES62" s="7"/>
      <c r="ET62" s="7"/>
    </row>
    <row r="63" spans="3:150" s="46" customFormat="1" x14ac:dyDescent="0.25">
      <c r="C63" s="48" t="s">
        <v>76</v>
      </c>
      <c r="D63" s="48"/>
      <c r="E63" s="48"/>
      <c r="F63" s="146">
        <v>2648</v>
      </c>
      <c r="G63" s="147">
        <v>0</v>
      </c>
      <c r="H63" s="148">
        <v>14934</v>
      </c>
      <c r="I63" s="149"/>
      <c r="J63" s="149"/>
      <c r="K63" s="149"/>
      <c r="L63" s="149"/>
      <c r="M63" s="148">
        <f t="shared" si="68"/>
        <v>14934</v>
      </c>
      <c r="N63" s="139">
        <f t="shared" si="69"/>
        <v>0</v>
      </c>
      <c r="O63" s="148"/>
      <c r="P63" s="150">
        <f t="shared" si="55"/>
        <v>0</v>
      </c>
      <c r="Q63" s="136">
        <f t="shared" si="56"/>
        <v>-12286</v>
      </c>
      <c r="R63" s="147">
        <v>0</v>
      </c>
      <c r="S63" s="148">
        <v>14934</v>
      </c>
      <c r="T63" s="149"/>
      <c r="U63" s="149"/>
      <c r="V63" s="149"/>
      <c r="W63" s="149"/>
      <c r="X63" s="148">
        <f t="shared" si="70"/>
        <v>14934</v>
      </c>
      <c r="Y63" s="139">
        <f t="shared" si="71"/>
        <v>0</v>
      </c>
      <c r="Z63" s="148"/>
      <c r="AA63" s="150">
        <f t="shared" si="57"/>
        <v>0</v>
      </c>
      <c r="AB63" s="136">
        <f t="shared" si="72"/>
        <v>-27220</v>
      </c>
      <c r="AC63" s="147">
        <v>0</v>
      </c>
      <c r="AD63" s="148">
        <v>14934</v>
      </c>
      <c r="AE63" s="149"/>
      <c r="AF63" s="149"/>
      <c r="AG63" s="149"/>
      <c r="AH63" s="149"/>
      <c r="AI63" s="148">
        <f t="shared" si="73"/>
        <v>14934</v>
      </c>
      <c r="AJ63" s="139">
        <f t="shared" si="74"/>
        <v>0</v>
      </c>
      <c r="AK63" s="148"/>
      <c r="AL63" s="150">
        <f t="shared" si="58"/>
        <v>0</v>
      </c>
      <c r="AM63" s="136">
        <f t="shared" si="75"/>
        <v>-42154</v>
      </c>
      <c r="AN63" s="147">
        <v>0</v>
      </c>
      <c r="AO63" s="148">
        <v>14934</v>
      </c>
      <c r="AP63" s="149"/>
      <c r="AQ63" s="149"/>
      <c r="AR63" s="149"/>
      <c r="AS63" s="149"/>
      <c r="AT63" s="148">
        <f t="shared" si="76"/>
        <v>14934</v>
      </c>
      <c r="AU63" s="139">
        <f t="shared" si="77"/>
        <v>0</v>
      </c>
      <c r="AV63" s="148"/>
      <c r="AW63" s="150">
        <f t="shared" si="59"/>
        <v>0</v>
      </c>
      <c r="AX63" s="136">
        <f t="shared" si="78"/>
        <v>-57088</v>
      </c>
      <c r="AY63" s="147">
        <v>0</v>
      </c>
      <c r="AZ63" s="148">
        <v>14934</v>
      </c>
      <c r="BA63" s="149"/>
      <c r="BB63" s="149"/>
      <c r="BC63" s="149"/>
      <c r="BD63" s="149"/>
      <c r="BE63" s="148">
        <f t="shared" si="79"/>
        <v>14934</v>
      </c>
      <c r="BF63" s="139">
        <f t="shared" si="80"/>
        <v>0</v>
      </c>
      <c r="BG63" s="148"/>
      <c r="BH63" s="150">
        <f t="shared" si="60"/>
        <v>0</v>
      </c>
      <c r="BI63" s="136">
        <f t="shared" si="81"/>
        <v>-72022</v>
      </c>
      <c r="BJ63" s="147">
        <v>0</v>
      </c>
      <c r="BK63" s="148">
        <v>14934</v>
      </c>
      <c r="BL63" s="149"/>
      <c r="BM63" s="149"/>
      <c r="BN63" s="149"/>
      <c r="BO63" s="149"/>
      <c r="BP63" s="148">
        <f t="shared" si="82"/>
        <v>14934</v>
      </c>
      <c r="BQ63" s="139">
        <f t="shared" si="83"/>
        <v>0</v>
      </c>
      <c r="BR63" s="148"/>
      <c r="BS63" s="150">
        <f t="shared" si="61"/>
        <v>0</v>
      </c>
      <c r="BT63" s="136">
        <f t="shared" si="84"/>
        <v>-86956</v>
      </c>
      <c r="BU63" s="147">
        <v>0</v>
      </c>
      <c r="BV63" s="148">
        <v>14934</v>
      </c>
      <c r="BW63" s="149"/>
      <c r="BX63" s="149"/>
      <c r="BY63" s="149"/>
      <c r="BZ63" s="149"/>
      <c r="CA63" s="148">
        <f t="shared" si="85"/>
        <v>14934</v>
      </c>
      <c r="CB63" s="139">
        <f t="shared" si="86"/>
        <v>0</v>
      </c>
      <c r="CC63" s="148"/>
      <c r="CD63" s="150">
        <f t="shared" si="62"/>
        <v>0</v>
      </c>
      <c r="CE63" s="136">
        <f t="shared" si="87"/>
        <v>-101890</v>
      </c>
      <c r="CF63" s="147">
        <v>0</v>
      </c>
      <c r="CG63" s="148">
        <v>14934</v>
      </c>
      <c r="CH63" s="149"/>
      <c r="CI63" s="149"/>
      <c r="CJ63" s="149"/>
      <c r="CK63" s="149"/>
      <c r="CL63" s="148">
        <f t="shared" si="88"/>
        <v>14934</v>
      </c>
      <c r="CM63" s="139">
        <f t="shared" si="89"/>
        <v>0</v>
      </c>
      <c r="CN63" s="148"/>
      <c r="CO63" s="150">
        <f t="shared" si="63"/>
        <v>0</v>
      </c>
      <c r="CP63" s="136">
        <f t="shared" si="90"/>
        <v>-116824</v>
      </c>
      <c r="CQ63" s="147">
        <v>0</v>
      </c>
      <c r="CR63" s="148">
        <v>14934</v>
      </c>
      <c r="CS63" s="149"/>
      <c r="CT63" s="149"/>
      <c r="CU63" s="149"/>
      <c r="CV63" s="149"/>
      <c r="CW63" s="148">
        <f t="shared" si="91"/>
        <v>14934</v>
      </c>
      <c r="CX63" s="139">
        <f t="shared" si="92"/>
        <v>0</v>
      </c>
      <c r="CY63" s="148"/>
      <c r="CZ63" s="150">
        <f t="shared" si="64"/>
        <v>0</v>
      </c>
      <c r="DA63" s="136">
        <f t="shared" si="93"/>
        <v>-131758</v>
      </c>
      <c r="DB63" s="147">
        <v>0</v>
      </c>
      <c r="DC63" s="148">
        <v>14934</v>
      </c>
      <c r="DD63" s="149"/>
      <c r="DE63" s="149"/>
      <c r="DF63" s="149"/>
      <c r="DG63" s="149"/>
      <c r="DH63" s="148">
        <f t="shared" si="94"/>
        <v>14934</v>
      </c>
      <c r="DI63" s="139">
        <f t="shared" si="95"/>
        <v>0</v>
      </c>
      <c r="DJ63" s="148"/>
      <c r="DK63" s="150">
        <f t="shared" si="65"/>
        <v>0</v>
      </c>
      <c r="DL63" s="136">
        <f t="shared" si="96"/>
        <v>-146692</v>
      </c>
      <c r="DM63" s="147">
        <v>0</v>
      </c>
      <c r="DN63" s="148">
        <v>14934</v>
      </c>
      <c r="DO63" s="149"/>
      <c r="DP63" s="149"/>
      <c r="DQ63" s="149"/>
      <c r="DR63" s="149"/>
      <c r="DS63" s="148">
        <f t="shared" si="97"/>
        <v>14934</v>
      </c>
      <c r="DT63" s="139">
        <f t="shared" si="98"/>
        <v>0</v>
      </c>
      <c r="DU63" s="148"/>
      <c r="DV63" s="150">
        <f t="shared" si="66"/>
        <v>0</v>
      </c>
      <c r="DW63" s="136">
        <f t="shared" si="99"/>
        <v>-161626</v>
      </c>
      <c r="DX63" s="147">
        <v>0</v>
      </c>
      <c r="DY63" s="148">
        <v>14934</v>
      </c>
      <c r="DZ63" s="149"/>
      <c r="EA63" s="149"/>
      <c r="EB63" s="149"/>
      <c r="EC63" s="149"/>
      <c r="ED63" s="148">
        <f t="shared" si="100"/>
        <v>14934</v>
      </c>
      <c r="EE63" s="139">
        <f t="shared" si="101"/>
        <v>0</v>
      </c>
      <c r="EF63" s="148"/>
      <c r="EG63" s="150">
        <f t="shared" si="67"/>
        <v>0</v>
      </c>
      <c r="EH63" s="136">
        <f t="shared" si="102"/>
        <v>-176560</v>
      </c>
      <c r="EI63" s="39">
        <v>0</v>
      </c>
      <c r="EJ63" s="142">
        <v>0</v>
      </c>
      <c r="EK63" s="143">
        <v>0</v>
      </c>
      <c r="EL63" s="143">
        <v>11.75</v>
      </c>
      <c r="EM63" s="144" t="e">
        <v>#DIV/0!</v>
      </c>
      <c r="EN63" s="145">
        <v>-0.72674418604651159</v>
      </c>
      <c r="EO63" s="44"/>
      <c r="EP63" s="44"/>
      <c r="EQ63" s="44"/>
      <c r="ER63" s="45"/>
      <c r="ES63" s="45"/>
      <c r="ET63" s="45"/>
    </row>
    <row r="64" spans="3:150" s="13" customFormat="1" x14ac:dyDescent="0.25">
      <c r="C64" s="152" t="s">
        <v>77</v>
      </c>
      <c r="D64" s="152"/>
      <c r="E64" s="152"/>
      <c r="F64" s="136">
        <v>1409</v>
      </c>
      <c r="G64" s="151">
        <v>0</v>
      </c>
      <c r="H64" s="148">
        <v>14934</v>
      </c>
      <c r="I64" s="148"/>
      <c r="J64" s="148"/>
      <c r="K64" s="148"/>
      <c r="L64" s="148"/>
      <c r="M64" s="148">
        <f t="shared" si="68"/>
        <v>14934</v>
      </c>
      <c r="N64" s="139">
        <f t="shared" si="69"/>
        <v>0</v>
      </c>
      <c r="O64" s="148"/>
      <c r="P64" s="150">
        <f t="shared" si="55"/>
        <v>0</v>
      </c>
      <c r="Q64" s="136">
        <f t="shared" si="56"/>
        <v>-13525</v>
      </c>
      <c r="R64" s="151">
        <v>0</v>
      </c>
      <c r="S64" s="148">
        <v>14934</v>
      </c>
      <c r="T64" s="148"/>
      <c r="U64" s="148"/>
      <c r="V64" s="148"/>
      <c r="W64" s="148"/>
      <c r="X64" s="148">
        <f t="shared" si="70"/>
        <v>14934</v>
      </c>
      <c r="Y64" s="139">
        <f t="shared" si="71"/>
        <v>0</v>
      </c>
      <c r="Z64" s="148"/>
      <c r="AA64" s="150">
        <f t="shared" si="57"/>
        <v>0</v>
      </c>
      <c r="AB64" s="136">
        <f t="shared" si="72"/>
        <v>-28459</v>
      </c>
      <c r="AC64" s="151">
        <v>0</v>
      </c>
      <c r="AD64" s="148">
        <v>14934</v>
      </c>
      <c r="AE64" s="148"/>
      <c r="AF64" s="148"/>
      <c r="AG64" s="148"/>
      <c r="AH64" s="148"/>
      <c r="AI64" s="148">
        <f t="shared" si="73"/>
        <v>14934</v>
      </c>
      <c r="AJ64" s="139">
        <f t="shared" si="74"/>
        <v>0</v>
      </c>
      <c r="AK64" s="148"/>
      <c r="AL64" s="150">
        <f t="shared" si="58"/>
        <v>0</v>
      </c>
      <c r="AM64" s="136">
        <f t="shared" si="75"/>
        <v>-43393</v>
      </c>
      <c r="AN64" s="151">
        <v>0</v>
      </c>
      <c r="AO64" s="148">
        <v>14934</v>
      </c>
      <c r="AP64" s="148"/>
      <c r="AQ64" s="148"/>
      <c r="AR64" s="148"/>
      <c r="AS64" s="148"/>
      <c r="AT64" s="148">
        <f t="shared" si="76"/>
        <v>14934</v>
      </c>
      <c r="AU64" s="139">
        <f t="shared" si="77"/>
        <v>0</v>
      </c>
      <c r="AV64" s="148"/>
      <c r="AW64" s="150">
        <f t="shared" si="59"/>
        <v>0</v>
      </c>
      <c r="AX64" s="136">
        <f t="shared" si="78"/>
        <v>-58327</v>
      </c>
      <c r="AY64" s="151">
        <v>0</v>
      </c>
      <c r="AZ64" s="148">
        <v>14934</v>
      </c>
      <c r="BA64" s="148"/>
      <c r="BB64" s="148"/>
      <c r="BC64" s="148"/>
      <c r="BD64" s="148"/>
      <c r="BE64" s="148">
        <f t="shared" si="79"/>
        <v>14934</v>
      </c>
      <c r="BF64" s="139">
        <f t="shared" si="80"/>
        <v>0</v>
      </c>
      <c r="BG64" s="148"/>
      <c r="BH64" s="150">
        <f t="shared" si="60"/>
        <v>0</v>
      </c>
      <c r="BI64" s="136">
        <f t="shared" si="81"/>
        <v>-73261</v>
      </c>
      <c r="BJ64" s="151">
        <v>0</v>
      </c>
      <c r="BK64" s="148">
        <v>14934</v>
      </c>
      <c r="BL64" s="148"/>
      <c r="BM64" s="148"/>
      <c r="BN64" s="148"/>
      <c r="BO64" s="148"/>
      <c r="BP64" s="148">
        <f t="shared" si="82"/>
        <v>14934</v>
      </c>
      <c r="BQ64" s="139">
        <f t="shared" si="83"/>
        <v>0</v>
      </c>
      <c r="BR64" s="148"/>
      <c r="BS64" s="150">
        <f t="shared" si="61"/>
        <v>0</v>
      </c>
      <c r="BT64" s="136">
        <f t="shared" si="84"/>
        <v>-88195</v>
      </c>
      <c r="BU64" s="151">
        <v>0</v>
      </c>
      <c r="BV64" s="148">
        <v>14934</v>
      </c>
      <c r="BW64" s="148"/>
      <c r="BX64" s="148"/>
      <c r="BY64" s="148"/>
      <c r="BZ64" s="148"/>
      <c r="CA64" s="148">
        <f t="shared" si="85"/>
        <v>14934</v>
      </c>
      <c r="CB64" s="139">
        <f t="shared" si="86"/>
        <v>0</v>
      </c>
      <c r="CC64" s="148"/>
      <c r="CD64" s="150">
        <f t="shared" si="62"/>
        <v>0</v>
      </c>
      <c r="CE64" s="136">
        <f t="shared" si="87"/>
        <v>-103129</v>
      </c>
      <c r="CF64" s="151">
        <v>0</v>
      </c>
      <c r="CG64" s="148">
        <v>14934</v>
      </c>
      <c r="CH64" s="148"/>
      <c r="CI64" s="148"/>
      <c r="CJ64" s="148"/>
      <c r="CK64" s="148"/>
      <c r="CL64" s="148">
        <f t="shared" si="88"/>
        <v>14934</v>
      </c>
      <c r="CM64" s="139">
        <f t="shared" si="89"/>
        <v>0</v>
      </c>
      <c r="CN64" s="148"/>
      <c r="CO64" s="150">
        <f t="shared" si="63"/>
        <v>0</v>
      </c>
      <c r="CP64" s="136">
        <f t="shared" si="90"/>
        <v>-118063</v>
      </c>
      <c r="CQ64" s="151">
        <v>0</v>
      </c>
      <c r="CR64" s="148">
        <v>14934</v>
      </c>
      <c r="CS64" s="148"/>
      <c r="CT64" s="148"/>
      <c r="CU64" s="148"/>
      <c r="CV64" s="148"/>
      <c r="CW64" s="148">
        <f t="shared" si="91"/>
        <v>14934</v>
      </c>
      <c r="CX64" s="139">
        <f t="shared" si="92"/>
        <v>0</v>
      </c>
      <c r="CY64" s="148"/>
      <c r="CZ64" s="150">
        <f t="shared" si="64"/>
        <v>0</v>
      </c>
      <c r="DA64" s="136">
        <f t="shared" si="93"/>
        <v>-132997</v>
      </c>
      <c r="DB64" s="151">
        <v>0</v>
      </c>
      <c r="DC64" s="148">
        <v>14934</v>
      </c>
      <c r="DD64" s="148"/>
      <c r="DE64" s="148"/>
      <c r="DF64" s="148"/>
      <c r="DG64" s="148"/>
      <c r="DH64" s="148">
        <f t="shared" si="94"/>
        <v>14934</v>
      </c>
      <c r="DI64" s="139">
        <f t="shared" si="95"/>
        <v>0</v>
      </c>
      <c r="DJ64" s="148"/>
      <c r="DK64" s="150">
        <f t="shared" si="65"/>
        <v>0</v>
      </c>
      <c r="DL64" s="136">
        <f t="shared" si="96"/>
        <v>-147931</v>
      </c>
      <c r="DM64" s="151">
        <v>0</v>
      </c>
      <c r="DN64" s="148">
        <v>14934</v>
      </c>
      <c r="DO64" s="148"/>
      <c r="DP64" s="148"/>
      <c r="DQ64" s="148"/>
      <c r="DR64" s="148"/>
      <c r="DS64" s="148">
        <f t="shared" si="97"/>
        <v>14934</v>
      </c>
      <c r="DT64" s="139">
        <f t="shared" si="98"/>
        <v>0</v>
      </c>
      <c r="DU64" s="148"/>
      <c r="DV64" s="150">
        <f t="shared" si="66"/>
        <v>0</v>
      </c>
      <c r="DW64" s="136">
        <f t="shared" si="99"/>
        <v>-162865</v>
      </c>
      <c r="DX64" s="151">
        <v>0</v>
      </c>
      <c r="DY64" s="148">
        <v>14934</v>
      </c>
      <c r="DZ64" s="148"/>
      <c r="EA64" s="148"/>
      <c r="EB64" s="148"/>
      <c r="EC64" s="148"/>
      <c r="ED64" s="148">
        <f t="shared" si="100"/>
        <v>14934</v>
      </c>
      <c r="EE64" s="139">
        <f t="shared" si="101"/>
        <v>0</v>
      </c>
      <c r="EF64" s="148"/>
      <c r="EG64" s="150">
        <f t="shared" si="67"/>
        <v>0</v>
      </c>
      <c r="EH64" s="136">
        <f t="shared" si="102"/>
        <v>-177799</v>
      </c>
      <c r="EI64" s="39">
        <v>1409</v>
      </c>
      <c r="EJ64" s="142">
        <v>14118.18</v>
      </c>
      <c r="EK64" s="143">
        <v>117.41666666666667</v>
      </c>
      <c r="EL64" s="143">
        <v>0</v>
      </c>
      <c r="EM64" s="144">
        <v>0</v>
      </c>
      <c r="EN64" s="145">
        <v>-1</v>
      </c>
      <c r="EO64" s="14"/>
      <c r="EP64" s="14"/>
      <c r="EQ64" s="14"/>
      <c r="ER64" s="7"/>
      <c r="ES64" s="7"/>
      <c r="ET64" s="7"/>
    </row>
    <row r="65" spans="3:150" s="46" customFormat="1" x14ac:dyDescent="0.25">
      <c r="C65" s="48" t="s">
        <v>78</v>
      </c>
      <c r="D65" s="48"/>
      <c r="E65" s="48"/>
      <c r="F65" s="146">
        <v>3275</v>
      </c>
      <c r="G65" s="147">
        <v>0</v>
      </c>
      <c r="H65" s="148">
        <v>14934</v>
      </c>
      <c r="I65" s="149"/>
      <c r="J65" s="149"/>
      <c r="K65" s="149"/>
      <c r="L65" s="149"/>
      <c r="M65" s="148">
        <f t="shared" si="68"/>
        <v>14934</v>
      </c>
      <c r="N65" s="139">
        <f t="shared" si="69"/>
        <v>0</v>
      </c>
      <c r="O65" s="148"/>
      <c r="P65" s="150">
        <f t="shared" si="55"/>
        <v>0</v>
      </c>
      <c r="Q65" s="136">
        <f t="shared" si="56"/>
        <v>-11659</v>
      </c>
      <c r="R65" s="147">
        <v>0</v>
      </c>
      <c r="S65" s="148">
        <v>14934</v>
      </c>
      <c r="T65" s="149"/>
      <c r="U65" s="149"/>
      <c r="V65" s="149"/>
      <c r="W65" s="149"/>
      <c r="X65" s="148">
        <f t="shared" si="70"/>
        <v>14934</v>
      </c>
      <c r="Y65" s="139">
        <f t="shared" si="71"/>
        <v>0</v>
      </c>
      <c r="Z65" s="148"/>
      <c r="AA65" s="150">
        <f t="shared" si="57"/>
        <v>0</v>
      </c>
      <c r="AB65" s="136">
        <f t="shared" si="72"/>
        <v>-26593</v>
      </c>
      <c r="AC65" s="147">
        <v>0</v>
      </c>
      <c r="AD65" s="148">
        <v>14934</v>
      </c>
      <c r="AE65" s="149"/>
      <c r="AF65" s="149"/>
      <c r="AG65" s="149"/>
      <c r="AH65" s="149"/>
      <c r="AI65" s="148">
        <f t="shared" si="73"/>
        <v>14934</v>
      </c>
      <c r="AJ65" s="139">
        <f t="shared" si="74"/>
        <v>0</v>
      </c>
      <c r="AK65" s="148"/>
      <c r="AL65" s="150">
        <f t="shared" si="58"/>
        <v>0</v>
      </c>
      <c r="AM65" s="136">
        <f t="shared" si="75"/>
        <v>-41527</v>
      </c>
      <c r="AN65" s="147">
        <v>0</v>
      </c>
      <c r="AO65" s="148">
        <v>14934</v>
      </c>
      <c r="AP65" s="149"/>
      <c r="AQ65" s="149"/>
      <c r="AR65" s="149"/>
      <c r="AS65" s="149"/>
      <c r="AT65" s="148">
        <f t="shared" si="76"/>
        <v>14934</v>
      </c>
      <c r="AU65" s="139">
        <f t="shared" si="77"/>
        <v>0</v>
      </c>
      <c r="AV65" s="148"/>
      <c r="AW65" s="150">
        <f t="shared" si="59"/>
        <v>0</v>
      </c>
      <c r="AX65" s="136">
        <f t="shared" si="78"/>
        <v>-56461</v>
      </c>
      <c r="AY65" s="147">
        <v>0</v>
      </c>
      <c r="AZ65" s="148">
        <v>14934</v>
      </c>
      <c r="BA65" s="149"/>
      <c r="BB65" s="149"/>
      <c r="BC65" s="149"/>
      <c r="BD65" s="149"/>
      <c r="BE65" s="148">
        <f t="shared" si="79"/>
        <v>14934</v>
      </c>
      <c r="BF65" s="139">
        <f t="shared" si="80"/>
        <v>0</v>
      </c>
      <c r="BG65" s="148"/>
      <c r="BH65" s="150">
        <f t="shared" si="60"/>
        <v>0</v>
      </c>
      <c r="BI65" s="136">
        <f t="shared" si="81"/>
        <v>-71395</v>
      </c>
      <c r="BJ65" s="147">
        <v>0</v>
      </c>
      <c r="BK65" s="148">
        <v>14934</v>
      </c>
      <c r="BL65" s="149"/>
      <c r="BM65" s="149"/>
      <c r="BN65" s="149"/>
      <c r="BO65" s="149"/>
      <c r="BP65" s="148">
        <f t="shared" si="82"/>
        <v>14934</v>
      </c>
      <c r="BQ65" s="139">
        <f t="shared" si="83"/>
        <v>0</v>
      </c>
      <c r="BR65" s="148"/>
      <c r="BS65" s="150">
        <f t="shared" si="61"/>
        <v>0</v>
      </c>
      <c r="BT65" s="136">
        <f t="shared" si="84"/>
        <v>-86329</v>
      </c>
      <c r="BU65" s="147">
        <v>0</v>
      </c>
      <c r="BV65" s="148">
        <v>14934</v>
      </c>
      <c r="BW65" s="149"/>
      <c r="BX65" s="149"/>
      <c r="BY65" s="149"/>
      <c r="BZ65" s="149"/>
      <c r="CA65" s="148">
        <f t="shared" si="85"/>
        <v>14934</v>
      </c>
      <c r="CB65" s="139">
        <f t="shared" si="86"/>
        <v>0</v>
      </c>
      <c r="CC65" s="148"/>
      <c r="CD65" s="150">
        <f t="shared" si="62"/>
        <v>0</v>
      </c>
      <c r="CE65" s="136">
        <f t="shared" si="87"/>
        <v>-101263</v>
      </c>
      <c r="CF65" s="147">
        <v>0</v>
      </c>
      <c r="CG65" s="148">
        <v>14934</v>
      </c>
      <c r="CH65" s="149"/>
      <c r="CI65" s="149"/>
      <c r="CJ65" s="149"/>
      <c r="CK65" s="149"/>
      <c r="CL65" s="148">
        <f t="shared" si="88"/>
        <v>14934</v>
      </c>
      <c r="CM65" s="139">
        <f t="shared" si="89"/>
        <v>0</v>
      </c>
      <c r="CN65" s="148"/>
      <c r="CO65" s="150">
        <f t="shared" si="63"/>
        <v>0</v>
      </c>
      <c r="CP65" s="136">
        <f t="shared" si="90"/>
        <v>-116197</v>
      </c>
      <c r="CQ65" s="147">
        <v>0</v>
      </c>
      <c r="CR65" s="148">
        <v>14934</v>
      </c>
      <c r="CS65" s="149"/>
      <c r="CT65" s="149"/>
      <c r="CU65" s="149"/>
      <c r="CV65" s="149"/>
      <c r="CW65" s="148">
        <f t="shared" si="91"/>
        <v>14934</v>
      </c>
      <c r="CX65" s="139">
        <f t="shared" si="92"/>
        <v>0</v>
      </c>
      <c r="CY65" s="148"/>
      <c r="CZ65" s="150">
        <f t="shared" si="64"/>
        <v>0</v>
      </c>
      <c r="DA65" s="136">
        <f t="shared" si="93"/>
        <v>-131131</v>
      </c>
      <c r="DB65" s="147">
        <v>0</v>
      </c>
      <c r="DC65" s="148">
        <v>14934</v>
      </c>
      <c r="DD65" s="149"/>
      <c r="DE65" s="149"/>
      <c r="DF65" s="149"/>
      <c r="DG65" s="149"/>
      <c r="DH65" s="148">
        <f t="shared" si="94"/>
        <v>14934</v>
      </c>
      <c r="DI65" s="139">
        <f t="shared" si="95"/>
        <v>0</v>
      </c>
      <c r="DJ65" s="148"/>
      <c r="DK65" s="150">
        <f t="shared" si="65"/>
        <v>0</v>
      </c>
      <c r="DL65" s="136">
        <f t="shared" si="96"/>
        <v>-146065</v>
      </c>
      <c r="DM65" s="147">
        <v>0</v>
      </c>
      <c r="DN65" s="148">
        <v>14934</v>
      </c>
      <c r="DO65" s="149"/>
      <c r="DP65" s="149"/>
      <c r="DQ65" s="149"/>
      <c r="DR65" s="149"/>
      <c r="DS65" s="148">
        <f t="shared" si="97"/>
        <v>14934</v>
      </c>
      <c r="DT65" s="139">
        <f t="shared" si="98"/>
        <v>0</v>
      </c>
      <c r="DU65" s="148"/>
      <c r="DV65" s="150">
        <f t="shared" si="66"/>
        <v>0</v>
      </c>
      <c r="DW65" s="136">
        <f t="shared" si="99"/>
        <v>-160999</v>
      </c>
      <c r="DX65" s="147">
        <v>0</v>
      </c>
      <c r="DY65" s="148">
        <v>14934</v>
      </c>
      <c r="DZ65" s="149"/>
      <c r="EA65" s="149"/>
      <c r="EB65" s="149"/>
      <c r="EC65" s="149"/>
      <c r="ED65" s="148">
        <f t="shared" si="100"/>
        <v>14934</v>
      </c>
      <c r="EE65" s="139">
        <f t="shared" si="101"/>
        <v>0</v>
      </c>
      <c r="EF65" s="148"/>
      <c r="EG65" s="150">
        <f t="shared" si="67"/>
        <v>0</v>
      </c>
      <c r="EH65" s="136">
        <f t="shared" si="102"/>
        <v>-175933</v>
      </c>
      <c r="EI65" s="39">
        <v>0</v>
      </c>
      <c r="EJ65" s="142">
        <v>0</v>
      </c>
      <c r="EK65" s="143">
        <v>0</v>
      </c>
      <c r="EL65" s="143">
        <v>61.75</v>
      </c>
      <c r="EM65" s="144" t="e">
        <v>#DIV/0!</v>
      </c>
      <c r="EN65" s="145">
        <v>1.3375394321766558</v>
      </c>
      <c r="EO65" s="44"/>
      <c r="EP65" s="44"/>
      <c r="EQ65" s="44"/>
      <c r="ER65" s="45"/>
      <c r="ES65" s="45"/>
      <c r="ET65" s="45"/>
    </row>
    <row r="66" spans="3:150" s="13" customFormat="1" x14ac:dyDescent="0.25">
      <c r="C66" s="152" t="s">
        <v>79</v>
      </c>
      <c r="D66" s="152"/>
      <c r="E66" s="152"/>
      <c r="F66" s="136">
        <v>3318</v>
      </c>
      <c r="G66" s="151">
        <v>0</v>
      </c>
      <c r="H66" s="148">
        <v>14934</v>
      </c>
      <c r="I66" s="148"/>
      <c r="J66" s="148"/>
      <c r="K66" s="148"/>
      <c r="L66" s="148"/>
      <c r="M66" s="148">
        <f t="shared" si="68"/>
        <v>14934</v>
      </c>
      <c r="N66" s="139">
        <f t="shared" si="69"/>
        <v>0</v>
      </c>
      <c r="O66" s="148"/>
      <c r="P66" s="150">
        <f t="shared" si="55"/>
        <v>0</v>
      </c>
      <c r="Q66" s="136">
        <f t="shared" si="56"/>
        <v>-11616</v>
      </c>
      <c r="R66" s="151">
        <v>0</v>
      </c>
      <c r="S66" s="148">
        <v>14934</v>
      </c>
      <c r="T66" s="148"/>
      <c r="U66" s="148"/>
      <c r="V66" s="148"/>
      <c r="W66" s="148"/>
      <c r="X66" s="148">
        <f t="shared" si="70"/>
        <v>14934</v>
      </c>
      <c r="Y66" s="139">
        <f t="shared" si="71"/>
        <v>0</v>
      </c>
      <c r="Z66" s="148"/>
      <c r="AA66" s="150">
        <f t="shared" si="57"/>
        <v>0</v>
      </c>
      <c r="AB66" s="136">
        <f t="shared" si="72"/>
        <v>-26550</v>
      </c>
      <c r="AC66" s="151">
        <v>0</v>
      </c>
      <c r="AD66" s="148">
        <v>14934</v>
      </c>
      <c r="AE66" s="148"/>
      <c r="AF66" s="148"/>
      <c r="AG66" s="148"/>
      <c r="AH66" s="148"/>
      <c r="AI66" s="148">
        <f t="shared" si="73"/>
        <v>14934</v>
      </c>
      <c r="AJ66" s="139">
        <f t="shared" si="74"/>
        <v>0</v>
      </c>
      <c r="AK66" s="148"/>
      <c r="AL66" s="150">
        <f t="shared" si="58"/>
        <v>0</v>
      </c>
      <c r="AM66" s="136">
        <f t="shared" si="75"/>
        <v>-41484</v>
      </c>
      <c r="AN66" s="151">
        <v>0</v>
      </c>
      <c r="AO66" s="148">
        <v>14934</v>
      </c>
      <c r="AP66" s="148"/>
      <c r="AQ66" s="148"/>
      <c r="AR66" s="148"/>
      <c r="AS66" s="148"/>
      <c r="AT66" s="148">
        <f t="shared" si="76"/>
        <v>14934</v>
      </c>
      <c r="AU66" s="139">
        <f t="shared" si="77"/>
        <v>0</v>
      </c>
      <c r="AV66" s="148"/>
      <c r="AW66" s="150">
        <f t="shared" si="59"/>
        <v>0</v>
      </c>
      <c r="AX66" s="136">
        <f t="shared" si="78"/>
        <v>-56418</v>
      </c>
      <c r="AY66" s="151">
        <v>0</v>
      </c>
      <c r="AZ66" s="148">
        <v>14934</v>
      </c>
      <c r="BA66" s="148"/>
      <c r="BB66" s="148"/>
      <c r="BC66" s="148"/>
      <c r="BD66" s="148"/>
      <c r="BE66" s="148">
        <f t="shared" si="79"/>
        <v>14934</v>
      </c>
      <c r="BF66" s="139">
        <f t="shared" si="80"/>
        <v>0</v>
      </c>
      <c r="BG66" s="148"/>
      <c r="BH66" s="150">
        <f t="shared" si="60"/>
        <v>0</v>
      </c>
      <c r="BI66" s="136">
        <f t="shared" si="81"/>
        <v>-71352</v>
      </c>
      <c r="BJ66" s="151">
        <v>0</v>
      </c>
      <c r="BK66" s="148">
        <v>14934</v>
      </c>
      <c r="BL66" s="148"/>
      <c r="BM66" s="148"/>
      <c r="BN66" s="148"/>
      <c r="BO66" s="148"/>
      <c r="BP66" s="148">
        <f t="shared" si="82"/>
        <v>14934</v>
      </c>
      <c r="BQ66" s="139">
        <f t="shared" si="83"/>
        <v>0</v>
      </c>
      <c r="BR66" s="148"/>
      <c r="BS66" s="150">
        <f t="shared" si="61"/>
        <v>0</v>
      </c>
      <c r="BT66" s="136">
        <f t="shared" si="84"/>
        <v>-86286</v>
      </c>
      <c r="BU66" s="151">
        <v>0</v>
      </c>
      <c r="BV66" s="148">
        <v>14934</v>
      </c>
      <c r="BW66" s="148"/>
      <c r="BX66" s="148"/>
      <c r="BY66" s="148"/>
      <c r="BZ66" s="148"/>
      <c r="CA66" s="148">
        <f t="shared" si="85"/>
        <v>14934</v>
      </c>
      <c r="CB66" s="139">
        <f t="shared" si="86"/>
        <v>0</v>
      </c>
      <c r="CC66" s="148"/>
      <c r="CD66" s="150">
        <f t="shared" si="62"/>
        <v>0</v>
      </c>
      <c r="CE66" s="136">
        <f t="shared" si="87"/>
        <v>-101220</v>
      </c>
      <c r="CF66" s="151">
        <v>0</v>
      </c>
      <c r="CG66" s="148">
        <v>14934</v>
      </c>
      <c r="CH66" s="148"/>
      <c r="CI66" s="148"/>
      <c r="CJ66" s="148"/>
      <c r="CK66" s="148"/>
      <c r="CL66" s="148">
        <f t="shared" si="88"/>
        <v>14934</v>
      </c>
      <c r="CM66" s="139">
        <f t="shared" si="89"/>
        <v>0</v>
      </c>
      <c r="CN66" s="148"/>
      <c r="CO66" s="150">
        <f t="shared" si="63"/>
        <v>0</v>
      </c>
      <c r="CP66" s="136">
        <f t="shared" si="90"/>
        <v>-116154</v>
      </c>
      <c r="CQ66" s="151">
        <v>0</v>
      </c>
      <c r="CR66" s="148">
        <v>14934</v>
      </c>
      <c r="CS66" s="148"/>
      <c r="CT66" s="148"/>
      <c r="CU66" s="148"/>
      <c r="CV66" s="148"/>
      <c r="CW66" s="148">
        <f t="shared" si="91"/>
        <v>14934</v>
      </c>
      <c r="CX66" s="139">
        <f t="shared" si="92"/>
        <v>0</v>
      </c>
      <c r="CY66" s="148"/>
      <c r="CZ66" s="150">
        <f t="shared" si="64"/>
        <v>0</v>
      </c>
      <c r="DA66" s="136">
        <f t="shared" si="93"/>
        <v>-131088</v>
      </c>
      <c r="DB66" s="151">
        <v>0</v>
      </c>
      <c r="DC66" s="148">
        <v>14934</v>
      </c>
      <c r="DD66" s="148"/>
      <c r="DE66" s="148"/>
      <c r="DF66" s="148"/>
      <c r="DG66" s="148"/>
      <c r="DH66" s="148">
        <f t="shared" si="94"/>
        <v>14934</v>
      </c>
      <c r="DI66" s="139">
        <f t="shared" si="95"/>
        <v>0</v>
      </c>
      <c r="DJ66" s="148"/>
      <c r="DK66" s="150">
        <f t="shared" si="65"/>
        <v>0</v>
      </c>
      <c r="DL66" s="136">
        <f t="shared" si="96"/>
        <v>-146022</v>
      </c>
      <c r="DM66" s="151">
        <v>0</v>
      </c>
      <c r="DN66" s="148">
        <v>14934</v>
      </c>
      <c r="DO66" s="148"/>
      <c r="DP66" s="148"/>
      <c r="DQ66" s="148"/>
      <c r="DR66" s="148"/>
      <c r="DS66" s="148">
        <f t="shared" si="97"/>
        <v>14934</v>
      </c>
      <c r="DT66" s="139">
        <f t="shared" si="98"/>
        <v>0</v>
      </c>
      <c r="DU66" s="148"/>
      <c r="DV66" s="150">
        <f t="shared" si="66"/>
        <v>0</v>
      </c>
      <c r="DW66" s="136">
        <f t="shared" si="99"/>
        <v>-160956</v>
      </c>
      <c r="DX66" s="151">
        <v>0</v>
      </c>
      <c r="DY66" s="148">
        <v>14934</v>
      </c>
      <c r="DZ66" s="148"/>
      <c r="EA66" s="148"/>
      <c r="EB66" s="148"/>
      <c r="EC66" s="148"/>
      <c r="ED66" s="148">
        <f t="shared" si="100"/>
        <v>14934</v>
      </c>
      <c r="EE66" s="139">
        <f t="shared" si="101"/>
        <v>0</v>
      </c>
      <c r="EF66" s="148"/>
      <c r="EG66" s="150">
        <f t="shared" si="67"/>
        <v>0</v>
      </c>
      <c r="EH66" s="136">
        <f t="shared" si="102"/>
        <v>-175890</v>
      </c>
      <c r="EI66" s="39">
        <v>0</v>
      </c>
      <c r="EJ66" s="142">
        <v>0</v>
      </c>
      <c r="EK66" s="143">
        <v>0</v>
      </c>
      <c r="EL66" s="143">
        <v>62.916666666666664</v>
      </c>
      <c r="EM66" s="144" t="e">
        <v>#DIV/0!</v>
      </c>
      <c r="EN66" s="145">
        <v>2.6124401913875595</v>
      </c>
      <c r="EO66" s="14"/>
      <c r="EP66" s="14"/>
      <c r="EQ66" s="14"/>
      <c r="ER66" s="7"/>
      <c r="ES66" s="7"/>
      <c r="ET66" s="7"/>
    </row>
    <row r="67" spans="3:150" s="46" customFormat="1" x14ac:dyDescent="0.25">
      <c r="C67" s="48" t="s">
        <v>80</v>
      </c>
      <c r="D67" s="48"/>
      <c r="E67" s="48"/>
      <c r="F67" s="146">
        <v>21850</v>
      </c>
      <c r="G67" s="147">
        <v>0</v>
      </c>
      <c r="H67" s="148">
        <v>14934</v>
      </c>
      <c r="I67" s="149"/>
      <c r="J67" s="149"/>
      <c r="K67" s="149"/>
      <c r="L67" s="149"/>
      <c r="M67" s="148">
        <f t="shared" si="68"/>
        <v>14934</v>
      </c>
      <c r="N67" s="139">
        <f t="shared" si="69"/>
        <v>0</v>
      </c>
      <c r="O67" s="148"/>
      <c r="P67" s="150">
        <f t="shared" si="55"/>
        <v>0</v>
      </c>
      <c r="Q67" s="136">
        <f t="shared" si="56"/>
        <v>6916</v>
      </c>
      <c r="R67" s="147">
        <v>0</v>
      </c>
      <c r="S67" s="148">
        <v>14934</v>
      </c>
      <c r="T67" s="149"/>
      <c r="U67" s="149"/>
      <c r="V67" s="149"/>
      <c r="W67" s="149"/>
      <c r="X67" s="148">
        <f t="shared" si="70"/>
        <v>14934</v>
      </c>
      <c r="Y67" s="139">
        <f t="shared" si="71"/>
        <v>0</v>
      </c>
      <c r="Z67" s="148"/>
      <c r="AA67" s="150">
        <f t="shared" si="57"/>
        <v>0</v>
      </c>
      <c r="AB67" s="136">
        <f t="shared" si="72"/>
        <v>-8018</v>
      </c>
      <c r="AC67" s="147">
        <v>0</v>
      </c>
      <c r="AD67" s="148">
        <v>14934</v>
      </c>
      <c r="AE67" s="149"/>
      <c r="AF67" s="149"/>
      <c r="AG67" s="149"/>
      <c r="AH67" s="149"/>
      <c r="AI67" s="148">
        <f t="shared" si="73"/>
        <v>14934</v>
      </c>
      <c r="AJ67" s="139">
        <f t="shared" si="74"/>
        <v>0</v>
      </c>
      <c r="AK67" s="148"/>
      <c r="AL67" s="150">
        <f t="shared" si="58"/>
        <v>0</v>
      </c>
      <c r="AM67" s="136">
        <f t="shared" si="75"/>
        <v>-22952</v>
      </c>
      <c r="AN67" s="147">
        <v>0</v>
      </c>
      <c r="AO67" s="148">
        <v>14934</v>
      </c>
      <c r="AP67" s="149"/>
      <c r="AQ67" s="149"/>
      <c r="AR67" s="149"/>
      <c r="AS67" s="149"/>
      <c r="AT67" s="148">
        <f t="shared" si="76"/>
        <v>14934</v>
      </c>
      <c r="AU67" s="139">
        <f t="shared" si="77"/>
        <v>0</v>
      </c>
      <c r="AV67" s="148"/>
      <c r="AW67" s="150">
        <f t="shared" si="59"/>
        <v>0</v>
      </c>
      <c r="AX67" s="136">
        <f t="shared" si="78"/>
        <v>-37886</v>
      </c>
      <c r="AY67" s="147">
        <v>0</v>
      </c>
      <c r="AZ67" s="148">
        <v>14934</v>
      </c>
      <c r="BA67" s="149"/>
      <c r="BB67" s="149"/>
      <c r="BC67" s="149"/>
      <c r="BD67" s="149"/>
      <c r="BE67" s="148">
        <f t="shared" si="79"/>
        <v>14934</v>
      </c>
      <c r="BF67" s="139">
        <f t="shared" si="80"/>
        <v>0</v>
      </c>
      <c r="BG67" s="148"/>
      <c r="BH67" s="150">
        <f t="shared" si="60"/>
        <v>0</v>
      </c>
      <c r="BI67" s="136">
        <f t="shared" si="81"/>
        <v>-52820</v>
      </c>
      <c r="BJ67" s="147">
        <v>0</v>
      </c>
      <c r="BK67" s="148">
        <v>14934</v>
      </c>
      <c r="BL67" s="149"/>
      <c r="BM67" s="149"/>
      <c r="BN67" s="149"/>
      <c r="BO67" s="149"/>
      <c r="BP67" s="148">
        <f t="shared" si="82"/>
        <v>14934</v>
      </c>
      <c r="BQ67" s="139">
        <f t="shared" si="83"/>
        <v>0</v>
      </c>
      <c r="BR67" s="148"/>
      <c r="BS67" s="150">
        <f t="shared" si="61"/>
        <v>0</v>
      </c>
      <c r="BT67" s="136">
        <f t="shared" si="84"/>
        <v>-67754</v>
      </c>
      <c r="BU67" s="147">
        <v>0</v>
      </c>
      <c r="BV67" s="148">
        <v>14934</v>
      </c>
      <c r="BW67" s="149"/>
      <c r="BX67" s="149"/>
      <c r="BY67" s="149"/>
      <c r="BZ67" s="149"/>
      <c r="CA67" s="148">
        <f t="shared" si="85"/>
        <v>14934</v>
      </c>
      <c r="CB67" s="139">
        <f t="shared" si="86"/>
        <v>0</v>
      </c>
      <c r="CC67" s="148"/>
      <c r="CD67" s="150">
        <f t="shared" si="62"/>
        <v>0</v>
      </c>
      <c r="CE67" s="136">
        <f t="shared" si="87"/>
        <v>-82688</v>
      </c>
      <c r="CF67" s="147">
        <v>0</v>
      </c>
      <c r="CG67" s="148">
        <v>14934</v>
      </c>
      <c r="CH67" s="149"/>
      <c r="CI67" s="149"/>
      <c r="CJ67" s="149"/>
      <c r="CK67" s="149"/>
      <c r="CL67" s="148">
        <f t="shared" si="88"/>
        <v>14934</v>
      </c>
      <c r="CM67" s="139">
        <f t="shared" si="89"/>
        <v>0</v>
      </c>
      <c r="CN67" s="148"/>
      <c r="CO67" s="150">
        <f t="shared" si="63"/>
        <v>0</v>
      </c>
      <c r="CP67" s="136">
        <f t="shared" si="90"/>
        <v>-97622</v>
      </c>
      <c r="CQ67" s="147">
        <v>0</v>
      </c>
      <c r="CR67" s="148">
        <v>14934</v>
      </c>
      <c r="CS67" s="149"/>
      <c r="CT67" s="149"/>
      <c r="CU67" s="149"/>
      <c r="CV67" s="149"/>
      <c r="CW67" s="148">
        <f t="shared" si="91"/>
        <v>14934</v>
      </c>
      <c r="CX67" s="139">
        <f t="shared" si="92"/>
        <v>0</v>
      </c>
      <c r="CY67" s="148"/>
      <c r="CZ67" s="150">
        <f t="shared" si="64"/>
        <v>0</v>
      </c>
      <c r="DA67" s="136">
        <f t="shared" si="93"/>
        <v>-112556</v>
      </c>
      <c r="DB67" s="147">
        <v>0</v>
      </c>
      <c r="DC67" s="148">
        <v>14934</v>
      </c>
      <c r="DD67" s="149"/>
      <c r="DE67" s="149"/>
      <c r="DF67" s="149"/>
      <c r="DG67" s="149"/>
      <c r="DH67" s="148">
        <f t="shared" si="94"/>
        <v>14934</v>
      </c>
      <c r="DI67" s="139">
        <f t="shared" si="95"/>
        <v>0</v>
      </c>
      <c r="DJ67" s="148"/>
      <c r="DK67" s="150">
        <f t="shared" si="65"/>
        <v>0</v>
      </c>
      <c r="DL67" s="136">
        <f t="shared" si="96"/>
        <v>-127490</v>
      </c>
      <c r="DM67" s="147">
        <v>0</v>
      </c>
      <c r="DN67" s="148">
        <v>14934</v>
      </c>
      <c r="DO67" s="149"/>
      <c r="DP67" s="149"/>
      <c r="DQ67" s="149"/>
      <c r="DR67" s="149"/>
      <c r="DS67" s="148">
        <f t="shared" si="97"/>
        <v>14934</v>
      </c>
      <c r="DT67" s="139">
        <f t="shared" si="98"/>
        <v>0</v>
      </c>
      <c r="DU67" s="148"/>
      <c r="DV67" s="150">
        <f t="shared" si="66"/>
        <v>0</v>
      </c>
      <c r="DW67" s="136">
        <f t="shared" si="99"/>
        <v>-142424</v>
      </c>
      <c r="DX67" s="147">
        <v>0</v>
      </c>
      <c r="DY67" s="148">
        <v>14934</v>
      </c>
      <c r="DZ67" s="149"/>
      <c r="EA67" s="149"/>
      <c r="EB67" s="149"/>
      <c r="EC67" s="149"/>
      <c r="ED67" s="148">
        <f t="shared" si="100"/>
        <v>14934</v>
      </c>
      <c r="EE67" s="139">
        <f t="shared" si="101"/>
        <v>0</v>
      </c>
      <c r="EF67" s="148"/>
      <c r="EG67" s="150">
        <f t="shared" si="67"/>
        <v>0</v>
      </c>
      <c r="EH67" s="136">
        <f t="shared" si="102"/>
        <v>-157358</v>
      </c>
      <c r="EI67" s="39">
        <v>22333</v>
      </c>
      <c r="EJ67" s="142">
        <v>230476.56000000003</v>
      </c>
      <c r="EK67" s="143">
        <v>1861.0833333333333</v>
      </c>
      <c r="EL67" s="143">
        <v>1642</v>
      </c>
      <c r="EM67" s="144">
        <v>6.1813459902386603</v>
      </c>
      <c r="EN67" s="145">
        <v>0.57166786312514961</v>
      </c>
      <c r="EO67" s="44"/>
      <c r="EP67" s="44"/>
      <c r="EQ67" s="44"/>
      <c r="ER67" s="45"/>
      <c r="ES67" s="45"/>
      <c r="ET67" s="45"/>
    </row>
    <row r="68" spans="3:150" s="13" customFormat="1" ht="21" thickBot="1" x14ac:dyDescent="0.3">
      <c r="C68" s="152" t="s">
        <v>81</v>
      </c>
      <c r="D68" s="152"/>
      <c r="E68" s="152"/>
      <c r="F68" s="136">
        <v>0</v>
      </c>
      <c r="G68" s="153">
        <v>0</v>
      </c>
      <c r="H68" s="154">
        <v>14934</v>
      </c>
      <c r="I68" s="154"/>
      <c r="J68" s="154"/>
      <c r="K68" s="154"/>
      <c r="L68" s="154"/>
      <c r="M68" s="154">
        <f t="shared" si="68"/>
        <v>14934</v>
      </c>
      <c r="N68" s="139">
        <f t="shared" si="69"/>
        <v>0</v>
      </c>
      <c r="O68" s="154"/>
      <c r="P68" s="155">
        <f t="shared" si="55"/>
        <v>0</v>
      </c>
      <c r="Q68" s="156">
        <f t="shared" si="56"/>
        <v>-14934</v>
      </c>
      <c r="R68" s="153">
        <v>0</v>
      </c>
      <c r="S68" s="154">
        <v>14934</v>
      </c>
      <c r="T68" s="154"/>
      <c r="U68" s="154"/>
      <c r="V68" s="154"/>
      <c r="W68" s="154"/>
      <c r="X68" s="154">
        <f t="shared" si="70"/>
        <v>14934</v>
      </c>
      <c r="Y68" s="139">
        <f t="shared" si="71"/>
        <v>0</v>
      </c>
      <c r="Z68" s="154"/>
      <c r="AA68" s="155">
        <f t="shared" si="57"/>
        <v>0</v>
      </c>
      <c r="AB68" s="156">
        <f t="shared" si="72"/>
        <v>-29868</v>
      </c>
      <c r="AC68" s="153">
        <v>0</v>
      </c>
      <c r="AD68" s="154">
        <v>14934</v>
      </c>
      <c r="AE68" s="154"/>
      <c r="AF68" s="154"/>
      <c r="AG68" s="154"/>
      <c r="AH68" s="154"/>
      <c r="AI68" s="154">
        <f t="shared" si="73"/>
        <v>14934</v>
      </c>
      <c r="AJ68" s="139">
        <f t="shared" si="74"/>
        <v>0</v>
      </c>
      <c r="AK68" s="154"/>
      <c r="AL68" s="155">
        <f t="shared" si="58"/>
        <v>0</v>
      </c>
      <c r="AM68" s="156">
        <f t="shared" si="75"/>
        <v>-44802</v>
      </c>
      <c r="AN68" s="153">
        <v>0</v>
      </c>
      <c r="AO68" s="154">
        <v>14934</v>
      </c>
      <c r="AP68" s="154"/>
      <c r="AQ68" s="154"/>
      <c r="AR68" s="154"/>
      <c r="AS68" s="154"/>
      <c r="AT68" s="154">
        <f t="shared" si="76"/>
        <v>14934</v>
      </c>
      <c r="AU68" s="139">
        <f t="shared" si="77"/>
        <v>0</v>
      </c>
      <c r="AV68" s="154"/>
      <c r="AW68" s="155">
        <f t="shared" si="59"/>
        <v>0</v>
      </c>
      <c r="AX68" s="156">
        <f t="shared" si="78"/>
        <v>-59736</v>
      </c>
      <c r="AY68" s="153">
        <v>0</v>
      </c>
      <c r="AZ68" s="154">
        <v>14934</v>
      </c>
      <c r="BA68" s="154"/>
      <c r="BB68" s="154"/>
      <c r="BC68" s="154"/>
      <c r="BD68" s="154"/>
      <c r="BE68" s="154">
        <f t="shared" si="79"/>
        <v>14934</v>
      </c>
      <c r="BF68" s="139">
        <f t="shared" si="80"/>
        <v>0</v>
      </c>
      <c r="BG68" s="154"/>
      <c r="BH68" s="155">
        <f t="shared" si="60"/>
        <v>0</v>
      </c>
      <c r="BI68" s="156">
        <f t="shared" si="81"/>
        <v>-74670</v>
      </c>
      <c r="BJ68" s="153">
        <v>0</v>
      </c>
      <c r="BK68" s="154">
        <v>14934</v>
      </c>
      <c r="BL68" s="154"/>
      <c r="BM68" s="154"/>
      <c r="BN68" s="154"/>
      <c r="BO68" s="154"/>
      <c r="BP68" s="154">
        <f t="shared" si="82"/>
        <v>14934</v>
      </c>
      <c r="BQ68" s="139">
        <f t="shared" si="83"/>
        <v>0</v>
      </c>
      <c r="BR68" s="154"/>
      <c r="BS68" s="155">
        <f t="shared" si="61"/>
        <v>0</v>
      </c>
      <c r="BT68" s="156">
        <f t="shared" si="84"/>
        <v>-89604</v>
      </c>
      <c r="BU68" s="153">
        <v>0</v>
      </c>
      <c r="BV68" s="154">
        <v>14934</v>
      </c>
      <c r="BW68" s="154"/>
      <c r="BX68" s="154"/>
      <c r="BY68" s="154"/>
      <c r="BZ68" s="154"/>
      <c r="CA68" s="154">
        <f t="shared" si="85"/>
        <v>14934</v>
      </c>
      <c r="CB68" s="139">
        <f t="shared" si="86"/>
        <v>0</v>
      </c>
      <c r="CC68" s="154"/>
      <c r="CD68" s="155">
        <f t="shared" si="62"/>
        <v>0</v>
      </c>
      <c r="CE68" s="156">
        <f t="shared" si="87"/>
        <v>-104538</v>
      </c>
      <c r="CF68" s="153">
        <v>0</v>
      </c>
      <c r="CG68" s="154">
        <v>14934</v>
      </c>
      <c r="CH68" s="154"/>
      <c r="CI68" s="154"/>
      <c r="CJ68" s="154"/>
      <c r="CK68" s="154"/>
      <c r="CL68" s="154">
        <f t="shared" si="88"/>
        <v>14934</v>
      </c>
      <c r="CM68" s="139">
        <f t="shared" si="89"/>
        <v>0</v>
      </c>
      <c r="CN68" s="154"/>
      <c r="CO68" s="155">
        <f t="shared" si="63"/>
        <v>0</v>
      </c>
      <c r="CP68" s="156">
        <f t="shared" si="90"/>
        <v>-119472</v>
      </c>
      <c r="CQ68" s="153">
        <v>0</v>
      </c>
      <c r="CR68" s="154">
        <v>14934</v>
      </c>
      <c r="CS68" s="154"/>
      <c r="CT68" s="154"/>
      <c r="CU68" s="154"/>
      <c r="CV68" s="154"/>
      <c r="CW68" s="154">
        <f t="shared" si="91"/>
        <v>14934</v>
      </c>
      <c r="CX68" s="139">
        <f t="shared" si="92"/>
        <v>0</v>
      </c>
      <c r="CY68" s="154"/>
      <c r="CZ68" s="155">
        <f t="shared" si="64"/>
        <v>0</v>
      </c>
      <c r="DA68" s="156">
        <f t="shared" si="93"/>
        <v>-134406</v>
      </c>
      <c r="DB68" s="153">
        <v>0</v>
      </c>
      <c r="DC68" s="154">
        <v>14934</v>
      </c>
      <c r="DD68" s="154"/>
      <c r="DE68" s="154"/>
      <c r="DF68" s="154"/>
      <c r="DG68" s="154"/>
      <c r="DH68" s="154">
        <f t="shared" si="94"/>
        <v>14934</v>
      </c>
      <c r="DI68" s="139">
        <f t="shared" si="95"/>
        <v>0</v>
      </c>
      <c r="DJ68" s="154"/>
      <c r="DK68" s="155">
        <f t="shared" si="65"/>
        <v>0</v>
      </c>
      <c r="DL68" s="156">
        <f t="shared" si="96"/>
        <v>-149340</v>
      </c>
      <c r="DM68" s="153">
        <v>0</v>
      </c>
      <c r="DN68" s="154">
        <v>14934</v>
      </c>
      <c r="DO68" s="154"/>
      <c r="DP68" s="154"/>
      <c r="DQ68" s="154"/>
      <c r="DR68" s="154"/>
      <c r="DS68" s="154">
        <f t="shared" si="97"/>
        <v>14934</v>
      </c>
      <c r="DT68" s="139">
        <f t="shared" si="98"/>
        <v>0</v>
      </c>
      <c r="DU68" s="154"/>
      <c r="DV68" s="155">
        <f t="shared" si="66"/>
        <v>0</v>
      </c>
      <c r="DW68" s="156">
        <f t="shared" si="99"/>
        <v>-164274</v>
      </c>
      <c r="DX68" s="153">
        <v>0</v>
      </c>
      <c r="DY68" s="154">
        <v>14934</v>
      </c>
      <c r="DZ68" s="154"/>
      <c r="EA68" s="154"/>
      <c r="EB68" s="154"/>
      <c r="EC68" s="154"/>
      <c r="ED68" s="154">
        <f t="shared" si="100"/>
        <v>14934</v>
      </c>
      <c r="EE68" s="139">
        <f t="shared" si="101"/>
        <v>0</v>
      </c>
      <c r="EF68" s="154"/>
      <c r="EG68" s="155">
        <f t="shared" si="67"/>
        <v>0</v>
      </c>
      <c r="EH68" s="156">
        <f t="shared" si="102"/>
        <v>-179208</v>
      </c>
      <c r="EI68" s="157">
        <v>0</v>
      </c>
      <c r="EJ68" s="158">
        <v>0</v>
      </c>
      <c r="EK68" s="159">
        <v>0</v>
      </c>
      <c r="EL68" s="159">
        <v>0</v>
      </c>
      <c r="EM68" s="144" t="e">
        <v>#DIV/0!</v>
      </c>
      <c r="EN68" s="145" t="e">
        <v>#DIV/0!</v>
      </c>
      <c r="EO68" s="14"/>
      <c r="EP68" s="14"/>
      <c r="EQ68" s="14"/>
      <c r="ER68" s="7"/>
      <c r="ES68" s="7"/>
      <c r="ET68" s="7"/>
    </row>
    <row r="69" spans="3:150" s="55" customFormat="1" ht="25.5" customHeight="1" thickBot="1" x14ac:dyDescent="0.3">
      <c r="C69" s="56" t="s">
        <v>82</v>
      </c>
      <c r="D69" s="56"/>
      <c r="E69" s="56"/>
      <c r="F69" s="56" t="s">
        <v>8</v>
      </c>
      <c r="G69" s="59"/>
      <c r="H69" s="59"/>
      <c r="I69" s="59"/>
      <c r="J69" s="59"/>
      <c r="K69" s="59"/>
      <c r="L69" s="59"/>
      <c r="M69" s="59"/>
      <c r="N69" s="59"/>
      <c r="O69" s="59"/>
      <c r="P69" s="60">
        <v>687674.53</v>
      </c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60">
        <v>687674.53</v>
      </c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60">
        <v>1764643.01</v>
      </c>
      <c r="AM69" s="59"/>
      <c r="AN69" s="59"/>
      <c r="AO69" s="59"/>
      <c r="AP69" s="59"/>
      <c r="AQ69" s="59"/>
      <c r="AR69" s="59"/>
      <c r="AS69" s="59"/>
      <c r="AT69" s="59"/>
      <c r="AU69" s="59"/>
      <c r="AV69" s="59"/>
      <c r="AW69" s="60">
        <v>1181115.81</v>
      </c>
      <c r="AX69" s="59"/>
      <c r="AY69" s="59"/>
      <c r="AZ69" s="59"/>
      <c r="BA69" s="59"/>
      <c r="BB69" s="59"/>
      <c r="BC69" s="59"/>
      <c r="BD69" s="59"/>
      <c r="BE69" s="59"/>
      <c r="BF69" s="59"/>
      <c r="BG69" s="59"/>
      <c r="BH69" s="60">
        <v>1615944.5599999998</v>
      </c>
      <c r="BI69" s="59"/>
      <c r="BJ69" s="59"/>
      <c r="BK69" s="59"/>
      <c r="BL69" s="59"/>
      <c r="BM69" s="59"/>
      <c r="BN69" s="59"/>
      <c r="BO69" s="59"/>
      <c r="BP69" s="59"/>
      <c r="BQ69" s="59"/>
      <c r="BR69" s="59"/>
      <c r="BS69" s="60">
        <v>1262264.6800000002</v>
      </c>
      <c r="BT69" s="59"/>
      <c r="BU69" s="59"/>
      <c r="BV69" s="59"/>
      <c r="BW69" s="59"/>
      <c r="BX69" s="59"/>
      <c r="BY69" s="59"/>
      <c r="BZ69" s="59"/>
      <c r="CA69" s="59"/>
      <c r="CB69" s="59"/>
      <c r="CC69" s="59"/>
      <c r="CD69" s="60">
        <v>1191388.6300000001</v>
      </c>
      <c r="CE69" s="59"/>
      <c r="CF69" s="59"/>
      <c r="CG69" s="59"/>
      <c r="CH69" s="59"/>
      <c r="CI69" s="59"/>
      <c r="CJ69" s="59"/>
      <c r="CK69" s="59"/>
      <c r="CL69" s="59"/>
      <c r="CM69" s="59"/>
      <c r="CN69" s="59"/>
      <c r="CO69" s="60">
        <v>1155402.4300000002</v>
      </c>
      <c r="CP69" s="59"/>
      <c r="CQ69" s="59"/>
      <c r="CR69" s="59"/>
      <c r="CS69" s="59"/>
      <c r="CT69" s="59"/>
      <c r="CU69" s="59"/>
      <c r="CV69" s="59"/>
      <c r="CW69" s="59"/>
      <c r="CX69" s="59"/>
      <c r="CY69" s="59"/>
      <c r="CZ69" s="60">
        <v>1778643.8599999999</v>
      </c>
      <c r="DA69" s="59"/>
      <c r="DB69" s="59"/>
      <c r="DC69" s="59"/>
      <c r="DD69" s="59"/>
      <c r="DE69" s="59"/>
      <c r="DF69" s="59"/>
      <c r="DG69" s="59"/>
      <c r="DH69" s="59"/>
      <c r="DI69" s="59"/>
      <c r="DJ69" s="59"/>
      <c r="DK69" s="60">
        <v>1088103.9599999997</v>
      </c>
      <c r="DL69" s="59"/>
      <c r="DM69" s="59"/>
      <c r="DN69" s="59"/>
      <c r="DO69" s="59"/>
      <c r="DP69" s="59"/>
      <c r="DQ69" s="59"/>
      <c r="DR69" s="59"/>
      <c r="DS69" s="59"/>
      <c r="DT69" s="59"/>
      <c r="DU69" s="59"/>
      <c r="DV69" s="60">
        <v>670191.56999999995</v>
      </c>
      <c r="DW69" s="59"/>
      <c r="DX69" s="59"/>
      <c r="DY69" s="59"/>
      <c r="DZ69" s="59"/>
      <c r="EA69" s="59"/>
      <c r="EB69" s="59"/>
      <c r="EC69" s="59"/>
      <c r="ED69" s="59"/>
      <c r="EE69" s="59"/>
      <c r="EF69" s="59"/>
      <c r="EG69" s="60">
        <v>993364.8899999999</v>
      </c>
      <c r="EH69" s="59"/>
      <c r="EI69" s="59"/>
      <c r="EJ69" s="160">
        <v>15433530.850000003</v>
      </c>
      <c r="EK69" s="59"/>
      <c r="EL69" s="62"/>
      <c r="EM69" s="63"/>
      <c r="EN69" s="59"/>
      <c r="EO69" s="59"/>
      <c r="EP69" s="59"/>
      <c r="EQ69" s="59"/>
      <c r="ER69" s="64"/>
      <c r="ES69" s="64"/>
      <c r="ET69" s="64"/>
    </row>
  </sheetData>
  <mergeCells count="38">
    <mergeCell ref="A5:A7"/>
    <mergeCell ref="B5:B7"/>
    <mergeCell ref="C5:C7"/>
    <mergeCell ref="D5:D7"/>
    <mergeCell ref="E5:E7"/>
    <mergeCell ref="F5:F7"/>
    <mergeCell ref="EJ5:EJ7"/>
    <mergeCell ref="EK5:EK7"/>
    <mergeCell ref="BJ5:BT6"/>
    <mergeCell ref="AY5:BI6"/>
    <mergeCell ref="G5:Q6"/>
    <mergeCell ref="R5:AB6"/>
    <mergeCell ref="AC5:AM6"/>
    <mergeCell ref="AN5:AX6"/>
    <mergeCell ref="EM5:EM7"/>
    <mergeCell ref="EN5:EN7"/>
    <mergeCell ref="BU5:CE6"/>
    <mergeCell ref="CF5:CP6"/>
    <mergeCell ref="CQ5:DA6"/>
    <mergeCell ref="DB5:DL6"/>
    <mergeCell ref="EI5:EI7"/>
    <mergeCell ref="DM5:DW6"/>
    <mergeCell ref="DX5:EH6"/>
    <mergeCell ref="EL5:EL7"/>
    <mergeCell ref="C37:D37"/>
    <mergeCell ref="G44:Q44"/>
    <mergeCell ref="R44:AB44"/>
    <mergeCell ref="AC44:AM44"/>
    <mergeCell ref="AY44:BI44"/>
    <mergeCell ref="AN44:AX44"/>
    <mergeCell ref="DX44:EH44"/>
    <mergeCell ref="EM44:EM45"/>
    <mergeCell ref="BJ44:BT44"/>
    <mergeCell ref="BU44:CE44"/>
    <mergeCell ref="CF44:CP44"/>
    <mergeCell ref="CQ44:DA44"/>
    <mergeCell ref="DB44:DL44"/>
    <mergeCell ref="DM44:DW44"/>
  </mergeCells>
  <phoneticPr fontId="28" type="noConversion"/>
  <conditionalFormatting sqref="EN46:EN68 EN8:EN29">
    <cfRule type="cellIs" dxfId="16" priority="4" stopIfTrue="1" operator="greaterThan">
      <formula>0</formula>
    </cfRule>
    <cfRule type="cellIs" dxfId="15" priority="5" stopIfTrue="1" operator="lessThanOrEqual">
      <formula>0</formula>
    </cfRule>
  </conditionalFormatting>
  <conditionalFormatting sqref="D8:EH29 EN8:EN29 EJ8:EL29">
    <cfRule type="expression" dxfId="14" priority="3" stopIfTrue="1">
      <formula>MOD(ROW(),2)</formula>
    </cfRule>
  </conditionalFormatting>
  <conditionalFormatting sqref="C8:C29">
    <cfRule type="expression" dxfId="13" priority="2" stopIfTrue="1">
      <formula>MOD(ROW(),2)</formula>
    </cfRule>
  </conditionalFormatting>
  <conditionalFormatting sqref="B8:B29">
    <cfRule type="expression" dxfId="12" priority="1" stopIfTrue="1">
      <formula>MOD(ROW(),2)</formula>
    </cfRule>
  </conditionalFormatting>
  <conditionalFormatting sqref="EM8:EM29">
    <cfRule type="dataBar" priority="6">
      <dataBar>
        <cfvo type="min"/>
        <cfvo type="max"/>
        <color rgb="FF008AEF"/>
      </dataBar>
    </cfRule>
  </conditionalFormatting>
  <dataValidations count="1">
    <dataValidation type="list" allowBlank="1" showInputMessage="1" sqref="C8:C29">
      <formula1>IF(C8&lt;&gt;"",OFFSET(F_PRODUIT,MATCH(C8&amp;"*",F_PRODUIT,0)-1,,COUNTIF(F_PRODUIT,C8&amp;"*"),1),F_PRODUIT)</formula1>
    </dataValidation>
  </dataValidations>
  <hyperlinks>
    <hyperlink ref="C1" location="Accueil!A1" display="Accueil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ET69"/>
  <sheetViews>
    <sheetView workbookViewId="0">
      <selection activeCell="H30" sqref="H30"/>
    </sheetView>
  </sheetViews>
  <sheetFormatPr baseColWidth="10" defaultColWidth="11.42578125" defaultRowHeight="20.25" outlineLevelCol="2" x14ac:dyDescent="0.25"/>
  <cols>
    <col min="1" max="1" width="11.5703125" style="1" customWidth="1"/>
    <col min="2" max="2" width="11.42578125" style="1"/>
    <col min="3" max="3" width="40.42578125" style="3" customWidth="1"/>
    <col min="4" max="4" width="15.7109375" style="3" customWidth="1"/>
    <col min="5" max="5" width="14.42578125" style="3" customWidth="1"/>
    <col min="6" max="6" width="17.28515625" style="3" customWidth="1"/>
    <col min="7" max="11" width="11.5703125" style="3" customWidth="1" outlineLevel="2"/>
    <col min="12" max="12" width="13.28515625" style="3" customWidth="1" outlineLevel="2"/>
    <col min="13" max="13" width="13.42578125" style="3" customWidth="1" outlineLevel="1"/>
    <col min="14" max="14" width="22.140625" style="3" customWidth="1" outlineLevel="1"/>
    <col min="15" max="15" width="18.140625" style="3" customWidth="1" outlineLevel="1"/>
    <col min="16" max="16" width="15.42578125" style="3" bestFit="1" customWidth="1"/>
    <col min="17" max="17" width="12.28515625" style="3" customWidth="1"/>
    <col min="18" max="23" width="12.7109375" style="3" customWidth="1" outlineLevel="2"/>
    <col min="24" max="24" width="12.7109375" style="3" customWidth="1" outlineLevel="1"/>
    <col min="25" max="25" width="18.85546875" style="3" customWidth="1" outlineLevel="1"/>
    <col min="26" max="26" width="17.42578125" style="3" customWidth="1" outlineLevel="1"/>
    <col min="27" max="27" width="14" style="3" bestFit="1" customWidth="1"/>
    <col min="28" max="28" width="12.85546875" style="3" bestFit="1" customWidth="1"/>
    <col min="29" max="34" width="13.7109375" style="3" customWidth="1" outlineLevel="2"/>
    <col min="35" max="37" width="13.7109375" style="3" customWidth="1" outlineLevel="1"/>
    <col min="38" max="38" width="13.5703125" style="3" customWidth="1"/>
    <col min="39" max="39" width="14.28515625" style="3" customWidth="1"/>
    <col min="40" max="45" width="12.7109375" style="3" customWidth="1" outlineLevel="2"/>
    <col min="46" max="48" width="12.7109375" style="3" customWidth="1" outlineLevel="1"/>
    <col min="49" max="49" width="13" style="3" customWidth="1"/>
    <col min="50" max="50" width="13.7109375" style="3" customWidth="1"/>
    <col min="51" max="56" width="14.28515625" style="3" customWidth="1" outlineLevel="2"/>
    <col min="57" max="59" width="14.28515625" style="3" customWidth="1" outlineLevel="1"/>
    <col min="60" max="60" width="12.42578125" style="3" bestFit="1" customWidth="1"/>
    <col min="61" max="61" width="13.5703125" style="3" customWidth="1"/>
    <col min="62" max="67" width="13" style="3" customWidth="1" outlineLevel="2"/>
    <col min="68" max="70" width="13" style="3" customWidth="1" outlineLevel="1"/>
    <col min="71" max="71" width="17.140625" style="3" customWidth="1"/>
    <col min="72" max="72" width="13.28515625" style="3" customWidth="1"/>
    <col min="73" max="78" width="13.7109375" style="3" customWidth="1" outlineLevel="2"/>
    <col min="79" max="81" width="13.7109375" style="3" customWidth="1" outlineLevel="1"/>
    <col min="82" max="82" width="13.85546875" style="3" customWidth="1"/>
    <col min="83" max="83" width="12.28515625" style="3" customWidth="1"/>
    <col min="84" max="89" width="12.28515625" style="3" customWidth="1" outlineLevel="2"/>
    <col min="90" max="92" width="12.28515625" style="3" customWidth="1" outlineLevel="1"/>
    <col min="93" max="93" width="13.85546875" style="3" customWidth="1"/>
    <col min="94" max="94" width="14" style="3" customWidth="1"/>
    <col min="95" max="100" width="11.85546875" style="3" customWidth="1" outlineLevel="2"/>
    <col min="101" max="103" width="11.85546875" style="3" customWidth="1" outlineLevel="1"/>
    <col min="104" max="104" width="16.7109375" style="3" customWidth="1"/>
    <col min="105" max="105" width="11.7109375" style="3" customWidth="1"/>
    <col min="106" max="111" width="11.7109375" style="3" customWidth="1" outlineLevel="2"/>
    <col min="112" max="114" width="11.7109375" style="3" customWidth="1" outlineLevel="1"/>
    <col min="115" max="115" width="15.28515625" style="3" customWidth="1"/>
    <col min="116" max="116" width="11.7109375" style="3" customWidth="1"/>
    <col min="117" max="122" width="11.7109375" style="3" customWidth="1" outlineLevel="2"/>
    <col min="123" max="125" width="11.7109375" style="3" customWidth="1" outlineLevel="1"/>
    <col min="126" max="126" width="14.5703125" style="3" customWidth="1"/>
    <col min="127" max="127" width="11.7109375" style="3" customWidth="1"/>
    <col min="128" max="133" width="11.7109375" style="3" customWidth="1" outlineLevel="2"/>
    <col min="134" max="136" width="11.7109375" style="3" customWidth="1" outlineLevel="1"/>
    <col min="137" max="137" width="15.28515625" style="3" customWidth="1"/>
    <col min="138" max="138" width="11.7109375" style="3" customWidth="1"/>
    <col min="139" max="139" width="19" style="3" customWidth="1"/>
    <col min="140" max="140" width="22.28515625" style="4" customWidth="1"/>
    <col min="141" max="141" width="15.7109375" style="3" customWidth="1"/>
    <col min="142" max="142" width="14.42578125" style="5" customWidth="1"/>
    <col min="143" max="143" width="27.140625" style="6" customWidth="1"/>
    <col min="144" max="144" width="28" style="3" customWidth="1"/>
    <col min="145" max="150" width="11.7109375" style="3" customWidth="1"/>
    <col min="151" max="163" width="11.7109375" style="1" customWidth="1"/>
    <col min="164" max="16384" width="11.42578125" style="1"/>
  </cols>
  <sheetData>
    <row r="1" spans="1:150" ht="26.25" x14ac:dyDescent="0.4">
      <c r="C1" s="2" t="s">
        <v>0</v>
      </c>
      <c r="D1" s="2"/>
      <c r="E1" s="2"/>
    </row>
    <row r="2" spans="1:150" x14ac:dyDescent="0.25">
      <c r="C2" s="7"/>
      <c r="D2" s="7"/>
      <c r="E2" s="7"/>
      <c r="F2" s="7"/>
    </row>
    <row r="3" spans="1:150" ht="21" thickBot="1" x14ac:dyDescent="0.3">
      <c r="C3" s="8" t="s">
        <v>1</v>
      </c>
      <c r="D3" s="8"/>
      <c r="E3" s="8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1"/>
      <c r="EM3" s="12"/>
      <c r="EN3" s="10"/>
      <c r="EO3" s="10"/>
      <c r="EP3" s="10"/>
      <c r="EQ3" s="10"/>
    </row>
    <row r="4" spans="1:150" s="13" customFormat="1" ht="21" thickBot="1" x14ac:dyDescent="0.3">
      <c r="C4" s="8" t="s">
        <v>2</v>
      </c>
      <c r="D4" s="8"/>
      <c r="E4" s="8"/>
      <c r="F4" s="9"/>
      <c r="G4" s="14"/>
      <c r="H4" s="14"/>
      <c r="I4" s="14"/>
      <c r="J4" s="14"/>
      <c r="K4" s="14"/>
      <c r="L4" s="14"/>
      <c r="M4" s="14"/>
      <c r="N4" s="14"/>
      <c r="O4" s="14"/>
      <c r="P4" s="15">
        <v>1</v>
      </c>
      <c r="Q4" s="14"/>
      <c r="R4" s="14"/>
      <c r="S4" s="14"/>
      <c r="T4" s="14"/>
      <c r="U4" s="14"/>
      <c r="V4" s="14"/>
      <c r="W4" s="14"/>
      <c r="X4" s="14"/>
      <c r="Y4" s="14"/>
      <c r="Z4" s="14"/>
      <c r="AA4" s="16">
        <v>1</v>
      </c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6">
        <v>1</v>
      </c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6">
        <v>1</v>
      </c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6">
        <v>1</v>
      </c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6">
        <v>0</v>
      </c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6">
        <v>0</v>
      </c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6">
        <v>0</v>
      </c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6">
        <v>0</v>
      </c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6">
        <v>0</v>
      </c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6">
        <v>0</v>
      </c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5">
        <v>0</v>
      </c>
      <c r="EH4" s="14"/>
      <c r="EI4" s="17">
        <f>P4+AA4+AL4+AW4+BH4+BS4+CD4+CO4+CZ4+DK4+DV4+EG4</f>
        <v>5</v>
      </c>
      <c r="EJ4" s="14"/>
      <c r="EK4" s="14"/>
      <c r="EL4" s="18"/>
      <c r="EM4" s="12"/>
      <c r="EN4" s="14"/>
      <c r="EO4" s="14"/>
      <c r="EP4" s="14"/>
      <c r="EQ4" s="14"/>
      <c r="ER4" s="7"/>
      <c r="ES4" s="7"/>
      <c r="ET4" s="7"/>
    </row>
    <row r="5" spans="1:150" s="21" customFormat="1" x14ac:dyDescent="0.25">
      <c r="A5" s="207" t="s">
        <v>3</v>
      </c>
      <c r="B5" s="210" t="s">
        <v>4</v>
      </c>
      <c r="C5" s="213" t="s">
        <v>5</v>
      </c>
      <c r="D5" s="198" t="s">
        <v>6</v>
      </c>
      <c r="E5" s="198" t="s">
        <v>7</v>
      </c>
      <c r="F5" s="198" t="s">
        <v>8</v>
      </c>
      <c r="G5" s="189" t="s">
        <v>9</v>
      </c>
      <c r="H5" s="190"/>
      <c r="I5" s="190"/>
      <c r="J5" s="190"/>
      <c r="K5" s="190"/>
      <c r="L5" s="190"/>
      <c r="M5" s="190"/>
      <c r="N5" s="190"/>
      <c r="O5" s="190"/>
      <c r="P5" s="190"/>
      <c r="Q5" s="191"/>
      <c r="R5" s="189" t="s">
        <v>10</v>
      </c>
      <c r="S5" s="190"/>
      <c r="T5" s="190"/>
      <c r="U5" s="190"/>
      <c r="V5" s="190"/>
      <c r="W5" s="190"/>
      <c r="X5" s="190"/>
      <c r="Y5" s="190"/>
      <c r="Z5" s="190"/>
      <c r="AA5" s="190"/>
      <c r="AB5" s="191"/>
      <c r="AC5" s="189" t="s">
        <v>11</v>
      </c>
      <c r="AD5" s="190"/>
      <c r="AE5" s="190"/>
      <c r="AF5" s="190"/>
      <c r="AG5" s="190"/>
      <c r="AH5" s="190"/>
      <c r="AI5" s="190"/>
      <c r="AJ5" s="190"/>
      <c r="AK5" s="190"/>
      <c r="AL5" s="190"/>
      <c r="AM5" s="191"/>
      <c r="AN5" s="189" t="s">
        <v>12</v>
      </c>
      <c r="AO5" s="190"/>
      <c r="AP5" s="190"/>
      <c r="AQ5" s="190"/>
      <c r="AR5" s="190"/>
      <c r="AS5" s="190"/>
      <c r="AT5" s="190"/>
      <c r="AU5" s="190"/>
      <c r="AV5" s="190"/>
      <c r="AW5" s="190"/>
      <c r="AX5" s="191"/>
      <c r="AY5" s="189" t="s">
        <v>13</v>
      </c>
      <c r="AZ5" s="190"/>
      <c r="BA5" s="190"/>
      <c r="BB5" s="190"/>
      <c r="BC5" s="190"/>
      <c r="BD5" s="190"/>
      <c r="BE5" s="190"/>
      <c r="BF5" s="190"/>
      <c r="BG5" s="190"/>
      <c r="BH5" s="190"/>
      <c r="BI5" s="191"/>
      <c r="BJ5" s="189" t="s">
        <v>14</v>
      </c>
      <c r="BK5" s="190"/>
      <c r="BL5" s="190"/>
      <c r="BM5" s="190"/>
      <c r="BN5" s="190"/>
      <c r="BO5" s="190"/>
      <c r="BP5" s="190"/>
      <c r="BQ5" s="190"/>
      <c r="BR5" s="190"/>
      <c r="BS5" s="190"/>
      <c r="BT5" s="191"/>
      <c r="BU5" s="189" t="s">
        <v>15</v>
      </c>
      <c r="BV5" s="190"/>
      <c r="BW5" s="190"/>
      <c r="BX5" s="190"/>
      <c r="BY5" s="190"/>
      <c r="BZ5" s="190"/>
      <c r="CA5" s="190"/>
      <c r="CB5" s="190"/>
      <c r="CC5" s="190"/>
      <c r="CD5" s="190"/>
      <c r="CE5" s="191"/>
      <c r="CF5" s="189" t="s">
        <v>16</v>
      </c>
      <c r="CG5" s="190"/>
      <c r="CH5" s="190"/>
      <c r="CI5" s="190"/>
      <c r="CJ5" s="190"/>
      <c r="CK5" s="190"/>
      <c r="CL5" s="190"/>
      <c r="CM5" s="190"/>
      <c r="CN5" s="190"/>
      <c r="CO5" s="190"/>
      <c r="CP5" s="191"/>
      <c r="CQ5" s="189" t="s">
        <v>17</v>
      </c>
      <c r="CR5" s="190"/>
      <c r="CS5" s="190"/>
      <c r="CT5" s="190"/>
      <c r="CU5" s="190"/>
      <c r="CV5" s="190"/>
      <c r="CW5" s="190"/>
      <c r="CX5" s="190"/>
      <c r="CY5" s="190"/>
      <c r="CZ5" s="190"/>
      <c r="DA5" s="191"/>
      <c r="DB5" s="189" t="s">
        <v>18</v>
      </c>
      <c r="DC5" s="190"/>
      <c r="DD5" s="190"/>
      <c r="DE5" s="190"/>
      <c r="DF5" s="190"/>
      <c r="DG5" s="190"/>
      <c r="DH5" s="190"/>
      <c r="DI5" s="190"/>
      <c r="DJ5" s="190"/>
      <c r="DK5" s="190"/>
      <c r="DL5" s="191"/>
      <c r="DM5" s="189" t="s">
        <v>19</v>
      </c>
      <c r="DN5" s="190"/>
      <c r="DO5" s="190"/>
      <c r="DP5" s="190"/>
      <c r="DQ5" s="190"/>
      <c r="DR5" s="190"/>
      <c r="DS5" s="190"/>
      <c r="DT5" s="190"/>
      <c r="DU5" s="190"/>
      <c r="DV5" s="190"/>
      <c r="DW5" s="191"/>
      <c r="DX5" s="189" t="s">
        <v>20</v>
      </c>
      <c r="DY5" s="190"/>
      <c r="DZ5" s="190"/>
      <c r="EA5" s="190"/>
      <c r="EB5" s="190"/>
      <c r="EC5" s="190"/>
      <c r="ED5" s="190"/>
      <c r="EE5" s="190"/>
      <c r="EF5" s="190"/>
      <c r="EG5" s="190"/>
      <c r="EH5" s="191"/>
      <c r="EI5" s="195" t="s">
        <v>21</v>
      </c>
      <c r="EJ5" s="201" t="s">
        <v>22</v>
      </c>
      <c r="EK5" s="204" t="s">
        <v>23</v>
      </c>
      <c r="EL5" s="204" t="s">
        <v>24</v>
      </c>
      <c r="EM5" s="183" t="s">
        <v>25</v>
      </c>
      <c r="EN5" s="186" t="s">
        <v>26</v>
      </c>
      <c r="EO5" s="19"/>
      <c r="EP5" s="19"/>
      <c r="EQ5" s="19"/>
      <c r="ER5" s="20"/>
      <c r="ES5" s="20"/>
      <c r="ET5" s="20"/>
    </row>
    <row r="6" spans="1:150" s="21" customFormat="1" ht="21" thickBot="1" x14ac:dyDescent="0.3">
      <c r="A6" s="208"/>
      <c r="B6" s="211"/>
      <c r="C6" s="214"/>
      <c r="D6" s="199"/>
      <c r="E6" s="199"/>
      <c r="F6" s="199"/>
      <c r="G6" s="192"/>
      <c r="H6" s="193"/>
      <c r="I6" s="193"/>
      <c r="J6" s="193"/>
      <c r="K6" s="193"/>
      <c r="L6" s="193"/>
      <c r="M6" s="193"/>
      <c r="N6" s="193"/>
      <c r="O6" s="193"/>
      <c r="P6" s="193"/>
      <c r="Q6" s="194"/>
      <c r="R6" s="192"/>
      <c r="S6" s="193"/>
      <c r="T6" s="193"/>
      <c r="U6" s="193"/>
      <c r="V6" s="193"/>
      <c r="W6" s="193"/>
      <c r="X6" s="193"/>
      <c r="Y6" s="193"/>
      <c r="Z6" s="193"/>
      <c r="AA6" s="193"/>
      <c r="AB6" s="194"/>
      <c r="AC6" s="192"/>
      <c r="AD6" s="193"/>
      <c r="AE6" s="193"/>
      <c r="AF6" s="193"/>
      <c r="AG6" s="193"/>
      <c r="AH6" s="193"/>
      <c r="AI6" s="193"/>
      <c r="AJ6" s="193"/>
      <c r="AK6" s="193"/>
      <c r="AL6" s="193"/>
      <c r="AM6" s="194"/>
      <c r="AN6" s="192"/>
      <c r="AO6" s="193"/>
      <c r="AP6" s="193"/>
      <c r="AQ6" s="193"/>
      <c r="AR6" s="193"/>
      <c r="AS6" s="193"/>
      <c r="AT6" s="193"/>
      <c r="AU6" s="193"/>
      <c r="AV6" s="193"/>
      <c r="AW6" s="193"/>
      <c r="AX6" s="194"/>
      <c r="AY6" s="192"/>
      <c r="AZ6" s="193"/>
      <c r="BA6" s="193"/>
      <c r="BB6" s="193"/>
      <c r="BC6" s="193"/>
      <c r="BD6" s="193"/>
      <c r="BE6" s="193"/>
      <c r="BF6" s="193"/>
      <c r="BG6" s="193"/>
      <c r="BH6" s="193"/>
      <c r="BI6" s="194"/>
      <c r="BJ6" s="192"/>
      <c r="BK6" s="193"/>
      <c r="BL6" s="193"/>
      <c r="BM6" s="193"/>
      <c r="BN6" s="193"/>
      <c r="BO6" s="193"/>
      <c r="BP6" s="193"/>
      <c r="BQ6" s="193"/>
      <c r="BR6" s="193"/>
      <c r="BS6" s="193"/>
      <c r="BT6" s="194"/>
      <c r="BU6" s="192"/>
      <c r="BV6" s="193"/>
      <c r="BW6" s="193"/>
      <c r="BX6" s="193"/>
      <c r="BY6" s="193"/>
      <c r="BZ6" s="193"/>
      <c r="CA6" s="193"/>
      <c r="CB6" s="193"/>
      <c r="CC6" s="193"/>
      <c r="CD6" s="193"/>
      <c r="CE6" s="194"/>
      <c r="CF6" s="192"/>
      <c r="CG6" s="193"/>
      <c r="CH6" s="193"/>
      <c r="CI6" s="193"/>
      <c r="CJ6" s="193"/>
      <c r="CK6" s="193"/>
      <c r="CL6" s="193"/>
      <c r="CM6" s="193"/>
      <c r="CN6" s="193"/>
      <c r="CO6" s="193"/>
      <c r="CP6" s="194"/>
      <c r="CQ6" s="192"/>
      <c r="CR6" s="193"/>
      <c r="CS6" s="193"/>
      <c r="CT6" s="193"/>
      <c r="CU6" s="193"/>
      <c r="CV6" s="193"/>
      <c r="CW6" s="193"/>
      <c r="CX6" s="193"/>
      <c r="CY6" s="193"/>
      <c r="CZ6" s="193"/>
      <c r="DA6" s="194"/>
      <c r="DB6" s="192"/>
      <c r="DC6" s="193"/>
      <c r="DD6" s="193"/>
      <c r="DE6" s="193"/>
      <c r="DF6" s="193"/>
      <c r="DG6" s="193"/>
      <c r="DH6" s="193"/>
      <c r="DI6" s="193"/>
      <c r="DJ6" s="193"/>
      <c r="DK6" s="193"/>
      <c r="DL6" s="194"/>
      <c r="DM6" s="192"/>
      <c r="DN6" s="193"/>
      <c r="DO6" s="193"/>
      <c r="DP6" s="193"/>
      <c r="DQ6" s="193"/>
      <c r="DR6" s="193"/>
      <c r="DS6" s="193"/>
      <c r="DT6" s="193"/>
      <c r="DU6" s="193"/>
      <c r="DV6" s="193"/>
      <c r="DW6" s="194"/>
      <c r="DX6" s="192"/>
      <c r="DY6" s="193"/>
      <c r="DZ6" s="193"/>
      <c r="EA6" s="193"/>
      <c r="EB6" s="193"/>
      <c r="EC6" s="193"/>
      <c r="ED6" s="193"/>
      <c r="EE6" s="193"/>
      <c r="EF6" s="193"/>
      <c r="EG6" s="193"/>
      <c r="EH6" s="194"/>
      <c r="EI6" s="196"/>
      <c r="EJ6" s="202"/>
      <c r="EK6" s="205"/>
      <c r="EL6" s="205"/>
      <c r="EM6" s="184"/>
      <c r="EN6" s="187"/>
      <c r="EO6" s="19"/>
      <c r="EP6" s="19"/>
      <c r="EQ6" s="19"/>
      <c r="ER6" s="20"/>
      <c r="ES6" s="20"/>
      <c r="ET6" s="20"/>
    </row>
    <row r="7" spans="1:150" ht="31.15" customHeight="1" thickBot="1" x14ac:dyDescent="0.3">
      <c r="A7" s="209"/>
      <c r="B7" s="212"/>
      <c r="C7" s="215"/>
      <c r="D7" s="200"/>
      <c r="E7" s="200"/>
      <c r="F7" s="200"/>
      <c r="G7" s="22" t="s">
        <v>27</v>
      </c>
      <c r="H7" s="23" t="s">
        <v>28</v>
      </c>
      <c r="I7" s="23" t="s">
        <v>29</v>
      </c>
      <c r="J7" s="23" t="s">
        <v>30</v>
      </c>
      <c r="K7" s="24" t="s">
        <v>31</v>
      </c>
      <c r="L7" s="22" t="s">
        <v>32</v>
      </c>
      <c r="M7" s="25" t="s">
        <v>33</v>
      </c>
      <c r="N7" s="26" t="s">
        <v>34</v>
      </c>
      <c r="O7" s="26" t="s">
        <v>35</v>
      </c>
      <c r="P7" s="27" t="s">
        <v>36</v>
      </c>
      <c r="Q7" s="28" t="s">
        <v>37</v>
      </c>
      <c r="R7" s="29" t="s">
        <v>27</v>
      </c>
      <c r="S7" s="23" t="s">
        <v>28</v>
      </c>
      <c r="T7" s="23" t="s">
        <v>29</v>
      </c>
      <c r="U7" s="23" t="s">
        <v>30</v>
      </c>
      <c r="V7" s="24" t="s">
        <v>31</v>
      </c>
      <c r="W7" s="22" t="s">
        <v>32</v>
      </c>
      <c r="X7" s="25" t="s">
        <v>33</v>
      </c>
      <c r="Y7" s="26" t="s">
        <v>34</v>
      </c>
      <c r="Z7" s="26" t="s">
        <v>35</v>
      </c>
      <c r="AA7" s="27" t="s">
        <v>36</v>
      </c>
      <c r="AB7" s="28" t="s">
        <v>37</v>
      </c>
      <c r="AC7" s="29" t="s">
        <v>27</v>
      </c>
      <c r="AD7" s="23" t="s">
        <v>28</v>
      </c>
      <c r="AE7" s="23" t="s">
        <v>29</v>
      </c>
      <c r="AF7" s="23" t="s">
        <v>30</v>
      </c>
      <c r="AG7" s="24" t="s">
        <v>31</v>
      </c>
      <c r="AH7" s="22" t="s">
        <v>32</v>
      </c>
      <c r="AI7" s="25" t="s">
        <v>33</v>
      </c>
      <c r="AJ7" s="26" t="s">
        <v>38</v>
      </c>
      <c r="AK7" s="26" t="s">
        <v>35</v>
      </c>
      <c r="AL7" s="27" t="s">
        <v>36</v>
      </c>
      <c r="AM7" s="28" t="s">
        <v>37</v>
      </c>
      <c r="AN7" s="29" t="s">
        <v>27</v>
      </c>
      <c r="AO7" s="23" t="s">
        <v>28</v>
      </c>
      <c r="AP7" s="23" t="s">
        <v>29</v>
      </c>
      <c r="AQ7" s="23" t="s">
        <v>30</v>
      </c>
      <c r="AR7" s="24" t="s">
        <v>31</v>
      </c>
      <c r="AS7" s="22" t="s">
        <v>32</v>
      </c>
      <c r="AT7" s="25" t="s">
        <v>33</v>
      </c>
      <c r="AU7" s="26" t="s">
        <v>38</v>
      </c>
      <c r="AV7" s="26" t="s">
        <v>35</v>
      </c>
      <c r="AW7" s="27" t="s">
        <v>36</v>
      </c>
      <c r="AX7" s="28" t="s">
        <v>37</v>
      </c>
      <c r="AY7" s="29" t="s">
        <v>27</v>
      </c>
      <c r="AZ7" s="23" t="s">
        <v>28</v>
      </c>
      <c r="BA7" s="23" t="s">
        <v>29</v>
      </c>
      <c r="BB7" s="23" t="s">
        <v>30</v>
      </c>
      <c r="BC7" s="24" t="s">
        <v>31</v>
      </c>
      <c r="BD7" s="22" t="s">
        <v>32</v>
      </c>
      <c r="BE7" s="25" t="s">
        <v>33</v>
      </c>
      <c r="BF7" s="26" t="s">
        <v>38</v>
      </c>
      <c r="BG7" s="26" t="s">
        <v>35</v>
      </c>
      <c r="BH7" s="27" t="s">
        <v>36</v>
      </c>
      <c r="BI7" s="28" t="s">
        <v>37</v>
      </c>
      <c r="BJ7" s="29" t="s">
        <v>27</v>
      </c>
      <c r="BK7" s="23" t="s">
        <v>28</v>
      </c>
      <c r="BL7" s="23" t="s">
        <v>29</v>
      </c>
      <c r="BM7" s="23" t="s">
        <v>30</v>
      </c>
      <c r="BN7" s="24" t="s">
        <v>31</v>
      </c>
      <c r="BO7" s="22" t="s">
        <v>32</v>
      </c>
      <c r="BP7" s="25" t="s">
        <v>33</v>
      </c>
      <c r="BQ7" s="26" t="s">
        <v>38</v>
      </c>
      <c r="BR7" s="26" t="s">
        <v>35</v>
      </c>
      <c r="BS7" s="27" t="s">
        <v>36</v>
      </c>
      <c r="BT7" s="28" t="s">
        <v>37</v>
      </c>
      <c r="BU7" s="29" t="s">
        <v>27</v>
      </c>
      <c r="BV7" s="23" t="s">
        <v>28</v>
      </c>
      <c r="BW7" s="23" t="s">
        <v>29</v>
      </c>
      <c r="BX7" s="23" t="s">
        <v>30</v>
      </c>
      <c r="BY7" s="24" t="s">
        <v>31</v>
      </c>
      <c r="BZ7" s="22" t="s">
        <v>32</v>
      </c>
      <c r="CA7" s="25" t="s">
        <v>33</v>
      </c>
      <c r="CB7" s="26" t="s">
        <v>38</v>
      </c>
      <c r="CC7" s="26" t="s">
        <v>35</v>
      </c>
      <c r="CD7" s="27" t="s">
        <v>36</v>
      </c>
      <c r="CE7" s="28" t="s">
        <v>37</v>
      </c>
      <c r="CF7" s="29" t="s">
        <v>27</v>
      </c>
      <c r="CG7" s="23" t="s">
        <v>28</v>
      </c>
      <c r="CH7" s="23" t="s">
        <v>29</v>
      </c>
      <c r="CI7" s="23" t="s">
        <v>30</v>
      </c>
      <c r="CJ7" s="24" t="s">
        <v>31</v>
      </c>
      <c r="CK7" s="22" t="s">
        <v>32</v>
      </c>
      <c r="CL7" s="25" t="s">
        <v>33</v>
      </c>
      <c r="CM7" s="26" t="s">
        <v>38</v>
      </c>
      <c r="CN7" s="26" t="s">
        <v>35</v>
      </c>
      <c r="CO7" s="27" t="s">
        <v>36</v>
      </c>
      <c r="CP7" s="28" t="s">
        <v>37</v>
      </c>
      <c r="CQ7" s="29" t="s">
        <v>27</v>
      </c>
      <c r="CR7" s="23" t="s">
        <v>28</v>
      </c>
      <c r="CS7" s="23" t="s">
        <v>29</v>
      </c>
      <c r="CT7" s="23" t="s">
        <v>30</v>
      </c>
      <c r="CU7" s="24" t="s">
        <v>31</v>
      </c>
      <c r="CV7" s="22" t="s">
        <v>32</v>
      </c>
      <c r="CW7" s="25" t="s">
        <v>33</v>
      </c>
      <c r="CX7" s="26" t="s">
        <v>38</v>
      </c>
      <c r="CY7" s="26" t="s">
        <v>35</v>
      </c>
      <c r="CZ7" s="27" t="s">
        <v>36</v>
      </c>
      <c r="DA7" s="28" t="s">
        <v>37</v>
      </c>
      <c r="DB7" s="29" t="s">
        <v>27</v>
      </c>
      <c r="DC7" s="23" t="s">
        <v>28</v>
      </c>
      <c r="DD7" s="23" t="s">
        <v>29</v>
      </c>
      <c r="DE7" s="23" t="s">
        <v>30</v>
      </c>
      <c r="DF7" s="24" t="s">
        <v>31</v>
      </c>
      <c r="DG7" s="22" t="s">
        <v>32</v>
      </c>
      <c r="DH7" s="25" t="s">
        <v>33</v>
      </c>
      <c r="DI7" s="26" t="s">
        <v>38</v>
      </c>
      <c r="DJ7" s="26" t="s">
        <v>35</v>
      </c>
      <c r="DK7" s="27" t="s">
        <v>36</v>
      </c>
      <c r="DL7" s="28" t="s">
        <v>37</v>
      </c>
      <c r="DM7" s="29" t="s">
        <v>27</v>
      </c>
      <c r="DN7" s="23" t="s">
        <v>28</v>
      </c>
      <c r="DO7" s="23" t="s">
        <v>29</v>
      </c>
      <c r="DP7" s="23" t="s">
        <v>30</v>
      </c>
      <c r="DQ7" s="24" t="s">
        <v>31</v>
      </c>
      <c r="DR7" s="22" t="s">
        <v>32</v>
      </c>
      <c r="DS7" s="25" t="s">
        <v>33</v>
      </c>
      <c r="DT7" s="26" t="s">
        <v>38</v>
      </c>
      <c r="DU7" s="26" t="s">
        <v>35</v>
      </c>
      <c r="DV7" s="27" t="s">
        <v>36</v>
      </c>
      <c r="DW7" s="28" t="s">
        <v>37</v>
      </c>
      <c r="DX7" s="29" t="s">
        <v>27</v>
      </c>
      <c r="DY7" s="23" t="s">
        <v>28</v>
      </c>
      <c r="DZ7" s="23" t="s">
        <v>29</v>
      </c>
      <c r="EA7" s="23" t="s">
        <v>30</v>
      </c>
      <c r="EB7" s="24" t="s">
        <v>31</v>
      </c>
      <c r="EC7" s="22" t="s">
        <v>32</v>
      </c>
      <c r="ED7" s="25" t="s">
        <v>33</v>
      </c>
      <c r="EE7" s="26" t="s">
        <v>38</v>
      </c>
      <c r="EF7" s="26" t="s">
        <v>35</v>
      </c>
      <c r="EG7" s="27" t="s">
        <v>36</v>
      </c>
      <c r="EH7" s="28" t="s">
        <v>37</v>
      </c>
      <c r="EI7" s="197"/>
      <c r="EJ7" s="203"/>
      <c r="EK7" s="206"/>
      <c r="EL7" s="206"/>
      <c r="EM7" s="185"/>
      <c r="EN7" s="188"/>
      <c r="EO7" s="10"/>
      <c r="EP7" s="10"/>
      <c r="EQ7" s="10"/>
    </row>
    <row r="8" spans="1:150" s="46" customFormat="1" x14ac:dyDescent="0.25">
      <c r="A8" s="13" t="str">
        <f t="shared" ref="A8:A29" si="0">IF(C8&lt;&gt;"","636","")</f>
        <v>636</v>
      </c>
      <c r="B8" s="30" t="str">
        <f t="shared" ref="B8:B29" si="1">IF(C8&lt;&gt;"",VLOOKUP(C8,Liste_produit,2,FALSE),"")</f>
        <v>709515</v>
      </c>
      <c r="C8" s="31" t="s">
        <v>39</v>
      </c>
      <c r="D8" s="32"/>
      <c r="E8" s="31"/>
      <c r="F8" s="33">
        <v>0</v>
      </c>
      <c r="G8" s="34">
        <v>0</v>
      </c>
      <c r="H8" s="35">
        <v>0</v>
      </c>
      <c r="I8" s="35"/>
      <c r="J8" s="35"/>
      <c r="K8" s="35"/>
      <c r="L8" s="35"/>
      <c r="M8" s="35">
        <f t="shared" ref="M8:M29" si="2">H8-I8-J8-L8</f>
        <v>0</v>
      </c>
      <c r="N8" s="171">
        <f t="shared" ref="N8:N29" si="3">(Q8-Q47)/Q47</f>
        <v>-1</v>
      </c>
      <c r="O8" s="35"/>
      <c r="P8" s="37">
        <f t="shared" ref="P8:P29" si="4">$D8*M8</f>
        <v>0</v>
      </c>
      <c r="Q8" s="38">
        <f t="shared" ref="Q8:Q29" si="5">F8-H8</f>
        <v>0</v>
      </c>
      <c r="R8" s="34">
        <v>0</v>
      </c>
      <c r="S8" s="35">
        <v>14934</v>
      </c>
      <c r="T8" s="35"/>
      <c r="U8" s="35"/>
      <c r="V8" s="35"/>
      <c r="W8" s="35"/>
      <c r="X8" s="35">
        <f t="shared" ref="X8:X29" si="6">S8-T8-U8-W8</f>
        <v>14934</v>
      </c>
      <c r="Y8" s="171">
        <f t="shared" ref="Y8:Y29" si="7">(AB8-AB47)/AB47</f>
        <v>-0.5</v>
      </c>
      <c r="Z8" s="35"/>
      <c r="AA8" s="37">
        <f t="shared" ref="AA8:AA29" si="8">$D8*X8</f>
        <v>0</v>
      </c>
      <c r="AB8" s="38">
        <f t="shared" ref="AB8:AB29" si="9">Q8-S8</f>
        <v>-14934</v>
      </c>
      <c r="AC8" s="34">
        <v>0</v>
      </c>
      <c r="AD8" s="35">
        <v>14934</v>
      </c>
      <c r="AE8" s="35"/>
      <c r="AF8" s="35"/>
      <c r="AG8" s="35"/>
      <c r="AH8" s="35"/>
      <c r="AI8" s="35">
        <f t="shared" ref="AI8:AI29" si="10">AD8-AE8-AF8-AH8</f>
        <v>14934</v>
      </c>
      <c r="AJ8" s="171">
        <f>(AM8-AM47)/AM47</f>
        <v>-0.33333333333333331</v>
      </c>
      <c r="AK8" s="35"/>
      <c r="AL8" s="37">
        <f t="shared" ref="AL8:AL29" si="11">$D8*AI8</f>
        <v>0</v>
      </c>
      <c r="AM8" s="38">
        <f t="shared" ref="AM8:AM29" si="12">AB8-AD8</f>
        <v>-29868</v>
      </c>
      <c r="AN8" s="34">
        <v>0</v>
      </c>
      <c r="AO8" s="35">
        <v>14934</v>
      </c>
      <c r="AP8" s="35"/>
      <c r="AQ8" s="35"/>
      <c r="AR8" s="35"/>
      <c r="AS8" s="35"/>
      <c r="AT8" s="35">
        <f t="shared" ref="AT8:AT29" si="13">AO8-AP8-AQ8-AS8</f>
        <v>14934</v>
      </c>
      <c r="AU8" s="171">
        <f>(AX8-AX47)/AX47</f>
        <v>-0.25</v>
      </c>
      <c r="AV8" s="35"/>
      <c r="AW8" s="37">
        <f t="shared" ref="AW8:AW29" si="14">$D8*AT8</f>
        <v>0</v>
      </c>
      <c r="AX8" s="38">
        <f t="shared" ref="AX8:AX29" si="15">AM8-AO8</f>
        <v>-44802</v>
      </c>
      <c r="AY8" s="34">
        <v>0</v>
      </c>
      <c r="AZ8" s="35">
        <v>14934</v>
      </c>
      <c r="BA8" s="35"/>
      <c r="BB8" s="35"/>
      <c r="BC8" s="35"/>
      <c r="BD8" s="35"/>
      <c r="BE8" s="35">
        <f t="shared" ref="BE8:BE29" si="16">AZ8-BA8-BB8-BD8</f>
        <v>14934</v>
      </c>
      <c r="BF8" s="171">
        <f>(BI8-BI47)/BI47</f>
        <v>-0.2</v>
      </c>
      <c r="BG8" s="35"/>
      <c r="BH8" s="37">
        <f t="shared" ref="BH8:BH29" si="17">$D8*BE8</f>
        <v>0</v>
      </c>
      <c r="BI8" s="38">
        <f t="shared" ref="BI8:BI29" si="18">AX8-AZ8</f>
        <v>-59736</v>
      </c>
      <c r="BJ8" s="34">
        <v>0</v>
      </c>
      <c r="BK8" s="35">
        <v>14934</v>
      </c>
      <c r="BL8" s="35"/>
      <c r="BM8" s="35"/>
      <c r="BN8" s="35"/>
      <c r="BO8" s="35"/>
      <c r="BP8" s="35">
        <f t="shared" ref="BP8:BP29" si="19">BK8-BL8-BM8-BO8</f>
        <v>14934</v>
      </c>
      <c r="BQ8" s="171">
        <f>(BT8-BT47)/BT47</f>
        <v>-0.16666666666666666</v>
      </c>
      <c r="BR8" s="35"/>
      <c r="BS8" s="37">
        <f t="shared" ref="BS8:BS29" si="20">$D8*BP8</f>
        <v>0</v>
      </c>
      <c r="BT8" s="38">
        <f t="shared" ref="BT8:BT29" si="21">BI8-BK8</f>
        <v>-74670</v>
      </c>
      <c r="BU8" s="34">
        <v>0</v>
      </c>
      <c r="BV8" s="35">
        <v>14934</v>
      </c>
      <c r="BW8" s="35"/>
      <c r="BX8" s="35"/>
      <c r="BY8" s="35"/>
      <c r="BZ8" s="35"/>
      <c r="CA8" s="35">
        <f t="shared" ref="CA8:CA29" si="22">BV8-BW8-BX8-BZ8</f>
        <v>14934</v>
      </c>
      <c r="CB8" s="171">
        <f>(CE8-CE47)/CE47</f>
        <v>-0.14285714285714285</v>
      </c>
      <c r="CC8" s="35"/>
      <c r="CD8" s="37">
        <f t="shared" ref="CD8:CD29" si="23">$D8*CA8</f>
        <v>0</v>
      </c>
      <c r="CE8" s="38">
        <f t="shared" ref="CE8:CE29" si="24">BT8-BV8</f>
        <v>-89604</v>
      </c>
      <c r="CF8" s="34">
        <v>0</v>
      </c>
      <c r="CG8" s="35">
        <v>14934</v>
      </c>
      <c r="CH8" s="35"/>
      <c r="CI8" s="35"/>
      <c r="CJ8" s="35"/>
      <c r="CK8" s="35"/>
      <c r="CL8" s="35">
        <f t="shared" ref="CL8:CL29" si="25">CG8-CH8-CI8-CK8</f>
        <v>14934</v>
      </c>
      <c r="CM8" s="171">
        <f>(CP8-CP47)/CP47</f>
        <v>-0.125</v>
      </c>
      <c r="CN8" s="35"/>
      <c r="CO8" s="37">
        <f t="shared" ref="CO8:CO29" si="26">$D8*CL8</f>
        <v>0</v>
      </c>
      <c r="CP8" s="38">
        <f t="shared" ref="CP8:CP29" si="27">CE8-CG8</f>
        <v>-104538</v>
      </c>
      <c r="CQ8" s="34">
        <v>0</v>
      </c>
      <c r="CR8" s="35">
        <v>14934</v>
      </c>
      <c r="CS8" s="35"/>
      <c r="CT8" s="35"/>
      <c r="CU8" s="35"/>
      <c r="CV8" s="35"/>
      <c r="CW8" s="35">
        <f t="shared" ref="CW8:CW29" si="28">CR8-CS8-CT8-CV8</f>
        <v>14934</v>
      </c>
      <c r="CX8" s="171">
        <f>(DA8-DA47)/DA47</f>
        <v>-0.1111111111111111</v>
      </c>
      <c r="CY8" s="35"/>
      <c r="CZ8" s="37">
        <f t="shared" ref="CZ8:CZ29" si="29">$D8*CW8</f>
        <v>0</v>
      </c>
      <c r="DA8" s="38">
        <f t="shared" ref="DA8:DA29" si="30">CP8-CR8</f>
        <v>-119472</v>
      </c>
      <c r="DB8" s="34">
        <v>0</v>
      </c>
      <c r="DC8" s="35">
        <v>14934</v>
      </c>
      <c r="DD8" s="35"/>
      <c r="DE8" s="35"/>
      <c r="DF8" s="35"/>
      <c r="DG8" s="35"/>
      <c r="DH8" s="35">
        <f t="shared" ref="DH8:DH29" si="31">DC8-DD8-DE8-DG8</f>
        <v>14934</v>
      </c>
      <c r="DI8" s="171">
        <f>(DL8-DL47)/DL47</f>
        <v>-0.1</v>
      </c>
      <c r="DJ8" s="35"/>
      <c r="DK8" s="37">
        <f t="shared" ref="DK8:DK29" si="32">$D8*DH8</f>
        <v>0</v>
      </c>
      <c r="DL8" s="38">
        <f t="shared" ref="DL8:DL29" si="33">DA8-DC8</f>
        <v>-134406</v>
      </c>
      <c r="DM8" s="34">
        <v>0</v>
      </c>
      <c r="DN8" s="35">
        <v>14934</v>
      </c>
      <c r="DO8" s="35"/>
      <c r="DP8" s="35"/>
      <c r="DQ8" s="35"/>
      <c r="DR8" s="35"/>
      <c r="DS8" s="35">
        <f t="shared" ref="DS8:DS29" si="34">DN8-DO8-DP8-DR8</f>
        <v>14934</v>
      </c>
      <c r="DT8" s="171">
        <f>(DW8-DW47)/DW47</f>
        <v>-9.0909090909090912E-2</v>
      </c>
      <c r="DU8" s="35"/>
      <c r="DV8" s="37">
        <f t="shared" ref="DV8:DV29" si="35">$D8*DS8</f>
        <v>0</v>
      </c>
      <c r="DW8" s="38">
        <f t="shared" ref="DW8:DW29" si="36">DL8-DN8</f>
        <v>-149340</v>
      </c>
      <c r="DX8" s="34">
        <v>0</v>
      </c>
      <c r="DY8" s="35">
        <v>14934</v>
      </c>
      <c r="DZ8" s="35"/>
      <c r="EA8" s="35"/>
      <c r="EB8" s="35"/>
      <c r="EC8" s="35"/>
      <c r="ED8" s="35">
        <f t="shared" ref="ED8:ED29" si="37">DY8-DZ8-EA8-EC8</f>
        <v>14934</v>
      </c>
      <c r="EE8" s="171">
        <f>(EH8-EH47)/EH47</f>
        <v>-8.3333333333333329E-2</v>
      </c>
      <c r="EF8" s="35"/>
      <c r="EG8" s="37">
        <f t="shared" ref="EG8:EG29" si="38">$D8*ED8</f>
        <v>0</v>
      </c>
      <c r="EH8" s="38">
        <f t="shared" ref="EH8:EH29" si="39">DW8-DY8</f>
        <v>-164274</v>
      </c>
      <c r="EI8" s="39">
        <f t="shared" ref="EI8:EI29" si="40">SUM(ED8,DS8,DH8,CW8,CL8,CA8,BP8,BE8,AT8,AI8,X8,M8)</f>
        <v>164274</v>
      </c>
      <c r="EJ8" s="40">
        <f t="shared" ref="EJ8:EJ29" si="41">SUM(EG8:EI8,DV8,DK8,CZ8,CO8,CD8,BS8,BH8,AW8,AL8,AA8,P8)</f>
        <v>0</v>
      </c>
      <c r="EK8" s="41">
        <f t="shared" ref="EK8:EK29" si="42">EI8/$EI$4</f>
        <v>32854.800000000003</v>
      </c>
      <c r="EL8" s="41">
        <v>0</v>
      </c>
      <c r="EM8" s="42">
        <f t="shared" ref="EM8:EM29" si="43">BI8/EK8</f>
        <v>-1.8181818181818181</v>
      </c>
      <c r="EN8" s="43" t="e">
        <f t="shared" ref="EN8:EN29" si="44">(EK8-EL8)/EL8</f>
        <v>#DIV/0!</v>
      </c>
      <c r="EO8" s="44"/>
      <c r="EP8" s="44"/>
      <c r="EQ8" s="44"/>
      <c r="ER8" s="45"/>
      <c r="ES8" s="45"/>
      <c r="ET8" s="45"/>
    </row>
    <row r="9" spans="1:150" s="13" customFormat="1" x14ac:dyDescent="0.25">
      <c r="A9" s="13" t="str">
        <f t="shared" si="0"/>
        <v>636</v>
      </c>
      <c r="B9" s="30" t="str">
        <f t="shared" si="1"/>
        <v>152992</v>
      </c>
      <c r="C9" s="31" t="s">
        <v>40</v>
      </c>
      <c r="D9" s="32"/>
      <c r="E9" s="31"/>
      <c r="F9" s="33">
        <v>24106</v>
      </c>
      <c r="G9" s="34">
        <v>0</v>
      </c>
      <c r="H9" s="35">
        <v>14934</v>
      </c>
      <c r="I9" s="35"/>
      <c r="J9" s="35"/>
      <c r="K9" s="35"/>
      <c r="L9" s="35"/>
      <c r="M9" s="35">
        <f t="shared" si="2"/>
        <v>14934</v>
      </c>
      <c r="N9" s="171">
        <f t="shared" si="3"/>
        <v>-0.90814037336751863</v>
      </c>
      <c r="O9" s="35"/>
      <c r="P9" s="37">
        <f t="shared" si="4"/>
        <v>0</v>
      </c>
      <c r="Q9" s="38">
        <f t="shared" si="5"/>
        <v>9172</v>
      </c>
      <c r="R9" s="34">
        <v>0</v>
      </c>
      <c r="S9" s="35">
        <v>14934</v>
      </c>
      <c r="T9" s="35"/>
      <c r="U9" s="35"/>
      <c r="V9" s="35"/>
      <c r="W9" s="35"/>
      <c r="X9" s="35">
        <f t="shared" si="6"/>
        <v>14934</v>
      </c>
      <c r="Y9" s="171">
        <f t="shared" si="7"/>
        <v>-1.0678568905009775</v>
      </c>
      <c r="Z9" s="35"/>
      <c r="AA9" s="37">
        <f t="shared" si="8"/>
        <v>0</v>
      </c>
      <c r="AB9" s="38">
        <f t="shared" si="9"/>
        <v>-5762</v>
      </c>
      <c r="AC9" s="34">
        <v>0</v>
      </c>
      <c r="AD9" s="35">
        <v>14934</v>
      </c>
      <c r="AE9" s="35"/>
      <c r="AF9" s="35"/>
      <c r="AG9" s="35"/>
      <c r="AH9" s="35"/>
      <c r="AI9" s="35">
        <f t="shared" si="10"/>
        <v>14934</v>
      </c>
      <c r="AJ9" s="171">
        <f t="shared" ref="AJ9:AJ29" si="45">(AM9-AM48)/AM48</f>
        <v>-1.2957416404687054</v>
      </c>
      <c r="AK9" s="35"/>
      <c r="AL9" s="37">
        <f t="shared" si="11"/>
        <v>0</v>
      </c>
      <c r="AM9" s="38">
        <f t="shared" si="12"/>
        <v>-20696</v>
      </c>
      <c r="AN9" s="34">
        <v>0</v>
      </c>
      <c r="AO9" s="35">
        <v>14934</v>
      </c>
      <c r="AP9" s="35"/>
      <c r="AQ9" s="35"/>
      <c r="AR9" s="35"/>
      <c r="AS9" s="35"/>
      <c r="AT9" s="35">
        <f t="shared" si="13"/>
        <v>14934</v>
      </c>
      <c r="AU9" s="171">
        <f t="shared" ref="AU9:AU29" si="46">(AX9-AX48)/AX48</f>
        <v>-1.6472768230207462</v>
      </c>
      <c r="AV9" s="35"/>
      <c r="AW9" s="37">
        <f t="shared" si="14"/>
        <v>0</v>
      </c>
      <c r="AX9" s="38">
        <f t="shared" si="15"/>
        <v>-35630</v>
      </c>
      <c r="AY9" s="34">
        <v>0</v>
      </c>
      <c r="AZ9" s="35">
        <v>14934</v>
      </c>
      <c r="BA9" s="35"/>
      <c r="BB9" s="35"/>
      <c r="BC9" s="35"/>
      <c r="BD9" s="35"/>
      <c r="BE9" s="35">
        <f t="shared" si="16"/>
        <v>14934</v>
      </c>
      <c r="BF9" s="171">
        <f t="shared" ref="BF9:BF29" si="47">(BI9-BI48)/BI48</f>
        <v>-2.2605704028719584</v>
      </c>
      <c r="BG9" s="35"/>
      <c r="BH9" s="37">
        <f t="shared" si="17"/>
        <v>0</v>
      </c>
      <c r="BI9" s="38">
        <f t="shared" si="18"/>
        <v>-50564</v>
      </c>
      <c r="BJ9" s="34">
        <v>0</v>
      </c>
      <c r="BK9" s="35">
        <v>14934</v>
      </c>
      <c r="BL9" s="35"/>
      <c r="BM9" s="35"/>
      <c r="BN9" s="35"/>
      <c r="BO9" s="35"/>
      <c r="BP9" s="35">
        <f t="shared" si="19"/>
        <v>14934</v>
      </c>
      <c r="BQ9" s="171">
        <f t="shared" ref="BQ9:BQ29" si="48">(BT9-BT48)/BT48</f>
        <v>-3.6013980459130988</v>
      </c>
      <c r="BR9" s="35"/>
      <c r="BS9" s="37">
        <f t="shared" si="20"/>
        <v>0</v>
      </c>
      <c r="BT9" s="38">
        <f t="shared" si="21"/>
        <v>-65498</v>
      </c>
      <c r="BU9" s="34">
        <v>0</v>
      </c>
      <c r="BV9" s="35">
        <v>14934</v>
      </c>
      <c r="BW9" s="35"/>
      <c r="BX9" s="35"/>
      <c r="BY9" s="35"/>
      <c r="BZ9" s="35"/>
      <c r="CA9" s="35">
        <f t="shared" si="22"/>
        <v>14934</v>
      </c>
      <c r="CB9" s="171">
        <f t="shared" ref="CB9:CB29" si="49">(CE9-CE48)/CE48</f>
        <v>-8.8516204607575162</v>
      </c>
      <c r="CC9" s="35"/>
      <c r="CD9" s="37">
        <f t="shared" si="23"/>
        <v>0</v>
      </c>
      <c r="CE9" s="38">
        <f t="shared" si="24"/>
        <v>-80432</v>
      </c>
      <c r="CF9" s="34">
        <v>0</v>
      </c>
      <c r="CG9" s="35">
        <v>14934</v>
      </c>
      <c r="CH9" s="35"/>
      <c r="CI9" s="35"/>
      <c r="CJ9" s="35"/>
      <c r="CK9" s="35"/>
      <c r="CL9" s="35">
        <f t="shared" si="25"/>
        <v>14934</v>
      </c>
      <c r="CM9" s="171">
        <f t="shared" ref="CM9:CM29" si="50">(CP9-CP48)/CP48</f>
        <v>19.333901918976547</v>
      </c>
      <c r="CN9" s="35"/>
      <c r="CO9" s="37">
        <f t="shared" si="26"/>
        <v>0</v>
      </c>
      <c r="CP9" s="38">
        <f t="shared" si="27"/>
        <v>-95366</v>
      </c>
      <c r="CQ9" s="34">
        <v>0</v>
      </c>
      <c r="CR9" s="35">
        <v>14934</v>
      </c>
      <c r="CS9" s="35"/>
      <c r="CT9" s="35"/>
      <c r="CU9" s="35"/>
      <c r="CV9" s="35"/>
      <c r="CW9" s="35">
        <f t="shared" si="28"/>
        <v>14934</v>
      </c>
      <c r="CX9" s="171">
        <f t="shared" ref="CX9:CX29" si="51">(DA9-DA48)/DA48</f>
        <v>4.6206685690990623</v>
      </c>
      <c r="CY9" s="35"/>
      <c r="CZ9" s="37">
        <f t="shared" si="29"/>
        <v>0</v>
      </c>
      <c r="DA9" s="38">
        <f t="shared" si="30"/>
        <v>-110300</v>
      </c>
      <c r="DB9" s="34">
        <v>0</v>
      </c>
      <c r="DC9" s="35">
        <v>14934</v>
      </c>
      <c r="DD9" s="35"/>
      <c r="DE9" s="35"/>
      <c r="DF9" s="35"/>
      <c r="DG9" s="35"/>
      <c r="DH9" s="35">
        <f t="shared" si="31"/>
        <v>14934</v>
      </c>
      <c r="DI9" s="171">
        <f t="shared" ref="DI9:DI29" si="52">(DL9-DL48)/DL48</f>
        <v>2.6238786966838359</v>
      </c>
      <c r="DJ9" s="35"/>
      <c r="DK9" s="37">
        <f t="shared" si="32"/>
        <v>0</v>
      </c>
      <c r="DL9" s="38">
        <f t="shared" si="33"/>
        <v>-125234</v>
      </c>
      <c r="DM9" s="34">
        <v>0</v>
      </c>
      <c r="DN9" s="35">
        <v>14934</v>
      </c>
      <c r="DO9" s="35"/>
      <c r="DP9" s="35"/>
      <c r="DQ9" s="35"/>
      <c r="DR9" s="35"/>
      <c r="DS9" s="35">
        <f t="shared" si="34"/>
        <v>14934</v>
      </c>
      <c r="DT9" s="171">
        <f t="shared" ref="DT9:DT29" si="53">(DW9-DW48)/DW48</f>
        <v>1.8321344863816373</v>
      </c>
      <c r="DU9" s="35"/>
      <c r="DV9" s="37">
        <f t="shared" si="35"/>
        <v>0</v>
      </c>
      <c r="DW9" s="38">
        <f t="shared" si="36"/>
        <v>-140168</v>
      </c>
      <c r="DX9" s="34">
        <v>0</v>
      </c>
      <c r="DY9" s="35">
        <v>14934</v>
      </c>
      <c r="DZ9" s="35"/>
      <c r="EA9" s="35"/>
      <c r="EB9" s="35"/>
      <c r="EC9" s="35"/>
      <c r="ED9" s="35">
        <f t="shared" si="37"/>
        <v>14934</v>
      </c>
      <c r="EE9" s="171">
        <f t="shared" ref="EE9:EE29" si="54">(EH9-EH48)/EH48</f>
        <v>1.4074441995467668</v>
      </c>
      <c r="EF9" s="35"/>
      <c r="EG9" s="37">
        <f t="shared" si="38"/>
        <v>0</v>
      </c>
      <c r="EH9" s="38">
        <f t="shared" si="39"/>
        <v>-155102</v>
      </c>
      <c r="EI9" s="39">
        <f t="shared" si="40"/>
        <v>179208</v>
      </c>
      <c r="EJ9" s="40">
        <f t="shared" si="41"/>
        <v>24106</v>
      </c>
      <c r="EK9" s="41">
        <f t="shared" si="42"/>
        <v>35841.599999999999</v>
      </c>
      <c r="EL9" s="41">
        <v>27417.166666666668</v>
      </c>
      <c r="EM9" s="42">
        <f t="shared" si="43"/>
        <v>-1.4107629123699836</v>
      </c>
      <c r="EN9" s="43">
        <f t="shared" si="44"/>
        <v>0.30726856045178497</v>
      </c>
      <c r="EO9" s="14"/>
      <c r="EP9" s="14"/>
      <c r="EQ9" s="14"/>
      <c r="ER9" s="7"/>
      <c r="ES9" s="7"/>
      <c r="ET9" s="7"/>
    </row>
    <row r="10" spans="1:150" s="46" customFormat="1" x14ac:dyDescent="0.25">
      <c r="A10" s="13" t="str">
        <f t="shared" si="0"/>
        <v>636</v>
      </c>
      <c r="B10" s="30" t="str">
        <f t="shared" si="1"/>
        <v>147443</v>
      </c>
      <c r="C10" s="31" t="s">
        <v>41</v>
      </c>
      <c r="D10" s="32"/>
      <c r="E10" s="31"/>
      <c r="F10" s="33">
        <v>129096</v>
      </c>
      <c r="G10" s="34">
        <v>0</v>
      </c>
      <c r="H10" s="35">
        <v>14934</v>
      </c>
      <c r="I10" s="35"/>
      <c r="J10" s="35"/>
      <c r="K10" s="35"/>
      <c r="L10" s="35"/>
      <c r="M10" s="35">
        <f t="shared" si="2"/>
        <v>14934</v>
      </c>
      <c r="N10" s="171">
        <f t="shared" si="3"/>
        <v>0.20074466742395558</v>
      </c>
      <c r="O10" s="35"/>
      <c r="P10" s="37">
        <f t="shared" si="4"/>
        <v>0</v>
      </c>
      <c r="Q10" s="38">
        <f t="shared" si="5"/>
        <v>114162</v>
      </c>
      <c r="R10" s="34">
        <v>0</v>
      </c>
      <c r="S10" s="35">
        <v>14934</v>
      </c>
      <c r="T10" s="35"/>
      <c r="U10" s="35"/>
      <c r="V10" s="35"/>
      <c r="W10" s="35"/>
      <c r="X10" s="35">
        <f t="shared" si="6"/>
        <v>14934</v>
      </c>
      <c r="Y10" s="171">
        <f t="shared" si="7"/>
        <v>0.23815227970352623</v>
      </c>
      <c r="Z10" s="35"/>
      <c r="AA10" s="37">
        <f t="shared" si="8"/>
        <v>0</v>
      </c>
      <c r="AB10" s="38">
        <f t="shared" si="9"/>
        <v>99228</v>
      </c>
      <c r="AC10" s="34">
        <v>0</v>
      </c>
      <c r="AD10" s="35">
        <v>14934</v>
      </c>
      <c r="AE10" s="35"/>
      <c r="AF10" s="35"/>
      <c r="AG10" s="35"/>
      <c r="AH10" s="35"/>
      <c r="AI10" s="35">
        <f t="shared" si="10"/>
        <v>14934</v>
      </c>
      <c r="AJ10" s="171">
        <f t="shared" si="45"/>
        <v>0.29269414795730586</v>
      </c>
      <c r="AK10" s="35"/>
      <c r="AL10" s="37">
        <f t="shared" si="11"/>
        <v>0</v>
      </c>
      <c r="AM10" s="38">
        <f t="shared" si="12"/>
        <v>84294</v>
      </c>
      <c r="AN10" s="34">
        <v>0</v>
      </c>
      <c r="AO10" s="35">
        <v>14934</v>
      </c>
      <c r="AP10" s="35"/>
      <c r="AQ10" s="35"/>
      <c r="AR10" s="35"/>
      <c r="AS10" s="35"/>
      <c r="AT10" s="35">
        <f t="shared" si="13"/>
        <v>14934</v>
      </c>
      <c r="AU10" s="171">
        <f t="shared" si="46"/>
        <v>0.37963957512829694</v>
      </c>
      <c r="AV10" s="35"/>
      <c r="AW10" s="37">
        <f t="shared" si="14"/>
        <v>0</v>
      </c>
      <c r="AX10" s="38">
        <f t="shared" si="15"/>
        <v>69360</v>
      </c>
      <c r="AY10" s="34">
        <v>0</v>
      </c>
      <c r="AZ10" s="35">
        <v>14934</v>
      </c>
      <c r="BA10" s="35"/>
      <c r="BB10" s="35"/>
      <c r="BC10" s="35"/>
      <c r="BD10" s="35"/>
      <c r="BE10" s="35">
        <f t="shared" si="16"/>
        <v>14934</v>
      </c>
      <c r="BF10" s="171">
        <f t="shared" si="47"/>
        <v>0.54006791171477075</v>
      </c>
      <c r="BG10" s="35"/>
      <c r="BH10" s="37">
        <f t="shared" si="17"/>
        <v>0</v>
      </c>
      <c r="BI10" s="38">
        <f t="shared" si="18"/>
        <v>54426</v>
      </c>
      <c r="BJ10" s="34">
        <v>0</v>
      </c>
      <c r="BK10" s="35">
        <v>14934</v>
      </c>
      <c r="BL10" s="35"/>
      <c r="BM10" s="35"/>
      <c r="BN10" s="35"/>
      <c r="BO10" s="35"/>
      <c r="BP10" s="35">
        <f t="shared" si="19"/>
        <v>14934</v>
      </c>
      <c r="BQ10" s="171">
        <f t="shared" si="48"/>
        <v>0.93531314319317849</v>
      </c>
      <c r="BR10" s="35"/>
      <c r="BS10" s="37">
        <f t="shared" si="20"/>
        <v>0</v>
      </c>
      <c r="BT10" s="38">
        <f t="shared" si="21"/>
        <v>39492</v>
      </c>
      <c r="BU10" s="34">
        <v>0</v>
      </c>
      <c r="BV10" s="35">
        <v>14934</v>
      </c>
      <c r="BW10" s="35"/>
      <c r="BX10" s="35"/>
      <c r="BY10" s="35"/>
      <c r="BZ10" s="35"/>
      <c r="CA10" s="35">
        <f t="shared" si="22"/>
        <v>14934</v>
      </c>
      <c r="CB10" s="171">
        <f t="shared" si="49"/>
        <v>3.4879385964912282</v>
      </c>
      <c r="CC10" s="35"/>
      <c r="CD10" s="37">
        <f t="shared" si="23"/>
        <v>0</v>
      </c>
      <c r="CE10" s="38">
        <f t="shared" si="24"/>
        <v>24558</v>
      </c>
      <c r="CF10" s="34">
        <v>0</v>
      </c>
      <c r="CG10" s="35">
        <v>14934</v>
      </c>
      <c r="CH10" s="35"/>
      <c r="CI10" s="35"/>
      <c r="CJ10" s="35"/>
      <c r="CK10" s="35"/>
      <c r="CL10" s="35">
        <f t="shared" si="25"/>
        <v>14934</v>
      </c>
      <c r="CM10" s="171">
        <f t="shared" si="50"/>
        <v>-2.0171211160431199</v>
      </c>
      <c r="CN10" s="35"/>
      <c r="CO10" s="37">
        <f t="shared" si="26"/>
        <v>0</v>
      </c>
      <c r="CP10" s="38">
        <f t="shared" si="27"/>
        <v>9624</v>
      </c>
      <c r="CQ10" s="34">
        <v>0</v>
      </c>
      <c r="CR10" s="35">
        <v>14934</v>
      </c>
      <c r="CS10" s="35"/>
      <c r="CT10" s="35"/>
      <c r="CU10" s="35"/>
      <c r="CV10" s="35"/>
      <c r="CW10" s="35">
        <f t="shared" si="28"/>
        <v>14934</v>
      </c>
      <c r="CX10" s="171">
        <f t="shared" si="51"/>
        <v>-0.78234136743728477</v>
      </c>
      <c r="CY10" s="35"/>
      <c r="CZ10" s="37">
        <f t="shared" si="29"/>
        <v>0</v>
      </c>
      <c r="DA10" s="38">
        <f t="shared" si="30"/>
        <v>-5310</v>
      </c>
      <c r="DB10" s="34">
        <v>0</v>
      </c>
      <c r="DC10" s="35">
        <v>14934</v>
      </c>
      <c r="DD10" s="35"/>
      <c r="DE10" s="35"/>
      <c r="DF10" s="35"/>
      <c r="DG10" s="35"/>
      <c r="DH10" s="35">
        <f t="shared" si="31"/>
        <v>14934</v>
      </c>
      <c r="DI10" s="171">
        <f t="shared" si="52"/>
        <v>-0.48527841342486649</v>
      </c>
      <c r="DJ10" s="35"/>
      <c r="DK10" s="37">
        <f t="shared" si="32"/>
        <v>0</v>
      </c>
      <c r="DL10" s="38">
        <f t="shared" si="33"/>
        <v>-20244</v>
      </c>
      <c r="DM10" s="34">
        <v>0</v>
      </c>
      <c r="DN10" s="35">
        <v>14934</v>
      </c>
      <c r="DO10" s="35"/>
      <c r="DP10" s="35"/>
      <c r="DQ10" s="35"/>
      <c r="DR10" s="35"/>
      <c r="DS10" s="35">
        <f t="shared" si="34"/>
        <v>14934</v>
      </c>
      <c r="DT10" s="171">
        <f t="shared" si="53"/>
        <v>-0.35172490048651039</v>
      </c>
      <c r="DU10" s="35"/>
      <c r="DV10" s="37">
        <f t="shared" si="35"/>
        <v>0</v>
      </c>
      <c r="DW10" s="38">
        <f t="shared" si="36"/>
        <v>-35178</v>
      </c>
      <c r="DX10" s="34">
        <v>0</v>
      </c>
      <c r="DY10" s="35">
        <v>14934</v>
      </c>
      <c r="DZ10" s="35"/>
      <c r="EA10" s="35"/>
      <c r="EB10" s="35"/>
      <c r="EC10" s="35"/>
      <c r="ED10" s="35">
        <f t="shared" si="37"/>
        <v>14934</v>
      </c>
      <c r="EE10" s="171">
        <f t="shared" si="54"/>
        <v>-0.2758172201508714</v>
      </c>
      <c r="EF10" s="35"/>
      <c r="EG10" s="37">
        <f t="shared" si="38"/>
        <v>0</v>
      </c>
      <c r="EH10" s="38">
        <f t="shared" si="39"/>
        <v>-50112</v>
      </c>
      <c r="EI10" s="39">
        <f t="shared" si="40"/>
        <v>179208</v>
      </c>
      <c r="EJ10" s="40">
        <f t="shared" si="41"/>
        <v>129096</v>
      </c>
      <c r="EK10" s="41">
        <f t="shared" si="42"/>
        <v>35841.599999999999</v>
      </c>
      <c r="EL10" s="41">
        <v>52400.916666666664</v>
      </c>
      <c r="EM10" s="42">
        <f t="shared" si="43"/>
        <v>1.5185147984464979</v>
      </c>
      <c r="EN10" s="43">
        <f t="shared" si="44"/>
        <v>-0.31601196543953586</v>
      </c>
      <c r="EO10" s="44"/>
      <c r="EP10" s="44"/>
      <c r="EQ10" s="44"/>
      <c r="ER10" s="45"/>
      <c r="ES10" s="45"/>
      <c r="ET10" s="45"/>
    </row>
    <row r="11" spans="1:150" s="13" customFormat="1" x14ac:dyDescent="0.25">
      <c r="A11" s="13" t="str">
        <f t="shared" si="0"/>
        <v>636</v>
      </c>
      <c r="B11" s="30" t="str">
        <f t="shared" si="1"/>
        <v>143253</v>
      </c>
      <c r="C11" s="31" t="s">
        <v>312</v>
      </c>
      <c r="D11" s="32"/>
      <c r="E11" s="31"/>
      <c r="F11" s="33">
        <v>0</v>
      </c>
      <c r="G11" s="34">
        <v>0</v>
      </c>
      <c r="H11" s="35">
        <v>0</v>
      </c>
      <c r="I11" s="35"/>
      <c r="J11" s="35"/>
      <c r="K11" s="35"/>
      <c r="L11" s="35"/>
      <c r="M11" s="35">
        <f t="shared" si="2"/>
        <v>0</v>
      </c>
      <c r="N11" s="171">
        <f t="shared" si="3"/>
        <v>-1</v>
      </c>
      <c r="O11" s="35"/>
      <c r="P11" s="37">
        <f t="shared" si="4"/>
        <v>0</v>
      </c>
      <c r="Q11" s="38">
        <f t="shared" si="5"/>
        <v>0</v>
      </c>
      <c r="R11" s="34">
        <v>0</v>
      </c>
      <c r="S11" s="35">
        <v>14934</v>
      </c>
      <c r="T11" s="35"/>
      <c r="U11" s="35"/>
      <c r="V11" s="35"/>
      <c r="W11" s="35"/>
      <c r="X11" s="35">
        <f t="shared" si="6"/>
        <v>14934</v>
      </c>
      <c r="Y11" s="171">
        <f t="shared" si="7"/>
        <v>-0.5</v>
      </c>
      <c r="Z11" s="35"/>
      <c r="AA11" s="37">
        <f t="shared" si="8"/>
        <v>0</v>
      </c>
      <c r="AB11" s="38">
        <f t="shared" si="9"/>
        <v>-14934</v>
      </c>
      <c r="AC11" s="34">
        <v>0</v>
      </c>
      <c r="AD11" s="35">
        <v>14934</v>
      </c>
      <c r="AE11" s="35"/>
      <c r="AF11" s="35"/>
      <c r="AG11" s="35"/>
      <c r="AH11" s="35"/>
      <c r="AI11" s="35">
        <f t="shared" si="10"/>
        <v>14934</v>
      </c>
      <c r="AJ11" s="171">
        <f t="shared" si="45"/>
        <v>-0.33333333333333331</v>
      </c>
      <c r="AK11" s="35"/>
      <c r="AL11" s="37">
        <f t="shared" si="11"/>
        <v>0</v>
      </c>
      <c r="AM11" s="38">
        <f t="shared" si="12"/>
        <v>-29868</v>
      </c>
      <c r="AN11" s="34">
        <v>0</v>
      </c>
      <c r="AO11" s="35">
        <v>14934</v>
      </c>
      <c r="AP11" s="35"/>
      <c r="AQ11" s="35"/>
      <c r="AR11" s="35"/>
      <c r="AS11" s="35"/>
      <c r="AT11" s="35">
        <f t="shared" si="13"/>
        <v>14934</v>
      </c>
      <c r="AU11" s="171">
        <f t="shared" si="46"/>
        <v>-0.25</v>
      </c>
      <c r="AV11" s="35"/>
      <c r="AW11" s="37">
        <f t="shared" si="14"/>
        <v>0</v>
      </c>
      <c r="AX11" s="38">
        <f t="shared" si="15"/>
        <v>-44802</v>
      </c>
      <c r="AY11" s="34">
        <v>0</v>
      </c>
      <c r="AZ11" s="35">
        <v>14934</v>
      </c>
      <c r="BA11" s="35"/>
      <c r="BB11" s="35"/>
      <c r="BC11" s="35"/>
      <c r="BD11" s="35"/>
      <c r="BE11" s="35">
        <f t="shared" si="16"/>
        <v>14934</v>
      </c>
      <c r="BF11" s="171">
        <f t="shared" si="47"/>
        <v>-0.2</v>
      </c>
      <c r="BG11" s="35"/>
      <c r="BH11" s="37">
        <f t="shared" si="17"/>
        <v>0</v>
      </c>
      <c r="BI11" s="38">
        <f t="shared" si="18"/>
        <v>-59736</v>
      </c>
      <c r="BJ11" s="34">
        <v>0</v>
      </c>
      <c r="BK11" s="35">
        <v>14934</v>
      </c>
      <c r="BL11" s="35"/>
      <c r="BM11" s="35"/>
      <c r="BN11" s="35"/>
      <c r="BO11" s="35"/>
      <c r="BP11" s="35">
        <f t="shared" si="19"/>
        <v>14934</v>
      </c>
      <c r="BQ11" s="171">
        <f t="shared" si="48"/>
        <v>-0.16666666666666666</v>
      </c>
      <c r="BR11" s="35"/>
      <c r="BS11" s="37">
        <f t="shared" si="20"/>
        <v>0</v>
      </c>
      <c r="BT11" s="38">
        <f t="shared" si="21"/>
        <v>-74670</v>
      </c>
      <c r="BU11" s="34">
        <v>0</v>
      </c>
      <c r="BV11" s="35">
        <v>14934</v>
      </c>
      <c r="BW11" s="35"/>
      <c r="BX11" s="35"/>
      <c r="BY11" s="35"/>
      <c r="BZ11" s="35"/>
      <c r="CA11" s="35">
        <f t="shared" si="22"/>
        <v>14934</v>
      </c>
      <c r="CB11" s="171">
        <f t="shared" si="49"/>
        <v>-0.14285714285714285</v>
      </c>
      <c r="CC11" s="35"/>
      <c r="CD11" s="37">
        <f t="shared" si="23"/>
        <v>0</v>
      </c>
      <c r="CE11" s="38">
        <f t="shared" si="24"/>
        <v>-89604</v>
      </c>
      <c r="CF11" s="34">
        <v>0</v>
      </c>
      <c r="CG11" s="35">
        <v>14934</v>
      </c>
      <c r="CH11" s="35"/>
      <c r="CI11" s="35"/>
      <c r="CJ11" s="35"/>
      <c r="CK11" s="35"/>
      <c r="CL11" s="35">
        <f t="shared" si="25"/>
        <v>14934</v>
      </c>
      <c r="CM11" s="171">
        <f t="shared" si="50"/>
        <v>-0.125</v>
      </c>
      <c r="CN11" s="35"/>
      <c r="CO11" s="37">
        <f t="shared" si="26"/>
        <v>0</v>
      </c>
      <c r="CP11" s="38">
        <f t="shared" si="27"/>
        <v>-104538</v>
      </c>
      <c r="CQ11" s="34">
        <v>0</v>
      </c>
      <c r="CR11" s="35">
        <v>14934</v>
      </c>
      <c r="CS11" s="35"/>
      <c r="CT11" s="35"/>
      <c r="CU11" s="35"/>
      <c r="CV11" s="35"/>
      <c r="CW11" s="35">
        <f t="shared" si="28"/>
        <v>14934</v>
      </c>
      <c r="CX11" s="171">
        <f t="shared" si="51"/>
        <v>-0.1111111111111111</v>
      </c>
      <c r="CY11" s="35"/>
      <c r="CZ11" s="37">
        <f t="shared" si="29"/>
        <v>0</v>
      </c>
      <c r="DA11" s="38">
        <f t="shared" si="30"/>
        <v>-119472</v>
      </c>
      <c r="DB11" s="34">
        <v>0</v>
      </c>
      <c r="DC11" s="35">
        <v>14934</v>
      </c>
      <c r="DD11" s="35"/>
      <c r="DE11" s="35"/>
      <c r="DF11" s="35"/>
      <c r="DG11" s="35"/>
      <c r="DH11" s="35">
        <f t="shared" si="31"/>
        <v>14934</v>
      </c>
      <c r="DI11" s="171">
        <f t="shared" si="52"/>
        <v>-0.1</v>
      </c>
      <c r="DJ11" s="35"/>
      <c r="DK11" s="37">
        <f t="shared" si="32"/>
        <v>0</v>
      </c>
      <c r="DL11" s="38">
        <f t="shared" si="33"/>
        <v>-134406</v>
      </c>
      <c r="DM11" s="34">
        <v>0</v>
      </c>
      <c r="DN11" s="35">
        <v>14934</v>
      </c>
      <c r="DO11" s="35"/>
      <c r="DP11" s="35"/>
      <c r="DQ11" s="35"/>
      <c r="DR11" s="35"/>
      <c r="DS11" s="35">
        <f t="shared" si="34"/>
        <v>14934</v>
      </c>
      <c r="DT11" s="171">
        <f t="shared" si="53"/>
        <v>-9.0909090909090912E-2</v>
      </c>
      <c r="DU11" s="35"/>
      <c r="DV11" s="37">
        <f t="shared" si="35"/>
        <v>0</v>
      </c>
      <c r="DW11" s="38">
        <f t="shared" si="36"/>
        <v>-149340</v>
      </c>
      <c r="DX11" s="34">
        <v>0</v>
      </c>
      <c r="DY11" s="35">
        <v>14934</v>
      </c>
      <c r="DZ11" s="35"/>
      <c r="EA11" s="35"/>
      <c r="EB11" s="35"/>
      <c r="EC11" s="35"/>
      <c r="ED11" s="35">
        <f t="shared" si="37"/>
        <v>14934</v>
      </c>
      <c r="EE11" s="171">
        <f t="shared" si="54"/>
        <v>-8.3333333333333329E-2</v>
      </c>
      <c r="EF11" s="35"/>
      <c r="EG11" s="37">
        <f t="shared" si="38"/>
        <v>0</v>
      </c>
      <c r="EH11" s="38">
        <f t="shared" si="39"/>
        <v>-164274</v>
      </c>
      <c r="EI11" s="39">
        <f t="shared" si="40"/>
        <v>164274</v>
      </c>
      <c r="EJ11" s="40">
        <f t="shared" si="41"/>
        <v>0</v>
      </c>
      <c r="EK11" s="41">
        <f t="shared" si="42"/>
        <v>32854.800000000003</v>
      </c>
      <c r="EL11" s="41">
        <v>0</v>
      </c>
      <c r="EM11" s="42">
        <f t="shared" si="43"/>
        <v>-1.8181818181818181</v>
      </c>
      <c r="EN11" s="43" t="e">
        <f t="shared" si="44"/>
        <v>#DIV/0!</v>
      </c>
      <c r="EO11" s="14"/>
      <c r="EP11" s="14"/>
      <c r="EQ11" s="14"/>
      <c r="ER11" s="7"/>
      <c r="ES11" s="7"/>
      <c r="ET11" s="7"/>
    </row>
    <row r="12" spans="1:150" s="46" customFormat="1" x14ac:dyDescent="0.25">
      <c r="A12" s="13" t="str">
        <f t="shared" si="0"/>
        <v/>
      </c>
      <c r="B12" s="30" t="str">
        <f t="shared" si="1"/>
        <v/>
      </c>
      <c r="C12" s="31"/>
      <c r="D12" s="32"/>
      <c r="E12" s="31"/>
      <c r="F12" s="33">
        <v>0</v>
      </c>
      <c r="G12" s="34">
        <v>0</v>
      </c>
      <c r="H12" s="35">
        <v>0</v>
      </c>
      <c r="I12" s="35"/>
      <c r="J12" s="35"/>
      <c r="K12" s="35"/>
      <c r="L12" s="35"/>
      <c r="M12" s="35">
        <f t="shared" si="2"/>
        <v>0</v>
      </c>
      <c r="N12" s="171">
        <f t="shared" si="3"/>
        <v>-1</v>
      </c>
      <c r="O12" s="35"/>
      <c r="P12" s="37">
        <f t="shared" si="4"/>
        <v>0</v>
      </c>
      <c r="Q12" s="38">
        <f t="shared" si="5"/>
        <v>0</v>
      </c>
      <c r="R12" s="34">
        <v>0</v>
      </c>
      <c r="S12" s="35">
        <v>14934</v>
      </c>
      <c r="T12" s="35"/>
      <c r="U12" s="35"/>
      <c r="V12" s="35"/>
      <c r="W12" s="35"/>
      <c r="X12" s="35">
        <f t="shared" si="6"/>
        <v>14934</v>
      </c>
      <c r="Y12" s="171">
        <f t="shared" si="7"/>
        <v>-0.5</v>
      </c>
      <c r="Z12" s="35"/>
      <c r="AA12" s="37">
        <f t="shared" si="8"/>
        <v>0</v>
      </c>
      <c r="AB12" s="38">
        <f t="shared" si="9"/>
        <v>-14934</v>
      </c>
      <c r="AC12" s="34">
        <v>0</v>
      </c>
      <c r="AD12" s="35">
        <v>14934</v>
      </c>
      <c r="AE12" s="35"/>
      <c r="AF12" s="35"/>
      <c r="AG12" s="35"/>
      <c r="AH12" s="35"/>
      <c r="AI12" s="35">
        <f t="shared" si="10"/>
        <v>14934</v>
      </c>
      <c r="AJ12" s="171">
        <f t="shared" si="45"/>
        <v>-0.33333333333333331</v>
      </c>
      <c r="AK12" s="35"/>
      <c r="AL12" s="37">
        <f t="shared" si="11"/>
        <v>0</v>
      </c>
      <c r="AM12" s="38">
        <f t="shared" si="12"/>
        <v>-29868</v>
      </c>
      <c r="AN12" s="34">
        <v>0</v>
      </c>
      <c r="AO12" s="35">
        <v>14934</v>
      </c>
      <c r="AP12" s="35"/>
      <c r="AQ12" s="35"/>
      <c r="AR12" s="35"/>
      <c r="AS12" s="35"/>
      <c r="AT12" s="35">
        <f t="shared" si="13"/>
        <v>14934</v>
      </c>
      <c r="AU12" s="171">
        <f t="shared" si="46"/>
        <v>-0.25</v>
      </c>
      <c r="AV12" s="35"/>
      <c r="AW12" s="37">
        <f t="shared" si="14"/>
        <v>0</v>
      </c>
      <c r="AX12" s="38">
        <f t="shared" si="15"/>
        <v>-44802</v>
      </c>
      <c r="AY12" s="34">
        <v>0</v>
      </c>
      <c r="AZ12" s="35">
        <v>14934</v>
      </c>
      <c r="BA12" s="35"/>
      <c r="BB12" s="35"/>
      <c r="BC12" s="35"/>
      <c r="BD12" s="35"/>
      <c r="BE12" s="35">
        <f t="shared" si="16"/>
        <v>14934</v>
      </c>
      <c r="BF12" s="171">
        <f t="shared" si="47"/>
        <v>-0.2</v>
      </c>
      <c r="BG12" s="35"/>
      <c r="BH12" s="37">
        <f t="shared" si="17"/>
        <v>0</v>
      </c>
      <c r="BI12" s="38">
        <f t="shared" si="18"/>
        <v>-59736</v>
      </c>
      <c r="BJ12" s="34">
        <v>0</v>
      </c>
      <c r="BK12" s="35">
        <v>14934</v>
      </c>
      <c r="BL12" s="35"/>
      <c r="BM12" s="35"/>
      <c r="BN12" s="35"/>
      <c r="BO12" s="35"/>
      <c r="BP12" s="35">
        <f t="shared" si="19"/>
        <v>14934</v>
      </c>
      <c r="BQ12" s="171">
        <f t="shared" si="48"/>
        <v>-0.16666666666666666</v>
      </c>
      <c r="BR12" s="35"/>
      <c r="BS12" s="37">
        <f t="shared" si="20"/>
        <v>0</v>
      </c>
      <c r="BT12" s="38">
        <f t="shared" si="21"/>
        <v>-74670</v>
      </c>
      <c r="BU12" s="34">
        <v>0</v>
      </c>
      <c r="BV12" s="35">
        <v>14934</v>
      </c>
      <c r="BW12" s="35"/>
      <c r="BX12" s="35"/>
      <c r="BY12" s="35"/>
      <c r="BZ12" s="35"/>
      <c r="CA12" s="35">
        <f t="shared" si="22"/>
        <v>14934</v>
      </c>
      <c r="CB12" s="171">
        <f t="shared" si="49"/>
        <v>-0.14285714285714285</v>
      </c>
      <c r="CC12" s="35"/>
      <c r="CD12" s="37">
        <f t="shared" si="23"/>
        <v>0</v>
      </c>
      <c r="CE12" s="38">
        <f t="shared" si="24"/>
        <v>-89604</v>
      </c>
      <c r="CF12" s="34">
        <v>0</v>
      </c>
      <c r="CG12" s="35">
        <v>14934</v>
      </c>
      <c r="CH12" s="35"/>
      <c r="CI12" s="35"/>
      <c r="CJ12" s="35"/>
      <c r="CK12" s="35"/>
      <c r="CL12" s="35">
        <f t="shared" si="25"/>
        <v>14934</v>
      </c>
      <c r="CM12" s="171">
        <f t="shared" si="50"/>
        <v>-0.125</v>
      </c>
      <c r="CN12" s="35"/>
      <c r="CO12" s="37">
        <f t="shared" si="26"/>
        <v>0</v>
      </c>
      <c r="CP12" s="38">
        <f t="shared" si="27"/>
        <v>-104538</v>
      </c>
      <c r="CQ12" s="34">
        <v>0</v>
      </c>
      <c r="CR12" s="35">
        <v>14934</v>
      </c>
      <c r="CS12" s="35"/>
      <c r="CT12" s="35"/>
      <c r="CU12" s="35"/>
      <c r="CV12" s="35"/>
      <c r="CW12" s="35">
        <f t="shared" si="28"/>
        <v>14934</v>
      </c>
      <c r="CX12" s="171">
        <f t="shared" si="51"/>
        <v>-0.1111111111111111</v>
      </c>
      <c r="CY12" s="35"/>
      <c r="CZ12" s="37">
        <f t="shared" si="29"/>
        <v>0</v>
      </c>
      <c r="DA12" s="38">
        <f t="shared" si="30"/>
        <v>-119472</v>
      </c>
      <c r="DB12" s="34">
        <v>0</v>
      </c>
      <c r="DC12" s="35">
        <v>14934</v>
      </c>
      <c r="DD12" s="35"/>
      <c r="DE12" s="35"/>
      <c r="DF12" s="35"/>
      <c r="DG12" s="35"/>
      <c r="DH12" s="35">
        <f t="shared" si="31"/>
        <v>14934</v>
      </c>
      <c r="DI12" s="171">
        <f t="shared" si="52"/>
        <v>-0.1</v>
      </c>
      <c r="DJ12" s="35"/>
      <c r="DK12" s="37">
        <f t="shared" si="32"/>
        <v>0</v>
      </c>
      <c r="DL12" s="38">
        <f t="shared" si="33"/>
        <v>-134406</v>
      </c>
      <c r="DM12" s="34">
        <v>0</v>
      </c>
      <c r="DN12" s="35">
        <v>14934</v>
      </c>
      <c r="DO12" s="35"/>
      <c r="DP12" s="35"/>
      <c r="DQ12" s="35"/>
      <c r="DR12" s="35"/>
      <c r="DS12" s="35">
        <f t="shared" si="34"/>
        <v>14934</v>
      </c>
      <c r="DT12" s="171">
        <f t="shared" si="53"/>
        <v>-9.0909090909090912E-2</v>
      </c>
      <c r="DU12" s="35"/>
      <c r="DV12" s="37">
        <f t="shared" si="35"/>
        <v>0</v>
      </c>
      <c r="DW12" s="38">
        <f t="shared" si="36"/>
        <v>-149340</v>
      </c>
      <c r="DX12" s="34">
        <v>0</v>
      </c>
      <c r="DY12" s="35">
        <v>14934</v>
      </c>
      <c r="DZ12" s="35"/>
      <c r="EA12" s="35"/>
      <c r="EB12" s="35"/>
      <c r="EC12" s="35"/>
      <c r="ED12" s="35">
        <f t="shared" si="37"/>
        <v>14934</v>
      </c>
      <c r="EE12" s="171">
        <f t="shared" si="54"/>
        <v>-8.3333333333333329E-2</v>
      </c>
      <c r="EF12" s="35"/>
      <c r="EG12" s="37">
        <f t="shared" si="38"/>
        <v>0</v>
      </c>
      <c r="EH12" s="38">
        <f t="shared" si="39"/>
        <v>-164274</v>
      </c>
      <c r="EI12" s="39">
        <f t="shared" si="40"/>
        <v>164274</v>
      </c>
      <c r="EJ12" s="40">
        <f t="shared" si="41"/>
        <v>0</v>
      </c>
      <c r="EK12" s="41">
        <f t="shared" si="42"/>
        <v>32854.800000000003</v>
      </c>
      <c r="EL12" s="41">
        <v>0</v>
      </c>
      <c r="EM12" s="42">
        <f t="shared" si="43"/>
        <v>-1.8181818181818181</v>
      </c>
      <c r="EN12" s="43" t="e">
        <f t="shared" si="44"/>
        <v>#DIV/0!</v>
      </c>
      <c r="EO12" s="44"/>
      <c r="EP12" s="44"/>
      <c r="EQ12" s="44"/>
      <c r="ER12" s="45"/>
      <c r="ES12" s="45"/>
      <c r="ET12" s="45"/>
    </row>
    <row r="13" spans="1:150" s="13" customFormat="1" x14ac:dyDescent="0.25">
      <c r="A13" s="13" t="str">
        <f t="shared" si="0"/>
        <v/>
      </c>
      <c r="B13" s="30" t="str">
        <f t="shared" si="1"/>
        <v/>
      </c>
      <c r="C13" s="31"/>
      <c r="D13" s="32"/>
      <c r="E13" s="31"/>
      <c r="F13" s="33">
        <v>0</v>
      </c>
      <c r="G13" s="34">
        <v>0</v>
      </c>
      <c r="H13" s="35">
        <v>0</v>
      </c>
      <c r="I13" s="35"/>
      <c r="J13" s="35"/>
      <c r="K13" s="35"/>
      <c r="L13" s="35"/>
      <c r="M13" s="35">
        <f t="shared" si="2"/>
        <v>0</v>
      </c>
      <c r="N13" s="171">
        <f t="shared" si="3"/>
        <v>-1</v>
      </c>
      <c r="O13" s="35"/>
      <c r="P13" s="37">
        <f t="shared" si="4"/>
        <v>0</v>
      </c>
      <c r="Q13" s="38">
        <f t="shared" si="5"/>
        <v>0</v>
      </c>
      <c r="R13" s="34">
        <v>0</v>
      </c>
      <c r="S13" s="35">
        <v>14934</v>
      </c>
      <c r="T13" s="35"/>
      <c r="U13" s="35"/>
      <c r="V13" s="35"/>
      <c r="W13" s="35"/>
      <c r="X13" s="35">
        <f t="shared" si="6"/>
        <v>14934</v>
      </c>
      <c r="Y13" s="171">
        <f t="shared" si="7"/>
        <v>-1.6004583651642474</v>
      </c>
      <c r="Z13" s="35"/>
      <c r="AA13" s="37">
        <f t="shared" si="8"/>
        <v>0</v>
      </c>
      <c r="AB13" s="38">
        <f t="shared" si="9"/>
        <v>-14934</v>
      </c>
      <c r="AC13" s="34">
        <v>0</v>
      </c>
      <c r="AD13" s="35">
        <v>14934</v>
      </c>
      <c r="AE13" s="35"/>
      <c r="AF13" s="35"/>
      <c r="AG13" s="35"/>
      <c r="AH13" s="35"/>
      <c r="AI13" s="35">
        <f t="shared" si="10"/>
        <v>14934</v>
      </c>
      <c r="AJ13" s="171">
        <f t="shared" si="45"/>
        <v>-4.005736137667304</v>
      </c>
      <c r="AK13" s="35"/>
      <c r="AL13" s="37">
        <f t="shared" si="11"/>
        <v>0</v>
      </c>
      <c r="AM13" s="38">
        <f t="shared" si="12"/>
        <v>-29868</v>
      </c>
      <c r="AN13" s="34">
        <v>0</v>
      </c>
      <c r="AO13" s="35">
        <v>0</v>
      </c>
      <c r="AP13" s="35"/>
      <c r="AQ13" s="35"/>
      <c r="AR13" s="35"/>
      <c r="AS13" s="35"/>
      <c r="AT13" s="35">
        <f t="shared" si="13"/>
        <v>0</v>
      </c>
      <c r="AU13" s="171">
        <f t="shared" si="46"/>
        <v>4.9771863117870723</v>
      </c>
      <c r="AV13" s="35"/>
      <c r="AW13" s="37">
        <f t="shared" si="14"/>
        <v>0</v>
      </c>
      <c r="AX13" s="38">
        <f t="shared" si="15"/>
        <v>-29868</v>
      </c>
      <c r="AY13" s="34">
        <v>0</v>
      </c>
      <c r="AZ13" s="35">
        <v>0</v>
      </c>
      <c r="BA13" s="35"/>
      <c r="BB13" s="35"/>
      <c r="BC13" s="35"/>
      <c r="BD13" s="35"/>
      <c r="BE13" s="35">
        <f t="shared" si="16"/>
        <v>0</v>
      </c>
      <c r="BF13" s="171">
        <f t="shared" si="47"/>
        <v>0.49857006673021925</v>
      </c>
      <c r="BG13" s="35"/>
      <c r="BH13" s="37">
        <f t="shared" si="17"/>
        <v>0</v>
      </c>
      <c r="BI13" s="38">
        <f t="shared" si="18"/>
        <v>-29868</v>
      </c>
      <c r="BJ13" s="34">
        <v>0</v>
      </c>
      <c r="BK13" s="35">
        <v>0</v>
      </c>
      <c r="BL13" s="35"/>
      <c r="BM13" s="35"/>
      <c r="BN13" s="35"/>
      <c r="BO13" s="35"/>
      <c r="BP13" s="35">
        <f t="shared" si="19"/>
        <v>0</v>
      </c>
      <c r="BQ13" s="171">
        <f t="shared" si="48"/>
        <v>-0.14332425068119892</v>
      </c>
      <c r="BR13" s="35"/>
      <c r="BS13" s="37">
        <f t="shared" si="20"/>
        <v>0</v>
      </c>
      <c r="BT13" s="38">
        <f t="shared" si="21"/>
        <v>-29868</v>
      </c>
      <c r="BU13" s="34">
        <v>0</v>
      </c>
      <c r="BV13" s="35">
        <v>0</v>
      </c>
      <c r="BW13" s="35"/>
      <c r="BX13" s="35"/>
      <c r="BY13" s="35"/>
      <c r="BZ13" s="35"/>
      <c r="CA13" s="35">
        <f t="shared" si="22"/>
        <v>0</v>
      </c>
      <c r="CB13" s="171">
        <f t="shared" si="49"/>
        <v>-0.40022892025944296</v>
      </c>
      <c r="CC13" s="35"/>
      <c r="CD13" s="37">
        <f t="shared" si="23"/>
        <v>0</v>
      </c>
      <c r="CE13" s="38">
        <f t="shared" si="24"/>
        <v>-29868</v>
      </c>
      <c r="CF13" s="34">
        <v>0</v>
      </c>
      <c r="CG13" s="35">
        <v>0</v>
      </c>
      <c r="CH13" s="35"/>
      <c r="CI13" s="35"/>
      <c r="CJ13" s="35"/>
      <c r="CK13" s="35"/>
      <c r="CL13" s="35">
        <f t="shared" si="25"/>
        <v>0</v>
      </c>
      <c r="CM13" s="171">
        <f t="shared" si="50"/>
        <v>-0.53859700616378048</v>
      </c>
      <c r="CN13" s="35"/>
      <c r="CO13" s="37">
        <f t="shared" si="26"/>
        <v>0</v>
      </c>
      <c r="CP13" s="38">
        <f t="shared" si="27"/>
        <v>-29868</v>
      </c>
      <c r="CQ13" s="34">
        <v>0</v>
      </c>
      <c r="CR13" s="35">
        <v>0</v>
      </c>
      <c r="CS13" s="35"/>
      <c r="CT13" s="35"/>
      <c r="CU13" s="35"/>
      <c r="CV13" s="35"/>
      <c r="CW13" s="35">
        <f t="shared" si="28"/>
        <v>0</v>
      </c>
      <c r="CX13" s="171">
        <f t="shared" si="51"/>
        <v>-0.62508943477223944</v>
      </c>
      <c r="CY13" s="35"/>
      <c r="CZ13" s="37">
        <f t="shared" si="29"/>
        <v>0</v>
      </c>
      <c r="DA13" s="38">
        <f t="shared" si="30"/>
        <v>-29868</v>
      </c>
      <c r="DB13" s="34">
        <v>0</v>
      </c>
      <c r="DC13" s="35">
        <v>0</v>
      </c>
      <c r="DD13" s="35"/>
      <c r="DE13" s="35"/>
      <c r="DF13" s="35"/>
      <c r="DG13" s="35"/>
      <c r="DH13" s="35">
        <f t="shared" si="31"/>
        <v>0</v>
      </c>
      <c r="DI13" s="171">
        <f t="shared" si="52"/>
        <v>-0.68427395059248841</v>
      </c>
      <c r="DJ13" s="35"/>
      <c r="DK13" s="37">
        <f t="shared" si="32"/>
        <v>0</v>
      </c>
      <c r="DL13" s="38">
        <f t="shared" si="33"/>
        <v>-29868</v>
      </c>
      <c r="DM13" s="34">
        <v>0</v>
      </c>
      <c r="DN13" s="35">
        <v>0</v>
      </c>
      <c r="DO13" s="35"/>
      <c r="DP13" s="35"/>
      <c r="DQ13" s="35"/>
      <c r="DR13" s="35"/>
      <c r="DS13" s="35">
        <f t="shared" si="34"/>
        <v>0</v>
      </c>
      <c r="DT13" s="171">
        <f t="shared" si="53"/>
        <v>-0.7273200346921076</v>
      </c>
      <c r="DU13" s="35"/>
      <c r="DV13" s="37">
        <f t="shared" si="35"/>
        <v>0</v>
      </c>
      <c r="DW13" s="38">
        <f t="shared" si="36"/>
        <v>-29868</v>
      </c>
      <c r="DX13" s="34">
        <v>0</v>
      </c>
      <c r="DY13" s="35">
        <v>0</v>
      </c>
      <c r="DZ13" s="35"/>
      <c r="EA13" s="35"/>
      <c r="EB13" s="35"/>
      <c r="EC13" s="35"/>
      <c r="ED13" s="35">
        <f t="shared" si="37"/>
        <v>0</v>
      </c>
      <c r="EE13" s="171">
        <f t="shared" si="54"/>
        <v>-0.76003663562814838</v>
      </c>
      <c r="EF13" s="35"/>
      <c r="EG13" s="37">
        <f t="shared" si="38"/>
        <v>0</v>
      </c>
      <c r="EH13" s="38">
        <f t="shared" si="39"/>
        <v>-29868</v>
      </c>
      <c r="EI13" s="39">
        <f t="shared" si="40"/>
        <v>29868</v>
      </c>
      <c r="EJ13" s="40">
        <f t="shared" si="41"/>
        <v>0</v>
      </c>
      <c r="EK13" s="41">
        <f t="shared" si="42"/>
        <v>5973.6</v>
      </c>
      <c r="EL13" s="41">
        <v>28829.666666666668</v>
      </c>
      <c r="EM13" s="42">
        <f t="shared" si="43"/>
        <v>-5</v>
      </c>
      <c r="EN13" s="43">
        <f t="shared" si="44"/>
        <v>-0.79279677184381825</v>
      </c>
      <c r="EO13" s="14"/>
      <c r="EP13" s="14"/>
      <c r="EQ13" s="14"/>
      <c r="ER13" s="7"/>
      <c r="ES13" s="7"/>
      <c r="ET13" s="7"/>
    </row>
    <row r="14" spans="1:150" s="46" customFormat="1" x14ac:dyDescent="0.25">
      <c r="A14" s="13" t="str">
        <f t="shared" si="0"/>
        <v/>
      </c>
      <c r="B14" s="30" t="str">
        <f t="shared" si="1"/>
        <v/>
      </c>
      <c r="C14" s="31"/>
      <c r="D14" s="32"/>
      <c r="E14" s="31"/>
      <c r="F14" s="33">
        <v>0</v>
      </c>
      <c r="G14" s="34">
        <v>0</v>
      </c>
      <c r="H14" s="35">
        <v>0</v>
      </c>
      <c r="I14" s="35"/>
      <c r="J14" s="35"/>
      <c r="K14" s="35"/>
      <c r="L14" s="35"/>
      <c r="M14" s="35">
        <f t="shared" si="2"/>
        <v>0</v>
      </c>
      <c r="N14" s="171">
        <f t="shared" si="3"/>
        <v>-1</v>
      </c>
      <c r="O14" s="35"/>
      <c r="P14" s="37">
        <f t="shared" si="4"/>
        <v>0</v>
      </c>
      <c r="Q14" s="38">
        <f t="shared" si="5"/>
        <v>0</v>
      </c>
      <c r="R14" s="34">
        <v>0</v>
      </c>
      <c r="S14" s="35">
        <v>14934</v>
      </c>
      <c r="T14" s="35"/>
      <c r="U14" s="35"/>
      <c r="V14" s="35"/>
      <c r="W14" s="35"/>
      <c r="X14" s="35">
        <f t="shared" si="6"/>
        <v>14934</v>
      </c>
      <c r="Y14" s="171">
        <f t="shared" si="7"/>
        <v>-1.0651428571428572</v>
      </c>
      <c r="Z14" s="35"/>
      <c r="AA14" s="37">
        <f t="shared" si="8"/>
        <v>0</v>
      </c>
      <c r="AB14" s="38">
        <f t="shared" si="9"/>
        <v>-14934</v>
      </c>
      <c r="AC14" s="34">
        <v>0</v>
      </c>
      <c r="AD14" s="35">
        <v>14934</v>
      </c>
      <c r="AE14" s="35"/>
      <c r="AF14" s="35"/>
      <c r="AG14" s="35"/>
      <c r="AH14" s="35"/>
      <c r="AI14" s="35">
        <f t="shared" si="10"/>
        <v>14934</v>
      </c>
      <c r="AJ14" s="171">
        <f t="shared" si="45"/>
        <v>-1.1393643031784841</v>
      </c>
      <c r="AK14" s="35"/>
      <c r="AL14" s="37">
        <f t="shared" si="11"/>
        <v>0</v>
      </c>
      <c r="AM14" s="38">
        <f t="shared" si="12"/>
        <v>-29868</v>
      </c>
      <c r="AN14" s="34">
        <v>0</v>
      </c>
      <c r="AO14" s="35">
        <v>0</v>
      </c>
      <c r="AP14" s="35"/>
      <c r="AQ14" s="35"/>
      <c r="AR14" s="35"/>
      <c r="AS14" s="35"/>
      <c r="AT14" s="35">
        <f t="shared" si="13"/>
        <v>0</v>
      </c>
      <c r="AU14" s="171">
        <f t="shared" si="46"/>
        <v>-1.1498028909329829</v>
      </c>
      <c r="AV14" s="35"/>
      <c r="AW14" s="37">
        <f t="shared" si="14"/>
        <v>0</v>
      </c>
      <c r="AX14" s="38">
        <f t="shared" si="15"/>
        <v>-29868</v>
      </c>
      <c r="AY14" s="34">
        <v>0</v>
      </c>
      <c r="AZ14" s="35">
        <v>0</v>
      </c>
      <c r="BA14" s="35"/>
      <c r="BB14" s="35"/>
      <c r="BC14" s="35"/>
      <c r="BD14" s="35"/>
      <c r="BE14" s="35">
        <f t="shared" si="16"/>
        <v>0</v>
      </c>
      <c r="BF14" s="171">
        <f t="shared" si="47"/>
        <v>-1.1619318181818181</v>
      </c>
      <c r="BG14" s="35"/>
      <c r="BH14" s="37">
        <f t="shared" si="17"/>
        <v>0</v>
      </c>
      <c r="BI14" s="38">
        <f t="shared" si="18"/>
        <v>-29868</v>
      </c>
      <c r="BJ14" s="34">
        <v>0</v>
      </c>
      <c r="BK14" s="35">
        <v>0</v>
      </c>
      <c r="BL14" s="35"/>
      <c r="BM14" s="35"/>
      <c r="BN14" s="35"/>
      <c r="BO14" s="35"/>
      <c r="BP14" s="35">
        <f t="shared" si="19"/>
        <v>0</v>
      </c>
      <c r="BQ14" s="171">
        <f t="shared" si="48"/>
        <v>-1.1761978361669243</v>
      </c>
      <c r="BR14" s="35"/>
      <c r="BS14" s="37">
        <f t="shared" si="20"/>
        <v>0</v>
      </c>
      <c r="BT14" s="38">
        <f t="shared" si="21"/>
        <v>-29868</v>
      </c>
      <c r="BU14" s="34">
        <v>0</v>
      </c>
      <c r="BV14" s="35">
        <v>0</v>
      </c>
      <c r="BW14" s="35"/>
      <c r="BX14" s="35"/>
      <c r="BY14" s="35"/>
      <c r="BZ14" s="35"/>
      <c r="CA14" s="35">
        <f t="shared" si="22"/>
        <v>0</v>
      </c>
      <c r="CB14" s="171">
        <f t="shared" si="49"/>
        <v>-1.1932203389830509</v>
      </c>
      <c r="CC14" s="35"/>
      <c r="CD14" s="37">
        <f t="shared" si="23"/>
        <v>0</v>
      </c>
      <c r="CE14" s="38">
        <f t="shared" si="24"/>
        <v>-29868</v>
      </c>
      <c r="CF14" s="34">
        <v>0</v>
      </c>
      <c r="CG14" s="35">
        <v>0</v>
      </c>
      <c r="CH14" s="35"/>
      <c r="CI14" s="35"/>
      <c r="CJ14" s="35"/>
      <c r="CK14" s="35"/>
      <c r="CL14" s="35">
        <f t="shared" si="25"/>
        <v>0</v>
      </c>
      <c r="CM14" s="171">
        <f t="shared" si="50"/>
        <v>-1.2138836772983115</v>
      </c>
      <c r="CN14" s="35"/>
      <c r="CO14" s="37">
        <f t="shared" si="26"/>
        <v>0</v>
      </c>
      <c r="CP14" s="38">
        <f t="shared" si="27"/>
        <v>-29868</v>
      </c>
      <c r="CQ14" s="34">
        <v>0</v>
      </c>
      <c r="CR14" s="35">
        <v>0</v>
      </c>
      <c r="CS14" s="35"/>
      <c r="CT14" s="35"/>
      <c r="CU14" s="35"/>
      <c r="CV14" s="35"/>
      <c r="CW14" s="35">
        <f t="shared" si="28"/>
        <v>0</v>
      </c>
      <c r="CX14" s="171">
        <f t="shared" si="51"/>
        <v>-1.2394957983193278</v>
      </c>
      <c r="CY14" s="35"/>
      <c r="CZ14" s="37">
        <f t="shared" si="29"/>
        <v>0</v>
      </c>
      <c r="DA14" s="38">
        <f t="shared" si="30"/>
        <v>-29868</v>
      </c>
      <c r="DB14" s="34">
        <v>0</v>
      </c>
      <c r="DC14" s="35">
        <v>0</v>
      </c>
      <c r="DD14" s="35"/>
      <c r="DE14" s="35"/>
      <c r="DF14" s="35"/>
      <c r="DG14" s="35"/>
      <c r="DH14" s="35">
        <f t="shared" si="31"/>
        <v>0</v>
      </c>
      <c r="DI14" s="171">
        <f t="shared" si="52"/>
        <v>-1.2720763723150359</v>
      </c>
      <c r="DJ14" s="35"/>
      <c r="DK14" s="37">
        <f t="shared" si="32"/>
        <v>0</v>
      </c>
      <c r="DL14" s="38">
        <f t="shared" si="33"/>
        <v>-29868</v>
      </c>
      <c r="DM14" s="34">
        <v>0</v>
      </c>
      <c r="DN14" s="35">
        <v>0</v>
      </c>
      <c r="DO14" s="35"/>
      <c r="DP14" s="35"/>
      <c r="DQ14" s="35"/>
      <c r="DR14" s="35"/>
      <c r="DS14" s="35">
        <f t="shared" si="34"/>
        <v>0</v>
      </c>
      <c r="DT14" s="171">
        <f t="shared" si="53"/>
        <v>-1.3149171270718232</v>
      </c>
      <c r="DU14" s="35"/>
      <c r="DV14" s="37">
        <f t="shared" si="35"/>
        <v>0</v>
      </c>
      <c r="DW14" s="38">
        <f t="shared" si="36"/>
        <v>-29868</v>
      </c>
      <c r="DX14" s="34">
        <v>0</v>
      </c>
      <c r="DY14" s="35">
        <v>0</v>
      </c>
      <c r="DZ14" s="35"/>
      <c r="EA14" s="35"/>
      <c r="EB14" s="35"/>
      <c r="EC14" s="35"/>
      <c r="ED14" s="35">
        <f t="shared" si="37"/>
        <v>0</v>
      </c>
      <c r="EE14" s="171">
        <f t="shared" si="54"/>
        <v>-1.3737704918032787</v>
      </c>
      <c r="EF14" s="35"/>
      <c r="EG14" s="37">
        <f t="shared" si="38"/>
        <v>0</v>
      </c>
      <c r="EH14" s="38">
        <f t="shared" si="39"/>
        <v>-29868</v>
      </c>
      <c r="EI14" s="39">
        <f t="shared" si="40"/>
        <v>29868</v>
      </c>
      <c r="EJ14" s="40">
        <f t="shared" si="41"/>
        <v>0</v>
      </c>
      <c r="EK14" s="41">
        <f t="shared" si="42"/>
        <v>5973.6</v>
      </c>
      <c r="EL14" s="41">
        <v>52956.583333333336</v>
      </c>
      <c r="EM14" s="42">
        <f t="shared" si="43"/>
        <v>-5</v>
      </c>
      <c r="EN14" s="43">
        <f t="shared" si="44"/>
        <v>-0.88719816075747593</v>
      </c>
      <c r="EO14" s="44"/>
      <c r="EP14" s="44"/>
      <c r="EQ14" s="44"/>
      <c r="ER14" s="45"/>
      <c r="ES14" s="45"/>
      <c r="ET14" s="45"/>
    </row>
    <row r="15" spans="1:150" s="13" customFormat="1" x14ac:dyDescent="0.25">
      <c r="A15" s="13" t="str">
        <f t="shared" si="0"/>
        <v/>
      </c>
      <c r="B15" s="30" t="str">
        <f t="shared" si="1"/>
        <v/>
      </c>
      <c r="C15" s="31"/>
      <c r="D15" s="32"/>
      <c r="E15" s="31"/>
      <c r="F15" s="33">
        <v>0</v>
      </c>
      <c r="G15" s="34">
        <v>0</v>
      </c>
      <c r="H15" s="35">
        <v>0</v>
      </c>
      <c r="I15" s="35"/>
      <c r="J15" s="35"/>
      <c r="K15" s="35"/>
      <c r="L15" s="35"/>
      <c r="M15" s="35">
        <f t="shared" si="2"/>
        <v>0</v>
      </c>
      <c r="N15" s="171">
        <f t="shared" si="3"/>
        <v>-1</v>
      </c>
      <c r="O15" s="35"/>
      <c r="P15" s="37">
        <f t="shared" si="4"/>
        <v>0</v>
      </c>
      <c r="Q15" s="38">
        <f t="shared" si="5"/>
        <v>0</v>
      </c>
      <c r="R15" s="34">
        <v>0</v>
      </c>
      <c r="S15" s="35">
        <v>14934</v>
      </c>
      <c r="T15" s="35"/>
      <c r="U15" s="35"/>
      <c r="V15" s="35"/>
      <c r="W15" s="35"/>
      <c r="X15" s="35">
        <f t="shared" si="6"/>
        <v>14934</v>
      </c>
      <c r="Y15" s="171">
        <f t="shared" si="7"/>
        <v>-1.1381153643400816</v>
      </c>
      <c r="Z15" s="35"/>
      <c r="AA15" s="37">
        <f t="shared" si="8"/>
        <v>0</v>
      </c>
      <c r="AB15" s="38">
        <f t="shared" si="9"/>
        <v>-14934</v>
      </c>
      <c r="AC15" s="34">
        <v>0</v>
      </c>
      <c r="AD15" s="35">
        <v>14934</v>
      </c>
      <c r="AE15" s="35"/>
      <c r="AF15" s="35"/>
      <c r="AG15" s="35"/>
      <c r="AH15" s="35"/>
      <c r="AI15" s="35">
        <f t="shared" si="10"/>
        <v>14934</v>
      </c>
      <c r="AJ15" s="171">
        <f t="shared" si="45"/>
        <v>-1.3204961746053887</v>
      </c>
      <c r="AK15" s="35"/>
      <c r="AL15" s="37">
        <f t="shared" si="11"/>
        <v>0</v>
      </c>
      <c r="AM15" s="38">
        <f t="shared" si="12"/>
        <v>-29868</v>
      </c>
      <c r="AN15" s="34">
        <v>0</v>
      </c>
      <c r="AO15" s="35">
        <v>0</v>
      </c>
      <c r="AP15" s="35"/>
      <c r="AQ15" s="35"/>
      <c r="AR15" s="35"/>
      <c r="AS15" s="35"/>
      <c r="AT15" s="35">
        <f t="shared" si="13"/>
        <v>0</v>
      </c>
      <c r="AU15" s="171">
        <f t="shared" si="46"/>
        <v>-1.3816557839992845</v>
      </c>
      <c r="AV15" s="35"/>
      <c r="AW15" s="37">
        <f t="shared" si="14"/>
        <v>0</v>
      </c>
      <c r="AX15" s="38">
        <f t="shared" si="15"/>
        <v>-29868</v>
      </c>
      <c r="AY15" s="34">
        <v>0</v>
      </c>
      <c r="AZ15" s="35">
        <v>0</v>
      </c>
      <c r="BA15" s="35"/>
      <c r="BB15" s="35"/>
      <c r="BC15" s="35"/>
      <c r="BD15" s="35"/>
      <c r="BE15" s="35">
        <f t="shared" si="16"/>
        <v>0</v>
      </c>
      <c r="BF15" s="171">
        <f t="shared" si="47"/>
        <v>-1.4716620607974733</v>
      </c>
      <c r="BG15" s="35"/>
      <c r="BH15" s="37">
        <f t="shared" si="17"/>
        <v>0</v>
      </c>
      <c r="BI15" s="38">
        <f t="shared" si="18"/>
        <v>-29868</v>
      </c>
      <c r="BJ15" s="34">
        <v>0</v>
      </c>
      <c r="BK15" s="35">
        <v>0</v>
      </c>
      <c r="BL15" s="35"/>
      <c r="BM15" s="35"/>
      <c r="BN15" s="35"/>
      <c r="BO15" s="35"/>
      <c r="BP15" s="35">
        <f t="shared" si="19"/>
        <v>0</v>
      </c>
      <c r="BQ15" s="171">
        <f t="shared" si="48"/>
        <v>-1.6172222107416669</v>
      </c>
      <c r="BR15" s="35"/>
      <c r="BS15" s="37">
        <f t="shared" si="20"/>
        <v>0</v>
      </c>
      <c r="BT15" s="38">
        <f t="shared" si="21"/>
        <v>-29868</v>
      </c>
      <c r="BU15" s="34">
        <v>0</v>
      </c>
      <c r="BV15" s="35">
        <v>0</v>
      </c>
      <c r="BW15" s="35"/>
      <c r="BX15" s="35"/>
      <c r="BY15" s="35"/>
      <c r="BZ15" s="35"/>
      <c r="CA15" s="35">
        <f t="shared" si="22"/>
        <v>0</v>
      </c>
      <c r="CB15" s="171">
        <f t="shared" si="49"/>
        <v>-1.8927279791971785</v>
      </c>
      <c r="CC15" s="35"/>
      <c r="CD15" s="37">
        <f t="shared" si="23"/>
        <v>0</v>
      </c>
      <c r="CE15" s="38">
        <f t="shared" si="24"/>
        <v>-29868</v>
      </c>
      <c r="CF15" s="34">
        <v>0</v>
      </c>
      <c r="CG15" s="35">
        <v>0</v>
      </c>
      <c r="CH15" s="35"/>
      <c r="CI15" s="35"/>
      <c r="CJ15" s="35"/>
      <c r="CK15" s="35"/>
      <c r="CL15" s="35">
        <f t="shared" si="25"/>
        <v>0</v>
      </c>
      <c r="CM15" s="171">
        <f t="shared" si="50"/>
        <v>-2.6124817794093831</v>
      </c>
      <c r="CN15" s="35"/>
      <c r="CO15" s="37">
        <f t="shared" si="26"/>
        <v>0</v>
      </c>
      <c r="CP15" s="38">
        <f t="shared" si="27"/>
        <v>-29868</v>
      </c>
      <c r="CQ15" s="34">
        <v>0</v>
      </c>
      <c r="CR15" s="35">
        <v>0</v>
      </c>
      <c r="CS15" s="35"/>
      <c r="CT15" s="35"/>
      <c r="CU15" s="35"/>
      <c r="CV15" s="35"/>
      <c r="CW15" s="35">
        <f t="shared" si="28"/>
        <v>0</v>
      </c>
      <c r="CX15" s="171">
        <f t="shared" si="51"/>
        <v>-9.3220952911674555</v>
      </c>
      <c r="CY15" s="35"/>
      <c r="CZ15" s="37">
        <f t="shared" si="29"/>
        <v>0</v>
      </c>
      <c r="DA15" s="38">
        <f t="shared" si="30"/>
        <v>-29868</v>
      </c>
      <c r="DB15" s="34">
        <v>0</v>
      </c>
      <c r="DC15" s="35">
        <v>0</v>
      </c>
      <c r="DD15" s="35"/>
      <c r="DE15" s="35"/>
      <c r="DF15" s="35"/>
      <c r="DG15" s="35"/>
      <c r="DH15" s="35">
        <f t="shared" si="31"/>
        <v>0</v>
      </c>
      <c r="DI15" s="171">
        <f t="shared" si="52"/>
        <v>1.6327016306743058</v>
      </c>
      <c r="DJ15" s="35"/>
      <c r="DK15" s="37">
        <f t="shared" si="32"/>
        <v>0</v>
      </c>
      <c r="DL15" s="38">
        <f t="shared" si="33"/>
        <v>-29868</v>
      </c>
      <c r="DM15" s="34">
        <v>0</v>
      </c>
      <c r="DN15" s="35">
        <v>0</v>
      </c>
      <c r="DO15" s="35"/>
      <c r="DP15" s="35"/>
      <c r="DQ15" s="35"/>
      <c r="DR15" s="35"/>
      <c r="DS15" s="35">
        <f t="shared" si="34"/>
        <v>0</v>
      </c>
      <c r="DT15" s="171">
        <f t="shared" si="53"/>
        <v>0.13657292895467865</v>
      </c>
      <c r="DU15" s="35"/>
      <c r="DV15" s="37">
        <f t="shared" si="35"/>
        <v>0</v>
      </c>
      <c r="DW15" s="38">
        <f t="shared" si="36"/>
        <v>-29868</v>
      </c>
      <c r="DX15" s="34">
        <v>0</v>
      </c>
      <c r="DY15" s="35">
        <v>0</v>
      </c>
      <c r="DZ15" s="35"/>
      <c r="EA15" s="35"/>
      <c r="EB15" s="35"/>
      <c r="EC15" s="35"/>
      <c r="ED15" s="35">
        <f t="shared" si="37"/>
        <v>0</v>
      </c>
      <c r="EE15" s="171">
        <f t="shared" si="54"/>
        <v>-0.27527721835343216</v>
      </c>
      <c r="EF15" s="35"/>
      <c r="EG15" s="37">
        <f t="shared" si="38"/>
        <v>0</v>
      </c>
      <c r="EH15" s="38">
        <f t="shared" si="39"/>
        <v>-29868</v>
      </c>
      <c r="EI15" s="39">
        <f t="shared" si="40"/>
        <v>29868</v>
      </c>
      <c r="EJ15" s="40">
        <f t="shared" si="41"/>
        <v>0</v>
      </c>
      <c r="EK15" s="41">
        <f t="shared" si="42"/>
        <v>5973.6</v>
      </c>
      <c r="EL15" s="41">
        <v>76539.083333333328</v>
      </c>
      <c r="EM15" s="42">
        <f t="shared" si="43"/>
        <v>-5</v>
      </c>
      <c r="EN15" s="43">
        <f t="shared" si="44"/>
        <v>-0.92195359886942285</v>
      </c>
      <c r="EO15" s="14"/>
      <c r="EP15" s="14"/>
      <c r="EQ15" s="14"/>
      <c r="ER15" s="7"/>
      <c r="ES15" s="7"/>
      <c r="ET15" s="7"/>
    </row>
    <row r="16" spans="1:150" s="46" customFormat="1" x14ac:dyDescent="0.25">
      <c r="A16" s="13" t="str">
        <f t="shared" si="0"/>
        <v/>
      </c>
      <c r="B16" s="30" t="str">
        <f t="shared" si="1"/>
        <v/>
      </c>
      <c r="C16" s="31"/>
      <c r="D16" s="32"/>
      <c r="E16" s="31"/>
      <c r="F16" s="33">
        <v>0</v>
      </c>
      <c r="G16" s="34">
        <v>0</v>
      </c>
      <c r="H16" s="35">
        <v>0</v>
      </c>
      <c r="I16" s="35"/>
      <c r="J16" s="35"/>
      <c r="K16" s="35"/>
      <c r="L16" s="35"/>
      <c r="M16" s="35">
        <f t="shared" si="2"/>
        <v>0</v>
      </c>
      <c r="N16" s="171">
        <f t="shared" si="3"/>
        <v>-1</v>
      </c>
      <c r="O16" s="35"/>
      <c r="P16" s="37">
        <f t="shared" si="4"/>
        <v>0</v>
      </c>
      <c r="Q16" s="38">
        <f t="shared" si="5"/>
        <v>0</v>
      </c>
      <c r="R16" s="34">
        <v>0</v>
      </c>
      <c r="S16" s="35">
        <v>14934</v>
      </c>
      <c r="T16" s="35"/>
      <c r="U16" s="35"/>
      <c r="V16" s="35"/>
      <c r="W16" s="35"/>
      <c r="X16" s="35">
        <f t="shared" si="6"/>
        <v>14934</v>
      </c>
      <c r="Y16" s="171">
        <f t="shared" si="7"/>
        <v>-1.1192144966871558</v>
      </c>
      <c r="Z16" s="35"/>
      <c r="AA16" s="37">
        <f t="shared" si="8"/>
        <v>0</v>
      </c>
      <c r="AB16" s="38">
        <f t="shared" si="9"/>
        <v>-14934</v>
      </c>
      <c r="AC16" s="34">
        <v>0</v>
      </c>
      <c r="AD16" s="35">
        <v>14934</v>
      </c>
      <c r="AE16" s="35"/>
      <c r="AF16" s="35"/>
      <c r="AG16" s="35"/>
      <c r="AH16" s="35"/>
      <c r="AI16" s="35">
        <f t="shared" si="10"/>
        <v>14934</v>
      </c>
      <c r="AJ16" s="171">
        <f t="shared" si="45"/>
        <v>-1.2707004060324827</v>
      </c>
      <c r="AK16" s="35"/>
      <c r="AL16" s="37">
        <f t="shared" si="11"/>
        <v>0</v>
      </c>
      <c r="AM16" s="38">
        <f t="shared" si="12"/>
        <v>-29868</v>
      </c>
      <c r="AN16" s="34">
        <v>0</v>
      </c>
      <c r="AO16" s="35">
        <v>0</v>
      </c>
      <c r="AP16" s="35"/>
      <c r="AQ16" s="35"/>
      <c r="AR16" s="35"/>
      <c r="AS16" s="35"/>
      <c r="AT16" s="35">
        <f t="shared" si="13"/>
        <v>0</v>
      </c>
      <c r="AU16" s="171">
        <f t="shared" si="46"/>
        <v>-1.3130751975849564</v>
      </c>
      <c r="AV16" s="35"/>
      <c r="AW16" s="37">
        <f t="shared" si="14"/>
        <v>0</v>
      </c>
      <c r="AX16" s="38">
        <f t="shared" si="15"/>
        <v>-29868</v>
      </c>
      <c r="AY16" s="34">
        <v>0</v>
      </c>
      <c r="AZ16" s="35">
        <v>0</v>
      </c>
      <c r="BA16" s="35"/>
      <c r="BB16" s="35"/>
      <c r="BC16" s="35"/>
      <c r="BD16" s="35"/>
      <c r="BE16" s="35">
        <f t="shared" si="16"/>
        <v>0</v>
      </c>
      <c r="BF16" s="171">
        <f t="shared" si="47"/>
        <v>-1.3711786051598152</v>
      </c>
      <c r="BG16" s="35"/>
      <c r="BH16" s="37">
        <f t="shared" si="17"/>
        <v>0</v>
      </c>
      <c r="BI16" s="38">
        <f t="shared" si="18"/>
        <v>-29868</v>
      </c>
      <c r="BJ16" s="34">
        <v>0</v>
      </c>
      <c r="BK16" s="35">
        <v>0</v>
      </c>
      <c r="BL16" s="35"/>
      <c r="BM16" s="35"/>
      <c r="BN16" s="35"/>
      <c r="BO16" s="35"/>
      <c r="BP16" s="35">
        <f t="shared" si="19"/>
        <v>0</v>
      </c>
      <c r="BQ16" s="171">
        <f t="shared" si="48"/>
        <v>-1.455763420514542</v>
      </c>
      <c r="BR16" s="35"/>
      <c r="BS16" s="37">
        <f t="shared" si="20"/>
        <v>0</v>
      </c>
      <c r="BT16" s="38">
        <f t="shared" si="21"/>
        <v>-29868</v>
      </c>
      <c r="BU16" s="34">
        <v>0</v>
      </c>
      <c r="BV16" s="35">
        <v>0</v>
      </c>
      <c r="BW16" s="35"/>
      <c r="BX16" s="35"/>
      <c r="BY16" s="35"/>
      <c r="BZ16" s="35"/>
      <c r="CA16" s="35">
        <f t="shared" si="22"/>
        <v>0</v>
      </c>
      <c r="CB16" s="171">
        <f t="shared" si="49"/>
        <v>-1.5902766798418972</v>
      </c>
      <c r="CC16" s="35"/>
      <c r="CD16" s="37">
        <f t="shared" si="23"/>
        <v>0</v>
      </c>
      <c r="CE16" s="38">
        <f t="shared" si="24"/>
        <v>-29868</v>
      </c>
      <c r="CF16" s="34">
        <v>0</v>
      </c>
      <c r="CG16" s="35">
        <v>0</v>
      </c>
      <c r="CH16" s="35"/>
      <c r="CI16" s="35"/>
      <c r="CJ16" s="35"/>
      <c r="CK16" s="35"/>
      <c r="CL16" s="35">
        <f t="shared" si="25"/>
        <v>0</v>
      </c>
      <c r="CM16" s="171">
        <f t="shared" si="50"/>
        <v>-1.837436213761005</v>
      </c>
      <c r="CN16" s="35"/>
      <c r="CO16" s="37">
        <f t="shared" si="26"/>
        <v>0</v>
      </c>
      <c r="CP16" s="38">
        <f t="shared" si="27"/>
        <v>-29868</v>
      </c>
      <c r="CQ16" s="34">
        <v>0</v>
      </c>
      <c r="CR16" s="35">
        <v>0</v>
      </c>
      <c r="CS16" s="35"/>
      <c r="CT16" s="35"/>
      <c r="CU16" s="35"/>
      <c r="CV16" s="35"/>
      <c r="CW16" s="35">
        <f t="shared" si="28"/>
        <v>0</v>
      </c>
      <c r="CX16" s="171">
        <f t="shared" si="51"/>
        <v>-2.4406714258151649</v>
      </c>
      <c r="CY16" s="35"/>
      <c r="CZ16" s="37">
        <f t="shared" si="29"/>
        <v>0</v>
      </c>
      <c r="DA16" s="38">
        <f t="shared" si="30"/>
        <v>-29868</v>
      </c>
      <c r="DB16" s="34">
        <v>0</v>
      </c>
      <c r="DC16" s="35">
        <v>0</v>
      </c>
      <c r="DD16" s="35"/>
      <c r="DE16" s="35"/>
      <c r="DF16" s="35"/>
      <c r="DG16" s="35"/>
      <c r="DH16" s="35">
        <f t="shared" si="31"/>
        <v>0</v>
      </c>
      <c r="DI16" s="171">
        <f t="shared" si="52"/>
        <v>-6.1514315281131422</v>
      </c>
      <c r="DJ16" s="35"/>
      <c r="DK16" s="37">
        <f t="shared" si="32"/>
        <v>0</v>
      </c>
      <c r="DL16" s="38">
        <f t="shared" si="33"/>
        <v>-29868</v>
      </c>
      <c r="DM16" s="34">
        <v>0</v>
      </c>
      <c r="DN16" s="35">
        <v>0</v>
      </c>
      <c r="DO16" s="35"/>
      <c r="DP16" s="35"/>
      <c r="DQ16" s="35"/>
      <c r="DR16" s="35"/>
      <c r="DS16" s="35">
        <f t="shared" si="34"/>
        <v>0</v>
      </c>
      <c r="DT16" s="171">
        <f t="shared" si="53"/>
        <v>2.2692644483362523</v>
      </c>
      <c r="DU16" s="35"/>
      <c r="DV16" s="37">
        <f t="shared" si="35"/>
        <v>0</v>
      </c>
      <c r="DW16" s="38">
        <f t="shared" si="36"/>
        <v>-29868</v>
      </c>
      <c r="DX16" s="34">
        <v>0</v>
      </c>
      <c r="DY16" s="35">
        <v>0</v>
      </c>
      <c r="DZ16" s="35"/>
      <c r="EA16" s="35"/>
      <c r="EB16" s="35"/>
      <c r="EC16" s="35"/>
      <c r="ED16" s="35">
        <f t="shared" si="37"/>
        <v>0</v>
      </c>
      <c r="EE16" s="171">
        <f t="shared" si="54"/>
        <v>0.24088076443705858</v>
      </c>
      <c r="EF16" s="35"/>
      <c r="EG16" s="37">
        <f t="shared" si="38"/>
        <v>0</v>
      </c>
      <c r="EH16" s="38">
        <f t="shared" si="39"/>
        <v>-29868</v>
      </c>
      <c r="EI16" s="39">
        <f t="shared" si="40"/>
        <v>29868</v>
      </c>
      <c r="EJ16" s="40">
        <f t="shared" si="41"/>
        <v>0</v>
      </c>
      <c r="EK16" s="41">
        <f t="shared" si="42"/>
        <v>5973.6</v>
      </c>
      <c r="EL16" s="41">
        <v>53883.416666666664</v>
      </c>
      <c r="EM16" s="42">
        <f t="shared" si="43"/>
        <v>-5</v>
      </c>
      <c r="EN16" s="43">
        <f t="shared" si="44"/>
        <v>-0.88913843312954977</v>
      </c>
      <c r="EO16" s="44"/>
      <c r="EP16" s="44"/>
      <c r="EQ16" s="44"/>
      <c r="ER16" s="45"/>
      <c r="ES16" s="45"/>
      <c r="ET16" s="45"/>
    </row>
    <row r="17" spans="1:150" s="13" customFormat="1" x14ac:dyDescent="0.25">
      <c r="A17" s="13" t="str">
        <f t="shared" si="0"/>
        <v/>
      </c>
      <c r="B17" s="30" t="str">
        <f t="shared" si="1"/>
        <v/>
      </c>
      <c r="C17" s="31"/>
      <c r="D17" s="32"/>
      <c r="E17" s="31"/>
      <c r="F17" s="33">
        <v>0</v>
      </c>
      <c r="G17" s="34">
        <v>0</v>
      </c>
      <c r="H17" s="35">
        <v>0</v>
      </c>
      <c r="I17" s="35"/>
      <c r="J17" s="35"/>
      <c r="K17" s="35"/>
      <c r="L17" s="35"/>
      <c r="M17" s="35">
        <f t="shared" si="2"/>
        <v>0</v>
      </c>
      <c r="N17" s="171">
        <f t="shared" si="3"/>
        <v>-1</v>
      </c>
      <c r="O17" s="35"/>
      <c r="P17" s="37">
        <f t="shared" si="4"/>
        <v>0</v>
      </c>
      <c r="Q17" s="38">
        <f t="shared" si="5"/>
        <v>0</v>
      </c>
      <c r="R17" s="34">
        <v>0</v>
      </c>
      <c r="S17" s="35">
        <v>14934</v>
      </c>
      <c r="T17" s="35"/>
      <c r="U17" s="35"/>
      <c r="V17" s="35"/>
      <c r="W17" s="35"/>
      <c r="X17" s="35">
        <f t="shared" si="6"/>
        <v>14934</v>
      </c>
      <c r="Y17" s="171">
        <f t="shared" si="7"/>
        <v>-0.38335122636055824</v>
      </c>
      <c r="Z17" s="35"/>
      <c r="AA17" s="37">
        <f t="shared" si="8"/>
        <v>0</v>
      </c>
      <c r="AB17" s="38">
        <f t="shared" si="9"/>
        <v>-14934</v>
      </c>
      <c r="AC17" s="34">
        <v>0</v>
      </c>
      <c r="AD17" s="35">
        <v>14934</v>
      </c>
      <c r="AE17" s="35"/>
      <c r="AF17" s="35"/>
      <c r="AG17" s="35"/>
      <c r="AH17" s="35"/>
      <c r="AI17" s="35">
        <f t="shared" si="10"/>
        <v>14934</v>
      </c>
      <c r="AJ17" s="171">
        <f t="shared" si="45"/>
        <v>-0.23712709440130772</v>
      </c>
      <c r="AK17" s="35"/>
      <c r="AL17" s="37">
        <f t="shared" si="11"/>
        <v>0</v>
      </c>
      <c r="AM17" s="38">
        <f t="shared" si="12"/>
        <v>-29868</v>
      </c>
      <c r="AN17" s="34">
        <v>0</v>
      </c>
      <c r="AO17" s="35">
        <v>0</v>
      </c>
      <c r="AP17" s="35"/>
      <c r="AQ17" s="35"/>
      <c r="AR17" s="35"/>
      <c r="AS17" s="35"/>
      <c r="AT17" s="35">
        <f t="shared" si="13"/>
        <v>0</v>
      </c>
      <c r="AU17" s="171">
        <f t="shared" si="46"/>
        <v>-0.44776836889398364</v>
      </c>
      <c r="AV17" s="35"/>
      <c r="AW17" s="37">
        <f t="shared" si="14"/>
        <v>0</v>
      </c>
      <c r="AX17" s="38">
        <f t="shared" si="15"/>
        <v>-29868</v>
      </c>
      <c r="AY17" s="34">
        <v>0</v>
      </c>
      <c r="AZ17" s="35">
        <v>0</v>
      </c>
      <c r="BA17" s="35"/>
      <c r="BB17" s="35"/>
      <c r="BC17" s="35"/>
      <c r="BD17" s="35"/>
      <c r="BE17" s="35">
        <f t="shared" si="16"/>
        <v>0</v>
      </c>
      <c r="BF17" s="171">
        <f t="shared" si="47"/>
        <v>-0.56725586786438709</v>
      </c>
      <c r="BG17" s="35"/>
      <c r="BH17" s="37">
        <f t="shared" si="17"/>
        <v>0</v>
      </c>
      <c r="BI17" s="38">
        <f t="shared" si="18"/>
        <v>-29868</v>
      </c>
      <c r="BJ17" s="34">
        <v>0</v>
      </c>
      <c r="BK17" s="35">
        <v>0</v>
      </c>
      <c r="BL17" s="35"/>
      <c r="BM17" s="35"/>
      <c r="BN17" s="35"/>
      <c r="BO17" s="35"/>
      <c r="BP17" s="35">
        <f t="shared" si="19"/>
        <v>0</v>
      </c>
      <c r="BQ17" s="171">
        <f t="shared" si="48"/>
        <v>-0.64423374705195702</v>
      </c>
      <c r="BR17" s="35"/>
      <c r="BS17" s="37">
        <f t="shared" si="20"/>
        <v>0</v>
      </c>
      <c r="BT17" s="38">
        <f t="shared" si="21"/>
        <v>-29868</v>
      </c>
      <c r="BU17" s="34">
        <v>0</v>
      </c>
      <c r="BV17" s="35">
        <v>0</v>
      </c>
      <c r="BW17" s="35"/>
      <c r="BX17" s="35"/>
      <c r="BY17" s="35"/>
      <c r="BZ17" s="35"/>
      <c r="CA17" s="35">
        <f t="shared" si="22"/>
        <v>0</v>
      </c>
      <c r="CB17" s="171">
        <f t="shared" si="49"/>
        <v>-0.69796132998948301</v>
      </c>
      <c r="CC17" s="35"/>
      <c r="CD17" s="37">
        <f t="shared" si="23"/>
        <v>0</v>
      </c>
      <c r="CE17" s="38">
        <f t="shared" si="24"/>
        <v>-29868</v>
      </c>
      <c r="CF17" s="34">
        <v>0</v>
      </c>
      <c r="CG17" s="35">
        <v>0</v>
      </c>
      <c r="CH17" s="35"/>
      <c r="CI17" s="35"/>
      <c r="CJ17" s="35"/>
      <c r="CK17" s="35"/>
      <c r="CL17" s="35">
        <f t="shared" si="25"/>
        <v>0</v>
      </c>
      <c r="CM17" s="171">
        <f t="shared" si="50"/>
        <v>-0.73759027253079368</v>
      </c>
      <c r="CN17" s="35"/>
      <c r="CO17" s="37">
        <f t="shared" si="26"/>
        <v>0</v>
      </c>
      <c r="CP17" s="38">
        <f t="shared" si="27"/>
        <v>-29868</v>
      </c>
      <c r="CQ17" s="34">
        <v>0</v>
      </c>
      <c r="CR17" s="35">
        <v>0</v>
      </c>
      <c r="CS17" s="35"/>
      <c r="CT17" s="35"/>
      <c r="CU17" s="35"/>
      <c r="CV17" s="35"/>
      <c r="CW17" s="35">
        <f t="shared" si="28"/>
        <v>0</v>
      </c>
      <c r="CX17" s="171">
        <f t="shared" si="51"/>
        <v>-0.76802634440336759</v>
      </c>
      <c r="CY17" s="35"/>
      <c r="CZ17" s="37">
        <f t="shared" si="29"/>
        <v>0</v>
      </c>
      <c r="DA17" s="38">
        <f t="shared" si="30"/>
        <v>-29868</v>
      </c>
      <c r="DB17" s="34">
        <v>0</v>
      </c>
      <c r="DC17" s="35">
        <v>0</v>
      </c>
      <c r="DD17" s="35"/>
      <c r="DE17" s="35"/>
      <c r="DF17" s="35"/>
      <c r="DG17" s="35"/>
      <c r="DH17" s="35">
        <f t="shared" si="31"/>
        <v>0</v>
      </c>
      <c r="DI17" s="171">
        <f t="shared" si="52"/>
        <v>-0.79213584800612424</v>
      </c>
      <c r="DJ17" s="35"/>
      <c r="DK17" s="37">
        <f t="shared" si="32"/>
        <v>0</v>
      </c>
      <c r="DL17" s="38">
        <f t="shared" si="33"/>
        <v>-29868</v>
      </c>
      <c r="DM17" s="34">
        <v>0</v>
      </c>
      <c r="DN17" s="35">
        <v>0</v>
      </c>
      <c r="DO17" s="35"/>
      <c r="DP17" s="35"/>
      <c r="DQ17" s="35"/>
      <c r="DR17" s="35"/>
      <c r="DS17" s="35">
        <f t="shared" si="34"/>
        <v>0</v>
      </c>
      <c r="DT17" s="171">
        <f t="shared" si="53"/>
        <v>-0.81170566875126082</v>
      </c>
      <c r="DU17" s="35"/>
      <c r="DV17" s="37">
        <f t="shared" si="35"/>
        <v>0</v>
      </c>
      <c r="DW17" s="38">
        <f t="shared" si="36"/>
        <v>-29868</v>
      </c>
      <c r="DX17" s="34">
        <v>0</v>
      </c>
      <c r="DY17" s="35">
        <v>0</v>
      </c>
      <c r="DZ17" s="35"/>
      <c r="EA17" s="35"/>
      <c r="EB17" s="35"/>
      <c r="EC17" s="35"/>
      <c r="ED17" s="35">
        <f t="shared" si="37"/>
        <v>0</v>
      </c>
      <c r="EE17" s="171">
        <f t="shared" si="54"/>
        <v>-0.82790767351548189</v>
      </c>
      <c r="EF17" s="35"/>
      <c r="EG17" s="37">
        <f t="shared" si="38"/>
        <v>0</v>
      </c>
      <c r="EH17" s="38">
        <f t="shared" si="39"/>
        <v>-29868</v>
      </c>
      <c r="EI17" s="39">
        <f t="shared" si="40"/>
        <v>29868</v>
      </c>
      <c r="EJ17" s="40">
        <f t="shared" si="41"/>
        <v>0</v>
      </c>
      <c r="EK17" s="41">
        <f t="shared" si="42"/>
        <v>5973.6</v>
      </c>
      <c r="EL17" s="41">
        <v>1963</v>
      </c>
      <c r="EM17" s="42">
        <f t="shared" si="43"/>
        <v>-5</v>
      </c>
      <c r="EN17" s="43">
        <f t="shared" si="44"/>
        <v>2.0430973000509427</v>
      </c>
      <c r="EO17" s="14"/>
      <c r="EP17" s="14"/>
      <c r="EQ17" s="14"/>
      <c r="ER17" s="7"/>
      <c r="ES17" s="7"/>
      <c r="ET17" s="7"/>
    </row>
    <row r="18" spans="1:150" s="46" customFormat="1" x14ac:dyDescent="0.25">
      <c r="A18" s="13" t="str">
        <f t="shared" si="0"/>
        <v/>
      </c>
      <c r="B18" s="30" t="str">
        <f t="shared" si="1"/>
        <v/>
      </c>
      <c r="C18" s="31"/>
      <c r="D18" s="32"/>
      <c r="E18" s="31"/>
      <c r="F18" s="33">
        <v>0</v>
      </c>
      <c r="G18" s="34">
        <v>0</v>
      </c>
      <c r="H18" s="35">
        <v>0</v>
      </c>
      <c r="I18" s="35"/>
      <c r="J18" s="35"/>
      <c r="K18" s="35"/>
      <c r="L18" s="35"/>
      <c r="M18" s="35">
        <f t="shared" si="2"/>
        <v>0</v>
      </c>
      <c r="N18" s="171">
        <f t="shared" si="3"/>
        <v>-1</v>
      </c>
      <c r="O18" s="35"/>
      <c r="P18" s="37">
        <f t="shared" si="4"/>
        <v>0</v>
      </c>
      <c r="Q18" s="38">
        <f t="shared" si="5"/>
        <v>0</v>
      </c>
      <c r="R18" s="34">
        <v>0</v>
      </c>
      <c r="S18" s="35">
        <v>14934</v>
      </c>
      <c r="T18" s="35"/>
      <c r="U18" s="35"/>
      <c r="V18" s="35"/>
      <c r="W18" s="35"/>
      <c r="X18" s="35">
        <f t="shared" si="6"/>
        <v>14934</v>
      </c>
      <c r="Y18" s="171">
        <f t="shared" si="7"/>
        <v>-1.0516947744454599</v>
      </c>
      <c r="Z18" s="35"/>
      <c r="AA18" s="37">
        <f t="shared" si="8"/>
        <v>0</v>
      </c>
      <c r="AB18" s="38">
        <f t="shared" si="9"/>
        <v>-14934</v>
      </c>
      <c r="AC18" s="34">
        <v>0</v>
      </c>
      <c r="AD18" s="35">
        <v>14934</v>
      </c>
      <c r="AE18" s="35"/>
      <c r="AF18" s="35"/>
      <c r="AG18" s="35"/>
      <c r="AH18" s="35"/>
      <c r="AI18" s="35">
        <f t="shared" si="10"/>
        <v>14934</v>
      </c>
      <c r="AJ18" s="171">
        <f t="shared" si="45"/>
        <v>-1.1090256028384327</v>
      </c>
      <c r="AK18" s="35"/>
      <c r="AL18" s="37">
        <f t="shared" si="11"/>
        <v>0</v>
      </c>
      <c r="AM18" s="38">
        <f t="shared" si="12"/>
        <v>-29868</v>
      </c>
      <c r="AN18" s="34">
        <v>0</v>
      </c>
      <c r="AO18" s="35">
        <v>0</v>
      </c>
      <c r="AP18" s="35"/>
      <c r="AQ18" s="35"/>
      <c r="AR18" s="35"/>
      <c r="AS18" s="35"/>
      <c r="AT18" s="35">
        <f t="shared" si="13"/>
        <v>0</v>
      </c>
      <c r="AU18" s="171">
        <f t="shared" si="46"/>
        <v>-1.1153115589529765</v>
      </c>
      <c r="AV18" s="35"/>
      <c r="AW18" s="37">
        <f t="shared" si="14"/>
        <v>0</v>
      </c>
      <c r="AX18" s="38">
        <f t="shared" si="15"/>
        <v>-29868</v>
      </c>
      <c r="AY18" s="34">
        <v>0</v>
      </c>
      <c r="AZ18" s="35">
        <v>0</v>
      </c>
      <c r="BA18" s="35"/>
      <c r="BB18" s="35"/>
      <c r="BC18" s="35"/>
      <c r="BD18" s="35"/>
      <c r="BE18" s="35">
        <f t="shared" si="16"/>
        <v>0</v>
      </c>
      <c r="BF18" s="171">
        <f t="shared" si="47"/>
        <v>-1.12236670681645</v>
      </c>
      <c r="BG18" s="35"/>
      <c r="BH18" s="37">
        <f t="shared" si="17"/>
        <v>0</v>
      </c>
      <c r="BI18" s="38">
        <f t="shared" si="18"/>
        <v>-29868</v>
      </c>
      <c r="BJ18" s="34">
        <v>0</v>
      </c>
      <c r="BK18" s="35">
        <v>0</v>
      </c>
      <c r="BL18" s="35"/>
      <c r="BM18" s="35"/>
      <c r="BN18" s="35"/>
      <c r="BO18" s="35"/>
      <c r="BP18" s="35">
        <f t="shared" si="19"/>
        <v>0</v>
      </c>
      <c r="BQ18" s="171">
        <f t="shared" si="48"/>
        <v>-1.1303414327607877</v>
      </c>
      <c r="BR18" s="35"/>
      <c r="BS18" s="37">
        <f t="shared" si="20"/>
        <v>0</v>
      </c>
      <c r="BT18" s="38">
        <f t="shared" si="21"/>
        <v>-29868</v>
      </c>
      <c r="BU18" s="34">
        <v>0</v>
      </c>
      <c r="BV18" s="35">
        <v>0</v>
      </c>
      <c r="BW18" s="35"/>
      <c r="BX18" s="35"/>
      <c r="BY18" s="35"/>
      <c r="BZ18" s="35"/>
      <c r="CA18" s="35">
        <f t="shared" si="22"/>
        <v>0</v>
      </c>
      <c r="CB18" s="171">
        <f t="shared" si="49"/>
        <v>-1.1394280592667283</v>
      </c>
      <c r="CC18" s="35"/>
      <c r="CD18" s="37">
        <f t="shared" si="23"/>
        <v>0</v>
      </c>
      <c r="CE18" s="38">
        <f t="shared" si="24"/>
        <v>-29868</v>
      </c>
      <c r="CF18" s="34">
        <v>0</v>
      </c>
      <c r="CG18" s="35">
        <v>0</v>
      </c>
      <c r="CH18" s="35"/>
      <c r="CI18" s="35"/>
      <c r="CJ18" s="35"/>
      <c r="CK18" s="35"/>
      <c r="CL18" s="35">
        <f t="shared" si="25"/>
        <v>0</v>
      </c>
      <c r="CM18" s="171">
        <f t="shared" si="50"/>
        <v>-1.1498765580779189</v>
      </c>
      <c r="CN18" s="35"/>
      <c r="CO18" s="37">
        <f t="shared" si="26"/>
        <v>0</v>
      </c>
      <c r="CP18" s="38">
        <f t="shared" si="27"/>
        <v>-29868</v>
      </c>
      <c r="CQ18" s="34">
        <v>0</v>
      </c>
      <c r="CR18" s="35">
        <v>0</v>
      </c>
      <c r="CS18" s="35"/>
      <c r="CT18" s="35"/>
      <c r="CU18" s="35"/>
      <c r="CV18" s="35"/>
      <c r="CW18" s="35">
        <f t="shared" si="28"/>
        <v>0</v>
      </c>
      <c r="CX18" s="171">
        <f t="shared" si="51"/>
        <v>-1.1620179007323026</v>
      </c>
      <c r="CY18" s="35"/>
      <c r="CZ18" s="37">
        <f t="shared" si="29"/>
        <v>0</v>
      </c>
      <c r="DA18" s="38">
        <f t="shared" si="30"/>
        <v>-29868</v>
      </c>
      <c r="DB18" s="34">
        <v>0</v>
      </c>
      <c r="DC18" s="35">
        <v>0</v>
      </c>
      <c r="DD18" s="35"/>
      <c r="DE18" s="35"/>
      <c r="DF18" s="35"/>
      <c r="DG18" s="35"/>
      <c r="DH18" s="35">
        <f t="shared" si="31"/>
        <v>0</v>
      </c>
      <c r="DI18" s="171">
        <f t="shared" si="52"/>
        <v>-1.1762997591726874</v>
      </c>
      <c r="DJ18" s="35"/>
      <c r="DK18" s="37">
        <f t="shared" si="32"/>
        <v>0</v>
      </c>
      <c r="DL18" s="38">
        <f t="shared" si="33"/>
        <v>-29868</v>
      </c>
      <c r="DM18" s="34">
        <v>0</v>
      </c>
      <c r="DN18" s="35">
        <v>0</v>
      </c>
      <c r="DO18" s="35"/>
      <c r="DP18" s="35"/>
      <c r="DQ18" s="35"/>
      <c r="DR18" s="35"/>
      <c r="DS18" s="35">
        <f t="shared" si="34"/>
        <v>0</v>
      </c>
      <c r="DT18" s="171">
        <f t="shared" si="53"/>
        <v>-1.1933429137375229</v>
      </c>
      <c r="DU18" s="35"/>
      <c r="DV18" s="37">
        <f t="shared" si="35"/>
        <v>0</v>
      </c>
      <c r="DW18" s="38">
        <f t="shared" si="36"/>
        <v>-29868</v>
      </c>
      <c r="DX18" s="34">
        <v>0</v>
      </c>
      <c r="DY18" s="35">
        <v>0</v>
      </c>
      <c r="DZ18" s="35"/>
      <c r="EA18" s="35"/>
      <c r="EB18" s="35"/>
      <c r="EC18" s="35"/>
      <c r="ED18" s="35">
        <f t="shared" si="37"/>
        <v>0</v>
      </c>
      <c r="EE18" s="171">
        <f t="shared" si="54"/>
        <v>-1.2140338808152034</v>
      </c>
      <c r="EF18" s="35"/>
      <c r="EG18" s="37">
        <f t="shared" si="38"/>
        <v>0</v>
      </c>
      <c r="EH18" s="38">
        <f t="shared" si="39"/>
        <v>-29868</v>
      </c>
      <c r="EI18" s="39">
        <f t="shared" si="40"/>
        <v>29868</v>
      </c>
      <c r="EJ18" s="40">
        <f t="shared" si="41"/>
        <v>0</v>
      </c>
      <c r="EK18" s="41">
        <f t="shared" si="42"/>
        <v>5973.6</v>
      </c>
      <c r="EL18" s="41">
        <v>114507.91666666667</v>
      </c>
      <c r="EM18" s="42">
        <f t="shared" si="43"/>
        <v>-5</v>
      </c>
      <c r="EN18" s="43">
        <f t="shared" si="44"/>
        <v>-0.94783242788890132</v>
      </c>
      <c r="EO18" s="44"/>
      <c r="EP18" s="44"/>
      <c r="EQ18" s="44"/>
      <c r="ER18" s="45"/>
      <c r="ES18" s="45"/>
      <c r="ET18" s="45"/>
    </row>
    <row r="19" spans="1:150" s="13" customFormat="1" x14ac:dyDescent="0.25">
      <c r="A19" s="13" t="str">
        <f t="shared" si="0"/>
        <v/>
      </c>
      <c r="B19" s="30" t="str">
        <f t="shared" si="1"/>
        <v/>
      </c>
      <c r="C19" s="31"/>
      <c r="D19" s="32"/>
      <c r="E19" s="31"/>
      <c r="F19" s="33">
        <v>0</v>
      </c>
      <c r="G19" s="34">
        <v>0</v>
      </c>
      <c r="H19" s="35">
        <v>0</v>
      </c>
      <c r="I19" s="35"/>
      <c r="J19" s="35"/>
      <c r="K19" s="35"/>
      <c r="L19" s="35"/>
      <c r="M19" s="35">
        <f t="shared" si="2"/>
        <v>0</v>
      </c>
      <c r="N19" s="171">
        <f t="shared" si="3"/>
        <v>-1</v>
      </c>
      <c r="O19" s="35"/>
      <c r="P19" s="37">
        <f t="shared" si="4"/>
        <v>0</v>
      </c>
      <c r="Q19" s="38">
        <f t="shared" si="5"/>
        <v>0</v>
      </c>
      <c r="R19" s="34">
        <v>0</v>
      </c>
      <c r="S19" s="35">
        <v>14934</v>
      </c>
      <c r="T19" s="35"/>
      <c r="U19" s="35"/>
      <c r="V19" s="35"/>
      <c r="W19" s="35"/>
      <c r="X19" s="35">
        <f t="shared" si="6"/>
        <v>14934</v>
      </c>
      <c r="Y19" s="171">
        <f t="shared" si="7"/>
        <v>-1.1471127135173473</v>
      </c>
      <c r="Z19" s="35"/>
      <c r="AA19" s="37">
        <f t="shared" si="8"/>
        <v>0</v>
      </c>
      <c r="AB19" s="38">
        <f t="shared" si="9"/>
        <v>-14934</v>
      </c>
      <c r="AC19" s="34">
        <v>0</v>
      </c>
      <c r="AD19" s="35">
        <v>14934</v>
      </c>
      <c r="AE19" s="35"/>
      <c r="AF19" s="35"/>
      <c r="AG19" s="35"/>
      <c r="AH19" s="35"/>
      <c r="AI19" s="35">
        <f t="shared" si="10"/>
        <v>14934</v>
      </c>
      <c r="AJ19" s="171">
        <f t="shared" si="45"/>
        <v>-1.3449757449757449</v>
      </c>
      <c r="AK19" s="35"/>
      <c r="AL19" s="37">
        <f t="shared" si="11"/>
        <v>0</v>
      </c>
      <c r="AM19" s="38">
        <f t="shared" si="12"/>
        <v>-29868</v>
      </c>
      <c r="AN19" s="34">
        <v>0</v>
      </c>
      <c r="AO19" s="35">
        <v>0</v>
      </c>
      <c r="AP19" s="35"/>
      <c r="AQ19" s="35"/>
      <c r="AR19" s="35"/>
      <c r="AS19" s="35"/>
      <c r="AT19" s="35">
        <f t="shared" si="13"/>
        <v>0</v>
      </c>
      <c r="AU19" s="171">
        <f t="shared" si="46"/>
        <v>-1.4168830081232728</v>
      </c>
      <c r="AV19" s="35"/>
      <c r="AW19" s="37">
        <f t="shared" si="14"/>
        <v>0</v>
      </c>
      <c r="AX19" s="38">
        <f t="shared" si="15"/>
        <v>-29868</v>
      </c>
      <c r="AY19" s="34">
        <v>0</v>
      </c>
      <c r="AZ19" s="35">
        <v>0</v>
      </c>
      <c r="BA19" s="35"/>
      <c r="BB19" s="35"/>
      <c r="BC19" s="35"/>
      <c r="BD19" s="35"/>
      <c r="BE19" s="35">
        <f t="shared" si="16"/>
        <v>0</v>
      </c>
      <c r="BF19" s="171">
        <f t="shared" si="47"/>
        <v>-1.526661024121879</v>
      </c>
      <c r="BG19" s="35"/>
      <c r="BH19" s="37">
        <f t="shared" si="17"/>
        <v>0</v>
      </c>
      <c r="BI19" s="38">
        <f t="shared" si="18"/>
        <v>-29868</v>
      </c>
      <c r="BJ19" s="34">
        <v>0</v>
      </c>
      <c r="BK19" s="35">
        <v>0</v>
      </c>
      <c r="BL19" s="35"/>
      <c r="BM19" s="35"/>
      <c r="BN19" s="35"/>
      <c r="BO19" s="35"/>
      <c r="BP19" s="35">
        <f t="shared" si="19"/>
        <v>0</v>
      </c>
      <c r="BQ19" s="171">
        <f t="shared" si="48"/>
        <v>-1.7149217291397387</v>
      </c>
      <c r="BR19" s="35"/>
      <c r="BS19" s="37">
        <f t="shared" si="20"/>
        <v>0</v>
      </c>
      <c r="BT19" s="38">
        <f t="shared" si="21"/>
        <v>-29868</v>
      </c>
      <c r="BU19" s="34">
        <v>0</v>
      </c>
      <c r="BV19" s="35">
        <v>0</v>
      </c>
      <c r="BW19" s="35"/>
      <c r="BX19" s="35"/>
      <c r="BY19" s="35"/>
      <c r="BZ19" s="35"/>
      <c r="CA19" s="35">
        <f t="shared" si="22"/>
        <v>0</v>
      </c>
      <c r="CB19" s="171">
        <f t="shared" si="49"/>
        <v>-2.112650871703174</v>
      </c>
      <c r="CC19" s="35"/>
      <c r="CD19" s="37">
        <f t="shared" si="23"/>
        <v>0</v>
      </c>
      <c r="CE19" s="38">
        <f t="shared" si="24"/>
        <v>-29868</v>
      </c>
      <c r="CF19" s="34">
        <v>0</v>
      </c>
      <c r="CG19" s="35">
        <v>0</v>
      </c>
      <c r="CH19" s="35"/>
      <c r="CI19" s="35"/>
      <c r="CJ19" s="35"/>
      <c r="CK19" s="35"/>
      <c r="CL19" s="35">
        <f t="shared" si="25"/>
        <v>0</v>
      </c>
      <c r="CM19" s="171">
        <f t="shared" si="50"/>
        <v>-3.507808564231738</v>
      </c>
      <c r="CN19" s="35"/>
      <c r="CO19" s="37">
        <f t="shared" si="26"/>
        <v>0</v>
      </c>
      <c r="CP19" s="38">
        <f t="shared" si="27"/>
        <v>-29868</v>
      </c>
      <c r="CQ19" s="34">
        <v>0</v>
      </c>
      <c r="CR19" s="35">
        <v>0</v>
      </c>
      <c r="CS19" s="35"/>
      <c r="CT19" s="35"/>
      <c r="CU19" s="35"/>
      <c r="CV19" s="35"/>
      <c r="CW19" s="35">
        <f t="shared" si="28"/>
        <v>0</v>
      </c>
      <c r="CX19" s="171">
        <f t="shared" si="51"/>
        <v>8.8769841269841265</v>
      </c>
      <c r="CY19" s="35"/>
      <c r="CZ19" s="37">
        <f t="shared" si="29"/>
        <v>0</v>
      </c>
      <c r="DA19" s="38">
        <f t="shared" si="30"/>
        <v>-29868</v>
      </c>
      <c r="DB19" s="34">
        <v>0</v>
      </c>
      <c r="DC19" s="35">
        <v>0</v>
      </c>
      <c r="DD19" s="35"/>
      <c r="DE19" s="35"/>
      <c r="DF19" s="35"/>
      <c r="DG19" s="35"/>
      <c r="DH19" s="35">
        <f t="shared" si="31"/>
        <v>0</v>
      </c>
      <c r="DI19" s="171">
        <f t="shared" si="52"/>
        <v>0.66321416638823927</v>
      </c>
      <c r="DJ19" s="35"/>
      <c r="DK19" s="37">
        <f t="shared" si="32"/>
        <v>0</v>
      </c>
      <c r="DL19" s="38">
        <f t="shared" si="33"/>
        <v>-29868</v>
      </c>
      <c r="DM19" s="34">
        <v>0</v>
      </c>
      <c r="DN19" s="35">
        <v>0</v>
      </c>
      <c r="DO19" s="35"/>
      <c r="DP19" s="35"/>
      <c r="DQ19" s="35"/>
      <c r="DR19" s="35"/>
      <c r="DS19" s="35">
        <f t="shared" si="34"/>
        <v>0</v>
      </c>
      <c r="DT19" s="171">
        <f t="shared" si="53"/>
        <v>-9.1937249179131708E-2</v>
      </c>
      <c r="DU19" s="35"/>
      <c r="DV19" s="37">
        <f t="shared" si="35"/>
        <v>0</v>
      </c>
      <c r="DW19" s="38">
        <f t="shared" si="36"/>
        <v>-29868</v>
      </c>
      <c r="DX19" s="34">
        <v>0</v>
      </c>
      <c r="DY19" s="35">
        <v>0</v>
      </c>
      <c r="DZ19" s="35"/>
      <c r="EA19" s="35"/>
      <c r="EB19" s="35"/>
      <c r="EC19" s="35"/>
      <c r="ED19" s="35">
        <f t="shared" si="37"/>
        <v>0</v>
      </c>
      <c r="EE19" s="171">
        <f t="shared" si="54"/>
        <v>-0.37548613724752228</v>
      </c>
      <c r="EF19" s="35"/>
      <c r="EG19" s="37">
        <f t="shared" si="38"/>
        <v>0</v>
      </c>
      <c r="EH19" s="38">
        <f t="shared" si="39"/>
        <v>-29868</v>
      </c>
      <c r="EI19" s="39">
        <f t="shared" si="40"/>
        <v>29868</v>
      </c>
      <c r="EJ19" s="40">
        <f t="shared" si="41"/>
        <v>0</v>
      </c>
      <c r="EK19" s="41">
        <f t="shared" si="42"/>
        <v>5973.6</v>
      </c>
      <c r="EL19" s="41">
        <v>41867.75</v>
      </c>
      <c r="EM19" s="42">
        <f t="shared" si="43"/>
        <v>-5</v>
      </c>
      <c r="EN19" s="43">
        <f t="shared" si="44"/>
        <v>-0.85732216324020283</v>
      </c>
      <c r="EO19" s="14"/>
      <c r="EP19" s="14"/>
      <c r="EQ19" s="14"/>
      <c r="ER19" s="7"/>
      <c r="ES19" s="7"/>
      <c r="ET19" s="7"/>
    </row>
    <row r="20" spans="1:150" s="46" customFormat="1" x14ac:dyDescent="0.25">
      <c r="A20" s="13" t="str">
        <f t="shared" si="0"/>
        <v/>
      </c>
      <c r="B20" s="30" t="str">
        <f t="shared" si="1"/>
        <v/>
      </c>
      <c r="C20" s="31"/>
      <c r="D20" s="32"/>
      <c r="E20" s="31"/>
      <c r="F20" s="33">
        <v>0</v>
      </c>
      <c r="G20" s="34">
        <v>0</v>
      </c>
      <c r="H20" s="35">
        <v>0</v>
      </c>
      <c r="I20" s="35"/>
      <c r="J20" s="35"/>
      <c r="K20" s="35"/>
      <c r="L20" s="35"/>
      <c r="M20" s="35">
        <f t="shared" si="2"/>
        <v>0</v>
      </c>
      <c r="N20" s="171">
        <f t="shared" si="3"/>
        <v>-1</v>
      </c>
      <c r="O20" s="35"/>
      <c r="P20" s="37">
        <f t="shared" si="4"/>
        <v>0</v>
      </c>
      <c r="Q20" s="38">
        <f t="shared" si="5"/>
        <v>0</v>
      </c>
      <c r="R20" s="34">
        <v>0</v>
      </c>
      <c r="S20" s="35">
        <v>14934</v>
      </c>
      <c r="T20" s="35"/>
      <c r="U20" s="35"/>
      <c r="V20" s="35"/>
      <c r="W20" s="35"/>
      <c r="X20" s="35">
        <f t="shared" si="6"/>
        <v>14934</v>
      </c>
      <c r="Y20" s="171">
        <f t="shared" si="7"/>
        <v>-0.20963217782482138</v>
      </c>
      <c r="Z20" s="35"/>
      <c r="AA20" s="37">
        <f t="shared" si="8"/>
        <v>0</v>
      </c>
      <c r="AB20" s="38">
        <f t="shared" si="9"/>
        <v>-14934</v>
      </c>
      <c r="AC20" s="34">
        <v>0</v>
      </c>
      <c r="AD20" s="35">
        <v>14934</v>
      </c>
      <c r="AE20" s="35"/>
      <c r="AF20" s="35"/>
      <c r="AG20" s="35"/>
      <c r="AH20" s="35"/>
      <c r="AI20" s="35">
        <f t="shared" si="10"/>
        <v>14934</v>
      </c>
      <c r="AJ20" s="171">
        <f t="shared" si="45"/>
        <v>-0.1170888882319903</v>
      </c>
      <c r="AK20" s="35"/>
      <c r="AL20" s="37">
        <f t="shared" si="11"/>
        <v>0</v>
      </c>
      <c r="AM20" s="38">
        <f t="shared" si="12"/>
        <v>-29868</v>
      </c>
      <c r="AN20" s="34">
        <v>0</v>
      </c>
      <c r="AO20" s="35">
        <v>0</v>
      </c>
      <c r="AP20" s="35"/>
      <c r="AQ20" s="35"/>
      <c r="AR20" s="35"/>
      <c r="AS20" s="35"/>
      <c r="AT20" s="35">
        <f t="shared" si="13"/>
        <v>0</v>
      </c>
      <c r="AU20" s="171">
        <f t="shared" si="46"/>
        <v>-0.38748641387937577</v>
      </c>
      <c r="AV20" s="35"/>
      <c r="AW20" s="37">
        <f t="shared" si="14"/>
        <v>0</v>
      </c>
      <c r="AX20" s="38">
        <f t="shared" si="15"/>
        <v>-29868</v>
      </c>
      <c r="AY20" s="34">
        <v>0</v>
      </c>
      <c r="AZ20" s="35">
        <v>0</v>
      </c>
      <c r="BA20" s="35"/>
      <c r="BB20" s="35"/>
      <c r="BC20" s="35"/>
      <c r="BD20" s="35"/>
      <c r="BE20" s="35">
        <f t="shared" si="16"/>
        <v>0</v>
      </c>
      <c r="BF20" s="171">
        <f t="shared" si="47"/>
        <v>-0.53109251613105801</v>
      </c>
      <c r="BG20" s="35"/>
      <c r="BH20" s="37">
        <f t="shared" si="17"/>
        <v>0</v>
      </c>
      <c r="BI20" s="38">
        <f t="shared" si="18"/>
        <v>-29868</v>
      </c>
      <c r="BJ20" s="34">
        <v>0</v>
      </c>
      <c r="BK20" s="35">
        <v>0</v>
      </c>
      <c r="BL20" s="35"/>
      <c r="BM20" s="35"/>
      <c r="BN20" s="35"/>
      <c r="BO20" s="35"/>
      <c r="BP20" s="35">
        <f t="shared" si="19"/>
        <v>0</v>
      </c>
      <c r="BQ20" s="171">
        <f t="shared" si="48"/>
        <v>-0.62014981368671385</v>
      </c>
      <c r="BR20" s="35"/>
      <c r="BS20" s="37">
        <f t="shared" si="20"/>
        <v>0</v>
      </c>
      <c r="BT20" s="38">
        <f t="shared" si="21"/>
        <v>-29868</v>
      </c>
      <c r="BU20" s="34">
        <v>0</v>
      </c>
      <c r="BV20" s="35">
        <v>0</v>
      </c>
      <c r="BW20" s="35"/>
      <c r="BX20" s="35"/>
      <c r="BY20" s="35"/>
      <c r="BZ20" s="35"/>
      <c r="CA20" s="35">
        <f t="shared" si="22"/>
        <v>0</v>
      </c>
      <c r="CB20" s="171">
        <f t="shared" si="49"/>
        <v>-0.68077806872227864</v>
      </c>
      <c r="CC20" s="35"/>
      <c r="CD20" s="37">
        <f t="shared" si="23"/>
        <v>0</v>
      </c>
      <c r="CE20" s="38">
        <f t="shared" si="24"/>
        <v>-29868</v>
      </c>
      <c r="CF20" s="34">
        <v>0</v>
      </c>
      <c r="CG20" s="35">
        <v>0</v>
      </c>
      <c r="CH20" s="35"/>
      <c r="CI20" s="35"/>
      <c r="CJ20" s="35"/>
      <c r="CK20" s="35"/>
      <c r="CL20" s="35">
        <f t="shared" si="25"/>
        <v>0</v>
      </c>
      <c r="CM20" s="171">
        <f t="shared" si="50"/>
        <v>-0.7247163568327819</v>
      </c>
      <c r="CN20" s="35"/>
      <c r="CO20" s="37">
        <f t="shared" si="26"/>
        <v>0</v>
      </c>
      <c r="CP20" s="38">
        <f t="shared" si="27"/>
        <v>-29868</v>
      </c>
      <c r="CQ20" s="34">
        <v>0</v>
      </c>
      <c r="CR20" s="35">
        <v>0</v>
      </c>
      <c r="CS20" s="35"/>
      <c r="CT20" s="35"/>
      <c r="CU20" s="35"/>
      <c r="CV20" s="35"/>
      <c r="CW20" s="35">
        <f t="shared" si="28"/>
        <v>0</v>
      </c>
      <c r="CX20" s="171">
        <f t="shared" si="51"/>
        <v>-0.75802257094942194</v>
      </c>
      <c r="CY20" s="35"/>
      <c r="CZ20" s="37">
        <f t="shared" si="29"/>
        <v>0</v>
      </c>
      <c r="DA20" s="38">
        <f t="shared" si="30"/>
        <v>-29868</v>
      </c>
      <c r="DB20" s="34">
        <v>0</v>
      </c>
      <c r="DC20" s="35">
        <v>0</v>
      </c>
      <c r="DD20" s="35"/>
      <c r="DE20" s="35"/>
      <c r="DF20" s="35"/>
      <c r="DG20" s="35"/>
      <c r="DH20" s="35">
        <f t="shared" si="31"/>
        <v>0</v>
      </c>
      <c r="DI20" s="171">
        <f t="shared" si="52"/>
        <v>-0.78413928176516079</v>
      </c>
      <c r="DJ20" s="35"/>
      <c r="DK20" s="37">
        <f t="shared" si="32"/>
        <v>0</v>
      </c>
      <c r="DL20" s="38">
        <f t="shared" si="33"/>
        <v>-29868</v>
      </c>
      <c r="DM20" s="34">
        <v>0</v>
      </c>
      <c r="DN20" s="35">
        <v>0</v>
      </c>
      <c r="DO20" s="35"/>
      <c r="DP20" s="35"/>
      <c r="DQ20" s="35"/>
      <c r="DR20" s="35"/>
      <c r="DS20" s="35">
        <f t="shared" si="34"/>
        <v>0</v>
      </c>
      <c r="DT20" s="171">
        <f t="shared" si="53"/>
        <v>-0.80516761143110616</v>
      </c>
      <c r="DU20" s="35"/>
      <c r="DV20" s="37">
        <f t="shared" si="35"/>
        <v>0</v>
      </c>
      <c r="DW20" s="38">
        <f t="shared" si="36"/>
        <v>-29868</v>
      </c>
      <c r="DX20" s="34">
        <v>0</v>
      </c>
      <c r="DY20" s="35">
        <v>0</v>
      </c>
      <c r="DZ20" s="35"/>
      <c r="EA20" s="35"/>
      <c r="EB20" s="35"/>
      <c r="EC20" s="35"/>
      <c r="ED20" s="35">
        <f t="shared" si="37"/>
        <v>0</v>
      </c>
      <c r="EE20" s="171">
        <f t="shared" si="54"/>
        <v>-0.82246262668291381</v>
      </c>
      <c r="EF20" s="35"/>
      <c r="EG20" s="37">
        <f t="shared" si="38"/>
        <v>0</v>
      </c>
      <c r="EH20" s="38">
        <f t="shared" si="39"/>
        <v>-29868</v>
      </c>
      <c r="EI20" s="39">
        <f t="shared" si="40"/>
        <v>29868</v>
      </c>
      <c r="EJ20" s="40">
        <f t="shared" si="41"/>
        <v>0</v>
      </c>
      <c r="EK20" s="41">
        <f t="shared" si="42"/>
        <v>5973.6</v>
      </c>
      <c r="EL20" s="41">
        <v>11991.416666666666</v>
      </c>
      <c r="EM20" s="42">
        <f t="shared" si="43"/>
        <v>-5</v>
      </c>
      <c r="EN20" s="43">
        <f t="shared" si="44"/>
        <v>-0.5018436798543402</v>
      </c>
      <c r="EO20" s="44"/>
      <c r="EP20" s="44"/>
      <c r="EQ20" s="44"/>
      <c r="ER20" s="45"/>
      <c r="ES20" s="45"/>
      <c r="ET20" s="45"/>
    </row>
    <row r="21" spans="1:150" s="13" customFormat="1" x14ac:dyDescent="0.25">
      <c r="A21" s="13" t="str">
        <f t="shared" si="0"/>
        <v/>
      </c>
      <c r="B21" s="30" t="str">
        <f t="shared" si="1"/>
        <v/>
      </c>
      <c r="C21" s="31"/>
      <c r="D21" s="32"/>
      <c r="E21" s="31"/>
      <c r="F21" s="33">
        <v>0</v>
      </c>
      <c r="G21" s="34">
        <v>0</v>
      </c>
      <c r="H21" s="35">
        <v>0</v>
      </c>
      <c r="I21" s="35"/>
      <c r="J21" s="35"/>
      <c r="K21" s="35"/>
      <c r="L21" s="35"/>
      <c r="M21" s="35">
        <f t="shared" si="2"/>
        <v>0</v>
      </c>
      <c r="N21" s="171">
        <f t="shared" si="3"/>
        <v>-1</v>
      </c>
      <c r="O21" s="35"/>
      <c r="P21" s="37">
        <f t="shared" si="4"/>
        <v>0</v>
      </c>
      <c r="Q21" s="38">
        <f t="shared" si="5"/>
        <v>0</v>
      </c>
      <c r="R21" s="34">
        <v>0</v>
      </c>
      <c r="S21" s="35">
        <v>14934</v>
      </c>
      <c r="T21" s="35"/>
      <c r="U21" s="35"/>
      <c r="V21" s="35"/>
      <c r="W21" s="35"/>
      <c r="X21" s="35">
        <f t="shared" si="6"/>
        <v>14934</v>
      </c>
      <c r="Y21" s="171">
        <f t="shared" si="7"/>
        <v>-1.2064532183145322</v>
      </c>
      <c r="Z21" s="35"/>
      <c r="AA21" s="37">
        <f t="shared" si="8"/>
        <v>0</v>
      </c>
      <c r="AB21" s="38">
        <f t="shared" si="9"/>
        <v>-14934</v>
      </c>
      <c r="AC21" s="34">
        <v>0</v>
      </c>
      <c r="AD21" s="35">
        <v>14934</v>
      </c>
      <c r="AE21" s="35"/>
      <c r="AF21" s="35"/>
      <c r="AG21" s="35"/>
      <c r="AH21" s="35"/>
      <c r="AI21" s="35">
        <f t="shared" si="10"/>
        <v>14934</v>
      </c>
      <c r="AJ21" s="171">
        <f t="shared" si="45"/>
        <v>-1.5203303020800669</v>
      </c>
      <c r="AK21" s="35"/>
      <c r="AL21" s="37">
        <f t="shared" si="11"/>
        <v>0</v>
      </c>
      <c r="AM21" s="38">
        <f t="shared" si="12"/>
        <v>-29868</v>
      </c>
      <c r="AN21" s="34">
        <v>0</v>
      </c>
      <c r="AO21" s="35">
        <v>0</v>
      </c>
      <c r="AP21" s="35"/>
      <c r="AQ21" s="35"/>
      <c r="AR21" s="35"/>
      <c r="AS21" s="35"/>
      <c r="AT21" s="35">
        <f t="shared" si="13"/>
        <v>0</v>
      </c>
      <c r="AU21" s="171">
        <f t="shared" si="46"/>
        <v>-1.7033060186493361</v>
      </c>
      <c r="AV21" s="35"/>
      <c r="AW21" s="37">
        <f t="shared" si="14"/>
        <v>0</v>
      </c>
      <c r="AX21" s="38">
        <f t="shared" si="15"/>
        <v>-29868</v>
      </c>
      <c r="AY21" s="34">
        <v>0</v>
      </c>
      <c r="AZ21" s="35">
        <v>0</v>
      </c>
      <c r="BA21" s="35"/>
      <c r="BB21" s="35"/>
      <c r="BC21" s="35"/>
      <c r="BD21" s="35"/>
      <c r="BE21" s="35">
        <f t="shared" si="16"/>
        <v>0</v>
      </c>
      <c r="BF21" s="171">
        <f t="shared" si="47"/>
        <v>-2.0847679232948355</v>
      </c>
      <c r="BG21" s="35"/>
      <c r="BH21" s="37">
        <f t="shared" si="17"/>
        <v>0</v>
      </c>
      <c r="BI21" s="38">
        <f t="shared" si="18"/>
        <v>-29868</v>
      </c>
      <c r="BJ21" s="34">
        <v>0</v>
      </c>
      <c r="BK21" s="35">
        <v>0</v>
      </c>
      <c r="BL21" s="35"/>
      <c r="BM21" s="35"/>
      <c r="BN21" s="35"/>
      <c r="BO21" s="35"/>
      <c r="BP21" s="35">
        <f t="shared" si="19"/>
        <v>0</v>
      </c>
      <c r="BQ21" s="171">
        <f t="shared" si="48"/>
        <v>-3.3704761904761904</v>
      </c>
      <c r="BR21" s="35"/>
      <c r="BS21" s="37">
        <f t="shared" si="20"/>
        <v>0</v>
      </c>
      <c r="BT21" s="38">
        <f t="shared" si="21"/>
        <v>-29868</v>
      </c>
      <c r="BU21" s="34">
        <v>0</v>
      </c>
      <c r="BV21" s="35">
        <v>0</v>
      </c>
      <c r="BW21" s="35"/>
      <c r="BX21" s="35"/>
      <c r="BY21" s="35"/>
      <c r="BZ21" s="35"/>
      <c r="CA21" s="35">
        <f t="shared" si="22"/>
        <v>0</v>
      </c>
      <c r="CB21" s="171">
        <f t="shared" si="49"/>
        <v>11.796915167095115</v>
      </c>
      <c r="CC21" s="35"/>
      <c r="CD21" s="37">
        <f t="shared" si="23"/>
        <v>0</v>
      </c>
      <c r="CE21" s="38">
        <f t="shared" si="24"/>
        <v>-29868</v>
      </c>
      <c r="CF21" s="34">
        <v>0</v>
      </c>
      <c r="CG21" s="35">
        <v>0</v>
      </c>
      <c r="CH21" s="35"/>
      <c r="CI21" s="35"/>
      <c r="CJ21" s="35"/>
      <c r="CK21" s="35"/>
      <c r="CL21" s="35">
        <f t="shared" si="25"/>
        <v>0</v>
      </c>
      <c r="CM21" s="171">
        <f t="shared" si="50"/>
        <v>0.72967338429464901</v>
      </c>
      <c r="CN21" s="35"/>
      <c r="CO21" s="37">
        <f t="shared" si="26"/>
        <v>0</v>
      </c>
      <c r="CP21" s="38">
        <f t="shared" si="27"/>
        <v>-29868</v>
      </c>
      <c r="CQ21" s="34">
        <v>0</v>
      </c>
      <c r="CR21" s="35">
        <v>0</v>
      </c>
      <c r="CS21" s="35"/>
      <c r="CT21" s="35"/>
      <c r="CU21" s="35"/>
      <c r="CV21" s="35"/>
      <c r="CW21" s="35">
        <f t="shared" si="28"/>
        <v>0</v>
      </c>
      <c r="CX21" s="171">
        <f t="shared" si="51"/>
        <v>-7.2479970188187068E-2</v>
      </c>
      <c r="CY21" s="35"/>
      <c r="CZ21" s="37">
        <f t="shared" si="29"/>
        <v>0</v>
      </c>
      <c r="DA21" s="38">
        <f t="shared" si="30"/>
        <v>-29868</v>
      </c>
      <c r="DB21" s="34">
        <v>0</v>
      </c>
      <c r="DC21" s="35">
        <v>0</v>
      </c>
      <c r="DD21" s="35"/>
      <c r="DE21" s="35"/>
      <c r="DF21" s="35"/>
      <c r="DG21" s="35"/>
      <c r="DH21" s="35">
        <f t="shared" si="31"/>
        <v>0</v>
      </c>
      <c r="DI21" s="171">
        <f t="shared" si="52"/>
        <v>-0.36634419551934827</v>
      </c>
      <c r="DJ21" s="35"/>
      <c r="DK21" s="37">
        <f t="shared" si="32"/>
        <v>0</v>
      </c>
      <c r="DL21" s="38">
        <f t="shared" si="33"/>
        <v>-29868</v>
      </c>
      <c r="DM21" s="34">
        <v>0</v>
      </c>
      <c r="DN21" s="35">
        <v>0</v>
      </c>
      <c r="DO21" s="35"/>
      <c r="DP21" s="35"/>
      <c r="DQ21" s="35"/>
      <c r="DR21" s="35"/>
      <c r="DS21" s="35">
        <f t="shared" si="34"/>
        <v>0</v>
      </c>
      <c r="DT21" s="171">
        <f t="shared" si="53"/>
        <v>-0.51880135331077815</v>
      </c>
      <c r="DU21" s="35"/>
      <c r="DV21" s="37">
        <f t="shared" si="35"/>
        <v>0</v>
      </c>
      <c r="DW21" s="38">
        <f t="shared" si="36"/>
        <v>-29868</v>
      </c>
      <c r="DX21" s="34">
        <v>0</v>
      </c>
      <c r="DY21" s="35">
        <v>0</v>
      </c>
      <c r="DZ21" s="35"/>
      <c r="EA21" s="35"/>
      <c r="EB21" s="35"/>
      <c r="EC21" s="35"/>
      <c r="ED21" s="35">
        <f t="shared" si="37"/>
        <v>0</v>
      </c>
      <c r="EE21" s="171">
        <f t="shared" si="54"/>
        <v>-0.61212404550412969</v>
      </c>
      <c r="EF21" s="35"/>
      <c r="EG21" s="37">
        <f t="shared" si="38"/>
        <v>0</v>
      </c>
      <c r="EH21" s="38">
        <f t="shared" si="39"/>
        <v>-29868</v>
      </c>
      <c r="EI21" s="39">
        <f t="shared" si="40"/>
        <v>29868</v>
      </c>
      <c r="EJ21" s="40">
        <f t="shared" si="41"/>
        <v>0</v>
      </c>
      <c r="EK21" s="41">
        <f t="shared" si="42"/>
        <v>5973.6</v>
      </c>
      <c r="EL21" s="41">
        <v>6250.166666666667</v>
      </c>
      <c r="EM21" s="42">
        <f t="shared" si="43"/>
        <v>-5</v>
      </c>
      <c r="EN21" s="43">
        <f t="shared" si="44"/>
        <v>-4.424948668035518E-2</v>
      </c>
      <c r="EO21" s="14"/>
      <c r="EP21" s="14"/>
      <c r="EQ21" s="14"/>
      <c r="ER21" s="7"/>
      <c r="ES21" s="7"/>
      <c r="ET21" s="7"/>
    </row>
    <row r="22" spans="1:150" s="46" customFormat="1" x14ac:dyDescent="0.25">
      <c r="A22" s="13" t="str">
        <f t="shared" si="0"/>
        <v/>
      </c>
      <c r="B22" s="30" t="str">
        <f t="shared" si="1"/>
        <v/>
      </c>
      <c r="C22" s="31"/>
      <c r="D22" s="32"/>
      <c r="E22" s="31"/>
      <c r="F22" s="33">
        <v>0</v>
      </c>
      <c r="G22" s="34">
        <v>0</v>
      </c>
      <c r="H22" s="35">
        <v>0</v>
      </c>
      <c r="I22" s="35"/>
      <c r="J22" s="35"/>
      <c r="K22" s="35"/>
      <c r="L22" s="35"/>
      <c r="M22" s="35">
        <f t="shared" si="2"/>
        <v>0</v>
      </c>
      <c r="N22" s="171">
        <f t="shared" si="3"/>
        <v>-1</v>
      </c>
      <c r="O22" s="35"/>
      <c r="P22" s="37">
        <f t="shared" si="4"/>
        <v>0</v>
      </c>
      <c r="Q22" s="38">
        <f t="shared" si="5"/>
        <v>0</v>
      </c>
      <c r="R22" s="34">
        <v>0</v>
      </c>
      <c r="S22" s="35">
        <v>14934</v>
      </c>
      <c r="T22" s="35"/>
      <c r="U22" s="35"/>
      <c r="V22" s="35"/>
      <c r="W22" s="35"/>
      <c r="X22" s="35">
        <f t="shared" si="6"/>
        <v>14934</v>
      </c>
      <c r="Y22" s="171">
        <f t="shared" si="7"/>
        <v>-1.0745388116914232</v>
      </c>
      <c r="Z22" s="35"/>
      <c r="AA22" s="37">
        <f t="shared" si="8"/>
        <v>0</v>
      </c>
      <c r="AB22" s="38">
        <f t="shared" si="9"/>
        <v>-14934</v>
      </c>
      <c r="AC22" s="34">
        <v>0</v>
      </c>
      <c r="AD22" s="35">
        <v>14934</v>
      </c>
      <c r="AE22" s="35"/>
      <c r="AF22" s="35"/>
      <c r="AG22" s="35"/>
      <c r="AH22" s="35"/>
      <c r="AI22" s="35">
        <f t="shared" si="10"/>
        <v>14934</v>
      </c>
      <c r="AJ22" s="171">
        <f t="shared" si="45"/>
        <v>-1.1610846843348541</v>
      </c>
      <c r="AK22" s="35"/>
      <c r="AL22" s="37">
        <f t="shared" si="11"/>
        <v>0</v>
      </c>
      <c r="AM22" s="38">
        <f t="shared" si="12"/>
        <v>-29868</v>
      </c>
      <c r="AN22" s="34">
        <v>0</v>
      </c>
      <c r="AO22" s="35">
        <v>0</v>
      </c>
      <c r="AP22" s="35"/>
      <c r="AQ22" s="35"/>
      <c r="AR22" s="35"/>
      <c r="AS22" s="35"/>
      <c r="AT22" s="35">
        <f t="shared" si="13"/>
        <v>0</v>
      </c>
      <c r="AU22" s="171">
        <f t="shared" si="46"/>
        <v>-1.1751953262476245</v>
      </c>
      <c r="AV22" s="35"/>
      <c r="AW22" s="37">
        <f t="shared" si="14"/>
        <v>0</v>
      </c>
      <c r="AX22" s="38">
        <f t="shared" si="15"/>
        <v>-29868</v>
      </c>
      <c r="AY22" s="34">
        <v>0</v>
      </c>
      <c r="AZ22" s="35">
        <v>0</v>
      </c>
      <c r="BA22" s="35"/>
      <c r="BB22" s="35"/>
      <c r="BC22" s="35"/>
      <c r="BD22" s="35"/>
      <c r="BE22" s="35">
        <f t="shared" si="16"/>
        <v>0</v>
      </c>
      <c r="BF22" s="171">
        <f t="shared" si="47"/>
        <v>-1.1920154291224687</v>
      </c>
      <c r="BG22" s="35"/>
      <c r="BH22" s="37">
        <f t="shared" si="17"/>
        <v>0</v>
      </c>
      <c r="BI22" s="38">
        <f t="shared" si="18"/>
        <v>-29868</v>
      </c>
      <c r="BJ22" s="34">
        <v>0</v>
      </c>
      <c r="BK22" s="35">
        <v>0</v>
      </c>
      <c r="BL22" s="35"/>
      <c r="BM22" s="35"/>
      <c r="BN22" s="35"/>
      <c r="BO22" s="35"/>
      <c r="BP22" s="35">
        <f t="shared" si="19"/>
        <v>0</v>
      </c>
      <c r="BQ22" s="171">
        <f t="shared" si="48"/>
        <v>-1.2124082607953575</v>
      </c>
      <c r="BR22" s="35"/>
      <c r="BS22" s="37">
        <f t="shared" si="20"/>
        <v>0</v>
      </c>
      <c r="BT22" s="38">
        <f t="shared" si="21"/>
        <v>-29868</v>
      </c>
      <c r="BU22" s="34">
        <v>0</v>
      </c>
      <c r="BV22" s="35">
        <v>0</v>
      </c>
      <c r="BW22" s="35"/>
      <c r="BX22" s="35"/>
      <c r="BY22" s="35"/>
      <c r="BZ22" s="35"/>
      <c r="CA22" s="35">
        <f t="shared" si="22"/>
        <v>0</v>
      </c>
      <c r="CB22" s="171">
        <f t="shared" si="49"/>
        <v>-1.2376473958084691</v>
      </c>
      <c r="CC22" s="35"/>
      <c r="CD22" s="37">
        <f t="shared" si="23"/>
        <v>0</v>
      </c>
      <c r="CE22" s="38">
        <f t="shared" si="24"/>
        <v>-29868</v>
      </c>
      <c r="CF22" s="34">
        <v>0</v>
      </c>
      <c r="CG22" s="35">
        <v>0</v>
      </c>
      <c r="CH22" s="35"/>
      <c r="CI22" s="35"/>
      <c r="CJ22" s="35"/>
      <c r="CK22" s="35"/>
      <c r="CL22" s="35">
        <f t="shared" si="25"/>
        <v>0</v>
      </c>
      <c r="CM22" s="171">
        <f t="shared" si="50"/>
        <v>-1.2696933578935963</v>
      </c>
      <c r="CN22" s="35"/>
      <c r="CO22" s="37">
        <f t="shared" si="26"/>
        <v>0</v>
      </c>
      <c r="CP22" s="38">
        <f t="shared" si="27"/>
        <v>-29868</v>
      </c>
      <c r="CQ22" s="34">
        <v>0</v>
      </c>
      <c r="CR22" s="35">
        <v>0</v>
      </c>
      <c r="CS22" s="35"/>
      <c r="CT22" s="35"/>
      <c r="CU22" s="35"/>
      <c r="CV22" s="35"/>
      <c r="CW22" s="35">
        <f t="shared" si="28"/>
        <v>0</v>
      </c>
      <c r="CX22" s="171">
        <f t="shared" si="51"/>
        <v>-1.3117289748888472</v>
      </c>
      <c r="CY22" s="35"/>
      <c r="CZ22" s="37">
        <f t="shared" si="29"/>
        <v>0</v>
      </c>
      <c r="DA22" s="38">
        <f t="shared" si="30"/>
        <v>-29868</v>
      </c>
      <c r="DB22" s="34">
        <v>0</v>
      </c>
      <c r="DC22" s="35">
        <v>0</v>
      </c>
      <c r="DD22" s="35"/>
      <c r="DE22" s="35"/>
      <c r="DF22" s="35"/>
      <c r="DG22" s="35"/>
      <c r="DH22" s="35">
        <f t="shared" si="31"/>
        <v>0</v>
      </c>
      <c r="DI22" s="171">
        <f t="shared" si="52"/>
        <v>-1.3692878338278931</v>
      </c>
      <c r="DJ22" s="35"/>
      <c r="DK22" s="37">
        <f t="shared" si="32"/>
        <v>0</v>
      </c>
      <c r="DL22" s="38">
        <f t="shared" si="33"/>
        <v>-29868</v>
      </c>
      <c r="DM22" s="34">
        <v>0</v>
      </c>
      <c r="DN22" s="35">
        <v>0</v>
      </c>
      <c r="DO22" s="35"/>
      <c r="DP22" s="35"/>
      <c r="DQ22" s="35"/>
      <c r="DR22" s="35"/>
      <c r="DS22" s="35">
        <f t="shared" si="34"/>
        <v>0</v>
      </c>
      <c r="DT22" s="171">
        <f t="shared" si="53"/>
        <v>-1.4529160221999817</v>
      </c>
      <c r="DU22" s="35"/>
      <c r="DV22" s="37">
        <f t="shared" si="35"/>
        <v>0</v>
      </c>
      <c r="DW22" s="38">
        <f t="shared" si="36"/>
        <v>-29868</v>
      </c>
      <c r="DX22" s="34">
        <v>0</v>
      </c>
      <c r="DY22" s="35">
        <v>0</v>
      </c>
      <c r="DZ22" s="35"/>
      <c r="EA22" s="35"/>
      <c r="EB22" s="35"/>
      <c r="EC22" s="35"/>
      <c r="ED22" s="35">
        <f t="shared" si="37"/>
        <v>0</v>
      </c>
      <c r="EE22" s="171">
        <f t="shared" si="54"/>
        <v>-1.5855092919313103</v>
      </c>
      <c r="EF22" s="35"/>
      <c r="EG22" s="37">
        <f t="shared" si="38"/>
        <v>0</v>
      </c>
      <c r="EH22" s="38">
        <f t="shared" si="39"/>
        <v>-29868</v>
      </c>
      <c r="EI22" s="39">
        <f t="shared" si="40"/>
        <v>29868</v>
      </c>
      <c r="EJ22" s="40">
        <f t="shared" si="41"/>
        <v>0</v>
      </c>
      <c r="EK22" s="41">
        <f t="shared" si="42"/>
        <v>5973.6</v>
      </c>
      <c r="EL22" s="41">
        <v>141348.66666666666</v>
      </c>
      <c r="EM22" s="42">
        <f t="shared" si="43"/>
        <v>-5</v>
      </c>
      <c r="EN22" s="43">
        <f t="shared" si="44"/>
        <v>-0.95773854723308316</v>
      </c>
      <c r="EO22" s="44"/>
      <c r="EP22" s="44"/>
      <c r="EQ22" s="44"/>
      <c r="ER22" s="45"/>
      <c r="ES22" s="45"/>
      <c r="ET22" s="45"/>
    </row>
    <row r="23" spans="1:150" s="13" customFormat="1" x14ac:dyDescent="0.25">
      <c r="A23" s="13" t="str">
        <f t="shared" si="0"/>
        <v/>
      </c>
      <c r="B23" s="30" t="str">
        <f t="shared" si="1"/>
        <v/>
      </c>
      <c r="C23" s="47"/>
      <c r="D23" s="32"/>
      <c r="E23" s="31"/>
      <c r="F23" s="33">
        <v>0</v>
      </c>
      <c r="G23" s="34">
        <v>0</v>
      </c>
      <c r="H23" s="35">
        <v>0</v>
      </c>
      <c r="I23" s="35"/>
      <c r="J23" s="35"/>
      <c r="K23" s="35"/>
      <c r="L23" s="35"/>
      <c r="M23" s="35">
        <f t="shared" si="2"/>
        <v>0</v>
      </c>
      <c r="N23" s="171">
        <f t="shared" si="3"/>
        <v>-1</v>
      </c>
      <c r="O23" s="35"/>
      <c r="P23" s="37">
        <f t="shared" si="4"/>
        <v>0</v>
      </c>
      <c r="Q23" s="38">
        <f t="shared" si="5"/>
        <v>0</v>
      </c>
      <c r="R23" s="34">
        <v>0</v>
      </c>
      <c r="S23" s="35">
        <v>14934</v>
      </c>
      <c r="T23" s="35"/>
      <c r="U23" s="35"/>
      <c r="V23" s="35"/>
      <c r="W23" s="35"/>
      <c r="X23" s="35">
        <f t="shared" si="6"/>
        <v>14934</v>
      </c>
      <c r="Y23" s="171">
        <f t="shared" si="7"/>
        <v>-0.5</v>
      </c>
      <c r="Z23" s="35"/>
      <c r="AA23" s="37">
        <f t="shared" si="8"/>
        <v>0</v>
      </c>
      <c r="AB23" s="38">
        <f t="shared" si="9"/>
        <v>-14934</v>
      </c>
      <c r="AC23" s="34">
        <v>0</v>
      </c>
      <c r="AD23" s="35">
        <v>14934</v>
      </c>
      <c r="AE23" s="35"/>
      <c r="AF23" s="35"/>
      <c r="AG23" s="35"/>
      <c r="AH23" s="35"/>
      <c r="AI23" s="35">
        <f t="shared" si="10"/>
        <v>14934</v>
      </c>
      <c r="AJ23" s="171">
        <f t="shared" si="45"/>
        <v>-0.33333333333333331</v>
      </c>
      <c r="AK23" s="35"/>
      <c r="AL23" s="37">
        <f t="shared" si="11"/>
        <v>0</v>
      </c>
      <c r="AM23" s="38">
        <f t="shared" si="12"/>
        <v>-29868</v>
      </c>
      <c r="AN23" s="34">
        <v>0</v>
      </c>
      <c r="AO23" s="35">
        <v>0</v>
      </c>
      <c r="AP23" s="35"/>
      <c r="AQ23" s="35"/>
      <c r="AR23" s="35"/>
      <c r="AS23" s="35"/>
      <c r="AT23" s="35">
        <f t="shared" si="13"/>
        <v>0</v>
      </c>
      <c r="AU23" s="171">
        <f t="shared" si="46"/>
        <v>-0.5</v>
      </c>
      <c r="AV23" s="35"/>
      <c r="AW23" s="37">
        <f t="shared" si="14"/>
        <v>0</v>
      </c>
      <c r="AX23" s="38">
        <f t="shared" si="15"/>
        <v>-29868</v>
      </c>
      <c r="AY23" s="34">
        <v>0</v>
      </c>
      <c r="AZ23" s="35">
        <v>0</v>
      </c>
      <c r="BA23" s="35"/>
      <c r="BB23" s="35"/>
      <c r="BC23" s="35"/>
      <c r="BD23" s="35"/>
      <c r="BE23" s="35">
        <f t="shared" si="16"/>
        <v>0</v>
      </c>
      <c r="BF23" s="171">
        <f t="shared" si="47"/>
        <v>-0.6</v>
      </c>
      <c r="BG23" s="35"/>
      <c r="BH23" s="37">
        <f t="shared" si="17"/>
        <v>0</v>
      </c>
      <c r="BI23" s="38">
        <f t="shared" si="18"/>
        <v>-29868</v>
      </c>
      <c r="BJ23" s="34">
        <v>0</v>
      </c>
      <c r="BK23" s="35">
        <v>0</v>
      </c>
      <c r="BL23" s="35"/>
      <c r="BM23" s="35"/>
      <c r="BN23" s="35"/>
      <c r="BO23" s="35"/>
      <c r="BP23" s="35">
        <f t="shared" si="19"/>
        <v>0</v>
      </c>
      <c r="BQ23" s="171">
        <f t="shared" si="48"/>
        <v>-0.66666666666666663</v>
      </c>
      <c r="BR23" s="35"/>
      <c r="BS23" s="37">
        <f t="shared" si="20"/>
        <v>0</v>
      </c>
      <c r="BT23" s="38">
        <f t="shared" si="21"/>
        <v>-29868</v>
      </c>
      <c r="BU23" s="34">
        <v>0</v>
      </c>
      <c r="BV23" s="35">
        <v>0</v>
      </c>
      <c r="BW23" s="35"/>
      <c r="BX23" s="35"/>
      <c r="BY23" s="35"/>
      <c r="BZ23" s="35"/>
      <c r="CA23" s="35">
        <f t="shared" si="22"/>
        <v>0</v>
      </c>
      <c r="CB23" s="171">
        <f t="shared" si="49"/>
        <v>-0.7142857142857143</v>
      </c>
      <c r="CC23" s="35"/>
      <c r="CD23" s="37">
        <f t="shared" si="23"/>
        <v>0</v>
      </c>
      <c r="CE23" s="38">
        <f t="shared" si="24"/>
        <v>-29868</v>
      </c>
      <c r="CF23" s="34">
        <v>0</v>
      </c>
      <c r="CG23" s="35">
        <v>0</v>
      </c>
      <c r="CH23" s="35"/>
      <c r="CI23" s="35"/>
      <c r="CJ23" s="35"/>
      <c r="CK23" s="35"/>
      <c r="CL23" s="35">
        <f t="shared" si="25"/>
        <v>0</v>
      </c>
      <c r="CM23" s="171">
        <f t="shared" si="50"/>
        <v>-0.75</v>
      </c>
      <c r="CN23" s="35"/>
      <c r="CO23" s="37">
        <f t="shared" si="26"/>
        <v>0</v>
      </c>
      <c r="CP23" s="38">
        <f t="shared" si="27"/>
        <v>-29868</v>
      </c>
      <c r="CQ23" s="34">
        <v>0</v>
      </c>
      <c r="CR23" s="35">
        <v>0</v>
      </c>
      <c r="CS23" s="35"/>
      <c r="CT23" s="35"/>
      <c r="CU23" s="35"/>
      <c r="CV23" s="35"/>
      <c r="CW23" s="35">
        <f t="shared" si="28"/>
        <v>0</v>
      </c>
      <c r="CX23" s="171">
        <f t="shared" si="51"/>
        <v>-0.77777777777777779</v>
      </c>
      <c r="CY23" s="35"/>
      <c r="CZ23" s="37">
        <f t="shared" si="29"/>
        <v>0</v>
      </c>
      <c r="DA23" s="38">
        <f t="shared" si="30"/>
        <v>-29868</v>
      </c>
      <c r="DB23" s="34">
        <v>0</v>
      </c>
      <c r="DC23" s="35">
        <v>0</v>
      </c>
      <c r="DD23" s="35"/>
      <c r="DE23" s="35"/>
      <c r="DF23" s="35"/>
      <c r="DG23" s="35"/>
      <c r="DH23" s="35">
        <f t="shared" si="31"/>
        <v>0</v>
      </c>
      <c r="DI23" s="171">
        <f t="shared" si="52"/>
        <v>-0.8</v>
      </c>
      <c r="DJ23" s="35"/>
      <c r="DK23" s="37">
        <f t="shared" si="32"/>
        <v>0</v>
      </c>
      <c r="DL23" s="38">
        <f t="shared" si="33"/>
        <v>-29868</v>
      </c>
      <c r="DM23" s="34">
        <v>0</v>
      </c>
      <c r="DN23" s="35">
        <v>0</v>
      </c>
      <c r="DO23" s="35"/>
      <c r="DP23" s="35"/>
      <c r="DQ23" s="35"/>
      <c r="DR23" s="35"/>
      <c r="DS23" s="35">
        <f t="shared" si="34"/>
        <v>0</v>
      </c>
      <c r="DT23" s="171">
        <f t="shared" si="53"/>
        <v>-0.81818181818181823</v>
      </c>
      <c r="DU23" s="35"/>
      <c r="DV23" s="37">
        <f t="shared" si="35"/>
        <v>0</v>
      </c>
      <c r="DW23" s="38">
        <f t="shared" si="36"/>
        <v>-29868</v>
      </c>
      <c r="DX23" s="34">
        <v>0</v>
      </c>
      <c r="DY23" s="35">
        <v>0</v>
      </c>
      <c r="DZ23" s="35"/>
      <c r="EA23" s="35"/>
      <c r="EB23" s="35"/>
      <c r="EC23" s="35"/>
      <c r="ED23" s="35">
        <f t="shared" si="37"/>
        <v>0</v>
      </c>
      <c r="EE23" s="171">
        <f t="shared" si="54"/>
        <v>-0.83333333333333337</v>
      </c>
      <c r="EF23" s="35"/>
      <c r="EG23" s="37">
        <f t="shared" si="38"/>
        <v>0</v>
      </c>
      <c r="EH23" s="38">
        <f t="shared" si="39"/>
        <v>-29868</v>
      </c>
      <c r="EI23" s="39">
        <f t="shared" si="40"/>
        <v>29868</v>
      </c>
      <c r="EJ23" s="40">
        <f t="shared" si="41"/>
        <v>0</v>
      </c>
      <c r="EK23" s="41">
        <f t="shared" si="42"/>
        <v>5973.6</v>
      </c>
      <c r="EL23" s="41">
        <v>74.833333333333329</v>
      </c>
      <c r="EM23" s="42">
        <f t="shared" si="43"/>
        <v>-5</v>
      </c>
      <c r="EN23" s="43">
        <f t="shared" si="44"/>
        <v>78.825389755011145</v>
      </c>
      <c r="EO23" s="14"/>
      <c r="EP23" s="14"/>
      <c r="EQ23" s="14"/>
      <c r="ER23" s="7"/>
      <c r="ES23" s="7"/>
      <c r="ET23" s="7"/>
    </row>
    <row r="24" spans="1:150" s="46" customFormat="1" x14ac:dyDescent="0.25">
      <c r="A24" s="13" t="str">
        <f t="shared" si="0"/>
        <v/>
      </c>
      <c r="B24" s="30" t="str">
        <f t="shared" si="1"/>
        <v/>
      </c>
      <c r="C24" s="48"/>
      <c r="D24" s="32"/>
      <c r="E24" s="31"/>
      <c r="F24" s="33">
        <v>0</v>
      </c>
      <c r="G24" s="34">
        <v>0</v>
      </c>
      <c r="H24" s="35">
        <v>0</v>
      </c>
      <c r="I24" s="35"/>
      <c r="J24" s="35"/>
      <c r="K24" s="35"/>
      <c r="L24" s="35"/>
      <c r="M24" s="35">
        <f t="shared" si="2"/>
        <v>0</v>
      </c>
      <c r="N24" s="171">
        <f t="shared" si="3"/>
        <v>-1</v>
      </c>
      <c r="O24" s="35"/>
      <c r="P24" s="37">
        <f t="shared" si="4"/>
        <v>0</v>
      </c>
      <c r="Q24" s="38">
        <f t="shared" si="5"/>
        <v>0</v>
      </c>
      <c r="R24" s="34">
        <v>0</v>
      </c>
      <c r="S24" s="35">
        <v>14934</v>
      </c>
      <c r="T24" s="35"/>
      <c r="U24" s="35"/>
      <c r="V24" s="35"/>
      <c r="W24" s="35"/>
      <c r="X24" s="35">
        <f t="shared" si="6"/>
        <v>14934</v>
      </c>
      <c r="Y24" s="171">
        <f t="shared" si="7"/>
        <v>-0.45135929463629682</v>
      </c>
      <c r="Z24" s="35"/>
      <c r="AA24" s="37">
        <f t="shared" si="8"/>
        <v>0</v>
      </c>
      <c r="AB24" s="38">
        <f t="shared" si="9"/>
        <v>-14934</v>
      </c>
      <c r="AC24" s="34">
        <v>0</v>
      </c>
      <c r="AD24" s="35">
        <v>14934</v>
      </c>
      <c r="AE24" s="35"/>
      <c r="AF24" s="35"/>
      <c r="AG24" s="35"/>
      <c r="AH24" s="35"/>
      <c r="AI24" s="35">
        <f t="shared" si="10"/>
        <v>14934</v>
      </c>
      <c r="AJ24" s="171">
        <f t="shared" si="45"/>
        <v>-0.29145514067466904</v>
      </c>
      <c r="AK24" s="35"/>
      <c r="AL24" s="37">
        <f t="shared" si="11"/>
        <v>0</v>
      </c>
      <c r="AM24" s="38">
        <f t="shared" si="12"/>
        <v>-29868</v>
      </c>
      <c r="AN24" s="34">
        <v>0</v>
      </c>
      <c r="AO24" s="35">
        <v>0</v>
      </c>
      <c r="AP24" s="35"/>
      <c r="AQ24" s="35"/>
      <c r="AR24" s="35"/>
      <c r="AS24" s="35"/>
      <c r="AT24" s="35">
        <f t="shared" si="13"/>
        <v>0</v>
      </c>
      <c r="AU24" s="171">
        <f t="shared" si="46"/>
        <v>-0.47680773542600896</v>
      </c>
      <c r="AV24" s="35"/>
      <c r="AW24" s="37">
        <f t="shared" si="14"/>
        <v>0</v>
      </c>
      <c r="AX24" s="38">
        <f t="shared" si="15"/>
        <v>-29868</v>
      </c>
      <c r="AY24" s="34">
        <v>0</v>
      </c>
      <c r="AZ24" s="35">
        <v>0</v>
      </c>
      <c r="BA24" s="35"/>
      <c r="BB24" s="35"/>
      <c r="BC24" s="35"/>
      <c r="BD24" s="35"/>
      <c r="BE24" s="35">
        <f t="shared" si="16"/>
        <v>0</v>
      </c>
      <c r="BF24" s="171">
        <f t="shared" si="47"/>
        <v>-0.58529338257754571</v>
      </c>
      <c r="BG24" s="35"/>
      <c r="BH24" s="37">
        <f t="shared" si="17"/>
        <v>0</v>
      </c>
      <c r="BI24" s="38">
        <f t="shared" si="18"/>
        <v>-29868</v>
      </c>
      <c r="BJ24" s="34">
        <v>0</v>
      </c>
      <c r="BK24" s="35">
        <v>0</v>
      </c>
      <c r="BL24" s="35"/>
      <c r="BM24" s="35"/>
      <c r="BN24" s="35"/>
      <c r="BO24" s="35"/>
      <c r="BP24" s="35">
        <f t="shared" si="19"/>
        <v>0</v>
      </c>
      <c r="BQ24" s="171">
        <f t="shared" si="48"/>
        <v>-0.65651593909563455</v>
      </c>
      <c r="BR24" s="35"/>
      <c r="BS24" s="37">
        <f t="shared" si="20"/>
        <v>0</v>
      </c>
      <c r="BT24" s="38">
        <f t="shared" si="21"/>
        <v>-29868</v>
      </c>
      <c r="BU24" s="34">
        <v>0</v>
      </c>
      <c r="BV24" s="35">
        <v>0</v>
      </c>
      <c r="BW24" s="35"/>
      <c r="BX24" s="35"/>
      <c r="BY24" s="35"/>
      <c r="BZ24" s="35"/>
      <c r="CA24" s="35">
        <f t="shared" si="22"/>
        <v>0</v>
      </c>
      <c r="CB24" s="171">
        <f t="shared" si="49"/>
        <v>-0.70686033958190209</v>
      </c>
      <c r="CC24" s="35"/>
      <c r="CD24" s="37">
        <f t="shared" si="23"/>
        <v>0</v>
      </c>
      <c r="CE24" s="38">
        <f t="shared" si="24"/>
        <v>-29868</v>
      </c>
      <c r="CF24" s="34">
        <v>0</v>
      </c>
      <c r="CG24" s="35">
        <v>0</v>
      </c>
      <c r="CH24" s="35"/>
      <c r="CI24" s="35"/>
      <c r="CJ24" s="35"/>
      <c r="CK24" s="35"/>
      <c r="CL24" s="35">
        <f t="shared" si="25"/>
        <v>0</v>
      </c>
      <c r="CM24" s="171">
        <f t="shared" si="50"/>
        <v>-0.7443333561596932</v>
      </c>
      <c r="CN24" s="35"/>
      <c r="CO24" s="37">
        <f t="shared" si="26"/>
        <v>0</v>
      </c>
      <c r="CP24" s="38">
        <f t="shared" si="27"/>
        <v>-29868</v>
      </c>
      <c r="CQ24" s="34">
        <v>0</v>
      </c>
      <c r="CR24" s="35">
        <v>0</v>
      </c>
      <c r="CS24" s="35"/>
      <c r="CT24" s="35"/>
      <c r="CU24" s="35"/>
      <c r="CV24" s="35"/>
      <c r="CW24" s="35">
        <f t="shared" si="28"/>
        <v>0</v>
      </c>
      <c r="CX24" s="171">
        <f t="shared" si="51"/>
        <v>-0.77331167746929974</v>
      </c>
      <c r="CY24" s="35"/>
      <c r="CZ24" s="37">
        <f t="shared" si="29"/>
        <v>0</v>
      </c>
      <c r="DA24" s="38">
        <f t="shared" si="30"/>
        <v>-29868</v>
      </c>
      <c r="DB24" s="34">
        <v>0</v>
      </c>
      <c r="DC24" s="35">
        <v>0</v>
      </c>
      <c r="DD24" s="35"/>
      <c r="DE24" s="35"/>
      <c r="DF24" s="35"/>
      <c r="DG24" s="35"/>
      <c r="DH24" s="35">
        <f t="shared" si="31"/>
        <v>0</v>
      </c>
      <c r="DI24" s="171">
        <f t="shared" si="52"/>
        <v>-0.79638971450385843</v>
      </c>
      <c r="DJ24" s="35"/>
      <c r="DK24" s="37">
        <f t="shared" si="32"/>
        <v>0</v>
      </c>
      <c r="DL24" s="38">
        <f t="shared" si="33"/>
        <v>-29868</v>
      </c>
      <c r="DM24" s="34">
        <v>0</v>
      </c>
      <c r="DN24" s="35">
        <v>0</v>
      </c>
      <c r="DO24" s="35"/>
      <c r="DP24" s="35"/>
      <c r="DQ24" s="35"/>
      <c r="DR24" s="35"/>
      <c r="DS24" s="35">
        <f t="shared" si="34"/>
        <v>0</v>
      </c>
      <c r="DT24" s="171">
        <f t="shared" si="53"/>
        <v>-0.81520299951740438</v>
      </c>
      <c r="DU24" s="35"/>
      <c r="DV24" s="37">
        <f t="shared" si="35"/>
        <v>0</v>
      </c>
      <c r="DW24" s="38">
        <f t="shared" si="36"/>
        <v>-29868</v>
      </c>
      <c r="DX24" s="34">
        <v>0</v>
      </c>
      <c r="DY24" s="35">
        <v>0</v>
      </c>
      <c r="DZ24" s="35"/>
      <c r="EA24" s="35"/>
      <c r="EB24" s="35"/>
      <c r="EC24" s="35"/>
      <c r="ED24" s="35">
        <f t="shared" si="37"/>
        <v>0</v>
      </c>
      <c r="EE24" s="171">
        <f t="shared" si="54"/>
        <v>-0.83083371091980063</v>
      </c>
      <c r="EF24" s="35"/>
      <c r="EG24" s="37">
        <f t="shared" si="38"/>
        <v>0</v>
      </c>
      <c r="EH24" s="38">
        <f t="shared" si="39"/>
        <v>-29868</v>
      </c>
      <c r="EI24" s="39">
        <f t="shared" si="40"/>
        <v>29868</v>
      </c>
      <c r="EJ24" s="40">
        <f t="shared" si="41"/>
        <v>0</v>
      </c>
      <c r="EK24" s="41">
        <f t="shared" si="42"/>
        <v>5973.6</v>
      </c>
      <c r="EL24" s="41">
        <v>0</v>
      </c>
      <c r="EM24" s="42">
        <f t="shared" si="43"/>
        <v>-5</v>
      </c>
      <c r="EN24" s="43" t="e">
        <f t="shared" si="44"/>
        <v>#DIV/0!</v>
      </c>
      <c r="EO24" s="44"/>
      <c r="EP24" s="44"/>
      <c r="EQ24" s="44"/>
      <c r="ER24" s="45"/>
      <c r="ES24" s="45"/>
      <c r="ET24" s="45"/>
    </row>
    <row r="25" spans="1:150" s="13" customFormat="1" x14ac:dyDescent="0.25">
      <c r="A25" s="13" t="str">
        <f t="shared" si="0"/>
        <v/>
      </c>
      <c r="B25" s="30" t="str">
        <f t="shared" si="1"/>
        <v/>
      </c>
      <c r="C25" s="47"/>
      <c r="D25" s="32"/>
      <c r="E25" s="31"/>
      <c r="F25" s="33">
        <v>0</v>
      </c>
      <c r="G25" s="34">
        <v>0</v>
      </c>
      <c r="H25" s="35">
        <v>0</v>
      </c>
      <c r="I25" s="35"/>
      <c r="J25" s="35"/>
      <c r="K25" s="35"/>
      <c r="L25" s="35"/>
      <c r="M25" s="35">
        <f t="shared" si="2"/>
        <v>0</v>
      </c>
      <c r="N25" s="171">
        <f t="shared" si="3"/>
        <v>-1</v>
      </c>
      <c r="O25" s="35"/>
      <c r="P25" s="37">
        <f t="shared" si="4"/>
        <v>0</v>
      </c>
      <c r="Q25" s="38">
        <f t="shared" si="5"/>
        <v>0</v>
      </c>
      <c r="R25" s="34">
        <v>0</v>
      </c>
      <c r="S25" s="35">
        <v>14934</v>
      </c>
      <c r="T25" s="35"/>
      <c r="U25" s="35"/>
      <c r="V25" s="35"/>
      <c r="W25" s="35"/>
      <c r="X25" s="35">
        <f t="shared" si="6"/>
        <v>14934</v>
      </c>
      <c r="Y25" s="171">
        <f t="shared" si="7"/>
        <v>-0.47524508942689481</v>
      </c>
      <c r="Z25" s="35"/>
      <c r="AA25" s="37">
        <f t="shared" si="8"/>
        <v>0</v>
      </c>
      <c r="AB25" s="38">
        <f t="shared" si="9"/>
        <v>-14934</v>
      </c>
      <c r="AC25" s="34">
        <v>0</v>
      </c>
      <c r="AD25" s="35">
        <v>14934</v>
      </c>
      <c r="AE25" s="35"/>
      <c r="AF25" s="35"/>
      <c r="AG25" s="35"/>
      <c r="AH25" s="35"/>
      <c r="AI25" s="35">
        <f t="shared" si="10"/>
        <v>14934</v>
      </c>
      <c r="AJ25" s="171">
        <f t="shared" si="45"/>
        <v>-0.31168621667089164</v>
      </c>
      <c r="AK25" s="35"/>
      <c r="AL25" s="37">
        <f t="shared" si="11"/>
        <v>0</v>
      </c>
      <c r="AM25" s="38">
        <f t="shared" si="12"/>
        <v>-29868</v>
      </c>
      <c r="AN25" s="34">
        <v>0</v>
      </c>
      <c r="AO25" s="35">
        <v>0</v>
      </c>
      <c r="AP25" s="35"/>
      <c r="AQ25" s="35"/>
      <c r="AR25" s="35"/>
      <c r="AS25" s="35"/>
      <c r="AT25" s="35">
        <f t="shared" si="13"/>
        <v>0</v>
      </c>
      <c r="AU25" s="171">
        <f t="shared" si="46"/>
        <v>-0.4879215457678262</v>
      </c>
      <c r="AV25" s="35"/>
      <c r="AW25" s="37">
        <f t="shared" si="14"/>
        <v>0</v>
      </c>
      <c r="AX25" s="38">
        <f t="shared" si="15"/>
        <v>-29868</v>
      </c>
      <c r="AY25" s="34">
        <v>0</v>
      </c>
      <c r="AZ25" s="35">
        <v>0</v>
      </c>
      <c r="BA25" s="35"/>
      <c r="BB25" s="35"/>
      <c r="BC25" s="35"/>
      <c r="BD25" s="35"/>
      <c r="BE25" s="35">
        <f t="shared" si="16"/>
        <v>0</v>
      </c>
      <c r="BF25" s="171">
        <f t="shared" si="47"/>
        <v>-0.5923069573169899</v>
      </c>
      <c r="BG25" s="35"/>
      <c r="BH25" s="37">
        <f t="shared" si="17"/>
        <v>0</v>
      </c>
      <c r="BI25" s="38">
        <f t="shared" si="18"/>
        <v>-29868</v>
      </c>
      <c r="BJ25" s="34">
        <v>0</v>
      </c>
      <c r="BK25" s="35">
        <v>0</v>
      </c>
      <c r="BL25" s="35"/>
      <c r="BM25" s="35"/>
      <c r="BN25" s="35"/>
      <c r="BO25" s="35"/>
      <c r="BP25" s="35">
        <f t="shared" si="19"/>
        <v>0</v>
      </c>
      <c r="BQ25" s="171">
        <f t="shared" si="48"/>
        <v>-0.66134134588128579</v>
      </c>
      <c r="BR25" s="35"/>
      <c r="BS25" s="37">
        <f t="shared" si="20"/>
        <v>0</v>
      </c>
      <c r="BT25" s="38">
        <f t="shared" si="21"/>
        <v>-29868</v>
      </c>
      <c r="BU25" s="34">
        <v>0</v>
      </c>
      <c r="BV25" s="35">
        <v>0</v>
      </c>
      <c r="BW25" s="35"/>
      <c r="BX25" s="35"/>
      <c r="BY25" s="35"/>
      <c r="BZ25" s="35"/>
      <c r="CA25" s="35">
        <f t="shared" si="22"/>
        <v>0</v>
      </c>
      <c r="CB25" s="171">
        <f t="shared" si="49"/>
        <v>-0.71038214275325073</v>
      </c>
      <c r="CC25" s="35"/>
      <c r="CD25" s="37">
        <f t="shared" si="23"/>
        <v>0</v>
      </c>
      <c r="CE25" s="38">
        <f t="shared" si="24"/>
        <v>-29868</v>
      </c>
      <c r="CF25" s="34">
        <v>0</v>
      </c>
      <c r="CG25" s="35">
        <v>0</v>
      </c>
      <c r="CH25" s="35"/>
      <c r="CI25" s="35"/>
      <c r="CJ25" s="35"/>
      <c r="CK25" s="35"/>
      <c r="CL25" s="35">
        <f t="shared" si="25"/>
        <v>0</v>
      </c>
      <c r="CM25" s="171">
        <f t="shared" si="50"/>
        <v>-0.74701642343494579</v>
      </c>
      <c r="CN25" s="35"/>
      <c r="CO25" s="37">
        <f t="shared" si="26"/>
        <v>0</v>
      </c>
      <c r="CP25" s="38">
        <f t="shared" si="27"/>
        <v>-29868</v>
      </c>
      <c r="CQ25" s="34">
        <v>0</v>
      </c>
      <c r="CR25" s="35">
        <v>0</v>
      </c>
      <c r="CS25" s="35"/>
      <c r="CT25" s="35"/>
      <c r="CU25" s="35"/>
      <c r="CV25" s="35"/>
      <c r="CW25" s="35">
        <f t="shared" si="28"/>
        <v>0</v>
      </c>
      <c r="CX25" s="171">
        <f t="shared" si="51"/>
        <v>-0.77542350579336372</v>
      </c>
      <c r="CY25" s="35"/>
      <c r="CZ25" s="37">
        <f t="shared" si="29"/>
        <v>0</v>
      </c>
      <c r="DA25" s="38">
        <f t="shared" si="30"/>
        <v>-29868</v>
      </c>
      <c r="DB25" s="34">
        <v>0</v>
      </c>
      <c r="DC25" s="35">
        <v>0</v>
      </c>
      <c r="DD25" s="35"/>
      <c r="DE25" s="35"/>
      <c r="DF25" s="35"/>
      <c r="DG25" s="35"/>
      <c r="DH25" s="35">
        <f t="shared" si="31"/>
        <v>0</v>
      </c>
      <c r="DI25" s="171">
        <f t="shared" si="52"/>
        <v>-0.79809505783101586</v>
      </c>
      <c r="DJ25" s="35"/>
      <c r="DK25" s="37">
        <f t="shared" si="32"/>
        <v>0</v>
      </c>
      <c r="DL25" s="38">
        <f t="shared" si="33"/>
        <v>-29868</v>
      </c>
      <c r="DM25" s="34">
        <v>0</v>
      </c>
      <c r="DN25" s="35">
        <v>0</v>
      </c>
      <c r="DO25" s="35"/>
      <c r="DP25" s="35"/>
      <c r="DQ25" s="35"/>
      <c r="DR25" s="35"/>
      <c r="DS25" s="35">
        <f t="shared" si="34"/>
        <v>0</v>
      </c>
      <c r="DT25" s="171">
        <f t="shared" si="53"/>
        <v>-0.81660884781874554</v>
      </c>
      <c r="DU25" s="35"/>
      <c r="DV25" s="37">
        <f t="shared" si="35"/>
        <v>0</v>
      </c>
      <c r="DW25" s="38">
        <f t="shared" si="36"/>
        <v>-29868</v>
      </c>
      <c r="DX25" s="34">
        <v>0</v>
      </c>
      <c r="DY25" s="35">
        <v>0</v>
      </c>
      <c r="DZ25" s="35"/>
      <c r="EA25" s="35"/>
      <c r="EB25" s="35"/>
      <c r="EC25" s="35"/>
      <c r="ED25" s="35">
        <f t="shared" si="37"/>
        <v>0</v>
      </c>
      <c r="EE25" s="171">
        <f t="shared" si="54"/>
        <v>-0.83201255350142578</v>
      </c>
      <c r="EF25" s="35"/>
      <c r="EG25" s="37">
        <f t="shared" si="38"/>
        <v>0</v>
      </c>
      <c r="EH25" s="38">
        <f t="shared" si="39"/>
        <v>-29868</v>
      </c>
      <c r="EI25" s="39">
        <f t="shared" si="40"/>
        <v>29868</v>
      </c>
      <c r="EJ25" s="40">
        <f t="shared" si="41"/>
        <v>0</v>
      </c>
      <c r="EK25" s="41">
        <f t="shared" si="42"/>
        <v>5973.6</v>
      </c>
      <c r="EL25" s="41">
        <v>117.41666666666667</v>
      </c>
      <c r="EM25" s="42">
        <f t="shared" si="43"/>
        <v>-5</v>
      </c>
      <c r="EN25" s="43">
        <f t="shared" si="44"/>
        <v>49.875230660042583</v>
      </c>
      <c r="EO25" s="14"/>
      <c r="EP25" s="14"/>
      <c r="EQ25" s="14"/>
      <c r="ER25" s="7"/>
      <c r="ES25" s="7"/>
      <c r="ET25" s="7"/>
    </row>
    <row r="26" spans="1:150" s="46" customFormat="1" x14ac:dyDescent="0.25">
      <c r="A26" s="13" t="str">
        <f t="shared" si="0"/>
        <v/>
      </c>
      <c r="B26" s="30" t="str">
        <f t="shared" si="1"/>
        <v/>
      </c>
      <c r="C26" s="48"/>
      <c r="D26" s="32"/>
      <c r="E26" s="31"/>
      <c r="F26" s="33">
        <v>0</v>
      </c>
      <c r="G26" s="34">
        <v>0</v>
      </c>
      <c r="H26" s="35">
        <v>0</v>
      </c>
      <c r="I26" s="35"/>
      <c r="J26" s="35"/>
      <c r="K26" s="35"/>
      <c r="L26" s="35"/>
      <c r="M26" s="35">
        <f t="shared" si="2"/>
        <v>0</v>
      </c>
      <c r="N26" s="171">
        <f t="shared" si="3"/>
        <v>-1</v>
      </c>
      <c r="O26" s="35"/>
      <c r="P26" s="37">
        <f t="shared" si="4"/>
        <v>0</v>
      </c>
      <c r="Q26" s="38">
        <f t="shared" si="5"/>
        <v>0</v>
      </c>
      <c r="R26" s="34">
        <v>0</v>
      </c>
      <c r="S26" s="35">
        <v>14934</v>
      </c>
      <c r="T26" s="35"/>
      <c r="U26" s="35"/>
      <c r="V26" s="35"/>
      <c r="W26" s="35"/>
      <c r="X26" s="35">
        <f t="shared" si="6"/>
        <v>14934</v>
      </c>
      <c r="Y26" s="171">
        <f t="shared" si="7"/>
        <v>-0.43842364532019706</v>
      </c>
      <c r="Z26" s="35"/>
      <c r="AA26" s="37">
        <f t="shared" si="8"/>
        <v>0</v>
      </c>
      <c r="AB26" s="38">
        <f t="shared" si="9"/>
        <v>-14934</v>
      </c>
      <c r="AC26" s="34">
        <v>0</v>
      </c>
      <c r="AD26" s="35">
        <v>14934</v>
      </c>
      <c r="AE26" s="35"/>
      <c r="AF26" s="35"/>
      <c r="AG26" s="35"/>
      <c r="AH26" s="35"/>
      <c r="AI26" s="35">
        <f t="shared" si="10"/>
        <v>14934</v>
      </c>
      <c r="AJ26" s="171">
        <f t="shared" si="45"/>
        <v>-0.28075709779179808</v>
      </c>
      <c r="AK26" s="35"/>
      <c r="AL26" s="37">
        <f t="shared" si="11"/>
        <v>0</v>
      </c>
      <c r="AM26" s="38">
        <f t="shared" si="12"/>
        <v>-29868</v>
      </c>
      <c r="AN26" s="34">
        <v>0</v>
      </c>
      <c r="AO26" s="35">
        <v>0</v>
      </c>
      <c r="AP26" s="35"/>
      <c r="AQ26" s="35"/>
      <c r="AR26" s="35"/>
      <c r="AS26" s="35"/>
      <c r="AT26" s="35">
        <f t="shared" si="13"/>
        <v>0</v>
      </c>
      <c r="AU26" s="171">
        <f t="shared" si="46"/>
        <v>-0.47099767981438517</v>
      </c>
      <c r="AV26" s="35"/>
      <c r="AW26" s="37">
        <f t="shared" si="14"/>
        <v>0</v>
      </c>
      <c r="AX26" s="38">
        <f t="shared" si="15"/>
        <v>-29868</v>
      </c>
      <c r="AY26" s="34">
        <v>0</v>
      </c>
      <c r="AZ26" s="35">
        <v>0</v>
      </c>
      <c r="BA26" s="35"/>
      <c r="BB26" s="35"/>
      <c r="BC26" s="35"/>
      <c r="BD26" s="35"/>
      <c r="BE26" s="35">
        <f t="shared" si="16"/>
        <v>0</v>
      </c>
      <c r="BF26" s="171">
        <f t="shared" si="47"/>
        <v>-0.58165137614678897</v>
      </c>
      <c r="BG26" s="35"/>
      <c r="BH26" s="37">
        <f t="shared" si="17"/>
        <v>0</v>
      </c>
      <c r="BI26" s="38">
        <f t="shared" si="18"/>
        <v>-29868</v>
      </c>
      <c r="BJ26" s="34">
        <v>0</v>
      </c>
      <c r="BK26" s="35">
        <v>0</v>
      </c>
      <c r="BL26" s="35"/>
      <c r="BM26" s="35"/>
      <c r="BN26" s="35"/>
      <c r="BO26" s="35"/>
      <c r="BP26" s="35">
        <f t="shared" si="19"/>
        <v>0</v>
      </c>
      <c r="BQ26" s="171">
        <f t="shared" si="48"/>
        <v>-0.65402124430955999</v>
      </c>
      <c r="BR26" s="35"/>
      <c r="BS26" s="37">
        <f t="shared" si="20"/>
        <v>0</v>
      </c>
      <c r="BT26" s="38">
        <f t="shared" si="21"/>
        <v>-29868</v>
      </c>
      <c r="BU26" s="34">
        <v>0</v>
      </c>
      <c r="BV26" s="35">
        <v>0</v>
      </c>
      <c r="BW26" s="35"/>
      <c r="BX26" s="35"/>
      <c r="BY26" s="35"/>
      <c r="BZ26" s="35"/>
      <c r="CA26" s="35">
        <f t="shared" si="22"/>
        <v>0</v>
      </c>
      <c r="CB26" s="171">
        <f t="shared" si="49"/>
        <v>-0.70504527813712803</v>
      </c>
      <c r="CC26" s="35"/>
      <c r="CD26" s="37">
        <f t="shared" si="23"/>
        <v>0</v>
      </c>
      <c r="CE26" s="38">
        <f t="shared" si="24"/>
        <v>-29868</v>
      </c>
      <c r="CF26" s="34">
        <v>0</v>
      </c>
      <c r="CG26" s="35">
        <v>0</v>
      </c>
      <c r="CH26" s="35"/>
      <c r="CI26" s="35"/>
      <c r="CJ26" s="35"/>
      <c r="CK26" s="35"/>
      <c r="CL26" s="35">
        <f t="shared" si="25"/>
        <v>0</v>
      </c>
      <c r="CM26" s="171">
        <f t="shared" si="50"/>
        <v>-0.74295377677564822</v>
      </c>
      <c r="CN26" s="35"/>
      <c r="CO26" s="37">
        <f t="shared" si="26"/>
        <v>0</v>
      </c>
      <c r="CP26" s="38">
        <f t="shared" si="27"/>
        <v>-29868</v>
      </c>
      <c r="CQ26" s="34">
        <v>0</v>
      </c>
      <c r="CR26" s="35">
        <v>0</v>
      </c>
      <c r="CS26" s="35"/>
      <c r="CT26" s="35"/>
      <c r="CU26" s="35"/>
      <c r="CV26" s="35"/>
      <c r="CW26" s="35">
        <f t="shared" si="28"/>
        <v>0</v>
      </c>
      <c r="CX26" s="171">
        <f t="shared" si="51"/>
        <v>-0.77222777222777228</v>
      </c>
      <c r="CY26" s="35"/>
      <c r="CZ26" s="37">
        <f t="shared" si="29"/>
        <v>0</v>
      </c>
      <c r="DA26" s="38">
        <f t="shared" si="30"/>
        <v>-29868</v>
      </c>
      <c r="DB26" s="34">
        <v>0</v>
      </c>
      <c r="DC26" s="35">
        <v>0</v>
      </c>
      <c r="DD26" s="35"/>
      <c r="DE26" s="35"/>
      <c r="DF26" s="35"/>
      <c r="DG26" s="35"/>
      <c r="DH26" s="35">
        <f t="shared" si="31"/>
        <v>0</v>
      </c>
      <c r="DI26" s="171">
        <f t="shared" si="52"/>
        <v>-0.79551569506726461</v>
      </c>
      <c r="DJ26" s="35"/>
      <c r="DK26" s="37">
        <f t="shared" si="32"/>
        <v>0</v>
      </c>
      <c r="DL26" s="38">
        <f t="shared" si="33"/>
        <v>-29868</v>
      </c>
      <c r="DM26" s="34">
        <v>0</v>
      </c>
      <c r="DN26" s="35">
        <v>0</v>
      </c>
      <c r="DO26" s="35"/>
      <c r="DP26" s="35"/>
      <c r="DQ26" s="35"/>
      <c r="DR26" s="35"/>
      <c r="DS26" s="35">
        <f t="shared" si="34"/>
        <v>0</v>
      </c>
      <c r="DT26" s="171">
        <f t="shared" si="53"/>
        <v>-0.81448331977217248</v>
      </c>
      <c r="DU26" s="35"/>
      <c r="DV26" s="37">
        <f t="shared" si="35"/>
        <v>0</v>
      </c>
      <c r="DW26" s="38">
        <f t="shared" si="36"/>
        <v>-29868</v>
      </c>
      <c r="DX26" s="34">
        <v>0</v>
      </c>
      <c r="DY26" s="35">
        <v>0</v>
      </c>
      <c r="DZ26" s="35"/>
      <c r="EA26" s="35"/>
      <c r="EB26" s="35"/>
      <c r="EC26" s="35"/>
      <c r="ED26" s="35">
        <f t="shared" si="37"/>
        <v>0</v>
      </c>
      <c r="EE26" s="171">
        <f t="shared" si="54"/>
        <v>-0.83023082650781832</v>
      </c>
      <c r="EF26" s="35"/>
      <c r="EG26" s="37">
        <f t="shared" si="38"/>
        <v>0</v>
      </c>
      <c r="EH26" s="38">
        <f t="shared" si="39"/>
        <v>-29868</v>
      </c>
      <c r="EI26" s="39">
        <f t="shared" si="40"/>
        <v>29868</v>
      </c>
      <c r="EJ26" s="40">
        <f t="shared" si="41"/>
        <v>0</v>
      </c>
      <c r="EK26" s="41">
        <f t="shared" si="42"/>
        <v>5973.6</v>
      </c>
      <c r="EL26" s="41">
        <v>0</v>
      </c>
      <c r="EM26" s="42">
        <f t="shared" si="43"/>
        <v>-5</v>
      </c>
      <c r="EN26" s="43" t="e">
        <f t="shared" si="44"/>
        <v>#DIV/0!</v>
      </c>
      <c r="EO26" s="44"/>
      <c r="EP26" s="44"/>
      <c r="EQ26" s="44"/>
      <c r="ER26" s="45"/>
      <c r="ES26" s="45"/>
      <c r="ET26" s="45"/>
    </row>
    <row r="27" spans="1:150" s="13" customFormat="1" x14ac:dyDescent="0.25">
      <c r="A27" s="13" t="str">
        <f t="shared" si="0"/>
        <v/>
      </c>
      <c r="B27" s="30" t="str">
        <f t="shared" si="1"/>
        <v/>
      </c>
      <c r="C27" s="47"/>
      <c r="D27" s="32"/>
      <c r="E27" s="31"/>
      <c r="F27" s="33">
        <v>0</v>
      </c>
      <c r="G27" s="34">
        <v>0</v>
      </c>
      <c r="H27" s="35">
        <v>0</v>
      </c>
      <c r="I27" s="35"/>
      <c r="J27" s="35"/>
      <c r="K27" s="35"/>
      <c r="L27" s="35"/>
      <c r="M27" s="35">
        <f t="shared" si="2"/>
        <v>0</v>
      </c>
      <c r="N27" s="171">
        <f t="shared" si="3"/>
        <v>-1</v>
      </c>
      <c r="O27" s="35"/>
      <c r="P27" s="37">
        <f t="shared" si="4"/>
        <v>0</v>
      </c>
      <c r="Q27" s="38">
        <f t="shared" si="5"/>
        <v>0</v>
      </c>
      <c r="R27" s="34">
        <v>0</v>
      </c>
      <c r="S27" s="35">
        <v>14934</v>
      </c>
      <c r="T27" s="35"/>
      <c r="U27" s="35"/>
      <c r="V27" s="35"/>
      <c r="W27" s="35"/>
      <c r="X27" s="35">
        <f t="shared" si="6"/>
        <v>14934</v>
      </c>
      <c r="Y27" s="171">
        <f t="shared" si="7"/>
        <v>-0.43751412429378533</v>
      </c>
      <c r="Z27" s="35"/>
      <c r="AA27" s="37">
        <f t="shared" si="8"/>
        <v>0</v>
      </c>
      <c r="AB27" s="38">
        <f t="shared" si="9"/>
        <v>-14934</v>
      </c>
      <c r="AC27" s="34">
        <v>0</v>
      </c>
      <c r="AD27" s="35">
        <v>14934</v>
      </c>
      <c r="AE27" s="35"/>
      <c r="AF27" s="35"/>
      <c r="AG27" s="35"/>
      <c r="AH27" s="35"/>
      <c r="AI27" s="35">
        <f t="shared" si="10"/>
        <v>14934</v>
      </c>
      <c r="AJ27" s="171">
        <f t="shared" si="45"/>
        <v>-0.28001157072606309</v>
      </c>
      <c r="AK27" s="35"/>
      <c r="AL27" s="37">
        <f t="shared" si="11"/>
        <v>0</v>
      </c>
      <c r="AM27" s="38">
        <f t="shared" si="12"/>
        <v>-29868</v>
      </c>
      <c r="AN27" s="34">
        <v>0</v>
      </c>
      <c r="AO27" s="35">
        <v>0</v>
      </c>
      <c r="AP27" s="35"/>
      <c r="AQ27" s="35"/>
      <c r="AR27" s="35"/>
      <c r="AS27" s="35"/>
      <c r="AT27" s="35">
        <f t="shared" si="13"/>
        <v>0</v>
      </c>
      <c r="AU27" s="171">
        <f t="shared" si="46"/>
        <v>-0.47059449111985535</v>
      </c>
      <c r="AV27" s="35"/>
      <c r="AW27" s="37">
        <f t="shared" si="14"/>
        <v>0</v>
      </c>
      <c r="AX27" s="38">
        <f t="shared" si="15"/>
        <v>-29868</v>
      </c>
      <c r="AY27" s="34">
        <v>0</v>
      </c>
      <c r="AZ27" s="35">
        <v>0</v>
      </c>
      <c r="BA27" s="35"/>
      <c r="BB27" s="35"/>
      <c r="BC27" s="35"/>
      <c r="BD27" s="35"/>
      <c r="BE27" s="35">
        <f t="shared" si="16"/>
        <v>0</v>
      </c>
      <c r="BF27" s="171">
        <f t="shared" si="47"/>
        <v>-0.58139926000672726</v>
      </c>
      <c r="BG27" s="35"/>
      <c r="BH27" s="37">
        <f t="shared" si="17"/>
        <v>0</v>
      </c>
      <c r="BI27" s="38">
        <f t="shared" si="18"/>
        <v>-29868</v>
      </c>
      <c r="BJ27" s="34">
        <v>0</v>
      </c>
      <c r="BK27" s="35">
        <v>0</v>
      </c>
      <c r="BL27" s="35"/>
      <c r="BM27" s="35"/>
      <c r="BN27" s="35"/>
      <c r="BO27" s="35"/>
      <c r="BP27" s="35">
        <f t="shared" si="19"/>
        <v>0</v>
      </c>
      <c r="BQ27" s="171">
        <f t="shared" si="48"/>
        <v>-0.65384882831513802</v>
      </c>
      <c r="BR27" s="35"/>
      <c r="BS27" s="37">
        <f t="shared" si="20"/>
        <v>0</v>
      </c>
      <c r="BT27" s="38">
        <f t="shared" si="21"/>
        <v>-29868</v>
      </c>
      <c r="BU27" s="34">
        <v>0</v>
      </c>
      <c r="BV27" s="35">
        <v>0</v>
      </c>
      <c r="BW27" s="35"/>
      <c r="BX27" s="35"/>
      <c r="BY27" s="35"/>
      <c r="BZ27" s="35"/>
      <c r="CA27" s="35">
        <f t="shared" si="22"/>
        <v>0</v>
      </c>
      <c r="CB27" s="171">
        <f t="shared" si="49"/>
        <v>-0.70491997628927094</v>
      </c>
      <c r="CC27" s="35"/>
      <c r="CD27" s="37">
        <f t="shared" si="23"/>
        <v>0</v>
      </c>
      <c r="CE27" s="38">
        <f t="shared" si="24"/>
        <v>-29868</v>
      </c>
      <c r="CF27" s="34">
        <v>0</v>
      </c>
      <c r="CG27" s="35">
        <v>0</v>
      </c>
      <c r="CH27" s="35"/>
      <c r="CI27" s="35"/>
      <c r="CJ27" s="35"/>
      <c r="CK27" s="35"/>
      <c r="CL27" s="35">
        <f t="shared" si="25"/>
        <v>0</v>
      </c>
      <c r="CM27" s="171">
        <f t="shared" si="50"/>
        <v>-0.74285861873030634</v>
      </c>
      <c r="CN27" s="35"/>
      <c r="CO27" s="37">
        <f t="shared" si="26"/>
        <v>0</v>
      </c>
      <c r="CP27" s="38">
        <f t="shared" si="27"/>
        <v>-29868</v>
      </c>
      <c r="CQ27" s="34">
        <v>0</v>
      </c>
      <c r="CR27" s="35">
        <v>0</v>
      </c>
      <c r="CS27" s="35"/>
      <c r="CT27" s="35"/>
      <c r="CU27" s="35"/>
      <c r="CV27" s="35"/>
      <c r="CW27" s="35">
        <f t="shared" si="28"/>
        <v>0</v>
      </c>
      <c r="CX27" s="171">
        <f t="shared" si="51"/>
        <v>-0.77215305748809959</v>
      </c>
      <c r="CY27" s="35"/>
      <c r="CZ27" s="37">
        <f t="shared" si="29"/>
        <v>0</v>
      </c>
      <c r="DA27" s="38">
        <f t="shared" si="30"/>
        <v>-29868</v>
      </c>
      <c r="DB27" s="34">
        <v>0</v>
      </c>
      <c r="DC27" s="35">
        <v>0</v>
      </c>
      <c r="DD27" s="35"/>
      <c r="DE27" s="35"/>
      <c r="DF27" s="35"/>
      <c r="DG27" s="35"/>
      <c r="DH27" s="35">
        <f t="shared" si="31"/>
        <v>0</v>
      </c>
      <c r="DI27" s="171">
        <f t="shared" si="52"/>
        <v>-0.79545547931133664</v>
      </c>
      <c r="DJ27" s="35"/>
      <c r="DK27" s="37">
        <f t="shared" si="32"/>
        <v>0</v>
      </c>
      <c r="DL27" s="38">
        <f t="shared" si="33"/>
        <v>-29868</v>
      </c>
      <c r="DM27" s="34">
        <v>0</v>
      </c>
      <c r="DN27" s="35">
        <v>0</v>
      </c>
      <c r="DO27" s="35"/>
      <c r="DP27" s="35"/>
      <c r="DQ27" s="35"/>
      <c r="DR27" s="35"/>
      <c r="DS27" s="35">
        <f t="shared" si="34"/>
        <v>0</v>
      </c>
      <c r="DT27" s="171">
        <f t="shared" si="53"/>
        <v>-0.81443375829419218</v>
      </c>
      <c r="DU27" s="35"/>
      <c r="DV27" s="37">
        <f t="shared" si="35"/>
        <v>0</v>
      </c>
      <c r="DW27" s="38">
        <f t="shared" si="36"/>
        <v>-29868</v>
      </c>
      <c r="DX27" s="34">
        <v>0</v>
      </c>
      <c r="DY27" s="35">
        <v>0</v>
      </c>
      <c r="DZ27" s="35"/>
      <c r="EA27" s="35"/>
      <c r="EB27" s="35"/>
      <c r="EC27" s="35"/>
      <c r="ED27" s="35">
        <f t="shared" si="37"/>
        <v>0</v>
      </c>
      <c r="EE27" s="171">
        <f t="shared" si="54"/>
        <v>-0.83018932287224967</v>
      </c>
      <c r="EF27" s="35"/>
      <c r="EG27" s="37">
        <f t="shared" si="38"/>
        <v>0</v>
      </c>
      <c r="EH27" s="38">
        <f t="shared" si="39"/>
        <v>-29868</v>
      </c>
      <c r="EI27" s="39">
        <f t="shared" si="40"/>
        <v>29868</v>
      </c>
      <c r="EJ27" s="40">
        <f t="shared" si="41"/>
        <v>0</v>
      </c>
      <c r="EK27" s="41">
        <f t="shared" si="42"/>
        <v>5973.6</v>
      </c>
      <c r="EL27" s="41">
        <v>0</v>
      </c>
      <c r="EM27" s="42">
        <f t="shared" si="43"/>
        <v>-5</v>
      </c>
      <c r="EN27" s="43" t="e">
        <f t="shared" si="44"/>
        <v>#DIV/0!</v>
      </c>
      <c r="EO27" s="14"/>
      <c r="EP27" s="14"/>
      <c r="EQ27" s="14"/>
      <c r="ER27" s="7"/>
      <c r="ES27" s="7"/>
      <c r="ET27" s="7"/>
    </row>
    <row r="28" spans="1:150" s="46" customFormat="1" x14ac:dyDescent="0.25">
      <c r="A28" s="13" t="str">
        <f t="shared" si="0"/>
        <v/>
      </c>
      <c r="B28" s="30" t="str">
        <f t="shared" si="1"/>
        <v/>
      </c>
      <c r="C28" s="48"/>
      <c r="D28" s="32"/>
      <c r="E28" s="31"/>
      <c r="F28" s="33">
        <v>11504</v>
      </c>
      <c r="G28" s="34">
        <v>0</v>
      </c>
      <c r="H28" s="35">
        <v>0</v>
      </c>
      <c r="I28" s="35"/>
      <c r="J28" s="35"/>
      <c r="K28" s="35"/>
      <c r="L28" s="35"/>
      <c r="M28" s="35">
        <f t="shared" si="2"/>
        <v>0</v>
      </c>
      <c r="N28" s="171">
        <f t="shared" si="3"/>
        <v>0.66338924233661078</v>
      </c>
      <c r="O28" s="35"/>
      <c r="P28" s="37">
        <f t="shared" si="4"/>
        <v>0</v>
      </c>
      <c r="Q28" s="38">
        <f t="shared" si="5"/>
        <v>11504</v>
      </c>
      <c r="R28" s="34">
        <v>0</v>
      </c>
      <c r="S28" s="35">
        <v>14934</v>
      </c>
      <c r="T28" s="35"/>
      <c r="U28" s="35"/>
      <c r="V28" s="35"/>
      <c r="W28" s="35"/>
      <c r="X28" s="35">
        <f t="shared" si="6"/>
        <v>14934</v>
      </c>
      <c r="Y28" s="171">
        <f t="shared" si="7"/>
        <v>-0.57221252182589177</v>
      </c>
      <c r="Z28" s="35"/>
      <c r="AA28" s="37">
        <f t="shared" si="8"/>
        <v>0</v>
      </c>
      <c r="AB28" s="38">
        <f t="shared" si="9"/>
        <v>-3430</v>
      </c>
      <c r="AC28" s="34">
        <v>0</v>
      </c>
      <c r="AD28" s="35">
        <v>14934</v>
      </c>
      <c r="AE28" s="35"/>
      <c r="AF28" s="35"/>
      <c r="AG28" s="35"/>
      <c r="AH28" s="35"/>
      <c r="AI28" s="35">
        <f t="shared" si="10"/>
        <v>14934</v>
      </c>
      <c r="AJ28" s="171">
        <f t="shared" si="45"/>
        <v>-0.19989543394911119</v>
      </c>
      <c r="AK28" s="35"/>
      <c r="AL28" s="37">
        <f t="shared" si="11"/>
        <v>0</v>
      </c>
      <c r="AM28" s="38">
        <f t="shared" si="12"/>
        <v>-18364</v>
      </c>
      <c r="AN28" s="34">
        <v>0</v>
      </c>
      <c r="AO28" s="35">
        <v>0</v>
      </c>
      <c r="AP28" s="35"/>
      <c r="AQ28" s="35"/>
      <c r="AR28" s="35"/>
      <c r="AS28" s="35"/>
      <c r="AT28" s="35">
        <f t="shared" si="13"/>
        <v>0</v>
      </c>
      <c r="AU28" s="171">
        <f t="shared" si="46"/>
        <v>-0.51528269017579054</v>
      </c>
      <c r="AV28" s="35"/>
      <c r="AW28" s="37">
        <f t="shared" si="14"/>
        <v>0</v>
      </c>
      <c r="AX28" s="38">
        <f t="shared" si="15"/>
        <v>-18364</v>
      </c>
      <c r="AY28" s="34">
        <v>0</v>
      </c>
      <c r="AZ28" s="35">
        <v>0</v>
      </c>
      <c r="BA28" s="35"/>
      <c r="BB28" s="35"/>
      <c r="BC28" s="35"/>
      <c r="BD28" s="35"/>
      <c r="BE28" s="35">
        <f t="shared" si="16"/>
        <v>0</v>
      </c>
      <c r="BF28" s="171">
        <f t="shared" si="47"/>
        <v>-0.65232866338508144</v>
      </c>
      <c r="BG28" s="35"/>
      <c r="BH28" s="37">
        <f t="shared" si="17"/>
        <v>0</v>
      </c>
      <c r="BI28" s="38">
        <f t="shared" si="18"/>
        <v>-18364</v>
      </c>
      <c r="BJ28" s="34">
        <v>0</v>
      </c>
      <c r="BK28" s="35">
        <v>0</v>
      </c>
      <c r="BL28" s="35"/>
      <c r="BM28" s="35"/>
      <c r="BN28" s="35"/>
      <c r="BO28" s="35"/>
      <c r="BP28" s="35">
        <f t="shared" si="19"/>
        <v>0</v>
      </c>
      <c r="BQ28" s="171">
        <f t="shared" si="48"/>
        <v>-0.7289606517696372</v>
      </c>
      <c r="BR28" s="35"/>
      <c r="BS28" s="37">
        <f t="shared" si="20"/>
        <v>0</v>
      </c>
      <c r="BT28" s="38">
        <f t="shared" si="21"/>
        <v>-18364</v>
      </c>
      <c r="BU28" s="34">
        <v>0</v>
      </c>
      <c r="BV28" s="35">
        <v>0</v>
      </c>
      <c r="BW28" s="35"/>
      <c r="BX28" s="35"/>
      <c r="BY28" s="35"/>
      <c r="BZ28" s="35"/>
      <c r="CA28" s="35">
        <f t="shared" si="22"/>
        <v>0</v>
      </c>
      <c r="CB28" s="171">
        <f t="shared" si="49"/>
        <v>-0.77791215170278638</v>
      </c>
      <c r="CC28" s="35"/>
      <c r="CD28" s="37">
        <f t="shared" si="23"/>
        <v>0</v>
      </c>
      <c r="CE28" s="38">
        <f t="shared" si="24"/>
        <v>-18364</v>
      </c>
      <c r="CF28" s="34">
        <v>0</v>
      </c>
      <c r="CG28" s="35">
        <v>0</v>
      </c>
      <c r="CH28" s="35"/>
      <c r="CI28" s="35"/>
      <c r="CJ28" s="35"/>
      <c r="CK28" s="35"/>
      <c r="CL28" s="35">
        <f t="shared" si="25"/>
        <v>0</v>
      </c>
      <c r="CM28" s="171">
        <f t="shared" si="50"/>
        <v>-0.81188666489111061</v>
      </c>
      <c r="CN28" s="35"/>
      <c r="CO28" s="37">
        <f t="shared" si="26"/>
        <v>0</v>
      </c>
      <c r="CP28" s="38">
        <f t="shared" si="27"/>
        <v>-18364</v>
      </c>
      <c r="CQ28" s="34">
        <v>0</v>
      </c>
      <c r="CR28" s="35">
        <v>0</v>
      </c>
      <c r="CS28" s="35"/>
      <c r="CT28" s="35"/>
      <c r="CU28" s="35"/>
      <c r="CV28" s="35"/>
      <c r="CW28" s="35">
        <f t="shared" si="28"/>
        <v>0</v>
      </c>
      <c r="CX28" s="171">
        <f t="shared" si="51"/>
        <v>-0.83684565904971753</v>
      </c>
      <c r="CY28" s="35"/>
      <c r="CZ28" s="37">
        <f t="shared" si="29"/>
        <v>0</v>
      </c>
      <c r="DA28" s="38">
        <f t="shared" si="30"/>
        <v>-18364</v>
      </c>
      <c r="DB28" s="34">
        <v>0</v>
      </c>
      <c r="DC28" s="35">
        <v>0</v>
      </c>
      <c r="DD28" s="35"/>
      <c r="DE28" s="35"/>
      <c r="DF28" s="35"/>
      <c r="DG28" s="35"/>
      <c r="DH28" s="35">
        <f t="shared" si="31"/>
        <v>0</v>
      </c>
      <c r="DI28" s="171">
        <f t="shared" si="52"/>
        <v>-0.85595732998666563</v>
      </c>
      <c r="DJ28" s="35"/>
      <c r="DK28" s="37">
        <f t="shared" si="32"/>
        <v>0</v>
      </c>
      <c r="DL28" s="38">
        <f t="shared" si="33"/>
        <v>-18364</v>
      </c>
      <c r="DM28" s="34">
        <v>0</v>
      </c>
      <c r="DN28" s="35">
        <v>0</v>
      </c>
      <c r="DO28" s="35"/>
      <c r="DP28" s="35"/>
      <c r="DQ28" s="35"/>
      <c r="DR28" s="35"/>
      <c r="DS28" s="35">
        <f t="shared" si="34"/>
        <v>0</v>
      </c>
      <c r="DT28" s="171">
        <f t="shared" si="53"/>
        <v>-0.87106105712520365</v>
      </c>
      <c r="DU28" s="35"/>
      <c r="DV28" s="37">
        <f t="shared" si="35"/>
        <v>0</v>
      </c>
      <c r="DW28" s="38">
        <f t="shared" si="36"/>
        <v>-18364</v>
      </c>
      <c r="DX28" s="34">
        <v>0</v>
      </c>
      <c r="DY28" s="35">
        <v>0</v>
      </c>
      <c r="DZ28" s="35"/>
      <c r="EA28" s="35"/>
      <c r="EB28" s="35"/>
      <c r="EC28" s="35"/>
      <c r="ED28" s="35">
        <f t="shared" si="37"/>
        <v>0</v>
      </c>
      <c r="EE28" s="171">
        <f t="shared" si="54"/>
        <v>-0.88329795752360862</v>
      </c>
      <c r="EF28" s="35"/>
      <c r="EG28" s="37">
        <f t="shared" si="38"/>
        <v>0</v>
      </c>
      <c r="EH28" s="38">
        <f t="shared" si="39"/>
        <v>-18364</v>
      </c>
      <c r="EI28" s="39">
        <f t="shared" si="40"/>
        <v>29868</v>
      </c>
      <c r="EJ28" s="40">
        <f t="shared" si="41"/>
        <v>11504</v>
      </c>
      <c r="EK28" s="41">
        <f t="shared" si="42"/>
        <v>5973.6</v>
      </c>
      <c r="EL28" s="41">
        <v>1861.0833333333333</v>
      </c>
      <c r="EM28" s="42">
        <f t="shared" si="43"/>
        <v>-3.074193116378733</v>
      </c>
      <c r="EN28" s="43">
        <f t="shared" si="44"/>
        <v>2.2097434290064037</v>
      </c>
      <c r="EO28" s="44"/>
      <c r="EP28" s="44"/>
      <c r="EQ28" s="44"/>
      <c r="ER28" s="45"/>
      <c r="ES28" s="45"/>
      <c r="ET28" s="45"/>
    </row>
    <row r="29" spans="1:150" s="13" customFormat="1" ht="21" thickBot="1" x14ac:dyDescent="0.3">
      <c r="A29" s="13" t="str">
        <f t="shared" si="0"/>
        <v/>
      </c>
      <c r="B29" s="30" t="str">
        <f t="shared" si="1"/>
        <v/>
      </c>
      <c r="C29" s="47"/>
      <c r="D29" s="49"/>
      <c r="E29" s="47"/>
      <c r="F29" s="33">
        <v>0</v>
      </c>
      <c r="G29" s="50">
        <v>0</v>
      </c>
      <c r="H29" s="51">
        <v>0</v>
      </c>
      <c r="I29" s="51"/>
      <c r="J29" s="51"/>
      <c r="K29" s="51"/>
      <c r="L29" s="51"/>
      <c r="M29" s="51">
        <f t="shared" si="2"/>
        <v>0</v>
      </c>
      <c r="N29" s="171">
        <f t="shared" si="3"/>
        <v>-1</v>
      </c>
      <c r="O29" s="51"/>
      <c r="P29" s="52">
        <f t="shared" si="4"/>
        <v>0</v>
      </c>
      <c r="Q29" s="53">
        <f t="shared" si="5"/>
        <v>0</v>
      </c>
      <c r="R29" s="50">
        <v>0</v>
      </c>
      <c r="S29" s="51">
        <v>14934</v>
      </c>
      <c r="T29" s="51"/>
      <c r="U29" s="51"/>
      <c r="V29" s="51"/>
      <c r="W29" s="51"/>
      <c r="X29" s="51">
        <f t="shared" si="6"/>
        <v>14934</v>
      </c>
      <c r="Y29" s="171">
        <f t="shared" si="7"/>
        <v>-0.5</v>
      </c>
      <c r="Z29" s="51"/>
      <c r="AA29" s="52">
        <f t="shared" si="8"/>
        <v>0</v>
      </c>
      <c r="AB29" s="53">
        <f t="shared" si="9"/>
        <v>-14934</v>
      </c>
      <c r="AC29" s="50">
        <v>0</v>
      </c>
      <c r="AD29" s="51">
        <v>14934</v>
      </c>
      <c r="AE29" s="51"/>
      <c r="AF29" s="51"/>
      <c r="AG29" s="51"/>
      <c r="AH29" s="51"/>
      <c r="AI29" s="51">
        <f t="shared" si="10"/>
        <v>14934</v>
      </c>
      <c r="AJ29" s="171">
        <f t="shared" si="45"/>
        <v>-0.33333333333333331</v>
      </c>
      <c r="AK29" s="51"/>
      <c r="AL29" s="52">
        <f t="shared" si="11"/>
        <v>0</v>
      </c>
      <c r="AM29" s="53">
        <f t="shared" si="12"/>
        <v>-29868</v>
      </c>
      <c r="AN29" s="50">
        <v>0</v>
      </c>
      <c r="AO29" s="51">
        <v>0</v>
      </c>
      <c r="AP29" s="51"/>
      <c r="AQ29" s="51"/>
      <c r="AR29" s="51"/>
      <c r="AS29" s="51"/>
      <c r="AT29" s="51">
        <f t="shared" si="13"/>
        <v>0</v>
      </c>
      <c r="AU29" s="171">
        <f t="shared" si="46"/>
        <v>-0.5</v>
      </c>
      <c r="AV29" s="51"/>
      <c r="AW29" s="52">
        <f t="shared" si="14"/>
        <v>0</v>
      </c>
      <c r="AX29" s="53">
        <f t="shared" si="15"/>
        <v>-29868</v>
      </c>
      <c r="AY29" s="50">
        <v>0</v>
      </c>
      <c r="AZ29" s="51">
        <v>0</v>
      </c>
      <c r="BA29" s="51"/>
      <c r="BB29" s="51"/>
      <c r="BC29" s="51"/>
      <c r="BD29" s="51"/>
      <c r="BE29" s="51">
        <f t="shared" si="16"/>
        <v>0</v>
      </c>
      <c r="BF29" s="171">
        <f t="shared" si="47"/>
        <v>-0.6</v>
      </c>
      <c r="BG29" s="51"/>
      <c r="BH29" s="52">
        <f t="shared" si="17"/>
        <v>0</v>
      </c>
      <c r="BI29" s="53">
        <f t="shared" si="18"/>
        <v>-29868</v>
      </c>
      <c r="BJ29" s="50">
        <v>0</v>
      </c>
      <c r="BK29" s="51">
        <v>0</v>
      </c>
      <c r="BL29" s="51"/>
      <c r="BM29" s="51"/>
      <c r="BN29" s="51"/>
      <c r="BO29" s="51"/>
      <c r="BP29" s="51">
        <f t="shared" si="19"/>
        <v>0</v>
      </c>
      <c r="BQ29" s="171">
        <f t="shared" si="48"/>
        <v>-0.66666666666666663</v>
      </c>
      <c r="BR29" s="51"/>
      <c r="BS29" s="52">
        <f t="shared" si="20"/>
        <v>0</v>
      </c>
      <c r="BT29" s="53">
        <f t="shared" si="21"/>
        <v>-29868</v>
      </c>
      <c r="BU29" s="50">
        <v>0</v>
      </c>
      <c r="BV29" s="51">
        <v>0</v>
      </c>
      <c r="BW29" s="51"/>
      <c r="BX29" s="51"/>
      <c r="BY29" s="51"/>
      <c r="BZ29" s="51"/>
      <c r="CA29" s="51">
        <f t="shared" si="22"/>
        <v>0</v>
      </c>
      <c r="CB29" s="171">
        <f t="shared" si="49"/>
        <v>-0.7142857142857143</v>
      </c>
      <c r="CC29" s="51"/>
      <c r="CD29" s="52">
        <f t="shared" si="23"/>
        <v>0</v>
      </c>
      <c r="CE29" s="53">
        <f t="shared" si="24"/>
        <v>-29868</v>
      </c>
      <c r="CF29" s="50">
        <v>0</v>
      </c>
      <c r="CG29" s="51">
        <v>0</v>
      </c>
      <c r="CH29" s="51"/>
      <c r="CI29" s="51"/>
      <c r="CJ29" s="51"/>
      <c r="CK29" s="51"/>
      <c r="CL29" s="51">
        <f t="shared" si="25"/>
        <v>0</v>
      </c>
      <c r="CM29" s="171">
        <f t="shared" si="50"/>
        <v>-0.75</v>
      </c>
      <c r="CN29" s="51"/>
      <c r="CO29" s="52">
        <f t="shared" si="26"/>
        <v>0</v>
      </c>
      <c r="CP29" s="53">
        <f t="shared" si="27"/>
        <v>-29868</v>
      </c>
      <c r="CQ29" s="50">
        <v>0</v>
      </c>
      <c r="CR29" s="51">
        <v>0</v>
      </c>
      <c r="CS29" s="51"/>
      <c r="CT29" s="51"/>
      <c r="CU29" s="51"/>
      <c r="CV29" s="51"/>
      <c r="CW29" s="51">
        <f t="shared" si="28"/>
        <v>0</v>
      </c>
      <c r="CX29" s="171">
        <f t="shared" si="51"/>
        <v>-0.77777777777777779</v>
      </c>
      <c r="CY29" s="51"/>
      <c r="CZ29" s="52">
        <f t="shared" si="29"/>
        <v>0</v>
      </c>
      <c r="DA29" s="53">
        <f t="shared" si="30"/>
        <v>-29868</v>
      </c>
      <c r="DB29" s="50">
        <v>0</v>
      </c>
      <c r="DC29" s="51">
        <v>0</v>
      </c>
      <c r="DD29" s="51"/>
      <c r="DE29" s="51"/>
      <c r="DF29" s="51"/>
      <c r="DG29" s="51"/>
      <c r="DH29" s="51">
        <f t="shared" si="31"/>
        <v>0</v>
      </c>
      <c r="DI29" s="171">
        <f t="shared" si="52"/>
        <v>-0.8</v>
      </c>
      <c r="DJ29" s="51"/>
      <c r="DK29" s="52">
        <f t="shared" si="32"/>
        <v>0</v>
      </c>
      <c r="DL29" s="53">
        <f t="shared" si="33"/>
        <v>-29868</v>
      </c>
      <c r="DM29" s="50">
        <v>0</v>
      </c>
      <c r="DN29" s="51">
        <v>0</v>
      </c>
      <c r="DO29" s="51"/>
      <c r="DP29" s="51"/>
      <c r="DQ29" s="51"/>
      <c r="DR29" s="51"/>
      <c r="DS29" s="51">
        <f t="shared" si="34"/>
        <v>0</v>
      </c>
      <c r="DT29" s="171">
        <f t="shared" si="53"/>
        <v>-0.81818181818181823</v>
      </c>
      <c r="DU29" s="51"/>
      <c r="DV29" s="52">
        <f t="shared" si="35"/>
        <v>0</v>
      </c>
      <c r="DW29" s="53">
        <f t="shared" si="36"/>
        <v>-29868</v>
      </c>
      <c r="DX29" s="50">
        <v>0</v>
      </c>
      <c r="DY29" s="51">
        <v>0</v>
      </c>
      <c r="DZ29" s="51"/>
      <c r="EA29" s="51"/>
      <c r="EB29" s="51"/>
      <c r="EC29" s="51"/>
      <c r="ED29" s="51">
        <f t="shared" si="37"/>
        <v>0</v>
      </c>
      <c r="EE29" s="171">
        <f t="shared" si="54"/>
        <v>-0.83333333333333337</v>
      </c>
      <c r="EF29" s="51"/>
      <c r="EG29" s="52">
        <f t="shared" si="38"/>
        <v>0</v>
      </c>
      <c r="EH29" s="53">
        <f t="shared" si="39"/>
        <v>-29868</v>
      </c>
      <c r="EI29" s="39">
        <f t="shared" si="40"/>
        <v>29868</v>
      </c>
      <c r="EJ29" s="40">
        <f t="shared" si="41"/>
        <v>0</v>
      </c>
      <c r="EK29" s="54">
        <f t="shared" si="42"/>
        <v>5973.6</v>
      </c>
      <c r="EL29" s="54">
        <v>0</v>
      </c>
      <c r="EM29" s="42">
        <f t="shared" si="43"/>
        <v>-5</v>
      </c>
      <c r="EN29" s="43" t="e">
        <f t="shared" si="44"/>
        <v>#DIV/0!</v>
      </c>
      <c r="EO29" s="14"/>
      <c r="EP29" s="14"/>
      <c r="EQ29" s="14"/>
      <c r="ER29" s="7"/>
      <c r="ES29" s="7"/>
      <c r="ET29" s="7"/>
    </row>
    <row r="30" spans="1:150" s="55" customFormat="1" ht="33" customHeight="1" thickBot="1" x14ac:dyDescent="0.3">
      <c r="C30" s="56" t="s">
        <v>5</v>
      </c>
      <c r="D30" s="57"/>
      <c r="E30" s="56"/>
      <c r="F30" s="58" t="s">
        <v>8</v>
      </c>
      <c r="G30" s="59"/>
      <c r="H30" s="59"/>
      <c r="I30" s="59"/>
      <c r="J30" s="59"/>
      <c r="K30" s="59"/>
      <c r="L30" s="59"/>
      <c r="M30" s="59"/>
      <c r="N30" s="59"/>
      <c r="O30" s="59"/>
      <c r="P30" s="60">
        <f>SUM(P8:P29)</f>
        <v>0</v>
      </c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60">
        <f>SUM(AA8:AA29)</f>
        <v>0</v>
      </c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60">
        <f>SUM(AL8:AL29)</f>
        <v>0</v>
      </c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60">
        <f>SUM(AW8:AW29)</f>
        <v>0</v>
      </c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60">
        <f>SUM(BH8:BH29)</f>
        <v>0</v>
      </c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60">
        <f>SUM(BS8:BS29)</f>
        <v>0</v>
      </c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60">
        <f>SUM(CD8:CD29)</f>
        <v>0</v>
      </c>
      <c r="CE30" s="59"/>
      <c r="CF30" s="59"/>
      <c r="CG30" s="59"/>
      <c r="CH30" s="59"/>
      <c r="CI30" s="59"/>
      <c r="CJ30" s="59"/>
      <c r="CK30" s="59"/>
      <c r="CL30" s="59"/>
      <c r="CM30" s="59"/>
      <c r="CN30" s="59"/>
      <c r="CO30" s="60">
        <f>SUM(CO8:CO29)</f>
        <v>0</v>
      </c>
      <c r="CP30" s="59"/>
      <c r="CQ30" s="59"/>
      <c r="CR30" s="59"/>
      <c r="CS30" s="59"/>
      <c r="CT30" s="59"/>
      <c r="CU30" s="59"/>
      <c r="CV30" s="59"/>
      <c r="CW30" s="59"/>
      <c r="CX30" s="59"/>
      <c r="CY30" s="59"/>
      <c r="CZ30" s="60">
        <f>SUM(CZ8:CZ29)</f>
        <v>0</v>
      </c>
      <c r="DA30" s="59"/>
      <c r="DB30" s="59"/>
      <c r="DC30" s="59"/>
      <c r="DD30" s="59"/>
      <c r="DE30" s="59"/>
      <c r="DF30" s="59"/>
      <c r="DG30" s="59"/>
      <c r="DH30" s="59"/>
      <c r="DI30" s="59"/>
      <c r="DJ30" s="59"/>
      <c r="DK30" s="60">
        <f>SUM(DK8:DK29)</f>
        <v>0</v>
      </c>
      <c r="DL30" s="59"/>
      <c r="DM30" s="59"/>
      <c r="DN30" s="59"/>
      <c r="DO30" s="59"/>
      <c r="DP30" s="59"/>
      <c r="DQ30" s="59"/>
      <c r="DR30" s="59"/>
      <c r="DS30" s="59"/>
      <c r="DT30" s="59"/>
      <c r="DU30" s="59"/>
      <c r="DV30" s="60">
        <f>SUM(DV8:DV29)</f>
        <v>0</v>
      </c>
      <c r="DW30" s="59"/>
      <c r="DX30" s="59"/>
      <c r="DY30" s="59"/>
      <c r="DZ30" s="59"/>
      <c r="EA30" s="59"/>
      <c r="EB30" s="59"/>
      <c r="EC30" s="59"/>
      <c r="ED30" s="59"/>
      <c r="EE30" s="59"/>
      <c r="EF30" s="59"/>
      <c r="EG30" s="60">
        <f>SUM(EG8:EG29)</f>
        <v>0</v>
      </c>
      <c r="EH30" s="59"/>
      <c r="EI30" s="59"/>
      <c r="EJ30" s="61">
        <f>SUM(EJ8:EJ29)</f>
        <v>164706</v>
      </c>
      <c r="EK30" s="59"/>
      <c r="EL30" s="62"/>
      <c r="EM30" s="63"/>
      <c r="EN30" s="59"/>
      <c r="EO30" s="59"/>
      <c r="EP30" s="59"/>
      <c r="EQ30" s="59"/>
      <c r="ER30" s="64"/>
      <c r="ES30" s="64"/>
      <c r="ET30" s="64"/>
    </row>
    <row r="31" spans="1:150" s="65" customFormat="1" ht="41.25" customHeight="1" thickBot="1" x14ac:dyDescent="0.3"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7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7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7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7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7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7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7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7"/>
      <c r="CP31" s="66"/>
      <c r="CQ31" s="66"/>
      <c r="CR31" s="66"/>
      <c r="CS31" s="66"/>
      <c r="CT31" s="66"/>
      <c r="CU31" s="66"/>
      <c r="CV31" s="66"/>
      <c r="CW31" s="66"/>
      <c r="CX31" s="66"/>
      <c r="CY31" s="66"/>
      <c r="CZ31" s="67"/>
      <c r="DA31" s="66"/>
      <c r="DB31" s="66"/>
      <c r="DC31" s="66"/>
      <c r="DD31" s="66"/>
      <c r="DE31" s="66"/>
      <c r="DF31" s="66"/>
      <c r="DG31" s="66"/>
      <c r="DH31" s="66"/>
      <c r="DI31" s="66"/>
      <c r="DJ31" s="66"/>
      <c r="DK31" s="67"/>
      <c r="DL31" s="66"/>
      <c r="DM31" s="66"/>
      <c r="DN31" s="66"/>
      <c r="DO31" s="66"/>
      <c r="DP31" s="66"/>
      <c r="DQ31" s="66"/>
      <c r="DR31" s="66"/>
      <c r="DS31" s="66"/>
      <c r="DT31" s="66"/>
      <c r="DU31" s="66"/>
      <c r="DV31" s="67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67"/>
      <c r="EH31" s="66"/>
      <c r="EI31" s="66"/>
      <c r="EJ31" s="68"/>
      <c r="EK31" s="66"/>
      <c r="EL31" s="69"/>
      <c r="EM31" s="70"/>
      <c r="EN31" s="66"/>
      <c r="EO31" s="66"/>
      <c r="EP31" s="66"/>
      <c r="EQ31" s="66"/>
      <c r="ER31" s="66"/>
      <c r="ES31" s="66"/>
      <c r="ET31" s="66"/>
    </row>
    <row r="32" spans="1:150" ht="21" thickBot="1" x14ac:dyDescent="0.3">
      <c r="C32" s="71" t="s">
        <v>42</v>
      </c>
      <c r="D32" s="72"/>
      <c r="E32" s="72"/>
      <c r="F32" s="73"/>
      <c r="G32" s="74"/>
      <c r="H32" s="74"/>
      <c r="I32" s="74"/>
      <c r="J32" s="74"/>
      <c r="K32" s="74"/>
      <c r="L32" s="74"/>
      <c r="M32" s="74"/>
      <c r="N32" s="74"/>
      <c r="O32" s="74"/>
      <c r="P32" s="75">
        <v>300</v>
      </c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5">
        <f>AA30</f>
        <v>0</v>
      </c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5">
        <f>AL30</f>
        <v>0</v>
      </c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5">
        <f>AW30</f>
        <v>0</v>
      </c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5">
        <f>BH30</f>
        <v>0</v>
      </c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5">
        <f>BS30</f>
        <v>0</v>
      </c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5">
        <f>CD30</f>
        <v>0</v>
      </c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5">
        <f>CO30</f>
        <v>0</v>
      </c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5">
        <f>CZ30</f>
        <v>0</v>
      </c>
      <c r="DK32" s="75">
        <f>DK30</f>
        <v>0</v>
      </c>
      <c r="DV32" s="75">
        <f>DV30</f>
        <v>0</v>
      </c>
      <c r="EG32" s="75">
        <f>EG30</f>
        <v>0</v>
      </c>
      <c r="EJ32" s="77"/>
    </row>
    <row r="33" spans="3:150" ht="21" thickBot="1" x14ac:dyDescent="0.3">
      <c r="C33" s="78" t="s">
        <v>43</v>
      </c>
      <c r="D33" s="79"/>
      <c r="E33" s="79"/>
      <c r="F33" s="73"/>
      <c r="G33" s="80"/>
      <c r="H33" s="80"/>
      <c r="I33" s="80"/>
      <c r="J33" s="80"/>
      <c r="K33" s="80"/>
      <c r="L33" s="80"/>
      <c r="M33" s="80"/>
      <c r="N33" s="80"/>
      <c r="O33" s="80"/>
      <c r="P33" s="81">
        <f>P32</f>
        <v>300</v>
      </c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1">
        <f>P33+AA32</f>
        <v>300</v>
      </c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1">
        <f>AA33+AL32</f>
        <v>300</v>
      </c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1">
        <f>AL33+AW32</f>
        <v>300</v>
      </c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1">
        <f>AW33+BH32</f>
        <v>300</v>
      </c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1">
        <f>BH33+BS32</f>
        <v>300</v>
      </c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1">
        <f>BS33+CD32</f>
        <v>300</v>
      </c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1">
        <f>CD33+CO32</f>
        <v>300</v>
      </c>
      <c r="CP33" s="80"/>
      <c r="CQ33" s="80"/>
      <c r="CR33" s="80"/>
      <c r="CS33" s="80"/>
      <c r="CT33" s="80"/>
      <c r="CU33" s="80"/>
      <c r="CV33" s="80"/>
      <c r="CW33" s="80"/>
      <c r="CX33" s="80"/>
      <c r="CY33" s="80"/>
      <c r="CZ33" s="83">
        <f>CO33+CZ32</f>
        <v>300</v>
      </c>
      <c r="DK33" s="83">
        <f>CZ33+DK32</f>
        <v>300</v>
      </c>
      <c r="DV33" s="83">
        <f>DK33+DV32</f>
        <v>300</v>
      </c>
      <c r="EG33" s="83">
        <f>DV33+EG32</f>
        <v>300</v>
      </c>
      <c r="EJ33" s="84"/>
    </row>
    <row r="34" spans="3:150" s="85" customFormat="1" x14ac:dyDescent="0.25">
      <c r="C34" s="86"/>
      <c r="D34" s="87"/>
      <c r="E34" s="87"/>
      <c r="F34" s="87"/>
      <c r="G34" s="88"/>
      <c r="H34" s="88"/>
      <c r="I34" s="88"/>
      <c r="J34" s="88"/>
      <c r="K34" s="88"/>
      <c r="L34" s="88"/>
      <c r="M34" s="88"/>
      <c r="N34" s="88"/>
      <c r="O34" s="88"/>
      <c r="P34" s="89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9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9"/>
      <c r="AM34" s="88"/>
      <c r="AN34" s="88"/>
      <c r="AO34" s="88"/>
      <c r="AP34" s="88"/>
      <c r="AQ34" s="88"/>
      <c r="AR34" s="88"/>
      <c r="AS34" s="88"/>
      <c r="AT34" s="88"/>
      <c r="AU34" s="88"/>
      <c r="AV34" s="88"/>
      <c r="AW34" s="89"/>
      <c r="AX34" s="88"/>
      <c r="AY34" s="88"/>
      <c r="AZ34" s="88"/>
      <c r="BA34" s="88"/>
      <c r="BB34" s="88"/>
      <c r="BC34" s="88"/>
      <c r="BD34" s="88"/>
      <c r="BE34" s="88"/>
      <c r="BF34" s="88"/>
      <c r="BG34" s="88"/>
      <c r="BH34" s="89"/>
      <c r="BI34" s="88"/>
      <c r="BJ34" s="88"/>
      <c r="BK34" s="88"/>
      <c r="BL34" s="88"/>
      <c r="BM34" s="88"/>
      <c r="BN34" s="88"/>
      <c r="BO34" s="88"/>
      <c r="BP34" s="88"/>
      <c r="BQ34" s="88"/>
      <c r="BR34" s="88"/>
      <c r="BS34" s="89"/>
      <c r="BT34" s="88"/>
      <c r="BU34" s="88"/>
      <c r="BV34" s="88"/>
      <c r="BW34" s="88"/>
      <c r="BX34" s="88"/>
      <c r="BY34" s="88"/>
      <c r="BZ34" s="88"/>
      <c r="CA34" s="88"/>
      <c r="CB34" s="88"/>
      <c r="CC34" s="88"/>
      <c r="CD34" s="89"/>
      <c r="CE34" s="88"/>
      <c r="CF34" s="88"/>
      <c r="CG34" s="88"/>
      <c r="CH34" s="88"/>
      <c r="CI34" s="88"/>
      <c r="CJ34" s="88"/>
      <c r="CK34" s="88"/>
      <c r="CL34" s="88"/>
      <c r="CM34" s="88"/>
      <c r="CN34" s="88"/>
      <c r="CO34" s="89"/>
      <c r="CP34" s="88"/>
      <c r="CQ34" s="88"/>
      <c r="CR34" s="88"/>
      <c r="CS34" s="88"/>
      <c r="CT34" s="88"/>
      <c r="CU34" s="88"/>
      <c r="CV34" s="88"/>
      <c r="CW34" s="88"/>
      <c r="CX34" s="88"/>
      <c r="CY34" s="88"/>
      <c r="CZ34" s="89"/>
      <c r="DA34" s="88"/>
      <c r="DB34" s="88"/>
      <c r="DC34" s="88"/>
      <c r="DD34" s="88"/>
      <c r="DE34" s="88"/>
      <c r="DF34" s="88"/>
      <c r="DG34" s="88"/>
      <c r="DH34" s="88"/>
      <c r="DI34" s="88"/>
      <c r="DJ34" s="88"/>
      <c r="DK34" s="89"/>
      <c r="DL34" s="88"/>
      <c r="DM34" s="88"/>
      <c r="DN34" s="88"/>
      <c r="DO34" s="88"/>
      <c r="DP34" s="88"/>
      <c r="DQ34" s="88"/>
      <c r="DR34" s="88"/>
      <c r="DS34" s="88"/>
      <c r="DT34" s="88"/>
      <c r="DU34" s="88"/>
      <c r="DV34" s="89"/>
      <c r="DW34" s="88"/>
      <c r="DX34" s="88"/>
      <c r="DY34" s="88"/>
      <c r="DZ34" s="88"/>
      <c r="EA34" s="88"/>
      <c r="EB34" s="88"/>
      <c r="EC34" s="88"/>
      <c r="ED34" s="88"/>
      <c r="EE34" s="88"/>
      <c r="EF34" s="88"/>
      <c r="EG34" s="90"/>
      <c r="EH34" s="91"/>
      <c r="EI34" s="92"/>
      <c r="EJ34" s="93"/>
      <c r="EK34" s="92"/>
      <c r="EL34" s="94"/>
      <c r="EM34" s="95"/>
      <c r="EN34" s="73"/>
      <c r="EO34" s="96"/>
      <c r="EP34" s="96"/>
      <c r="EQ34" s="96"/>
      <c r="ER34" s="96"/>
      <c r="ES34" s="96"/>
      <c r="ET34" s="96"/>
    </row>
    <row r="35" spans="3:150" s="85" customFormat="1" x14ac:dyDescent="0.25">
      <c r="C35" s="97" t="s">
        <v>44</v>
      </c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9">
        <f>(P32-P41)/P41</f>
        <v>2</v>
      </c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99">
        <f>(AA32-AA41)/AA41</f>
        <v>-1</v>
      </c>
      <c r="AB35" s="100"/>
      <c r="AC35" s="100"/>
      <c r="AD35" s="100"/>
      <c r="AE35" s="100"/>
      <c r="AF35" s="100"/>
      <c r="AG35" s="100"/>
      <c r="AH35" s="100"/>
      <c r="AI35" s="100"/>
      <c r="AJ35" s="100"/>
      <c r="AK35" s="100"/>
      <c r="AL35" s="99">
        <f>(AL32-AL41)/AL41</f>
        <v>-1</v>
      </c>
      <c r="AM35" s="100"/>
      <c r="AN35" s="100"/>
      <c r="AO35" s="100"/>
      <c r="AP35" s="100"/>
      <c r="AQ35" s="100"/>
      <c r="AR35" s="100"/>
      <c r="AS35" s="100"/>
      <c r="AT35" s="100"/>
      <c r="AU35" s="100"/>
      <c r="AV35" s="100"/>
      <c r="AW35" s="99">
        <f>(AW32-AW41)/AW41</f>
        <v>-1</v>
      </c>
      <c r="AX35" s="100"/>
      <c r="AY35" s="100"/>
      <c r="AZ35" s="100"/>
      <c r="BA35" s="100"/>
      <c r="BB35" s="100"/>
      <c r="BC35" s="100"/>
      <c r="BD35" s="100"/>
      <c r="BE35" s="100"/>
      <c r="BF35" s="100"/>
      <c r="BG35" s="100"/>
      <c r="BH35" s="99">
        <f>(BH32-BH41)/BH41</f>
        <v>-1</v>
      </c>
      <c r="BI35" s="100"/>
      <c r="BJ35" s="100"/>
      <c r="BK35" s="100"/>
      <c r="BL35" s="100"/>
      <c r="BM35" s="100"/>
      <c r="BN35" s="100"/>
      <c r="BO35" s="100"/>
      <c r="BP35" s="100"/>
      <c r="BQ35" s="100"/>
      <c r="BR35" s="100"/>
      <c r="BS35" s="99">
        <f>(BS32-BS41)/BS41</f>
        <v>-1</v>
      </c>
      <c r="BT35" s="100"/>
      <c r="BU35" s="100"/>
      <c r="BV35" s="100"/>
      <c r="BW35" s="100"/>
      <c r="BX35" s="100"/>
      <c r="BY35" s="100"/>
      <c r="BZ35" s="100"/>
      <c r="CA35" s="100"/>
      <c r="CB35" s="100"/>
      <c r="CC35" s="100"/>
      <c r="CD35" s="99">
        <f>(CD32-CD41)/CD41</f>
        <v>-1</v>
      </c>
      <c r="CE35" s="100"/>
      <c r="CF35" s="100"/>
      <c r="CG35" s="100"/>
      <c r="CH35" s="100"/>
      <c r="CI35" s="100"/>
      <c r="CJ35" s="100"/>
      <c r="CK35" s="100"/>
      <c r="CL35" s="100"/>
      <c r="CM35" s="100"/>
      <c r="CN35" s="100"/>
      <c r="CO35" s="99">
        <f>(CO32-CO41)/CO41</f>
        <v>-1</v>
      </c>
      <c r="CP35" s="100"/>
      <c r="CQ35" s="100"/>
      <c r="CR35" s="100"/>
      <c r="CS35" s="100"/>
      <c r="CT35" s="100"/>
      <c r="CU35" s="100"/>
      <c r="CV35" s="100"/>
      <c r="CW35" s="100"/>
      <c r="CX35" s="100"/>
      <c r="CY35" s="100"/>
      <c r="CZ35" s="99">
        <f>(CZ32-CZ41)/CZ41</f>
        <v>-1</v>
      </c>
      <c r="DA35" s="100"/>
      <c r="DB35" s="100"/>
      <c r="DC35" s="100"/>
      <c r="DD35" s="100"/>
      <c r="DE35" s="100"/>
      <c r="DF35" s="100"/>
      <c r="DG35" s="100"/>
      <c r="DH35" s="100"/>
      <c r="DI35" s="100"/>
      <c r="DJ35" s="100"/>
      <c r="DK35" s="99">
        <f>(DK32-DK41)/DK41</f>
        <v>-1</v>
      </c>
      <c r="DL35" s="100"/>
      <c r="DM35" s="100"/>
      <c r="DN35" s="100"/>
      <c r="DO35" s="100"/>
      <c r="DP35" s="100"/>
      <c r="DQ35" s="100"/>
      <c r="DR35" s="100"/>
      <c r="DS35" s="100"/>
      <c r="DT35" s="100"/>
      <c r="DU35" s="100"/>
      <c r="DV35" s="99">
        <f>(DV32-DV41)/DV41</f>
        <v>-1</v>
      </c>
      <c r="DW35" s="100"/>
      <c r="DX35" s="100"/>
      <c r="DY35" s="100"/>
      <c r="DZ35" s="100"/>
      <c r="EA35" s="100"/>
      <c r="EB35" s="100"/>
      <c r="EC35" s="100"/>
      <c r="ED35" s="100"/>
      <c r="EE35" s="100"/>
      <c r="EF35" s="100"/>
      <c r="EG35" s="99">
        <f>(EG32-EG41)/EG41</f>
        <v>-1</v>
      </c>
      <c r="EH35" s="91"/>
      <c r="EI35" s="92"/>
      <c r="EJ35" s="93"/>
      <c r="EK35" s="92"/>
      <c r="EL35" s="94"/>
      <c r="EM35" s="95"/>
      <c r="EN35" s="73"/>
      <c r="EO35" s="96"/>
      <c r="EP35" s="96"/>
      <c r="EQ35" s="96"/>
      <c r="ER35" s="96"/>
      <c r="ES35" s="96"/>
      <c r="ET35" s="96"/>
    </row>
    <row r="36" spans="3:150" s="85" customFormat="1" ht="21" thickBot="1" x14ac:dyDescent="0.3"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101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1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1"/>
      <c r="AM36" s="100"/>
      <c r="AN36" s="100"/>
      <c r="AO36" s="100"/>
      <c r="AP36" s="100"/>
      <c r="AQ36" s="100"/>
      <c r="AR36" s="100"/>
      <c r="AS36" s="100"/>
      <c r="AT36" s="100"/>
      <c r="AU36" s="100"/>
      <c r="AV36" s="100"/>
      <c r="AW36" s="101"/>
      <c r="AX36" s="100"/>
      <c r="AY36" s="100"/>
      <c r="AZ36" s="100"/>
      <c r="BA36" s="100"/>
      <c r="BB36" s="100"/>
      <c r="BC36" s="100"/>
      <c r="BD36" s="100"/>
      <c r="BE36" s="100"/>
      <c r="BF36" s="100"/>
      <c r="BG36" s="100"/>
      <c r="BH36" s="101"/>
      <c r="BI36" s="100"/>
      <c r="BJ36" s="100"/>
      <c r="BK36" s="100"/>
      <c r="BL36" s="100"/>
      <c r="BM36" s="100"/>
      <c r="BN36" s="100"/>
      <c r="BO36" s="100"/>
      <c r="BP36" s="100"/>
      <c r="BQ36" s="100"/>
      <c r="BR36" s="100"/>
      <c r="BS36" s="101"/>
      <c r="BT36" s="100"/>
      <c r="BU36" s="100"/>
      <c r="BV36" s="100"/>
      <c r="BW36" s="100"/>
      <c r="BX36" s="100"/>
      <c r="BY36" s="100"/>
      <c r="BZ36" s="100"/>
      <c r="CA36" s="100"/>
      <c r="CB36" s="100"/>
      <c r="CC36" s="100"/>
      <c r="CD36" s="101"/>
      <c r="CE36" s="100"/>
      <c r="CF36" s="100"/>
      <c r="CG36" s="100"/>
      <c r="CH36" s="100"/>
      <c r="CI36" s="100"/>
      <c r="CJ36" s="100"/>
      <c r="CK36" s="100"/>
      <c r="CL36" s="100"/>
      <c r="CM36" s="100"/>
      <c r="CN36" s="100"/>
      <c r="CO36" s="101"/>
      <c r="CP36" s="100"/>
      <c r="CQ36" s="100"/>
      <c r="CR36" s="100"/>
      <c r="CS36" s="100"/>
      <c r="CT36" s="100"/>
      <c r="CU36" s="100"/>
      <c r="CV36" s="100"/>
      <c r="CW36" s="100"/>
      <c r="CX36" s="100"/>
      <c r="CY36" s="100"/>
      <c r="CZ36" s="101"/>
      <c r="DA36" s="100"/>
      <c r="DB36" s="100"/>
      <c r="DC36" s="100"/>
      <c r="DD36" s="100"/>
      <c r="DE36" s="100"/>
      <c r="DF36" s="100"/>
      <c r="DG36" s="100"/>
      <c r="DH36" s="100"/>
      <c r="DI36" s="100"/>
      <c r="DJ36" s="100"/>
      <c r="DK36" s="101"/>
      <c r="DL36" s="100"/>
      <c r="DM36" s="100"/>
      <c r="DN36" s="100"/>
      <c r="DO36" s="100"/>
      <c r="DP36" s="100"/>
      <c r="DQ36" s="100"/>
      <c r="DR36" s="100"/>
      <c r="DS36" s="100"/>
      <c r="DT36" s="100"/>
      <c r="DU36" s="100"/>
      <c r="DV36" s="101"/>
      <c r="DW36" s="100"/>
      <c r="DX36" s="100"/>
      <c r="DY36" s="100"/>
      <c r="DZ36" s="100"/>
      <c r="EA36" s="100"/>
      <c r="EB36" s="100"/>
      <c r="EC36" s="100"/>
      <c r="ED36" s="100"/>
      <c r="EE36" s="100"/>
      <c r="EF36" s="100"/>
      <c r="EG36" s="101"/>
      <c r="EH36" s="91"/>
      <c r="EI36" s="92"/>
      <c r="EJ36" s="93"/>
      <c r="EK36" s="92"/>
      <c r="EL36" s="94"/>
      <c r="EM36" s="95"/>
      <c r="EN36" s="73"/>
      <c r="EO36" s="96"/>
      <c r="EP36" s="96"/>
      <c r="EQ36" s="96"/>
      <c r="ER36" s="96"/>
      <c r="ES36" s="96"/>
      <c r="ET36" s="96"/>
    </row>
    <row r="37" spans="3:150" s="85" customFormat="1" ht="21" thickBot="1" x14ac:dyDescent="0.3">
      <c r="C37" s="181" t="s">
        <v>45</v>
      </c>
      <c r="D37" s="182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102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2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2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2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2"/>
      <c r="BI37" s="100"/>
      <c r="BJ37" s="100"/>
      <c r="BK37" s="100"/>
      <c r="BL37" s="100"/>
      <c r="BM37" s="100"/>
      <c r="BN37" s="100"/>
      <c r="BO37" s="100"/>
      <c r="BP37" s="100"/>
      <c r="BQ37" s="100"/>
      <c r="BR37" s="100"/>
      <c r="BS37" s="102"/>
      <c r="BT37" s="100"/>
      <c r="BU37" s="100"/>
      <c r="BV37" s="100"/>
      <c r="BW37" s="100"/>
      <c r="BX37" s="100"/>
      <c r="BY37" s="100"/>
      <c r="BZ37" s="100"/>
      <c r="CA37" s="100"/>
      <c r="CB37" s="100"/>
      <c r="CC37" s="100"/>
      <c r="CD37" s="102"/>
      <c r="CE37" s="100"/>
      <c r="CF37" s="100"/>
      <c r="CG37" s="100"/>
      <c r="CH37" s="100"/>
      <c r="CI37" s="100"/>
      <c r="CJ37" s="100"/>
      <c r="CK37" s="100"/>
      <c r="CL37" s="100"/>
      <c r="CM37" s="100"/>
      <c r="CN37" s="100"/>
      <c r="CO37" s="102"/>
      <c r="CP37" s="100"/>
      <c r="CQ37" s="100"/>
      <c r="CR37" s="100"/>
      <c r="CS37" s="100"/>
      <c r="CT37" s="100"/>
      <c r="CU37" s="100"/>
      <c r="CV37" s="100"/>
      <c r="CW37" s="100"/>
      <c r="CX37" s="100"/>
      <c r="CY37" s="100"/>
      <c r="CZ37" s="102"/>
      <c r="DA37" s="100"/>
      <c r="DB37" s="100"/>
      <c r="DC37" s="100"/>
      <c r="DD37" s="100"/>
      <c r="DE37" s="100"/>
      <c r="DF37" s="100"/>
      <c r="DG37" s="100"/>
      <c r="DH37" s="100"/>
      <c r="DI37" s="100"/>
      <c r="DJ37" s="100"/>
      <c r="DK37" s="102"/>
      <c r="DL37" s="100"/>
      <c r="DM37" s="100"/>
      <c r="DN37" s="100"/>
      <c r="DO37" s="100"/>
      <c r="DP37" s="100"/>
      <c r="DQ37" s="100"/>
      <c r="DR37" s="100"/>
      <c r="DS37" s="100"/>
      <c r="DT37" s="100"/>
      <c r="DU37" s="100"/>
      <c r="DV37" s="102"/>
      <c r="DW37" s="100"/>
      <c r="DX37" s="100"/>
      <c r="DY37" s="100"/>
      <c r="DZ37" s="100"/>
      <c r="EA37" s="100"/>
      <c r="EB37" s="100"/>
      <c r="EC37" s="100"/>
      <c r="ED37" s="100"/>
      <c r="EE37" s="100"/>
      <c r="EF37" s="100"/>
      <c r="EG37" s="102"/>
      <c r="EH37" s="91"/>
      <c r="EI37" s="92"/>
      <c r="EJ37" s="93"/>
      <c r="EK37" s="92"/>
      <c r="EL37" s="94"/>
      <c r="EM37" s="95"/>
      <c r="EN37" s="73"/>
      <c r="EO37" s="96"/>
      <c r="EP37" s="96"/>
      <c r="EQ37" s="96"/>
      <c r="ER37" s="96"/>
      <c r="ES37" s="96"/>
      <c r="ET37" s="96"/>
    </row>
    <row r="38" spans="3:150" s="85" customFormat="1" x14ac:dyDescent="0.25">
      <c r="C38" s="103"/>
      <c r="D38" s="104"/>
      <c r="E38" s="104"/>
      <c r="F38" s="104"/>
      <c r="G38" s="98"/>
      <c r="H38" s="98"/>
      <c r="I38" s="98"/>
      <c r="J38" s="98"/>
      <c r="K38" s="98"/>
      <c r="L38" s="98"/>
      <c r="M38" s="98"/>
      <c r="N38" s="98"/>
      <c r="O38" s="98"/>
      <c r="P38" s="105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5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5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5"/>
      <c r="AX38" s="100"/>
      <c r="AY38" s="100"/>
      <c r="AZ38" s="100"/>
      <c r="BA38" s="100"/>
      <c r="BB38" s="100"/>
      <c r="BC38" s="100"/>
      <c r="BD38" s="100"/>
      <c r="BE38" s="100"/>
      <c r="BF38" s="100"/>
      <c r="BG38" s="100"/>
      <c r="BH38" s="105"/>
      <c r="BI38" s="100"/>
      <c r="BJ38" s="100"/>
      <c r="BK38" s="100"/>
      <c r="BL38" s="100"/>
      <c r="BM38" s="100"/>
      <c r="BN38" s="100"/>
      <c r="BO38" s="100"/>
      <c r="BP38" s="100"/>
      <c r="BQ38" s="100"/>
      <c r="BR38" s="100"/>
      <c r="BS38" s="105"/>
      <c r="BT38" s="100"/>
      <c r="BU38" s="100"/>
      <c r="BV38" s="100"/>
      <c r="BW38" s="100"/>
      <c r="BX38" s="100"/>
      <c r="BY38" s="100"/>
      <c r="BZ38" s="100"/>
      <c r="CA38" s="100"/>
      <c r="CB38" s="100"/>
      <c r="CC38" s="100"/>
      <c r="CD38" s="105"/>
      <c r="CE38" s="100"/>
      <c r="CF38" s="100"/>
      <c r="CG38" s="100"/>
      <c r="CH38" s="100"/>
      <c r="CI38" s="100"/>
      <c r="CJ38" s="100"/>
      <c r="CK38" s="100"/>
      <c r="CL38" s="100"/>
      <c r="CM38" s="100"/>
      <c r="CN38" s="100"/>
      <c r="CO38" s="105"/>
      <c r="CP38" s="100"/>
      <c r="CQ38" s="100"/>
      <c r="CR38" s="100"/>
      <c r="CS38" s="100"/>
      <c r="CT38" s="100"/>
      <c r="CU38" s="100"/>
      <c r="CV38" s="100"/>
      <c r="CW38" s="100"/>
      <c r="CX38" s="100"/>
      <c r="CY38" s="100"/>
      <c r="CZ38" s="105"/>
      <c r="DA38" s="100"/>
      <c r="DB38" s="100"/>
      <c r="DC38" s="100"/>
      <c r="DD38" s="100"/>
      <c r="DE38" s="100"/>
      <c r="DF38" s="100"/>
      <c r="DG38" s="100"/>
      <c r="DH38" s="100"/>
      <c r="DI38" s="100"/>
      <c r="DJ38" s="100"/>
      <c r="DK38" s="105"/>
      <c r="DL38" s="100"/>
      <c r="DM38" s="100"/>
      <c r="DN38" s="100"/>
      <c r="DO38" s="100"/>
      <c r="DP38" s="100"/>
      <c r="DQ38" s="100"/>
      <c r="DR38" s="100"/>
      <c r="DS38" s="100"/>
      <c r="DT38" s="100"/>
      <c r="DU38" s="100"/>
      <c r="DV38" s="105"/>
      <c r="DW38" s="100"/>
      <c r="DX38" s="100"/>
      <c r="DY38" s="100"/>
      <c r="DZ38" s="100"/>
      <c r="EA38" s="100"/>
      <c r="EB38" s="100"/>
      <c r="EC38" s="100"/>
      <c r="ED38" s="100"/>
      <c r="EE38" s="100"/>
      <c r="EF38" s="100"/>
      <c r="EG38" s="105"/>
      <c r="EH38" s="91"/>
      <c r="EI38" s="92"/>
      <c r="EJ38" s="93"/>
      <c r="EK38" s="92"/>
      <c r="EL38" s="94"/>
      <c r="EM38" s="95"/>
      <c r="EN38" s="73"/>
      <c r="EO38" s="96"/>
      <c r="EP38" s="96"/>
      <c r="EQ38" s="96"/>
      <c r="ER38" s="96"/>
      <c r="ES38" s="96"/>
      <c r="ET38" s="96"/>
    </row>
    <row r="39" spans="3:150" x14ac:dyDescent="0.25">
      <c r="C39" s="103" t="s">
        <v>46</v>
      </c>
      <c r="D39" s="104"/>
      <c r="E39" s="104"/>
      <c r="F39" s="104"/>
      <c r="G39" s="106"/>
      <c r="H39" s="106"/>
      <c r="I39" s="106"/>
      <c r="J39" s="106"/>
      <c r="K39" s="106"/>
      <c r="L39" s="106"/>
      <c r="M39" s="106"/>
      <c r="N39" s="106"/>
      <c r="O39" s="106"/>
      <c r="P39" s="107">
        <f>(P33-P42)/P42</f>
        <v>2</v>
      </c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7">
        <f>(AA33-AA42)/AA42</f>
        <v>-0.9995638105412249</v>
      </c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7">
        <f>(AL33-AL42)/AL42</f>
        <v>-0.99987767172795539</v>
      </c>
      <c r="AM39" s="108"/>
      <c r="AN39" s="108"/>
      <c r="AO39" s="108"/>
      <c r="AP39" s="108"/>
      <c r="AQ39" s="108"/>
      <c r="AR39" s="108"/>
      <c r="AS39" s="108"/>
      <c r="AT39" s="108"/>
      <c r="AU39" s="108"/>
      <c r="AV39" s="108"/>
      <c r="AW39" s="107">
        <f>(AW33-AW42)/AW42</f>
        <v>-0.99991743573786107</v>
      </c>
      <c r="AX39" s="108"/>
      <c r="AY39" s="108"/>
      <c r="AZ39" s="108"/>
      <c r="BA39" s="108"/>
      <c r="BB39" s="108"/>
      <c r="BC39" s="108"/>
      <c r="BD39" s="108"/>
      <c r="BE39" s="108"/>
      <c r="BF39" s="108"/>
      <c r="BG39" s="108"/>
      <c r="BH39" s="107">
        <f>(BH33-BH42)/BH42</f>
        <v>-0.99994285145967976</v>
      </c>
      <c r="BI39" s="108"/>
      <c r="BJ39" s="108"/>
      <c r="BK39" s="108"/>
      <c r="BL39" s="108"/>
      <c r="BM39" s="108"/>
      <c r="BN39" s="108"/>
      <c r="BO39" s="108"/>
      <c r="BP39" s="108"/>
      <c r="BQ39" s="108"/>
      <c r="BR39" s="108"/>
      <c r="BS39" s="107">
        <f>(BS33-BS42)/BS42</f>
        <v>-0.9999539293828259</v>
      </c>
      <c r="BT39" s="108"/>
      <c r="BU39" s="108"/>
      <c r="BV39" s="108"/>
      <c r="BW39" s="108"/>
      <c r="BX39" s="108"/>
      <c r="BY39" s="108"/>
      <c r="BZ39" s="108"/>
      <c r="CA39" s="108"/>
      <c r="CB39" s="108"/>
      <c r="CC39" s="108"/>
      <c r="CD39" s="107">
        <f>(CD33-CD42)/CD42</f>
        <v>-0.99996105479818109</v>
      </c>
      <c r="CE39" s="108"/>
      <c r="CF39" s="108"/>
      <c r="CG39" s="108"/>
      <c r="CH39" s="108"/>
      <c r="CI39" s="108"/>
      <c r="CJ39" s="108"/>
      <c r="CK39" s="108"/>
      <c r="CL39" s="108"/>
      <c r="CM39" s="108"/>
      <c r="CN39" s="108"/>
      <c r="CO39" s="107">
        <f>(CO33-CO42)/CO42</f>
        <v>-0.9999661343500118</v>
      </c>
      <c r="CP39" s="108"/>
      <c r="CQ39" s="108"/>
      <c r="CR39" s="108"/>
      <c r="CS39" s="108"/>
      <c r="CT39" s="108"/>
      <c r="CU39" s="108"/>
      <c r="CV39" s="108"/>
      <c r="CW39" s="108"/>
      <c r="CX39" s="108"/>
      <c r="CY39" s="108"/>
      <c r="CZ39" s="107">
        <f>(CZ33-CZ42)/CZ42</f>
        <v>-0.99997179702983074</v>
      </c>
      <c r="DA39" s="108"/>
      <c r="DB39" s="108"/>
      <c r="DC39" s="108"/>
      <c r="DD39" s="108"/>
      <c r="DE39" s="108"/>
      <c r="DF39" s="108"/>
      <c r="DG39" s="108"/>
      <c r="DH39" s="108"/>
      <c r="DI39" s="108"/>
      <c r="DJ39" s="108"/>
      <c r="DK39" s="107">
        <f>(DK33-DK42)/DK42</f>
        <v>-0.9999744142602659</v>
      </c>
      <c r="DL39" s="108"/>
      <c r="DM39" s="108"/>
      <c r="DN39" s="108"/>
      <c r="DO39" s="108"/>
      <c r="DP39" s="108"/>
      <c r="DQ39" s="108"/>
      <c r="DR39" s="108"/>
      <c r="DS39" s="108"/>
      <c r="DT39" s="108"/>
      <c r="DU39" s="108"/>
      <c r="DV39" s="107">
        <f>(DV33-DV42)/DV42</f>
        <v>-0.99997579761586897</v>
      </c>
      <c r="DW39" s="108"/>
      <c r="DX39" s="108"/>
      <c r="DY39" s="108"/>
      <c r="DZ39" s="108"/>
      <c r="EA39" s="108"/>
      <c r="EB39" s="108"/>
      <c r="EC39" s="108"/>
      <c r="ED39" s="108"/>
      <c r="EE39" s="108"/>
      <c r="EF39" s="108"/>
      <c r="EG39" s="107">
        <f>(EG33-EG42)/EG42</f>
        <v>-0.99997759327571456</v>
      </c>
      <c r="EH39" s="109"/>
      <c r="EI39" s="109"/>
      <c r="EJ39" s="93"/>
      <c r="EK39" s="109"/>
      <c r="EL39" s="110"/>
      <c r="EM39" s="95"/>
      <c r="EN39" s="109"/>
    </row>
    <row r="40" spans="3:150" s="85" customFormat="1" ht="21" thickBot="1" x14ac:dyDescent="0.3">
      <c r="C40" s="111"/>
      <c r="D40" s="112"/>
      <c r="E40" s="112"/>
      <c r="F40" s="112"/>
      <c r="G40" s="113"/>
      <c r="H40" s="113"/>
      <c r="I40" s="113"/>
      <c r="J40" s="113"/>
      <c r="K40" s="113"/>
      <c r="L40" s="113"/>
      <c r="M40" s="113"/>
      <c r="N40" s="113"/>
      <c r="O40" s="113"/>
      <c r="P40" s="114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4"/>
      <c r="AB40" s="113"/>
      <c r="AC40" s="113"/>
      <c r="AD40" s="113"/>
      <c r="AE40" s="113"/>
      <c r="AF40" s="113"/>
      <c r="AG40" s="113"/>
      <c r="AH40" s="113"/>
      <c r="AI40" s="113"/>
      <c r="AJ40" s="113"/>
      <c r="AK40" s="113"/>
      <c r="AL40" s="114"/>
      <c r="AM40" s="113"/>
      <c r="AN40" s="113"/>
      <c r="AO40" s="113"/>
      <c r="AP40" s="113"/>
      <c r="AQ40" s="113"/>
      <c r="AR40" s="113"/>
      <c r="AS40" s="113"/>
      <c r="AT40" s="113"/>
      <c r="AU40" s="113"/>
      <c r="AV40" s="113"/>
      <c r="AW40" s="114"/>
      <c r="AX40" s="113"/>
      <c r="AY40" s="113"/>
      <c r="AZ40" s="113"/>
      <c r="BA40" s="113"/>
      <c r="BB40" s="113"/>
      <c r="BC40" s="113"/>
      <c r="BD40" s="113"/>
      <c r="BE40" s="113"/>
      <c r="BF40" s="113"/>
      <c r="BG40" s="113"/>
      <c r="BH40" s="114"/>
      <c r="BI40" s="113"/>
      <c r="BJ40" s="113"/>
      <c r="BK40" s="113"/>
      <c r="BL40" s="113"/>
      <c r="BM40" s="113"/>
      <c r="BN40" s="113"/>
      <c r="BO40" s="113"/>
      <c r="BP40" s="113"/>
      <c r="BQ40" s="113"/>
      <c r="BR40" s="113"/>
      <c r="BS40" s="114"/>
      <c r="BT40" s="113"/>
      <c r="BU40" s="113"/>
      <c r="BV40" s="113"/>
      <c r="BW40" s="113"/>
      <c r="BX40" s="113"/>
      <c r="BY40" s="113"/>
      <c r="BZ40" s="113"/>
      <c r="CA40" s="113"/>
      <c r="CB40" s="113"/>
      <c r="CC40" s="113"/>
      <c r="CD40" s="114"/>
      <c r="CE40" s="113"/>
      <c r="CF40" s="113"/>
      <c r="CG40" s="113"/>
      <c r="CH40" s="113"/>
      <c r="CI40" s="113"/>
      <c r="CJ40" s="113"/>
      <c r="CK40" s="113"/>
      <c r="CL40" s="113"/>
      <c r="CM40" s="113"/>
      <c r="CN40" s="113"/>
      <c r="CO40" s="114"/>
      <c r="CP40" s="113"/>
      <c r="CQ40" s="113"/>
      <c r="CR40" s="113"/>
      <c r="CS40" s="113"/>
      <c r="CT40" s="113"/>
      <c r="CU40" s="113"/>
      <c r="CV40" s="113"/>
      <c r="CW40" s="113"/>
      <c r="CX40" s="113"/>
      <c r="CY40" s="113"/>
      <c r="CZ40" s="114"/>
      <c r="DA40" s="113"/>
      <c r="DB40" s="113"/>
      <c r="DC40" s="113"/>
      <c r="DD40" s="113"/>
      <c r="DE40" s="113"/>
      <c r="DF40" s="113"/>
      <c r="DG40" s="113"/>
      <c r="DH40" s="113"/>
      <c r="DI40" s="113"/>
      <c r="DJ40" s="113"/>
      <c r="DK40" s="114"/>
      <c r="DL40" s="113"/>
      <c r="DM40" s="113"/>
      <c r="DN40" s="113"/>
      <c r="DO40" s="113"/>
      <c r="DP40" s="113"/>
      <c r="DQ40" s="113"/>
      <c r="DR40" s="113"/>
      <c r="DS40" s="113"/>
      <c r="DT40" s="113"/>
      <c r="DU40" s="113"/>
      <c r="DV40" s="114"/>
      <c r="DW40" s="113"/>
      <c r="DX40" s="113"/>
      <c r="DY40" s="113"/>
      <c r="DZ40" s="113"/>
      <c r="EA40" s="113"/>
      <c r="EB40" s="113"/>
      <c r="EC40" s="113"/>
      <c r="ED40" s="113"/>
      <c r="EE40" s="113"/>
      <c r="EF40" s="113"/>
      <c r="EG40" s="115"/>
      <c r="EH40" s="92"/>
      <c r="EI40" s="92"/>
      <c r="EJ40" s="116"/>
      <c r="EK40" s="92"/>
      <c r="EL40" s="94"/>
      <c r="EM40" s="95"/>
      <c r="EN40" s="73"/>
      <c r="EO40" s="96"/>
      <c r="EP40" s="96"/>
      <c r="EQ40" s="96"/>
      <c r="ER40" s="96"/>
      <c r="ES40" s="96"/>
      <c r="ET40" s="96"/>
    </row>
    <row r="41" spans="3:150" ht="21" thickBot="1" x14ac:dyDescent="0.3">
      <c r="C41" s="71" t="s">
        <v>47</v>
      </c>
      <c r="D41" s="72"/>
      <c r="E41" s="72"/>
      <c r="F41" s="73"/>
      <c r="G41" s="80"/>
      <c r="H41" s="80"/>
      <c r="I41" s="80"/>
      <c r="J41" s="80"/>
      <c r="K41" s="80"/>
      <c r="L41" s="80"/>
      <c r="M41" s="80"/>
      <c r="N41" s="80"/>
      <c r="O41" s="80"/>
      <c r="P41" s="117">
        <v>100</v>
      </c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117">
        <f>AA69</f>
        <v>687674.53</v>
      </c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117">
        <f>AL69</f>
        <v>1764643.01</v>
      </c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117">
        <f>AW69</f>
        <v>1181115.81</v>
      </c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117">
        <f>BH69</f>
        <v>1615944.5599999998</v>
      </c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117">
        <f>BS69</f>
        <v>1262264.6800000002</v>
      </c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117">
        <f>CD69</f>
        <v>1191388.6300000001</v>
      </c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117">
        <f>CO69</f>
        <v>1155402.4300000002</v>
      </c>
      <c r="CP41" s="80"/>
      <c r="CQ41" s="80"/>
      <c r="CR41" s="80"/>
      <c r="CS41" s="80"/>
      <c r="CT41" s="80"/>
      <c r="CU41" s="80"/>
      <c r="CV41" s="80"/>
      <c r="CW41" s="80"/>
      <c r="CX41" s="80"/>
      <c r="CY41" s="80"/>
      <c r="CZ41" s="117">
        <f>CZ69</f>
        <v>1778643.8599999999</v>
      </c>
      <c r="DK41" s="117">
        <f>DK69</f>
        <v>1088103.9599999997</v>
      </c>
      <c r="DV41" s="117">
        <f>DV69</f>
        <v>670191.56999999995</v>
      </c>
      <c r="EG41" s="117">
        <f>EG69</f>
        <v>993364.8899999999</v>
      </c>
    </row>
    <row r="42" spans="3:150" ht="21" thickBot="1" x14ac:dyDescent="0.3">
      <c r="C42" s="78" t="s">
        <v>48</v>
      </c>
      <c r="D42" s="79"/>
      <c r="E42" s="79"/>
      <c r="F42" s="73"/>
      <c r="G42" s="118"/>
      <c r="H42" s="80"/>
      <c r="I42" s="80"/>
      <c r="J42" s="80"/>
      <c r="K42" s="80"/>
      <c r="L42" s="80"/>
      <c r="M42" s="80"/>
      <c r="N42" s="80"/>
      <c r="O42" s="80"/>
      <c r="P42" s="81">
        <f>P41</f>
        <v>100</v>
      </c>
      <c r="Q42" s="119"/>
      <c r="R42" s="119"/>
      <c r="S42" s="82"/>
      <c r="T42" s="82"/>
      <c r="U42" s="82"/>
      <c r="V42" s="82"/>
      <c r="W42" s="82"/>
      <c r="X42" s="82"/>
      <c r="Y42" s="82"/>
      <c r="Z42" s="82"/>
      <c r="AA42" s="81">
        <f>P42+AA41</f>
        <v>687774.53</v>
      </c>
      <c r="AB42" s="119"/>
      <c r="AC42" s="119"/>
      <c r="AD42" s="82"/>
      <c r="AE42" s="82"/>
      <c r="AF42" s="82"/>
      <c r="AG42" s="82"/>
      <c r="AH42" s="82"/>
      <c r="AI42" s="82"/>
      <c r="AJ42" s="82"/>
      <c r="AK42" s="82"/>
      <c r="AL42" s="81">
        <f>AA42+AL41</f>
        <v>2452417.54</v>
      </c>
      <c r="AM42" s="118"/>
      <c r="AN42" s="118"/>
      <c r="AO42" s="80"/>
      <c r="AP42" s="80"/>
      <c r="AQ42" s="80"/>
      <c r="AR42" s="80"/>
      <c r="AS42" s="80"/>
      <c r="AT42" s="80"/>
      <c r="AU42" s="80"/>
      <c r="AV42" s="80"/>
      <c r="AW42" s="81">
        <f>AL42+AW41</f>
        <v>3633533.35</v>
      </c>
      <c r="AX42" s="118"/>
      <c r="AY42" s="118"/>
      <c r="AZ42" s="80"/>
      <c r="BA42" s="80"/>
      <c r="BB42" s="80"/>
      <c r="BC42" s="80"/>
      <c r="BD42" s="80"/>
      <c r="BE42" s="80"/>
      <c r="BF42" s="80"/>
      <c r="BG42" s="80"/>
      <c r="BH42" s="81">
        <f>AW42+BH41</f>
        <v>5249477.91</v>
      </c>
      <c r="BI42" s="118"/>
      <c r="BJ42" s="118"/>
      <c r="BK42" s="80"/>
      <c r="BL42" s="80"/>
      <c r="BM42" s="80"/>
      <c r="BN42" s="80"/>
      <c r="BO42" s="80"/>
      <c r="BP42" s="80"/>
      <c r="BQ42" s="80"/>
      <c r="BR42" s="80"/>
      <c r="BS42" s="81">
        <f>BH42+BS41</f>
        <v>6511742.5899999999</v>
      </c>
      <c r="BT42" s="118"/>
      <c r="BU42" s="118"/>
      <c r="BV42" s="80"/>
      <c r="BW42" s="80"/>
      <c r="BX42" s="80"/>
      <c r="BY42" s="80"/>
      <c r="BZ42" s="80"/>
      <c r="CA42" s="80"/>
      <c r="CB42" s="80"/>
      <c r="CC42" s="80"/>
      <c r="CD42" s="81">
        <f>BS42+CD41</f>
        <v>7703131.2199999997</v>
      </c>
      <c r="CE42" s="118"/>
      <c r="CF42" s="118"/>
      <c r="CG42" s="80"/>
      <c r="CH42" s="80"/>
      <c r="CI42" s="80"/>
      <c r="CJ42" s="80"/>
      <c r="CK42" s="80"/>
      <c r="CL42" s="80"/>
      <c r="CM42" s="80"/>
      <c r="CN42" s="80"/>
      <c r="CO42" s="81">
        <f>CD42+CO41</f>
        <v>8858533.6500000004</v>
      </c>
      <c r="CP42" s="118"/>
      <c r="CQ42" s="118"/>
      <c r="CR42" s="80"/>
      <c r="CS42" s="80"/>
      <c r="CT42" s="80"/>
      <c r="CU42" s="80"/>
      <c r="CV42" s="80"/>
      <c r="CW42" s="80"/>
      <c r="CX42" s="80"/>
      <c r="CY42" s="80"/>
      <c r="CZ42" s="81">
        <f>CO42+CZ41</f>
        <v>10637177.51</v>
      </c>
      <c r="DK42" s="81">
        <f>CZ42+DK41</f>
        <v>11725281.469999999</v>
      </c>
      <c r="DV42" s="81">
        <f>DK42+DV41</f>
        <v>12395473.039999999</v>
      </c>
      <c r="EG42" s="81">
        <f>DV42+EG41</f>
        <v>13388837.93</v>
      </c>
    </row>
    <row r="43" spans="3:150" s="120" customFormat="1" ht="60.75" customHeight="1" thickBot="1" x14ac:dyDescent="0.3"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121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1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  <c r="AL43" s="123"/>
      <c r="AM43" s="122"/>
      <c r="AN43" s="122"/>
      <c r="AO43" s="122"/>
      <c r="AP43" s="122"/>
      <c r="AQ43" s="122"/>
      <c r="AR43" s="122"/>
      <c r="AS43" s="122"/>
      <c r="AT43" s="122"/>
      <c r="AU43" s="122"/>
      <c r="AV43" s="122"/>
      <c r="AW43" s="123"/>
      <c r="AX43" s="122"/>
      <c r="AY43" s="122"/>
      <c r="AZ43" s="122"/>
      <c r="BA43" s="122"/>
      <c r="BB43" s="122"/>
      <c r="BC43" s="122"/>
      <c r="BD43" s="122"/>
      <c r="BE43" s="122"/>
      <c r="BF43" s="122"/>
      <c r="BG43" s="122"/>
      <c r="BH43" s="123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3"/>
      <c r="BT43" s="122"/>
      <c r="BU43" s="122"/>
      <c r="BV43" s="122"/>
      <c r="BW43" s="122"/>
      <c r="BX43" s="122"/>
      <c r="BY43" s="122"/>
      <c r="BZ43" s="122"/>
      <c r="CA43" s="122"/>
      <c r="CB43" s="122"/>
      <c r="CC43" s="122"/>
      <c r="CD43" s="123"/>
      <c r="CE43" s="122"/>
      <c r="CF43" s="122"/>
      <c r="CG43" s="122"/>
      <c r="CH43" s="122"/>
      <c r="CI43" s="122"/>
      <c r="CJ43" s="122"/>
      <c r="CK43" s="122"/>
      <c r="CL43" s="122"/>
      <c r="CM43" s="122"/>
      <c r="CN43" s="122"/>
      <c r="CO43" s="123"/>
      <c r="CP43" s="122"/>
      <c r="CQ43" s="122"/>
      <c r="CR43" s="122"/>
      <c r="CS43" s="122"/>
      <c r="CT43" s="122"/>
      <c r="CU43" s="122"/>
      <c r="CV43" s="122"/>
      <c r="CW43" s="122"/>
      <c r="CX43" s="122"/>
      <c r="CY43" s="122"/>
      <c r="CZ43" s="123"/>
      <c r="DA43" s="122"/>
      <c r="DB43" s="122"/>
      <c r="DC43" s="122"/>
      <c r="DD43" s="122"/>
      <c r="DE43" s="122"/>
      <c r="DF43" s="122"/>
      <c r="DG43" s="122"/>
      <c r="DH43" s="122"/>
      <c r="DI43" s="122"/>
      <c r="DJ43" s="122"/>
      <c r="DK43" s="123"/>
      <c r="DL43" s="122"/>
      <c r="DM43" s="122"/>
      <c r="DN43" s="122"/>
      <c r="DO43" s="122"/>
      <c r="DP43" s="122"/>
      <c r="DQ43" s="122"/>
      <c r="DR43" s="122"/>
      <c r="DS43" s="122"/>
      <c r="DT43" s="122"/>
      <c r="DU43" s="122"/>
      <c r="DV43" s="123"/>
      <c r="DW43" s="122"/>
      <c r="DX43" s="122"/>
      <c r="DY43" s="122"/>
      <c r="DZ43" s="122"/>
      <c r="EA43" s="122"/>
      <c r="EB43" s="122"/>
      <c r="EC43" s="122"/>
      <c r="ED43" s="122"/>
      <c r="EE43" s="122"/>
      <c r="EF43" s="122"/>
      <c r="EG43" s="123"/>
      <c r="EH43" s="73"/>
      <c r="EI43" s="73"/>
      <c r="EJ43" s="123"/>
      <c r="EK43" s="124"/>
      <c r="EL43" s="125"/>
      <c r="EM43" s="95"/>
      <c r="EN43" s="73"/>
      <c r="EO43" s="73"/>
      <c r="EP43" s="73"/>
      <c r="EQ43" s="73"/>
      <c r="ER43" s="73"/>
      <c r="ES43" s="73"/>
      <c r="ET43" s="73"/>
    </row>
    <row r="44" spans="3:150" s="21" customFormat="1" ht="21" thickBot="1" x14ac:dyDescent="0.3">
      <c r="C44" s="126" t="s">
        <v>49</v>
      </c>
      <c r="D44" s="126"/>
      <c r="E44" s="126"/>
      <c r="F44" s="56" t="s">
        <v>50</v>
      </c>
      <c r="G44" s="176" t="s">
        <v>9</v>
      </c>
      <c r="H44" s="177"/>
      <c r="I44" s="177"/>
      <c r="J44" s="177"/>
      <c r="K44" s="177"/>
      <c r="L44" s="177"/>
      <c r="M44" s="177"/>
      <c r="N44" s="177"/>
      <c r="O44" s="177"/>
      <c r="P44" s="177"/>
      <c r="Q44" s="178"/>
      <c r="R44" s="176" t="s">
        <v>10</v>
      </c>
      <c r="S44" s="177"/>
      <c r="T44" s="177"/>
      <c r="U44" s="177"/>
      <c r="V44" s="177"/>
      <c r="W44" s="177"/>
      <c r="X44" s="177"/>
      <c r="Y44" s="177"/>
      <c r="Z44" s="177"/>
      <c r="AA44" s="177"/>
      <c r="AB44" s="178"/>
      <c r="AC44" s="176" t="s">
        <v>11</v>
      </c>
      <c r="AD44" s="177"/>
      <c r="AE44" s="177"/>
      <c r="AF44" s="177"/>
      <c r="AG44" s="177"/>
      <c r="AH44" s="177"/>
      <c r="AI44" s="177"/>
      <c r="AJ44" s="177"/>
      <c r="AK44" s="177"/>
      <c r="AL44" s="177"/>
      <c r="AM44" s="178"/>
      <c r="AN44" s="176" t="s">
        <v>12</v>
      </c>
      <c r="AO44" s="177"/>
      <c r="AP44" s="177"/>
      <c r="AQ44" s="177"/>
      <c r="AR44" s="177"/>
      <c r="AS44" s="177"/>
      <c r="AT44" s="177"/>
      <c r="AU44" s="177"/>
      <c r="AV44" s="177"/>
      <c r="AW44" s="177"/>
      <c r="AX44" s="178"/>
      <c r="AY44" s="176" t="s">
        <v>13</v>
      </c>
      <c r="AZ44" s="177"/>
      <c r="BA44" s="177"/>
      <c r="BB44" s="177"/>
      <c r="BC44" s="177"/>
      <c r="BD44" s="177"/>
      <c r="BE44" s="177"/>
      <c r="BF44" s="177"/>
      <c r="BG44" s="177"/>
      <c r="BH44" s="177"/>
      <c r="BI44" s="178"/>
      <c r="BJ44" s="176" t="s">
        <v>14</v>
      </c>
      <c r="BK44" s="177"/>
      <c r="BL44" s="177"/>
      <c r="BM44" s="177"/>
      <c r="BN44" s="177"/>
      <c r="BO44" s="177"/>
      <c r="BP44" s="177"/>
      <c r="BQ44" s="177"/>
      <c r="BR44" s="177"/>
      <c r="BS44" s="177"/>
      <c r="BT44" s="178"/>
      <c r="BU44" s="176" t="s">
        <v>15</v>
      </c>
      <c r="BV44" s="177"/>
      <c r="BW44" s="177"/>
      <c r="BX44" s="177"/>
      <c r="BY44" s="177"/>
      <c r="BZ44" s="177"/>
      <c r="CA44" s="177"/>
      <c r="CB44" s="177"/>
      <c r="CC44" s="177"/>
      <c r="CD44" s="177"/>
      <c r="CE44" s="178"/>
      <c r="CF44" s="176" t="s">
        <v>16</v>
      </c>
      <c r="CG44" s="177"/>
      <c r="CH44" s="177"/>
      <c r="CI44" s="177"/>
      <c r="CJ44" s="177"/>
      <c r="CK44" s="177"/>
      <c r="CL44" s="177"/>
      <c r="CM44" s="177"/>
      <c r="CN44" s="177"/>
      <c r="CO44" s="177"/>
      <c r="CP44" s="178"/>
      <c r="CQ44" s="176" t="s">
        <v>17</v>
      </c>
      <c r="CR44" s="177"/>
      <c r="CS44" s="177"/>
      <c r="CT44" s="177"/>
      <c r="CU44" s="177"/>
      <c r="CV44" s="177"/>
      <c r="CW44" s="177"/>
      <c r="CX44" s="177"/>
      <c r="CY44" s="177"/>
      <c r="CZ44" s="177"/>
      <c r="DA44" s="178"/>
      <c r="DB44" s="176" t="s">
        <v>18</v>
      </c>
      <c r="DC44" s="177"/>
      <c r="DD44" s="177"/>
      <c r="DE44" s="177"/>
      <c r="DF44" s="177"/>
      <c r="DG44" s="177"/>
      <c r="DH44" s="177"/>
      <c r="DI44" s="177"/>
      <c r="DJ44" s="177"/>
      <c r="DK44" s="177"/>
      <c r="DL44" s="178"/>
      <c r="DM44" s="176" t="s">
        <v>19</v>
      </c>
      <c r="DN44" s="177"/>
      <c r="DO44" s="177"/>
      <c r="DP44" s="177"/>
      <c r="DQ44" s="177"/>
      <c r="DR44" s="177"/>
      <c r="DS44" s="177"/>
      <c r="DT44" s="177"/>
      <c r="DU44" s="177"/>
      <c r="DV44" s="177"/>
      <c r="DW44" s="178"/>
      <c r="DX44" s="176" t="s">
        <v>20</v>
      </c>
      <c r="DY44" s="177"/>
      <c r="DZ44" s="177"/>
      <c r="EA44" s="177"/>
      <c r="EB44" s="177"/>
      <c r="EC44" s="177"/>
      <c r="ED44" s="177"/>
      <c r="EE44" s="177"/>
      <c r="EF44" s="177"/>
      <c r="EG44" s="177"/>
      <c r="EH44" s="178"/>
      <c r="EI44" s="127" t="s">
        <v>21</v>
      </c>
      <c r="EJ44" s="128" t="s">
        <v>51</v>
      </c>
      <c r="EK44" s="129" t="s">
        <v>52</v>
      </c>
      <c r="EL44" s="129" t="s">
        <v>52</v>
      </c>
      <c r="EM44" s="179" t="s">
        <v>25</v>
      </c>
      <c r="EN44" s="130" t="s">
        <v>53</v>
      </c>
      <c r="EO44" s="19"/>
      <c r="EP44" s="19"/>
      <c r="EQ44" s="19"/>
      <c r="ER44" s="20"/>
      <c r="ES44" s="20"/>
      <c r="ET44" s="20"/>
    </row>
    <row r="45" spans="3:150" ht="43.5" thickBot="1" x14ac:dyDescent="0.3">
      <c r="G45" s="29" t="s">
        <v>27</v>
      </c>
      <c r="H45" s="23" t="s">
        <v>28</v>
      </c>
      <c r="I45" s="23" t="s">
        <v>29</v>
      </c>
      <c r="J45" s="23" t="s">
        <v>30</v>
      </c>
      <c r="K45" s="24" t="s">
        <v>31</v>
      </c>
      <c r="L45" s="22" t="s">
        <v>32</v>
      </c>
      <c r="M45" s="25" t="s">
        <v>33</v>
      </c>
      <c r="N45" s="26" t="s">
        <v>38</v>
      </c>
      <c r="O45" s="26" t="s">
        <v>35</v>
      </c>
      <c r="P45" s="27" t="s">
        <v>36</v>
      </c>
      <c r="Q45" s="28" t="s">
        <v>37</v>
      </c>
      <c r="R45" s="29" t="s">
        <v>27</v>
      </c>
      <c r="S45" s="23" t="s">
        <v>28</v>
      </c>
      <c r="T45" s="23" t="s">
        <v>29</v>
      </c>
      <c r="U45" s="23" t="s">
        <v>30</v>
      </c>
      <c r="V45" s="24" t="s">
        <v>31</v>
      </c>
      <c r="W45" s="22" t="s">
        <v>32</v>
      </c>
      <c r="X45" s="25" t="s">
        <v>33</v>
      </c>
      <c r="Y45" s="26" t="s">
        <v>38</v>
      </c>
      <c r="Z45" s="26" t="s">
        <v>35</v>
      </c>
      <c r="AA45" s="27" t="s">
        <v>36</v>
      </c>
      <c r="AB45" s="28" t="s">
        <v>37</v>
      </c>
      <c r="AC45" s="29" t="s">
        <v>27</v>
      </c>
      <c r="AD45" s="23" t="s">
        <v>28</v>
      </c>
      <c r="AE45" s="23" t="s">
        <v>29</v>
      </c>
      <c r="AF45" s="23" t="s">
        <v>30</v>
      </c>
      <c r="AG45" s="24" t="s">
        <v>31</v>
      </c>
      <c r="AH45" s="22" t="s">
        <v>32</v>
      </c>
      <c r="AI45" s="25" t="s">
        <v>33</v>
      </c>
      <c r="AJ45" s="26" t="s">
        <v>38</v>
      </c>
      <c r="AK45" s="26" t="s">
        <v>35</v>
      </c>
      <c r="AL45" s="27" t="s">
        <v>36</v>
      </c>
      <c r="AM45" s="28" t="s">
        <v>37</v>
      </c>
      <c r="AN45" s="29" t="s">
        <v>27</v>
      </c>
      <c r="AO45" s="23" t="s">
        <v>28</v>
      </c>
      <c r="AP45" s="23" t="s">
        <v>29</v>
      </c>
      <c r="AQ45" s="23" t="s">
        <v>30</v>
      </c>
      <c r="AR45" s="24" t="s">
        <v>31</v>
      </c>
      <c r="AS45" s="22" t="s">
        <v>32</v>
      </c>
      <c r="AT45" s="25" t="s">
        <v>33</v>
      </c>
      <c r="AU45" s="26" t="s">
        <v>38</v>
      </c>
      <c r="AV45" s="26" t="s">
        <v>35</v>
      </c>
      <c r="AW45" s="27" t="s">
        <v>36</v>
      </c>
      <c r="AX45" s="28" t="s">
        <v>37</v>
      </c>
      <c r="AY45" s="29" t="s">
        <v>27</v>
      </c>
      <c r="AZ45" s="23" t="s">
        <v>28</v>
      </c>
      <c r="BA45" s="23" t="s">
        <v>29</v>
      </c>
      <c r="BB45" s="23" t="s">
        <v>30</v>
      </c>
      <c r="BC45" s="24" t="s">
        <v>31</v>
      </c>
      <c r="BD45" s="22" t="s">
        <v>32</v>
      </c>
      <c r="BE45" s="25" t="s">
        <v>33</v>
      </c>
      <c r="BF45" s="26" t="s">
        <v>38</v>
      </c>
      <c r="BG45" s="26" t="s">
        <v>35</v>
      </c>
      <c r="BH45" s="27" t="s">
        <v>36</v>
      </c>
      <c r="BI45" s="28" t="s">
        <v>37</v>
      </c>
      <c r="BJ45" s="29" t="s">
        <v>27</v>
      </c>
      <c r="BK45" s="23" t="s">
        <v>28</v>
      </c>
      <c r="BL45" s="23" t="s">
        <v>29</v>
      </c>
      <c r="BM45" s="23" t="s">
        <v>30</v>
      </c>
      <c r="BN45" s="24" t="s">
        <v>31</v>
      </c>
      <c r="BO45" s="22" t="s">
        <v>32</v>
      </c>
      <c r="BP45" s="25" t="s">
        <v>33</v>
      </c>
      <c r="BQ45" s="26" t="s">
        <v>38</v>
      </c>
      <c r="BR45" s="26" t="s">
        <v>35</v>
      </c>
      <c r="BS45" s="27" t="s">
        <v>36</v>
      </c>
      <c r="BT45" s="28" t="s">
        <v>37</v>
      </c>
      <c r="BU45" s="29" t="s">
        <v>27</v>
      </c>
      <c r="BV45" s="23" t="s">
        <v>28</v>
      </c>
      <c r="BW45" s="23" t="s">
        <v>29</v>
      </c>
      <c r="BX45" s="23" t="s">
        <v>30</v>
      </c>
      <c r="BY45" s="24" t="s">
        <v>31</v>
      </c>
      <c r="BZ45" s="22" t="s">
        <v>32</v>
      </c>
      <c r="CA45" s="25" t="s">
        <v>33</v>
      </c>
      <c r="CB45" s="26" t="s">
        <v>38</v>
      </c>
      <c r="CC45" s="26" t="s">
        <v>35</v>
      </c>
      <c r="CD45" s="27" t="s">
        <v>36</v>
      </c>
      <c r="CE45" s="28" t="s">
        <v>37</v>
      </c>
      <c r="CF45" s="29" t="s">
        <v>27</v>
      </c>
      <c r="CG45" s="23" t="s">
        <v>28</v>
      </c>
      <c r="CH45" s="23" t="s">
        <v>29</v>
      </c>
      <c r="CI45" s="23" t="s">
        <v>30</v>
      </c>
      <c r="CJ45" s="24" t="s">
        <v>31</v>
      </c>
      <c r="CK45" s="22" t="s">
        <v>32</v>
      </c>
      <c r="CL45" s="25" t="s">
        <v>33</v>
      </c>
      <c r="CM45" s="26" t="s">
        <v>38</v>
      </c>
      <c r="CN45" s="26" t="s">
        <v>35</v>
      </c>
      <c r="CO45" s="27" t="s">
        <v>36</v>
      </c>
      <c r="CP45" s="28" t="s">
        <v>37</v>
      </c>
      <c r="CQ45" s="29" t="s">
        <v>27</v>
      </c>
      <c r="CR45" s="23" t="s">
        <v>28</v>
      </c>
      <c r="CS45" s="23" t="s">
        <v>29</v>
      </c>
      <c r="CT45" s="23" t="s">
        <v>30</v>
      </c>
      <c r="CU45" s="24" t="s">
        <v>31</v>
      </c>
      <c r="CV45" s="22" t="s">
        <v>32</v>
      </c>
      <c r="CW45" s="25" t="s">
        <v>33</v>
      </c>
      <c r="CX45" s="26" t="s">
        <v>38</v>
      </c>
      <c r="CY45" s="26" t="s">
        <v>35</v>
      </c>
      <c r="CZ45" s="27" t="s">
        <v>36</v>
      </c>
      <c r="DA45" s="28" t="s">
        <v>37</v>
      </c>
      <c r="DB45" s="29" t="s">
        <v>27</v>
      </c>
      <c r="DC45" s="23" t="s">
        <v>28</v>
      </c>
      <c r="DD45" s="23" t="s">
        <v>29</v>
      </c>
      <c r="DE45" s="23" t="s">
        <v>30</v>
      </c>
      <c r="DF45" s="24" t="s">
        <v>31</v>
      </c>
      <c r="DG45" s="22" t="s">
        <v>32</v>
      </c>
      <c r="DH45" s="25" t="s">
        <v>33</v>
      </c>
      <c r="DI45" s="26" t="s">
        <v>38</v>
      </c>
      <c r="DJ45" s="26" t="s">
        <v>35</v>
      </c>
      <c r="DK45" s="27" t="s">
        <v>36</v>
      </c>
      <c r="DL45" s="28" t="s">
        <v>37</v>
      </c>
      <c r="DM45" s="29" t="s">
        <v>27</v>
      </c>
      <c r="DN45" s="23" t="s">
        <v>28</v>
      </c>
      <c r="DO45" s="23" t="s">
        <v>29</v>
      </c>
      <c r="DP45" s="23" t="s">
        <v>30</v>
      </c>
      <c r="DQ45" s="24" t="s">
        <v>31</v>
      </c>
      <c r="DR45" s="22" t="s">
        <v>32</v>
      </c>
      <c r="DS45" s="25" t="s">
        <v>33</v>
      </c>
      <c r="DT45" s="26" t="s">
        <v>38</v>
      </c>
      <c r="DU45" s="26" t="s">
        <v>35</v>
      </c>
      <c r="DV45" s="27" t="s">
        <v>36</v>
      </c>
      <c r="DW45" s="28" t="s">
        <v>37</v>
      </c>
      <c r="DX45" s="29" t="s">
        <v>27</v>
      </c>
      <c r="DY45" s="23" t="s">
        <v>28</v>
      </c>
      <c r="DZ45" s="23" t="s">
        <v>29</v>
      </c>
      <c r="EA45" s="23" t="s">
        <v>30</v>
      </c>
      <c r="EB45" s="24" t="s">
        <v>31</v>
      </c>
      <c r="EC45" s="22" t="s">
        <v>32</v>
      </c>
      <c r="ED45" s="25" t="s">
        <v>33</v>
      </c>
      <c r="EE45" s="26" t="s">
        <v>38</v>
      </c>
      <c r="EF45" s="26" t="s">
        <v>35</v>
      </c>
      <c r="EG45" s="27" t="s">
        <v>36</v>
      </c>
      <c r="EH45" s="28" t="s">
        <v>37</v>
      </c>
      <c r="EI45" s="131" t="s">
        <v>54</v>
      </c>
      <c r="EJ45" s="132" t="s">
        <v>55</v>
      </c>
      <c r="EK45" s="133" t="s">
        <v>56</v>
      </c>
      <c r="EL45" s="133" t="s">
        <v>57</v>
      </c>
      <c r="EM45" s="180"/>
      <c r="EN45" s="134" t="s">
        <v>58</v>
      </c>
      <c r="EO45" s="10"/>
      <c r="EP45" s="10"/>
      <c r="EQ45" s="10"/>
    </row>
    <row r="46" spans="3:150" s="13" customFormat="1" x14ac:dyDescent="0.25">
      <c r="C46" s="135" t="s">
        <v>59</v>
      </c>
      <c r="D46" s="135"/>
      <c r="E46" s="135"/>
      <c r="F46" s="136">
        <v>70027</v>
      </c>
      <c r="G46" s="137">
        <v>0</v>
      </c>
      <c r="H46" s="138">
        <v>14934</v>
      </c>
      <c r="I46" s="138"/>
      <c r="J46" s="138"/>
      <c r="K46" s="138"/>
      <c r="L46" s="138"/>
      <c r="M46" s="138">
        <f>H46-I46-J46-L46</f>
        <v>14934</v>
      </c>
      <c r="N46" s="170">
        <f>Q83/Q46</f>
        <v>0</v>
      </c>
      <c r="O46" s="138"/>
      <c r="P46" s="140">
        <f t="shared" ref="P46:P68" si="55">$D46*M46</f>
        <v>0</v>
      </c>
      <c r="Q46" s="141">
        <f t="shared" ref="Q46:Q68" si="56">F46-H46</f>
        <v>55093</v>
      </c>
      <c r="R46" s="137">
        <v>0</v>
      </c>
      <c r="S46" s="138">
        <v>14934</v>
      </c>
      <c r="T46" s="138"/>
      <c r="U46" s="138"/>
      <c r="V46" s="138"/>
      <c r="W46" s="138"/>
      <c r="X46" s="138">
        <f>S46-T46-U46-W46</f>
        <v>14934</v>
      </c>
      <c r="Y46" s="170">
        <f>AB83/AB46</f>
        <v>0</v>
      </c>
      <c r="Z46" s="138"/>
      <c r="AA46" s="140">
        <f t="shared" ref="AA46:AA68" si="57">$D46*X46</f>
        <v>0</v>
      </c>
      <c r="AB46" s="141">
        <f>Q46-S46</f>
        <v>40159</v>
      </c>
      <c r="AC46" s="137">
        <v>0</v>
      </c>
      <c r="AD46" s="138">
        <v>14934</v>
      </c>
      <c r="AE46" s="138"/>
      <c r="AF46" s="138"/>
      <c r="AG46" s="138"/>
      <c r="AH46" s="138"/>
      <c r="AI46" s="138">
        <f>AD46-AE46-AF46-AH46</f>
        <v>14934</v>
      </c>
      <c r="AJ46" s="170">
        <f>AM83/AM46</f>
        <v>0</v>
      </c>
      <c r="AK46" s="138"/>
      <c r="AL46" s="140">
        <f t="shared" ref="AL46:AL68" si="58">$D46*AI46</f>
        <v>0</v>
      </c>
      <c r="AM46" s="141">
        <f>AB46-AD46</f>
        <v>25225</v>
      </c>
      <c r="AN46" s="137">
        <v>0</v>
      </c>
      <c r="AO46" s="138">
        <v>14934</v>
      </c>
      <c r="AP46" s="138"/>
      <c r="AQ46" s="138"/>
      <c r="AR46" s="138"/>
      <c r="AS46" s="138"/>
      <c r="AT46" s="138">
        <f>AO46-AP46-AQ46-AS46</f>
        <v>14934</v>
      </c>
      <c r="AU46" s="170">
        <f>AX83/AX46</f>
        <v>0</v>
      </c>
      <c r="AV46" s="138"/>
      <c r="AW46" s="140">
        <f t="shared" ref="AW46:AW68" si="59">$D46*AT46</f>
        <v>0</v>
      </c>
      <c r="AX46" s="141">
        <f>AM46-AO46</f>
        <v>10291</v>
      </c>
      <c r="AY46" s="137">
        <v>0</v>
      </c>
      <c r="AZ46" s="138">
        <v>14934</v>
      </c>
      <c r="BA46" s="138"/>
      <c r="BB46" s="138"/>
      <c r="BC46" s="138"/>
      <c r="BD46" s="138"/>
      <c r="BE46" s="138">
        <f>AZ46-BA46-BB46-BD46</f>
        <v>14934</v>
      </c>
      <c r="BF46" s="170">
        <f>BI83/BI46</f>
        <v>0</v>
      </c>
      <c r="BG46" s="138"/>
      <c r="BH46" s="140">
        <f t="shared" ref="BH46:BH68" si="60">$D46*BE46</f>
        <v>0</v>
      </c>
      <c r="BI46" s="141">
        <f>AX46-AZ46</f>
        <v>-4643</v>
      </c>
      <c r="BJ46" s="137">
        <v>0</v>
      </c>
      <c r="BK46" s="138">
        <v>14934</v>
      </c>
      <c r="BL46" s="138"/>
      <c r="BM46" s="138"/>
      <c r="BN46" s="138"/>
      <c r="BO46" s="138"/>
      <c r="BP46" s="138">
        <f>BK46-BL46-BM46-BO46</f>
        <v>14934</v>
      </c>
      <c r="BQ46" s="170">
        <f>BT83/BT46</f>
        <v>0</v>
      </c>
      <c r="BR46" s="138"/>
      <c r="BS46" s="140">
        <f t="shared" ref="BS46:BS68" si="61">$D46*BP46</f>
        <v>0</v>
      </c>
      <c r="BT46" s="141">
        <f>BI46-BK46</f>
        <v>-19577</v>
      </c>
      <c r="BU46" s="137">
        <v>0</v>
      </c>
      <c r="BV46" s="138">
        <v>14934</v>
      </c>
      <c r="BW46" s="138"/>
      <c r="BX46" s="138"/>
      <c r="BY46" s="138"/>
      <c r="BZ46" s="138"/>
      <c r="CA46" s="138">
        <f>BV46-BW46-BX46-BZ46</f>
        <v>14934</v>
      </c>
      <c r="CB46" s="170">
        <f>CE83/CE46</f>
        <v>0</v>
      </c>
      <c r="CC46" s="138"/>
      <c r="CD46" s="140">
        <f t="shared" ref="CD46:CD68" si="62">$D46*CA46</f>
        <v>0</v>
      </c>
      <c r="CE46" s="141">
        <f>BT46-BV46</f>
        <v>-34511</v>
      </c>
      <c r="CF46" s="137">
        <v>0</v>
      </c>
      <c r="CG46" s="138">
        <v>14934</v>
      </c>
      <c r="CH46" s="138"/>
      <c r="CI46" s="138"/>
      <c r="CJ46" s="138"/>
      <c r="CK46" s="138"/>
      <c r="CL46" s="138">
        <f>CG46-CH46-CI46-CK46</f>
        <v>14934</v>
      </c>
      <c r="CM46" s="170">
        <f>CP83/CP46</f>
        <v>0</v>
      </c>
      <c r="CN46" s="138"/>
      <c r="CO46" s="140">
        <f t="shared" ref="CO46:CO68" si="63">$D46*CL46</f>
        <v>0</v>
      </c>
      <c r="CP46" s="141">
        <f>CE46-CG46</f>
        <v>-49445</v>
      </c>
      <c r="CQ46" s="137">
        <v>0</v>
      </c>
      <c r="CR46" s="138">
        <v>14934</v>
      </c>
      <c r="CS46" s="138"/>
      <c r="CT46" s="138"/>
      <c r="CU46" s="138"/>
      <c r="CV46" s="138"/>
      <c r="CW46" s="138">
        <f>CR46-CS46-CT46-CV46</f>
        <v>14934</v>
      </c>
      <c r="CX46" s="170">
        <f>DA83/DA46</f>
        <v>0</v>
      </c>
      <c r="CY46" s="138"/>
      <c r="CZ46" s="140">
        <f t="shared" ref="CZ46:CZ68" si="64">$D46*CW46</f>
        <v>0</v>
      </c>
      <c r="DA46" s="141">
        <f>CP46-CR46</f>
        <v>-64379</v>
      </c>
      <c r="DB46" s="137">
        <v>0</v>
      </c>
      <c r="DC46" s="138">
        <v>14934</v>
      </c>
      <c r="DD46" s="138"/>
      <c r="DE46" s="138"/>
      <c r="DF46" s="138"/>
      <c r="DG46" s="138"/>
      <c r="DH46" s="138">
        <f>DC46-DD46-DE46-DG46</f>
        <v>14934</v>
      </c>
      <c r="DI46" s="170">
        <f>DL83/DL46</f>
        <v>0</v>
      </c>
      <c r="DJ46" s="138"/>
      <c r="DK46" s="140">
        <f t="shared" ref="DK46:DK68" si="65">$D46*DH46</f>
        <v>0</v>
      </c>
      <c r="DL46" s="141">
        <f>DA46-DC46</f>
        <v>-79313</v>
      </c>
      <c r="DM46" s="137">
        <v>0</v>
      </c>
      <c r="DN46" s="138">
        <v>14934</v>
      </c>
      <c r="DO46" s="138"/>
      <c r="DP46" s="138"/>
      <c r="DQ46" s="138"/>
      <c r="DR46" s="138"/>
      <c r="DS46" s="138">
        <f>DN46-DO46-DP46-DR46</f>
        <v>14934</v>
      </c>
      <c r="DT46" s="170">
        <f>DW83/DW46</f>
        <v>0</v>
      </c>
      <c r="DU46" s="138"/>
      <c r="DV46" s="140">
        <f t="shared" ref="DV46:DV68" si="66">$D46*DS46</f>
        <v>0</v>
      </c>
      <c r="DW46" s="141">
        <f>DL46-DN46</f>
        <v>-94247</v>
      </c>
      <c r="DX46" s="137">
        <v>0</v>
      </c>
      <c r="DY46" s="138">
        <v>14934</v>
      </c>
      <c r="DZ46" s="138"/>
      <c r="EA46" s="138"/>
      <c r="EB46" s="138"/>
      <c r="EC46" s="138"/>
      <c r="ED46" s="138">
        <f>DY46-DZ46-EA46-EC46</f>
        <v>14934</v>
      </c>
      <c r="EE46" s="170">
        <f>EH83/EH46</f>
        <v>0</v>
      </c>
      <c r="EF46" s="138"/>
      <c r="EG46" s="140">
        <f t="shared" ref="EG46:EG68" si="67">$D46*ED46</f>
        <v>0</v>
      </c>
      <c r="EH46" s="141">
        <f>DW46-DY46</f>
        <v>-109181</v>
      </c>
      <c r="EI46" s="39">
        <v>253124</v>
      </c>
      <c r="EJ46" s="142">
        <v>693559.76</v>
      </c>
      <c r="EK46" s="143">
        <v>21093.666666666668</v>
      </c>
      <c r="EL46" s="143">
        <v>31481</v>
      </c>
      <c r="EM46" s="144">
        <v>5.6584282802104893</v>
      </c>
      <c r="EN46" s="145">
        <v>0.56757070774133567</v>
      </c>
      <c r="EO46" s="14"/>
      <c r="EP46" s="14"/>
      <c r="EQ46" s="14"/>
      <c r="ER46" s="7"/>
      <c r="ES46" s="7"/>
      <c r="ET46" s="7"/>
    </row>
    <row r="47" spans="3:150" s="46" customFormat="1" x14ac:dyDescent="0.25">
      <c r="C47" s="31" t="s">
        <v>60</v>
      </c>
      <c r="D47" s="31"/>
      <c r="E47" s="31"/>
      <c r="F47" s="146">
        <v>0</v>
      </c>
      <c r="G47" s="147">
        <v>0</v>
      </c>
      <c r="H47" s="148">
        <v>14934</v>
      </c>
      <c r="I47" s="149"/>
      <c r="J47" s="149"/>
      <c r="K47" s="149"/>
      <c r="L47" s="149"/>
      <c r="M47" s="148">
        <f t="shared" ref="M47:M68" si="68">H47-I47-J47-L47</f>
        <v>14934</v>
      </c>
      <c r="N47" s="170">
        <f t="shared" ref="N47:N68" si="69">Q84/Q47</f>
        <v>0</v>
      </c>
      <c r="O47" s="148"/>
      <c r="P47" s="150">
        <f t="shared" si="55"/>
        <v>0</v>
      </c>
      <c r="Q47" s="136">
        <f t="shared" si="56"/>
        <v>-14934</v>
      </c>
      <c r="R47" s="147">
        <v>0</v>
      </c>
      <c r="S47" s="148">
        <v>14934</v>
      </c>
      <c r="T47" s="149"/>
      <c r="U47" s="149"/>
      <c r="V47" s="149"/>
      <c r="W47" s="149"/>
      <c r="X47" s="148">
        <f t="shared" ref="X47:X68" si="70">S47-T47-U47-W47</f>
        <v>14934</v>
      </c>
      <c r="Y47" s="170">
        <f t="shared" ref="Y47:Y68" si="71">AB84/AB47</f>
        <v>0</v>
      </c>
      <c r="Z47" s="148"/>
      <c r="AA47" s="150">
        <f t="shared" si="57"/>
        <v>0</v>
      </c>
      <c r="AB47" s="136">
        <f t="shared" ref="AB47:AB68" si="72">Q47-S47</f>
        <v>-29868</v>
      </c>
      <c r="AC47" s="147">
        <v>0</v>
      </c>
      <c r="AD47" s="148">
        <v>14934</v>
      </c>
      <c r="AE47" s="149"/>
      <c r="AF47" s="149"/>
      <c r="AG47" s="149"/>
      <c r="AH47" s="149"/>
      <c r="AI47" s="148">
        <f t="shared" ref="AI47:AI68" si="73">AD47-AE47-AF47-AH47</f>
        <v>14934</v>
      </c>
      <c r="AJ47" s="170">
        <f t="shared" ref="AJ47:AJ68" si="74">AM84/AM47</f>
        <v>0</v>
      </c>
      <c r="AK47" s="148"/>
      <c r="AL47" s="150">
        <f t="shared" si="58"/>
        <v>0</v>
      </c>
      <c r="AM47" s="136">
        <f t="shared" ref="AM47:AM68" si="75">AB47-AD47</f>
        <v>-44802</v>
      </c>
      <c r="AN47" s="147">
        <v>0</v>
      </c>
      <c r="AO47" s="148">
        <v>14934</v>
      </c>
      <c r="AP47" s="149"/>
      <c r="AQ47" s="149"/>
      <c r="AR47" s="149"/>
      <c r="AS47" s="149"/>
      <c r="AT47" s="148">
        <f t="shared" ref="AT47:AT68" si="76">AO47-AP47-AQ47-AS47</f>
        <v>14934</v>
      </c>
      <c r="AU47" s="170">
        <f t="shared" ref="AU47:AU68" si="77">AX84/AX47</f>
        <v>0</v>
      </c>
      <c r="AV47" s="148"/>
      <c r="AW47" s="150">
        <f t="shared" si="59"/>
        <v>0</v>
      </c>
      <c r="AX47" s="136">
        <f t="shared" ref="AX47:AX68" si="78">AM47-AO47</f>
        <v>-59736</v>
      </c>
      <c r="AY47" s="147">
        <v>0</v>
      </c>
      <c r="AZ47" s="148">
        <v>14934</v>
      </c>
      <c r="BA47" s="149"/>
      <c r="BB47" s="149"/>
      <c r="BC47" s="149"/>
      <c r="BD47" s="149"/>
      <c r="BE47" s="148">
        <f t="shared" ref="BE47:BE68" si="79">AZ47-BA47-BB47-BD47</f>
        <v>14934</v>
      </c>
      <c r="BF47" s="170">
        <f t="shared" ref="BF47:BF68" si="80">BI84/BI47</f>
        <v>0</v>
      </c>
      <c r="BG47" s="148"/>
      <c r="BH47" s="150">
        <f t="shared" si="60"/>
        <v>0</v>
      </c>
      <c r="BI47" s="136">
        <f t="shared" ref="BI47:BI68" si="81">AX47-AZ47</f>
        <v>-74670</v>
      </c>
      <c r="BJ47" s="147">
        <v>0</v>
      </c>
      <c r="BK47" s="148">
        <v>14934</v>
      </c>
      <c r="BL47" s="149"/>
      <c r="BM47" s="149"/>
      <c r="BN47" s="149"/>
      <c r="BO47" s="149"/>
      <c r="BP47" s="148">
        <f t="shared" ref="BP47:BP68" si="82">BK47-BL47-BM47-BO47</f>
        <v>14934</v>
      </c>
      <c r="BQ47" s="170">
        <f t="shared" ref="BQ47:BQ68" si="83">BT84/BT47</f>
        <v>0</v>
      </c>
      <c r="BR47" s="148"/>
      <c r="BS47" s="150">
        <f t="shared" si="61"/>
        <v>0</v>
      </c>
      <c r="BT47" s="136">
        <f t="shared" ref="BT47:BT68" si="84">BI47-BK47</f>
        <v>-89604</v>
      </c>
      <c r="BU47" s="147">
        <v>0</v>
      </c>
      <c r="BV47" s="148">
        <v>14934</v>
      </c>
      <c r="BW47" s="149"/>
      <c r="BX47" s="149"/>
      <c r="BY47" s="149"/>
      <c r="BZ47" s="149"/>
      <c r="CA47" s="148">
        <f t="shared" ref="CA47:CA68" si="85">BV47-BW47-BX47-BZ47</f>
        <v>14934</v>
      </c>
      <c r="CB47" s="170">
        <f t="shared" ref="CB47:CB68" si="86">CE84/CE47</f>
        <v>0</v>
      </c>
      <c r="CC47" s="148"/>
      <c r="CD47" s="150">
        <f t="shared" si="62"/>
        <v>0</v>
      </c>
      <c r="CE47" s="136">
        <f t="shared" ref="CE47:CE68" si="87">BT47-BV47</f>
        <v>-104538</v>
      </c>
      <c r="CF47" s="147">
        <v>0</v>
      </c>
      <c r="CG47" s="148">
        <v>14934</v>
      </c>
      <c r="CH47" s="149"/>
      <c r="CI47" s="149"/>
      <c r="CJ47" s="149"/>
      <c r="CK47" s="149"/>
      <c r="CL47" s="148">
        <f t="shared" ref="CL47:CL68" si="88">CG47-CH47-CI47-CK47</f>
        <v>14934</v>
      </c>
      <c r="CM47" s="170">
        <f t="shared" ref="CM47:CM68" si="89">CP84/CP47</f>
        <v>0</v>
      </c>
      <c r="CN47" s="148"/>
      <c r="CO47" s="150">
        <f t="shared" si="63"/>
        <v>0</v>
      </c>
      <c r="CP47" s="136">
        <f t="shared" ref="CP47:CP68" si="90">CE47-CG47</f>
        <v>-119472</v>
      </c>
      <c r="CQ47" s="147">
        <v>0</v>
      </c>
      <c r="CR47" s="148">
        <v>14934</v>
      </c>
      <c r="CS47" s="149"/>
      <c r="CT47" s="149"/>
      <c r="CU47" s="149"/>
      <c r="CV47" s="149"/>
      <c r="CW47" s="148">
        <f t="shared" ref="CW47:CW68" si="91">CR47-CS47-CT47-CV47</f>
        <v>14934</v>
      </c>
      <c r="CX47" s="170">
        <f t="shared" ref="CX47:CX68" si="92">DA84/DA47</f>
        <v>0</v>
      </c>
      <c r="CY47" s="148"/>
      <c r="CZ47" s="150">
        <f t="shared" si="64"/>
        <v>0</v>
      </c>
      <c r="DA47" s="136">
        <f t="shared" ref="DA47:DA68" si="93">CP47-CR47</f>
        <v>-134406</v>
      </c>
      <c r="DB47" s="147">
        <v>0</v>
      </c>
      <c r="DC47" s="148">
        <v>14934</v>
      </c>
      <c r="DD47" s="149"/>
      <c r="DE47" s="149"/>
      <c r="DF47" s="149"/>
      <c r="DG47" s="149"/>
      <c r="DH47" s="148">
        <f t="shared" ref="DH47:DH68" si="94">DC47-DD47-DE47-DG47</f>
        <v>14934</v>
      </c>
      <c r="DI47" s="170">
        <f t="shared" ref="DI47:DI68" si="95">DL84/DL47</f>
        <v>0</v>
      </c>
      <c r="DJ47" s="148"/>
      <c r="DK47" s="150">
        <f t="shared" si="65"/>
        <v>0</v>
      </c>
      <c r="DL47" s="136">
        <f t="shared" ref="DL47:DL68" si="96">DA47-DC47</f>
        <v>-149340</v>
      </c>
      <c r="DM47" s="147">
        <v>0</v>
      </c>
      <c r="DN47" s="148">
        <v>14934</v>
      </c>
      <c r="DO47" s="149"/>
      <c r="DP47" s="149"/>
      <c r="DQ47" s="149"/>
      <c r="DR47" s="149"/>
      <c r="DS47" s="148">
        <f t="shared" ref="DS47:DS68" si="97">DN47-DO47-DP47-DR47</f>
        <v>14934</v>
      </c>
      <c r="DT47" s="170">
        <f t="shared" ref="DT47:DT68" si="98">DW84/DW47</f>
        <v>0</v>
      </c>
      <c r="DU47" s="148"/>
      <c r="DV47" s="150">
        <f t="shared" si="66"/>
        <v>0</v>
      </c>
      <c r="DW47" s="136">
        <f t="shared" ref="DW47:DW68" si="99">DL47-DN47</f>
        <v>-164274</v>
      </c>
      <c r="DX47" s="147">
        <v>0</v>
      </c>
      <c r="DY47" s="148">
        <v>14934</v>
      </c>
      <c r="DZ47" s="149"/>
      <c r="EA47" s="149"/>
      <c r="EB47" s="149"/>
      <c r="EC47" s="149"/>
      <c r="ED47" s="148">
        <f t="shared" ref="ED47:ED68" si="100">DY47-DZ47-EA47-EC47</f>
        <v>14934</v>
      </c>
      <c r="EE47" s="170">
        <f t="shared" ref="EE47:EE68" si="101">EH84/EH47</f>
        <v>0</v>
      </c>
      <c r="EF47" s="148"/>
      <c r="EG47" s="150">
        <f t="shared" si="67"/>
        <v>0</v>
      </c>
      <c r="EH47" s="136">
        <f t="shared" ref="EH47:EH68" si="102">DW47-DY47</f>
        <v>-179208</v>
      </c>
      <c r="EI47" s="39">
        <v>0</v>
      </c>
      <c r="EJ47" s="142">
        <v>0</v>
      </c>
      <c r="EK47" s="143">
        <v>0</v>
      </c>
      <c r="EL47" s="143"/>
      <c r="EM47" s="144" t="e">
        <v>#DIV/0!</v>
      </c>
      <c r="EN47" s="145" t="e">
        <v>#DIV/0!</v>
      </c>
      <c r="EO47" s="44"/>
      <c r="EP47" s="44"/>
      <c r="EQ47" s="44"/>
      <c r="ER47" s="45"/>
      <c r="ES47" s="45"/>
      <c r="ET47" s="45"/>
    </row>
    <row r="48" spans="3:150" s="13" customFormat="1" x14ac:dyDescent="0.25">
      <c r="C48" s="135" t="s">
        <v>61</v>
      </c>
      <c r="D48" s="135"/>
      <c r="E48" s="135"/>
      <c r="F48" s="136">
        <v>114782</v>
      </c>
      <c r="G48" s="151">
        <v>0</v>
      </c>
      <c r="H48" s="148">
        <v>14934</v>
      </c>
      <c r="I48" s="148"/>
      <c r="J48" s="148"/>
      <c r="K48" s="148"/>
      <c r="L48" s="148"/>
      <c r="M48" s="148">
        <f t="shared" si="68"/>
        <v>14934</v>
      </c>
      <c r="N48" s="170">
        <f t="shared" si="69"/>
        <v>0</v>
      </c>
      <c r="O48" s="148"/>
      <c r="P48" s="150">
        <f t="shared" si="55"/>
        <v>0</v>
      </c>
      <c r="Q48" s="136">
        <f t="shared" si="56"/>
        <v>99848</v>
      </c>
      <c r="R48" s="151">
        <v>0</v>
      </c>
      <c r="S48" s="148">
        <v>14934</v>
      </c>
      <c r="T48" s="148"/>
      <c r="U48" s="148"/>
      <c r="V48" s="148"/>
      <c r="W48" s="148"/>
      <c r="X48" s="148">
        <f t="shared" si="70"/>
        <v>14934</v>
      </c>
      <c r="Y48" s="170">
        <f t="shared" si="71"/>
        <v>0</v>
      </c>
      <c r="Z48" s="148"/>
      <c r="AA48" s="150">
        <f t="shared" si="57"/>
        <v>0</v>
      </c>
      <c r="AB48" s="136">
        <f t="shared" si="72"/>
        <v>84914</v>
      </c>
      <c r="AC48" s="151">
        <v>0</v>
      </c>
      <c r="AD48" s="148">
        <v>14934</v>
      </c>
      <c r="AE48" s="148"/>
      <c r="AF48" s="148"/>
      <c r="AG48" s="148"/>
      <c r="AH48" s="148"/>
      <c r="AI48" s="148">
        <f t="shared" si="73"/>
        <v>14934</v>
      </c>
      <c r="AJ48" s="170">
        <f t="shared" si="74"/>
        <v>0</v>
      </c>
      <c r="AK48" s="148"/>
      <c r="AL48" s="150">
        <f t="shared" si="58"/>
        <v>0</v>
      </c>
      <c r="AM48" s="136">
        <f t="shared" si="75"/>
        <v>69980</v>
      </c>
      <c r="AN48" s="151">
        <v>0</v>
      </c>
      <c r="AO48" s="148">
        <v>14934</v>
      </c>
      <c r="AP48" s="148"/>
      <c r="AQ48" s="148"/>
      <c r="AR48" s="148"/>
      <c r="AS48" s="148"/>
      <c r="AT48" s="148">
        <f t="shared" si="76"/>
        <v>14934</v>
      </c>
      <c r="AU48" s="170">
        <f t="shared" si="77"/>
        <v>0</v>
      </c>
      <c r="AV48" s="148"/>
      <c r="AW48" s="150">
        <f t="shared" si="59"/>
        <v>0</v>
      </c>
      <c r="AX48" s="136">
        <f t="shared" si="78"/>
        <v>55046</v>
      </c>
      <c r="AY48" s="151">
        <v>0</v>
      </c>
      <c r="AZ48" s="148">
        <v>14934</v>
      </c>
      <c r="BA48" s="148"/>
      <c r="BB48" s="148"/>
      <c r="BC48" s="148"/>
      <c r="BD48" s="148"/>
      <c r="BE48" s="148">
        <f t="shared" si="79"/>
        <v>14934</v>
      </c>
      <c r="BF48" s="170">
        <f t="shared" si="80"/>
        <v>0</v>
      </c>
      <c r="BG48" s="148"/>
      <c r="BH48" s="150">
        <f t="shared" si="60"/>
        <v>0</v>
      </c>
      <c r="BI48" s="136">
        <f t="shared" si="81"/>
        <v>40112</v>
      </c>
      <c r="BJ48" s="151">
        <v>0</v>
      </c>
      <c r="BK48" s="148">
        <v>14934</v>
      </c>
      <c r="BL48" s="148"/>
      <c r="BM48" s="148"/>
      <c r="BN48" s="148"/>
      <c r="BO48" s="148"/>
      <c r="BP48" s="148">
        <f t="shared" si="82"/>
        <v>14934</v>
      </c>
      <c r="BQ48" s="170">
        <f t="shared" si="83"/>
        <v>0</v>
      </c>
      <c r="BR48" s="148"/>
      <c r="BS48" s="150">
        <f t="shared" si="61"/>
        <v>0</v>
      </c>
      <c r="BT48" s="136">
        <f t="shared" si="84"/>
        <v>25178</v>
      </c>
      <c r="BU48" s="151">
        <v>0</v>
      </c>
      <c r="BV48" s="148">
        <v>14934</v>
      </c>
      <c r="BW48" s="148"/>
      <c r="BX48" s="148"/>
      <c r="BY48" s="148"/>
      <c r="BZ48" s="148"/>
      <c r="CA48" s="148">
        <f t="shared" si="85"/>
        <v>14934</v>
      </c>
      <c r="CB48" s="170">
        <f t="shared" si="86"/>
        <v>0</v>
      </c>
      <c r="CC48" s="148"/>
      <c r="CD48" s="150">
        <f t="shared" si="62"/>
        <v>0</v>
      </c>
      <c r="CE48" s="136">
        <f t="shared" si="87"/>
        <v>10244</v>
      </c>
      <c r="CF48" s="151">
        <v>0</v>
      </c>
      <c r="CG48" s="148">
        <v>14934</v>
      </c>
      <c r="CH48" s="148"/>
      <c r="CI48" s="148"/>
      <c r="CJ48" s="148"/>
      <c r="CK48" s="148"/>
      <c r="CL48" s="148">
        <f t="shared" si="88"/>
        <v>14934</v>
      </c>
      <c r="CM48" s="170">
        <f t="shared" si="89"/>
        <v>0</v>
      </c>
      <c r="CN48" s="148"/>
      <c r="CO48" s="150">
        <f t="shared" si="63"/>
        <v>0</v>
      </c>
      <c r="CP48" s="136">
        <f t="shared" si="90"/>
        <v>-4690</v>
      </c>
      <c r="CQ48" s="151">
        <v>0</v>
      </c>
      <c r="CR48" s="148">
        <v>14934</v>
      </c>
      <c r="CS48" s="148"/>
      <c r="CT48" s="148"/>
      <c r="CU48" s="148"/>
      <c r="CV48" s="148"/>
      <c r="CW48" s="148">
        <f t="shared" si="91"/>
        <v>14934</v>
      </c>
      <c r="CX48" s="170">
        <f t="shared" si="92"/>
        <v>0</v>
      </c>
      <c r="CY48" s="148"/>
      <c r="CZ48" s="150">
        <f t="shared" si="64"/>
        <v>0</v>
      </c>
      <c r="DA48" s="136">
        <f t="shared" si="93"/>
        <v>-19624</v>
      </c>
      <c r="DB48" s="151">
        <v>0</v>
      </c>
      <c r="DC48" s="148">
        <v>14934</v>
      </c>
      <c r="DD48" s="148"/>
      <c r="DE48" s="148"/>
      <c r="DF48" s="148"/>
      <c r="DG48" s="148"/>
      <c r="DH48" s="148">
        <f t="shared" si="94"/>
        <v>14934</v>
      </c>
      <c r="DI48" s="170">
        <f t="shared" si="95"/>
        <v>0</v>
      </c>
      <c r="DJ48" s="148"/>
      <c r="DK48" s="150">
        <f t="shared" si="65"/>
        <v>0</v>
      </c>
      <c r="DL48" s="136">
        <f t="shared" si="96"/>
        <v>-34558</v>
      </c>
      <c r="DM48" s="151">
        <v>0</v>
      </c>
      <c r="DN48" s="148">
        <v>14934</v>
      </c>
      <c r="DO48" s="148"/>
      <c r="DP48" s="148"/>
      <c r="DQ48" s="148"/>
      <c r="DR48" s="148"/>
      <c r="DS48" s="148">
        <f t="shared" si="97"/>
        <v>14934</v>
      </c>
      <c r="DT48" s="170">
        <f t="shared" si="98"/>
        <v>0</v>
      </c>
      <c r="DU48" s="148"/>
      <c r="DV48" s="150">
        <f t="shared" si="66"/>
        <v>0</v>
      </c>
      <c r="DW48" s="136">
        <f t="shared" si="99"/>
        <v>-49492</v>
      </c>
      <c r="DX48" s="151">
        <v>0</v>
      </c>
      <c r="DY48" s="148">
        <v>14934</v>
      </c>
      <c r="DZ48" s="148"/>
      <c r="EA48" s="148"/>
      <c r="EB48" s="148"/>
      <c r="EC48" s="148"/>
      <c r="ED48" s="148">
        <f t="shared" si="100"/>
        <v>14934</v>
      </c>
      <c r="EE48" s="170">
        <f t="shared" si="101"/>
        <v>0</v>
      </c>
      <c r="EF48" s="148"/>
      <c r="EG48" s="150">
        <f t="shared" si="67"/>
        <v>0</v>
      </c>
      <c r="EH48" s="136">
        <f t="shared" si="102"/>
        <v>-64426</v>
      </c>
      <c r="EI48" s="39">
        <v>329006</v>
      </c>
      <c r="EJ48" s="142">
        <v>457318.33999999997</v>
      </c>
      <c r="EK48" s="143">
        <v>27417.166666666668</v>
      </c>
      <c r="EL48" s="143">
        <v>31239.5</v>
      </c>
      <c r="EM48" s="144">
        <v>0.87923016601520942</v>
      </c>
      <c r="EN48" s="145">
        <v>8.1253983957450565E-2</v>
      </c>
      <c r="EO48" s="14"/>
      <c r="EP48" s="14"/>
      <c r="EQ48" s="14"/>
      <c r="ER48" s="7"/>
      <c r="ES48" s="7"/>
      <c r="ET48" s="7"/>
    </row>
    <row r="49" spans="3:150" s="46" customFormat="1" x14ac:dyDescent="0.25">
      <c r="C49" s="31" t="s">
        <v>62</v>
      </c>
      <c r="D49" s="31"/>
      <c r="E49" s="31"/>
      <c r="F49" s="146">
        <v>110010</v>
      </c>
      <c r="G49" s="147">
        <v>0</v>
      </c>
      <c r="H49" s="148">
        <v>14934</v>
      </c>
      <c r="I49" s="149"/>
      <c r="J49" s="149"/>
      <c r="K49" s="149"/>
      <c r="L49" s="149"/>
      <c r="M49" s="148">
        <f t="shared" si="68"/>
        <v>14934</v>
      </c>
      <c r="N49" s="170">
        <f t="shared" si="69"/>
        <v>0</v>
      </c>
      <c r="O49" s="148"/>
      <c r="P49" s="150">
        <f t="shared" si="55"/>
        <v>0</v>
      </c>
      <c r="Q49" s="136">
        <f t="shared" si="56"/>
        <v>95076</v>
      </c>
      <c r="R49" s="147">
        <v>0</v>
      </c>
      <c r="S49" s="148">
        <v>14934</v>
      </c>
      <c r="T49" s="149"/>
      <c r="U49" s="149"/>
      <c r="V49" s="149"/>
      <c r="W49" s="149"/>
      <c r="X49" s="148">
        <f t="shared" si="70"/>
        <v>14934</v>
      </c>
      <c r="Y49" s="170">
        <f t="shared" si="71"/>
        <v>0</v>
      </c>
      <c r="Z49" s="148"/>
      <c r="AA49" s="150">
        <f t="shared" si="57"/>
        <v>0</v>
      </c>
      <c r="AB49" s="136">
        <f t="shared" si="72"/>
        <v>80142</v>
      </c>
      <c r="AC49" s="147">
        <v>0</v>
      </c>
      <c r="AD49" s="148">
        <v>14934</v>
      </c>
      <c r="AE49" s="149"/>
      <c r="AF49" s="149"/>
      <c r="AG49" s="149"/>
      <c r="AH49" s="149"/>
      <c r="AI49" s="148">
        <f t="shared" si="73"/>
        <v>14934</v>
      </c>
      <c r="AJ49" s="170">
        <f t="shared" si="74"/>
        <v>0</v>
      </c>
      <c r="AK49" s="148"/>
      <c r="AL49" s="150">
        <f t="shared" si="58"/>
        <v>0</v>
      </c>
      <c r="AM49" s="136">
        <f t="shared" si="75"/>
        <v>65208</v>
      </c>
      <c r="AN49" s="147">
        <v>0</v>
      </c>
      <c r="AO49" s="148">
        <v>14934</v>
      </c>
      <c r="AP49" s="149"/>
      <c r="AQ49" s="149"/>
      <c r="AR49" s="149"/>
      <c r="AS49" s="149"/>
      <c r="AT49" s="148">
        <f t="shared" si="76"/>
        <v>14934</v>
      </c>
      <c r="AU49" s="170">
        <f t="shared" si="77"/>
        <v>0</v>
      </c>
      <c r="AV49" s="148"/>
      <c r="AW49" s="150">
        <f t="shared" si="59"/>
        <v>0</v>
      </c>
      <c r="AX49" s="136">
        <f t="shared" si="78"/>
        <v>50274</v>
      </c>
      <c r="AY49" s="147">
        <v>0</v>
      </c>
      <c r="AZ49" s="148">
        <v>14934</v>
      </c>
      <c r="BA49" s="149"/>
      <c r="BB49" s="149"/>
      <c r="BC49" s="149"/>
      <c r="BD49" s="149"/>
      <c r="BE49" s="148">
        <f t="shared" si="79"/>
        <v>14934</v>
      </c>
      <c r="BF49" s="170">
        <f t="shared" si="80"/>
        <v>0</v>
      </c>
      <c r="BG49" s="148"/>
      <c r="BH49" s="150">
        <f t="shared" si="60"/>
        <v>0</v>
      </c>
      <c r="BI49" s="136">
        <f t="shared" si="81"/>
        <v>35340</v>
      </c>
      <c r="BJ49" s="147">
        <v>0</v>
      </c>
      <c r="BK49" s="148">
        <v>14934</v>
      </c>
      <c r="BL49" s="149"/>
      <c r="BM49" s="149"/>
      <c r="BN49" s="149"/>
      <c r="BO49" s="149"/>
      <c r="BP49" s="148">
        <f t="shared" si="82"/>
        <v>14934</v>
      </c>
      <c r="BQ49" s="170">
        <f t="shared" si="83"/>
        <v>0</v>
      </c>
      <c r="BR49" s="148"/>
      <c r="BS49" s="150">
        <f t="shared" si="61"/>
        <v>0</v>
      </c>
      <c r="BT49" s="136">
        <f t="shared" si="84"/>
        <v>20406</v>
      </c>
      <c r="BU49" s="147">
        <v>0</v>
      </c>
      <c r="BV49" s="148">
        <v>14934</v>
      </c>
      <c r="BW49" s="149"/>
      <c r="BX49" s="149"/>
      <c r="BY49" s="149"/>
      <c r="BZ49" s="149"/>
      <c r="CA49" s="148">
        <f t="shared" si="85"/>
        <v>14934</v>
      </c>
      <c r="CB49" s="170">
        <f t="shared" si="86"/>
        <v>0</v>
      </c>
      <c r="CC49" s="148"/>
      <c r="CD49" s="150">
        <f t="shared" si="62"/>
        <v>0</v>
      </c>
      <c r="CE49" s="136">
        <f t="shared" si="87"/>
        <v>5472</v>
      </c>
      <c r="CF49" s="147">
        <v>0</v>
      </c>
      <c r="CG49" s="148">
        <v>14934</v>
      </c>
      <c r="CH49" s="149"/>
      <c r="CI49" s="149"/>
      <c r="CJ49" s="149"/>
      <c r="CK49" s="149"/>
      <c r="CL49" s="148">
        <f t="shared" si="88"/>
        <v>14934</v>
      </c>
      <c r="CM49" s="170">
        <f t="shared" si="89"/>
        <v>0</v>
      </c>
      <c r="CN49" s="148"/>
      <c r="CO49" s="150">
        <f t="shared" si="63"/>
        <v>0</v>
      </c>
      <c r="CP49" s="136">
        <f t="shared" si="90"/>
        <v>-9462</v>
      </c>
      <c r="CQ49" s="147">
        <v>0</v>
      </c>
      <c r="CR49" s="148">
        <v>14934</v>
      </c>
      <c r="CS49" s="149"/>
      <c r="CT49" s="149"/>
      <c r="CU49" s="149"/>
      <c r="CV49" s="149"/>
      <c r="CW49" s="148">
        <f t="shared" si="91"/>
        <v>14934</v>
      </c>
      <c r="CX49" s="170">
        <f t="shared" si="92"/>
        <v>0</v>
      </c>
      <c r="CY49" s="148"/>
      <c r="CZ49" s="150">
        <f t="shared" si="64"/>
        <v>0</v>
      </c>
      <c r="DA49" s="136">
        <f t="shared" si="93"/>
        <v>-24396</v>
      </c>
      <c r="DB49" s="147">
        <v>0</v>
      </c>
      <c r="DC49" s="148">
        <v>14934</v>
      </c>
      <c r="DD49" s="149"/>
      <c r="DE49" s="149"/>
      <c r="DF49" s="149"/>
      <c r="DG49" s="149"/>
      <c r="DH49" s="148">
        <f t="shared" si="94"/>
        <v>14934</v>
      </c>
      <c r="DI49" s="170">
        <f t="shared" si="95"/>
        <v>0</v>
      </c>
      <c r="DJ49" s="148"/>
      <c r="DK49" s="150">
        <f t="shared" si="65"/>
        <v>0</v>
      </c>
      <c r="DL49" s="136">
        <f t="shared" si="96"/>
        <v>-39330</v>
      </c>
      <c r="DM49" s="147">
        <v>0</v>
      </c>
      <c r="DN49" s="148">
        <v>14934</v>
      </c>
      <c r="DO49" s="149"/>
      <c r="DP49" s="149"/>
      <c r="DQ49" s="149"/>
      <c r="DR49" s="149"/>
      <c r="DS49" s="148">
        <f t="shared" si="97"/>
        <v>14934</v>
      </c>
      <c r="DT49" s="170">
        <f t="shared" si="98"/>
        <v>0</v>
      </c>
      <c r="DU49" s="148"/>
      <c r="DV49" s="150">
        <f t="shared" si="66"/>
        <v>0</v>
      </c>
      <c r="DW49" s="136">
        <f t="shared" si="99"/>
        <v>-54264</v>
      </c>
      <c r="DX49" s="147">
        <v>0</v>
      </c>
      <c r="DY49" s="148">
        <v>14934</v>
      </c>
      <c r="DZ49" s="149"/>
      <c r="EA49" s="149"/>
      <c r="EB49" s="149"/>
      <c r="EC49" s="149"/>
      <c r="ED49" s="148">
        <f t="shared" si="100"/>
        <v>14934</v>
      </c>
      <c r="EE49" s="170">
        <f t="shared" si="101"/>
        <v>0</v>
      </c>
      <c r="EF49" s="148"/>
      <c r="EG49" s="150">
        <f t="shared" si="67"/>
        <v>0</v>
      </c>
      <c r="EH49" s="136">
        <f t="shared" si="102"/>
        <v>-69198</v>
      </c>
      <c r="EI49" s="39">
        <v>628811</v>
      </c>
      <c r="EJ49" s="142">
        <v>496760.69</v>
      </c>
      <c r="EK49" s="143">
        <v>52400.916666666664</v>
      </c>
      <c r="EL49" s="143">
        <v>32496.416666666668</v>
      </c>
      <c r="EM49" s="144">
        <v>2.4636210244413665</v>
      </c>
      <c r="EN49" s="145">
        <v>0.18258736190253808</v>
      </c>
      <c r="EO49" s="44"/>
      <c r="EP49" s="44"/>
      <c r="EQ49" s="44"/>
      <c r="ER49" s="45"/>
      <c r="ES49" s="45"/>
      <c r="ET49" s="45"/>
    </row>
    <row r="50" spans="3:150" s="13" customFormat="1" x14ac:dyDescent="0.25">
      <c r="C50" s="135" t="s">
        <v>63</v>
      </c>
      <c r="D50" s="135"/>
      <c r="E50" s="135"/>
      <c r="F50" s="136">
        <v>0</v>
      </c>
      <c r="G50" s="151">
        <v>0</v>
      </c>
      <c r="H50" s="148">
        <v>14934</v>
      </c>
      <c r="I50" s="148"/>
      <c r="J50" s="148"/>
      <c r="K50" s="148"/>
      <c r="L50" s="148"/>
      <c r="M50" s="148">
        <f t="shared" si="68"/>
        <v>14934</v>
      </c>
      <c r="N50" s="170">
        <f t="shared" si="69"/>
        <v>0</v>
      </c>
      <c r="O50" s="148"/>
      <c r="P50" s="150">
        <f t="shared" si="55"/>
        <v>0</v>
      </c>
      <c r="Q50" s="136">
        <f t="shared" si="56"/>
        <v>-14934</v>
      </c>
      <c r="R50" s="151">
        <v>0</v>
      </c>
      <c r="S50" s="148">
        <v>14934</v>
      </c>
      <c r="T50" s="148"/>
      <c r="U50" s="148"/>
      <c r="V50" s="148"/>
      <c r="W50" s="148"/>
      <c r="X50" s="148">
        <f t="shared" si="70"/>
        <v>14934</v>
      </c>
      <c r="Y50" s="170">
        <f t="shared" si="71"/>
        <v>0</v>
      </c>
      <c r="Z50" s="148"/>
      <c r="AA50" s="150">
        <f t="shared" si="57"/>
        <v>0</v>
      </c>
      <c r="AB50" s="136">
        <f t="shared" si="72"/>
        <v>-29868</v>
      </c>
      <c r="AC50" s="151">
        <v>0</v>
      </c>
      <c r="AD50" s="148">
        <v>14934</v>
      </c>
      <c r="AE50" s="148"/>
      <c r="AF50" s="148"/>
      <c r="AG50" s="148"/>
      <c r="AH50" s="148"/>
      <c r="AI50" s="148">
        <f t="shared" si="73"/>
        <v>14934</v>
      </c>
      <c r="AJ50" s="170">
        <f t="shared" si="74"/>
        <v>0</v>
      </c>
      <c r="AK50" s="148"/>
      <c r="AL50" s="150">
        <f t="shared" si="58"/>
        <v>0</v>
      </c>
      <c r="AM50" s="136">
        <f t="shared" si="75"/>
        <v>-44802</v>
      </c>
      <c r="AN50" s="151">
        <v>0</v>
      </c>
      <c r="AO50" s="148">
        <v>14934</v>
      </c>
      <c r="AP50" s="148"/>
      <c r="AQ50" s="148"/>
      <c r="AR50" s="148"/>
      <c r="AS50" s="148"/>
      <c r="AT50" s="148">
        <f t="shared" si="76"/>
        <v>14934</v>
      </c>
      <c r="AU50" s="170">
        <f t="shared" si="77"/>
        <v>0</v>
      </c>
      <c r="AV50" s="148"/>
      <c r="AW50" s="150">
        <f t="shared" si="59"/>
        <v>0</v>
      </c>
      <c r="AX50" s="136">
        <f t="shared" si="78"/>
        <v>-59736</v>
      </c>
      <c r="AY50" s="151">
        <v>0</v>
      </c>
      <c r="AZ50" s="148">
        <v>14934</v>
      </c>
      <c r="BA50" s="148"/>
      <c r="BB50" s="148"/>
      <c r="BC50" s="148"/>
      <c r="BD50" s="148"/>
      <c r="BE50" s="148">
        <f t="shared" si="79"/>
        <v>14934</v>
      </c>
      <c r="BF50" s="170">
        <f t="shared" si="80"/>
        <v>0</v>
      </c>
      <c r="BG50" s="148"/>
      <c r="BH50" s="150">
        <f t="shared" si="60"/>
        <v>0</v>
      </c>
      <c r="BI50" s="136">
        <f t="shared" si="81"/>
        <v>-74670</v>
      </c>
      <c r="BJ50" s="151">
        <v>0</v>
      </c>
      <c r="BK50" s="148">
        <v>14934</v>
      </c>
      <c r="BL50" s="148"/>
      <c r="BM50" s="148"/>
      <c r="BN50" s="148"/>
      <c r="BO50" s="148"/>
      <c r="BP50" s="148">
        <f t="shared" si="82"/>
        <v>14934</v>
      </c>
      <c r="BQ50" s="170">
        <f t="shared" si="83"/>
        <v>0</v>
      </c>
      <c r="BR50" s="148"/>
      <c r="BS50" s="150">
        <f t="shared" si="61"/>
        <v>0</v>
      </c>
      <c r="BT50" s="136">
        <f t="shared" si="84"/>
        <v>-89604</v>
      </c>
      <c r="BU50" s="151">
        <v>0</v>
      </c>
      <c r="BV50" s="148">
        <v>14934</v>
      </c>
      <c r="BW50" s="148"/>
      <c r="BX50" s="148"/>
      <c r="BY50" s="148"/>
      <c r="BZ50" s="148"/>
      <c r="CA50" s="148">
        <f t="shared" si="85"/>
        <v>14934</v>
      </c>
      <c r="CB50" s="170">
        <f t="shared" si="86"/>
        <v>0</v>
      </c>
      <c r="CC50" s="148"/>
      <c r="CD50" s="150">
        <f t="shared" si="62"/>
        <v>0</v>
      </c>
      <c r="CE50" s="136">
        <f t="shared" si="87"/>
        <v>-104538</v>
      </c>
      <c r="CF50" s="151">
        <v>0</v>
      </c>
      <c r="CG50" s="148">
        <v>14934</v>
      </c>
      <c r="CH50" s="148"/>
      <c r="CI50" s="148"/>
      <c r="CJ50" s="148"/>
      <c r="CK50" s="148"/>
      <c r="CL50" s="148">
        <f t="shared" si="88"/>
        <v>14934</v>
      </c>
      <c r="CM50" s="170">
        <f t="shared" si="89"/>
        <v>0</v>
      </c>
      <c r="CN50" s="148"/>
      <c r="CO50" s="150">
        <f t="shared" si="63"/>
        <v>0</v>
      </c>
      <c r="CP50" s="136">
        <f t="shared" si="90"/>
        <v>-119472</v>
      </c>
      <c r="CQ50" s="151">
        <v>0</v>
      </c>
      <c r="CR50" s="148">
        <v>14934</v>
      </c>
      <c r="CS50" s="148"/>
      <c r="CT50" s="148"/>
      <c r="CU50" s="148"/>
      <c r="CV50" s="148"/>
      <c r="CW50" s="148">
        <f t="shared" si="91"/>
        <v>14934</v>
      </c>
      <c r="CX50" s="170">
        <f t="shared" si="92"/>
        <v>0</v>
      </c>
      <c r="CY50" s="148"/>
      <c r="CZ50" s="150">
        <f t="shared" si="64"/>
        <v>0</v>
      </c>
      <c r="DA50" s="136">
        <f t="shared" si="93"/>
        <v>-134406</v>
      </c>
      <c r="DB50" s="151">
        <v>0</v>
      </c>
      <c r="DC50" s="148">
        <v>14934</v>
      </c>
      <c r="DD50" s="148"/>
      <c r="DE50" s="148"/>
      <c r="DF50" s="148"/>
      <c r="DG50" s="148"/>
      <c r="DH50" s="148">
        <f t="shared" si="94"/>
        <v>14934</v>
      </c>
      <c r="DI50" s="170">
        <f t="shared" si="95"/>
        <v>0</v>
      </c>
      <c r="DJ50" s="148"/>
      <c r="DK50" s="150">
        <f t="shared" si="65"/>
        <v>0</v>
      </c>
      <c r="DL50" s="136">
        <f t="shared" si="96"/>
        <v>-149340</v>
      </c>
      <c r="DM50" s="151">
        <v>0</v>
      </c>
      <c r="DN50" s="148">
        <v>14934</v>
      </c>
      <c r="DO50" s="148"/>
      <c r="DP50" s="148"/>
      <c r="DQ50" s="148"/>
      <c r="DR50" s="148"/>
      <c r="DS50" s="148">
        <f t="shared" si="97"/>
        <v>14934</v>
      </c>
      <c r="DT50" s="170">
        <f t="shared" si="98"/>
        <v>0</v>
      </c>
      <c r="DU50" s="148"/>
      <c r="DV50" s="150">
        <f t="shared" si="66"/>
        <v>0</v>
      </c>
      <c r="DW50" s="136">
        <f t="shared" si="99"/>
        <v>-164274</v>
      </c>
      <c r="DX50" s="151">
        <v>0</v>
      </c>
      <c r="DY50" s="148">
        <v>14934</v>
      </c>
      <c r="DZ50" s="148"/>
      <c r="EA50" s="148"/>
      <c r="EB50" s="148"/>
      <c r="EC50" s="148"/>
      <c r="ED50" s="148">
        <f t="shared" si="100"/>
        <v>14934</v>
      </c>
      <c r="EE50" s="170">
        <f t="shared" si="101"/>
        <v>0</v>
      </c>
      <c r="EF50" s="148"/>
      <c r="EG50" s="150">
        <f t="shared" si="67"/>
        <v>0</v>
      </c>
      <c r="EH50" s="136">
        <f t="shared" si="102"/>
        <v>-179208</v>
      </c>
      <c r="EI50" s="39">
        <v>0</v>
      </c>
      <c r="EJ50" s="142">
        <v>0</v>
      </c>
      <c r="EK50" s="143">
        <v>0</v>
      </c>
      <c r="EL50" s="143">
        <v>0</v>
      </c>
      <c r="EM50" s="144" t="e">
        <v>#DIV/0!</v>
      </c>
      <c r="EN50" s="145" t="e">
        <v>#DIV/0!</v>
      </c>
      <c r="EO50" s="14"/>
      <c r="EP50" s="14"/>
      <c r="EQ50" s="14"/>
      <c r="ER50" s="7"/>
      <c r="ES50" s="7"/>
      <c r="ET50" s="7"/>
    </row>
    <row r="51" spans="3:150" s="46" customFormat="1" x14ac:dyDescent="0.25">
      <c r="C51" s="31" t="s">
        <v>64</v>
      </c>
      <c r="D51" s="31"/>
      <c r="E51" s="31"/>
      <c r="F51" s="146">
        <v>0</v>
      </c>
      <c r="G51" s="147">
        <v>0</v>
      </c>
      <c r="H51" s="148">
        <v>14934</v>
      </c>
      <c r="I51" s="149"/>
      <c r="J51" s="149"/>
      <c r="K51" s="149"/>
      <c r="L51" s="149"/>
      <c r="M51" s="148">
        <f t="shared" si="68"/>
        <v>14934</v>
      </c>
      <c r="N51" s="170">
        <f t="shared" si="69"/>
        <v>0</v>
      </c>
      <c r="O51" s="148"/>
      <c r="P51" s="150">
        <f t="shared" si="55"/>
        <v>0</v>
      </c>
      <c r="Q51" s="136">
        <f t="shared" si="56"/>
        <v>-14934</v>
      </c>
      <c r="R51" s="147">
        <v>0</v>
      </c>
      <c r="S51" s="148">
        <v>14934</v>
      </c>
      <c r="T51" s="149"/>
      <c r="U51" s="149"/>
      <c r="V51" s="149"/>
      <c r="W51" s="149"/>
      <c r="X51" s="148">
        <f t="shared" si="70"/>
        <v>14934</v>
      </c>
      <c r="Y51" s="170">
        <f t="shared" si="71"/>
        <v>0</v>
      </c>
      <c r="Z51" s="148"/>
      <c r="AA51" s="150">
        <f t="shared" si="57"/>
        <v>0</v>
      </c>
      <c r="AB51" s="136">
        <f t="shared" si="72"/>
        <v>-29868</v>
      </c>
      <c r="AC51" s="147">
        <v>0</v>
      </c>
      <c r="AD51" s="148">
        <v>14934</v>
      </c>
      <c r="AE51" s="149"/>
      <c r="AF51" s="149"/>
      <c r="AG51" s="149"/>
      <c r="AH51" s="149"/>
      <c r="AI51" s="148">
        <f t="shared" si="73"/>
        <v>14934</v>
      </c>
      <c r="AJ51" s="170">
        <f t="shared" si="74"/>
        <v>0</v>
      </c>
      <c r="AK51" s="148"/>
      <c r="AL51" s="150">
        <f t="shared" si="58"/>
        <v>0</v>
      </c>
      <c r="AM51" s="136">
        <f t="shared" si="75"/>
        <v>-44802</v>
      </c>
      <c r="AN51" s="147">
        <v>0</v>
      </c>
      <c r="AO51" s="148">
        <v>14934</v>
      </c>
      <c r="AP51" s="149"/>
      <c r="AQ51" s="149"/>
      <c r="AR51" s="149"/>
      <c r="AS51" s="149"/>
      <c r="AT51" s="148">
        <f t="shared" si="76"/>
        <v>14934</v>
      </c>
      <c r="AU51" s="170">
        <f t="shared" si="77"/>
        <v>0</v>
      </c>
      <c r="AV51" s="148"/>
      <c r="AW51" s="150">
        <f t="shared" si="59"/>
        <v>0</v>
      </c>
      <c r="AX51" s="136">
        <f t="shared" si="78"/>
        <v>-59736</v>
      </c>
      <c r="AY51" s="147">
        <v>0</v>
      </c>
      <c r="AZ51" s="148">
        <v>14934</v>
      </c>
      <c r="BA51" s="149"/>
      <c r="BB51" s="149"/>
      <c r="BC51" s="149"/>
      <c r="BD51" s="149"/>
      <c r="BE51" s="148">
        <f t="shared" si="79"/>
        <v>14934</v>
      </c>
      <c r="BF51" s="170">
        <f t="shared" si="80"/>
        <v>0</v>
      </c>
      <c r="BG51" s="148"/>
      <c r="BH51" s="150">
        <f t="shared" si="60"/>
        <v>0</v>
      </c>
      <c r="BI51" s="136">
        <f t="shared" si="81"/>
        <v>-74670</v>
      </c>
      <c r="BJ51" s="147">
        <v>0</v>
      </c>
      <c r="BK51" s="148">
        <v>14934</v>
      </c>
      <c r="BL51" s="149"/>
      <c r="BM51" s="149"/>
      <c r="BN51" s="149"/>
      <c r="BO51" s="149"/>
      <c r="BP51" s="148">
        <f t="shared" si="82"/>
        <v>14934</v>
      </c>
      <c r="BQ51" s="170">
        <f t="shared" si="83"/>
        <v>0</v>
      </c>
      <c r="BR51" s="148"/>
      <c r="BS51" s="150">
        <f t="shared" si="61"/>
        <v>0</v>
      </c>
      <c r="BT51" s="136">
        <f t="shared" si="84"/>
        <v>-89604</v>
      </c>
      <c r="BU51" s="147">
        <v>0</v>
      </c>
      <c r="BV51" s="148">
        <v>14934</v>
      </c>
      <c r="BW51" s="149"/>
      <c r="BX51" s="149"/>
      <c r="BY51" s="149"/>
      <c r="BZ51" s="149"/>
      <c r="CA51" s="148">
        <f t="shared" si="85"/>
        <v>14934</v>
      </c>
      <c r="CB51" s="170">
        <f t="shared" si="86"/>
        <v>0</v>
      </c>
      <c r="CC51" s="148"/>
      <c r="CD51" s="150">
        <f t="shared" si="62"/>
        <v>0</v>
      </c>
      <c r="CE51" s="136">
        <f t="shared" si="87"/>
        <v>-104538</v>
      </c>
      <c r="CF51" s="147">
        <v>0</v>
      </c>
      <c r="CG51" s="148">
        <v>14934</v>
      </c>
      <c r="CH51" s="149"/>
      <c r="CI51" s="149"/>
      <c r="CJ51" s="149"/>
      <c r="CK51" s="149"/>
      <c r="CL51" s="148">
        <f t="shared" si="88"/>
        <v>14934</v>
      </c>
      <c r="CM51" s="170">
        <f t="shared" si="89"/>
        <v>0</v>
      </c>
      <c r="CN51" s="148"/>
      <c r="CO51" s="150">
        <f t="shared" si="63"/>
        <v>0</v>
      </c>
      <c r="CP51" s="136">
        <f t="shared" si="90"/>
        <v>-119472</v>
      </c>
      <c r="CQ51" s="147">
        <v>0</v>
      </c>
      <c r="CR51" s="148">
        <v>14934</v>
      </c>
      <c r="CS51" s="149"/>
      <c r="CT51" s="149"/>
      <c r="CU51" s="149"/>
      <c r="CV51" s="149"/>
      <c r="CW51" s="148">
        <f t="shared" si="91"/>
        <v>14934</v>
      </c>
      <c r="CX51" s="170">
        <f t="shared" si="92"/>
        <v>0</v>
      </c>
      <c r="CY51" s="148"/>
      <c r="CZ51" s="150">
        <f t="shared" si="64"/>
        <v>0</v>
      </c>
      <c r="DA51" s="136">
        <f t="shared" si="93"/>
        <v>-134406</v>
      </c>
      <c r="DB51" s="147">
        <v>0</v>
      </c>
      <c r="DC51" s="148">
        <v>14934</v>
      </c>
      <c r="DD51" s="149"/>
      <c r="DE51" s="149"/>
      <c r="DF51" s="149"/>
      <c r="DG51" s="149"/>
      <c r="DH51" s="148">
        <f t="shared" si="94"/>
        <v>14934</v>
      </c>
      <c r="DI51" s="170">
        <f t="shared" si="95"/>
        <v>0</v>
      </c>
      <c r="DJ51" s="148"/>
      <c r="DK51" s="150">
        <f t="shared" si="65"/>
        <v>0</v>
      </c>
      <c r="DL51" s="136">
        <f t="shared" si="96"/>
        <v>-149340</v>
      </c>
      <c r="DM51" s="147">
        <v>0</v>
      </c>
      <c r="DN51" s="148">
        <v>14934</v>
      </c>
      <c r="DO51" s="149"/>
      <c r="DP51" s="149"/>
      <c r="DQ51" s="149"/>
      <c r="DR51" s="149"/>
      <c r="DS51" s="148">
        <f t="shared" si="97"/>
        <v>14934</v>
      </c>
      <c r="DT51" s="170">
        <f t="shared" si="98"/>
        <v>0</v>
      </c>
      <c r="DU51" s="148"/>
      <c r="DV51" s="150">
        <f t="shared" si="66"/>
        <v>0</v>
      </c>
      <c r="DW51" s="136">
        <f t="shared" si="99"/>
        <v>-164274</v>
      </c>
      <c r="DX51" s="147">
        <v>0</v>
      </c>
      <c r="DY51" s="148">
        <v>14934</v>
      </c>
      <c r="DZ51" s="149"/>
      <c r="EA51" s="149"/>
      <c r="EB51" s="149"/>
      <c r="EC51" s="149"/>
      <c r="ED51" s="148">
        <f t="shared" si="100"/>
        <v>14934</v>
      </c>
      <c r="EE51" s="170">
        <f t="shared" si="101"/>
        <v>0</v>
      </c>
      <c r="EF51" s="148"/>
      <c r="EG51" s="150">
        <f t="shared" si="67"/>
        <v>0</v>
      </c>
      <c r="EH51" s="136">
        <f t="shared" si="102"/>
        <v>-179208</v>
      </c>
      <c r="EI51" s="39">
        <v>0</v>
      </c>
      <c r="EJ51" s="142">
        <v>0</v>
      </c>
      <c r="EK51" s="143">
        <v>0</v>
      </c>
      <c r="EL51" s="143">
        <v>0</v>
      </c>
      <c r="EM51" s="144" t="e">
        <v>#DIV/0!</v>
      </c>
      <c r="EN51" s="145" t="e">
        <v>#DIV/0!</v>
      </c>
      <c r="EO51" s="44"/>
      <c r="EP51" s="44"/>
      <c r="EQ51" s="44"/>
      <c r="ER51" s="45"/>
      <c r="ES51" s="45"/>
      <c r="ET51" s="45"/>
    </row>
    <row r="52" spans="3:150" s="13" customFormat="1" x14ac:dyDescent="0.25">
      <c r="C52" s="135" t="s">
        <v>65</v>
      </c>
      <c r="D52" s="135"/>
      <c r="E52" s="135"/>
      <c r="F52" s="136">
        <v>54739</v>
      </c>
      <c r="G52" s="151">
        <v>0</v>
      </c>
      <c r="H52" s="148">
        <v>14934</v>
      </c>
      <c r="I52" s="148"/>
      <c r="J52" s="148"/>
      <c r="K52" s="148"/>
      <c r="L52" s="148"/>
      <c r="M52" s="148">
        <f t="shared" si="68"/>
        <v>14934</v>
      </c>
      <c r="N52" s="170">
        <f t="shared" si="69"/>
        <v>0</v>
      </c>
      <c r="O52" s="148"/>
      <c r="P52" s="150">
        <f t="shared" si="55"/>
        <v>0</v>
      </c>
      <c r="Q52" s="136">
        <f t="shared" si="56"/>
        <v>39805</v>
      </c>
      <c r="R52" s="151">
        <v>0</v>
      </c>
      <c r="S52" s="148">
        <v>14934</v>
      </c>
      <c r="T52" s="148"/>
      <c r="U52" s="148"/>
      <c r="V52" s="148"/>
      <c r="W52" s="148"/>
      <c r="X52" s="148">
        <f t="shared" si="70"/>
        <v>14934</v>
      </c>
      <c r="Y52" s="170">
        <f t="shared" si="71"/>
        <v>0</v>
      </c>
      <c r="Z52" s="148"/>
      <c r="AA52" s="150">
        <f t="shared" si="57"/>
        <v>0</v>
      </c>
      <c r="AB52" s="136">
        <f t="shared" si="72"/>
        <v>24871</v>
      </c>
      <c r="AC52" s="151">
        <v>0</v>
      </c>
      <c r="AD52" s="148">
        <v>14934</v>
      </c>
      <c r="AE52" s="148"/>
      <c r="AF52" s="148"/>
      <c r="AG52" s="148"/>
      <c r="AH52" s="148"/>
      <c r="AI52" s="148">
        <f t="shared" si="73"/>
        <v>14934</v>
      </c>
      <c r="AJ52" s="170">
        <f t="shared" si="74"/>
        <v>0</v>
      </c>
      <c r="AK52" s="148"/>
      <c r="AL52" s="150">
        <f t="shared" si="58"/>
        <v>0</v>
      </c>
      <c r="AM52" s="136">
        <f t="shared" si="75"/>
        <v>9937</v>
      </c>
      <c r="AN52" s="151">
        <v>0</v>
      </c>
      <c r="AO52" s="148">
        <v>14934</v>
      </c>
      <c r="AP52" s="148"/>
      <c r="AQ52" s="148"/>
      <c r="AR52" s="148"/>
      <c r="AS52" s="148"/>
      <c r="AT52" s="148">
        <f t="shared" si="76"/>
        <v>14934</v>
      </c>
      <c r="AU52" s="170">
        <f t="shared" si="77"/>
        <v>0</v>
      </c>
      <c r="AV52" s="148"/>
      <c r="AW52" s="150">
        <f t="shared" si="59"/>
        <v>0</v>
      </c>
      <c r="AX52" s="136">
        <f t="shared" si="78"/>
        <v>-4997</v>
      </c>
      <c r="AY52" s="151">
        <v>0</v>
      </c>
      <c r="AZ52" s="148">
        <v>14934</v>
      </c>
      <c r="BA52" s="148"/>
      <c r="BB52" s="148"/>
      <c r="BC52" s="148"/>
      <c r="BD52" s="148"/>
      <c r="BE52" s="148">
        <f t="shared" si="79"/>
        <v>14934</v>
      </c>
      <c r="BF52" s="170">
        <f t="shared" si="80"/>
        <v>0</v>
      </c>
      <c r="BG52" s="148"/>
      <c r="BH52" s="150">
        <f t="shared" si="60"/>
        <v>0</v>
      </c>
      <c r="BI52" s="136">
        <f t="shared" si="81"/>
        <v>-19931</v>
      </c>
      <c r="BJ52" s="151">
        <v>0</v>
      </c>
      <c r="BK52" s="148">
        <v>14934</v>
      </c>
      <c r="BL52" s="148"/>
      <c r="BM52" s="148"/>
      <c r="BN52" s="148"/>
      <c r="BO52" s="148"/>
      <c r="BP52" s="148">
        <f t="shared" si="82"/>
        <v>14934</v>
      </c>
      <c r="BQ52" s="170">
        <f t="shared" si="83"/>
        <v>0</v>
      </c>
      <c r="BR52" s="148"/>
      <c r="BS52" s="150">
        <f t="shared" si="61"/>
        <v>0</v>
      </c>
      <c r="BT52" s="136">
        <f t="shared" si="84"/>
        <v>-34865</v>
      </c>
      <c r="BU52" s="151">
        <v>0</v>
      </c>
      <c r="BV52" s="148">
        <v>14934</v>
      </c>
      <c r="BW52" s="148"/>
      <c r="BX52" s="148"/>
      <c r="BY52" s="148"/>
      <c r="BZ52" s="148"/>
      <c r="CA52" s="148">
        <f t="shared" si="85"/>
        <v>14934</v>
      </c>
      <c r="CB52" s="170">
        <f t="shared" si="86"/>
        <v>0</v>
      </c>
      <c r="CC52" s="148"/>
      <c r="CD52" s="150">
        <f t="shared" si="62"/>
        <v>0</v>
      </c>
      <c r="CE52" s="136">
        <f t="shared" si="87"/>
        <v>-49799</v>
      </c>
      <c r="CF52" s="151">
        <v>0</v>
      </c>
      <c r="CG52" s="148">
        <v>14934</v>
      </c>
      <c r="CH52" s="148"/>
      <c r="CI52" s="148"/>
      <c r="CJ52" s="148"/>
      <c r="CK52" s="148"/>
      <c r="CL52" s="148">
        <f t="shared" si="88"/>
        <v>14934</v>
      </c>
      <c r="CM52" s="170">
        <f t="shared" si="89"/>
        <v>0</v>
      </c>
      <c r="CN52" s="148"/>
      <c r="CO52" s="150">
        <f t="shared" si="63"/>
        <v>0</v>
      </c>
      <c r="CP52" s="136">
        <f t="shared" si="90"/>
        <v>-64733</v>
      </c>
      <c r="CQ52" s="151">
        <v>0</v>
      </c>
      <c r="CR52" s="148">
        <v>14934</v>
      </c>
      <c r="CS52" s="148"/>
      <c r="CT52" s="148"/>
      <c r="CU52" s="148"/>
      <c r="CV52" s="148"/>
      <c r="CW52" s="148">
        <f t="shared" si="91"/>
        <v>14934</v>
      </c>
      <c r="CX52" s="170">
        <f t="shared" si="92"/>
        <v>0</v>
      </c>
      <c r="CY52" s="148"/>
      <c r="CZ52" s="150">
        <f t="shared" si="64"/>
        <v>0</v>
      </c>
      <c r="DA52" s="136">
        <f t="shared" si="93"/>
        <v>-79667</v>
      </c>
      <c r="DB52" s="151">
        <v>0</v>
      </c>
      <c r="DC52" s="148">
        <v>14934</v>
      </c>
      <c r="DD52" s="148"/>
      <c r="DE52" s="148"/>
      <c r="DF52" s="148"/>
      <c r="DG52" s="148"/>
      <c r="DH52" s="148">
        <f t="shared" si="94"/>
        <v>14934</v>
      </c>
      <c r="DI52" s="170">
        <f t="shared" si="95"/>
        <v>0</v>
      </c>
      <c r="DJ52" s="148"/>
      <c r="DK52" s="150">
        <f t="shared" si="65"/>
        <v>0</v>
      </c>
      <c r="DL52" s="136">
        <f t="shared" si="96"/>
        <v>-94601</v>
      </c>
      <c r="DM52" s="151">
        <v>0</v>
      </c>
      <c r="DN52" s="148">
        <v>14934</v>
      </c>
      <c r="DO52" s="148"/>
      <c r="DP52" s="148"/>
      <c r="DQ52" s="148"/>
      <c r="DR52" s="148"/>
      <c r="DS52" s="148">
        <f t="shared" si="97"/>
        <v>14934</v>
      </c>
      <c r="DT52" s="170">
        <f t="shared" si="98"/>
        <v>0</v>
      </c>
      <c r="DU52" s="148"/>
      <c r="DV52" s="150">
        <f t="shared" si="66"/>
        <v>0</v>
      </c>
      <c r="DW52" s="136">
        <f t="shared" si="99"/>
        <v>-109535</v>
      </c>
      <c r="DX52" s="151">
        <v>0</v>
      </c>
      <c r="DY52" s="148">
        <v>14934</v>
      </c>
      <c r="DZ52" s="148"/>
      <c r="EA52" s="148"/>
      <c r="EB52" s="148"/>
      <c r="EC52" s="148"/>
      <c r="ED52" s="148">
        <f t="shared" si="100"/>
        <v>14934</v>
      </c>
      <c r="EE52" s="170">
        <f t="shared" si="101"/>
        <v>0</v>
      </c>
      <c r="EF52" s="148"/>
      <c r="EG52" s="150">
        <f t="shared" si="67"/>
        <v>0</v>
      </c>
      <c r="EH52" s="136">
        <f t="shared" si="102"/>
        <v>-124469</v>
      </c>
      <c r="EI52" s="39">
        <v>345956</v>
      </c>
      <c r="EJ52" s="142">
        <v>3518372.52</v>
      </c>
      <c r="EK52" s="143">
        <v>28829.666666666668</v>
      </c>
      <c r="EL52" s="143">
        <v>25684.916666666668</v>
      </c>
      <c r="EM52" s="144">
        <v>2.4397090959543988</v>
      </c>
      <c r="EN52" s="145">
        <v>0.42061937398887372</v>
      </c>
      <c r="EO52" s="14"/>
      <c r="EP52" s="14"/>
      <c r="EQ52" s="14"/>
      <c r="ER52" s="7"/>
      <c r="ES52" s="7"/>
      <c r="ET52" s="7"/>
    </row>
    <row r="53" spans="3:150" s="46" customFormat="1" x14ac:dyDescent="0.25">
      <c r="C53" s="31" t="s">
        <v>66</v>
      </c>
      <c r="D53" s="31"/>
      <c r="E53" s="31"/>
      <c r="F53" s="146">
        <v>259118</v>
      </c>
      <c r="G53" s="147">
        <v>0</v>
      </c>
      <c r="H53" s="148">
        <v>14934</v>
      </c>
      <c r="I53" s="149"/>
      <c r="J53" s="149"/>
      <c r="K53" s="149"/>
      <c r="L53" s="149"/>
      <c r="M53" s="148">
        <f t="shared" si="68"/>
        <v>14934</v>
      </c>
      <c r="N53" s="170">
        <f t="shared" si="69"/>
        <v>0</v>
      </c>
      <c r="O53" s="148"/>
      <c r="P53" s="150">
        <f t="shared" si="55"/>
        <v>0</v>
      </c>
      <c r="Q53" s="136">
        <f t="shared" si="56"/>
        <v>244184</v>
      </c>
      <c r="R53" s="147">
        <v>0</v>
      </c>
      <c r="S53" s="148">
        <v>14934</v>
      </c>
      <c r="T53" s="149"/>
      <c r="U53" s="149"/>
      <c r="V53" s="149"/>
      <c r="W53" s="149"/>
      <c r="X53" s="148">
        <f t="shared" si="70"/>
        <v>14934</v>
      </c>
      <c r="Y53" s="170">
        <f t="shared" si="71"/>
        <v>0</v>
      </c>
      <c r="Z53" s="148"/>
      <c r="AA53" s="150">
        <f t="shared" si="57"/>
        <v>0</v>
      </c>
      <c r="AB53" s="136">
        <f t="shared" si="72"/>
        <v>229250</v>
      </c>
      <c r="AC53" s="147">
        <v>0</v>
      </c>
      <c r="AD53" s="148">
        <v>14934</v>
      </c>
      <c r="AE53" s="149"/>
      <c r="AF53" s="149"/>
      <c r="AG53" s="149"/>
      <c r="AH53" s="149"/>
      <c r="AI53" s="148">
        <f t="shared" si="73"/>
        <v>14934</v>
      </c>
      <c r="AJ53" s="170">
        <f t="shared" si="74"/>
        <v>0</v>
      </c>
      <c r="AK53" s="148"/>
      <c r="AL53" s="150">
        <f t="shared" si="58"/>
        <v>0</v>
      </c>
      <c r="AM53" s="136">
        <f t="shared" si="75"/>
        <v>214316</v>
      </c>
      <c r="AN53" s="147">
        <v>0</v>
      </c>
      <c r="AO53" s="148">
        <v>14934</v>
      </c>
      <c r="AP53" s="149"/>
      <c r="AQ53" s="149"/>
      <c r="AR53" s="149"/>
      <c r="AS53" s="149"/>
      <c r="AT53" s="148">
        <f t="shared" si="76"/>
        <v>14934</v>
      </c>
      <c r="AU53" s="170">
        <f t="shared" si="77"/>
        <v>0</v>
      </c>
      <c r="AV53" s="148"/>
      <c r="AW53" s="150">
        <f t="shared" si="59"/>
        <v>0</v>
      </c>
      <c r="AX53" s="136">
        <f t="shared" si="78"/>
        <v>199382</v>
      </c>
      <c r="AY53" s="147">
        <v>0</v>
      </c>
      <c r="AZ53" s="148">
        <v>14934</v>
      </c>
      <c r="BA53" s="149"/>
      <c r="BB53" s="149"/>
      <c r="BC53" s="149"/>
      <c r="BD53" s="149"/>
      <c r="BE53" s="148">
        <f t="shared" si="79"/>
        <v>14934</v>
      </c>
      <c r="BF53" s="170">
        <f t="shared" si="80"/>
        <v>0</v>
      </c>
      <c r="BG53" s="148"/>
      <c r="BH53" s="150">
        <f t="shared" si="60"/>
        <v>0</v>
      </c>
      <c r="BI53" s="136">
        <f t="shared" si="81"/>
        <v>184448</v>
      </c>
      <c r="BJ53" s="147">
        <v>0</v>
      </c>
      <c r="BK53" s="148">
        <v>14934</v>
      </c>
      <c r="BL53" s="149"/>
      <c r="BM53" s="149"/>
      <c r="BN53" s="149"/>
      <c r="BO53" s="149"/>
      <c r="BP53" s="148">
        <f t="shared" si="82"/>
        <v>14934</v>
      </c>
      <c r="BQ53" s="170">
        <f t="shared" si="83"/>
        <v>0</v>
      </c>
      <c r="BR53" s="148"/>
      <c r="BS53" s="150">
        <f t="shared" si="61"/>
        <v>0</v>
      </c>
      <c r="BT53" s="136">
        <f t="shared" si="84"/>
        <v>169514</v>
      </c>
      <c r="BU53" s="147">
        <v>0</v>
      </c>
      <c r="BV53" s="148">
        <v>14934</v>
      </c>
      <c r="BW53" s="149"/>
      <c r="BX53" s="149"/>
      <c r="BY53" s="149"/>
      <c r="BZ53" s="149"/>
      <c r="CA53" s="148">
        <f t="shared" si="85"/>
        <v>14934</v>
      </c>
      <c r="CB53" s="170">
        <f t="shared" si="86"/>
        <v>0</v>
      </c>
      <c r="CC53" s="148"/>
      <c r="CD53" s="150">
        <f t="shared" si="62"/>
        <v>0</v>
      </c>
      <c r="CE53" s="136">
        <f t="shared" si="87"/>
        <v>154580</v>
      </c>
      <c r="CF53" s="147">
        <v>0</v>
      </c>
      <c r="CG53" s="148">
        <v>14934</v>
      </c>
      <c r="CH53" s="149"/>
      <c r="CI53" s="149"/>
      <c r="CJ53" s="149"/>
      <c r="CK53" s="149"/>
      <c r="CL53" s="148">
        <f t="shared" si="88"/>
        <v>14934</v>
      </c>
      <c r="CM53" s="170">
        <f t="shared" si="89"/>
        <v>0</v>
      </c>
      <c r="CN53" s="148"/>
      <c r="CO53" s="150">
        <f t="shared" si="63"/>
        <v>0</v>
      </c>
      <c r="CP53" s="136">
        <f t="shared" si="90"/>
        <v>139646</v>
      </c>
      <c r="CQ53" s="147">
        <v>0</v>
      </c>
      <c r="CR53" s="148">
        <v>14934</v>
      </c>
      <c r="CS53" s="149"/>
      <c r="CT53" s="149"/>
      <c r="CU53" s="149"/>
      <c r="CV53" s="149"/>
      <c r="CW53" s="148">
        <f t="shared" si="91"/>
        <v>14934</v>
      </c>
      <c r="CX53" s="170">
        <f t="shared" si="92"/>
        <v>0</v>
      </c>
      <c r="CY53" s="148"/>
      <c r="CZ53" s="150">
        <f t="shared" si="64"/>
        <v>0</v>
      </c>
      <c r="DA53" s="136">
        <f t="shared" si="93"/>
        <v>124712</v>
      </c>
      <c r="DB53" s="147">
        <v>0</v>
      </c>
      <c r="DC53" s="148">
        <v>14934</v>
      </c>
      <c r="DD53" s="149"/>
      <c r="DE53" s="149"/>
      <c r="DF53" s="149"/>
      <c r="DG53" s="149"/>
      <c r="DH53" s="148">
        <f t="shared" si="94"/>
        <v>14934</v>
      </c>
      <c r="DI53" s="170">
        <f t="shared" si="95"/>
        <v>0</v>
      </c>
      <c r="DJ53" s="148"/>
      <c r="DK53" s="150">
        <f t="shared" si="65"/>
        <v>0</v>
      </c>
      <c r="DL53" s="136">
        <f t="shared" si="96"/>
        <v>109778</v>
      </c>
      <c r="DM53" s="147">
        <v>0</v>
      </c>
      <c r="DN53" s="148">
        <v>14934</v>
      </c>
      <c r="DO53" s="149"/>
      <c r="DP53" s="149"/>
      <c r="DQ53" s="149"/>
      <c r="DR53" s="149"/>
      <c r="DS53" s="148">
        <f t="shared" si="97"/>
        <v>14934</v>
      </c>
      <c r="DT53" s="170">
        <f t="shared" si="98"/>
        <v>0</v>
      </c>
      <c r="DU53" s="148"/>
      <c r="DV53" s="150">
        <f t="shared" si="66"/>
        <v>0</v>
      </c>
      <c r="DW53" s="136">
        <f t="shared" si="99"/>
        <v>94844</v>
      </c>
      <c r="DX53" s="147">
        <v>0</v>
      </c>
      <c r="DY53" s="148">
        <v>14934</v>
      </c>
      <c r="DZ53" s="149"/>
      <c r="EA53" s="149"/>
      <c r="EB53" s="149"/>
      <c r="EC53" s="149"/>
      <c r="ED53" s="148">
        <f t="shared" si="100"/>
        <v>14934</v>
      </c>
      <c r="EE53" s="170">
        <f t="shared" si="101"/>
        <v>0</v>
      </c>
      <c r="EF53" s="148"/>
      <c r="EG53" s="150">
        <f t="shared" si="67"/>
        <v>0</v>
      </c>
      <c r="EH53" s="136">
        <f t="shared" si="102"/>
        <v>79910</v>
      </c>
      <c r="EI53" s="39">
        <v>635479</v>
      </c>
      <c r="EJ53" s="142">
        <v>953218.5</v>
      </c>
      <c r="EK53" s="143">
        <v>52956.583333333336</v>
      </c>
      <c r="EL53" s="143">
        <v>46778.25</v>
      </c>
      <c r="EM53" s="144">
        <v>5.2615743399860575</v>
      </c>
      <c r="EN53" s="145">
        <v>0.20741174117196617</v>
      </c>
      <c r="EO53" s="44"/>
      <c r="EP53" s="44"/>
      <c r="EQ53" s="44"/>
      <c r="ER53" s="45"/>
      <c r="ES53" s="45"/>
      <c r="ET53" s="45"/>
    </row>
    <row r="54" spans="3:150" s="13" customFormat="1" x14ac:dyDescent="0.25">
      <c r="C54" s="135" t="s">
        <v>67</v>
      </c>
      <c r="D54" s="135"/>
      <c r="E54" s="135"/>
      <c r="F54" s="136">
        <v>137995</v>
      </c>
      <c r="G54" s="151">
        <v>0</v>
      </c>
      <c r="H54" s="148">
        <v>14934</v>
      </c>
      <c r="I54" s="148"/>
      <c r="J54" s="148"/>
      <c r="K54" s="148"/>
      <c r="L54" s="148"/>
      <c r="M54" s="148">
        <f t="shared" si="68"/>
        <v>14934</v>
      </c>
      <c r="N54" s="170">
        <f t="shared" si="69"/>
        <v>0</v>
      </c>
      <c r="O54" s="148"/>
      <c r="P54" s="150">
        <f t="shared" si="55"/>
        <v>0</v>
      </c>
      <c r="Q54" s="136">
        <f t="shared" si="56"/>
        <v>123061</v>
      </c>
      <c r="R54" s="151">
        <v>0</v>
      </c>
      <c r="S54" s="148">
        <v>14934</v>
      </c>
      <c r="T54" s="148"/>
      <c r="U54" s="148"/>
      <c r="V54" s="148"/>
      <c r="W54" s="148"/>
      <c r="X54" s="148">
        <f t="shared" si="70"/>
        <v>14934</v>
      </c>
      <c r="Y54" s="170">
        <f t="shared" si="71"/>
        <v>0</v>
      </c>
      <c r="Z54" s="148"/>
      <c r="AA54" s="150">
        <f t="shared" si="57"/>
        <v>0</v>
      </c>
      <c r="AB54" s="136">
        <f t="shared" si="72"/>
        <v>108127</v>
      </c>
      <c r="AC54" s="151">
        <v>0</v>
      </c>
      <c r="AD54" s="148">
        <v>14934</v>
      </c>
      <c r="AE54" s="148"/>
      <c r="AF54" s="148"/>
      <c r="AG54" s="148"/>
      <c r="AH54" s="148"/>
      <c r="AI54" s="148">
        <f t="shared" si="73"/>
        <v>14934</v>
      </c>
      <c r="AJ54" s="170">
        <f t="shared" si="74"/>
        <v>0</v>
      </c>
      <c r="AK54" s="148"/>
      <c r="AL54" s="150">
        <f t="shared" si="58"/>
        <v>0</v>
      </c>
      <c r="AM54" s="136">
        <f t="shared" si="75"/>
        <v>93193</v>
      </c>
      <c r="AN54" s="151">
        <v>0</v>
      </c>
      <c r="AO54" s="148">
        <v>14934</v>
      </c>
      <c r="AP54" s="148"/>
      <c r="AQ54" s="148"/>
      <c r="AR54" s="148"/>
      <c r="AS54" s="148"/>
      <c r="AT54" s="148">
        <f t="shared" si="76"/>
        <v>14934</v>
      </c>
      <c r="AU54" s="170">
        <f t="shared" si="77"/>
        <v>0</v>
      </c>
      <c r="AV54" s="148"/>
      <c r="AW54" s="150">
        <f t="shared" si="59"/>
        <v>0</v>
      </c>
      <c r="AX54" s="136">
        <f t="shared" si="78"/>
        <v>78259</v>
      </c>
      <c r="AY54" s="151">
        <v>0</v>
      </c>
      <c r="AZ54" s="148">
        <v>14934</v>
      </c>
      <c r="BA54" s="148"/>
      <c r="BB54" s="148"/>
      <c r="BC54" s="148"/>
      <c r="BD54" s="148"/>
      <c r="BE54" s="148">
        <f t="shared" si="79"/>
        <v>14934</v>
      </c>
      <c r="BF54" s="170">
        <f t="shared" si="80"/>
        <v>0</v>
      </c>
      <c r="BG54" s="148"/>
      <c r="BH54" s="150">
        <f t="shared" si="60"/>
        <v>0</v>
      </c>
      <c r="BI54" s="136">
        <f t="shared" si="81"/>
        <v>63325</v>
      </c>
      <c r="BJ54" s="151">
        <v>0</v>
      </c>
      <c r="BK54" s="148">
        <v>14934</v>
      </c>
      <c r="BL54" s="148"/>
      <c r="BM54" s="148"/>
      <c r="BN54" s="148"/>
      <c r="BO54" s="148"/>
      <c r="BP54" s="148">
        <f t="shared" si="82"/>
        <v>14934</v>
      </c>
      <c r="BQ54" s="170">
        <f t="shared" si="83"/>
        <v>0</v>
      </c>
      <c r="BR54" s="148"/>
      <c r="BS54" s="150">
        <f t="shared" si="61"/>
        <v>0</v>
      </c>
      <c r="BT54" s="136">
        <f t="shared" si="84"/>
        <v>48391</v>
      </c>
      <c r="BU54" s="151">
        <v>0</v>
      </c>
      <c r="BV54" s="148">
        <v>14934</v>
      </c>
      <c r="BW54" s="148"/>
      <c r="BX54" s="148"/>
      <c r="BY54" s="148"/>
      <c r="BZ54" s="148"/>
      <c r="CA54" s="148">
        <f t="shared" si="85"/>
        <v>14934</v>
      </c>
      <c r="CB54" s="170">
        <f t="shared" si="86"/>
        <v>0</v>
      </c>
      <c r="CC54" s="148"/>
      <c r="CD54" s="150">
        <f t="shared" si="62"/>
        <v>0</v>
      </c>
      <c r="CE54" s="136">
        <f t="shared" si="87"/>
        <v>33457</v>
      </c>
      <c r="CF54" s="151">
        <v>0</v>
      </c>
      <c r="CG54" s="148">
        <v>14934</v>
      </c>
      <c r="CH54" s="148"/>
      <c r="CI54" s="148"/>
      <c r="CJ54" s="148"/>
      <c r="CK54" s="148"/>
      <c r="CL54" s="148">
        <f t="shared" si="88"/>
        <v>14934</v>
      </c>
      <c r="CM54" s="170">
        <f t="shared" si="89"/>
        <v>0</v>
      </c>
      <c r="CN54" s="148"/>
      <c r="CO54" s="150">
        <f t="shared" si="63"/>
        <v>0</v>
      </c>
      <c r="CP54" s="136">
        <f t="shared" si="90"/>
        <v>18523</v>
      </c>
      <c r="CQ54" s="151">
        <v>0</v>
      </c>
      <c r="CR54" s="148">
        <v>14934</v>
      </c>
      <c r="CS54" s="148"/>
      <c r="CT54" s="148"/>
      <c r="CU54" s="148"/>
      <c r="CV54" s="148"/>
      <c r="CW54" s="148">
        <f t="shared" si="91"/>
        <v>14934</v>
      </c>
      <c r="CX54" s="170">
        <f t="shared" si="92"/>
        <v>0</v>
      </c>
      <c r="CY54" s="148"/>
      <c r="CZ54" s="150">
        <f t="shared" si="64"/>
        <v>0</v>
      </c>
      <c r="DA54" s="136">
        <f t="shared" si="93"/>
        <v>3589</v>
      </c>
      <c r="DB54" s="151">
        <v>0</v>
      </c>
      <c r="DC54" s="148">
        <v>14934</v>
      </c>
      <c r="DD54" s="148"/>
      <c r="DE54" s="148"/>
      <c r="DF54" s="148"/>
      <c r="DG54" s="148"/>
      <c r="DH54" s="148">
        <f t="shared" si="94"/>
        <v>14934</v>
      </c>
      <c r="DI54" s="170">
        <f t="shared" si="95"/>
        <v>0</v>
      </c>
      <c r="DJ54" s="148"/>
      <c r="DK54" s="150">
        <f t="shared" si="65"/>
        <v>0</v>
      </c>
      <c r="DL54" s="136">
        <f t="shared" si="96"/>
        <v>-11345</v>
      </c>
      <c r="DM54" s="151">
        <v>0</v>
      </c>
      <c r="DN54" s="148">
        <v>14934</v>
      </c>
      <c r="DO54" s="148"/>
      <c r="DP54" s="148"/>
      <c r="DQ54" s="148"/>
      <c r="DR54" s="148"/>
      <c r="DS54" s="148">
        <f t="shared" si="97"/>
        <v>14934</v>
      </c>
      <c r="DT54" s="170">
        <f t="shared" si="98"/>
        <v>0</v>
      </c>
      <c r="DU54" s="148"/>
      <c r="DV54" s="150">
        <f t="shared" si="66"/>
        <v>0</v>
      </c>
      <c r="DW54" s="136">
        <f t="shared" si="99"/>
        <v>-26279</v>
      </c>
      <c r="DX54" s="151">
        <v>0</v>
      </c>
      <c r="DY54" s="148">
        <v>14934</v>
      </c>
      <c r="DZ54" s="148"/>
      <c r="EA54" s="148"/>
      <c r="EB54" s="148"/>
      <c r="EC54" s="148"/>
      <c r="ED54" s="148">
        <f t="shared" si="100"/>
        <v>14934</v>
      </c>
      <c r="EE54" s="170">
        <f t="shared" si="101"/>
        <v>0</v>
      </c>
      <c r="EF54" s="148"/>
      <c r="EG54" s="150">
        <f t="shared" si="67"/>
        <v>0</v>
      </c>
      <c r="EH54" s="136">
        <f t="shared" si="102"/>
        <v>-41213</v>
      </c>
      <c r="EI54" s="39">
        <v>918469</v>
      </c>
      <c r="EJ54" s="142">
        <v>1120532.1800000002</v>
      </c>
      <c r="EK54" s="143">
        <v>76539.083333333328</v>
      </c>
      <c r="EL54" s="143">
        <v>48778.166666666664</v>
      </c>
      <c r="EM54" s="144">
        <v>0.92735628529650982</v>
      </c>
      <c r="EN54" s="145">
        <v>0.84149046281236117</v>
      </c>
      <c r="EO54" s="14"/>
      <c r="EP54" s="14"/>
      <c r="EQ54" s="14"/>
      <c r="ER54" s="7"/>
      <c r="ES54" s="7"/>
      <c r="ET54" s="7"/>
    </row>
    <row r="55" spans="3:150" s="46" customFormat="1" x14ac:dyDescent="0.25">
      <c r="C55" s="31" t="s">
        <v>68</v>
      </c>
      <c r="D55" s="31"/>
      <c r="E55" s="31"/>
      <c r="F55" s="146">
        <v>155138</v>
      </c>
      <c r="G55" s="147">
        <v>0</v>
      </c>
      <c r="H55" s="148">
        <v>14934</v>
      </c>
      <c r="I55" s="149"/>
      <c r="J55" s="149"/>
      <c r="K55" s="149"/>
      <c r="L55" s="149"/>
      <c r="M55" s="148">
        <f t="shared" si="68"/>
        <v>14934</v>
      </c>
      <c r="N55" s="170">
        <f t="shared" si="69"/>
        <v>0</v>
      </c>
      <c r="O55" s="148"/>
      <c r="P55" s="150">
        <f t="shared" si="55"/>
        <v>0</v>
      </c>
      <c r="Q55" s="136">
        <f t="shared" si="56"/>
        <v>140204</v>
      </c>
      <c r="R55" s="147">
        <v>0</v>
      </c>
      <c r="S55" s="148">
        <v>14934</v>
      </c>
      <c r="T55" s="149"/>
      <c r="U55" s="149"/>
      <c r="V55" s="149"/>
      <c r="W55" s="149"/>
      <c r="X55" s="148">
        <f t="shared" si="70"/>
        <v>14934</v>
      </c>
      <c r="Y55" s="170">
        <f t="shared" si="71"/>
        <v>0</v>
      </c>
      <c r="Z55" s="148"/>
      <c r="AA55" s="150">
        <f t="shared" si="57"/>
        <v>0</v>
      </c>
      <c r="AB55" s="136">
        <f t="shared" si="72"/>
        <v>125270</v>
      </c>
      <c r="AC55" s="147">
        <v>0</v>
      </c>
      <c r="AD55" s="148">
        <v>14934</v>
      </c>
      <c r="AE55" s="149"/>
      <c r="AF55" s="149"/>
      <c r="AG55" s="149"/>
      <c r="AH55" s="149"/>
      <c r="AI55" s="148">
        <f t="shared" si="73"/>
        <v>14934</v>
      </c>
      <c r="AJ55" s="170">
        <f t="shared" si="74"/>
        <v>0</v>
      </c>
      <c r="AK55" s="148"/>
      <c r="AL55" s="150">
        <f t="shared" si="58"/>
        <v>0</v>
      </c>
      <c r="AM55" s="136">
        <f t="shared" si="75"/>
        <v>110336</v>
      </c>
      <c r="AN55" s="147">
        <v>0</v>
      </c>
      <c r="AO55" s="148">
        <v>14934</v>
      </c>
      <c r="AP55" s="149"/>
      <c r="AQ55" s="149"/>
      <c r="AR55" s="149"/>
      <c r="AS55" s="149"/>
      <c r="AT55" s="148">
        <f t="shared" si="76"/>
        <v>14934</v>
      </c>
      <c r="AU55" s="170">
        <f t="shared" si="77"/>
        <v>0</v>
      </c>
      <c r="AV55" s="148"/>
      <c r="AW55" s="150">
        <f t="shared" si="59"/>
        <v>0</v>
      </c>
      <c r="AX55" s="136">
        <f t="shared" si="78"/>
        <v>95402</v>
      </c>
      <c r="AY55" s="147">
        <v>0</v>
      </c>
      <c r="AZ55" s="148">
        <v>14934</v>
      </c>
      <c r="BA55" s="149"/>
      <c r="BB55" s="149"/>
      <c r="BC55" s="149"/>
      <c r="BD55" s="149"/>
      <c r="BE55" s="148">
        <f t="shared" si="79"/>
        <v>14934</v>
      </c>
      <c r="BF55" s="170">
        <f t="shared" si="80"/>
        <v>0</v>
      </c>
      <c r="BG55" s="148"/>
      <c r="BH55" s="150">
        <f t="shared" si="60"/>
        <v>0</v>
      </c>
      <c r="BI55" s="136">
        <f t="shared" si="81"/>
        <v>80468</v>
      </c>
      <c r="BJ55" s="147">
        <v>0</v>
      </c>
      <c r="BK55" s="148">
        <v>14934</v>
      </c>
      <c r="BL55" s="149"/>
      <c r="BM55" s="149"/>
      <c r="BN55" s="149"/>
      <c r="BO55" s="149"/>
      <c r="BP55" s="148">
        <f t="shared" si="82"/>
        <v>14934</v>
      </c>
      <c r="BQ55" s="170">
        <f t="shared" si="83"/>
        <v>0</v>
      </c>
      <c r="BR55" s="148"/>
      <c r="BS55" s="150">
        <f t="shared" si="61"/>
        <v>0</v>
      </c>
      <c r="BT55" s="136">
        <f t="shared" si="84"/>
        <v>65534</v>
      </c>
      <c r="BU55" s="147">
        <v>0</v>
      </c>
      <c r="BV55" s="148">
        <v>14934</v>
      </c>
      <c r="BW55" s="149"/>
      <c r="BX55" s="149"/>
      <c r="BY55" s="149"/>
      <c r="BZ55" s="149"/>
      <c r="CA55" s="148">
        <f t="shared" si="85"/>
        <v>14934</v>
      </c>
      <c r="CB55" s="170">
        <f t="shared" si="86"/>
        <v>0</v>
      </c>
      <c r="CC55" s="148"/>
      <c r="CD55" s="150">
        <f t="shared" si="62"/>
        <v>0</v>
      </c>
      <c r="CE55" s="136">
        <f t="shared" si="87"/>
        <v>50600</v>
      </c>
      <c r="CF55" s="147">
        <v>0</v>
      </c>
      <c r="CG55" s="148">
        <v>14934</v>
      </c>
      <c r="CH55" s="149"/>
      <c r="CI55" s="149"/>
      <c r="CJ55" s="149"/>
      <c r="CK55" s="149"/>
      <c r="CL55" s="148">
        <f t="shared" si="88"/>
        <v>14934</v>
      </c>
      <c r="CM55" s="170">
        <f t="shared" si="89"/>
        <v>0</v>
      </c>
      <c r="CN55" s="148"/>
      <c r="CO55" s="150">
        <f t="shared" si="63"/>
        <v>0</v>
      </c>
      <c r="CP55" s="136">
        <f t="shared" si="90"/>
        <v>35666</v>
      </c>
      <c r="CQ55" s="147">
        <v>0</v>
      </c>
      <c r="CR55" s="148">
        <v>14934</v>
      </c>
      <c r="CS55" s="149"/>
      <c r="CT55" s="149"/>
      <c r="CU55" s="149"/>
      <c r="CV55" s="149"/>
      <c r="CW55" s="148">
        <f t="shared" si="91"/>
        <v>14934</v>
      </c>
      <c r="CX55" s="170">
        <f t="shared" si="92"/>
        <v>0</v>
      </c>
      <c r="CY55" s="148"/>
      <c r="CZ55" s="150">
        <f t="shared" si="64"/>
        <v>0</v>
      </c>
      <c r="DA55" s="136">
        <f t="shared" si="93"/>
        <v>20732</v>
      </c>
      <c r="DB55" s="147">
        <v>0</v>
      </c>
      <c r="DC55" s="148">
        <v>14934</v>
      </c>
      <c r="DD55" s="149"/>
      <c r="DE55" s="149"/>
      <c r="DF55" s="149"/>
      <c r="DG55" s="149"/>
      <c r="DH55" s="148">
        <f t="shared" si="94"/>
        <v>14934</v>
      </c>
      <c r="DI55" s="170">
        <f t="shared" si="95"/>
        <v>0</v>
      </c>
      <c r="DJ55" s="148"/>
      <c r="DK55" s="150">
        <f t="shared" si="65"/>
        <v>0</v>
      </c>
      <c r="DL55" s="136">
        <f t="shared" si="96"/>
        <v>5798</v>
      </c>
      <c r="DM55" s="147">
        <v>0</v>
      </c>
      <c r="DN55" s="148">
        <v>14934</v>
      </c>
      <c r="DO55" s="149"/>
      <c r="DP55" s="149"/>
      <c r="DQ55" s="149"/>
      <c r="DR55" s="149"/>
      <c r="DS55" s="148">
        <f t="shared" si="97"/>
        <v>14934</v>
      </c>
      <c r="DT55" s="170">
        <f t="shared" si="98"/>
        <v>0</v>
      </c>
      <c r="DU55" s="148"/>
      <c r="DV55" s="150">
        <f t="shared" si="66"/>
        <v>0</v>
      </c>
      <c r="DW55" s="136">
        <f t="shared" si="99"/>
        <v>-9136</v>
      </c>
      <c r="DX55" s="147">
        <v>0</v>
      </c>
      <c r="DY55" s="148">
        <v>14934</v>
      </c>
      <c r="DZ55" s="149"/>
      <c r="EA55" s="149"/>
      <c r="EB55" s="149"/>
      <c r="EC55" s="149"/>
      <c r="ED55" s="148">
        <f t="shared" si="100"/>
        <v>14934</v>
      </c>
      <c r="EE55" s="170">
        <f t="shared" si="101"/>
        <v>0</v>
      </c>
      <c r="EF55" s="148"/>
      <c r="EG55" s="150">
        <f t="shared" si="67"/>
        <v>0</v>
      </c>
      <c r="EH55" s="136">
        <f t="shared" si="102"/>
        <v>-24070</v>
      </c>
      <c r="EI55" s="39">
        <v>646601</v>
      </c>
      <c r="EJ55" s="142">
        <v>1383726.1400000001</v>
      </c>
      <c r="EK55" s="143">
        <v>53883.416666666664</v>
      </c>
      <c r="EL55" s="143">
        <v>55622.583333333336</v>
      </c>
      <c r="EM55" s="144">
        <v>2.7407875954413927</v>
      </c>
      <c r="EN55" s="145">
        <v>0.26240902694769347</v>
      </c>
      <c r="EO55" s="44"/>
      <c r="EP55" s="44"/>
      <c r="EQ55" s="44"/>
      <c r="ER55" s="45"/>
      <c r="ES55" s="45"/>
      <c r="ET55" s="45"/>
    </row>
    <row r="56" spans="3:150" s="13" customFormat="1" x14ac:dyDescent="0.25">
      <c r="C56" s="135" t="s">
        <v>69</v>
      </c>
      <c r="D56" s="135"/>
      <c r="E56" s="135"/>
      <c r="F56" s="136">
        <v>5650</v>
      </c>
      <c r="G56" s="151">
        <v>0</v>
      </c>
      <c r="H56" s="148">
        <v>14934</v>
      </c>
      <c r="I56" s="148"/>
      <c r="J56" s="148"/>
      <c r="K56" s="148"/>
      <c r="L56" s="148"/>
      <c r="M56" s="148">
        <f t="shared" si="68"/>
        <v>14934</v>
      </c>
      <c r="N56" s="170">
        <f t="shared" si="69"/>
        <v>0</v>
      </c>
      <c r="O56" s="148"/>
      <c r="P56" s="150">
        <f t="shared" si="55"/>
        <v>0</v>
      </c>
      <c r="Q56" s="136">
        <f t="shared" si="56"/>
        <v>-9284</v>
      </c>
      <c r="R56" s="151">
        <v>0</v>
      </c>
      <c r="S56" s="148">
        <v>14934</v>
      </c>
      <c r="T56" s="148"/>
      <c r="U56" s="148"/>
      <c r="V56" s="148"/>
      <c r="W56" s="148"/>
      <c r="X56" s="148">
        <f t="shared" si="70"/>
        <v>14934</v>
      </c>
      <c r="Y56" s="170">
        <f t="shared" si="71"/>
        <v>0</v>
      </c>
      <c r="Z56" s="148"/>
      <c r="AA56" s="150">
        <f t="shared" si="57"/>
        <v>0</v>
      </c>
      <c r="AB56" s="136">
        <f t="shared" si="72"/>
        <v>-24218</v>
      </c>
      <c r="AC56" s="151">
        <v>0</v>
      </c>
      <c r="AD56" s="148">
        <v>14934</v>
      </c>
      <c r="AE56" s="148"/>
      <c r="AF56" s="148"/>
      <c r="AG56" s="148"/>
      <c r="AH56" s="148"/>
      <c r="AI56" s="148">
        <f t="shared" si="73"/>
        <v>14934</v>
      </c>
      <c r="AJ56" s="170">
        <f t="shared" si="74"/>
        <v>0</v>
      </c>
      <c r="AK56" s="148"/>
      <c r="AL56" s="150">
        <f t="shared" si="58"/>
        <v>0</v>
      </c>
      <c r="AM56" s="136">
        <f t="shared" si="75"/>
        <v>-39152</v>
      </c>
      <c r="AN56" s="151">
        <v>0</v>
      </c>
      <c r="AO56" s="148">
        <v>14934</v>
      </c>
      <c r="AP56" s="148"/>
      <c r="AQ56" s="148"/>
      <c r="AR56" s="148"/>
      <c r="AS56" s="148"/>
      <c r="AT56" s="148">
        <f t="shared" si="76"/>
        <v>14934</v>
      </c>
      <c r="AU56" s="170">
        <f t="shared" si="77"/>
        <v>0</v>
      </c>
      <c r="AV56" s="148"/>
      <c r="AW56" s="150">
        <f t="shared" si="59"/>
        <v>0</v>
      </c>
      <c r="AX56" s="136">
        <f t="shared" si="78"/>
        <v>-54086</v>
      </c>
      <c r="AY56" s="151">
        <v>0</v>
      </c>
      <c r="AZ56" s="148">
        <v>14934</v>
      </c>
      <c r="BA56" s="148"/>
      <c r="BB56" s="148"/>
      <c r="BC56" s="148"/>
      <c r="BD56" s="148"/>
      <c r="BE56" s="148">
        <f t="shared" si="79"/>
        <v>14934</v>
      </c>
      <c r="BF56" s="170">
        <f t="shared" si="80"/>
        <v>0</v>
      </c>
      <c r="BG56" s="148"/>
      <c r="BH56" s="150">
        <f t="shared" si="60"/>
        <v>0</v>
      </c>
      <c r="BI56" s="136">
        <f t="shared" si="81"/>
        <v>-69020</v>
      </c>
      <c r="BJ56" s="151">
        <v>0</v>
      </c>
      <c r="BK56" s="148">
        <v>14934</v>
      </c>
      <c r="BL56" s="148"/>
      <c r="BM56" s="148"/>
      <c r="BN56" s="148"/>
      <c r="BO56" s="148"/>
      <c r="BP56" s="148">
        <f t="shared" si="82"/>
        <v>14934</v>
      </c>
      <c r="BQ56" s="170">
        <f t="shared" si="83"/>
        <v>0</v>
      </c>
      <c r="BR56" s="148"/>
      <c r="BS56" s="150">
        <f t="shared" si="61"/>
        <v>0</v>
      </c>
      <c r="BT56" s="136">
        <f t="shared" si="84"/>
        <v>-83954</v>
      </c>
      <c r="BU56" s="151">
        <v>0</v>
      </c>
      <c r="BV56" s="148">
        <v>14934</v>
      </c>
      <c r="BW56" s="148"/>
      <c r="BX56" s="148"/>
      <c r="BY56" s="148"/>
      <c r="BZ56" s="148"/>
      <c r="CA56" s="148">
        <f t="shared" si="85"/>
        <v>14934</v>
      </c>
      <c r="CB56" s="170">
        <f t="shared" si="86"/>
        <v>0</v>
      </c>
      <c r="CC56" s="148"/>
      <c r="CD56" s="150">
        <f t="shared" si="62"/>
        <v>0</v>
      </c>
      <c r="CE56" s="136">
        <f t="shared" si="87"/>
        <v>-98888</v>
      </c>
      <c r="CF56" s="151">
        <v>0</v>
      </c>
      <c r="CG56" s="148">
        <v>14934</v>
      </c>
      <c r="CH56" s="148"/>
      <c r="CI56" s="148"/>
      <c r="CJ56" s="148"/>
      <c r="CK56" s="148"/>
      <c r="CL56" s="148">
        <f t="shared" si="88"/>
        <v>14934</v>
      </c>
      <c r="CM56" s="170">
        <f t="shared" si="89"/>
        <v>0</v>
      </c>
      <c r="CN56" s="148"/>
      <c r="CO56" s="150">
        <f t="shared" si="63"/>
        <v>0</v>
      </c>
      <c r="CP56" s="136">
        <f t="shared" si="90"/>
        <v>-113822</v>
      </c>
      <c r="CQ56" s="151">
        <v>0</v>
      </c>
      <c r="CR56" s="148">
        <v>14934</v>
      </c>
      <c r="CS56" s="148"/>
      <c r="CT56" s="148"/>
      <c r="CU56" s="148"/>
      <c r="CV56" s="148"/>
      <c r="CW56" s="148">
        <f t="shared" si="91"/>
        <v>14934</v>
      </c>
      <c r="CX56" s="170">
        <f t="shared" si="92"/>
        <v>0</v>
      </c>
      <c r="CY56" s="148"/>
      <c r="CZ56" s="150">
        <f t="shared" si="64"/>
        <v>0</v>
      </c>
      <c r="DA56" s="136">
        <f t="shared" si="93"/>
        <v>-128756</v>
      </c>
      <c r="DB56" s="151">
        <v>0</v>
      </c>
      <c r="DC56" s="148">
        <v>14934</v>
      </c>
      <c r="DD56" s="148"/>
      <c r="DE56" s="148"/>
      <c r="DF56" s="148"/>
      <c r="DG56" s="148"/>
      <c r="DH56" s="148">
        <f t="shared" si="94"/>
        <v>14934</v>
      </c>
      <c r="DI56" s="170">
        <f t="shared" si="95"/>
        <v>0</v>
      </c>
      <c r="DJ56" s="148"/>
      <c r="DK56" s="150">
        <f t="shared" si="65"/>
        <v>0</v>
      </c>
      <c r="DL56" s="136">
        <f t="shared" si="96"/>
        <v>-143690</v>
      </c>
      <c r="DM56" s="151">
        <v>0</v>
      </c>
      <c r="DN56" s="148">
        <v>14934</v>
      </c>
      <c r="DO56" s="148"/>
      <c r="DP56" s="148"/>
      <c r="DQ56" s="148"/>
      <c r="DR56" s="148"/>
      <c r="DS56" s="148">
        <f t="shared" si="97"/>
        <v>14934</v>
      </c>
      <c r="DT56" s="170">
        <f t="shared" si="98"/>
        <v>0</v>
      </c>
      <c r="DU56" s="148"/>
      <c r="DV56" s="150">
        <f t="shared" si="66"/>
        <v>0</v>
      </c>
      <c r="DW56" s="136">
        <f t="shared" si="99"/>
        <v>-158624</v>
      </c>
      <c r="DX56" s="151">
        <v>0</v>
      </c>
      <c r="DY56" s="148">
        <v>14934</v>
      </c>
      <c r="DZ56" s="148"/>
      <c r="EA56" s="148"/>
      <c r="EB56" s="148"/>
      <c r="EC56" s="148"/>
      <c r="ED56" s="148">
        <f t="shared" si="100"/>
        <v>14934</v>
      </c>
      <c r="EE56" s="170">
        <f t="shared" si="101"/>
        <v>0</v>
      </c>
      <c r="EF56" s="148"/>
      <c r="EG56" s="150">
        <f t="shared" si="67"/>
        <v>0</v>
      </c>
      <c r="EH56" s="136">
        <f t="shared" si="102"/>
        <v>-173558</v>
      </c>
      <c r="EI56" s="39">
        <v>23556</v>
      </c>
      <c r="EJ56" s="142">
        <v>44756.399999999994</v>
      </c>
      <c r="EK56" s="143">
        <v>1963</v>
      </c>
      <c r="EL56" s="143">
        <v>1957.5833333333333</v>
      </c>
      <c r="EM56" s="144">
        <v>1.577177789098319</v>
      </c>
      <c r="EN56" s="145">
        <v>0.27543707242914539</v>
      </c>
      <c r="EO56" s="14"/>
      <c r="EP56" s="14"/>
      <c r="EQ56" s="14"/>
      <c r="ER56" s="7"/>
      <c r="ES56" s="7"/>
      <c r="ET56" s="7"/>
    </row>
    <row r="57" spans="3:150" s="46" customFormat="1" x14ac:dyDescent="0.25">
      <c r="C57" s="31" t="s">
        <v>70</v>
      </c>
      <c r="D57" s="31"/>
      <c r="E57" s="31"/>
      <c r="F57" s="146">
        <v>318756</v>
      </c>
      <c r="G57" s="147">
        <v>0</v>
      </c>
      <c r="H57" s="148">
        <v>14934</v>
      </c>
      <c r="I57" s="149"/>
      <c r="J57" s="149"/>
      <c r="K57" s="149"/>
      <c r="L57" s="149"/>
      <c r="M57" s="148">
        <f t="shared" si="68"/>
        <v>14934</v>
      </c>
      <c r="N57" s="170">
        <f t="shared" si="69"/>
        <v>0</v>
      </c>
      <c r="O57" s="148"/>
      <c r="P57" s="150">
        <f t="shared" si="55"/>
        <v>0</v>
      </c>
      <c r="Q57" s="136">
        <f t="shared" si="56"/>
        <v>303822</v>
      </c>
      <c r="R57" s="147">
        <v>0</v>
      </c>
      <c r="S57" s="148">
        <v>14934</v>
      </c>
      <c r="T57" s="149"/>
      <c r="U57" s="149"/>
      <c r="V57" s="149"/>
      <c r="W57" s="149"/>
      <c r="X57" s="148">
        <f t="shared" si="70"/>
        <v>14934</v>
      </c>
      <c r="Y57" s="170">
        <f t="shared" si="71"/>
        <v>0</v>
      </c>
      <c r="Z57" s="148"/>
      <c r="AA57" s="150">
        <f t="shared" si="57"/>
        <v>0</v>
      </c>
      <c r="AB57" s="136">
        <f t="shared" si="72"/>
        <v>288888</v>
      </c>
      <c r="AC57" s="147">
        <v>0</v>
      </c>
      <c r="AD57" s="148">
        <v>14934</v>
      </c>
      <c r="AE57" s="149"/>
      <c r="AF57" s="149"/>
      <c r="AG57" s="149"/>
      <c r="AH57" s="149"/>
      <c r="AI57" s="148">
        <f t="shared" si="73"/>
        <v>14934</v>
      </c>
      <c r="AJ57" s="170">
        <f t="shared" si="74"/>
        <v>0</v>
      </c>
      <c r="AK57" s="148"/>
      <c r="AL57" s="150">
        <f t="shared" si="58"/>
        <v>0</v>
      </c>
      <c r="AM57" s="136">
        <f t="shared" si="75"/>
        <v>273954</v>
      </c>
      <c r="AN57" s="147">
        <v>0</v>
      </c>
      <c r="AO57" s="148">
        <v>14934</v>
      </c>
      <c r="AP57" s="149"/>
      <c r="AQ57" s="149"/>
      <c r="AR57" s="149"/>
      <c r="AS57" s="149"/>
      <c r="AT57" s="148">
        <f t="shared" si="76"/>
        <v>14934</v>
      </c>
      <c r="AU57" s="170">
        <f t="shared" si="77"/>
        <v>0</v>
      </c>
      <c r="AV57" s="148"/>
      <c r="AW57" s="150">
        <f t="shared" si="59"/>
        <v>0</v>
      </c>
      <c r="AX57" s="136">
        <f t="shared" si="78"/>
        <v>259020</v>
      </c>
      <c r="AY57" s="147">
        <v>0</v>
      </c>
      <c r="AZ57" s="148">
        <v>14934</v>
      </c>
      <c r="BA57" s="149"/>
      <c r="BB57" s="149"/>
      <c r="BC57" s="149"/>
      <c r="BD57" s="149"/>
      <c r="BE57" s="148">
        <f t="shared" si="79"/>
        <v>14934</v>
      </c>
      <c r="BF57" s="170">
        <f t="shared" si="80"/>
        <v>0</v>
      </c>
      <c r="BG57" s="148"/>
      <c r="BH57" s="150">
        <f t="shared" si="60"/>
        <v>0</v>
      </c>
      <c r="BI57" s="136">
        <f t="shared" si="81"/>
        <v>244086</v>
      </c>
      <c r="BJ57" s="147">
        <v>0</v>
      </c>
      <c r="BK57" s="148">
        <v>14934</v>
      </c>
      <c r="BL57" s="149"/>
      <c r="BM57" s="149"/>
      <c r="BN57" s="149"/>
      <c r="BO57" s="149"/>
      <c r="BP57" s="148">
        <f t="shared" si="82"/>
        <v>14934</v>
      </c>
      <c r="BQ57" s="170">
        <f t="shared" si="83"/>
        <v>0</v>
      </c>
      <c r="BR57" s="148"/>
      <c r="BS57" s="150">
        <f t="shared" si="61"/>
        <v>0</v>
      </c>
      <c r="BT57" s="136">
        <f t="shared" si="84"/>
        <v>229152</v>
      </c>
      <c r="BU57" s="147">
        <v>0</v>
      </c>
      <c r="BV57" s="148">
        <v>14934</v>
      </c>
      <c r="BW57" s="149"/>
      <c r="BX57" s="149"/>
      <c r="BY57" s="149"/>
      <c r="BZ57" s="149"/>
      <c r="CA57" s="148">
        <f t="shared" si="85"/>
        <v>14934</v>
      </c>
      <c r="CB57" s="170">
        <f t="shared" si="86"/>
        <v>0</v>
      </c>
      <c r="CC57" s="148"/>
      <c r="CD57" s="150">
        <f t="shared" si="62"/>
        <v>0</v>
      </c>
      <c r="CE57" s="136">
        <f t="shared" si="87"/>
        <v>214218</v>
      </c>
      <c r="CF57" s="147">
        <v>0</v>
      </c>
      <c r="CG57" s="148">
        <v>14934</v>
      </c>
      <c r="CH57" s="149"/>
      <c r="CI57" s="149"/>
      <c r="CJ57" s="149"/>
      <c r="CK57" s="149"/>
      <c r="CL57" s="148">
        <f t="shared" si="88"/>
        <v>14934</v>
      </c>
      <c r="CM57" s="170">
        <f t="shared" si="89"/>
        <v>0</v>
      </c>
      <c r="CN57" s="148"/>
      <c r="CO57" s="150">
        <f t="shared" si="63"/>
        <v>0</v>
      </c>
      <c r="CP57" s="136">
        <f t="shared" si="90"/>
        <v>199284</v>
      </c>
      <c r="CQ57" s="147">
        <v>0</v>
      </c>
      <c r="CR57" s="148">
        <v>14934</v>
      </c>
      <c r="CS57" s="149"/>
      <c r="CT57" s="149"/>
      <c r="CU57" s="149"/>
      <c r="CV57" s="149"/>
      <c r="CW57" s="148">
        <f t="shared" si="91"/>
        <v>14934</v>
      </c>
      <c r="CX57" s="170">
        <f t="shared" si="92"/>
        <v>0</v>
      </c>
      <c r="CY57" s="148"/>
      <c r="CZ57" s="150">
        <f t="shared" si="64"/>
        <v>0</v>
      </c>
      <c r="DA57" s="136">
        <f t="shared" si="93"/>
        <v>184350</v>
      </c>
      <c r="DB57" s="147">
        <v>0</v>
      </c>
      <c r="DC57" s="148">
        <v>14934</v>
      </c>
      <c r="DD57" s="149"/>
      <c r="DE57" s="149"/>
      <c r="DF57" s="149"/>
      <c r="DG57" s="149"/>
      <c r="DH57" s="148">
        <f t="shared" si="94"/>
        <v>14934</v>
      </c>
      <c r="DI57" s="170">
        <f t="shared" si="95"/>
        <v>0</v>
      </c>
      <c r="DJ57" s="148"/>
      <c r="DK57" s="150">
        <f t="shared" si="65"/>
        <v>0</v>
      </c>
      <c r="DL57" s="136">
        <f t="shared" si="96"/>
        <v>169416</v>
      </c>
      <c r="DM57" s="147">
        <v>0</v>
      </c>
      <c r="DN57" s="148">
        <v>14934</v>
      </c>
      <c r="DO57" s="149"/>
      <c r="DP57" s="149"/>
      <c r="DQ57" s="149"/>
      <c r="DR57" s="149"/>
      <c r="DS57" s="148">
        <f t="shared" si="97"/>
        <v>14934</v>
      </c>
      <c r="DT57" s="170">
        <f t="shared" si="98"/>
        <v>0</v>
      </c>
      <c r="DU57" s="148"/>
      <c r="DV57" s="150">
        <f t="shared" si="66"/>
        <v>0</v>
      </c>
      <c r="DW57" s="136">
        <f t="shared" si="99"/>
        <v>154482</v>
      </c>
      <c r="DX57" s="147">
        <v>0</v>
      </c>
      <c r="DY57" s="148">
        <v>14934</v>
      </c>
      <c r="DZ57" s="149"/>
      <c r="EA57" s="149"/>
      <c r="EB57" s="149"/>
      <c r="EC57" s="149"/>
      <c r="ED57" s="148">
        <f t="shared" si="100"/>
        <v>14934</v>
      </c>
      <c r="EE57" s="170">
        <f t="shared" si="101"/>
        <v>0</v>
      </c>
      <c r="EF57" s="148"/>
      <c r="EG57" s="150">
        <f t="shared" si="67"/>
        <v>0</v>
      </c>
      <c r="EH57" s="136">
        <f t="shared" si="102"/>
        <v>139548</v>
      </c>
      <c r="EI57" s="39">
        <v>1374095</v>
      </c>
      <c r="EJ57" s="142">
        <v>2858117.6</v>
      </c>
      <c r="EK57" s="143">
        <v>114507.91666666667</v>
      </c>
      <c r="EL57" s="143">
        <v>102316.66666666667</v>
      </c>
      <c r="EM57" s="144">
        <v>1.5108125711832151E-2</v>
      </c>
      <c r="EN57" s="145">
        <v>0.15075683021697367</v>
      </c>
      <c r="EO57" s="44"/>
      <c r="EP57" s="44"/>
      <c r="EQ57" s="44"/>
      <c r="ER57" s="45"/>
      <c r="ES57" s="45"/>
      <c r="ET57" s="45"/>
    </row>
    <row r="58" spans="3:150" s="13" customFormat="1" x14ac:dyDescent="0.25">
      <c r="C58" s="135" t="s">
        <v>71</v>
      </c>
      <c r="D58" s="135"/>
      <c r="E58" s="135"/>
      <c r="F58" s="136">
        <v>131382</v>
      </c>
      <c r="G58" s="151">
        <v>0</v>
      </c>
      <c r="H58" s="148">
        <v>14934</v>
      </c>
      <c r="I58" s="148"/>
      <c r="J58" s="148"/>
      <c r="K58" s="148"/>
      <c r="L58" s="148"/>
      <c r="M58" s="148">
        <f t="shared" si="68"/>
        <v>14934</v>
      </c>
      <c r="N58" s="170">
        <f t="shared" si="69"/>
        <v>0</v>
      </c>
      <c r="O58" s="148"/>
      <c r="P58" s="150">
        <f t="shared" si="55"/>
        <v>0</v>
      </c>
      <c r="Q58" s="136">
        <f t="shared" si="56"/>
        <v>116448</v>
      </c>
      <c r="R58" s="151">
        <v>0</v>
      </c>
      <c r="S58" s="148">
        <v>14934</v>
      </c>
      <c r="T58" s="148"/>
      <c r="U58" s="148"/>
      <c r="V58" s="148"/>
      <c r="W58" s="148"/>
      <c r="X58" s="148">
        <f t="shared" si="70"/>
        <v>14934</v>
      </c>
      <c r="Y58" s="170">
        <f t="shared" si="71"/>
        <v>0</v>
      </c>
      <c r="Z58" s="148"/>
      <c r="AA58" s="150">
        <f t="shared" si="57"/>
        <v>0</v>
      </c>
      <c r="AB58" s="136">
        <f t="shared" si="72"/>
        <v>101514</v>
      </c>
      <c r="AC58" s="151">
        <v>0</v>
      </c>
      <c r="AD58" s="148">
        <v>14934</v>
      </c>
      <c r="AE58" s="148"/>
      <c r="AF58" s="148"/>
      <c r="AG58" s="148"/>
      <c r="AH58" s="148"/>
      <c r="AI58" s="148">
        <f t="shared" si="73"/>
        <v>14934</v>
      </c>
      <c r="AJ58" s="170">
        <f t="shared" si="74"/>
        <v>0</v>
      </c>
      <c r="AK58" s="148"/>
      <c r="AL58" s="150">
        <f t="shared" si="58"/>
        <v>0</v>
      </c>
      <c r="AM58" s="136">
        <f t="shared" si="75"/>
        <v>86580</v>
      </c>
      <c r="AN58" s="151">
        <v>0</v>
      </c>
      <c r="AO58" s="148">
        <v>14934</v>
      </c>
      <c r="AP58" s="148"/>
      <c r="AQ58" s="148"/>
      <c r="AR58" s="148"/>
      <c r="AS58" s="148"/>
      <c r="AT58" s="148">
        <f t="shared" si="76"/>
        <v>14934</v>
      </c>
      <c r="AU58" s="170">
        <f t="shared" si="77"/>
        <v>0</v>
      </c>
      <c r="AV58" s="148"/>
      <c r="AW58" s="150">
        <f t="shared" si="59"/>
        <v>0</v>
      </c>
      <c r="AX58" s="136">
        <f t="shared" si="78"/>
        <v>71646</v>
      </c>
      <c r="AY58" s="151">
        <v>0</v>
      </c>
      <c r="AZ58" s="148">
        <v>14934</v>
      </c>
      <c r="BA58" s="148"/>
      <c r="BB58" s="148"/>
      <c r="BC58" s="148"/>
      <c r="BD58" s="148"/>
      <c r="BE58" s="148">
        <f t="shared" si="79"/>
        <v>14934</v>
      </c>
      <c r="BF58" s="170">
        <f t="shared" si="80"/>
        <v>0</v>
      </c>
      <c r="BG58" s="148"/>
      <c r="BH58" s="150">
        <f t="shared" si="60"/>
        <v>0</v>
      </c>
      <c r="BI58" s="136">
        <f t="shared" si="81"/>
        <v>56712</v>
      </c>
      <c r="BJ58" s="151">
        <v>0</v>
      </c>
      <c r="BK58" s="148">
        <v>14934</v>
      </c>
      <c r="BL58" s="148"/>
      <c r="BM58" s="148"/>
      <c r="BN58" s="148"/>
      <c r="BO58" s="148"/>
      <c r="BP58" s="148">
        <f t="shared" si="82"/>
        <v>14934</v>
      </c>
      <c r="BQ58" s="170">
        <f t="shared" si="83"/>
        <v>0</v>
      </c>
      <c r="BR58" s="148"/>
      <c r="BS58" s="150">
        <f t="shared" si="61"/>
        <v>0</v>
      </c>
      <c r="BT58" s="136">
        <f t="shared" si="84"/>
        <v>41778</v>
      </c>
      <c r="BU58" s="151">
        <v>0</v>
      </c>
      <c r="BV58" s="148">
        <v>14934</v>
      </c>
      <c r="BW58" s="148"/>
      <c r="BX58" s="148"/>
      <c r="BY58" s="148"/>
      <c r="BZ58" s="148"/>
      <c r="CA58" s="148">
        <f t="shared" si="85"/>
        <v>14934</v>
      </c>
      <c r="CB58" s="170">
        <f t="shared" si="86"/>
        <v>0</v>
      </c>
      <c r="CC58" s="148"/>
      <c r="CD58" s="150">
        <f t="shared" si="62"/>
        <v>0</v>
      </c>
      <c r="CE58" s="136">
        <f t="shared" si="87"/>
        <v>26844</v>
      </c>
      <c r="CF58" s="151">
        <v>0</v>
      </c>
      <c r="CG58" s="148">
        <v>14934</v>
      </c>
      <c r="CH58" s="148"/>
      <c r="CI58" s="148"/>
      <c r="CJ58" s="148"/>
      <c r="CK58" s="148"/>
      <c r="CL58" s="148">
        <f t="shared" si="88"/>
        <v>14934</v>
      </c>
      <c r="CM58" s="170">
        <f t="shared" si="89"/>
        <v>0</v>
      </c>
      <c r="CN58" s="148"/>
      <c r="CO58" s="150">
        <f t="shared" si="63"/>
        <v>0</v>
      </c>
      <c r="CP58" s="136">
        <f t="shared" si="90"/>
        <v>11910</v>
      </c>
      <c r="CQ58" s="151">
        <v>0</v>
      </c>
      <c r="CR58" s="148">
        <v>14934</v>
      </c>
      <c r="CS58" s="148"/>
      <c r="CT58" s="148"/>
      <c r="CU58" s="148"/>
      <c r="CV58" s="148"/>
      <c r="CW58" s="148">
        <f t="shared" si="91"/>
        <v>14934</v>
      </c>
      <c r="CX58" s="170">
        <f t="shared" si="92"/>
        <v>0</v>
      </c>
      <c r="CY58" s="148"/>
      <c r="CZ58" s="150">
        <f t="shared" si="64"/>
        <v>0</v>
      </c>
      <c r="DA58" s="136">
        <f t="shared" si="93"/>
        <v>-3024</v>
      </c>
      <c r="DB58" s="151">
        <v>0</v>
      </c>
      <c r="DC58" s="148">
        <v>14934</v>
      </c>
      <c r="DD58" s="148"/>
      <c r="DE58" s="148"/>
      <c r="DF58" s="148"/>
      <c r="DG58" s="148"/>
      <c r="DH58" s="148">
        <f t="shared" si="94"/>
        <v>14934</v>
      </c>
      <c r="DI58" s="170">
        <f t="shared" si="95"/>
        <v>0</v>
      </c>
      <c r="DJ58" s="148"/>
      <c r="DK58" s="150">
        <f t="shared" si="65"/>
        <v>0</v>
      </c>
      <c r="DL58" s="136">
        <f t="shared" si="96"/>
        <v>-17958</v>
      </c>
      <c r="DM58" s="151">
        <v>0</v>
      </c>
      <c r="DN58" s="148">
        <v>14934</v>
      </c>
      <c r="DO58" s="148"/>
      <c r="DP58" s="148"/>
      <c r="DQ58" s="148"/>
      <c r="DR58" s="148"/>
      <c r="DS58" s="148">
        <f t="shared" si="97"/>
        <v>14934</v>
      </c>
      <c r="DT58" s="170">
        <f t="shared" si="98"/>
        <v>0</v>
      </c>
      <c r="DU58" s="148"/>
      <c r="DV58" s="150">
        <f t="shared" si="66"/>
        <v>0</v>
      </c>
      <c r="DW58" s="136">
        <f t="shared" si="99"/>
        <v>-32892</v>
      </c>
      <c r="DX58" s="151">
        <v>0</v>
      </c>
      <c r="DY58" s="148">
        <v>14934</v>
      </c>
      <c r="DZ58" s="148"/>
      <c r="EA58" s="148"/>
      <c r="EB58" s="148"/>
      <c r="EC58" s="148"/>
      <c r="ED58" s="148">
        <f t="shared" si="100"/>
        <v>14934</v>
      </c>
      <c r="EE58" s="170">
        <f t="shared" si="101"/>
        <v>0</v>
      </c>
      <c r="EF58" s="148"/>
      <c r="EG58" s="150">
        <f t="shared" si="67"/>
        <v>0</v>
      </c>
      <c r="EH58" s="136">
        <f t="shared" si="102"/>
        <v>-47826</v>
      </c>
      <c r="EI58" s="39">
        <v>502413</v>
      </c>
      <c r="EJ58" s="142">
        <v>849077.96999999974</v>
      </c>
      <c r="EK58" s="143">
        <v>41867.75</v>
      </c>
      <c r="EL58" s="143">
        <v>27322.083333333332</v>
      </c>
      <c r="EM58" s="144">
        <v>0.96365340864985582</v>
      </c>
      <c r="EN58" s="145">
        <v>0.2020979379931363</v>
      </c>
      <c r="EO58" s="14"/>
      <c r="EP58" s="14"/>
      <c r="EQ58" s="14"/>
      <c r="ER58" s="7"/>
      <c r="ES58" s="7"/>
      <c r="ET58" s="7"/>
    </row>
    <row r="59" spans="3:150" s="46" customFormat="1" x14ac:dyDescent="0.25">
      <c r="C59" s="31" t="s">
        <v>72</v>
      </c>
      <c r="D59" s="31"/>
      <c r="E59" s="31"/>
      <c r="F59" s="146">
        <v>10973</v>
      </c>
      <c r="G59" s="147">
        <v>0</v>
      </c>
      <c r="H59" s="148">
        <v>14934</v>
      </c>
      <c r="I59" s="149"/>
      <c r="J59" s="149"/>
      <c r="K59" s="149"/>
      <c r="L59" s="149"/>
      <c r="M59" s="148">
        <f t="shared" si="68"/>
        <v>14934</v>
      </c>
      <c r="N59" s="170">
        <f t="shared" si="69"/>
        <v>0</v>
      </c>
      <c r="O59" s="148"/>
      <c r="P59" s="150">
        <f t="shared" si="55"/>
        <v>0</v>
      </c>
      <c r="Q59" s="136">
        <f t="shared" si="56"/>
        <v>-3961</v>
      </c>
      <c r="R59" s="147">
        <v>0</v>
      </c>
      <c r="S59" s="148">
        <v>14934</v>
      </c>
      <c r="T59" s="149"/>
      <c r="U59" s="149"/>
      <c r="V59" s="149"/>
      <c r="W59" s="149"/>
      <c r="X59" s="148">
        <f t="shared" si="70"/>
        <v>14934</v>
      </c>
      <c r="Y59" s="170">
        <f t="shared" si="71"/>
        <v>0</v>
      </c>
      <c r="Z59" s="148"/>
      <c r="AA59" s="150">
        <f t="shared" si="57"/>
        <v>0</v>
      </c>
      <c r="AB59" s="136">
        <f t="shared" si="72"/>
        <v>-18895</v>
      </c>
      <c r="AC59" s="147">
        <v>0</v>
      </c>
      <c r="AD59" s="148">
        <v>14934</v>
      </c>
      <c r="AE59" s="149"/>
      <c r="AF59" s="149"/>
      <c r="AG59" s="149"/>
      <c r="AH59" s="149"/>
      <c r="AI59" s="148">
        <f t="shared" si="73"/>
        <v>14934</v>
      </c>
      <c r="AJ59" s="170">
        <f t="shared" si="74"/>
        <v>0</v>
      </c>
      <c r="AK59" s="148"/>
      <c r="AL59" s="150">
        <f t="shared" si="58"/>
        <v>0</v>
      </c>
      <c r="AM59" s="136">
        <f t="shared" si="75"/>
        <v>-33829</v>
      </c>
      <c r="AN59" s="147">
        <v>0</v>
      </c>
      <c r="AO59" s="148">
        <v>14934</v>
      </c>
      <c r="AP59" s="149"/>
      <c r="AQ59" s="149"/>
      <c r="AR59" s="149"/>
      <c r="AS59" s="149"/>
      <c r="AT59" s="148">
        <f t="shared" si="76"/>
        <v>14934</v>
      </c>
      <c r="AU59" s="170">
        <f t="shared" si="77"/>
        <v>0</v>
      </c>
      <c r="AV59" s="148"/>
      <c r="AW59" s="150">
        <f t="shared" si="59"/>
        <v>0</v>
      </c>
      <c r="AX59" s="136">
        <f t="shared" si="78"/>
        <v>-48763</v>
      </c>
      <c r="AY59" s="147">
        <v>0</v>
      </c>
      <c r="AZ59" s="148">
        <v>14934</v>
      </c>
      <c r="BA59" s="149"/>
      <c r="BB59" s="149"/>
      <c r="BC59" s="149"/>
      <c r="BD59" s="149"/>
      <c r="BE59" s="148">
        <f t="shared" si="79"/>
        <v>14934</v>
      </c>
      <c r="BF59" s="170">
        <f t="shared" si="80"/>
        <v>0</v>
      </c>
      <c r="BG59" s="148"/>
      <c r="BH59" s="150">
        <f t="shared" si="60"/>
        <v>0</v>
      </c>
      <c r="BI59" s="136">
        <f t="shared" si="81"/>
        <v>-63697</v>
      </c>
      <c r="BJ59" s="147">
        <v>0</v>
      </c>
      <c r="BK59" s="148">
        <v>14934</v>
      </c>
      <c r="BL59" s="149"/>
      <c r="BM59" s="149"/>
      <c r="BN59" s="149"/>
      <c r="BO59" s="149"/>
      <c r="BP59" s="148">
        <f t="shared" si="82"/>
        <v>14934</v>
      </c>
      <c r="BQ59" s="170">
        <f t="shared" si="83"/>
        <v>0</v>
      </c>
      <c r="BR59" s="148"/>
      <c r="BS59" s="150">
        <f t="shared" si="61"/>
        <v>0</v>
      </c>
      <c r="BT59" s="136">
        <f t="shared" si="84"/>
        <v>-78631</v>
      </c>
      <c r="BU59" s="147">
        <v>0</v>
      </c>
      <c r="BV59" s="148">
        <v>14934</v>
      </c>
      <c r="BW59" s="149"/>
      <c r="BX59" s="149"/>
      <c r="BY59" s="149"/>
      <c r="BZ59" s="149"/>
      <c r="CA59" s="148">
        <f t="shared" si="85"/>
        <v>14934</v>
      </c>
      <c r="CB59" s="170">
        <f t="shared" si="86"/>
        <v>0</v>
      </c>
      <c r="CC59" s="148"/>
      <c r="CD59" s="150">
        <f t="shared" si="62"/>
        <v>0</v>
      </c>
      <c r="CE59" s="136">
        <f t="shared" si="87"/>
        <v>-93565</v>
      </c>
      <c r="CF59" s="147">
        <v>0</v>
      </c>
      <c r="CG59" s="148">
        <v>14934</v>
      </c>
      <c r="CH59" s="149"/>
      <c r="CI59" s="149"/>
      <c r="CJ59" s="149"/>
      <c r="CK59" s="149"/>
      <c r="CL59" s="148">
        <f t="shared" si="88"/>
        <v>14934</v>
      </c>
      <c r="CM59" s="170">
        <f t="shared" si="89"/>
        <v>0</v>
      </c>
      <c r="CN59" s="148"/>
      <c r="CO59" s="150">
        <f t="shared" si="63"/>
        <v>0</v>
      </c>
      <c r="CP59" s="136">
        <f t="shared" si="90"/>
        <v>-108499</v>
      </c>
      <c r="CQ59" s="147">
        <v>0</v>
      </c>
      <c r="CR59" s="148">
        <v>14934</v>
      </c>
      <c r="CS59" s="149"/>
      <c r="CT59" s="149"/>
      <c r="CU59" s="149"/>
      <c r="CV59" s="149"/>
      <c r="CW59" s="148">
        <f t="shared" si="91"/>
        <v>14934</v>
      </c>
      <c r="CX59" s="170">
        <f t="shared" si="92"/>
        <v>0</v>
      </c>
      <c r="CY59" s="148"/>
      <c r="CZ59" s="150">
        <f t="shared" si="64"/>
        <v>0</v>
      </c>
      <c r="DA59" s="136">
        <f t="shared" si="93"/>
        <v>-123433</v>
      </c>
      <c r="DB59" s="147">
        <v>0</v>
      </c>
      <c r="DC59" s="148">
        <v>14934</v>
      </c>
      <c r="DD59" s="149"/>
      <c r="DE59" s="149"/>
      <c r="DF59" s="149"/>
      <c r="DG59" s="149"/>
      <c r="DH59" s="148">
        <f t="shared" si="94"/>
        <v>14934</v>
      </c>
      <c r="DI59" s="170">
        <f t="shared" si="95"/>
        <v>0</v>
      </c>
      <c r="DJ59" s="148"/>
      <c r="DK59" s="150">
        <f t="shared" si="65"/>
        <v>0</v>
      </c>
      <c r="DL59" s="136">
        <f t="shared" si="96"/>
        <v>-138367</v>
      </c>
      <c r="DM59" s="147">
        <v>0</v>
      </c>
      <c r="DN59" s="148">
        <v>14934</v>
      </c>
      <c r="DO59" s="149"/>
      <c r="DP59" s="149"/>
      <c r="DQ59" s="149"/>
      <c r="DR59" s="149"/>
      <c r="DS59" s="148">
        <f t="shared" si="97"/>
        <v>14934</v>
      </c>
      <c r="DT59" s="170">
        <f t="shared" si="98"/>
        <v>0</v>
      </c>
      <c r="DU59" s="148"/>
      <c r="DV59" s="150">
        <f t="shared" si="66"/>
        <v>0</v>
      </c>
      <c r="DW59" s="136">
        <f t="shared" si="99"/>
        <v>-153301</v>
      </c>
      <c r="DX59" s="147">
        <v>0</v>
      </c>
      <c r="DY59" s="148">
        <v>14934</v>
      </c>
      <c r="DZ59" s="149"/>
      <c r="EA59" s="149"/>
      <c r="EB59" s="149"/>
      <c r="EC59" s="149"/>
      <c r="ED59" s="148">
        <f t="shared" si="100"/>
        <v>14934</v>
      </c>
      <c r="EE59" s="170">
        <f t="shared" si="101"/>
        <v>0</v>
      </c>
      <c r="EF59" s="148"/>
      <c r="EG59" s="150">
        <f t="shared" si="67"/>
        <v>0</v>
      </c>
      <c r="EH59" s="136">
        <f t="shared" si="102"/>
        <v>-168235</v>
      </c>
      <c r="EI59" s="39">
        <v>143897</v>
      </c>
      <c r="EJ59" s="142">
        <v>162603.60999999999</v>
      </c>
      <c r="EK59" s="143">
        <v>11991.416666666666</v>
      </c>
      <c r="EL59" s="143">
        <v>21569.25</v>
      </c>
      <c r="EM59" s="144">
        <v>0.50069146681306775</v>
      </c>
      <c r="EN59" s="145">
        <v>-0.34131482042290262</v>
      </c>
      <c r="EO59" s="44"/>
      <c r="EP59" s="44"/>
      <c r="EQ59" s="44"/>
      <c r="ER59" s="45"/>
      <c r="ES59" s="45"/>
      <c r="ET59" s="45"/>
    </row>
    <row r="60" spans="3:150" s="13" customFormat="1" x14ac:dyDescent="0.25">
      <c r="C60" s="135" t="s">
        <v>73</v>
      </c>
      <c r="D60" s="135"/>
      <c r="E60" s="135"/>
      <c r="F60" s="136">
        <v>102204</v>
      </c>
      <c r="G60" s="151">
        <v>0</v>
      </c>
      <c r="H60" s="148">
        <v>14934</v>
      </c>
      <c r="I60" s="148"/>
      <c r="J60" s="148"/>
      <c r="K60" s="148"/>
      <c r="L60" s="148"/>
      <c r="M60" s="148">
        <f t="shared" si="68"/>
        <v>14934</v>
      </c>
      <c r="N60" s="170">
        <f t="shared" si="69"/>
        <v>0</v>
      </c>
      <c r="O60" s="148"/>
      <c r="P60" s="150">
        <f t="shared" si="55"/>
        <v>0</v>
      </c>
      <c r="Q60" s="136">
        <f t="shared" si="56"/>
        <v>87270</v>
      </c>
      <c r="R60" s="151">
        <v>0</v>
      </c>
      <c r="S60" s="148">
        <v>14934</v>
      </c>
      <c r="T60" s="148"/>
      <c r="U60" s="148"/>
      <c r="V60" s="148"/>
      <c r="W60" s="148"/>
      <c r="X60" s="148">
        <f t="shared" si="70"/>
        <v>14934</v>
      </c>
      <c r="Y60" s="170">
        <f t="shared" si="71"/>
        <v>0</v>
      </c>
      <c r="Z60" s="148"/>
      <c r="AA60" s="150">
        <f t="shared" si="57"/>
        <v>0</v>
      </c>
      <c r="AB60" s="136">
        <f t="shared" si="72"/>
        <v>72336</v>
      </c>
      <c r="AC60" s="151">
        <v>0</v>
      </c>
      <c r="AD60" s="148">
        <v>14934</v>
      </c>
      <c r="AE60" s="148"/>
      <c r="AF60" s="148"/>
      <c r="AG60" s="148"/>
      <c r="AH60" s="148"/>
      <c r="AI60" s="148">
        <f t="shared" si="73"/>
        <v>14934</v>
      </c>
      <c r="AJ60" s="170">
        <f t="shared" si="74"/>
        <v>0</v>
      </c>
      <c r="AK60" s="148"/>
      <c r="AL60" s="150">
        <f t="shared" si="58"/>
        <v>0</v>
      </c>
      <c r="AM60" s="136">
        <f t="shared" si="75"/>
        <v>57402</v>
      </c>
      <c r="AN60" s="151">
        <v>0</v>
      </c>
      <c r="AO60" s="148">
        <v>14934</v>
      </c>
      <c r="AP60" s="148"/>
      <c r="AQ60" s="148"/>
      <c r="AR60" s="148"/>
      <c r="AS60" s="148"/>
      <c r="AT60" s="148">
        <f t="shared" si="76"/>
        <v>14934</v>
      </c>
      <c r="AU60" s="170">
        <f t="shared" si="77"/>
        <v>0</v>
      </c>
      <c r="AV60" s="148"/>
      <c r="AW60" s="150">
        <f t="shared" si="59"/>
        <v>0</v>
      </c>
      <c r="AX60" s="136">
        <f t="shared" si="78"/>
        <v>42468</v>
      </c>
      <c r="AY60" s="151">
        <v>0</v>
      </c>
      <c r="AZ60" s="148">
        <v>14934</v>
      </c>
      <c r="BA60" s="148"/>
      <c r="BB60" s="148"/>
      <c r="BC60" s="148"/>
      <c r="BD60" s="148"/>
      <c r="BE60" s="148">
        <f t="shared" si="79"/>
        <v>14934</v>
      </c>
      <c r="BF60" s="170">
        <f t="shared" si="80"/>
        <v>0</v>
      </c>
      <c r="BG60" s="148"/>
      <c r="BH60" s="150">
        <f t="shared" si="60"/>
        <v>0</v>
      </c>
      <c r="BI60" s="136">
        <f t="shared" si="81"/>
        <v>27534</v>
      </c>
      <c r="BJ60" s="151">
        <v>0</v>
      </c>
      <c r="BK60" s="148">
        <v>14934</v>
      </c>
      <c r="BL60" s="148"/>
      <c r="BM60" s="148"/>
      <c r="BN60" s="148"/>
      <c r="BO60" s="148"/>
      <c r="BP60" s="148">
        <f t="shared" si="82"/>
        <v>14934</v>
      </c>
      <c r="BQ60" s="170">
        <f t="shared" si="83"/>
        <v>0</v>
      </c>
      <c r="BR60" s="148"/>
      <c r="BS60" s="150">
        <f t="shared" si="61"/>
        <v>0</v>
      </c>
      <c r="BT60" s="136">
        <f t="shared" si="84"/>
        <v>12600</v>
      </c>
      <c r="BU60" s="151">
        <v>0</v>
      </c>
      <c r="BV60" s="148">
        <v>14934</v>
      </c>
      <c r="BW60" s="148"/>
      <c r="BX60" s="148"/>
      <c r="BY60" s="148"/>
      <c r="BZ60" s="148"/>
      <c r="CA60" s="148">
        <f t="shared" si="85"/>
        <v>14934</v>
      </c>
      <c r="CB60" s="170">
        <f t="shared" si="86"/>
        <v>0</v>
      </c>
      <c r="CC60" s="148"/>
      <c r="CD60" s="150">
        <f t="shared" si="62"/>
        <v>0</v>
      </c>
      <c r="CE60" s="136">
        <f t="shared" si="87"/>
        <v>-2334</v>
      </c>
      <c r="CF60" s="151">
        <v>0</v>
      </c>
      <c r="CG60" s="148">
        <v>14934</v>
      </c>
      <c r="CH60" s="148"/>
      <c r="CI60" s="148"/>
      <c r="CJ60" s="148"/>
      <c r="CK60" s="148"/>
      <c r="CL60" s="148">
        <f t="shared" si="88"/>
        <v>14934</v>
      </c>
      <c r="CM60" s="170">
        <f t="shared" si="89"/>
        <v>0</v>
      </c>
      <c r="CN60" s="148"/>
      <c r="CO60" s="150">
        <f t="shared" si="63"/>
        <v>0</v>
      </c>
      <c r="CP60" s="136">
        <f t="shared" si="90"/>
        <v>-17268</v>
      </c>
      <c r="CQ60" s="151">
        <v>0</v>
      </c>
      <c r="CR60" s="148">
        <v>14934</v>
      </c>
      <c r="CS60" s="148"/>
      <c r="CT60" s="148"/>
      <c r="CU60" s="148"/>
      <c r="CV60" s="148"/>
      <c r="CW60" s="148">
        <f t="shared" si="91"/>
        <v>14934</v>
      </c>
      <c r="CX60" s="170">
        <f t="shared" si="92"/>
        <v>0</v>
      </c>
      <c r="CY60" s="148"/>
      <c r="CZ60" s="150">
        <f t="shared" si="64"/>
        <v>0</v>
      </c>
      <c r="DA60" s="136">
        <f t="shared" si="93"/>
        <v>-32202</v>
      </c>
      <c r="DB60" s="151">
        <v>0</v>
      </c>
      <c r="DC60" s="148">
        <v>14934</v>
      </c>
      <c r="DD60" s="148"/>
      <c r="DE60" s="148"/>
      <c r="DF60" s="148"/>
      <c r="DG60" s="148"/>
      <c r="DH60" s="148">
        <f t="shared" si="94"/>
        <v>14934</v>
      </c>
      <c r="DI60" s="170">
        <f t="shared" si="95"/>
        <v>0</v>
      </c>
      <c r="DJ60" s="148"/>
      <c r="DK60" s="150">
        <f t="shared" si="65"/>
        <v>0</v>
      </c>
      <c r="DL60" s="136">
        <f t="shared" si="96"/>
        <v>-47136</v>
      </c>
      <c r="DM60" s="151">
        <v>0</v>
      </c>
      <c r="DN60" s="148">
        <v>14934</v>
      </c>
      <c r="DO60" s="148"/>
      <c r="DP60" s="148"/>
      <c r="DQ60" s="148"/>
      <c r="DR60" s="148"/>
      <c r="DS60" s="148">
        <f t="shared" si="97"/>
        <v>14934</v>
      </c>
      <c r="DT60" s="170">
        <f t="shared" si="98"/>
        <v>0</v>
      </c>
      <c r="DU60" s="148"/>
      <c r="DV60" s="150">
        <f t="shared" si="66"/>
        <v>0</v>
      </c>
      <c r="DW60" s="136">
        <f t="shared" si="99"/>
        <v>-62070</v>
      </c>
      <c r="DX60" s="151">
        <v>0</v>
      </c>
      <c r="DY60" s="148">
        <v>14934</v>
      </c>
      <c r="DZ60" s="148"/>
      <c r="EA60" s="148"/>
      <c r="EB60" s="148"/>
      <c r="EC60" s="148"/>
      <c r="ED60" s="148">
        <f t="shared" si="100"/>
        <v>14934</v>
      </c>
      <c r="EE60" s="170">
        <f t="shared" si="101"/>
        <v>0</v>
      </c>
      <c r="EF60" s="148"/>
      <c r="EG60" s="150">
        <f t="shared" si="67"/>
        <v>0</v>
      </c>
      <c r="EH60" s="136">
        <f t="shared" si="102"/>
        <v>-77004</v>
      </c>
      <c r="EI60" s="39">
        <v>75002</v>
      </c>
      <c r="EJ60" s="142">
        <v>148503.96</v>
      </c>
      <c r="EK60" s="143">
        <v>6250.166666666667</v>
      </c>
      <c r="EL60" s="143">
        <v>1434.9166666666667</v>
      </c>
      <c r="EM60" s="144">
        <v>4.0682115143596169</v>
      </c>
      <c r="EN60" s="145">
        <v>-0.86180134193714086</v>
      </c>
      <c r="EO60" s="14"/>
      <c r="EP60" s="14"/>
      <c r="EQ60" s="14"/>
      <c r="ER60" s="7"/>
      <c r="ES60" s="7"/>
      <c r="ET60" s="7"/>
    </row>
    <row r="61" spans="3:150" s="46" customFormat="1" x14ac:dyDescent="0.25">
      <c r="C61" s="31" t="s">
        <v>74</v>
      </c>
      <c r="D61" s="31"/>
      <c r="E61" s="31"/>
      <c r="F61" s="146">
        <v>230220</v>
      </c>
      <c r="G61" s="147">
        <v>0</v>
      </c>
      <c r="H61" s="148">
        <v>14934</v>
      </c>
      <c r="I61" s="149"/>
      <c r="J61" s="149"/>
      <c r="K61" s="149"/>
      <c r="L61" s="149"/>
      <c r="M61" s="148">
        <f t="shared" si="68"/>
        <v>14934</v>
      </c>
      <c r="N61" s="170">
        <f t="shared" si="69"/>
        <v>0</v>
      </c>
      <c r="O61" s="148"/>
      <c r="P61" s="150">
        <f t="shared" si="55"/>
        <v>0</v>
      </c>
      <c r="Q61" s="136">
        <f t="shared" si="56"/>
        <v>215286</v>
      </c>
      <c r="R61" s="147">
        <v>0</v>
      </c>
      <c r="S61" s="148">
        <v>14934</v>
      </c>
      <c r="T61" s="149"/>
      <c r="U61" s="149"/>
      <c r="V61" s="149"/>
      <c r="W61" s="149"/>
      <c r="X61" s="148">
        <f t="shared" si="70"/>
        <v>14934</v>
      </c>
      <c r="Y61" s="170">
        <f t="shared" si="71"/>
        <v>0</v>
      </c>
      <c r="Z61" s="148"/>
      <c r="AA61" s="150">
        <f t="shared" si="57"/>
        <v>0</v>
      </c>
      <c r="AB61" s="136">
        <f t="shared" si="72"/>
        <v>200352</v>
      </c>
      <c r="AC61" s="147">
        <v>0</v>
      </c>
      <c r="AD61" s="148">
        <v>14934</v>
      </c>
      <c r="AE61" s="149"/>
      <c r="AF61" s="149"/>
      <c r="AG61" s="149"/>
      <c r="AH61" s="149"/>
      <c r="AI61" s="148">
        <f t="shared" si="73"/>
        <v>14934</v>
      </c>
      <c r="AJ61" s="170">
        <f t="shared" si="74"/>
        <v>0</v>
      </c>
      <c r="AK61" s="148"/>
      <c r="AL61" s="150">
        <f t="shared" si="58"/>
        <v>0</v>
      </c>
      <c r="AM61" s="136">
        <f t="shared" si="75"/>
        <v>185418</v>
      </c>
      <c r="AN61" s="147">
        <v>0</v>
      </c>
      <c r="AO61" s="148">
        <v>14934</v>
      </c>
      <c r="AP61" s="149"/>
      <c r="AQ61" s="149"/>
      <c r="AR61" s="149"/>
      <c r="AS61" s="149"/>
      <c r="AT61" s="148">
        <f t="shared" si="76"/>
        <v>14934</v>
      </c>
      <c r="AU61" s="170">
        <f t="shared" si="77"/>
        <v>0</v>
      </c>
      <c r="AV61" s="148"/>
      <c r="AW61" s="150">
        <f t="shared" si="59"/>
        <v>0</v>
      </c>
      <c r="AX61" s="136">
        <f t="shared" si="78"/>
        <v>170484</v>
      </c>
      <c r="AY61" s="147">
        <v>0</v>
      </c>
      <c r="AZ61" s="148">
        <v>14934</v>
      </c>
      <c r="BA61" s="149"/>
      <c r="BB61" s="149"/>
      <c r="BC61" s="149"/>
      <c r="BD61" s="149"/>
      <c r="BE61" s="148">
        <f t="shared" si="79"/>
        <v>14934</v>
      </c>
      <c r="BF61" s="170">
        <f t="shared" si="80"/>
        <v>0</v>
      </c>
      <c r="BG61" s="148"/>
      <c r="BH61" s="150">
        <f t="shared" si="60"/>
        <v>0</v>
      </c>
      <c r="BI61" s="136">
        <f t="shared" si="81"/>
        <v>155550</v>
      </c>
      <c r="BJ61" s="147">
        <v>0</v>
      </c>
      <c r="BK61" s="148">
        <v>14934</v>
      </c>
      <c r="BL61" s="149"/>
      <c r="BM61" s="149"/>
      <c r="BN61" s="149"/>
      <c r="BO61" s="149"/>
      <c r="BP61" s="148">
        <f t="shared" si="82"/>
        <v>14934</v>
      </c>
      <c r="BQ61" s="170">
        <f t="shared" si="83"/>
        <v>0</v>
      </c>
      <c r="BR61" s="148"/>
      <c r="BS61" s="150">
        <f t="shared" si="61"/>
        <v>0</v>
      </c>
      <c r="BT61" s="136">
        <f t="shared" si="84"/>
        <v>140616</v>
      </c>
      <c r="BU61" s="147">
        <v>0</v>
      </c>
      <c r="BV61" s="148">
        <v>14934</v>
      </c>
      <c r="BW61" s="149"/>
      <c r="BX61" s="149"/>
      <c r="BY61" s="149"/>
      <c r="BZ61" s="149"/>
      <c r="CA61" s="148">
        <f t="shared" si="85"/>
        <v>14934</v>
      </c>
      <c r="CB61" s="170">
        <f t="shared" si="86"/>
        <v>0</v>
      </c>
      <c r="CC61" s="148"/>
      <c r="CD61" s="150">
        <f t="shared" si="62"/>
        <v>0</v>
      </c>
      <c r="CE61" s="136">
        <f t="shared" si="87"/>
        <v>125682</v>
      </c>
      <c r="CF61" s="147">
        <v>0</v>
      </c>
      <c r="CG61" s="148">
        <v>14934</v>
      </c>
      <c r="CH61" s="149"/>
      <c r="CI61" s="149"/>
      <c r="CJ61" s="149"/>
      <c r="CK61" s="149"/>
      <c r="CL61" s="148">
        <f t="shared" si="88"/>
        <v>14934</v>
      </c>
      <c r="CM61" s="170">
        <f t="shared" si="89"/>
        <v>0</v>
      </c>
      <c r="CN61" s="148"/>
      <c r="CO61" s="150">
        <f t="shared" si="63"/>
        <v>0</v>
      </c>
      <c r="CP61" s="136">
        <f t="shared" si="90"/>
        <v>110748</v>
      </c>
      <c r="CQ61" s="147">
        <v>0</v>
      </c>
      <c r="CR61" s="148">
        <v>14934</v>
      </c>
      <c r="CS61" s="149"/>
      <c r="CT61" s="149"/>
      <c r="CU61" s="149"/>
      <c r="CV61" s="149"/>
      <c r="CW61" s="148">
        <f t="shared" si="91"/>
        <v>14934</v>
      </c>
      <c r="CX61" s="170">
        <f t="shared" si="92"/>
        <v>0</v>
      </c>
      <c r="CY61" s="148"/>
      <c r="CZ61" s="150">
        <f t="shared" si="64"/>
        <v>0</v>
      </c>
      <c r="DA61" s="136">
        <f t="shared" si="93"/>
        <v>95814</v>
      </c>
      <c r="DB61" s="147">
        <v>0</v>
      </c>
      <c r="DC61" s="148">
        <v>14934</v>
      </c>
      <c r="DD61" s="149"/>
      <c r="DE61" s="149"/>
      <c r="DF61" s="149"/>
      <c r="DG61" s="149"/>
      <c r="DH61" s="148">
        <f t="shared" si="94"/>
        <v>14934</v>
      </c>
      <c r="DI61" s="170">
        <f t="shared" si="95"/>
        <v>0</v>
      </c>
      <c r="DJ61" s="148"/>
      <c r="DK61" s="150">
        <f t="shared" si="65"/>
        <v>0</v>
      </c>
      <c r="DL61" s="136">
        <f t="shared" si="96"/>
        <v>80880</v>
      </c>
      <c r="DM61" s="147">
        <v>0</v>
      </c>
      <c r="DN61" s="148">
        <v>14934</v>
      </c>
      <c r="DO61" s="149"/>
      <c r="DP61" s="149"/>
      <c r="DQ61" s="149"/>
      <c r="DR61" s="149"/>
      <c r="DS61" s="148">
        <f t="shared" si="97"/>
        <v>14934</v>
      </c>
      <c r="DT61" s="170">
        <f t="shared" si="98"/>
        <v>0</v>
      </c>
      <c r="DU61" s="148"/>
      <c r="DV61" s="150">
        <f t="shared" si="66"/>
        <v>0</v>
      </c>
      <c r="DW61" s="136">
        <f t="shared" si="99"/>
        <v>65946</v>
      </c>
      <c r="DX61" s="147">
        <v>0</v>
      </c>
      <c r="DY61" s="148">
        <v>14934</v>
      </c>
      <c r="DZ61" s="149"/>
      <c r="EA61" s="149"/>
      <c r="EB61" s="149"/>
      <c r="EC61" s="149"/>
      <c r="ED61" s="148">
        <f t="shared" si="100"/>
        <v>14934</v>
      </c>
      <c r="EE61" s="170">
        <f t="shared" si="101"/>
        <v>0</v>
      </c>
      <c r="EF61" s="148"/>
      <c r="EG61" s="150">
        <f t="shared" si="67"/>
        <v>0</v>
      </c>
      <c r="EH61" s="136">
        <f t="shared" si="102"/>
        <v>51012</v>
      </c>
      <c r="EI61" s="39">
        <v>1696184</v>
      </c>
      <c r="EJ61" s="142">
        <v>2493390.48</v>
      </c>
      <c r="EK61" s="143">
        <v>141348.66666666666</v>
      </c>
      <c r="EL61" s="143">
        <v>87553.666666666672</v>
      </c>
      <c r="EM61" s="144">
        <v>0.89385349702626604</v>
      </c>
      <c r="EN61" s="145">
        <v>0.65539430168636448</v>
      </c>
      <c r="EO61" s="44"/>
      <c r="EP61" s="44"/>
      <c r="EQ61" s="44"/>
      <c r="ER61" s="45"/>
      <c r="ES61" s="45"/>
      <c r="ET61" s="45"/>
    </row>
    <row r="62" spans="3:150" s="13" customFormat="1" x14ac:dyDescent="0.25">
      <c r="C62" s="152" t="s">
        <v>75</v>
      </c>
      <c r="D62" s="152"/>
      <c r="E62" s="152"/>
      <c r="F62" s="136">
        <v>0</v>
      </c>
      <c r="G62" s="151">
        <v>0</v>
      </c>
      <c r="H62" s="148">
        <v>14934</v>
      </c>
      <c r="I62" s="148"/>
      <c r="J62" s="148"/>
      <c r="K62" s="148"/>
      <c r="L62" s="148"/>
      <c r="M62" s="148">
        <f t="shared" si="68"/>
        <v>14934</v>
      </c>
      <c r="N62" s="170">
        <f t="shared" si="69"/>
        <v>0</v>
      </c>
      <c r="O62" s="148"/>
      <c r="P62" s="150">
        <f t="shared" si="55"/>
        <v>0</v>
      </c>
      <c r="Q62" s="136">
        <f t="shared" si="56"/>
        <v>-14934</v>
      </c>
      <c r="R62" s="151">
        <v>0</v>
      </c>
      <c r="S62" s="148">
        <v>14934</v>
      </c>
      <c r="T62" s="148"/>
      <c r="U62" s="148"/>
      <c r="V62" s="148"/>
      <c r="W62" s="148"/>
      <c r="X62" s="148">
        <f t="shared" si="70"/>
        <v>14934</v>
      </c>
      <c r="Y62" s="170">
        <f t="shared" si="71"/>
        <v>0</v>
      </c>
      <c r="Z62" s="148"/>
      <c r="AA62" s="150">
        <f t="shared" si="57"/>
        <v>0</v>
      </c>
      <c r="AB62" s="136">
        <f t="shared" si="72"/>
        <v>-29868</v>
      </c>
      <c r="AC62" s="151">
        <v>0</v>
      </c>
      <c r="AD62" s="148">
        <v>14934</v>
      </c>
      <c r="AE62" s="148"/>
      <c r="AF62" s="148"/>
      <c r="AG62" s="148"/>
      <c r="AH62" s="148"/>
      <c r="AI62" s="148">
        <f t="shared" si="73"/>
        <v>14934</v>
      </c>
      <c r="AJ62" s="170">
        <f t="shared" si="74"/>
        <v>0</v>
      </c>
      <c r="AK62" s="148"/>
      <c r="AL62" s="150">
        <f t="shared" si="58"/>
        <v>0</v>
      </c>
      <c r="AM62" s="136">
        <f t="shared" si="75"/>
        <v>-44802</v>
      </c>
      <c r="AN62" s="151">
        <v>0</v>
      </c>
      <c r="AO62" s="148">
        <v>14934</v>
      </c>
      <c r="AP62" s="148"/>
      <c r="AQ62" s="148"/>
      <c r="AR62" s="148"/>
      <c r="AS62" s="148"/>
      <c r="AT62" s="148">
        <f t="shared" si="76"/>
        <v>14934</v>
      </c>
      <c r="AU62" s="170">
        <f t="shared" si="77"/>
        <v>0</v>
      </c>
      <c r="AV62" s="148"/>
      <c r="AW62" s="150">
        <f t="shared" si="59"/>
        <v>0</v>
      </c>
      <c r="AX62" s="136">
        <f t="shared" si="78"/>
        <v>-59736</v>
      </c>
      <c r="AY62" s="151">
        <v>0</v>
      </c>
      <c r="AZ62" s="148">
        <v>14934</v>
      </c>
      <c r="BA62" s="148"/>
      <c r="BB62" s="148"/>
      <c r="BC62" s="148"/>
      <c r="BD62" s="148"/>
      <c r="BE62" s="148">
        <f t="shared" si="79"/>
        <v>14934</v>
      </c>
      <c r="BF62" s="170">
        <f t="shared" si="80"/>
        <v>0</v>
      </c>
      <c r="BG62" s="148"/>
      <c r="BH62" s="150">
        <f t="shared" si="60"/>
        <v>0</v>
      </c>
      <c r="BI62" s="136">
        <f t="shared" si="81"/>
        <v>-74670</v>
      </c>
      <c r="BJ62" s="151">
        <v>0</v>
      </c>
      <c r="BK62" s="148">
        <v>14934</v>
      </c>
      <c r="BL62" s="148"/>
      <c r="BM62" s="148"/>
      <c r="BN62" s="148"/>
      <c r="BO62" s="148"/>
      <c r="BP62" s="148">
        <f t="shared" si="82"/>
        <v>14934</v>
      </c>
      <c r="BQ62" s="170">
        <f t="shared" si="83"/>
        <v>0</v>
      </c>
      <c r="BR62" s="148"/>
      <c r="BS62" s="150">
        <f t="shared" si="61"/>
        <v>0</v>
      </c>
      <c r="BT62" s="136">
        <f t="shared" si="84"/>
        <v>-89604</v>
      </c>
      <c r="BU62" s="151">
        <v>0</v>
      </c>
      <c r="BV62" s="148">
        <v>14934</v>
      </c>
      <c r="BW62" s="148"/>
      <c r="BX62" s="148"/>
      <c r="BY62" s="148"/>
      <c r="BZ62" s="148"/>
      <c r="CA62" s="148">
        <f t="shared" si="85"/>
        <v>14934</v>
      </c>
      <c r="CB62" s="170">
        <f t="shared" si="86"/>
        <v>0</v>
      </c>
      <c r="CC62" s="148"/>
      <c r="CD62" s="150">
        <f t="shared" si="62"/>
        <v>0</v>
      </c>
      <c r="CE62" s="136">
        <f t="shared" si="87"/>
        <v>-104538</v>
      </c>
      <c r="CF62" s="151">
        <v>0</v>
      </c>
      <c r="CG62" s="148">
        <v>14934</v>
      </c>
      <c r="CH62" s="148"/>
      <c r="CI62" s="148"/>
      <c r="CJ62" s="148"/>
      <c r="CK62" s="148"/>
      <c r="CL62" s="148">
        <f t="shared" si="88"/>
        <v>14934</v>
      </c>
      <c r="CM62" s="170">
        <f t="shared" si="89"/>
        <v>0</v>
      </c>
      <c r="CN62" s="148"/>
      <c r="CO62" s="150">
        <f t="shared" si="63"/>
        <v>0</v>
      </c>
      <c r="CP62" s="136">
        <f t="shared" si="90"/>
        <v>-119472</v>
      </c>
      <c r="CQ62" s="151">
        <v>0</v>
      </c>
      <c r="CR62" s="148">
        <v>14934</v>
      </c>
      <c r="CS62" s="148"/>
      <c r="CT62" s="148"/>
      <c r="CU62" s="148"/>
      <c r="CV62" s="148"/>
      <c r="CW62" s="148">
        <f t="shared" si="91"/>
        <v>14934</v>
      </c>
      <c r="CX62" s="170">
        <f t="shared" si="92"/>
        <v>0</v>
      </c>
      <c r="CY62" s="148"/>
      <c r="CZ62" s="150">
        <f t="shared" si="64"/>
        <v>0</v>
      </c>
      <c r="DA62" s="136">
        <f t="shared" si="93"/>
        <v>-134406</v>
      </c>
      <c r="DB62" s="151">
        <v>0</v>
      </c>
      <c r="DC62" s="148">
        <v>14934</v>
      </c>
      <c r="DD62" s="148"/>
      <c r="DE62" s="148"/>
      <c r="DF62" s="148"/>
      <c r="DG62" s="148"/>
      <c r="DH62" s="148">
        <f t="shared" si="94"/>
        <v>14934</v>
      </c>
      <c r="DI62" s="170">
        <f t="shared" si="95"/>
        <v>0</v>
      </c>
      <c r="DJ62" s="148"/>
      <c r="DK62" s="150">
        <f t="shared" si="65"/>
        <v>0</v>
      </c>
      <c r="DL62" s="136">
        <f t="shared" si="96"/>
        <v>-149340</v>
      </c>
      <c r="DM62" s="151">
        <v>0</v>
      </c>
      <c r="DN62" s="148">
        <v>14934</v>
      </c>
      <c r="DO62" s="148"/>
      <c r="DP62" s="148"/>
      <c r="DQ62" s="148"/>
      <c r="DR62" s="148"/>
      <c r="DS62" s="148">
        <f t="shared" si="97"/>
        <v>14934</v>
      </c>
      <c r="DT62" s="170">
        <f t="shared" si="98"/>
        <v>0</v>
      </c>
      <c r="DU62" s="148"/>
      <c r="DV62" s="150">
        <f t="shared" si="66"/>
        <v>0</v>
      </c>
      <c r="DW62" s="136">
        <f t="shared" si="99"/>
        <v>-164274</v>
      </c>
      <c r="DX62" s="151">
        <v>0</v>
      </c>
      <c r="DY62" s="148">
        <v>14934</v>
      </c>
      <c r="DZ62" s="148"/>
      <c r="EA62" s="148"/>
      <c r="EB62" s="148"/>
      <c r="EC62" s="148"/>
      <c r="ED62" s="148">
        <f t="shared" si="100"/>
        <v>14934</v>
      </c>
      <c r="EE62" s="170">
        <f t="shared" si="101"/>
        <v>0</v>
      </c>
      <c r="EF62" s="148"/>
      <c r="EG62" s="150">
        <f t="shared" si="67"/>
        <v>0</v>
      </c>
      <c r="EH62" s="136">
        <f t="shared" si="102"/>
        <v>-179208</v>
      </c>
      <c r="EI62" s="39">
        <v>898</v>
      </c>
      <c r="EJ62" s="142">
        <v>8997.9599999999991</v>
      </c>
      <c r="EK62" s="143">
        <v>74.833333333333329</v>
      </c>
      <c r="EL62" s="143">
        <v>0</v>
      </c>
      <c r="EM62" s="144">
        <v>0</v>
      </c>
      <c r="EN62" s="145">
        <v>-1</v>
      </c>
      <c r="EO62" s="14"/>
      <c r="EP62" s="14"/>
      <c r="EQ62" s="14"/>
      <c r="ER62" s="7"/>
      <c r="ES62" s="7"/>
      <c r="ET62" s="7"/>
    </row>
    <row r="63" spans="3:150" s="46" customFormat="1" x14ac:dyDescent="0.25">
      <c r="C63" s="48" t="s">
        <v>76</v>
      </c>
      <c r="D63" s="48"/>
      <c r="E63" s="48"/>
      <c r="F63" s="146">
        <v>2648</v>
      </c>
      <c r="G63" s="147">
        <v>0</v>
      </c>
      <c r="H63" s="148">
        <v>14934</v>
      </c>
      <c r="I63" s="149"/>
      <c r="J63" s="149"/>
      <c r="K63" s="149"/>
      <c r="L63" s="149"/>
      <c r="M63" s="148">
        <f t="shared" si="68"/>
        <v>14934</v>
      </c>
      <c r="N63" s="170">
        <f t="shared" si="69"/>
        <v>0</v>
      </c>
      <c r="O63" s="148"/>
      <c r="P63" s="150">
        <f t="shared" si="55"/>
        <v>0</v>
      </c>
      <c r="Q63" s="136">
        <f t="shared" si="56"/>
        <v>-12286</v>
      </c>
      <c r="R63" s="147">
        <v>0</v>
      </c>
      <c r="S63" s="148">
        <v>14934</v>
      </c>
      <c r="T63" s="149"/>
      <c r="U63" s="149"/>
      <c r="V63" s="149"/>
      <c r="W63" s="149"/>
      <c r="X63" s="148">
        <f t="shared" si="70"/>
        <v>14934</v>
      </c>
      <c r="Y63" s="170">
        <f t="shared" si="71"/>
        <v>0</v>
      </c>
      <c r="Z63" s="148"/>
      <c r="AA63" s="150">
        <f t="shared" si="57"/>
        <v>0</v>
      </c>
      <c r="AB63" s="136">
        <f t="shared" si="72"/>
        <v>-27220</v>
      </c>
      <c r="AC63" s="147">
        <v>0</v>
      </c>
      <c r="AD63" s="148">
        <v>14934</v>
      </c>
      <c r="AE63" s="149"/>
      <c r="AF63" s="149"/>
      <c r="AG63" s="149"/>
      <c r="AH63" s="149"/>
      <c r="AI63" s="148">
        <f t="shared" si="73"/>
        <v>14934</v>
      </c>
      <c r="AJ63" s="170">
        <f t="shared" si="74"/>
        <v>0</v>
      </c>
      <c r="AK63" s="148"/>
      <c r="AL63" s="150">
        <f t="shared" si="58"/>
        <v>0</v>
      </c>
      <c r="AM63" s="136">
        <f t="shared" si="75"/>
        <v>-42154</v>
      </c>
      <c r="AN63" s="147">
        <v>0</v>
      </c>
      <c r="AO63" s="148">
        <v>14934</v>
      </c>
      <c r="AP63" s="149"/>
      <c r="AQ63" s="149"/>
      <c r="AR63" s="149"/>
      <c r="AS63" s="149"/>
      <c r="AT63" s="148">
        <f t="shared" si="76"/>
        <v>14934</v>
      </c>
      <c r="AU63" s="170">
        <f t="shared" si="77"/>
        <v>0</v>
      </c>
      <c r="AV63" s="148"/>
      <c r="AW63" s="150">
        <f t="shared" si="59"/>
        <v>0</v>
      </c>
      <c r="AX63" s="136">
        <f t="shared" si="78"/>
        <v>-57088</v>
      </c>
      <c r="AY63" s="147">
        <v>0</v>
      </c>
      <c r="AZ63" s="148">
        <v>14934</v>
      </c>
      <c r="BA63" s="149"/>
      <c r="BB63" s="149"/>
      <c r="BC63" s="149"/>
      <c r="BD63" s="149"/>
      <c r="BE63" s="148">
        <f t="shared" si="79"/>
        <v>14934</v>
      </c>
      <c r="BF63" s="170">
        <f t="shared" si="80"/>
        <v>0</v>
      </c>
      <c r="BG63" s="148"/>
      <c r="BH63" s="150">
        <f t="shared" si="60"/>
        <v>0</v>
      </c>
      <c r="BI63" s="136">
        <f t="shared" si="81"/>
        <v>-72022</v>
      </c>
      <c r="BJ63" s="147">
        <v>0</v>
      </c>
      <c r="BK63" s="148">
        <v>14934</v>
      </c>
      <c r="BL63" s="149"/>
      <c r="BM63" s="149"/>
      <c r="BN63" s="149"/>
      <c r="BO63" s="149"/>
      <c r="BP63" s="148">
        <f t="shared" si="82"/>
        <v>14934</v>
      </c>
      <c r="BQ63" s="170">
        <f t="shared" si="83"/>
        <v>0</v>
      </c>
      <c r="BR63" s="148"/>
      <c r="BS63" s="150">
        <f t="shared" si="61"/>
        <v>0</v>
      </c>
      <c r="BT63" s="136">
        <f t="shared" si="84"/>
        <v>-86956</v>
      </c>
      <c r="BU63" s="147">
        <v>0</v>
      </c>
      <c r="BV63" s="148">
        <v>14934</v>
      </c>
      <c r="BW63" s="149"/>
      <c r="BX63" s="149"/>
      <c r="BY63" s="149"/>
      <c r="BZ63" s="149"/>
      <c r="CA63" s="148">
        <f t="shared" si="85"/>
        <v>14934</v>
      </c>
      <c r="CB63" s="170">
        <f t="shared" si="86"/>
        <v>0</v>
      </c>
      <c r="CC63" s="148"/>
      <c r="CD63" s="150">
        <f t="shared" si="62"/>
        <v>0</v>
      </c>
      <c r="CE63" s="136">
        <f t="shared" si="87"/>
        <v>-101890</v>
      </c>
      <c r="CF63" s="147">
        <v>0</v>
      </c>
      <c r="CG63" s="148">
        <v>14934</v>
      </c>
      <c r="CH63" s="149"/>
      <c r="CI63" s="149"/>
      <c r="CJ63" s="149"/>
      <c r="CK63" s="149"/>
      <c r="CL63" s="148">
        <f t="shared" si="88"/>
        <v>14934</v>
      </c>
      <c r="CM63" s="170">
        <f t="shared" si="89"/>
        <v>0</v>
      </c>
      <c r="CN63" s="148"/>
      <c r="CO63" s="150">
        <f t="shared" si="63"/>
        <v>0</v>
      </c>
      <c r="CP63" s="136">
        <f t="shared" si="90"/>
        <v>-116824</v>
      </c>
      <c r="CQ63" s="147">
        <v>0</v>
      </c>
      <c r="CR63" s="148">
        <v>14934</v>
      </c>
      <c r="CS63" s="149"/>
      <c r="CT63" s="149"/>
      <c r="CU63" s="149"/>
      <c r="CV63" s="149"/>
      <c r="CW63" s="148">
        <f t="shared" si="91"/>
        <v>14934</v>
      </c>
      <c r="CX63" s="170">
        <f t="shared" si="92"/>
        <v>0</v>
      </c>
      <c r="CY63" s="148"/>
      <c r="CZ63" s="150">
        <f t="shared" si="64"/>
        <v>0</v>
      </c>
      <c r="DA63" s="136">
        <f t="shared" si="93"/>
        <v>-131758</v>
      </c>
      <c r="DB63" s="147">
        <v>0</v>
      </c>
      <c r="DC63" s="148">
        <v>14934</v>
      </c>
      <c r="DD63" s="149"/>
      <c r="DE63" s="149"/>
      <c r="DF63" s="149"/>
      <c r="DG63" s="149"/>
      <c r="DH63" s="148">
        <f t="shared" si="94"/>
        <v>14934</v>
      </c>
      <c r="DI63" s="170">
        <f t="shared" si="95"/>
        <v>0</v>
      </c>
      <c r="DJ63" s="148"/>
      <c r="DK63" s="150">
        <f t="shared" si="65"/>
        <v>0</v>
      </c>
      <c r="DL63" s="136">
        <f t="shared" si="96"/>
        <v>-146692</v>
      </c>
      <c r="DM63" s="147">
        <v>0</v>
      </c>
      <c r="DN63" s="148">
        <v>14934</v>
      </c>
      <c r="DO63" s="149"/>
      <c r="DP63" s="149"/>
      <c r="DQ63" s="149"/>
      <c r="DR63" s="149"/>
      <c r="DS63" s="148">
        <f t="shared" si="97"/>
        <v>14934</v>
      </c>
      <c r="DT63" s="170">
        <f t="shared" si="98"/>
        <v>0</v>
      </c>
      <c r="DU63" s="148"/>
      <c r="DV63" s="150">
        <f t="shared" si="66"/>
        <v>0</v>
      </c>
      <c r="DW63" s="136">
        <f t="shared" si="99"/>
        <v>-161626</v>
      </c>
      <c r="DX63" s="147">
        <v>0</v>
      </c>
      <c r="DY63" s="148">
        <v>14934</v>
      </c>
      <c r="DZ63" s="149"/>
      <c r="EA63" s="149"/>
      <c r="EB63" s="149"/>
      <c r="EC63" s="149"/>
      <c r="ED63" s="148">
        <f t="shared" si="100"/>
        <v>14934</v>
      </c>
      <c r="EE63" s="170">
        <f t="shared" si="101"/>
        <v>0</v>
      </c>
      <c r="EF63" s="148"/>
      <c r="EG63" s="150">
        <f t="shared" si="67"/>
        <v>0</v>
      </c>
      <c r="EH63" s="136">
        <f t="shared" si="102"/>
        <v>-176560</v>
      </c>
      <c r="EI63" s="39">
        <v>0</v>
      </c>
      <c r="EJ63" s="142">
        <v>0</v>
      </c>
      <c r="EK63" s="143">
        <v>0</v>
      </c>
      <c r="EL63" s="143">
        <v>11.75</v>
      </c>
      <c r="EM63" s="144" t="e">
        <v>#DIV/0!</v>
      </c>
      <c r="EN63" s="145">
        <v>-0.72674418604651159</v>
      </c>
      <c r="EO63" s="44"/>
      <c r="EP63" s="44"/>
      <c r="EQ63" s="44"/>
      <c r="ER63" s="45"/>
      <c r="ES63" s="45"/>
      <c r="ET63" s="45"/>
    </row>
    <row r="64" spans="3:150" s="13" customFormat="1" x14ac:dyDescent="0.25">
      <c r="C64" s="152" t="s">
        <v>77</v>
      </c>
      <c r="D64" s="152"/>
      <c r="E64" s="152"/>
      <c r="F64" s="136">
        <v>1409</v>
      </c>
      <c r="G64" s="151">
        <v>0</v>
      </c>
      <c r="H64" s="148">
        <v>14934</v>
      </c>
      <c r="I64" s="148"/>
      <c r="J64" s="148"/>
      <c r="K64" s="148"/>
      <c r="L64" s="148"/>
      <c r="M64" s="148">
        <f t="shared" si="68"/>
        <v>14934</v>
      </c>
      <c r="N64" s="170">
        <f t="shared" si="69"/>
        <v>0</v>
      </c>
      <c r="O64" s="148"/>
      <c r="P64" s="150">
        <f t="shared" si="55"/>
        <v>0</v>
      </c>
      <c r="Q64" s="136">
        <f t="shared" si="56"/>
        <v>-13525</v>
      </c>
      <c r="R64" s="151">
        <v>0</v>
      </c>
      <c r="S64" s="148">
        <v>14934</v>
      </c>
      <c r="T64" s="148"/>
      <c r="U64" s="148"/>
      <c r="V64" s="148"/>
      <c r="W64" s="148"/>
      <c r="X64" s="148">
        <f t="shared" si="70"/>
        <v>14934</v>
      </c>
      <c r="Y64" s="170">
        <f t="shared" si="71"/>
        <v>0</v>
      </c>
      <c r="Z64" s="148"/>
      <c r="AA64" s="150">
        <f t="shared" si="57"/>
        <v>0</v>
      </c>
      <c r="AB64" s="136">
        <f t="shared" si="72"/>
        <v>-28459</v>
      </c>
      <c r="AC64" s="151">
        <v>0</v>
      </c>
      <c r="AD64" s="148">
        <v>14934</v>
      </c>
      <c r="AE64" s="148"/>
      <c r="AF64" s="148"/>
      <c r="AG64" s="148"/>
      <c r="AH64" s="148"/>
      <c r="AI64" s="148">
        <f t="shared" si="73"/>
        <v>14934</v>
      </c>
      <c r="AJ64" s="170">
        <f t="shared" si="74"/>
        <v>0</v>
      </c>
      <c r="AK64" s="148"/>
      <c r="AL64" s="150">
        <f t="shared" si="58"/>
        <v>0</v>
      </c>
      <c r="AM64" s="136">
        <f t="shared" si="75"/>
        <v>-43393</v>
      </c>
      <c r="AN64" s="151">
        <v>0</v>
      </c>
      <c r="AO64" s="148">
        <v>14934</v>
      </c>
      <c r="AP64" s="148"/>
      <c r="AQ64" s="148"/>
      <c r="AR64" s="148"/>
      <c r="AS64" s="148"/>
      <c r="AT64" s="148">
        <f t="shared" si="76"/>
        <v>14934</v>
      </c>
      <c r="AU64" s="170">
        <f t="shared" si="77"/>
        <v>0</v>
      </c>
      <c r="AV64" s="148"/>
      <c r="AW64" s="150">
        <f t="shared" si="59"/>
        <v>0</v>
      </c>
      <c r="AX64" s="136">
        <f t="shared" si="78"/>
        <v>-58327</v>
      </c>
      <c r="AY64" s="151">
        <v>0</v>
      </c>
      <c r="AZ64" s="148">
        <v>14934</v>
      </c>
      <c r="BA64" s="148"/>
      <c r="BB64" s="148"/>
      <c r="BC64" s="148"/>
      <c r="BD64" s="148"/>
      <c r="BE64" s="148">
        <f t="shared" si="79"/>
        <v>14934</v>
      </c>
      <c r="BF64" s="170">
        <f t="shared" si="80"/>
        <v>0</v>
      </c>
      <c r="BG64" s="148"/>
      <c r="BH64" s="150">
        <f t="shared" si="60"/>
        <v>0</v>
      </c>
      <c r="BI64" s="136">
        <f t="shared" si="81"/>
        <v>-73261</v>
      </c>
      <c r="BJ64" s="151">
        <v>0</v>
      </c>
      <c r="BK64" s="148">
        <v>14934</v>
      </c>
      <c r="BL64" s="148"/>
      <c r="BM64" s="148"/>
      <c r="BN64" s="148"/>
      <c r="BO64" s="148"/>
      <c r="BP64" s="148">
        <f t="shared" si="82"/>
        <v>14934</v>
      </c>
      <c r="BQ64" s="170">
        <f t="shared" si="83"/>
        <v>0</v>
      </c>
      <c r="BR64" s="148"/>
      <c r="BS64" s="150">
        <f t="shared" si="61"/>
        <v>0</v>
      </c>
      <c r="BT64" s="136">
        <f t="shared" si="84"/>
        <v>-88195</v>
      </c>
      <c r="BU64" s="151">
        <v>0</v>
      </c>
      <c r="BV64" s="148">
        <v>14934</v>
      </c>
      <c r="BW64" s="148"/>
      <c r="BX64" s="148"/>
      <c r="BY64" s="148"/>
      <c r="BZ64" s="148"/>
      <c r="CA64" s="148">
        <f t="shared" si="85"/>
        <v>14934</v>
      </c>
      <c r="CB64" s="170">
        <f t="shared" si="86"/>
        <v>0</v>
      </c>
      <c r="CC64" s="148"/>
      <c r="CD64" s="150">
        <f t="shared" si="62"/>
        <v>0</v>
      </c>
      <c r="CE64" s="136">
        <f t="shared" si="87"/>
        <v>-103129</v>
      </c>
      <c r="CF64" s="151">
        <v>0</v>
      </c>
      <c r="CG64" s="148">
        <v>14934</v>
      </c>
      <c r="CH64" s="148"/>
      <c r="CI64" s="148"/>
      <c r="CJ64" s="148"/>
      <c r="CK64" s="148"/>
      <c r="CL64" s="148">
        <f t="shared" si="88"/>
        <v>14934</v>
      </c>
      <c r="CM64" s="170">
        <f t="shared" si="89"/>
        <v>0</v>
      </c>
      <c r="CN64" s="148"/>
      <c r="CO64" s="150">
        <f t="shared" si="63"/>
        <v>0</v>
      </c>
      <c r="CP64" s="136">
        <f t="shared" si="90"/>
        <v>-118063</v>
      </c>
      <c r="CQ64" s="151">
        <v>0</v>
      </c>
      <c r="CR64" s="148">
        <v>14934</v>
      </c>
      <c r="CS64" s="148"/>
      <c r="CT64" s="148"/>
      <c r="CU64" s="148"/>
      <c r="CV64" s="148"/>
      <c r="CW64" s="148">
        <f t="shared" si="91"/>
        <v>14934</v>
      </c>
      <c r="CX64" s="170">
        <f t="shared" si="92"/>
        <v>0</v>
      </c>
      <c r="CY64" s="148"/>
      <c r="CZ64" s="150">
        <f t="shared" si="64"/>
        <v>0</v>
      </c>
      <c r="DA64" s="136">
        <f t="shared" si="93"/>
        <v>-132997</v>
      </c>
      <c r="DB64" s="151">
        <v>0</v>
      </c>
      <c r="DC64" s="148">
        <v>14934</v>
      </c>
      <c r="DD64" s="148"/>
      <c r="DE64" s="148"/>
      <c r="DF64" s="148"/>
      <c r="DG64" s="148"/>
      <c r="DH64" s="148">
        <f t="shared" si="94"/>
        <v>14934</v>
      </c>
      <c r="DI64" s="170">
        <f t="shared" si="95"/>
        <v>0</v>
      </c>
      <c r="DJ64" s="148"/>
      <c r="DK64" s="150">
        <f t="shared" si="65"/>
        <v>0</v>
      </c>
      <c r="DL64" s="136">
        <f t="shared" si="96"/>
        <v>-147931</v>
      </c>
      <c r="DM64" s="151">
        <v>0</v>
      </c>
      <c r="DN64" s="148">
        <v>14934</v>
      </c>
      <c r="DO64" s="148"/>
      <c r="DP64" s="148"/>
      <c r="DQ64" s="148"/>
      <c r="DR64" s="148"/>
      <c r="DS64" s="148">
        <f t="shared" si="97"/>
        <v>14934</v>
      </c>
      <c r="DT64" s="170">
        <f t="shared" si="98"/>
        <v>0</v>
      </c>
      <c r="DU64" s="148"/>
      <c r="DV64" s="150">
        <f t="shared" si="66"/>
        <v>0</v>
      </c>
      <c r="DW64" s="136">
        <f t="shared" si="99"/>
        <v>-162865</v>
      </c>
      <c r="DX64" s="151">
        <v>0</v>
      </c>
      <c r="DY64" s="148">
        <v>14934</v>
      </c>
      <c r="DZ64" s="148"/>
      <c r="EA64" s="148"/>
      <c r="EB64" s="148"/>
      <c r="EC64" s="148"/>
      <c r="ED64" s="148">
        <f t="shared" si="100"/>
        <v>14934</v>
      </c>
      <c r="EE64" s="170">
        <f t="shared" si="101"/>
        <v>0</v>
      </c>
      <c r="EF64" s="148"/>
      <c r="EG64" s="150">
        <f t="shared" si="67"/>
        <v>0</v>
      </c>
      <c r="EH64" s="136">
        <f t="shared" si="102"/>
        <v>-177799</v>
      </c>
      <c r="EI64" s="39">
        <v>1409</v>
      </c>
      <c r="EJ64" s="142">
        <v>14118.18</v>
      </c>
      <c r="EK64" s="143">
        <v>117.41666666666667</v>
      </c>
      <c r="EL64" s="143">
        <v>0</v>
      </c>
      <c r="EM64" s="144">
        <v>0</v>
      </c>
      <c r="EN64" s="145">
        <v>-1</v>
      </c>
      <c r="EO64" s="14"/>
      <c r="EP64" s="14"/>
      <c r="EQ64" s="14"/>
      <c r="ER64" s="7"/>
      <c r="ES64" s="7"/>
      <c r="ET64" s="7"/>
    </row>
    <row r="65" spans="3:150" s="46" customFormat="1" x14ac:dyDescent="0.25">
      <c r="C65" s="48" t="s">
        <v>78</v>
      </c>
      <c r="D65" s="48"/>
      <c r="E65" s="48"/>
      <c r="F65" s="146">
        <v>3275</v>
      </c>
      <c r="G65" s="147">
        <v>0</v>
      </c>
      <c r="H65" s="148">
        <v>14934</v>
      </c>
      <c r="I65" s="149"/>
      <c r="J65" s="149"/>
      <c r="K65" s="149"/>
      <c r="L65" s="149"/>
      <c r="M65" s="148">
        <f t="shared" si="68"/>
        <v>14934</v>
      </c>
      <c r="N65" s="170">
        <f t="shared" si="69"/>
        <v>0</v>
      </c>
      <c r="O65" s="148"/>
      <c r="P65" s="150">
        <f t="shared" si="55"/>
        <v>0</v>
      </c>
      <c r="Q65" s="136">
        <f t="shared" si="56"/>
        <v>-11659</v>
      </c>
      <c r="R65" s="147">
        <v>0</v>
      </c>
      <c r="S65" s="148">
        <v>14934</v>
      </c>
      <c r="T65" s="149"/>
      <c r="U65" s="149"/>
      <c r="V65" s="149"/>
      <c r="W65" s="149"/>
      <c r="X65" s="148">
        <f t="shared" si="70"/>
        <v>14934</v>
      </c>
      <c r="Y65" s="170">
        <f t="shared" si="71"/>
        <v>0</v>
      </c>
      <c r="Z65" s="148"/>
      <c r="AA65" s="150">
        <f t="shared" si="57"/>
        <v>0</v>
      </c>
      <c r="AB65" s="136">
        <f t="shared" si="72"/>
        <v>-26593</v>
      </c>
      <c r="AC65" s="147">
        <v>0</v>
      </c>
      <c r="AD65" s="148">
        <v>14934</v>
      </c>
      <c r="AE65" s="149"/>
      <c r="AF65" s="149"/>
      <c r="AG65" s="149"/>
      <c r="AH65" s="149"/>
      <c r="AI65" s="148">
        <f t="shared" si="73"/>
        <v>14934</v>
      </c>
      <c r="AJ65" s="170">
        <f t="shared" si="74"/>
        <v>0</v>
      </c>
      <c r="AK65" s="148"/>
      <c r="AL65" s="150">
        <f t="shared" si="58"/>
        <v>0</v>
      </c>
      <c r="AM65" s="136">
        <f t="shared" si="75"/>
        <v>-41527</v>
      </c>
      <c r="AN65" s="147">
        <v>0</v>
      </c>
      <c r="AO65" s="148">
        <v>14934</v>
      </c>
      <c r="AP65" s="149"/>
      <c r="AQ65" s="149"/>
      <c r="AR65" s="149"/>
      <c r="AS65" s="149"/>
      <c r="AT65" s="148">
        <f t="shared" si="76"/>
        <v>14934</v>
      </c>
      <c r="AU65" s="170">
        <f t="shared" si="77"/>
        <v>0</v>
      </c>
      <c r="AV65" s="148"/>
      <c r="AW65" s="150">
        <f t="shared" si="59"/>
        <v>0</v>
      </c>
      <c r="AX65" s="136">
        <f t="shared" si="78"/>
        <v>-56461</v>
      </c>
      <c r="AY65" s="147">
        <v>0</v>
      </c>
      <c r="AZ65" s="148">
        <v>14934</v>
      </c>
      <c r="BA65" s="149"/>
      <c r="BB65" s="149"/>
      <c r="BC65" s="149"/>
      <c r="BD65" s="149"/>
      <c r="BE65" s="148">
        <f t="shared" si="79"/>
        <v>14934</v>
      </c>
      <c r="BF65" s="170">
        <f t="shared" si="80"/>
        <v>0</v>
      </c>
      <c r="BG65" s="148"/>
      <c r="BH65" s="150">
        <f t="shared" si="60"/>
        <v>0</v>
      </c>
      <c r="BI65" s="136">
        <f t="shared" si="81"/>
        <v>-71395</v>
      </c>
      <c r="BJ65" s="147">
        <v>0</v>
      </c>
      <c r="BK65" s="148">
        <v>14934</v>
      </c>
      <c r="BL65" s="149"/>
      <c r="BM65" s="149"/>
      <c r="BN65" s="149"/>
      <c r="BO65" s="149"/>
      <c r="BP65" s="148">
        <f t="shared" si="82"/>
        <v>14934</v>
      </c>
      <c r="BQ65" s="170">
        <f t="shared" si="83"/>
        <v>0</v>
      </c>
      <c r="BR65" s="148"/>
      <c r="BS65" s="150">
        <f t="shared" si="61"/>
        <v>0</v>
      </c>
      <c r="BT65" s="136">
        <f t="shared" si="84"/>
        <v>-86329</v>
      </c>
      <c r="BU65" s="147">
        <v>0</v>
      </c>
      <c r="BV65" s="148">
        <v>14934</v>
      </c>
      <c r="BW65" s="149"/>
      <c r="BX65" s="149"/>
      <c r="BY65" s="149"/>
      <c r="BZ65" s="149"/>
      <c r="CA65" s="148">
        <f t="shared" si="85"/>
        <v>14934</v>
      </c>
      <c r="CB65" s="170">
        <f t="shared" si="86"/>
        <v>0</v>
      </c>
      <c r="CC65" s="148"/>
      <c r="CD65" s="150">
        <f t="shared" si="62"/>
        <v>0</v>
      </c>
      <c r="CE65" s="136">
        <f t="shared" si="87"/>
        <v>-101263</v>
      </c>
      <c r="CF65" s="147">
        <v>0</v>
      </c>
      <c r="CG65" s="148">
        <v>14934</v>
      </c>
      <c r="CH65" s="149"/>
      <c r="CI65" s="149"/>
      <c r="CJ65" s="149"/>
      <c r="CK65" s="149"/>
      <c r="CL65" s="148">
        <f t="shared" si="88"/>
        <v>14934</v>
      </c>
      <c r="CM65" s="170">
        <f t="shared" si="89"/>
        <v>0</v>
      </c>
      <c r="CN65" s="148"/>
      <c r="CO65" s="150">
        <f t="shared" si="63"/>
        <v>0</v>
      </c>
      <c r="CP65" s="136">
        <f t="shared" si="90"/>
        <v>-116197</v>
      </c>
      <c r="CQ65" s="147">
        <v>0</v>
      </c>
      <c r="CR65" s="148">
        <v>14934</v>
      </c>
      <c r="CS65" s="149"/>
      <c r="CT65" s="149"/>
      <c r="CU65" s="149"/>
      <c r="CV65" s="149"/>
      <c r="CW65" s="148">
        <f t="shared" si="91"/>
        <v>14934</v>
      </c>
      <c r="CX65" s="170">
        <f t="shared" si="92"/>
        <v>0</v>
      </c>
      <c r="CY65" s="148"/>
      <c r="CZ65" s="150">
        <f t="shared" si="64"/>
        <v>0</v>
      </c>
      <c r="DA65" s="136">
        <f t="shared" si="93"/>
        <v>-131131</v>
      </c>
      <c r="DB65" s="147">
        <v>0</v>
      </c>
      <c r="DC65" s="148">
        <v>14934</v>
      </c>
      <c r="DD65" s="149"/>
      <c r="DE65" s="149"/>
      <c r="DF65" s="149"/>
      <c r="DG65" s="149"/>
      <c r="DH65" s="148">
        <f t="shared" si="94"/>
        <v>14934</v>
      </c>
      <c r="DI65" s="170">
        <f t="shared" si="95"/>
        <v>0</v>
      </c>
      <c r="DJ65" s="148"/>
      <c r="DK65" s="150">
        <f t="shared" si="65"/>
        <v>0</v>
      </c>
      <c r="DL65" s="136">
        <f t="shared" si="96"/>
        <v>-146065</v>
      </c>
      <c r="DM65" s="147">
        <v>0</v>
      </c>
      <c r="DN65" s="148">
        <v>14934</v>
      </c>
      <c r="DO65" s="149"/>
      <c r="DP65" s="149"/>
      <c r="DQ65" s="149"/>
      <c r="DR65" s="149"/>
      <c r="DS65" s="148">
        <f t="shared" si="97"/>
        <v>14934</v>
      </c>
      <c r="DT65" s="170">
        <f t="shared" si="98"/>
        <v>0</v>
      </c>
      <c r="DU65" s="148"/>
      <c r="DV65" s="150">
        <f t="shared" si="66"/>
        <v>0</v>
      </c>
      <c r="DW65" s="136">
        <f t="shared" si="99"/>
        <v>-160999</v>
      </c>
      <c r="DX65" s="147">
        <v>0</v>
      </c>
      <c r="DY65" s="148">
        <v>14934</v>
      </c>
      <c r="DZ65" s="149"/>
      <c r="EA65" s="149"/>
      <c r="EB65" s="149"/>
      <c r="EC65" s="149"/>
      <c r="ED65" s="148">
        <f t="shared" si="100"/>
        <v>14934</v>
      </c>
      <c r="EE65" s="170">
        <f t="shared" si="101"/>
        <v>0</v>
      </c>
      <c r="EF65" s="148"/>
      <c r="EG65" s="150">
        <f t="shared" si="67"/>
        <v>0</v>
      </c>
      <c r="EH65" s="136">
        <f t="shared" si="102"/>
        <v>-175933</v>
      </c>
      <c r="EI65" s="39">
        <v>0</v>
      </c>
      <c r="EJ65" s="142">
        <v>0</v>
      </c>
      <c r="EK65" s="143">
        <v>0</v>
      </c>
      <c r="EL65" s="143">
        <v>61.75</v>
      </c>
      <c r="EM65" s="144" t="e">
        <v>#DIV/0!</v>
      </c>
      <c r="EN65" s="145">
        <v>1.3375394321766558</v>
      </c>
      <c r="EO65" s="44"/>
      <c r="EP65" s="44"/>
      <c r="EQ65" s="44"/>
      <c r="ER65" s="45"/>
      <c r="ES65" s="45"/>
      <c r="ET65" s="45"/>
    </row>
    <row r="66" spans="3:150" s="13" customFormat="1" x14ac:dyDescent="0.25">
      <c r="C66" s="152" t="s">
        <v>79</v>
      </c>
      <c r="D66" s="152"/>
      <c r="E66" s="152"/>
      <c r="F66" s="136">
        <v>3318</v>
      </c>
      <c r="G66" s="151">
        <v>0</v>
      </c>
      <c r="H66" s="148">
        <v>14934</v>
      </c>
      <c r="I66" s="148"/>
      <c r="J66" s="148"/>
      <c r="K66" s="148"/>
      <c r="L66" s="148"/>
      <c r="M66" s="148">
        <f t="shared" si="68"/>
        <v>14934</v>
      </c>
      <c r="N66" s="170">
        <f t="shared" si="69"/>
        <v>0</v>
      </c>
      <c r="O66" s="148"/>
      <c r="P66" s="150">
        <f t="shared" si="55"/>
        <v>0</v>
      </c>
      <c r="Q66" s="136">
        <f t="shared" si="56"/>
        <v>-11616</v>
      </c>
      <c r="R66" s="151">
        <v>0</v>
      </c>
      <c r="S66" s="148">
        <v>14934</v>
      </c>
      <c r="T66" s="148"/>
      <c r="U66" s="148"/>
      <c r="V66" s="148"/>
      <c r="W66" s="148"/>
      <c r="X66" s="148">
        <f t="shared" si="70"/>
        <v>14934</v>
      </c>
      <c r="Y66" s="170">
        <f t="shared" si="71"/>
        <v>0</v>
      </c>
      <c r="Z66" s="148"/>
      <c r="AA66" s="150">
        <f t="shared" si="57"/>
        <v>0</v>
      </c>
      <c r="AB66" s="136">
        <f t="shared" si="72"/>
        <v>-26550</v>
      </c>
      <c r="AC66" s="151">
        <v>0</v>
      </c>
      <c r="AD66" s="148">
        <v>14934</v>
      </c>
      <c r="AE66" s="148"/>
      <c r="AF66" s="148"/>
      <c r="AG66" s="148"/>
      <c r="AH66" s="148"/>
      <c r="AI66" s="148">
        <f t="shared" si="73"/>
        <v>14934</v>
      </c>
      <c r="AJ66" s="170">
        <f t="shared" si="74"/>
        <v>0</v>
      </c>
      <c r="AK66" s="148"/>
      <c r="AL66" s="150">
        <f t="shared" si="58"/>
        <v>0</v>
      </c>
      <c r="AM66" s="136">
        <f t="shared" si="75"/>
        <v>-41484</v>
      </c>
      <c r="AN66" s="151">
        <v>0</v>
      </c>
      <c r="AO66" s="148">
        <v>14934</v>
      </c>
      <c r="AP66" s="148"/>
      <c r="AQ66" s="148"/>
      <c r="AR66" s="148"/>
      <c r="AS66" s="148"/>
      <c r="AT66" s="148">
        <f t="shared" si="76"/>
        <v>14934</v>
      </c>
      <c r="AU66" s="170">
        <f t="shared" si="77"/>
        <v>0</v>
      </c>
      <c r="AV66" s="148"/>
      <c r="AW66" s="150">
        <f t="shared" si="59"/>
        <v>0</v>
      </c>
      <c r="AX66" s="136">
        <f t="shared" si="78"/>
        <v>-56418</v>
      </c>
      <c r="AY66" s="151">
        <v>0</v>
      </c>
      <c r="AZ66" s="148">
        <v>14934</v>
      </c>
      <c r="BA66" s="148"/>
      <c r="BB66" s="148"/>
      <c r="BC66" s="148"/>
      <c r="BD66" s="148"/>
      <c r="BE66" s="148">
        <f t="shared" si="79"/>
        <v>14934</v>
      </c>
      <c r="BF66" s="170">
        <f t="shared" si="80"/>
        <v>0</v>
      </c>
      <c r="BG66" s="148"/>
      <c r="BH66" s="150">
        <f t="shared" si="60"/>
        <v>0</v>
      </c>
      <c r="BI66" s="136">
        <f t="shared" si="81"/>
        <v>-71352</v>
      </c>
      <c r="BJ66" s="151">
        <v>0</v>
      </c>
      <c r="BK66" s="148">
        <v>14934</v>
      </c>
      <c r="BL66" s="148"/>
      <c r="BM66" s="148"/>
      <c r="BN66" s="148"/>
      <c r="BO66" s="148"/>
      <c r="BP66" s="148">
        <f t="shared" si="82"/>
        <v>14934</v>
      </c>
      <c r="BQ66" s="170">
        <f t="shared" si="83"/>
        <v>0</v>
      </c>
      <c r="BR66" s="148"/>
      <c r="BS66" s="150">
        <f t="shared" si="61"/>
        <v>0</v>
      </c>
      <c r="BT66" s="136">
        <f t="shared" si="84"/>
        <v>-86286</v>
      </c>
      <c r="BU66" s="151">
        <v>0</v>
      </c>
      <c r="BV66" s="148">
        <v>14934</v>
      </c>
      <c r="BW66" s="148"/>
      <c r="BX66" s="148"/>
      <c r="BY66" s="148"/>
      <c r="BZ66" s="148"/>
      <c r="CA66" s="148">
        <f t="shared" si="85"/>
        <v>14934</v>
      </c>
      <c r="CB66" s="170">
        <f t="shared" si="86"/>
        <v>0</v>
      </c>
      <c r="CC66" s="148"/>
      <c r="CD66" s="150">
        <f t="shared" si="62"/>
        <v>0</v>
      </c>
      <c r="CE66" s="136">
        <f t="shared" si="87"/>
        <v>-101220</v>
      </c>
      <c r="CF66" s="151">
        <v>0</v>
      </c>
      <c r="CG66" s="148">
        <v>14934</v>
      </c>
      <c r="CH66" s="148"/>
      <c r="CI66" s="148"/>
      <c r="CJ66" s="148"/>
      <c r="CK66" s="148"/>
      <c r="CL66" s="148">
        <f t="shared" si="88"/>
        <v>14934</v>
      </c>
      <c r="CM66" s="170">
        <f t="shared" si="89"/>
        <v>0</v>
      </c>
      <c r="CN66" s="148"/>
      <c r="CO66" s="150">
        <f t="shared" si="63"/>
        <v>0</v>
      </c>
      <c r="CP66" s="136">
        <f t="shared" si="90"/>
        <v>-116154</v>
      </c>
      <c r="CQ66" s="151">
        <v>0</v>
      </c>
      <c r="CR66" s="148">
        <v>14934</v>
      </c>
      <c r="CS66" s="148"/>
      <c r="CT66" s="148"/>
      <c r="CU66" s="148"/>
      <c r="CV66" s="148"/>
      <c r="CW66" s="148">
        <f t="shared" si="91"/>
        <v>14934</v>
      </c>
      <c r="CX66" s="170">
        <f t="shared" si="92"/>
        <v>0</v>
      </c>
      <c r="CY66" s="148"/>
      <c r="CZ66" s="150">
        <f t="shared" si="64"/>
        <v>0</v>
      </c>
      <c r="DA66" s="136">
        <f t="shared" si="93"/>
        <v>-131088</v>
      </c>
      <c r="DB66" s="151">
        <v>0</v>
      </c>
      <c r="DC66" s="148">
        <v>14934</v>
      </c>
      <c r="DD66" s="148"/>
      <c r="DE66" s="148"/>
      <c r="DF66" s="148"/>
      <c r="DG66" s="148"/>
      <c r="DH66" s="148">
        <f t="shared" si="94"/>
        <v>14934</v>
      </c>
      <c r="DI66" s="170">
        <f t="shared" si="95"/>
        <v>0</v>
      </c>
      <c r="DJ66" s="148"/>
      <c r="DK66" s="150">
        <f t="shared" si="65"/>
        <v>0</v>
      </c>
      <c r="DL66" s="136">
        <f t="shared" si="96"/>
        <v>-146022</v>
      </c>
      <c r="DM66" s="151">
        <v>0</v>
      </c>
      <c r="DN66" s="148">
        <v>14934</v>
      </c>
      <c r="DO66" s="148"/>
      <c r="DP66" s="148"/>
      <c r="DQ66" s="148"/>
      <c r="DR66" s="148"/>
      <c r="DS66" s="148">
        <f t="shared" si="97"/>
        <v>14934</v>
      </c>
      <c r="DT66" s="170">
        <f t="shared" si="98"/>
        <v>0</v>
      </c>
      <c r="DU66" s="148"/>
      <c r="DV66" s="150">
        <f t="shared" si="66"/>
        <v>0</v>
      </c>
      <c r="DW66" s="136">
        <f t="shared" si="99"/>
        <v>-160956</v>
      </c>
      <c r="DX66" s="151">
        <v>0</v>
      </c>
      <c r="DY66" s="148">
        <v>14934</v>
      </c>
      <c r="DZ66" s="148"/>
      <c r="EA66" s="148"/>
      <c r="EB66" s="148"/>
      <c r="EC66" s="148"/>
      <c r="ED66" s="148">
        <f t="shared" si="100"/>
        <v>14934</v>
      </c>
      <c r="EE66" s="170">
        <f t="shared" si="101"/>
        <v>0</v>
      </c>
      <c r="EF66" s="148"/>
      <c r="EG66" s="150">
        <f t="shared" si="67"/>
        <v>0</v>
      </c>
      <c r="EH66" s="136">
        <f t="shared" si="102"/>
        <v>-175890</v>
      </c>
      <c r="EI66" s="39">
        <v>0</v>
      </c>
      <c r="EJ66" s="142">
        <v>0</v>
      </c>
      <c r="EK66" s="143">
        <v>0</v>
      </c>
      <c r="EL66" s="143">
        <v>62.916666666666664</v>
      </c>
      <c r="EM66" s="144" t="e">
        <v>#DIV/0!</v>
      </c>
      <c r="EN66" s="145">
        <v>2.6124401913875595</v>
      </c>
      <c r="EO66" s="14"/>
      <c r="EP66" s="14"/>
      <c r="EQ66" s="14"/>
      <c r="ER66" s="7"/>
      <c r="ES66" s="7"/>
      <c r="ET66" s="7"/>
    </row>
    <row r="67" spans="3:150" s="46" customFormat="1" x14ac:dyDescent="0.25">
      <c r="C67" s="48" t="s">
        <v>80</v>
      </c>
      <c r="D67" s="48"/>
      <c r="E67" s="48"/>
      <c r="F67" s="146">
        <v>21850</v>
      </c>
      <c r="G67" s="147">
        <v>0</v>
      </c>
      <c r="H67" s="148">
        <v>14934</v>
      </c>
      <c r="I67" s="149"/>
      <c r="J67" s="149"/>
      <c r="K67" s="149"/>
      <c r="L67" s="149"/>
      <c r="M67" s="148">
        <f t="shared" si="68"/>
        <v>14934</v>
      </c>
      <c r="N67" s="170">
        <f t="shared" si="69"/>
        <v>0</v>
      </c>
      <c r="O67" s="148"/>
      <c r="P67" s="150">
        <f t="shared" si="55"/>
        <v>0</v>
      </c>
      <c r="Q67" s="136">
        <f t="shared" si="56"/>
        <v>6916</v>
      </c>
      <c r="R67" s="147">
        <v>0</v>
      </c>
      <c r="S67" s="148">
        <v>14934</v>
      </c>
      <c r="T67" s="149"/>
      <c r="U67" s="149"/>
      <c r="V67" s="149"/>
      <c r="W67" s="149"/>
      <c r="X67" s="148">
        <f t="shared" si="70"/>
        <v>14934</v>
      </c>
      <c r="Y67" s="170">
        <f t="shared" si="71"/>
        <v>0</v>
      </c>
      <c r="Z67" s="148"/>
      <c r="AA67" s="150">
        <f t="shared" si="57"/>
        <v>0</v>
      </c>
      <c r="AB67" s="136">
        <f t="shared" si="72"/>
        <v>-8018</v>
      </c>
      <c r="AC67" s="147">
        <v>0</v>
      </c>
      <c r="AD67" s="148">
        <v>14934</v>
      </c>
      <c r="AE67" s="149"/>
      <c r="AF67" s="149"/>
      <c r="AG67" s="149"/>
      <c r="AH67" s="149"/>
      <c r="AI67" s="148">
        <f t="shared" si="73"/>
        <v>14934</v>
      </c>
      <c r="AJ67" s="170">
        <f t="shared" si="74"/>
        <v>0</v>
      </c>
      <c r="AK67" s="148"/>
      <c r="AL67" s="150">
        <f t="shared" si="58"/>
        <v>0</v>
      </c>
      <c r="AM67" s="136">
        <f t="shared" si="75"/>
        <v>-22952</v>
      </c>
      <c r="AN67" s="147">
        <v>0</v>
      </c>
      <c r="AO67" s="148">
        <v>14934</v>
      </c>
      <c r="AP67" s="149"/>
      <c r="AQ67" s="149"/>
      <c r="AR67" s="149"/>
      <c r="AS67" s="149"/>
      <c r="AT67" s="148">
        <f t="shared" si="76"/>
        <v>14934</v>
      </c>
      <c r="AU67" s="170">
        <f t="shared" si="77"/>
        <v>0</v>
      </c>
      <c r="AV67" s="148"/>
      <c r="AW67" s="150">
        <f t="shared" si="59"/>
        <v>0</v>
      </c>
      <c r="AX67" s="136">
        <f t="shared" si="78"/>
        <v>-37886</v>
      </c>
      <c r="AY67" s="147">
        <v>0</v>
      </c>
      <c r="AZ67" s="148">
        <v>14934</v>
      </c>
      <c r="BA67" s="149"/>
      <c r="BB67" s="149"/>
      <c r="BC67" s="149"/>
      <c r="BD67" s="149"/>
      <c r="BE67" s="148">
        <f t="shared" si="79"/>
        <v>14934</v>
      </c>
      <c r="BF67" s="170">
        <f t="shared" si="80"/>
        <v>0</v>
      </c>
      <c r="BG67" s="148"/>
      <c r="BH67" s="150">
        <f t="shared" si="60"/>
        <v>0</v>
      </c>
      <c r="BI67" s="136">
        <f t="shared" si="81"/>
        <v>-52820</v>
      </c>
      <c r="BJ67" s="147">
        <v>0</v>
      </c>
      <c r="BK67" s="148">
        <v>14934</v>
      </c>
      <c r="BL67" s="149"/>
      <c r="BM67" s="149"/>
      <c r="BN67" s="149"/>
      <c r="BO67" s="149"/>
      <c r="BP67" s="148">
        <f t="shared" si="82"/>
        <v>14934</v>
      </c>
      <c r="BQ67" s="170">
        <f t="shared" si="83"/>
        <v>0</v>
      </c>
      <c r="BR67" s="148"/>
      <c r="BS67" s="150">
        <f t="shared" si="61"/>
        <v>0</v>
      </c>
      <c r="BT67" s="136">
        <f t="shared" si="84"/>
        <v>-67754</v>
      </c>
      <c r="BU67" s="147">
        <v>0</v>
      </c>
      <c r="BV67" s="148">
        <v>14934</v>
      </c>
      <c r="BW67" s="149"/>
      <c r="BX67" s="149"/>
      <c r="BY67" s="149"/>
      <c r="BZ67" s="149"/>
      <c r="CA67" s="148">
        <f t="shared" si="85"/>
        <v>14934</v>
      </c>
      <c r="CB67" s="170">
        <f t="shared" si="86"/>
        <v>0</v>
      </c>
      <c r="CC67" s="148"/>
      <c r="CD67" s="150">
        <f t="shared" si="62"/>
        <v>0</v>
      </c>
      <c r="CE67" s="136">
        <f t="shared" si="87"/>
        <v>-82688</v>
      </c>
      <c r="CF67" s="147">
        <v>0</v>
      </c>
      <c r="CG67" s="148">
        <v>14934</v>
      </c>
      <c r="CH67" s="149"/>
      <c r="CI67" s="149"/>
      <c r="CJ67" s="149"/>
      <c r="CK67" s="149"/>
      <c r="CL67" s="148">
        <f t="shared" si="88"/>
        <v>14934</v>
      </c>
      <c r="CM67" s="170">
        <f t="shared" si="89"/>
        <v>0</v>
      </c>
      <c r="CN67" s="148"/>
      <c r="CO67" s="150">
        <f t="shared" si="63"/>
        <v>0</v>
      </c>
      <c r="CP67" s="136">
        <f t="shared" si="90"/>
        <v>-97622</v>
      </c>
      <c r="CQ67" s="147">
        <v>0</v>
      </c>
      <c r="CR67" s="148">
        <v>14934</v>
      </c>
      <c r="CS67" s="149"/>
      <c r="CT67" s="149"/>
      <c r="CU67" s="149"/>
      <c r="CV67" s="149"/>
      <c r="CW67" s="148">
        <f t="shared" si="91"/>
        <v>14934</v>
      </c>
      <c r="CX67" s="170">
        <f t="shared" si="92"/>
        <v>0</v>
      </c>
      <c r="CY67" s="148"/>
      <c r="CZ67" s="150">
        <f t="shared" si="64"/>
        <v>0</v>
      </c>
      <c r="DA67" s="136">
        <f t="shared" si="93"/>
        <v>-112556</v>
      </c>
      <c r="DB67" s="147">
        <v>0</v>
      </c>
      <c r="DC67" s="148">
        <v>14934</v>
      </c>
      <c r="DD67" s="149"/>
      <c r="DE67" s="149"/>
      <c r="DF67" s="149"/>
      <c r="DG67" s="149"/>
      <c r="DH67" s="148">
        <f t="shared" si="94"/>
        <v>14934</v>
      </c>
      <c r="DI67" s="170">
        <f t="shared" si="95"/>
        <v>0</v>
      </c>
      <c r="DJ67" s="148"/>
      <c r="DK67" s="150">
        <f t="shared" si="65"/>
        <v>0</v>
      </c>
      <c r="DL67" s="136">
        <f t="shared" si="96"/>
        <v>-127490</v>
      </c>
      <c r="DM67" s="147">
        <v>0</v>
      </c>
      <c r="DN67" s="148">
        <v>14934</v>
      </c>
      <c r="DO67" s="149"/>
      <c r="DP67" s="149"/>
      <c r="DQ67" s="149"/>
      <c r="DR67" s="149"/>
      <c r="DS67" s="148">
        <f t="shared" si="97"/>
        <v>14934</v>
      </c>
      <c r="DT67" s="170">
        <f t="shared" si="98"/>
        <v>0</v>
      </c>
      <c r="DU67" s="148"/>
      <c r="DV67" s="150">
        <f t="shared" si="66"/>
        <v>0</v>
      </c>
      <c r="DW67" s="136">
        <f t="shared" si="99"/>
        <v>-142424</v>
      </c>
      <c r="DX67" s="147">
        <v>0</v>
      </c>
      <c r="DY67" s="148">
        <v>14934</v>
      </c>
      <c r="DZ67" s="149"/>
      <c r="EA67" s="149"/>
      <c r="EB67" s="149"/>
      <c r="EC67" s="149"/>
      <c r="ED67" s="148">
        <f t="shared" si="100"/>
        <v>14934</v>
      </c>
      <c r="EE67" s="170">
        <f t="shared" si="101"/>
        <v>0</v>
      </c>
      <c r="EF67" s="148"/>
      <c r="EG67" s="150">
        <f t="shared" si="67"/>
        <v>0</v>
      </c>
      <c r="EH67" s="136">
        <f t="shared" si="102"/>
        <v>-157358</v>
      </c>
      <c r="EI67" s="39">
        <v>22333</v>
      </c>
      <c r="EJ67" s="142">
        <v>230476.56000000003</v>
      </c>
      <c r="EK67" s="143">
        <v>1861.0833333333333</v>
      </c>
      <c r="EL67" s="143">
        <v>1642</v>
      </c>
      <c r="EM67" s="144">
        <v>6.1813459902386603</v>
      </c>
      <c r="EN67" s="145">
        <v>0.57166786312514961</v>
      </c>
      <c r="EO67" s="44"/>
      <c r="EP67" s="44"/>
      <c r="EQ67" s="44"/>
      <c r="ER67" s="45"/>
      <c r="ES67" s="45"/>
      <c r="ET67" s="45"/>
    </row>
    <row r="68" spans="3:150" s="13" customFormat="1" ht="21" thickBot="1" x14ac:dyDescent="0.3">
      <c r="C68" s="152" t="s">
        <v>81</v>
      </c>
      <c r="D68" s="152"/>
      <c r="E68" s="152"/>
      <c r="F68" s="136">
        <v>0</v>
      </c>
      <c r="G68" s="153">
        <v>0</v>
      </c>
      <c r="H68" s="154">
        <v>14934</v>
      </c>
      <c r="I68" s="154"/>
      <c r="J68" s="154"/>
      <c r="K68" s="154"/>
      <c r="L68" s="154"/>
      <c r="M68" s="154">
        <f t="shared" si="68"/>
        <v>14934</v>
      </c>
      <c r="N68" s="170">
        <f t="shared" si="69"/>
        <v>0</v>
      </c>
      <c r="O68" s="154"/>
      <c r="P68" s="155">
        <f t="shared" si="55"/>
        <v>0</v>
      </c>
      <c r="Q68" s="156">
        <f t="shared" si="56"/>
        <v>-14934</v>
      </c>
      <c r="R68" s="153">
        <v>0</v>
      </c>
      <c r="S68" s="154">
        <v>14934</v>
      </c>
      <c r="T68" s="154"/>
      <c r="U68" s="154"/>
      <c r="V68" s="154"/>
      <c r="W68" s="154"/>
      <c r="X68" s="154">
        <f t="shared" si="70"/>
        <v>14934</v>
      </c>
      <c r="Y68" s="170">
        <f t="shared" si="71"/>
        <v>0</v>
      </c>
      <c r="Z68" s="154"/>
      <c r="AA68" s="155">
        <f t="shared" si="57"/>
        <v>0</v>
      </c>
      <c r="AB68" s="156">
        <f t="shared" si="72"/>
        <v>-29868</v>
      </c>
      <c r="AC68" s="153">
        <v>0</v>
      </c>
      <c r="AD68" s="154">
        <v>14934</v>
      </c>
      <c r="AE68" s="154"/>
      <c r="AF68" s="154"/>
      <c r="AG68" s="154"/>
      <c r="AH68" s="154"/>
      <c r="AI68" s="154">
        <f t="shared" si="73"/>
        <v>14934</v>
      </c>
      <c r="AJ68" s="170">
        <f t="shared" si="74"/>
        <v>0</v>
      </c>
      <c r="AK68" s="154"/>
      <c r="AL68" s="155">
        <f t="shared" si="58"/>
        <v>0</v>
      </c>
      <c r="AM68" s="156">
        <f t="shared" si="75"/>
        <v>-44802</v>
      </c>
      <c r="AN68" s="153">
        <v>0</v>
      </c>
      <c r="AO68" s="154">
        <v>14934</v>
      </c>
      <c r="AP68" s="154"/>
      <c r="AQ68" s="154"/>
      <c r="AR68" s="154"/>
      <c r="AS68" s="154"/>
      <c r="AT68" s="154">
        <f t="shared" si="76"/>
        <v>14934</v>
      </c>
      <c r="AU68" s="170">
        <f t="shared" si="77"/>
        <v>0</v>
      </c>
      <c r="AV68" s="154"/>
      <c r="AW68" s="155">
        <f t="shared" si="59"/>
        <v>0</v>
      </c>
      <c r="AX68" s="156">
        <f t="shared" si="78"/>
        <v>-59736</v>
      </c>
      <c r="AY68" s="153">
        <v>0</v>
      </c>
      <c r="AZ68" s="154">
        <v>14934</v>
      </c>
      <c r="BA68" s="154"/>
      <c r="BB68" s="154"/>
      <c r="BC68" s="154"/>
      <c r="BD68" s="154"/>
      <c r="BE68" s="154">
        <f t="shared" si="79"/>
        <v>14934</v>
      </c>
      <c r="BF68" s="170">
        <f t="shared" si="80"/>
        <v>0</v>
      </c>
      <c r="BG68" s="154"/>
      <c r="BH68" s="155">
        <f t="shared" si="60"/>
        <v>0</v>
      </c>
      <c r="BI68" s="156">
        <f t="shared" si="81"/>
        <v>-74670</v>
      </c>
      <c r="BJ68" s="153">
        <v>0</v>
      </c>
      <c r="BK68" s="154">
        <v>14934</v>
      </c>
      <c r="BL68" s="154"/>
      <c r="BM68" s="154"/>
      <c r="BN68" s="154"/>
      <c r="BO68" s="154"/>
      <c r="BP68" s="154">
        <f t="shared" si="82"/>
        <v>14934</v>
      </c>
      <c r="BQ68" s="170">
        <f t="shared" si="83"/>
        <v>0</v>
      </c>
      <c r="BR68" s="154"/>
      <c r="BS68" s="155">
        <f t="shared" si="61"/>
        <v>0</v>
      </c>
      <c r="BT68" s="156">
        <f t="shared" si="84"/>
        <v>-89604</v>
      </c>
      <c r="BU68" s="153">
        <v>0</v>
      </c>
      <c r="BV68" s="154">
        <v>14934</v>
      </c>
      <c r="BW68" s="154"/>
      <c r="BX68" s="154"/>
      <c r="BY68" s="154"/>
      <c r="BZ68" s="154"/>
      <c r="CA68" s="154">
        <f t="shared" si="85"/>
        <v>14934</v>
      </c>
      <c r="CB68" s="170">
        <f t="shared" si="86"/>
        <v>0</v>
      </c>
      <c r="CC68" s="154"/>
      <c r="CD68" s="155">
        <f t="shared" si="62"/>
        <v>0</v>
      </c>
      <c r="CE68" s="156">
        <f t="shared" si="87"/>
        <v>-104538</v>
      </c>
      <c r="CF68" s="153">
        <v>0</v>
      </c>
      <c r="CG68" s="154">
        <v>14934</v>
      </c>
      <c r="CH68" s="154"/>
      <c r="CI68" s="154"/>
      <c r="CJ68" s="154"/>
      <c r="CK68" s="154"/>
      <c r="CL68" s="154">
        <f t="shared" si="88"/>
        <v>14934</v>
      </c>
      <c r="CM68" s="170">
        <f t="shared" si="89"/>
        <v>0</v>
      </c>
      <c r="CN68" s="154"/>
      <c r="CO68" s="155">
        <f t="shared" si="63"/>
        <v>0</v>
      </c>
      <c r="CP68" s="156">
        <f t="shared" si="90"/>
        <v>-119472</v>
      </c>
      <c r="CQ68" s="153">
        <v>0</v>
      </c>
      <c r="CR68" s="154">
        <v>14934</v>
      </c>
      <c r="CS68" s="154"/>
      <c r="CT68" s="154"/>
      <c r="CU68" s="154"/>
      <c r="CV68" s="154"/>
      <c r="CW68" s="154">
        <f t="shared" si="91"/>
        <v>14934</v>
      </c>
      <c r="CX68" s="170">
        <f t="shared" si="92"/>
        <v>0</v>
      </c>
      <c r="CY68" s="154"/>
      <c r="CZ68" s="155">
        <f t="shared" si="64"/>
        <v>0</v>
      </c>
      <c r="DA68" s="156">
        <f t="shared" si="93"/>
        <v>-134406</v>
      </c>
      <c r="DB68" s="153">
        <v>0</v>
      </c>
      <c r="DC68" s="154">
        <v>14934</v>
      </c>
      <c r="DD68" s="154"/>
      <c r="DE68" s="154"/>
      <c r="DF68" s="154"/>
      <c r="DG68" s="154"/>
      <c r="DH68" s="154">
        <f t="shared" si="94"/>
        <v>14934</v>
      </c>
      <c r="DI68" s="170">
        <f t="shared" si="95"/>
        <v>0</v>
      </c>
      <c r="DJ68" s="154"/>
      <c r="DK68" s="155">
        <f t="shared" si="65"/>
        <v>0</v>
      </c>
      <c r="DL68" s="156">
        <f t="shared" si="96"/>
        <v>-149340</v>
      </c>
      <c r="DM68" s="153">
        <v>0</v>
      </c>
      <c r="DN68" s="154">
        <v>14934</v>
      </c>
      <c r="DO68" s="154"/>
      <c r="DP68" s="154"/>
      <c r="DQ68" s="154"/>
      <c r="DR68" s="154"/>
      <c r="DS68" s="154">
        <f t="shared" si="97"/>
        <v>14934</v>
      </c>
      <c r="DT68" s="170">
        <f t="shared" si="98"/>
        <v>0</v>
      </c>
      <c r="DU68" s="154"/>
      <c r="DV68" s="155">
        <f t="shared" si="66"/>
        <v>0</v>
      </c>
      <c r="DW68" s="156">
        <f t="shared" si="99"/>
        <v>-164274</v>
      </c>
      <c r="DX68" s="153">
        <v>0</v>
      </c>
      <c r="DY68" s="154">
        <v>14934</v>
      </c>
      <c r="DZ68" s="154"/>
      <c r="EA68" s="154"/>
      <c r="EB68" s="154"/>
      <c r="EC68" s="154"/>
      <c r="ED68" s="154">
        <f t="shared" si="100"/>
        <v>14934</v>
      </c>
      <c r="EE68" s="170">
        <f t="shared" si="101"/>
        <v>0</v>
      </c>
      <c r="EF68" s="154"/>
      <c r="EG68" s="155">
        <f t="shared" si="67"/>
        <v>0</v>
      </c>
      <c r="EH68" s="156">
        <f t="shared" si="102"/>
        <v>-179208</v>
      </c>
      <c r="EI68" s="157">
        <v>0</v>
      </c>
      <c r="EJ68" s="158">
        <v>0</v>
      </c>
      <c r="EK68" s="159">
        <v>0</v>
      </c>
      <c r="EL68" s="159">
        <v>0</v>
      </c>
      <c r="EM68" s="144" t="e">
        <v>#DIV/0!</v>
      </c>
      <c r="EN68" s="145" t="e">
        <v>#DIV/0!</v>
      </c>
      <c r="EO68" s="14"/>
      <c r="EP68" s="14"/>
      <c r="EQ68" s="14"/>
      <c r="ER68" s="7"/>
      <c r="ES68" s="7"/>
      <c r="ET68" s="7"/>
    </row>
    <row r="69" spans="3:150" s="55" customFormat="1" ht="25.5" customHeight="1" thickBot="1" x14ac:dyDescent="0.3">
      <c r="C69" s="56" t="s">
        <v>82</v>
      </c>
      <c r="D69" s="56"/>
      <c r="E69" s="56"/>
      <c r="F69" s="56" t="s">
        <v>8</v>
      </c>
      <c r="G69" s="59"/>
      <c r="H69" s="59"/>
      <c r="I69" s="59"/>
      <c r="J69" s="59"/>
      <c r="K69" s="59"/>
      <c r="L69" s="59"/>
      <c r="M69" s="59"/>
      <c r="N69" s="59"/>
      <c r="O69" s="59"/>
      <c r="P69" s="60">
        <v>687674.53</v>
      </c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60">
        <v>687674.53</v>
      </c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60">
        <v>1764643.01</v>
      </c>
      <c r="AM69" s="59"/>
      <c r="AN69" s="59"/>
      <c r="AO69" s="59"/>
      <c r="AP69" s="59"/>
      <c r="AQ69" s="59"/>
      <c r="AR69" s="59"/>
      <c r="AS69" s="59"/>
      <c r="AT69" s="59"/>
      <c r="AU69" s="59"/>
      <c r="AV69" s="59"/>
      <c r="AW69" s="60">
        <v>1181115.81</v>
      </c>
      <c r="AX69" s="59"/>
      <c r="AY69" s="59"/>
      <c r="AZ69" s="59"/>
      <c r="BA69" s="59"/>
      <c r="BB69" s="59"/>
      <c r="BC69" s="59"/>
      <c r="BD69" s="59"/>
      <c r="BE69" s="59"/>
      <c r="BF69" s="59"/>
      <c r="BG69" s="59"/>
      <c r="BH69" s="60">
        <v>1615944.5599999998</v>
      </c>
      <c r="BI69" s="59"/>
      <c r="BJ69" s="59"/>
      <c r="BK69" s="59"/>
      <c r="BL69" s="59"/>
      <c r="BM69" s="59"/>
      <c r="BN69" s="59"/>
      <c r="BO69" s="59"/>
      <c r="BP69" s="59"/>
      <c r="BQ69" s="59"/>
      <c r="BR69" s="59"/>
      <c r="BS69" s="60">
        <v>1262264.6800000002</v>
      </c>
      <c r="BT69" s="59"/>
      <c r="BU69" s="59"/>
      <c r="BV69" s="59"/>
      <c r="BW69" s="59"/>
      <c r="BX69" s="59"/>
      <c r="BY69" s="59"/>
      <c r="BZ69" s="59"/>
      <c r="CA69" s="59"/>
      <c r="CB69" s="59"/>
      <c r="CC69" s="59"/>
      <c r="CD69" s="60">
        <v>1191388.6300000001</v>
      </c>
      <c r="CE69" s="59"/>
      <c r="CF69" s="59"/>
      <c r="CG69" s="59"/>
      <c r="CH69" s="59"/>
      <c r="CI69" s="59"/>
      <c r="CJ69" s="59"/>
      <c r="CK69" s="59"/>
      <c r="CL69" s="59"/>
      <c r="CM69" s="59"/>
      <c r="CN69" s="59"/>
      <c r="CO69" s="60">
        <v>1155402.4300000002</v>
      </c>
      <c r="CP69" s="59"/>
      <c r="CQ69" s="59"/>
      <c r="CR69" s="59"/>
      <c r="CS69" s="59"/>
      <c r="CT69" s="59"/>
      <c r="CU69" s="59"/>
      <c r="CV69" s="59"/>
      <c r="CW69" s="59"/>
      <c r="CX69" s="59"/>
      <c r="CY69" s="59"/>
      <c r="CZ69" s="60">
        <v>1778643.8599999999</v>
      </c>
      <c r="DA69" s="59"/>
      <c r="DB69" s="59"/>
      <c r="DC69" s="59"/>
      <c r="DD69" s="59"/>
      <c r="DE69" s="59"/>
      <c r="DF69" s="59"/>
      <c r="DG69" s="59"/>
      <c r="DH69" s="59"/>
      <c r="DI69" s="59"/>
      <c r="DJ69" s="59"/>
      <c r="DK69" s="60">
        <v>1088103.9599999997</v>
      </c>
      <c r="DL69" s="59"/>
      <c r="DM69" s="59"/>
      <c r="DN69" s="59"/>
      <c r="DO69" s="59"/>
      <c r="DP69" s="59"/>
      <c r="DQ69" s="59"/>
      <c r="DR69" s="59"/>
      <c r="DS69" s="59"/>
      <c r="DT69" s="59"/>
      <c r="DU69" s="59"/>
      <c r="DV69" s="60">
        <v>670191.56999999995</v>
      </c>
      <c r="DW69" s="59"/>
      <c r="DX69" s="59"/>
      <c r="DY69" s="59"/>
      <c r="DZ69" s="59"/>
      <c r="EA69" s="59"/>
      <c r="EB69" s="59"/>
      <c r="EC69" s="59"/>
      <c r="ED69" s="59"/>
      <c r="EE69" s="59"/>
      <c r="EF69" s="59"/>
      <c r="EG69" s="60">
        <v>993364.8899999999</v>
      </c>
      <c r="EH69" s="59"/>
      <c r="EI69" s="59"/>
      <c r="EJ69" s="160">
        <v>15433530.850000003</v>
      </c>
      <c r="EK69" s="59"/>
      <c r="EL69" s="62"/>
      <c r="EM69" s="63"/>
      <c r="EN69" s="59"/>
      <c r="EO69" s="59"/>
      <c r="EP69" s="59"/>
      <c r="EQ69" s="59"/>
      <c r="ER69" s="64"/>
      <c r="ES69" s="64"/>
      <c r="ET69" s="64"/>
    </row>
  </sheetData>
  <mergeCells count="38">
    <mergeCell ref="A5:A7"/>
    <mergeCell ref="B5:B7"/>
    <mergeCell ref="C5:C7"/>
    <mergeCell ref="D5:D7"/>
    <mergeCell ref="E5:E7"/>
    <mergeCell ref="F5:F7"/>
    <mergeCell ref="EJ5:EJ7"/>
    <mergeCell ref="EK5:EK7"/>
    <mergeCell ref="BJ5:BT6"/>
    <mergeCell ref="AY5:BI6"/>
    <mergeCell ref="G5:Q6"/>
    <mergeCell ref="R5:AB6"/>
    <mergeCell ref="AC5:AM6"/>
    <mergeCell ref="AN5:AX6"/>
    <mergeCell ref="EM5:EM7"/>
    <mergeCell ref="EN5:EN7"/>
    <mergeCell ref="BU5:CE6"/>
    <mergeCell ref="CF5:CP6"/>
    <mergeCell ref="CQ5:DA6"/>
    <mergeCell ref="DB5:DL6"/>
    <mergeCell ref="EI5:EI7"/>
    <mergeCell ref="DM5:DW6"/>
    <mergeCell ref="DX5:EH6"/>
    <mergeCell ref="EL5:EL7"/>
    <mergeCell ref="C37:D37"/>
    <mergeCell ref="G44:Q44"/>
    <mergeCell ref="R44:AB44"/>
    <mergeCell ref="AC44:AM44"/>
    <mergeCell ref="AY44:BI44"/>
    <mergeCell ref="AN44:AX44"/>
    <mergeCell ref="DX44:EH44"/>
    <mergeCell ref="EM44:EM45"/>
    <mergeCell ref="BJ44:BT44"/>
    <mergeCell ref="BU44:CE44"/>
    <mergeCell ref="CF44:CP44"/>
    <mergeCell ref="CQ44:DA44"/>
    <mergeCell ref="DB44:DL44"/>
    <mergeCell ref="DM44:DW44"/>
  </mergeCells>
  <phoneticPr fontId="28" type="noConversion"/>
  <conditionalFormatting sqref="EN46:EN68 EN8:EN29">
    <cfRule type="cellIs" dxfId="11" priority="4" stopIfTrue="1" operator="greaterThan">
      <formula>0</formula>
    </cfRule>
    <cfRule type="cellIs" dxfId="10" priority="5" stopIfTrue="1" operator="lessThanOrEqual">
      <formula>0</formula>
    </cfRule>
  </conditionalFormatting>
  <conditionalFormatting sqref="EN8:EN29 EJ8:EL29 D8:EH29">
    <cfRule type="expression" dxfId="9" priority="3" stopIfTrue="1">
      <formula>MOD(ROW(),2)</formula>
    </cfRule>
  </conditionalFormatting>
  <conditionalFormatting sqref="C8:C29">
    <cfRule type="expression" dxfId="8" priority="2" stopIfTrue="1">
      <formula>MOD(ROW(),2)</formula>
    </cfRule>
  </conditionalFormatting>
  <conditionalFormatting sqref="B8:B29">
    <cfRule type="expression" dxfId="7" priority="1" stopIfTrue="1">
      <formula>MOD(ROW(),2)</formula>
    </cfRule>
  </conditionalFormatting>
  <conditionalFormatting sqref="EM8:EM29">
    <cfRule type="dataBar" priority="6">
      <dataBar>
        <cfvo type="min"/>
        <cfvo type="max"/>
        <color rgb="FF008AEF"/>
      </dataBar>
    </cfRule>
  </conditionalFormatting>
  <dataValidations count="1">
    <dataValidation type="list" allowBlank="1" showInputMessage="1" sqref="C8:C29">
      <formula1>IF(C8&lt;&gt;"",OFFSET(F_PRODUIT,MATCH(C8&amp;"*",F_PRODUIT,0)-1,,COUNTIF(F_PRODUIT,C8&amp;"*"),1),F_PRODUIT)</formula1>
    </dataValidation>
  </dataValidations>
  <hyperlinks>
    <hyperlink ref="C1" location="Accueil!A1" display="Accueil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"/>
  <sheetViews>
    <sheetView workbookViewId="0"/>
  </sheetViews>
  <sheetFormatPr baseColWidth="10" defaultColWidth="11.42578125" defaultRowHeight="15" x14ac:dyDescent="0.25"/>
  <sheetData/>
  <phoneticPr fontId="2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"/>
  <sheetViews>
    <sheetView workbookViewId="0"/>
  </sheetViews>
  <sheetFormatPr baseColWidth="10" defaultColWidth="11.42578125" defaultRowHeight="15" x14ac:dyDescent="0.25"/>
  <sheetData/>
  <phoneticPr fontId="2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"/>
  <sheetViews>
    <sheetView workbookViewId="0"/>
  </sheetViews>
  <sheetFormatPr baseColWidth="10" defaultColWidth="11.42578125" defaultRowHeight="15" x14ac:dyDescent="0.25"/>
  <sheetData/>
  <phoneticPr fontId="2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"/>
  <sheetViews>
    <sheetView workbookViewId="0"/>
  </sheetViews>
  <sheetFormatPr baseColWidth="10" defaultColWidth="11.42578125" defaultRowHeight="15" x14ac:dyDescent="0.25"/>
  <sheetData/>
  <phoneticPr fontId="2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"/>
  <sheetViews>
    <sheetView workbookViewId="0"/>
  </sheetViews>
  <sheetFormatPr baseColWidth="10" defaultColWidth="11.42578125" defaultRowHeight="15" x14ac:dyDescent="0.25"/>
  <sheetData/>
  <phoneticPr fontId="2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"/>
  <sheetViews>
    <sheetView workbookViewId="0"/>
  </sheetViews>
  <sheetFormatPr baseColWidth="10" defaultColWidth="11.42578125" defaultRowHeight="15" x14ac:dyDescent="0.25"/>
  <sheetData/>
  <phoneticPr fontId="2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"/>
  <sheetViews>
    <sheetView workbookViewId="0"/>
  </sheetViews>
  <sheetFormatPr baseColWidth="10" defaultColWidth="11.42578125" defaultRowHeight="15" x14ac:dyDescent="0.25"/>
  <sheetData/>
  <phoneticPr fontId="2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FB199"/>
  <sheetViews>
    <sheetView tabSelected="1" topLeftCell="A4" workbookViewId="0">
      <selection activeCell="C12" sqref="C12"/>
    </sheetView>
  </sheetViews>
  <sheetFormatPr baseColWidth="10" defaultColWidth="11.42578125" defaultRowHeight="15" outlineLevelCol="1" x14ac:dyDescent="0.25"/>
  <cols>
    <col min="3" max="3" width="43.7109375" bestFit="1" customWidth="1"/>
    <col min="16" max="138" width="11.42578125" outlineLevel="1"/>
    <col min="152" max="152" width="5.28515625" style="161" customWidth="1"/>
    <col min="154" max="154" width="22.140625" customWidth="1"/>
    <col min="155" max="155" width="27.28515625" bestFit="1" customWidth="1"/>
    <col min="156" max="156" width="20.85546875" bestFit="1" customWidth="1"/>
    <col min="157" max="157" width="16.7109375" bestFit="1" customWidth="1"/>
  </cols>
  <sheetData>
    <row r="1" spans="1:158" ht="26.25" x14ac:dyDescent="0.4">
      <c r="A1" s="1"/>
      <c r="B1" s="1"/>
      <c r="C1" s="2" t="s">
        <v>0</v>
      </c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4"/>
      <c r="EK1" s="3"/>
      <c r="EL1" s="5"/>
      <c r="EM1" s="6"/>
      <c r="EN1" s="3"/>
      <c r="EX1" s="172" t="s">
        <v>91</v>
      </c>
      <c r="EY1" s="174" t="s">
        <v>92</v>
      </c>
    </row>
    <row r="2" spans="1:158" ht="20.25" x14ac:dyDescent="0.25">
      <c r="A2" s="1"/>
      <c r="B2" s="1"/>
      <c r="C2" s="7"/>
      <c r="D2" s="7"/>
      <c r="E2" s="7"/>
      <c r="F2" s="7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4"/>
      <c r="EK2" s="3"/>
      <c r="EL2" s="5"/>
      <c r="EM2" s="6"/>
      <c r="EN2" s="3"/>
      <c r="EO2" s="162"/>
      <c r="EX2" s="173" t="s">
        <v>93</v>
      </c>
      <c r="EY2" s="175" t="s">
        <v>94</v>
      </c>
    </row>
    <row r="3" spans="1:158" s="1" customFormat="1" ht="21" thickBot="1" x14ac:dyDescent="0.3">
      <c r="C3" s="8" t="s">
        <v>1</v>
      </c>
      <c r="D3" s="8"/>
      <c r="E3" s="8"/>
      <c r="F3" s="9"/>
      <c r="G3" s="10"/>
      <c r="H3" s="10"/>
      <c r="I3" s="10"/>
      <c r="J3" s="10"/>
      <c r="K3" s="10"/>
      <c r="L3" s="10"/>
      <c r="M3" s="10"/>
      <c r="N3" s="3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1"/>
      <c r="EM3" s="12"/>
      <c r="EN3" s="10"/>
      <c r="EO3" s="163"/>
      <c r="EP3" s="10"/>
      <c r="EQ3" s="10"/>
      <c r="ER3" s="3"/>
      <c r="ES3" s="3"/>
      <c r="ET3" s="3"/>
      <c r="EV3" s="164"/>
      <c r="EX3" s="173" t="s">
        <v>95</v>
      </c>
      <c r="EY3" s="175" t="s">
        <v>96</v>
      </c>
      <c r="FA3" s="1" t="e">
        <f ca="1">IF(#REF!&lt;&gt;"",OFFSET(F_PRODUIT,MATCH(#REF!&amp;"*",F_PRODUIT,0)-1,,COUNTIF(F_PRODUIT,#REF!&amp;"*"),1),F_PRODUIT)</f>
        <v>#REF!</v>
      </c>
    </row>
    <row r="4" spans="1:158" s="13" customFormat="1" ht="21" thickBot="1" x14ac:dyDescent="0.3">
      <c r="C4" s="8" t="s">
        <v>2</v>
      </c>
      <c r="D4" s="8"/>
      <c r="E4" s="8"/>
      <c r="F4" s="9"/>
      <c r="G4" s="14"/>
      <c r="H4" s="14"/>
      <c r="I4" s="14"/>
      <c r="J4" s="14"/>
      <c r="K4" s="14"/>
      <c r="L4" s="14"/>
      <c r="M4" s="14"/>
      <c r="N4" s="10"/>
      <c r="O4" s="14"/>
      <c r="P4" s="15">
        <v>1</v>
      </c>
      <c r="Q4" s="14"/>
      <c r="R4" s="14"/>
      <c r="S4" s="14"/>
      <c r="T4" s="14"/>
      <c r="U4" s="14"/>
      <c r="V4" s="14"/>
      <c r="W4" s="14"/>
      <c r="X4" s="14"/>
      <c r="Y4" s="14"/>
      <c r="Z4" s="14"/>
      <c r="AA4" s="16">
        <v>1</v>
      </c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6">
        <v>1</v>
      </c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6">
        <v>1</v>
      </c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6">
        <v>1</v>
      </c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6">
        <v>0</v>
      </c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6">
        <v>0</v>
      </c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6">
        <v>0</v>
      </c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6">
        <v>0</v>
      </c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6">
        <v>0</v>
      </c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6">
        <v>0</v>
      </c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5">
        <v>0</v>
      </c>
      <c r="EH4" s="14"/>
      <c r="EI4" s="17">
        <f>P4+AA4+AL4+AW4+BH4+BS4+CD4+CO4+CZ4+DK4+DV4+EG4</f>
        <v>5</v>
      </c>
      <c r="EJ4" s="14"/>
      <c r="EK4" s="14"/>
      <c r="EL4" s="18"/>
      <c r="EM4" s="12"/>
      <c r="EN4" s="14"/>
      <c r="EO4" s="165"/>
      <c r="EP4" s="14"/>
      <c r="EQ4" s="14"/>
      <c r="ER4" s="7"/>
      <c r="ES4" s="7"/>
      <c r="ET4" s="7"/>
      <c r="EV4" s="166"/>
      <c r="EX4" s="173" t="s">
        <v>97</v>
      </c>
      <c r="EY4" s="175" t="s">
        <v>98</v>
      </c>
    </row>
    <row r="5" spans="1:158" s="21" customFormat="1" ht="20.45" customHeight="1" x14ac:dyDescent="0.25">
      <c r="A5" s="216"/>
      <c r="B5" s="218" t="s">
        <v>4</v>
      </c>
      <c r="C5" s="213" t="s">
        <v>5</v>
      </c>
      <c r="D5" s="198" t="s">
        <v>6</v>
      </c>
      <c r="E5" s="198" t="s">
        <v>7</v>
      </c>
      <c r="F5" s="198" t="s">
        <v>8</v>
      </c>
      <c r="G5" s="189" t="s">
        <v>9</v>
      </c>
      <c r="H5" s="190"/>
      <c r="I5" s="190"/>
      <c r="J5" s="190"/>
      <c r="K5" s="190"/>
      <c r="L5" s="190"/>
      <c r="M5" s="190"/>
      <c r="N5" s="190"/>
      <c r="O5" s="190"/>
      <c r="P5" s="190"/>
      <c r="Q5" s="191"/>
      <c r="R5" s="189" t="s">
        <v>10</v>
      </c>
      <c r="S5" s="190"/>
      <c r="T5" s="190"/>
      <c r="U5" s="190"/>
      <c r="V5" s="190"/>
      <c r="W5" s="190"/>
      <c r="X5" s="190"/>
      <c r="Y5" s="190"/>
      <c r="Z5" s="190"/>
      <c r="AA5" s="190"/>
      <c r="AB5" s="191"/>
      <c r="AC5" s="189" t="s">
        <v>11</v>
      </c>
      <c r="AD5" s="190"/>
      <c r="AE5" s="190"/>
      <c r="AF5" s="190"/>
      <c r="AG5" s="190"/>
      <c r="AH5" s="190"/>
      <c r="AI5" s="190"/>
      <c r="AJ5" s="190"/>
      <c r="AK5" s="190"/>
      <c r="AL5" s="190"/>
      <c r="AM5" s="191"/>
      <c r="AN5" s="189" t="s">
        <v>12</v>
      </c>
      <c r="AO5" s="190"/>
      <c r="AP5" s="190"/>
      <c r="AQ5" s="190"/>
      <c r="AR5" s="190"/>
      <c r="AS5" s="190"/>
      <c r="AT5" s="190"/>
      <c r="AU5" s="190"/>
      <c r="AV5" s="190"/>
      <c r="AW5" s="190"/>
      <c r="AX5" s="191"/>
      <c r="AY5" s="189" t="s">
        <v>13</v>
      </c>
      <c r="AZ5" s="190"/>
      <c r="BA5" s="190"/>
      <c r="BB5" s="190"/>
      <c r="BC5" s="190"/>
      <c r="BD5" s="190"/>
      <c r="BE5" s="190"/>
      <c r="BF5" s="190"/>
      <c r="BG5" s="190"/>
      <c r="BH5" s="190"/>
      <c r="BI5" s="191"/>
      <c r="BJ5" s="189" t="s">
        <v>14</v>
      </c>
      <c r="BK5" s="190"/>
      <c r="BL5" s="190"/>
      <c r="BM5" s="190"/>
      <c r="BN5" s="190"/>
      <c r="BO5" s="190"/>
      <c r="BP5" s="190"/>
      <c r="BQ5" s="190"/>
      <c r="BR5" s="190"/>
      <c r="BS5" s="190"/>
      <c r="BT5" s="191"/>
      <c r="BU5" s="189" t="s">
        <v>15</v>
      </c>
      <c r="BV5" s="190"/>
      <c r="BW5" s="190"/>
      <c r="BX5" s="190"/>
      <c r="BY5" s="190"/>
      <c r="BZ5" s="190"/>
      <c r="CA5" s="190"/>
      <c r="CB5" s="190"/>
      <c r="CC5" s="190"/>
      <c r="CD5" s="190"/>
      <c r="CE5" s="191"/>
      <c r="CF5" s="189" t="s">
        <v>16</v>
      </c>
      <c r="CG5" s="190"/>
      <c r="CH5" s="190"/>
      <c r="CI5" s="190"/>
      <c r="CJ5" s="190"/>
      <c r="CK5" s="190"/>
      <c r="CL5" s="190"/>
      <c r="CM5" s="190"/>
      <c r="CN5" s="190"/>
      <c r="CO5" s="190"/>
      <c r="CP5" s="191"/>
      <c r="CQ5" s="189" t="s">
        <v>17</v>
      </c>
      <c r="CR5" s="190"/>
      <c r="CS5" s="190"/>
      <c r="CT5" s="190"/>
      <c r="CU5" s="190"/>
      <c r="CV5" s="190"/>
      <c r="CW5" s="190"/>
      <c r="CX5" s="190"/>
      <c r="CY5" s="190"/>
      <c r="CZ5" s="190"/>
      <c r="DA5" s="191"/>
      <c r="DB5" s="189" t="s">
        <v>18</v>
      </c>
      <c r="DC5" s="190"/>
      <c r="DD5" s="190"/>
      <c r="DE5" s="190"/>
      <c r="DF5" s="190"/>
      <c r="DG5" s="190"/>
      <c r="DH5" s="190"/>
      <c r="DI5" s="190"/>
      <c r="DJ5" s="190"/>
      <c r="DK5" s="190"/>
      <c r="DL5" s="191"/>
      <c r="DM5" s="189" t="s">
        <v>19</v>
      </c>
      <c r="DN5" s="190"/>
      <c r="DO5" s="190"/>
      <c r="DP5" s="190"/>
      <c r="DQ5" s="190"/>
      <c r="DR5" s="190"/>
      <c r="DS5" s="190"/>
      <c r="DT5" s="190"/>
      <c r="DU5" s="190"/>
      <c r="DV5" s="190"/>
      <c r="DW5" s="191"/>
      <c r="DX5" s="189" t="s">
        <v>20</v>
      </c>
      <c r="DY5" s="190"/>
      <c r="DZ5" s="190"/>
      <c r="EA5" s="190"/>
      <c r="EB5" s="190"/>
      <c r="EC5" s="190"/>
      <c r="ED5" s="190"/>
      <c r="EE5" s="190"/>
      <c r="EF5" s="190"/>
      <c r="EG5" s="190"/>
      <c r="EH5" s="191"/>
      <c r="EI5" s="195" t="s">
        <v>21</v>
      </c>
      <c r="EJ5" s="201" t="s">
        <v>22</v>
      </c>
      <c r="EK5" s="204" t="s">
        <v>23</v>
      </c>
      <c r="EL5" s="204" t="s">
        <v>24</v>
      </c>
      <c r="EM5" s="183" t="s">
        <v>25</v>
      </c>
      <c r="EN5" s="186" t="s">
        <v>26</v>
      </c>
      <c r="EO5" s="167"/>
      <c r="EP5" s="19"/>
      <c r="EQ5" s="19"/>
      <c r="ER5" s="20"/>
      <c r="ES5" s="20"/>
      <c r="ET5" s="20"/>
      <c r="EV5" s="168"/>
      <c r="EX5" s="173" t="s">
        <v>41</v>
      </c>
      <c r="EY5" s="175" t="s">
        <v>99</v>
      </c>
      <c r="FA5" s="21" t="str">
        <f>VLOOKUP(FB5,Liste_produit,2,FALSE)</f>
        <v>147411</v>
      </c>
      <c r="FB5" s="169" t="s">
        <v>93</v>
      </c>
    </row>
    <row r="6" spans="1:158" s="21" customFormat="1" ht="21" thickBot="1" x14ac:dyDescent="0.3">
      <c r="A6" s="217" t="s">
        <v>458</v>
      </c>
      <c r="B6" s="219"/>
      <c r="C6" s="214"/>
      <c r="D6" s="199"/>
      <c r="E6" s="199"/>
      <c r="F6" s="199"/>
      <c r="G6" s="192"/>
      <c r="H6" s="193"/>
      <c r="I6" s="193"/>
      <c r="J6" s="193"/>
      <c r="K6" s="193"/>
      <c r="L6" s="193"/>
      <c r="M6" s="193"/>
      <c r="N6" s="193"/>
      <c r="O6" s="193"/>
      <c r="P6" s="193"/>
      <c r="Q6" s="194"/>
      <c r="R6" s="192"/>
      <c r="S6" s="193"/>
      <c r="T6" s="193"/>
      <c r="U6" s="193"/>
      <c r="V6" s="193"/>
      <c r="W6" s="193"/>
      <c r="X6" s="193"/>
      <c r="Y6" s="193"/>
      <c r="Z6" s="193"/>
      <c r="AA6" s="193"/>
      <c r="AB6" s="194"/>
      <c r="AC6" s="192"/>
      <c r="AD6" s="193"/>
      <c r="AE6" s="193"/>
      <c r="AF6" s="193"/>
      <c r="AG6" s="193"/>
      <c r="AH6" s="193"/>
      <c r="AI6" s="193"/>
      <c r="AJ6" s="193"/>
      <c r="AK6" s="193"/>
      <c r="AL6" s="193"/>
      <c r="AM6" s="194"/>
      <c r="AN6" s="192"/>
      <c r="AO6" s="193"/>
      <c r="AP6" s="193"/>
      <c r="AQ6" s="193"/>
      <c r="AR6" s="193"/>
      <c r="AS6" s="193"/>
      <c r="AT6" s="193"/>
      <c r="AU6" s="193"/>
      <c r="AV6" s="193"/>
      <c r="AW6" s="193"/>
      <c r="AX6" s="194"/>
      <c r="AY6" s="192"/>
      <c r="AZ6" s="193"/>
      <c r="BA6" s="193"/>
      <c r="BB6" s="193"/>
      <c r="BC6" s="193"/>
      <c r="BD6" s="193"/>
      <c r="BE6" s="193"/>
      <c r="BF6" s="193"/>
      <c r="BG6" s="193"/>
      <c r="BH6" s="193"/>
      <c r="BI6" s="194"/>
      <c r="BJ6" s="192"/>
      <c r="BK6" s="193"/>
      <c r="BL6" s="193"/>
      <c r="BM6" s="193"/>
      <c r="BN6" s="193"/>
      <c r="BO6" s="193"/>
      <c r="BP6" s="193"/>
      <c r="BQ6" s="193"/>
      <c r="BR6" s="193"/>
      <c r="BS6" s="193"/>
      <c r="BT6" s="194"/>
      <c r="BU6" s="192"/>
      <c r="BV6" s="193"/>
      <c r="BW6" s="193"/>
      <c r="BX6" s="193"/>
      <c r="BY6" s="193"/>
      <c r="BZ6" s="193"/>
      <c r="CA6" s="193"/>
      <c r="CB6" s="193"/>
      <c r="CC6" s="193"/>
      <c r="CD6" s="193"/>
      <c r="CE6" s="194"/>
      <c r="CF6" s="192"/>
      <c r="CG6" s="193"/>
      <c r="CH6" s="193"/>
      <c r="CI6" s="193"/>
      <c r="CJ6" s="193"/>
      <c r="CK6" s="193"/>
      <c r="CL6" s="193"/>
      <c r="CM6" s="193"/>
      <c r="CN6" s="193"/>
      <c r="CO6" s="193"/>
      <c r="CP6" s="194"/>
      <c r="CQ6" s="192"/>
      <c r="CR6" s="193"/>
      <c r="CS6" s="193"/>
      <c r="CT6" s="193"/>
      <c r="CU6" s="193"/>
      <c r="CV6" s="193"/>
      <c r="CW6" s="193"/>
      <c r="CX6" s="193"/>
      <c r="CY6" s="193"/>
      <c r="CZ6" s="193"/>
      <c r="DA6" s="194"/>
      <c r="DB6" s="192"/>
      <c r="DC6" s="193"/>
      <c r="DD6" s="193"/>
      <c r="DE6" s="193"/>
      <c r="DF6" s="193"/>
      <c r="DG6" s="193"/>
      <c r="DH6" s="193"/>
      <c r="DI6" s="193"/>
      <c r="DJ6" s="193"/>
      <c r="DK6" s="193"/>
      <c r="DL6" s="194"/>
      <c r="DM6" s="192"/>
      <c r="DN6" s="193"/>
      <c r="DO6" s="193"/>
      <c r="DP6" s="193"/>
      <c r="DQ6" s="193"/>
      <c r="DR6" s="193"/>
      <c r="DS6" s="193"/>
      <c r="DT6" s="193"/>
      <c r="DU6" s="193"/>
      <c r="DV6" s="193"/>
      <c r="DW6" s="194"/>
      <c r="DX6" s="192"/>
      <c r="DY6" s="193"/>
      <c r="DZ6" s="193"/>
      <c r="EA6" s="193"/>
      <c r="EB6" s="193"/>
      <c r="EC6" s="193"/>
      <c r="ED6" s="193"/>
      <c r="EE6" s="193"/>
      <c r="EF6" s="193"/>
      <c r="EG6" s="193"/>
      <c r="EH6" s="194"/>
      <c r="EI6" s="196"/>
      <c r="EJ6" s="202"/>
      <c r="EK6" s="205"/>
      <c r="EL6" s="205"/>
      <c r="EM6" s="184"/>
      <c r="EN6" s="187"/>
      <c r="EO6" s="167"/>
      <c r="EP6" s="19"/>
      <c r="EQ6" s="19"/>
      <c r="ER6" s="20"/>
      <c r="ES6" s="20"/>
      <c r="ET6" s="20"/>
      <c r="EV6" s="168"/>
      <c r="EX6" s="173" t="s">
        <v>100</v>
      </c>
      <c r="EY6" s="175" t="s">
        <v>101</v>
      </c>
    </row>
    <row r="7" spans="1:158" s="1" customFormat="1" ht="31.15" customHeight="1" thickBot="1" x14ac:dyDescent="0.3">
      <c r="A7" s="221" t="s">
        <v>459</v>
      </c>
      <c r="B7" s="220"/>
      <c r="C7" s="215"/>
      <c r="D7" s="200"/>
      <c r="E7" s="200"/>
      <c r="F7" s="200"/>
      <c r="G7" s="22" t="s">
        <v>27</v>
      </c>
      <c r="H7" s="23" t="s">
        <v>28</v>
      </c>
      <c r="I7" s="23" t="s">
        <v>29</v>
      </c>
      <c r="J7" s="23" t="s">
        <v>30</v>
      </c>
      <c r="K7" s="24" t="s">
        <v>31</v>
      </c>
      <c r="L7" s="22" t="s">
        <v>32</v>
      </c>
      <c r="M7" s="25" t="s">
        <v>33</v>
      </c>
      <c r="N7" s="26" t="s">
        <v>34</v>
      </c>
      <c r="O7" s="26" t="s">
        <v>35</v>
      </c>
      <c r="P7" s="27" t="s">
        <v>36</v>
      </c>
      <c r="Q7" s="28" t="s">
        <v>37</v>
      </c>
      <c r="R7" s="29" t="s">
        <v>27</v>
      </c>
      <c r="S7" s="23" t="s">
        <v>28</v>
      </c>
      <c r="T7" s="23" t="s">
        <v>29</v>
      </c>
      <c r="U7" s="23" t="s">
        <v>30</v>
      </c>
      <c r="V7" s="24" t="s">
        <v>31</v>
      </c>
      <c r="W7" s="22" t="s">
        <v>32</v>
      </c>
      <c r="X7" s="25" t="s">
        <v>33</v>
      </c>
      <c r="Y7" s="26" t="s">
        <v>34</v>
      </c>
      <c r="Z7" s="26" t="s">
        <v>35</v>
      </c>
      <c r="AA7" s="27" t="s">
        <v>36</v>
      </c>
      <c r="AB7" s="28" t="s">
        <v>37</v>
      </c>
      <c r="AC7" s="29" t="s">
        <v>27</v>
      </c>
      <c r="AD7" s="23" t="s">
        <v>28</v>
      </c>
      <c r="AE7" s="23" t="s">
        <v>29</v>
      </c>
      <c r="AF7" s="23" t="s">
        <v>30</v>
      </c>
      <c r="AG7" s="24" t="s">
        <v>31</v>
      </c>
      <c r="AH7" s="22" t="s">
        <v>32</v>
      </c>
      <c r="AI7" s="25" t="s">
        <v>33</v>
      </c>
      <c r="AJ7" s="26" t="s">
        <v>38</v>
      </c>
      <c r="AK7" s="26" t="s">
        <v>35</v>
      </c>
      <c r="AL7" s="27" t="s">
        <v>36</v>
      </c>
      <c r="AM7" s="28" t="s">
        <v>37</v>
      </c>
      <c r="AN7" s="29" t="s">
        <v>27</v>
      </c>
      <c r="AO7" s="23" t="s">
        <v>28</v>
      </c>
      <c r="AP7" s="23" t="s">
        <v>29</v>
      </c>
      <c r="AQ7" s="23" t="s">
        <v>30</v>
      </c>
      <c r="AR7" s="24" t="s">
        <v>31</v>
      </c>
      <c r="AS7" s="22" t="s">
        <v>32</v>
      </c>
      <c r="AT7" s="25" t="s">
        <v>33</v>
      </c>
      <c r="AU7" s="26" t="s">
        <v>38</v>
      </c>
      <c r="AV7" s="26" t="s">
        <v>35</v>
      </c>
      <c r="AW7" s="27" t="s">
        <v>36</v>
      </c>
      <c r="AX7" s="28" t="s">
        <v>37</v>
      </c>
      <c r="AY7" s="29" t="s">
        <v>27</v>
      </c>
      <c r="AZ7" s="23" t="s">
        <v>28</v>
      </c>
      <c r="BA7" s="23" t="s">
        <v>29</v>
      </c>
      <c r="BB7" s="23" t="s">
        <v>30</v>
      </c>
      <c r="BC7" s="24" t="s">
        <v>31</v>
      </c>
      <c r="BD7" s="22" t="s">
        <v>32</v>
      </c>
      <c r="BE7" s="25" t="s">
        <v>33</v>
      </c>
      <c r="BF7" s="26" t="s">
        <v>38</v>
      </c>
      <c r="BG7" s="26" t="s">
        <v>35</v>
      </c>
      <c r="BH7" s="27" t="s">
        <v>36</v>
      </c>
      <c r="BI7" s="28" t="s">
        <v>37</v>
      </c>
      <c r="BJ7" s="29" t="s">
        <v>27</v>
      </c>
      <c r="BK7" s="23" t="s">
        <v>28</v>
      </c>
      <c r="BL7" s="23" t="s">
        <v>29</v>
      </c>
      <c r="BM7" s="23" t="s">
        <v>30</v>
      </c>
      <c r="BN7" s="24" t="s">
        <v>31</v>
      </c>
      <c r="BO7" s="22" t="s">
        <v>32</v>
      </c>
      <c r="BP7" s="25" t="s">
        <v>33</v>
      </c>
      <c r="BQ7" s="26" t="s">
        <v>38</v>
      </c>
      <c r="BR7" s="26" t="s">
        <v>35</v>
      </c>
      <c r="BS7" s="27" t="s">
        <v>36</v>
      </c>
      <c r="BT7" s="28" t="s">
        <v>37</v>
      </c>
      <c r="BU7" s="29" t="s">
        <v>27</v>
      </c>
      <c r="BV7" s="23" t="s">
        <v>28</v>
      </c>
      <c r="BW7" s="23" t="s">
        <v>29</v>
      </c>
      <c r="BX7" s="23" t="s">
        <v>30</v>
      </c>
      <c r="BY7" s="24" t="s">
        <v>31</v>
      </c>
      <c r="BZ7" s="22" t="s">
        <v>32</v>
      </c>
      <c r="CA7" s="25" t="s">
        <v>33</v>
      </c>
      <c r="CB7" s="26" t="s">
        <v>38</v>
      </c>
      <c r="CC7" s="26" t="s">
        <v>35</v>
      </c>
      <c r="CD7" s="27" t="s">
        <v>36</v>
      </c>
      <c r="CE7" s="28" t="s">
        <v>37</v>
      </c>
      <c r="CF7" s="29" t="s">
        <v>27</v>
      </c>
      <c r="CG7" s="23" t="s">
        <v>28</v>
      </c>
      <c r="CH7" s="23" t="s">
        <v>29</v>
      </c>
      <c r="CI7" s="23" t="s">
        <v>30</v>
      </c>
      <c r="CJ7" s="24" t="s">
        <v>31</v>
      </c>
      <c r="CK7" s="22" t="s">
        <v>32</v>
      </c>
      <c r="CL7" s="25" t="s">
        <v>33</v>
      </c>
      <c r="CM7" s="26" t="s">
        <v>38</v>
      </c>
      <c r="CN7" s="26" t="s">
        <v>35</v>
      </c>
      <c r="CO7" s="27" t="s">
        <v>36</v>
      </c>
      <c r="CP7" s="28" t="s">
        <v>37</v>
      </c>
      <c r="CQ7" s="29" t="s">
        <v>27</v>
      </c>
      <c r="CR7" s="23" t="s">
        <v>28</v>
      </c>
      <c r="CS7" s="23" t="s">
        <v>29</v>
      </c>
      <c r="CT7" s="23" t="s">
        <v>30</v>
      </c>
      <c r="CU7" s="24" t="s">
        <v>31</v>
      </c>
      <c r="CV7" s="22" t="s">
        <v>32</v>
      </c>
      <c r="CW7" s="25" t="s">
        <v>33</v>
      </c>
      <c r="CX7" s="26" t="s">
        <v>38</v>
      </c>
      <c r="CY7" s="26" t="s">
        <v>35</v>
      </c>
      <c r="CZ7" s="27" t="s">
        <v>36</v>
      </c>
      <c r="DA7" s="28" t="s">
        <v>37</v>
      </c>
      <c r="DB7" s="29" t="s">
        <v>27</v>
      </c>
      <c r="DC7" s="23" t="s">
        <v>28</v>
      </c>
      <c r="DD7" s="23" t="s">
        <v>29</v>
      </c>
      <c r="DE7" s="23" t="s">
        <v>30</v>
      </c>
      <c r="DF7" s="24" t="s">
        <v>31</v>
      </c>
      <c r="DG7" s="22" t="s">
        <v>32</v>
      </c>
      <c r="DH7" s="25" t="s">
        <v>33</v>
      </c>
      <c r="DI7" s="26" t="s">
        <v>38</v>
      </c>
      <c r="DJ7" s="26" t="s">
        <v>35</v>
      </c>
      <c r="DK7" s="27" t="s">
        <v>36</v>
      </c>
      <c r="DL7" s="28" t="s">
        <v>37</v>
      </c>
      <c r="DM7" s="29" t="s">
        <v>27</v>
      </c>
      <c r="DN7" s="23" t="s">
        <v>28</v>
      </c>
      <c r="DO7" s="23" t="s">
        <v>29</v>
      </c>
      <c r="DP7" s="23" t="s">
        <v>30</v>
      </c>
      <c r="DQ7" s="24" t="s">
        <v>31</v>
      </c>
      <c r="DR7" s="22" t="s">
        <v>32</v>
      </c>
      <c r="DS7" s="25" t="s">
        <v>33</v>
      </c>
      <c r="DT7" s="26" t="s">
        <v>38</v>
      </c>
      <c r="DU7" s="26" t="s">
        <v>35</v>
      </c>
      <c r="DV7" s="27" t="s">
        <v>36</v>
      </c>
      <c r="DW7" s="28" t="s">
        <v>37</v>
      </c>
      <c r="DX7" s="29" t="s">
        <v>27</v>
      </c>
      <c r="DY7" s="23" t="s">
        <v>28</v>
      </c>
      <c r="DZ7" s="23" t="s">
        <v>29</v>
      </c>
      <c r="EA7" s="23" t="s">
        <v>30</v>
      </c>
      <c r="EB7" s="24" t="s">
        <v>31</v>
      </c>
      <c r="EC7" s="22" t="s">
        <v>32</v>
      </c>
      <c r="ED7" s="25" t="s">
        <v>33</v>
      </c>
      <c r="EE7" s="26" t="s">
        <v>38</v>
      </c>
      <c r="EF7" s="26" t="s">
        <v>35</v>
      </c>
      <c r="EG7" s="27" t="s">
        <v>36</v>
      </c>
      <c r="EH7" s="28" t="s">
        <v>37</v>
      </c>
      <c r="EI7" s="197"/>
      <c r="EJ7" s="203"/>
      <c r="EK7" s="206"/>
      <c r="EL7" s="206"/>
      <c r="EM7" s="185"/>
      <c r="EN7" s="188"/>
      <c r="EO7" s="163"/>
      <c r="EP7" s="10"/>
      <c r="EQ7" s="10"/>
      <c r="ER7" s="3"/>
      <c r="ES7" s="3"/>
      <c r="ET7" s="3"/>
      <c r="EV7" s="164"/>
      <c r="EX7" s="173" t="s">
        <v>102</v>
      </c>
      <c r="EY7" s="175" t="s">
        <v>103</v>
      </c>
    </row>
    <row r="8" spans="1:158" x14ac:dyDescent="0.25">
      <c r="EX8" s="173"/>
      <c r="EY8" s="175"/>
    </row>
    <row r="9" spans="1:158" x14ac:dyDescent="0.25">
      <c r="EX9" s="173"/>
      <c r="EY9" s="175"/>
    </row>
    <row r="10" spans="1:158" x14ac:dyDescent="0.25">
      <c r="EX10" s="173"/>
      <c r="EY10" s="175"/>
    </row>
    <row r="11" spans="1:158" x14ac:dyDescent="0.25">
      <c r="EX11" s="173"/>
      <c r="EY11" s="175"/>
    </row>
    <row r="12" spans="1:158" x14ac:dyDescent="0.25">
      <c r="EX12" s="173"/>
      <c r="EY12" s="175"/>
    </row>
    <row r="13" spans="1:158" x14ac:dyDescent="0.25">
      <c r="EX13" s="173"/>
      <c r="EY13" s="175"/>
    </row>
    <row r="14" spans="1:158" x14ac:dyDescent="0.25">
      <c r="EX14" s="173"/>
      <c r="EY14" s="175"/>
    </row>
    <row r="15" spans="1:158" x14ac:dyDescent="0.25">
      <c r="EX15" s="173"/>
      <c r="EY15" s="175"/>
    </row>
    <row r="16" spans="1:158" x14ac:dyDescent="0.25">
      <c r="EX16" s="173"/>
      <c r="EY16" s="175"/>
    </row>
    <row r="17" spans="154:155" x14ac:dyDescent="0.25">
      <c r="EX17" s="173"/>
      <c r="EY17" s="175"/>
    </row>
    <row r="18" spans="154:155" x14ac:dyDescent="0.25">
      <c r="EX18" s="173" t="s">
        <v>104</v>
      </c>
      <c r="EY18" s="175" t="s">
        <v>105</v>
      </c>
    </row>
    <row r="19" spans="154:155" x14ac:dyDescent="0.25">
      <c r="EX19" s="173" t="s">
        <v>106</v>
      </c>
      <c r="EY19" s="175" t="s">
        <v>107</v>
      </c>
    </row>
    <row r="20" spans="154:155" x14ac:dyDescent="0.25">
      <c r="EX20" s="173" t="s">
        <v>108</v>
      </c>
      <c r="EY20" s="175" t="s">
        <v>109</v>
      </c>
    </row>
    <row r="21" spans="154:155" x14ac:dyDescent="0.25">
      <c r="EX21" s="173" t="s">
        <v>110</v>
      </c>
      <c r="EY21" s="175" t="s">
        <v>111</v>
      </c>
    </row>
    <row r="22" spans="154:155" x14ac:dyDescent="0.25">
      <c r="EX22" s="173" t="s">
        <v>112</v>
      </c>
      <c r="EY22" s="175" t="s">
        <v>113</v>
      </c>
    </row>
    <row r="23" spans="154:155" x14ac:dyDescent="0.25">
      <c r="EX23" s="173" t="s">
        <v>114</v>
      </c>
      <c r="EY23" s="175" t="s">
        <v>115</v>
      </c>
    </row>
    <row r="24" spans="154:155" x14ac:dyDescent="0.25">
      <c r="EX24" s="173" t="s">
        <v>116</v>
      </c>
      <c r="EY24" s="175" t="s">
        <v>117</v>
      </c>
    </row>
    <row r="25" spans="154:155" x14ac:dyDescent="0.25">
      <c r="EX25" s="173" t="s">
        <v>118</v>
      </c>
      <c r="EY25" s="175" t="s">
        <v>119</v>
      </c>
    </row>
    <row r="26" spans="154:155" x14ac:dyDescent="0.25">
      <c r="EX26" s="173" t="s">
        <v>120</v>
      </c>
      <c r="EY26" s="175" t="s">
        <v>121</v>
      </c>
    </row>
    <row r="27" spans="154:155" x14ac:dyDescent="0.25">
      <c r="EX27" s="173" t="s">
        <v>122</v>
      </c>
      <c r="EY27" s="175" t="s">
        <v>123</v>
      </c>
    </row>
    <row r="28" spans="154:155" x14ac:dyDescent="0.25">
      <c r="EX28" s="173" t="s">
        <v>124</v>
      </c>
      <c r="EY28" s="175" t="s">
        <v>125</v>
      </c>
    </row>
    <row r="29" spans="154:155" x14ac:dyDescent="0.25">
      <c r="EX29" s="173" t="s">
        <v>126</v>
      </c>
      <c r="EY29" s="175" t="s">
        <v>127</v>
      </c>
    </row>
    <row r="30" spans="154:155" x14ac:dyDescent="0.25">
      <c r="EX30" s="173" t="s">
        <v>89</v>
      </c>
      <c r="EY30" s="175" t="s">
        <v>128</v>
      </c>
    </row>
    <row r="31" spans="154:155" x14ac:dyDescent="0.25">
      <c r="EX31" s="173" t="s">
        <v>129</v>
      </c>
      <c r="EY31" s="175" t="s">
        <v>130</v>
      </c>
    </row>
    <row r="32" spans="154:155" x14ac:dyDescent="0.25">
      <c r="EX32" s="173" t="s">
        <v>131</v>
      </c>
      <c r="EY32" s="175" t="s">
        <v>132</v>
      </c>
    </row>
    <row r="33" spans="154:155" x14ac:dyDescent="0.25">
      <c r="EX33" s="173" t="s">
        <v>133</v>
      </c>
      <c r="EY33" s="175" t="s">
        <v>134</v>
      </c>
    </row>
    <row r="34" spans="154:155" x14ac:dyDescent="0.25">
      <c r="EX34" s="173" t="s">
        <v>135</v>
      </c>
      <c r="EY34" s="175" t="s">
        <v>136</v>
      </c>
    </row>
    <row r="35" spans="154:155" x14ac:dyDescent="0.25">
      <c r="EX35" s="173" t="s">
        <v>137</v>
      </c>
      <c r="EY35" s="175" t="s">
        <v>138</v>
      </c>
    </row>
    <row r="36" spans="154:155" x14ac:dyDescent="0.25">
      <c r="EX36" s="173" t="s">
        <v>139</v>
      </c>
      <c r="EY36" s="175" t="s">
        <v>140</v>
      </c>
    </row>
    <row r="37" spans="154:155" x14ac:dyDescent="0.25">
      <c r="EX37" s="173" t="s">
        <v>141</v>
      </c>
      <c r="EY37" s="175" t="s">
        <v>142</v>
      </c>
    </row>
    <row r="38" spans="154:155" x14ac:dyDescent="0.25">
      <c r="EX38" s="173" t="s">
        <v>143</v>
      </c>
      <c r="EY38" s="175" t="s">
        <v>144</v>
      </c>
    </row>
    <row r="39" spans="154:155" x14ac:dyDescent="0.25">
      <c r="EX39" s="173" t="s">
        <v>145</v>
      </c>
      <c r="EY39" s="175" t="s">
        <v>146</v>
      </c>
    </row>
    <row r="40" spans="154:155" x14ac:dyDescent="0.25">
      <c r="EX40" s="173" t="s">
        <v>147</v>
      </c>
      <c r="EY40" s="175" t="s">
        <v>148</v>
      </c>
    </row>
    <row r="41" spans="154:155" x14ac:dyDescent="0.25">
      <c r="EX41" s="173" t="s">
        <v>149</v>
      </c>
      <c r="EY41" s="175" t="s">
        <v>150</v>
      </c>
    </row>
    <row r="42" spans="154:155" x14ac:dyDescent="0.25">
      <c r="EX42" s="173" t="s">
        <v>151</v>
      </c>
      <c r="EY42" s="175" t="s">
        <v>152</v>
      </c>
    </row>
    <row r="43" spans="154:155" x14ac:dyDescent="0.25">
      <c r="EX43" s="173" t="s">
        <v>153</v>
      </c>
      <c r="EY43" s="175" t="s">
        <v>154</v>
      </c>
    </row>
    <row r="44" spans="154:155" x14ac:dyDescent="0.25">
      <c r="EX44" s="173" t="s">
        <v>155</v>
      </c>
      <c r="EY44" s="175" t="s">
        <v>156</v>
      </c>
    </row>
    <row r="45" spans="154:155" x14ac:dyDescent="0.25">
      <c r="EX45" s="173" t="s">
        <v>157</v>
      </c>
      <c r="EY45" s="175" t="s">
        <v>158</v>
      </c>
    </row>
    <row r="46" spans="154:155" x14ac:dyDescent="0.25">
      <c r="EX46" s="173" t="s">
        <v>159</v>
      </c>
      <c r="EY46" s="175" t="s">
        <v>160</v>
      </c>
    </row>
    <row r="47" spans="154:155" x14ac:dyDescent="0.25">
      <c r="EX47" s="173" t="s">
        <v>161</v>
      </c>
      <c r="EY47" s="175" t="s">
        <v>162</v>
      </c>
    </row>
    <row r="48" spans="154:155" x14ac:dyDescent="0.25">
      <c r="EX48" s="173" t="s">
        <v>163</v>
      </c>
      <c r="EY48" s="175" t="s">
        <v>164</v>
      </c>
    </row>
    <row r="49" spans="154:155" x14ac:dyDescent="0.25">
      <c r="EX49" s="173" t="s">
        <v>165</v>
      </c>
      <c r="EY49" s="175" t="s">
        <v>166</v>
      </c>
    </row>
    <row r="50" spans="154:155" x14ac:dyDescent="0.25">
      <c r="EX50" s="173" t="s">
        <v>167</v>
      </c>
      <c r="EY50" s="175" t="s">
        <v>168</v>
      </c>
    </row>
    <row r="51" spans="154:155" x14ac:dyDescent="0.25">
      <c r="EX51" s="173" t="s">
        <v>169</v>
      </c>
      <c r="EY51" s="175" t="s">
        <v>170</v>
      </c>
    </row>
    <row r="52" spans="154:155" x14ac:dyDescent="0.25">
      <c r="EX52" s="173" t="s">
        <v>171</v>
      </c>
      <c r="EY52" s="175" t="s">
        <v>172</v>
      </c>
    </row>
    <row r="53" spans="154:155" x14ac:dyDescent="0.25">
      <c r="EX53" s="173" t="s">
        <v>173</v>
      </c>
      <c r="EY53" s="175" t="s">
        <v>174</v>
      </c>
    </row>
    <row r="54" spans="154:155" x14ac:dyDescent="0.25">
      <c r="EX54" s="173" t="s">
        <v>175</v>
      </c>
      <c r="EY54" s="175" t="s">
        <v>176</v>
      </c>
    </row>
    <row r="55" spans="154:155" x14ac:dyDescent="0.25">
      <c r="EX55" s="173" t="s">
        <v>177</v>
      </c>
      <c r="EY55" s="175" t="s">
        <v>178</v>
      </c>
    </row>
    <row r="56" spans="154:155" x14ac:dyDescent="0.25">
      <c r="EX56" s="173" t="s">
        <v>179</v>
      </c>
      <c r="EY56" s="175" t="s">
        <v>180</v>
      </c>
    </row>
    <row r="57" spans="154:155" x14ac:dyDescent="0.25">
      <c r="EX57" s="173" t="s">
        <v>181</v>
      </c>
      <c r="EY57" s="175" t="s">
        <v>182</v>
      </c>
    </row>
    <row r="58" spans="154:155" x14ac:dyDescent="0.25">
      <c r="EX58" s="173" t="s">
        <v>183</v>
      </c>
      <c r="EY58" s="175" t="s">
        <v>184</v>
      </c>
    </row>
    <row r="59" spans="154:155" x14ac:dyDescent="0.25">
      <c r="EX59" s="173" t="s">
        <v>185</v>
      </c>
      <c r="EY59" s="175" t="s">
        <v>186</v>
      </c>
    </row>
    <row r="60" spans="154:155" x14ac:dyDescent="0.25">
      <c r="EX60" s="173" t="s">
        <v>187</v>
      </c>
      <c r="EY60" s="175" t="s">
        <v>188</v>
      </c>
    </row>
    <row r="61" spans="154:155" x14ac:dyDescent="0.25">
      <c r="EX61" s="173" t="s">
        <v>189</v>
      </c>
      <c r="EY61" s="175" t="s">
        <v>190</v>
      </c>
    </row>
    <row r="62" spans="154:155" x14ac:dyDescent="0.25">
      <c r="EX62" s="173" t="s">
        <v>191</v>
      </c>
      <c r="EY62" s="175" t="s">
        <v>192</v>
      </c>
    </row>
    <row r="63" spans="154:155" x14ac:dyDescent="0.25">
      <c r="EX63" s="173" t="s">
        <v>193</v>
      </c>
      <c r="EY63" s="175" t="s">
        <v>194</v>
      </c>
    </row>
    <row r="64" spans="154:155" x14ac:dyDescent="0.25">
      <c r="EX64" s="173" t="s">
        <v>195</v>
      </c>
      <c r="EY64" s="175" t="s">
        <v>196</v>
      </c>
    </row>
    <row r="65" spans="154:155" x14ac:dyDescent="0.25">
      <c r="EX65" s="173" t="s">
        <v>197</v>
      </c>
      <c r="EY65" s="175" t="s">
        <v>198</v>
      </c>
    </row>
    <row r="66" spans="154:155" x14ac:dyDescent="0.25">
      <c r="EX66" s="173" t="s">
        <v>199</v>
      </c>
      <c r="EY66" s="175" t="s">
        <v>200</v>
      </c>
    </row>
    <row r="67" spans="154:155" x14ac:dyDescent="0.25">
      <c r="EX67" s="173" t="s">
        <v>201</v>
      </c>
      <c r="EY67" s="175" t="s">
        <v>202</v>
      </c>
    </row>
    <row r="68" spans="154:155" x14ac:dyDescent="0.25">
      <c r="EX68" s="173" t="s">
        <v>203</v>
      </c>
      <c r="EY68" s="175" t="s">
        <v>204</v>
      </c>
    </row>
    <row r="69" spans="154:155" x14ac:dyDescent="0.25">
      <c r="EX69" s="173" t="s">
        <v>205</v>
      </c>
      <c r="EY69" s="175" t="s">
        <v>206</v>
      </c>
    </row>
    <row r="70" spans="154:155" x14ac:dyDescent="0.25">
      <c r="EX70" s="173" t="s">
        <v>207</v>
      </c>
      <c r="EY70" s="175" t="s">
        <v>208</v>
      </c>
    </row>
    <row r="71" spans="154:155" x14ac:dyDescent="0.25">
      <c r="EX71" s="173" t="s">
        <v>209</v>
      </c>
      <c r="EY71" s="175" t="s">
        <v>210</v>
      </c>
    </row>
    <row r="72" spans="154:155" x14ac:dyDescent="0.25">
      <c r="EX72" s="173" t="s">
        <v>39</v>
      </c>
      <c r="EY72" s="175" t="s">
        <v>211</v>
      </c>
    </row>
    <row r="73" spans="154:155" x14ac:dyDescent="0.25">
      <c r="EX73" s="173" t="s">
        <v>212</v>
      </c>
      <c r="EY73" s="175" t="s">
        <v>213</v>
      </c>
    </row>
    <row r="74" spans="154:155" x14ac:dyDescent="0.25">
      <c r="EX74" s="173" t="s">
        <v>214</v>
      </c>
      <c r="EY74" s="175" t="s">
        <v>215</v>
      </c>
    </row>
    <row r="75" spans="154:155" x14ac:dyDescent="0.25">
      <c r="EX75" s="173" t="s">
        <v>216</v>
      </c>
      <c r="EY75" s="175" t="s">
        <v>217</v>
      </c>
    </row>
    <row r="76" spans="154:155" x14ac:dyDescent="0.25">
      <c r="EX76" s="173" t="s">
        <v>218</v>
      </c>
      <c r="EY76" s="175" t="s">
        <v>219</v>
      </c>
    </row>
    <row r="77" spans="154:155" x14ac:dyDescent="0.25">
      <c r="EX77" s="173" t="s">
        <v>220</v>
      </c>
      <c r="EY77" s="175" t="s">
        <v>221</v>
      </c>
    </row>
    <row r="78" spans="154:155" x14ac:dyDescent="0.25">
      <c r="EX78" s="173" t="s">
        <v>222</v>
      </c>
      <c r="EY78" s="175" t="s">
        <v>223</v>
      </c>
    </row>
    <row r="79" spans="154:155" x14ac:dyDescent="0.25">
      <c r="EX79" s="173" t="s">
        <v>83</v>
      </c>
      <c r="EY79" s="175" t="s">
        <v>224</v>
      </c>
    </row>
    <row r="80" spans="154:155" x14ac:dyDescent="0.25">
      <c r="EX80" s="173" t="s">
        <v>225</v>
      </c>
      <c r="EY80" s="175" t="s">
        <v>226</v>
      </c>
    </row>
    <row r="81" spans="154:155" x14ac:dyDescent="0.25">
      <c r="EX81" s="173" t="s">
        <v>227</v>
      </c>
      <c r="EY81" s="175" t="s">
        <v>228</v>
      </c>
    </row>
    <row r="82" spans="154:155" x14ac:dyDescent="0.25">
      <c r="EX82" s="173" t="s">
        <v>229</v>
      </c>
      <c r="EY82" s="175" t="s">
        <v>230</v>
      </c>
    </row>
    <row r="83" spans="154:155" x14ac:dyDescent="0.25">
      <c r="EX83" s="173" t="s">
        <v>86</v>
      </c>
      <c r="EY83" s="175" t="s">
        <v>231</v>
      </c>
    </row>
    <row r="84" spans="154:155" x14ac:dyDescent="0.25">
      <c r="EX84" s="173" t="s">
        <v>232</v>
      </c>
      <c r="EY84" s="175" t="s">
        <v>233</v>
      </c>
    </row>
    <row r="85" spans="154:155" x14ac:dyDescent="0.25">
      <c r="EX85" s="173" t="s">
        <v>234</v>
      </c>
      <c r="EY85" s="175" t="s">
        <v>235</v>
      </c>
    </row>
    <row r="86" spans="154:155" x14ac:dyDescent="0.25">
      <c r="EX86" s="173" t="s">
        <v>236</v>
      </c>
      <c r="EY86" s="175" t="s">
        <v>237</v>
      </c>
    </row>
    <row r="87" spans="154:155" x14ac:dyDescent="0.25">
      <c r="EX87" s="173" t="s">
        <v>238</v>
      </c>
      <c r="EY87" s="175" t="s">
        <v>239</v>
      </c>
    </row>
    <row r="88" spans="154:155" x14ac:dyDescent="0.25">
      <c r="EX88" s="173" t="s">
        <v>240</v>
      </c>
      <c r="EY88" s="175" t="s">
        <v>241</v>
      </c>
    </row>
    <row r="89" spans="154:155" x14ac:dyDescent="0.25">
      <c r="EX89" s="173" t="s">
        <v>242</v>
      </c>
      <c r="EY89" s="175" t="s">
        <v>243</v>
      </c>
    </row>
    <row r="90" spans="154:155" x14ac:dyDescent="0.25">
      <c r="EX90" s="173" t="s">
        <v>244</v>
      </c>
      <c r="EY90" s="175" t="s">
        <v>245</v>
      </c>
    </row>
    <row r="91" spans="154:155" x14ac:dyDescent="0.25">
      <c r="EX91" s="173" t="s">
        <v>246</v>
      </c>
      <c r="EY91" s="175" t="s">
        <v>247</v>
      </c>
    </row>
    <row r="92" spans="154:155" x14ac:dyDescent="0.25">
      <c r="EX92" s="173" t="s">
        <v>248</v>
      </c>
      <c r="EY92" s="175" t="s">
        <v>249</v>
      </c>
    </row>
    <row r="93" spans="154:155" x14ac:dyDescent="0.25">
      <c r="EX93" s="173" t="s">
        <v>250</v>
      </c>
      <c r="EY93" s="175" t="s">
        <v>251</v>
      </c>
    </row>
    <row r="94" spans="154:155" x14ac:dyDescent="0.25">
      <c r="EX94" s="173" t="s">
        <v>252</v>
      </c>
      <c r="EY94" s="175" t="s">
        <v>253</v>
      </c>
    </row>
    <row r="95" spans="154:155" x14ac:dyDescent="0.25">
      <c r="EX95" s="173" t="s">
        <v>254</v>
      </c>
      <c r="EY95" s="175" t="s">
        <v>255</v>
      </c>
    </row>
    <row r="96" spans="154:155" x14ac:dyDescent="0.25">
      <c r="EX96" s="173" t="s">
        <v>256</v>
      </c>
      <c r="EY96" s="175" t="s">
        <v>257</v>
      </c>
    </row>
    <row r="97" spans="154:155" x14ac:dyDescent="0.25">
      <c r="EX97" s="173" t="s">
        <v>258</v>
      </c>
      <c r="EY97" s="175" t="s">
        <v>259</v>
      </c>
    </row>
    <row r="98" spans="154:155" x14ac:dyDescent="0.25">
      <c r="EX98" s="173" t="s">
        <v>260</v>
      </c>
      <c r="EY98" s="175" t="s">
        <v>261</v>
      </c>
    </row>
    <row r="99" spans="154:155" x14ac:dyDescent="0.25">
      <c r="EX99" s="173" t="s">
        <v>262</v>
      </c>
      <c r="EY99" s="175" t="s">
        <v>263</v>
      </c>
    </row>
    <row r="100" spans="154:155" x14ac:dyDescent="0.25">
      <c r="EX100" s="173" t="s">
        <v>264</v>
      </c>
      <c r="EY100" s="175" t="s">
        <v>265</v>
      </c>
    </row>
    <row r="101" spans="154:155" x14ac:dyDescent="0.25">
      <c r="EX101" s="173" t="s">
        <v>266</v>
      </c>
      <c r="EY101" s="175" t="s">
        <v>267</v>
      </c>
    </row>
    <row r="102" spans="154:155" x14ac:dyDescent="0.25">
      <c r="EX102" s="173" t="s">
        <v>268</v>
      </c>
      <c r="EY102" s="175" t="s">
        <v>269</v>
      </c>
    </row>
    <row r="103" spans="154:155" x14ac:dyDescent="0.25">
      <c r="EX103" s="173" t="s">
        <v>270</v>
      </c>
      <c r="EY103" s="175" t="s">
        <v>271</v>
      </c>
    </row>
    <row r="104" spans="154:155" x14ac:dyDescent="0.25">
      <c r="EX104" s="173" t="s">
        <v>272</v>
      </c>
      <c r="EY104" s="175" t="s">
        <v>273</v>
      </c>
    </row>
    <row r="105" spans="154:155" x14ac:dyDescent="0.25">
      <c r="EX105" s="173" t="s">
        <v>274</v>
      </c>
      <c r="EY105" s="175" t="s">
        <v>275</v>
      </c>
    </row>
    <row r="106" spans="154:155" x14ac:dyDescent="0.25">
      <c r="EX106" s="173" t="s">
        <v>276</v>
      </c>
      <c r="EY106" s="175" t="s">
        <v>277</v>
      </c>
    </row>
    <row r="107" spans="154:155" x14ac:dyDescent="0.25">
      <c r="EX107" s="173" t="s">
        <v>278</v>
      </c>
      <c r="EY107" s="175" t="s">
        <v>279</v>
      </c>
    </row>
    <row r="108" spans="154:155" x14ac:dyDescent="0.25">
      <c r="EX108" s="173" t="s">
        <v>280</v>
      </c>
      <c r="EY108" s="175" t="s">
        <v>281</v>
      </c>
    </row>
    <row r="109" spans="154:155" x14ac:dyDescent="0.25">
      <c r="EX109" s="173" t="s">
        <v>282</v>
      </c>
      <c r="EY109" s="175" t="s">
        <v>283</v>
      </c>
    </row>
    <row r="110" spans="154:155" x14ac:dyDescent="0.25">
      <c r="EX110" s="173" t="s">
        <v>88</v>
      </c>
      <c r="EY110" s="175" t="s">
        <v>284</v>
      </c>
    </row>
    <row r="111" spans="154:155" x14ac:dyDescent="0.25">
      <c r="EX111" s="173" t="s">
        <v>84</v>
      </c>
      <c r="EY111" s="175" t="s">
        <v>285</v>
      </c>
    </row>
    <row r="112" spans="154:155" x14ac:dyDescent="0.25">
      <c r="EX112" s="173" t="s">
        <v>286</v>
      </c>
      <c r="EY112" s="175" t="s">
        <v>287</v>
      </c>
    </row>
    <row r="113" spans="154:155" x14ac:dyDescent="0.25">
      <c r="EX113" s="173" t="s">
        <v>288</v>
      </c>
      <c r="EY113" s="175" t="s">
        <v>289</v>
      </c>
    </row>
    <row r="114" spans="154:155" x14ac:dyDescent="0.25">
      <c r="EX114" s="173" t="s">
        <v>290</v>
      </c>
      <c r="EY114" s="175" t="s">
        <v>291</v>
      </c>
    </row>
    <row r="115" spans="154:155" x14ac:dyDescent="0.25">
      <c r="EX115" s="173" t="s">
        <v>292</v>
      </c>
      <c r="EY115" s="175" t="s">
        <v>293</v>
      </c>
    </row>
    <row r="116" spans="154:155" x14ac:dyDescent="0.25">
      <c r="EX116" s="173" t="s">
        <v>294</v>
      </c>
      <c r="EY116" s="175" t="s">
        <v>295</v>
      </c>
    </row>
    <row r="117" spans="154:155" x14ac:dyDescent="0.25">
      <c r="EX117" s="173" t="s">
        <v>296</v>
      </c>
      <c r="EY117" s="175" t="s">
        <v>297</v>
      </c>
    </row>
    <row r="118" spans="154:155" x14ac:dyDescent="0.25">
      <c r="EX118" s="173" t="s">
        <v>298</v>
      </c>
      <c r="EY118" s="175" t="s">
        <v>299</v>
      </c>
    </row>
    <row r="119" spans="154:155" x14ac:dyDescent="0.25">
      <c r="EX119" s="173" t="s">
        <v>300</v>
      </c>
      <c r="EY119" s="175" t="s">
        <v>301</v>
      </c>
    </row>
    <row r="120" spans="154:155" x14ac:dyDescent="0.25">
      <c r="EX120" s="173" t="s">
        <v>302</v>
      </c>
      <c r="EY120" s="175" t="s">
        <v>303</v>
      </c>
    </row>
    <row r="121" spans="154:155" x14ac:dyDescent="0.25">
      <c r="EX121" s="173" t="s">
        <v>304</v>
      </c>
      <c r="EY121" s="175" t="s">
        <v>305</v>
      </c>
    </row>
    <row r="122" spans="154:155" x14ac:dyDescent="0.25">
      <c r="EX122" s="173" t="s">
        <v>306</v>
      </c>
      <c r="EY122" s="175" t="s">
        <v>307</v>
      </c>
    </row>
    <row r="123" spans="154:155" x14ac:dyDescent="0.25">
      <c r="EX123" s="173" t="s">
        <v>308</v>
      </c>
      <c r="EY123" s="175" t="s">
        <v>309</v>
      </c>
    </row>
    <row r="124" spans="154:155" x14ac:dyDescent="0.25">
      <c r="EX124" s="173" t="s">
        <v>310</v>
      </c>
      <c r="EY124" s="175" t="s">
        <v>311</v>
      </c>
    </row>
    <row r="125" spans="154:155" x14ac:dyDescent="0.25">
      <c r="EX125" s="173" t="s">
        <v>312</v>
      </c>
      <c r="EY125" s="175" t="s">
        <v>313</v>
      </c>
    </row>
    <row r="126" spans="154:155" x14ac:dyDescent="0.25">
      <c r="EX126" s="173" t="s">
        <v>314</v>
      </c>
      <c r="EY126" s="175" t="s">
        <v>315</v>
      </c>
    </row>
    <row r="127" spans="154:155" x14ac:dyDescent="0.25">
      <c r="EX127" s="173" t="s">
        <v>316</v>
      </c>
      <c r="EY127" s="175" t="s">
        <v>317</v>
      </c>
    </row>
    <row r="128" spans="154:155" x14ac:dyDescent="0.25">
      <c r="EX128" s="173" t="s">
        <v>90</v>
      </c>
      <c r="EY128" s="175" t="s">
        <v>318</v>
      </c>
    </row>
    <row r="129" spans="154:155" x14ac:dyDescent="0.25">
      <c r="EX129" s="173" t="s">
        <v>319</v>
      </c>
      <c r="EY129" s="175" t="s">
        <v>320</v>
      </c>
    </row>
    <row r="130" spans="154:155" x14ac:dyDescent="0.25">
      <c r="EX130" s="173" t="s">
        <v>321</v>
      </c>
      <c r="EY130" s="175" t="s">
        <v>322</v>
      </c>
    </row>
    <row r="131" spans="154:155" x14ac:dyDescent="0.25">
      <c r="EX131" s="173" t="s">
        <v>323</v>
      </c>
      <c r="EY131" s="175" t="s">
        <v>324</v>
      </c>
    </row>
    <row r="132" spans="154:155" x14ac:dyDescent="0.25">
      <c r="EX132" s="173" t="s">
        <v>325</v>
      </c>
      <c r="EY132" s="175" t="s">
        <v>326</v>
      </c>
    </row>
    <row r="133" spans="154:155" x14ac:dyDescent="0.25">
      <c r="EX133" s="173" t="s">
        <v>327</v>
      </c>
      <c r="EY133" s="175" t="s">
        <v>328</v>
      </c>
    </row>
    <row r="134" spans="154:155" x14ac:dyDescent="0.25">
      <c r="EX134" s="173" t="s">
        <v>329</v>
      </c>
      <c r="EY134" s="175" t="s">
        <v>330</v>
      </c>
    </row>
    <row r="135" spans="154:155" x14ac:dyDescent="0.25">
      <c r="EX135" s="173" t="s">
        <v>85</v>
      </c>
      <c r="EY135" s="175" t="s">
        <v>331</v>
      </c>
    </row>
    <row r="136" spans="154:155" x14ac:dyDescent="0.25">
      <c r="EX136" s="173" t="s">
        <v>332</v>
      </c>
      <c r="EY136" s="175" t="s">
        <v>333</v>
      </c>
    </row>
    <row r="137" spans="154:155" x14ac:dyDescent="0.25">
      <c r="EX137" s="173" t="s">
        <v>334</v>
      </c>
      <c r="EY137" s="175" t="s">
        <v>335</v>
      </c>
    </row>
    <row r="138" spans="154:155" x14ac:dyDescent="0.25">
      <c r="EX138" s="173" t="s">
        <v>336</v>
      </c>
      <c r="EY138" s="175" t="s">
        <v>337</v>
      </c>
    </row>
    <row r="139" spans="154:155" x14ac:dyDescent="0.25">
      <c r="EX139" s="173" t="s">
        <v>338</v>
      </c>
      <c r="EY139" s="175" t="s">
        <v>339</v>
      </c>
    </row>
    <row r="140" spans="154:155" x14ac:dyDescent="0.25">
      <c r="EX140" s="173" t="s">
        <v>340</v>
      </c>
      <c r="EY140" s="175" t="s">
        <v>341</v>
      </c>
    </row>
    <row r="141" spans="154:155" x14ac:dyDescent="0.25">
      <c r="EX141" s="173" t="s">
        <v>342</v>
      </c>
      <c r="EY141" s="175" t="s">
        <v>343</v>
      </c>
    </row>
    <row r="142" spans="154:155" x14ac:dyDescent="0.25">
      <c r="EX142" s="173" t="s">
        <v>344</v>
      </c>
      <c r="EY142" s="175" t="s">
        <v>345</v>
      </c>
    </row>
    <row r="143" spans="154:155" x14ac:dyDescent="0.25">
      <c r="EX143" s="173" t="s">
        <v>346</v>
      </c>
      <c r="EY143" s="175" t="s">
        <v>347</v>
      </c>
    </row>
    <row r="144" spans="154:155" x14ac:dyDescent="0.25">
      <c r="EX144" s="173" t="s">
        <v>348</v>
      </c>
      <c r="EY144" s="175" t="s">
        <v>349</v>
      </c>
    </row>
    <row r="145" spans="154:155" x14ac:dyDescent="0.25">
      <c r="EX145" s="173" t="s">
        <v>350</v>
      </c>
      <c r="EY145" s="175" t="s">
        <v>351</v>
      </c>
    </row>
    <row r="146" spans="154:155" x14ac:dyDescent="0.25">
      <c r="EX146" s="173" t="s">
        <v>352</v>
      </c>
      <c r="EY146" s="175" t="s">
        <v>353</v>
      </c>
    </row>
    <row r="147" spans="154:155" x14ac:dyDescent="0.25">
      <c r="EX147" s="173" t="s">
        <v>354</v>
      </c>
      <c r="EY147" s="175" t="s">
        <v>355</v>
      </c>
    </row>
    <row r="148" spans="154:155" x14ac:dyDescent="0.25">
      <c r="EX148" s="173" t="s">
        <v>356</v>
      </c>
      <c r="EY148" s="175" t="s">
        <v>357</v>
      </c>
    </row>
    <row r="149" spans="154:155" x14ac:dyDescent="0.25">
      <c r="EX149" s="173" t="s">
        <v>358</v>
      </c>
      <c r="EY149" s="175" t="s">
        <v>359</v>
      </c>
    </row>
    <row r="150" spans="154:155" x14ac:dyDescent="0.25">
      <c r="EX150" s="173" t="s">
        <v>360</v>
      </c>
      <c r="EY150" s="175" t="s">
        <v>361</v>
      </c>
    </row>
    <row r="151" spans="154:155" x14ac:dyDescent="0.25">
      <c r="EX151" s="173" t="s">
        <v>362</v>
      </c>
      <c r="EY151" s="175" t="s">
        <v>363</v>
      </c>
    </row>
    <row r="152" spans="154:155" x14ac:dyDescent="0.25">
      <c r="EX152" s="173" t="s">
        <v>364</v>
      </c>
      <c r="EY152" s="175" t="s">
        <v>365</v>
      </c>
    </row>
    <row r="153" spans="154:155" x14ac:dyDescent="0.25">
      <c r="EX153" s="173" t="s">
        <v>366</v>
      </c>
      <c r="EY153" s="175" t="s">
        <v>367</v>
      </c>
    </row>
    <row r="154" spans="154:155" x14ac:dyDescent="0.25">
      <c r="EX154" s="173" t="s">
        <v>368</v>
      </c>
      <c r="EY154" s="175" t="s">
        <v>369</v>
      </c>
    </row>
    <row r="155" spans="154:155" x14ac:dyDescent="0.25">
      <c r="EX155" s="173" t="s">
        <v>370</v>
      </c>
      <c r="EY155" s="175" t="s">
        <v>371</v>
      </c>
    </row>
    <row r="156" spans="154:155" x14ac:dyDescent="0.25">
      <c r="EX156" s="173" t="s">
        <v>372</v>
      </c>
      <c r="EY156" s="175" t="s">
        <v>373</v>
      </c>
    </row>
    <row r="157" spans="154:155" x14ac:dyDescent="0.25">
      <c r="EX157" s="173" t="s">
        <v>374</v>
      </c>
      <c r="EY157" s="175" t="s">
        <v>375</v>
      </c>
    </row>
    <row r="158" spans="154:155" x14ac:dyDescent="0.25">
      <c r="EX158" s="173" t="s">
        <v>376</v>
      </c>
      <c r="EY158" s="175" t="s">
        <v>377</v>
      </c>
    </row>
    <row r="159" spans="154:155" x14ac:dyDescent="0.25">
      <c r="EX159" s="173" t="s">
        <v>378</v>
      </c>
      <c r="EY159" s="175" t="s">
        <v>379</v>
      </c>
    </row>
    <row r="160" spans="154:155" x14ac:dyDescent="0.25">
      <c r="EX160" s="173" t="s">
        <v>380</v>
      </c>
      <c r="EY160" s="175" t="s">
        <v>381</v>
      </c>
    </row>
    <row r="161" spans="154:155" x14ac:dyDescent="0.25">
      <c r="EX161" s="173" t="s">
        <v>382</v>
      </c>
      <c r="EY161" s="175" t="s">
        <v>383</v>
      </c>
    </row>
    <row r="162" spans="154:155" x14ac:dyDescent="0.25">
      <c r="EX162" s="173" t="s">
        <v>384</v>
      </c>
      <c r="EY162" s="175" t="s">
        <v>385</v>
      </c>
    </row>
    <row r="163" spans="154:155" x14ac:dyDescent="0.25">
      <c r="EX163" s="173" t="s">
        <v>386</v>
      </c>
      <c r="EY163" s="175" t="s">
        <v>387</v>
      </c>
    </row>
    <row r="164" spans="154:155" x14ac:dyDescent="0.25">
      <c r="EX164" s="173" t="s">
        <v>388</v>
      </c>
      <c r="EY164" s="175" t="s">
        <v>389</v>
      </c>
    </row>
    <row r="165" spans="154:155" x14ac:dyDescent="0.25">
      <c r="EX165" s="173" t="s">
        <v>390</v>
      </c>
      <c r="EY165" s="175" t="s">
        <v>391</v>
      </c>
    </row>
    <row r="166" spans="154:155" x14ac:dyDescent="0.25">
      <c r="EX166" s="173" t="s">
        <v>392</v>
      </c>
      <c r="EY166" s="175" t="s">
        <v>393</v>
      </c>
    </row>
    <row r="167" spans="154:155" x14ac:dyDescent="0.25">
      <c r="EX167" s="173" t="s">
        <v>394</v>
      </c>
      <c r="EY167" s="175" t="s">
        <v>395</v>
      </c>
    </row>
    <row r="168" spans="154:155" x14ac:dyDescent="0.25">
      <c r="EX168" s="173" t="s">
        <v>396</v>
      </c>
      <c r="EY168" s="175" t="s">
        <v>397</v>
      </c>
    </row>
    <row r="169" spans="154:155" x14ac:dyDescent="0.25">
      <c r="EX169" s="173" t="s">
        <v>398</v>
      </c>
      <c r="EY169" s="175" t="s">
        <v>399</v>
      </c>
    </row>
    <row r="170" spans="154:155" x14ac:dyDescent="0.25">
      <c r="EX170" s="173" t="s">
        <v>400</v>
      </c>
      <c r="EY170" s="175" t="s">
        <v>401</v>
      </c>
    </row>
    <row r="171" spans="154:155" x14ac:dyDescent="0.25">
      <c r="EX171" s="173" t="s">
        <v>402</v>
      </c>
      <c r="EY171" s="175" t="s">
        <v>403</v>
      </c>
    </row>
    <row r="172" spans="154:155" x14ac:dyDescent="0.25">
      <c r="EX172" s="173" t="s">
        <v>404</v>
      </c>
      <c r="EY172" s="175" t="s">
        <v>405</v>
      </c>
    </row>
    <row r="173" spans="154:155" x14ac:dyDescent="0.25">
      <c r="EX173" s="173" t="s">
        <v>406</v>
      </c>
      <c r="EY173" s="175" t="s">
        <v>407</v>
      </c>
    </row>
    <row r="174" spans="154:155" x14ac:dyDescent="0.25">
      <c r="EX174" s="173" t="s">
        <v>408</v>
      </c>
      <c r="EY174" s="175" t="s">
        <v>409</v>
      </c>
    </row>
    <row r="175" spans="154:155" x14ac:dyDescent="0.25">
      <c r="EX175" s="173" t="s">
        <v>410</v>
      </c>
      <c r="EY175" s="175" t="s">
        <v>411</v>
      </c>
    </row>
    <row r="176" spans="154:155" x14ac:dyDescent="0.25">
      <c r="EX176" s="173" t="s">
        <v>412</v>
      </c>
      <c r="EY176" s="175" t="s">
        <v>413</v>
      </c>
    </row>
    <row r="177" spans="154:155" x14ac:dyDescent="0.25">
      <c r="EX177" s="173" t="s">
        <v>414</v>
      </c>
      <c r="EY177" s="175" t="s">
        <v>415</v>
      </c>
    </row>
    <row r="178" spans="154:155" x14ac:dyDescent="0.25">
      <c r="EX178" s="173" t="s">
        <v>416</v>
      </c>
      <c r="EY178" s="175" t="s">
        <v>417</v>
      </c>
    </row>
    <row r="179" spans="154:155" x14ac:dyDescent="0.25">
      <c r="EX179" s="173" t="s">
        <v>418</v>
      </c>
      <c r="EY179" s="175" t="s">
        <v>419</v>
      </c>
    </row>
    <row r="180" spans="154:155" x14ac:dyDescent="0.25">
      <c r="EX180" s="173" t="s">
        <v>420</v>
      </c>
      <c r="EY180" s="175" t="s">
        <v>421</v>
      </c>
    </row>
    <row r="181" spans="154:155" x14ac:dyDescent="0.25">
      <c r="EX181" s="173" t="s">
        <v>422</v>
      </c>
      <c r="EY181" s="175" t="s">
        <v>423</v>
      </c>
    </row>
    <row r="182" spans="154:155" x14ac:dyDescent="0.25">
      <c r="EX182" s="173" t="s">
        <v>424</v>
      </c>
      <c r="EY182" s="175" t="s">
        <v>425</v>
      </c>
    </row>
    <row r="183" spans="154:155" x14ac:dyDescent="0.25">
      <c r="EX183" s="173" t="s">
        <v>426</v>
      </c>
      <c r="EY183" s="175" t="s">
        <v>427</v>
      </c>
    </row>
    <row r="184" spans="154:155" x14ac:dyDescent="0.25">
      <c r="EX184" s="173" t="s">
        <v>428</v>
      </c>
      <c r="EY184" s="175" t="s">
        <v>429</v>
      </c>
    </row>
    <row r="185" spans="154:155" x14ac:dyDescent="0.25">
      <c r="EX185" s="173" t="s">
        <v>430</v>
      </c>
      <c r="EY185" s="175" t="s">
        <v>431</v>
      </c>
    </row>
    <row r="186" spans="154:155" x14ac:dyDescent="0.25">
      <c r="EX186" s="173" t="s">
        <v>432</v>
      </c>
      <c r="EY186" s="175" t="s">
        <v>433</v>
      </c>
    </row>
    <row r="187" spans="154:155" x14ac:dyDescent="0.25">
      <c r="EX187" s="173" t="s">
        <v>434</v>
      </c>
      <c r="EY187" s="175" t="s">
        <v>435</v>
      </c>
    </row>
    <row r="188" spans="154:155" x14ac:dyDescent="0.25">
      <c r="EX188" s="173" t="s">
        <v>436</v>
      </c>
      <c r="EY188" s="175" t="s">
        <v>437</v>
      </c>
    </row>
    <row r="189" spans="154:155" x14ac:dyDescent="0.25">
      <c r="EX189" s="173" t="s">
        <v>438</v>
      </c>
      <c r="EY189" s="175" t="s">
        <v>439</v>
      </c>
    </row>
    <row r="190" spans="154:155" x14ac:dyDescent="0.25">
      <c r="EX190" s="173" t="s">
        <v>440</v>
      </c>
      <c r="EY190" s="175" t="s">
        <v>441</v>
      </c>
    </row>
    <row r="191" spans="154:155" x14ac:dyDescent="0.25">
      <c r="EX191" s="173" t="s">
        <v>442</v>
      </c>
      <c r="EY191" s="175" t="s">
        <v>443</v>
      </c>
    </row>
    <row r="192" spans="154:155" x14ac:dyDescent="0.25">
      <c r="EX192" s="173" t="s">
        <v>444</v>
      </c>
      <c r="EY192" s="175" t="s">
        <v>445</v>
      </c>
    </row>
    <row r="193" spans="154:155" x14ac:dyDescent="0.25">
      <c r="EX193" s="173" t="s">
        <v>87</v>
      </c>
      <c r="EY193" s="175" t="s">
        <v>446</v>
      </c>
    </row>
    <row r="194" spans="154:155" x14ac:dyDescent="0.25">
      <c r="EX194" s="173" t="s">
        <v>447</v>
      </c>
      <c r="EY194" s="175" t="s">
        <v>448</v>
      </c>
    </row>
    <row r="195" spans="154:155" x14ac:dyDescent="0.25">
      <c r="EX195" s="173" t="s">
        <v>449</v>
      </c>
      <c r="EY195" s="175" t="s">
        <v>450</v>
      </c>
    </row>
    <row r="196" spans="154:155" x14ac:dyDescent="0.25">
      <c r="EX196" s="173" t="s">
        <v>451</v>
      </c>
      <c r="EY196" s="175" t="s">
        <v>452</v>
      </c>
    </row>
    <row r="197" spans="154:155" x14ac:dyDescent="0.25">
      <c r="EX197" s="173" t="s">
        <v>453</v>
      </c>
      <c r="EY197" s="175" t="s">
        <v>454</v>
      </c>
    </row>
    <row r="198" spans="154:155" x14ac:dyDescent="0.25">
      <c r="EX198" s="173" t="s">
        <v>40</v>
      </c>
      <c r="EY198" s="175" t="s">
        <v>455</v>
      </c>
    </row>
    <row r="199" spans="154:155" x14ac:dyDescent="0.25">
      <c r="EX199" s="173" t="s">
        <v>456</v>
      </c>
      <c r="EY199" s="175" t="s">
        <v>457</v>
      </c>
    </row>
  </sheetData>
  <mergeCells count="23">
    <mergeCell ref="G5:Q6"/>
    <mergeCell ref="R5:AB6"/>
    <mergeCell ref="AC5:AM6"/>
    <mergeCell ref="B5:B7"/>
    <mergeCell ref="C5:C7"/>
    <mergeCell ref="D5:D7"/>
    <mergeCell ref="E5:E7"/>
    <mergeCell ref="F5:F7"/>
    <mergeCell ref="AN5:AX6"/>
    <mergeCell ref="AY5:BI6"/>
    <mergeCell ref="BJ5:BT6"/>
    <mergeCell ref="EN5:EN7"/>
    <mergeCell ref="BU5:CE6"/>
    <mergeCell ref="CF5:CP6"/>
    <mergeCell ref="CQ5:DA6"/>
    <mergeCell ref="DB5:DL6"/>
    <mergeCell ref="DM5:DW6"/>
    <mergeCell ref="DX5:EH6"/>
    <mergeCell ref="EI5:EI7"/>
    <mergeCell ref="EJ5:EJ7"/>
    <mergeCell ref="EK5:EK7"/>
    <mergeCell ref="EL5:EL7"/>
    <mergeCell ref="EM5:EM7"/>
  </mergeCells>
  <phoneticPr fontId="28" type="noConversion"/>
  <hyperlinks>
    <hyperlink ref="C1" location="Accueil!A1" display="Accueil"/>
  </hyperlink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workbookViewId="0"/>
  </sheetViews>
  <sheetFormatPr baseColWidth="10" defaultColWidth="11.42578125" defaultRowHeight="15" x14ac:dyDescent="0.25"/>
  <sheetData/>
  <phoneticPr fontId="2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"/>
  <sheetViews>
    <sheetView workbookViewId="0"/>
  </sheetViews>
  <sheetFormatPr baseColWidth="10" defaultColWidth="11.42578125" defaultRowHeight="15" x14ac:dyDescent="0.25"/>
  <sheetData/>
  <phoneticPr fontId="28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"/>
  <sheetViews>
    <sheetView workbookViewId="0"/>
  </sheetViews>
  <sheetFormatPr baseColWidth="10" defaultColWidth="11.42578125" defaultRowHeight="15" x14ac:dyDescent="0.25"/>
  <sheetData/>
  <phoneticPr fontId="28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"/>
  <sheetViews>
    <sheetView workbookViewId="0"/>
  </sheetViews>
  <sheetFormatPr baseColWidth="10" defaultColWidth="11.42578125" defaultRowHeight="15" x14ac:dyDescent="0.25"/>
  <sheetData/>
  <phoneticPr fontId="28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"/>
  <sheetViews>
    <sheetView workbookViewId="0"/>
  </sheetViews>
  <sheetFormatPr baseColWidth="10" defaultColWidth="11.42578125" defaultRowHeight="15" x14ac:dyDescent="0.25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Tunisie</vt:lpstr>
      <vt:lpstr>Turquie</vt:lpstr>
      <vt:lpstr>Koweit</vt:lpstr>
      <vt:lpstr>Feuil42</vt:lpstr>
      <vt:lpstr>Feuil43</vt:lpstr>
      <vt:lpstr>Feuil44</vt:lpstr>
      <vt:lpstr>Feuil46</vt:lpstr>
      <vt:lpstr>Feuil47</vt:lpstr>
      <vt:lpstr>Feuil48</vt:lpstr>
      <vt:lpstr>Feuil49</vt:lpstr>
      <vt:lpstr>Données source 1</vt:lpstr>
      <vt:lpstr>Feuil36</vt:lpstr>
      <vt:lpstr>Feuil37</vt:lpstr>
      <vt:lpstr>Feuil38</vt:lpstr>
      <vt:lpstr>Feuil39</vt:lpstr>
      <vt:lpstr>Feuil40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samaha</dc:creator>
  <cp:lastModifiedBy>Guy Blancher</cp:lastModifiedBy>
  <dcterms:created xsi:type="dcterms:W3CDTF">2014-07-07T13:33:50Z</dcterms:created>
  <dcterms:modified xsi:type="dcterms:W3CDTF">2014-07-08T10:47:21Z</dcterms:modified>
</cp:coreProperties>
</file>