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4720" windowHeight="6810"/>
  </bookViews>
  <sheets>
    <sheet name="PLANNING" sheetId="2" r:id="rId1"/>
    <sheet name="MACHINE" sheetId="1" r:id="rId2"/>
    <sheet name="TARIF HF 2016" sheetId="4" r:id="rId3"/>
    <sheet name="Système" sheetId="3" state="hidden" r:id="rId4"/>
  </sheets>
  <definedNames>
    <definedName name="An">Système!$D$1</definedName>
    <definedName name="Fériés">OFFSET(Système!$A$1,1,,COUNTA(Système!$A:$A)-1,)</definedName>
    <definedName name="opérations">MACHINE!$K$18:$K$116</definedName>
    <definedName name="unités">MACHINE!$L$3:$L$7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H5" i="2" l="1"/>
  <c r="AG5" i="2"/>
  <c r="AF5" i="2"/>
  <c r="AE5" i="2"/>
  <c r="AD5" i="2"/>
  <c r="AC5" i="2"/>
  <c r="AB5" i="2"/>
  <c r="AA5" i="2"/>
  <c r="Z5" i="2"/>
  <c r="Y5" i="2"/>
  <c r="X5" i="2"/>
  <c r="W5" i="2"/>
  <c r="V5" i="2"/>
  <c r="U5" i="2"/>
  <c r="T5" i="2"/>
  <c r="S5" i="2"/>
  <c r="R5" i="2"/>
  <c r="Q5" i="2"/>
  <c r="P5" i="2"/>
  <c r="O5" i="2"/>
  <c r="N5" i="2"/>
  <c r="M5" i="2"/>
  <c r="L5" i="2"/>
  <c r="K5" i="2"/>
  <c r="J5" i="2"/>
  <c r="I5" i="2"/>
  <c r="H5" i="2"/>
  <c r="G5" i="2"/>
  <c r="B102" i="4" l="1"/>
  <c r="F102" i="4"/>
  <c r="B69" i="4"/>
  <c r="F69" i="4"/>
  <c r="J69" i="4"/>
  <c r="B36" i="4"/>
  <c r="F36" i="4"/>
  <c r="J36" i="4"/>
  <c r="J3" i="4"/>
  <c r="F3" i="4"/>
  <c r="B3" i="4"/>
  <c r="H128" i="4"/>
  <c r="D128" i="4"/>
  <c r="L95" i="4"/>
  <c r="H95" i="4"/>
  <c r="D95" i="4"/>
  <c r="L62" i="4"/>
  <c r="H62" i="4"/>
  <c r="D62" i="4"/>
  <c r="L29" i="4" l="1"/>
  <c r="H29" i="4"/>
  <c r="D29" i="4"/>
  <c r="T29" i="1" l="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Y109" i="1" s="1"/>
  <c r="H109" i="1" s="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Y153" i="1" s="1"/>
  <c r="H153" i="1" s="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S5" i="1"/>
  <c r="X5" i="1" s="1"/>
  <c r="S6" i="1"/>
  <c r="X6" i="1" s="1"/>
  <c r="S7" i="1"/>
  <c r="X7" i="1" s="1"/>
  <c r="S8" i="1"/>
  <c r="X8" i="1" s="1"/>
  <c r="S9" i="1"/>
  <c r="X9" i="1" s="1"/>
  <c r="S10" i="1"/>
  <c r="X10" i="1" s="1"/>
  <c r="S11" i="1"/>
  <c r="X11" i="1" s="1"/>
  <c r="S12" i="1"/>
  <c r="X12" i="1" s="1"/>
  <c r="S13" i="1"/>
  <c r="X13" i="1" s="1"/>
  <c r="S14" i="1"/>
  <c r="X14" i="1" s="1"/>
  <c r="S15" i="1"/>
  <c r="X15" i="1" s="1"/>
  <c r="S16" i="1"/>
  <c r="X16" i="1" s="1"/>
  <c r="S17" i="1"/>
  <c r="X17" i="1" s="1"/>
  <c r="S18" i="1"/>
  <c r="X18" i="1" s="1"/>
  <c r="S19" i="1"/>
  <c r="X19" i="1" s="1"/>
  <c r="S20" i="1"/>
  <c r="X20" i="1" s="1"/>
  <c r="S21" i="1"/>
  <c r="X21" i="1" s="1"/>
  <c r="S22" i="1"/>
  <c r="X22" i="1" s="1"/>
  <c r="S23" i="1"/>
  <c r="X23" i="1" s="1"/>
  <c r="S24" i="1"/>
  <c r="X24" i="1" s="1"/>
  <c r="S25" i="1"/>
  <c r="X25" i="1" s="1"/>
  <c r="S26" i="1"/>
  <c r="X26" i="1" s="1"/>
  <c r="S27" i="1"/>
  <c r="X27" i="1" s="1"/>
  <c r="S28" i="1"/>
  <c r="X28" i="1" s="1"/>
  <c r="S29" i="1"/>
  <c r="X29" i="1" s="1"/>
  <c r="S30" i="1"/>
  <c r="X30" i="1" s="1"/>
  <c r="S31" i="1"/>
  <c r="X31" i="1" s="1"/>
  <c r="S32" i="1"/>
  <c r="X32" i="1" s="1"/>
  <c r="S33" i="1"/>
  <c r="X33" i="1" s="1"/>
  <c r="S34" i="1"/>
  <c r="X34" i="1" s="1"/>
  <c r="S35" i="1"/>
  <c r="X35" i="1" s="1"/>
  <c r="S36" i="1"/>
  <c r="X36" i="1" s="1"/>
  <c r="S37" i="1"/>
  <c r="X37" i="1" s="1"/>
  <c r="S38" i="1"/>
  <c r="X38" i="1" s="1"/>
  <c r="S39" i="1"/>
  <c r="X39" i="1" s="1"/>
  <c r="S40" i="1"/>
  <c r="X40" i="1" s="1"/>
  <c r="S41" i="1"/>
  <c r="X41" i="1" s="1"/>
  <c r="S42" i="1"/>
  <c r="X42" i="1" s="1"/>
  <c r="S43" i="1"/>
  <c r="X43" i="1" s="1"/>
  <c r="S44" i="1"/>
  <c r="X44" i="1" s="1"/>
  <c r="S45" i="1"/>
  <c r="X45" i="1" s="1"/>
  <c r="S46" i="1"/>
  <c r="X46" i="1" s="1"/>
  <c r="S47" i="1"/>
  <c r="X47" i="1" s="1"/>
  <c r="S48" i="1"/>
  <c r="X48" i="1" s="1"/>
  <c r="S49" i="1"/>
  <c r="X49" i="1" s="1"/>
  <c r="S50" i="1"/>
  <c r="X50" i="1" s="1"/>
  <c r="S51" i="1"/>
  <c r="X51" i="1" s="1"/>
  <c r="S52" i="1"/>
  <c r="X52" i="1" s="1"/>
  <c r="S53" i="1"/>
  <c r="X53" i="1" s="1"/>
  <c r="S54" i="1"/>
  <c r="X54" i="1" s="1"/>
  <c r="S55" i="1"/>
  <c r="X55" i="1" s="1"/>
  <c r="S56" i="1"/>
  <c r="X56" i="1" s="1"/>
  <c r="S57" i="1"/>
  <c r="X57" i="1" s="1"/>
  <c r="S58" i="1"/>
  <c r="X58" i="1" s="1"/>
  <c r="S59" i="1"/>
  <c r="X59" i="1" s="1"/>
  <c r="S60" i="1"/>
  <c r="X60" i="1" s="1"/>
  <c r="S61" i="1"/>
  <c r="X61" i="1" s="1"/>
  <c r="S62" i="1"/>
  <c r="X62" i="1" s="1"/>
  <c r="S63" i="1"/>
  <c r="X63" i="1" s="1"/>
  <c r="S64" i="1"/>
  <c r="X64" i="1" s="1"/>
  <c r="S65" i="1"/>
  <c r="X65" i="1" s="1"/>
  <c r="S66" i="1"/>
  <c r="X66" i="1" s="1"/>
  <c r="S67" i="1"/>
  <c r="X67" i="1" s="1"/>
  <c r="S68" i="1"/>
  <c r="X68" i="1" s="1"/>
  <c r="S69" i="1"/>
  <c r="X69" i="1" s="1"/>
  <c r="S70" i="1"/>
  <c r="X70" i="1" s="1"/>
  <c r="S71" i="1"/>
  <c r="X71" i="1" s="1"/>
  <c r="S72" i="1"/>
  <c r="X72" i="1" s="1"/>
  <c r="S73" i="1"/>
  <c r="X73" i="1" s="1"/>
  <c r="S74" i="1"/>
  <c r="X74" i="1" s="1"/>
  <c r="S75" i="1"/>
  <c r="X75" i="1" s="1"/>
  <c r="S76" i="1"/>
  <c r="X76" i="1" s="1"/>
  <c r="S77" i="1"/>
  <c r="X77" i="1" s="1"/>
  <c r="S78" i="1"/>
  <c r="X78" i="1" s="1"/>
  <c r="S79" i="1"/>
  <c r="X79" i="1" s="1"/>
  <c r="S80" i="1"/>
  <c r="X80" i="1" s="1"/>
  <c r="S81" i="1"/>
  <c r="X81" i="1" s="1"/>
  <c r="S82" i="1"/>
  <c r="X82" i="1" s="1"/>
  <c r="S83" i="1"/>
  <c r="X83" i="1" s="1"/>
  <c r="S84" i="1"/>
  <c r="X84" i="1" s="1"/>
  <c r="S85" i="1"/>
  <c r="X85" i="1" s="1"/>
  <c r="S86" i="1"/>
  <c r="X86" i="1" s="1"/>
  <c r="S87" i="1"/>
  <c r="X87" i="1" s="1"/>
  <c r="S88" i="1"/>
  <c r="X88" i="1" s="1"/>
  <c r="S89" i="1"/>
  <c r="X89" i="1" s="1"/>
  <c r="S90" i="1"/>
  <c r="X90" i="1" s="1"/>
  <c r="S91" i="1"/>
  <c r="X91" i="1" s="1"/>
  <c r="S92" i="1"/>
  <c r="X92" i="1" s="1"/>
  <c r="S93" i="1"/>
  <c r="X93" i="1" s="1"/>
  <c r="S94" i="1"/>
  <c r="X94" i="1" s="1"/>
  <c r="S95" i="1"/>
  <c r="X95" i="1" s="1"/>
  <c r="S96" i="1"/>
  <c r="X96" i="1" s="1"/>
  <c r="S97" i="1"/>
  <c r="X97" i="1" s="1"/>
  <c r="S98" i="1"/>
  <c r="X98" i="1" s="1"/>
  <c r="S99" i="1"/>
  <c r="X99" i="1" s="1"/>
  <c r="S100" i="1"/>
  <c r="X100" i="1" s="1"/>
  <c r="S101" i="1"/>
  <c r="X101" i="1" s="1"/>
  <c r="S102" i="1"/>
  <c r="X102" i="1" s="1"/>
  <c r="S103" i="1"/>
  <c r="X103" i="1" s="1"/>
  <c r="S104" i="1"/>
  <c r="X104" i="1" s="1"/>
  <c r="S105" i="1"/>
  <c r="X105" i="1" s="1"/>
  <c r="S106" i="1"/>
  <c r="X106" i="1" s="1"/>
  <c r="S107" i="1"/>
  <c r="X107" i="1" s="1"/>
  <c r="S108" i="1"/>
  <c r="X108" i="1" s="1"/>
  <c r="S109" i="1"/>
  <c r="X109" i="1" s="1"/>
  <c r="S110" i="1"/>
  <c r="X110" i="1" s="1"/>
  <c r="S111" i="1"/>
  <c r="X111" i="1" s="1"/>
  <c r="S112" i="1"/>
  <c r="X112" i="1" s="1"/>
  <c r="S113" i="1"/>
  <c r="X113" i="1" s="1"/>
  <c r="S114" i="1"/>
  <c r="X114" i="1" s="1"/>
  <c r="S115" i="1"/>
  <c r="X115" i="1" s="1"/>
  <c r="S116" i="1"/>
  <c r="X116" i="1" s="1"/>
  <c r="S117" i="1"/>
  <c r="X117" i="1" s="1"/>
  <c r="S118" i="1"/>
  <c r="X118" i="1" s="1"/>
  <c r="S119" i="1"/>
  <c r="X119" i="1" s="1"/>
  <c r="S120" i="1"/>
  <c r="X120" i="1" s="1"/>
  <c r="S121" i="1"/>
  <c r="X121" i="1" s="1"/>
  <c r="S122" i="1"/>
  <c r="X122" i="1" s="1"/>
  <c r="S123" i="1"/>
  <c r="X123" i="1" s="1"/>
  <c r="S124" i="1"/>
  <c r="X124" i="1" s="1"/>
  <c r="S125" i="1"/>
  <c r="X125" i="1" s="1"/>
  <c r="S126" i="1"/>
  <c r="X126" i="1" s="1"/>
  <c r="S127" i="1"/>
  <c r="X127" i="1" s="1"/>
  <c r="S128" i="1"/>
  <c r="X128" i="1" s="1"/>
  <c r="S129" i="1"/>
  <c r="X129" i="1" s="1"/>
  <c r="S130" i="1"/>
  <c r="X130" i="1" s="1"/>
  <c r="S131" i="1"/>
  <c r="X131" i="1" s="1"/>
  <c r="S132" i="1"/>
  <c r="X132" i="1" s="1"/>
  <c r="S133" i="1"/>
  <c r="X133" i="1" s="1"/>
  <c r="S134" i="1"/>
  <c r="X134" i="1" s="1"/>
  <c r="S135" i="1"/>
  <c r="X135" i="1" s="1"/>
  <c r="S136" i="1"/>
  <c r="X136" i="1" s="1"/>
  <c r="S137" i="1"/>
  <c r="X137" i="1" s="1"/>
  <c r="S138" i="1"/>
  <c r="X138" i="1" s="1"/>
  <c r="S139" i="1"/>
  <c r="X139" i="1" s="1"/>
  <c r="S140" i="1"/>
  <c r="X140" i="1" s="1"/>
  <c r="S141" i="1"/>
  <c r="X141" i="1" s="1"/>
  <c r="S142" i="1"/>
  <c r="X142" i="1" s="1"/>
  <c r="S143" i="1"/>
  <c r="X143" i="1" s="1"/>
  <c r="S144" i="1"/>
  <c r="X144" i="1" s="1"/>
  <c r="S145" i="1"/>
  <c r="X145" i="1" s="1"/>
  <c r="S146" i="1"/>
  <c r="X146" i="1" s="1"/>
  <c r="S147" i="1"/>
  <c r="X147" i="1" s="1"/>
  <c r="S148" i="1"/>
  <c r="X148" i="1" s="1"/>
  <c r="S149" i="1"/>
  <c r="X149" i="1" s="1"/>
  <c r="S150" i="1"/>
  <c r="X150" i="1" s="1"/>
  <c r="S151" i="1"/>
  <c r="X151" i="1" s="1"/>
  <c r="S152" i="1"/>
  <c r="X152" i="1" s="1"/>
  <c r="S153" i="1"/>
  <c r="X153" i="1" s="1"/>
  <c r="S154" i="1"/>
  <c r="X154" i="1" s="1"/>
  <c r="S155" i="1"/>
  <c r="X155" i="1" s="1"/>
  <c r="S156" i="1"/>
  <c r="X156" i="1" s="1"/>
  <c r="S157" i="1"/>
  <c r="X157" i="1" s="1"/>
  <c r="S158" i="1"/>
  <c r="X158" i="1" s="1"/>
  <c r="S159" i="1"/>
  <c r="X159" i="1" s="1"/>
  <c r="S160" i="1"/>
  <c r="X160" i="1" s="1"/>
  <c r="S161" i="1"/>
  <c r="X161" i="1" s="1"/>
  <c r="S162" i="1"/>
  <c r="X162" i="1" s="1"/>
  <c r="S163" i="1"/>
  <c r="X163" i="1" s="1"/>
  <c r="S164" i="1"/>
  <c r="X164" i="1" s="1"/>
  <c r="S165" i="1"/>
  <c r="X165" i="1" s="1"/>
  <c r="S166" i="1"/>
  <c r="X166" i="1" s="1"/>
  <c r="S167" i="1"/>
  <c r="X167" i="1" s="1"/>
  <c r="S168" i="1"/>
  <c r="X168" i="1" s="1"/>
  <c r="S169" i="1"/>
  <c r="X169" i="1" s="1"/>
  <c r="S170" i="1"/>
  <c r="X170" i="1" s="1"/>
  <c r="S171" i="1"/>
  <c r="X171" i="1" s="1"/>
  <c r="S172" i="1"/>
  <c r="X172" i="1" s="1"/>
  <c r="S173" i="1"/>
  <c r="X173" i="1" s="1"/>
  <c r="S174" i="1"/>
  <c r="X174" i="1" s="1"/>
  <c r="S175" i="1"/>
  <c r="X175" i="1" s="1"/>
  <c r="S176" i="1"/>
  <c r="X176" i="1" s="1"/>
  <c r="S177" i="1"/>
  <c r="X177" i="1" s="1"/>
  <c r="S178" i="1"/>
  <c r="X178" i="1" s="1"/>
  <c r="S179" i="1"/>
  <c r="X179" i="1" s="1"/>
  <c r="S180" i="1"/>
  <c r="X180" i="1" s="1"/>
  <c r="S181" i="1"/>
  <c r="X181" i="1" s="1"/>
  <c r="S182" i="1"/>
  <c r="X182" i="1" s="1"/>
  <c r="S183" i="1"/>
  <c r="X183" i="1" s="1"/>
  <c r="S184" i="1"/>
  <c r="X184" i="1" s="1"/>
  <c r="S185" i="1"/>
  <c r="X185" i="1" s="1"/>
  <c r="S186" i="1"/>
  <c r="X186" i="1" s="1"/>
  <c r="S187" i="1"/>
  <c r="X187" i="1" s="1"/>
  <c r="S188" i="1"/>
  <c r="X188" i="1" s="1"/>
  <c r="S189" i="1"/>
  <c r="X189" i="1" s="1"/>
  <c r="S190" i="1"/>
  <c r="X190" i="1" s="1"/>
  <c r="S191" i="1"/>
  <c r="X191" i="1" s="1"/>
  <c r="R5" i="1"/>
  <c r="W5" i="1" s="1"/>
  <c r="R6" i="1"/>
  <c r="W6" i="1" s="1"/>
  <c r="R7" i="1"/>
  <c r="W7" i="1" s="1"/>
  <c r="R8" i="1"/>
  <c r="W8" i="1" s="1"/>
  <c r="R9" i="1"/>
  <c r="W9" i="1" s="1"/>
  <c r="R10" i="1"/>
  <c r="W10" i="1" s="1"/>
  <c r="R11" i="1"/>
  <c r="W11" i="1" s="1"/>
  <c r="R12" i="1"/>
  <c r="W12" i="1" s="1"/>
  <c r="R13" i="1"/>
  <c r="W13" i="1" s="1"/>
  <c r="R14" i="1"/>
  <c r="W14" i="1" s="1"/>
  <c r="R15" i="1"/>
  <c r="W15" i="1" s="1"/>
  <c r="R16" i="1"/>
  <c r="W16" i="1" s="1"/>
  <c r="R17" i="1"/>
  <c r="W17" i="1" s="1"/>
  <c r="R18" i="1"/>
  <c r="W18" i="1" s="1"/>
  <c r="R19" i="1"/>
  <c r="W19" i="1" s="1"/>
  <c r="R20" i="1"/>
  <c r="W20" i="1" s="1"/>
  <c r="R21" i="1"/>
  <c r="W21" i="1" s="1"/>
  <c r="R22" i="1"/>
  <c r="W22" i="1" s="1"/>
  <c r="R23" i="1"/>
  <c r="W23" i="1" s="1"/>
  <c r="R24" i="1"/>
  <c r="W24" i="1" s="1"/>
  <c r="R25" i="1"/>
  <c r="W25" i="1" s="1"/>
  <c r="R26" i="1"/>
  <c r="W26" i="1" s="1"/>
  <c r="R27" i="1"/>
  <c r="W27" i="1" s="1"/>
  <c r="R28" i="1"/>
  <c r="W28" i="1" s="1"/>
  <c r="R29" i="1"/>
  <c r="W29" i="1" s="1"/>
  <c r="R30" i="1"/>
  <c r="W30" i="1" s="1"/>
  <c r="R31" i="1"/>
  <c r="W31" i="1" s="1"/>
  <c r="R32" i="1"/>
  <c r="W32" i="1" s="1"/>
  <c r="R33" i="1"/>
  <c r="W33" i="1" s="1"/>
  <c r="R34" i="1"/>
  <c r="W34" i="1" s="1"/>
  <c r="R35" i="1"/>
  <c r="W35" i="1" s="1"/>
  <c r="R36" i="1"/>
  <c r="W36" i="1" s="1"/>
  <c r="R37" i="1"/>
  <c r="W37" i="1" s="1"/>
  <c r="R38" i="1"/>
  <c r="W38" i="1" s="1"/>
  <c r="R39" i="1"/>
  <c r="W39" i="1" s="1"/>
  <c r="R40" i="1"/>
  <c r="W40" i="1" s="1"/>
  <c r="R41" i="1"/>
  <c r="W41" i="1" s="1"/>
  <c r="R42" i="1"/>
  <c r="W42" i="1" s="1"/>
  <c r="R43" i="1"/>
  <c r="W43" i="1" s="1"/>
  <c r="R44" i="1"/>
  <c r="W44" i="1" s="1"/>
  <c r="R45" i="1"/>
  <c r="W45" i="1" s="1"/>
  <c r="R46" i="1"/>
  <c r="W46" i="1" s="1"/>
  <c r="R47" i="1"/>
  <c r="W47" i="1" s="1"/>
  <c r="R48" i="1"/>
  <c r="W48" i="1" s="1"/>
  <c r="R49" i="1"/>
  <c r="W49" i="1" s="1"/>
  <c r="R50" i="1"/>
  <c r="W50" i="1" s="1"/>
  <c r="R51" i="1"/>
  <c r="W51" i="1" s="1"/>
  <c r="R52" i="1"/>
  <c r="W52" i="1" s="1"/>
  <c r="R53" i="1"/>
  <c r="W53" i="1" s="1"/>
  <c r="R54" i="1"/>
  <c r="W54" i="1" s="1"/>
  <c r="R55" i="1"/>
  <c r="W55" i="1" s="1"/>
  <c r="R56" i="1"/>
  <c r="W56" i="1" s="1"/>
  <c r="R57" i="1"/>
  <c r="W57" i="1" s="1"/>
  <c r="R58" i="1"/>
  <c r="W58" i="1" s="1"/>
  <c r="R59" i="1"/>
  <c r="W59" i="1" s="1"/>
  <c r="R60" i="1"/>
  <c r="W60" i="1" s="1"/>
  <c r="R61" i="1"/>
  <c r="W61" i="1" s="1"/>
  <c r="R62" i="1"/>
  <c r="W62" i="1" s="1"/>
  <c r="R63" i="1"/>
  <c r="W63" i="1" s="1"/>
  <c r="R64" i="1"/>
  <c r="W64" i="1" s="1"/>
  <c r="R65" i="1"/>
  <c r="W65" i="1" s="1"/>
  <c r="R66" i="1"/>
  <c r="W66" i="1" s="1"/>
  <c r="R67" i="1"/>
  <c r="W67" i="1" s="1"/>
  <c r="R68" i="1"/>
  <c r="W68" i="1" s="1"/>
  <c r="R69" i="1"/>
  <c r="W69" i="1" s="1"/>
  <c r="R70" i="1"/>
  <c r="W70" i="1" s="1"/>
  <c r="R71" i="1"/>
  <c r="W71" i="1" s="1"/>
  <c r="R72" i="1"/>
  <c r="W72" i="1" s="1"/>
  <c r="R73" i="1"/>
  <c r="W73" i="1" s="1"/>
  <c r="R74" i="1"/>
  <c r="W74" i="1" s="1"/>
  <c r="R75" i="1"/>
  <c r="W75" i="1" s="1"/>
  <c r="R76" i="1"/>
  <c r="W76" i="1" s="1"/>
  <c r="R77" i="1"/>
  <c r="W77" i="1" s="1"/>
  <c r="R78" i="1"/>
  <c r="W78" i="1" s="1"/>
  <c r="R79" i="1"/>
  <c r="W79" i="1" s="1"/>
  <c r="R80" i="1"/>
  <c r="W80" i="1" s="1"/>
  <c r="R81" i="1"/>
  <c r="W81" i="1" s="1"/>
  <c r="R82" i="1"/>
  <c r="W82" i="1" s="1"/>
  <c r="R83" i="1"/>
  <c r="W83" i="1" s="1"/>
  <c r="R84" i="1"/>
  <c r="W84" i="1" s="1"/>
  <c r="R85" i="1"/>
  <c r="W85" i="1" s="1"/>
  <c r="R86" i="1"/>
  <c r="W86" i="1" s="1"/>
  <c r="R87" i="1"/>
  <c r="W87" i="1" s="1"/>
  <c r="R88" i="1"/>
  <c r="W88" i="1" s="1"/>
  <c r="R89" i="1"/>
  <c r="W89" i="1" s="1"/>
  <c r="R90" i="1"/>
  <c r="W90" i="1" s="1"/>
  <c r="R91" i="1"/>
  <c r="W91" i="1" s="1"/>
  <c r="R92" i="1"/>
  <c r="W92" i="1" s="1"/>
  <c r="R93" i="1"/>
  <c r="W93" i="1" s="1"/>
  <c r="R94" i="1"/>
  <c r="W94" i="1" s="1"/>
  <c r="R95" i="1"/>
  <c r="W95" i="1" s="1"/>
  <c r="R96" i="1"/>
  <c r="W96" i="1" s="1"/>
  <c r="R97" i="1"/>
  <c r="W97" i="1" s="1"/>
  <c r="R98" i="1"/>
  <c r="W98" i="1" s="1"/>
  <c r="R99" i="1"/>
  <c r="W99" i="1" s="1"/>
  <c r="R100" i="1"/>
  <c r="W100" i="1" s="1"/>
  <c r="R101" i="1"/>
  <c r="W101" i="1" s="1"/>
  <c r="R102" i="1"/>
  <c r="W102" i="1" s="1"/>
  <c r="R103" i="1"/>
  <c r="W103" i="1" s="1"/>
  <c r="R104" i="1"/>
  <c r="W104" i="1" s="1"/>
  <c r="R105" i="1"/>
  <c r="W105" i="1" s="1"/>
  <c r="R106" i="1"/>
  <c r="W106" i="1" s="1"/>
  <c r="R107" i="1"/>
  <c r="W107" i="1" s="1"/>
  <c r="R108" i="1"/>
  <c r="W108" i="1" s="1"/>
  <c r="R109" i="1"/>
  <c r="W109" i="1" s="1"/>
  <c r="R110" i="1"/>
  <c r="W110" i="1" s="1"/>
  <c r="R111" i="1"/>
  <c r="W111" i="1" s="1"/>
  <c r="R112" i="1"/>
  <c r="W112" i="1" s="1"/>
  <c r="R113" i="1"/>
  <c r="W113" i="1" s="1"/>
  <c r="R114" i="1"/>
  <c r="W114" i="1" s="1"/>
  <c r="R115" i="1"/>
  <c r="W115" i="1" s="1"/>
  <c r="R116" i="1"/>
  <c r="W116" i="1" s="1"/>
  <c r="R117" i="1"/>
  <c r="W117" i="1" s="1"/>
  <c r="R118" i="1"/>
  <c r="W118" i="1" s="1"/>
  <c r="R119" i="1"/>
  <c r="W119" i="1" s="1"/>
  <c r="R120" i="1"/>
  <c r="W120" i="1" s="1"/>
  <c r="R121" i="1"/>
  <c r="W121" i="1" s="1"/>
  <c r="R122" i="1"/>
  <c r="W122" i="1" s="1"/>
  <c r="R123" i="1"/>
  <c r="W123" i="1" s="1"/>
  <c r="R124" i="1"/>
  <c r="W124" i="1" s="1"/>
  <c r="R125" i="1"/>
  <c r="W125" i="1" s="1"/>
  <c r="R126" i="1"/>
  <c r="W126" i="1" s="1"/>
  <c r="R127" i="1"/>
  <c r="W127" i="1" s="1"/>
  <c r="R128" i="1"/>
  <c r="W128" i="1" s="1"/>
  <c r="R129" i="1"/>
  <c r="W129" i="1" s="1"/>
  <c r="R130" i="1"/>
  <c r="W130" i="1" s="1"/>
  <c r="R131" i="1"/>
  <c r="W131" i="1" s="1"/>
  <c r="R132" i="1"/>
  <c r="W132" i="1" s="1"/>
  <c r="R133" i="1"/>
  <c r="W133" i="1" s="1"/>
  <c r="R134" i="1"/>
  <c r="W134" i="1" s="1"/>
  <c r="R135" i="1"/>
  <c r="W135" i="1" s="1"/>
  <c r="R136" i="1"/>
  <c r="W136" i="1" s="1"/>
  <c r="R137" i="1"/>
  <c r="W137" i="1" s="1"/>
  <c r="R138" i="1"/>
  <c r="W138" i="1" s="1"/>
  <c r="R139" i="1"/>
  <c r="W139" i="1" s="1"/>
  <c r="R140" i="1"/>
  <c r="W140" i="1" s="1"/>
  <c r="R141" i="1"/>
  <c r="W141" i="1" s="1"/>
  <c r="R142" i="1"/>
  <c r="W142" i="1" s="1"/>
  <c r="R143" i="1"/>
  <c r="W143" i="1" s="1"/>
  <c r="R144" i="1"/>
  <c r="W144" i="1" s="1"/>
  <c r="R145" i="1"/>
  <c r="W145" i="1" s="1"/>
  <c r="R146" i="1"/>
  <c r="W146" i="1" s="1"/>
  <c r="R147" i="1"/>
  <c r="W147" i="1" s="1"/>
  <c r="R148" i="1"/>
  <c r="W148" i="1" s="1"/>
  <c r="R149" i="1"/>
  <c r="W149" i="1" s="1"/>
  <c r="R150" i="1"/>
  <c r="W150" i="1" s="1"/>
  <c r="R151" i="1"/>
  <c r="W151" i="1" s="1"/>
  <c r="R152" i="1"/>
  <c r="W152" i="1" s="1"/>
  <c r="R153" i="1"/>
  <c r="W153" i="1" s="1"/>
  <c r="R154" i="1"/>
  <c r="W154" i="1" s="1"/>
  <c r="R155" i="1"/>
  <c r="W155" i="1" s="1"/>
  <c r="R156" i="1"/>
  <c r="W156" i="1" s="1"/>
  <c r="R157" i="1"/>
  <c r="W157" i="1" s="1"/>
  <c r="R158" i="1"/>
  <c r="W158" i="1" s="1"/>
  <c r="R159" i="1"/>
  <c r="W159" i="1" s="1"/>
  <c r="R160" i="1"/>
  <c r="W160" i="1" s="1"/>
  <c r="R161" i="1"/>
  <c r="W161" i="1" s="1"/>
  <c r="R162" i="1"/>
  <c r="W162" i="1" s="1"/>
  <c r="R163" i="1"/>
  <c r="W163" i="1" s="1"/>
  <c r="R164" i="1"/>
  <c r="W164" i="1" s="1"/>
  <c r="R165" i="1"/>
  <c r="W165" i="1" s="1"/>
  <c r="R166" i="1"/>
  <c r="W166" i="1" s="1"/>
  <c r="R167" i="1"/>
  <c r="W167" i="1" s="1"/>
  <c r="R168" i="1"/>
  <c r="W168" i="1" s="1"/>
  <c r="R169" i="1"/>
  <c r="W169" i="1" s="1"/>
  <c r="R170" i="1"/>
  <c r="W170" i="1" s="1"/>
  <c r="R171" i="1"/>
  <c r="W171" i="1" s="1"/>
  <c r="R172" i="1"/>
  <c r="W172" i="1" s="1"/>
  <c r="R173" i="1"/>
  <c r="W173" i="1" s="1"/>
  <c r="R174" i="1"/>
  <c r="W174" i="1" s="1"/>
  <c r="R175" i="1"/>
  <c r="W175" i="1" s="1"/>
  <c r="R176" i="1"/>
  <c r="W176" i="1" s="1"/>
  <c r="R177" i="1"/>
  <c r="W177" i="1" s="1"/>
  <c r="R178" i="1"/>
  <c r="W178" i="1" s="1"/>
  <c r="R179" i="1"/>
  <c r="W179" i="1" s="1"/>
  <c r="R180" i="1"/>
  <c r="W180" i="1" s="1"/>
  <c r="R181" i="1"/>
  <c r="W181" i="1" s="1"/>
  <c r="R182" i="1"/>
  <c r="W182" i="1" s="1"/>
  <c r="R183" i="1"/>
  <c r="W183" i="1" s="1"/>
  <c r="R184" i="1"/>
  <c r="W184" i="1" s="1"/>
  <c r="R185" i="1"/>
  <c r="W185" i="1" s="1"/>
  <c r="R186" i="1"/>
  <c r="W186" i="1" s="1"/>
  <c r="R187" i="1"/>
  <c r="W187" i="1" s="1"/>
  <c r="R188" i="1"/>
  <c r="W188" i="1" s="1"/>
  <c r="R189" i="1"/>
  <c r="W189" i="1" s="1"/>
  <c r="R190" i="1"/>
  <c r="W190" i="1" s="1"/>
  <c r="R191" i="1"/>
  <c r="W191" i="1" s="1"/>
  <c r="Q12" i="1"/>
  <c r="V12" i="1" s="1"/>
  <c r="Q13" i="1"/>
  <c r="V13" i="1" s="1"/>
  <c r="Q14" i="1"/>
  <c r="V14" i="1" s="1"/>
  <c r="Q15" i="1"/>
  <c r="V15" i="1" s="1"/>
  <c r="Q16" i="1"/>
  <c r="V16" i="1" s="1"/>
  <c r="Q17" i="1"/>
  <c r="V17" i="1" s="1"/>
  <c r="Q18" i="1"/>
  <c r="V18" i="1" s="1"/>
  <c r="Q19" i="1"/>
  <c r="V19" i="1" s="1"/>
  <c r="Q20" i="1"/>
  <c r="V20" i="1" s="1"/>
  <c r="Q21" i="1"/>
  <c r="V21" i="1" s="1"/>
  <c r="Q22" i="1"/>
  <c r="V22" i="1" s="1"/>
  <c r="Q23" i="1"/>
  <c r="V23" i="1" s="1"/>
  <c r="Q24" i="1"/>
  <c r="V24" i="1" s="1"/>
  <c r="Q25" i="1"/>
  <c r="V25" i="1" s="1"/>
  <c r="Q26" i="1"/>
  <c r="V26" i="1" s="1"/>
  <c r="Q27" i="1"/>
  <c r="V27" i="1" s="1"/>
  <c r="Q28" i="1"/>
  <c r="V28" i="1" s="1"/>
  <c r="Q29" i="1"/>
  <c r="V29" i="1" s="1"/>
  <c r="Q30" i="1"/>
  <c r="V30" i="1" s="1"/>
  <c r="Q31" i="1"/>
  <c r="V31" i="1" s="1"/>
  <c r="Q32" i="1"/>
  <c r="V32" i="1" s="1"/>
  <c r="Q33" i="1"/>
  <c r="V33" i="1" s="1"/>
  <c r="Q34" i="1"/>
  <c r="V34" i="1" s="1"/>
  <c r="Q35" i="1"/>
  <c r="V35" i="1" s="1"/>
  <c r="Q36" i="1"/>
  <c r="V36" i="1" s="1"/>
  <c r="Q37" i="1"/>
  <c r="V37" i="1" s="1"/>
  <c r="Q38" i="1"/>
  <c r="V38" i="1" s="1"/>
  <c r="Q39" i="1"/>
  <c r="V39" i="1" s="1"/>
  <c r="Q40" i="1"/>
  <c r="V40" i="1" s="1"/>
  <c r="Q41" i="1"/>
  <c r="V41" i="1" s="1"/>
  <c r="Q42" i="1"/>
  <c r="V42" i="1" s="1"/>
  <c r="Q43" i="1"/>
  <c r="V43" i="1" s="1"/>
  <c r="Q44" i="1"/>
  <c r="V44" i="1" s="1"/>
  <c r="Q45" i="1"/>
  <c r="V45" i="1" s="1"/>
  <c r="Q46" i="1"/>
  <c r="V46" i="1" s="1"/>
  <c r="Q47" i="1"/>
  <c r="V47" i="1" s="1"/>
  <c r="Q48" i="1"/>
  <c r="V48" i="1" s="1"/>
  <c r="Q49" i="1"/>
  <c r="V49" i="1" s="1"/>
  <c r="Q50" i="1"/>
  <c r="V50" i="1" s="1"/>
  <c r="Q51" i="1"/>
  <c r="V51" i="1" s="1"/>
  <c r="Q52" i="1"/>
  <c r="V52" i="1" s="1"/>
  <c r="Q53" i="1"/>
  <c r="V53" i="1" s="1"/>
  <c r="Q54" i="1"/>
  <c r="V54" i="1" s="1"/>
  <c r="Q55" i="1"/>
  <c r="V55" i="1" s="1"/>
  <c r="Q56" i="1"/>
  <c r="V56" i="1" s="1"/>
  <c r="Q57" i="1"/>
  <c r="V57" i="1" s="1"/>
  <c r="Q58" i="1"/>
  <c r="V58" i="1" s="1"/>
  <c r="Q59" i="1"/>
  <c r="V59" i="1" s="1"/>
  <c r="Q60" i="1"/>
  <c r="V60" i="1" s="1"/>
  <c r="Q61" i="1"/>
  <c r="V61" i="1" s="1"/>
  <c r="Q62" i="1"/>
  <c r="V62" i="1" s="1"/>
  <c r="Q63" i="1"/>
  <c r="V63" i="1" s="1"/>
  <c r="Q64" i="1"/>
  <c r="V64" i="1" s="1"/>
  <c r="Q65" i="1"/>
  <c r="V65" i="1" s="1"/>
  <c r="Q66" i="1"/>
  <c r="V66" i="1" s="1"/>
  <c r="Q67" i="1"/>
  <c r="V67" i="1" s="1"/>
  <c r="Q68" i="1"/>
  <c r="V68" i="1" s="1"/>
  <c r="Q69" i="1"/>
  <c r="V69" i="1" s="1"/>
  <c r="Q70" i="1"/>
  <c r="V70" i="1" s="1"/>
  <c r="Q71" i="1"/>
  <c r="V71" i="1" s="1"/>
  <c r="Q72" i="1"/>
  <c r="V72" i="1" s="1"/>
  <c r="Q73" i="1"/>
  <c r="V73" i="1" s="1"/>
  <c r="Q74" i="1"/>
  <c r="V74" i="1" s="1"/>
  <c r="Q75" i="1"/>
  <c r="V75" i="1" s="1"/>
  <c r="Q76" i="1"/>
  <c r="V76" i="1" s="1"/>
  <c r="Q77" i="1"/>
  <c r="V77" i="1" s="1"/>
  <c r="Q78" i="1"/>
  <c r="V78" i="1" s="1"/>
  <c r="Q79" i="1"/>
  <c r="V79" i="1" s="1"/>
  <c r="Q80" i="1"/>
  <c r="V80" i="1" s="1"/>
  <c r="Q81" i="1"/>
  <c r="V81" i="1" s="1"/>
  <c r="Q82" i="1"/>
  <c r="V82" i="1" s="1"/>
  <c r="Q83" i="1"/>
  <c r="V83" i="1" s="1"/>
  <c r="Q84" i="1"/>
  <c r="V84" i="1" s="1"/>
  <c r="Q85" i="1"/>
  <c r="V85" i="1" s="1"/>
  <c r="Q86" i="1"/>
  <c r="V86" i="1" s="1"/>
  <c r="Q87" i="1"/>
  <c r="V87" i="1" s="1"/>
  <c r="Q88" i="1"/>
  <c r="V88" i="1" s="1"/>
  <c r="Q89" i="1"/>
  <c r="V89" i="1" s="1"/>
  <c r="Q90" i="1"/>
  <c r="V90" i="1" s="1"/>
  <c r="Q91" i="1"/>
  <c r="V91" i="1" s="1"/>
  <c r="Q92" i="1"/>
  <c r="V92" i="1" s="1"/>
  <c r="Q93" i="1"/>
  <c r="V93" i="1" s="1"/>
  <c r="Q94" i="1"/>
  <c r="V94" i="1" s="1"/>
  <c r="Q95" i="1"/>
  <c r="V95" i="1" s="1"/>
  <c r="Q96" i="1"/>
  <c r="V96" i="1" s="1"/>
  <c r="Q97" i="1"/>
  <c r="V97" i="1" s="1"/>
  <c r="Q98" i="1"/>
  <c r="V98" i="1" s="1"/>
  <c r="Q99" i="1"/>
  <c r="V99" i="1" s="1"/>
  <c r="Q100" i="1"/>
  <c r="V100" i="1" s="1"/>
  <c r="Q101" i="1"/>
  <c r="V101" i="1" s="1"/>
  <c r="Q102" i="1"/>
  <c r="V102" i="1" s="1"/>
  <c r="Q103" i="1"/>
  <c r="V103" i="1" s="1"/>
  <c r="Q104" i="1"/>
  <c r="V104" i="1" s="1"/>
  <c r="Q105" i="1"/>
  <c r="V105" i="1" s="1"/>
  <c r="Q106" i="1"/>
  <c r="V106" i="1" s="1"/>
  <c r="Q107" i="1"/>
  <c r="V107" i="1" s="1"/>
  <c r="Q108" i="1"/>
  <c r="V108" i="1" s="1"/>
  <c r="Q109" i="1"/>
  <c r="V109" i="1" s="1"/>
  <c r="Q110" i="1"/>
  <c r="V110" i="1" s="1"/>
  <c r="Q111" i="1"/>
  <c r="V111" i="1" s="1"/>
  <c r="Q112" i="1"/>
  <c r="V112" i="1" s="1"/>
  <c r="Q113" i="1"/>
  <c r="V113" i="1" s="1"/>
  <c r="Q114" i="1"/>
  <c r="V114" i="1" s="1"/>
  <c r="Q115" i="1"/>
  <c r="V115" i="1" s="1"/>
  <c r="Q116" i="1"/>
  <c r="V116" i="1" s="1"/>
  <c r="Q117" i="1"/>
  <c r="V117" i="1" s="1"/>
  <c r="Q118" i="1"/>
  <c r="V118" i="1" s="1"/>
  <c r="Q119" i="1"/>
  <c r="V119" i="1" s="1"/>
  <c r="Q120" i="1"/>
  <c r="V120" i="1" s="1"/>
  <c r="Q121" i="1"/>
  <c r="V121" i="1" s="1"/>
  <c r="Q122" i="1"/>
  <c r="V122" i="1" s="1"/>
  <c r="Q123" i="1"/>
  <c r="V123" i="1" s="1"/>
  <c r="Q124" i="1"/>
  <c r="V124" i="1" s="1"/>
  <c r="Q125" i="1"/>
  <c r="V125" i="1" s="1"/>
  <c r="Q126" i="1"/>
  <c r="V126" i="1" s="1"/>
  <c r="Q127" i="1"/>
  <c r="V127" i="1" s="1"/>
  <c r="Q128" i="1"/>
  <c r="V128" i="1" s="1"/>
  <c r="Q129" i="1"/>
  <c r="V129" i="1" s="1"/>
  <c r="Q130" i="1"/>
  <c r="V130" i="1" s="1"/>
  <c r="Q131" i="1"/>
  <c r="V131" i="1" s="1"/>
  <c r="Q132" i="1"/>
  <c r="V132" i="1" s="1"/>
  <c r="Q133" i="1"/>
  <c r="V133" i="1" s="1"/>
  <c r="Q134" i="1"/>
  <c r="V134" i="1" s="1"/>
  <c r="Q135" i="1"/>
  <c r="V135" i="1" s="1"/>
  <c r="Q136" i="1"/>
  <c r="V136" i="1" s="1"/>
  <c r="Q137" i="1"/>
  <c r="V137" i="1" s="1"/>
  <c r="Q138" i="1"/>
  <c r="V138" i="1" s="1"/>
  <c r="Q139" i="1"/>
  <c r="V139" i="1" s="1"/>
  <c r="Q140" i="1"/>
  <c r="V140" i="1" s="1"/>
  <c r="Q141" i="1"/>
  <c r="V141" i="1" s="1"/>
  <c r="Q142" i="1"/>
  <c r="V142" i="1" s="1"/>
  <c r="Q143" i="1"/>
  <c r="V143" i="1" s="1"/>
  <c r="Q144" i="1"/>
  <c r="V144" i="1" s="1"/>
  <c r="Q145" i="1"/>
  <c r="V145" i="1" s="1"/>
  <c r="Q146" i="1"/>
  <c r="V146" i="1" s="1"/>
  <c r="Q147" i="1"/>
  <c r="V147" i="1" s="1"/>
  <c r="Q148" i="1"/>
  <c r="V148" i="1" s="1"/>
  <c r="Q149" i="1"/>
  <c r="V149" i="1" s="1"/>
  <c r="Q150" i="1"/>
  <c r="V150" i="1" s="1"/>
  <c r="Q151" i="1"/>
  <c r="V151" i="1" s="1"/>
  <c r="Q152" i="1"/>
  <c r="V152" i="1" s="1"/>
  <c r="Q153" i="1"/>
  <c r="V153" i="1" s="1"/>
  <c r="Q154" i="1"/>
  <c r="V154" i="1" s="1"/>
  <c r="Q155" i="1"/>
  <c r="V155" i="1" s="1"/>
  <c r="Q156" i="1"/>
  <c r="V156" i="1" s="1"/>
  <c r="Q157" i="1"/>
  <c r="V157" i="1" s="1"/>
  <c r="Q158" i="1"/>
  <c r="V158" i="1" s="1"/>
  <c r="Q159" i="1"/>
  <c r="V159" i="1" s="1"/>
  <c r="Q160" i="1"/>
  <c r="V160" i="1" s="1"/>
  <c r="Q161" i="1"/>
  <c r="V161" i="1" s="1"/>
  <c r="Q162" i="1"/>
  <c r="V162" i="1" s="1"/>
  <c r="Q163" i="1"/>
  <c r="V163" i="1" s="1"/>
  <c r="Q164" i="1"/>
  <c r="V164" i="1" s="1"/>
  <c r="Q165" i="1"/>
  <c r="V165" i="1" s="1"/>
  <c r="Q166" i="1"/>
  <c r="V166" i="1" s="1"/>
  <c r="Q167" i="1"/>
  <c r="V167" i="1" s="1"/>
  <c r="Q168" i="1"/>
  <c r="V168" i="1" s="1"/>
  <c r="Q169" i="1"/>
  <c r="V169" i="1" s="1"/>
  <c r="Q170" i="1"/>
  <c r="V170" i="1" s="1"/>
  <c r="Q171" i="1"/>
  <c r="V171" i="1" s="1"/>
  <c r="Q172" i="1"/>
  <c r="V172" i="1" s="1"/>
  <c r="Q173" i="1"/>
  <c r="V173" i="1" s="1"/>
  <c r="Q174" i="1"/>
  <c r="V174" i="1" s="1"/>
  <c r="Q175" i="1"/>
  <c r="V175" i="1" s="1"/>
  <c r="Q176" i="1"/>
  <c r="V176" i="1" s="1"/>
  <c r="Q177" i="1"/>
  <c r="V177" i="1" s="1"/>
  <c r="Q178" i="1"/>
  <c r="V178" i="1" s="1"/>
  <c r="Q179" i="1"/>
  <c r="V179" i="1" s="1"/>
  <c r="Q180" i="1"/>
  <c r="V180" i="1" s="1"/>
  <c r="Q181" i="1"/>
  <c r="V181" i="1" s="1"/>
  <c r="Q182" i="1"/>
  <c r="V182" i="1" s="1"/>
  <c r="Q183" i="1"/>
  <c r="V183" i="1" s="1"/>
  <c r="Q184" i="1"/>
  <c r="V184" i="1" s="1"/>
  <c r="Q185" i="1"/>
  <c r="V185" i="1" s="1"/>
  <c r="Q186" i="1"/>
  <c r="V186" i="1" s="1"/>
  <c r="Q187" i="1"/>
  <c r="V187" i="1" s="1"/>
  <c r="Q188" i="1"/>
  <c r="V188" i="1" s="1"/>
  <c r="Q189" i="1"/>
  <c r="V189" i="1" s="1"/>
  <c r="Q190" i="1"/>
  <c r="V190" i="1" s="1"/>
  <c r="Q191" i="1"/>
  <c r="V191" i="1" s="1"/>
  <c r="P27" i="1"/>
  <c r="U27" i="1" s="1"/>
  <c r="P28" i="1"/>
  <c r="U28" i="1" s="1"/>
  <c r="P29" i="1"/>
  <c r="U29" i="1" s="1"/>
  <c r="P30" i="1"/>
  <c r="U30" i="1" s="1"/>
  <c r="P31" i="1"/>
  <c r="U31" i="1" s="1"/>
  <c r="P32" i="1"/>
  <c r="U32" i="1" s="1"/>
  <c r="P33" i="1"/>
  <c r="U33" i="1" s="1"/>
  <c r="P34" i="1"/>
  <c r="U34" i="1" s="1"/>
  <c r="P35" i="1"/>
  <c r="U35" i="1" s="1"/>
  <c r="P36" i="1"/>
  <c r="U36" i="1" s="1"/>
  <c r="P37" i="1"/>
  <c r="U37" i="1" s="1"/>
  <c r="P38" i="1"/>
  <c r="U38" i="1" s="1"/>
  <c r="P39" i="1"/>
  <c r="U39" i="1" s="1"/>
  <c r="P40" i="1"/>
  <c r="U40" i="1" s="1"/>
  <c r="P41" i="1"/>
  <c r="U41" i="1" s="1"/>
  <c r="P42" i="1"/>
  <c r="U42" i="1" s="1"/>
  <c r="P43" i="1"/>
  <c r="U43" i="1" s="1"/>
  <c r="P44" i="1"/>
  <c r="U44" i="1" s="1"/>
  <c r="P45" i="1"/>
  <c r="U45" i="1" s="1"/>
  <c r="P46" i="1"/>
  <c r="U46" i="1" s="1"/>
  <c r="P47" i="1"/>
  <c r="U47" i="1" s="1"/>
  <c r="P48" i="1"/>
  <c r="U48" i="1" s="1"/>
  <c r="P49" i="1"/>
  <c r="U49" i="1" s="1"/>
  <c r="P50" i="1"/>
  <c r="U50" i="1" s="1"/>
  <c r="P51" i="1"/>
  <c r="U51" i="1" s="1"/>
  <c r="P52" i="1"/>
  <c r="U52" i="1" s="1"/>
  <c r="P53" i="1"/>
  <c r="U53" i="1" s="1"/>
  <c r="P54" i="1"/>
  <c r="U54" i="1" s="1"/>
  <c r="P55" i="1"/>
  <c r="U55" i="1" s="1"/>
  <c r="P56" i="1"/>
  <c r="U56" i="1" s="1"/>
  <c r="P57" i="1"/>
  <c r="U57" i="1" s="1"/>
  <c r="P58" i="1"/>
  <c r="U58" i="1" s="1"/>
  <c r="P59" i="1"/>
  <c r="U59" i="1" s="1"/>
  <c r="P60" i="1"/>
  <c r="U60" i="1" s="1"/>
  <c r="P61" i="1"/>
  <c r="U61" i="1" s="1"/>
  <c r="P62" i="1"/>
  <c r="U62" i="1" s="1"/>
  <c r="P63" i="1"/>
  <c r="U63" i="1" s="1"/>
  <c r="P64" i="1"/>
  <c r="U64" i="1" s="1"/>
  <c r="P65" i="1"/>
  <c r="U65" i="1" s="1"/>
  <c r="P66" i="1"/>
  <c r="U66" i="1" s="1"/>
  <c r="P67" i="1"/>
  <c r="U67" i="1" s="1"/>
  <c r="P68" i="1"/>
  <c r="U68" i="1" s="1"/>
  <c r="P69" i="1"/>
  <c r="U69" i="1" s="1"/>
  <c r="P70" i="1"/>
  <c r="U70" i="1" s="1"/>
  <c r="P71" i="1"/>
  <c r="U71" i="1" s="1"/>
  <c r="P72" i="1"/>
  <c r="U72" i="1" s="1"/>
  <c r="P73" i="1"/>
  <c r="U73" i="1" s="1"/>
  <c r="P74" i="1"/>
  <c r="U74" i="1" s="1"/>
  <c r="P75" i="1"/>
  <c r="U75" i="1" s="1"/>
  <c r="P76" i="1"/>
  <c r="U76" i="1" s="1"/>
  <c r="P77" i="1"/>
  <c r="U77" i="1" s="1"/>
  <c r="P78" i="1"/>
  <c r="U78" i="1" s="1"/>
  <c r="P79" i="1"/>
  <c r="U79" i="1" s="1"/>
  <c r="P80" i="1"/>
  <c r="U80" i="1" s="1"/>
  <c r="P81" i="1"/>
  <c r="U81" i="1" s="1"/>
  <c r="P82" i="1"/>
  <c r="U82" i="1" s="1"/>
  <c r="P83" i="1"/>
  <c r="U83" i="1" s="1"/>
  <c r="P84" i="1"/>
  <c r="U84" i="1" s="1"/>
  <c r="P85" i="1"/>
  <c r="U85" i="1" s="1"/>
  <c r="P86" i="1"/>
  <c r="U86" i="1" s="1"/>
  <c r="P87" i="1"/>
  <c r="U87" i="1" s="1"/>
  <c r="P88" i="1"/>
  <c r="U88" i="1" s="1"/>
  <c r="P89" i="1"/>
  <c r="U89" i="1" s="1"/>
  <c r="P90" i="1"/>
  <c r="U90" i="1" s="1"/>
  <c r="P91" i="1"/>
  <c r="U91" i="1" s="1"/>
  <c r="P92" i="1"/>
  <c r="U92" i="1" s="1"/>
  <c r="P93" i="1"/>
  <c r="U93" i="1" s="1"/>
  <c r="P94" i="1"/>
  <c r="U94" i="1" s="1"/>
  <c r="P95" i="1"/>
  <c r="U95" i="1" s="1"/>
  <c r="P96" i="1"/>
  <c r="U96" i="1" s="1"/>
  <c r="P97" i="1"/>
  <c r="U97" i="1" s="1"/>
  <c r="P98" i="1"/>
  <c r="U98" i="1" s="1"/>
  <c r="P99" i="1"/>
  <c r="U99" i="1" s="1"/>
  <c r="P100" i="1"/>
  <c r="U100" i="1" s="1"/>
  <c r="P101" i="1"/>
  <c r="U101" i="1" s="1"/>
  <c r="P102" i="1"/>
  <c r="U102" i="1" s="1"/>
  <c r="P103" i="1"/>
  <c r="U103" i="1" s="1"/>
  <c r="P104" i="1"/>
  <c r="U104" i="1" s="1"/>
  <c r="P105" i="1"/>
  <c r="U105" i="1" s="1"/>
  <c r="P106" i="1"/>
  <c r="U106" i="1" s="1"/>
  <c r="P107" i="1"/>
  <c r="U107" i="1" s="1"/>
  <c r="P108" i="1"/>
  <c r="U108" i="1" s="1"/>
  <c r="P109" i="1"/>
  <c r="U109" i="1" s="1"/>
  <c r="P110" i="1"/>
  <c r="U110" i="1" s="1"/>
  <c r="P111" i="1"/>
  <c r="U111" i="1" s="1"/>
  <c r="P112" i="1"/>
  <c r="U112" i="1" s="1"/>
  <c r="P113" i="1"/>
  <c r="U113" i="1" s="1"/>
  <c r="P114" i="1"/>
  <c r="U114" i="1" s="1"/>
  <c r="P115" i="1"/>
  <c r="U115" i="1" s="1"/>
  <c r="P116" i="1"/>
  <c r="U116" i="1" s="1"/>
  <c r="P117" i="1"/>
  <c r="U117" i="1" s="1"/>
  <c r="P118" i="1"/>
  <c r="U118" i="1" s="1"/>
  <c r="P119" i="1"/>
  <c r="U119" i="1" s="1"/>
  <c r="P120" i="1"/>
  <c r="U120" i="1" s="1"/>
  <c r="P121" i="1"/>
  <c r="U121" i="1" s="1"/>
  <c r="P122" i="1"/>
  <c r="U122" i="1" s="1"/>
  <c r="P123" i="1"/>
  <c r="U123" i="1" s="1"/>
  <c r="P124" i="1"/>
  <c r="U124" i="1" s="1"/>
  <c r="P125" i="1"/>
  <c r="U125" i="1" s="1"/>
  <c r="P126" i="1"/>
  <c r="U126" i="1" s="1"/>
  <c r="P127" i="1"/>
  <c r="U127" i="1" s="1"/>
  <c r="P128" i="1"/>
  <c r="U128" i="1" s="1"/>
  <c r="P129" i="1"/>
  <c r="U129" i="1" s="1"/>
  <c r="P130" i="1"/>
  <c r="U130" i="1" s="1"/>
  <c r="P131" i="1"/>
  <c r="U131" i="1" s="1"/>
  <c r="P132" i="1"/>
  <c r="U132" i="1" s="1"/>
  <c r="P133" i="1"/>
  <c r="U133" i="1" s="1"/>
  <c r="P134" i="1"/>
  <c r="U134" i="1" s="1"/>
  <c r="P135" i="1"/>
  <c r="U135" i="1" s="1"/>
  <c r="P136" i="1"/>
  <c r="U136" i="1" s="1"/>
  <c r="P137" i="1"/>
  <c r="U137" i="1" s="1"/>
  <c r="P138" i="1"/>
  <c r="U138" i="1" s="1"/>
  <c r="P139" i="1"/>
  <c r="U139" i="1" s="1"/>
  <c r="P140" i="1"/>
  <c r="U140" i="1" s="1"/>
  <c r="P141" i="1"/>
  <c r="U141" i="1" s="1"/>
  <c r="P142" i="1"/>
  <c r="U142" i="1" s="1"/>
  <c r="P143" i="1"/>
  <c r="U143" i="1" s="1"/>
  <c r="P144" i="1"/>
  <c r="U144" i="1" s="1"/>
  <c r="P145" i="1"/>
  <c r="U145" i="1" s="1"/>
  <c r="P146" i="1"/>
  <c r="U146" i="1" s="1"/>
  <c r="P147" i="1"/>
  <c r="U147" i="1" s="1"/>
  <c r="P148" i="1"/>
  <c r="U148" i="1" s="1"/>
  <c r="P149" i="1"/>
  <c r="U149" i="1" s="1"/>
  <c r="P150" i="1"/>
  <c r="U150" i="1" s="1"/>
  <c r="P151" i="1"/>
  <c r="U151" i="1" s="1"/>
  <c r="P152" i="1"/>
  <c r="U152" i="1" s="1"/>
  <c r="P153" i="1"/>
  <c r="U153" i="1" s="1"/>
  <c r="P154" i="1"/>
  <c r="U154" i="1" s="1"/>
  <c r="P155" i="1"/>
  <c r="U155" i="1" s="1"/>
  <c r="P156" i="1"/>
  <c r="U156" i="1" s="1"/>
  <c r="P157" i="1"/>
  <c r="U157" i="1" s="1"/>
  <c r="P158" i="1"/>
  <c r="U158" i="1" s="1"/>
  <c r="P159" i="1"/>
  <c r="U159" i="1" s="1"/>
  <c r="P160" i="1"/>
  <c r="U160" i="1" s="1"/>
  <c r="P161" i="1"/>
  <c r="U161" i="1" s="1"/>
  <c r="P162" i="1"/>
  <c r="U162" i="1" s="1"/>
  <c r="P163" i="1"/>
  <c r="U163" i="1" s="1"/>
  <c r="P164" i="1"/>
  <c r="U164" i="1" s="1"/>
  <c r="P165" i="1"/>
  <c r="U165" i="1" s="1"/>
  <c r="P166" i="1"/>
  <c r="U166" i="1" s="1"/>
  <c r="P167" i="1"/>
  <c r="U167" i="1" s="1"/>
  <c r="P168" i="1"/>
  <c r="U168" i="1" s="1"/>
  <c r="P169" i="1"/>
  <c r="U169" i="1" s="1"/>
  <c r="P170" i="1"/>
  <c r="U170" i="1" s="1"/>
  <c r="P171" i="1"/>
  <c r="U171" i="1" s="1"/>
  <c r="P172" i="1"/>
  <c r="U172" i="1" s="1"/>
  <c r="P173" i="1"/>
  <c r="U173" i="1" s="1"/>
  <c r="P174" i="1"/>
  <c r="U174" i="1" s="1"/>
  <c r="P175" i="1"/>
  <c r="U175" i="1" s="1"/>
  <c r="P176" i="1"/>
  <c r="U176" i="1" s="1"/>
  <c r="P177" i="1"/>
  <c r="U177" i="1" s="1"/>
  <c r="P178" i="1"/>
  <c r="U178" i="1" s="1"/>
  <c r="P179" i="1"/>
  <c r="U179" i="1" s="1"/>
  <c r="P180" i="1"/>
  <c r="U180" i="1" s="1"/>
  <c r="P181" i="1"/>
  <c r="U181" i="1" s="1"/>
  <c r="P182" i="1"/>
  <c r="U182" i="1" s="1"/>
  <c r="P183" i="1"/>
  <c r="U183" i="1" s="1"/>
  <c r="P184" i="1"/>
  <c r="U184" i="1" s="1"/>
  <c r="P185" i="1"/>
  <c r="U185" i="1" s="1"/>
  <c r="P186" i="1"/>
  <c r="U186" i="1" s="1"/>
  <c r="P187" i="1"/>
  <c r="U187" i="1" s="1"/>
  <c r="P188" i="1"/>
  <c r="U188" i="1" s="1"/>
  <c r="P189" i="1"/>
  <c r="U189" i="1" s="1"/>
  <c r="P190" i="1"/>
  <c r="U190" i="1" s="1"/>
  <c r="P191" i="1"/>
  <c r="U191" i="1" s="1"/>
  <c r="Y47" i="1"/>
  <c r="H47" i="1" s="1"/>
  <c r="Y97" i="1"/>
  <c r="H97" i="1" s="1"/>
  <c r="Y135" i="1"/>
  <c r="H135" i="1" s="1"/>
  <c r="Y175" i="1"/>
  <c r="H175" i="1" s="1"/>
  <c r="E175" i="1" s="1"/>
  <c r="A31" i="3"/>
  <c r="A7" i="3"/>
  <c r="A30" i="3"/>
  <c r="A29" i="3"/>
  <c r="A28" i="3"/>
  <c r="A27" i="3"/>
  <c r="A26" i="3"/>
  <c r="A25" i="3"/>
  <c r="A24" i="3"/>
  <c r="A23" i="3"/>
  <c r="A22" i="3"/>
  <c r="A21" i="3"/>
  <c r="Y69" i="1" l="1"/>
  <c r="H69" i="1" s="1"/>
  <c r="Y165" i="1"/>
  <c r="H165" i="1" s="1"/>
  <c r="Y185" i="1"/>
  <c r="H185" i="1" s="1"/>
  <c r="Y177" i="1"/>
  <c r="H177" i="1" s="1"/>
  <c r="E177" i="1" s="1"/>
  <c r="Y173" i="1"/>
  <c r="H173" i="1" s="1"/>
  <c r="Y169" i="1"/>
  <c r="H169" i="1" s="1"/>
  <c r="E169" i="1" s="1"/>
  <c r="Y161" i="1"/>
  <c r="H161" i="1" s="1"/>
  <c r="Y145" i="1"/>
  <c r="H145" i="1" s="1"/>
  <c r="Y141" i="1"/>
  <c r="H141" i="1" s="1"/>
  <c r="Y137" i="1"/>
  <c r="H137" i="1" s="1"/>
  <c r="Y129" i="1"/>
  <c r="H129" i="1" s="1"/>
  <c r="Y121" i="1"/>
  <c r="H121" i="1" s="1"/>
  <c r="E121" i="1" s="1"/>
  <c r="Y113" i="1"/>
  <c r="H113" i="1" s="1"/>
  <c r="Y105" i="1"/>
  <c r="H105" i="1" s="1"/>
  <c r="Y89" i="1"/>
  <c r="H89" i="1" s="1"/>
  <c r="Y87" i="1"/>
  <c r="H87" i="1" s="1"/>
  <c r="E87" i="1" s="1"/>
  <c r="Y77" i="1"/>
  <c r="H77" i="1" s="1"/>
  <c r="Y73" i="1"/>
  <c r="H73" i="1" s="1"/>
  <c r="E73" i="1" s="1"/>
  <c r="Y65" i="1"/>
  <c r="H65" i="1" s="1"/>
  <c r="Y57" i="1"/>
  <c r="H57" i="1" s="1"/>
  <c r="E57" i="1" s="1"/>
  <c r="Y45" i="1"/>
  <c r="H45" i="1" s="1"/>
  <c r="Y41" i="1"/>
  <c r="H41" i="1" s="1"/>
  <c r="E41" i="1" s="1"/>
  <c r="Y33" i="1"/>
  <c r="H33" i="1" s="1"/>
  <c r="Y88" i="1"/>
  <c r="H88" i="1" s="1"/>
  <c r="Y125" i="1"/>
  <c r="H125" i="1" s="1"/>
  <c r="Y106" i="1"/>
  <c r="H106" i="1" s="1"/>
  <c r="Y37" i="1"/>
  <c r="H37" i="1" s="1"/>
  <c r="Y189" i="1"/>
  <c r="Y93" i="1"/>
  <c r="H93" i="1" s="1"/>
  <c r="Y184" i="1"/>
  <c r="H184" i="1" s="1"/>
  <c r="E184" i="1" s="1"/>
  <c r="Y136" i="1"/>
  <c r="H136" i="1" s="1"/>
  <c r="Y181" i="1"/>
  <c r="H181" i="1" s="1"/>
  <c r="E181" i="1" s="1"/>
  <c r="Y149" i="1"/>
  <c r="H149" i="1" s="1"/>
  <c r="Y157" i="1"/>
  <c r="H157" i="1" s="1"/>
  <c r="E157" i="1" s="1"/>
  <c r="Y61" i="1"/>
  <c r="H61" i="1" s="1"/>
  <c r="E61" i="1" s="1"/>
  <c r="Y53" i="1"/>
  <c r="H53" i="1" s="1"/>
  <c r="E53" i="1" s="1"/>
  <c r="Y29" i="1"/>
  <c r="H29" i="1" s="1"/>
  <c r="Y168" i="1"/>
  <c r="H168" i="1" s="1"/>
  <c r="E168" i="1" s="1"/>
  <c r="Y120" i="1"/>
  <c r="H120" i="1" s="1"/>
  <c r="Y160" i="1"/>
  <c r="H160" i="1" s="1"/>
  <c r="Y128" i="1"/>
  <c r="H128" i="1" s="1"/>
  <c r="E128" i="1" s="1"/>
  <c r="Y176" i="1"/>
  <c r="H176" i="1" s="1"/>
  <c r="Y186" i="1"/>
  <c r="H186" i="1" s="1"/>
  <c r="Y178" i="1"/>
  <c r="H178" i="1" s="1"/>
  <c r="Y174" i="1"/>
  <c r="H174" i="1" s="1"/>
  <c r="Y170" i="1"/>
  <c r="H170" i="1" s="1"/>
  <c r="E170" i="1" s="1"/>
  <c r="Y166" i="1"/>
  <c r="H166" i="1" s="1"/>
  <c r="Y162" i="1"/>
  <c r="H162" i="1" s="1"/>
  <c r="Y158" i="1"/>
  <c r="H158" i="1" s="1"/>
  <c r="Y154" i="1"/>
  <c r="H154" i="1" s="1"/>
  <c r="E154" i="1" s="1"/>
  <c r="Y150" i="1"/>
  <c r="H150" i="1" s="1"/>
  <c r="Y146" i="1"/>
  <c r="H146" i="1" s="1"/>
  <c r="E146" i="1" s="1"/>
  <c r="Y138" i="1"/>
  <c r="H138" i="1" s="1"/>
  <c r="Y134" i="1"/>
  <c r="H134" i="1" s="1"/>
  <c r="E134" i="1" s="1"/>
  <c r="Y130" i="1"/>
  <c r="H130" i="1" s="1"/>
  <c r="Y126" i="1"/>
  <c r="H126" i="1" s="1"/>
  <c r="Y122" i="1"/>
  <c r="H122" i="1" s="1"/>
  <c r="Y118" i="1"/>
  <c r="H118" i="1" s="1"/>
  <c r="E118" i="1" s="1"/>
  <c r="Y114" i="1"/>
  <c r="H114" i="1" s="1"/>
  <c r="Y110" i="1"/>
  <c r="H110" i="1" s="1"/>
  <c r="E110" i="1" s="1"/>
  <c r="Y98" i="1"/>
  <c r="H98" i="1" s="1"/>
  <c r="Y94" i="1"/>
  <c r="H94" i="1" s="1"/>
  <c r="E94" i="1" s="1"/>
  <c r="Y90" i="1"/>
  <c r="H90" i="1" s="1"/>
  <c r="Y86" i="1"/>
  <c r="H86" i="1" s="1"/>
  <c r="Y82" i="1"/>
  <c r="H82" i="1" s="1"/>
  <c r="Y74" i="1"/>
  <c r="H74" i="1" s="1"/>
  <c r="Y70" i="1"/>
  <c r="H70" i="1" s="1"/>
  <c r="Y66" i="1"/>
  <c r="H66" i="1" s="1"/>
  <c r="Y58" i="1"/>
  <c r="H58" i="1" s="1"/>
  <c r="Y54" i="1"/>
  <c r="H54" i="1" s="1"/>
  <c r="Y50" i="1"/>
  <c r="H50" i="1" s="1"/>
  <c r="Y42" i="1"/>
  <c r="H42" i="1" s="1"/>
  <c r="E42" i="1" s="1"/>
  <c r="Y38" i="1"/>
  <c r="H38" i="1" s="1"/>
  <c r="Y34" i="1"/>
  <c r="H34" i="1" s="1"/>
  <c r="E34" i="1" s="1"/>
  <c r="Y147" i="1"/>
  <c r="H147" i="1" s="1"/>
  <c r="Y190" i="1"/>
  <c r="I190" i="1" s="1"/>
  <c r="Y182" i="1"/>
  <c r="H182" i="1" s="1"/>
  <c r="Y78" i="1"/>
  <c r="H78" i="1" s="1"/>
  <c r="Y191" i="1"/>
  <c r="Y159" i="1"/>
  <c r="H159" i="1" s="1"/>
  <c r="E159" i="1" s="1"/>
  <c r="Y143" i="1"/>
  <c r="H143" i="1" s="1"/>
  <c r="E143" i="1" s="1"/>
  <c r="Y119" i="1"/>
  <c r="H119" i="1" s="1"/>
  <c r="E119" i="1" s="1"/>
  <c r="Y103" i="1"/>
  <c r="H103" i="1" s="1"/>
  <c r="E103" i="1" s="1"/>
  <c r="Y79" i="1"/>
  <c r="H79" i="1" s="1"/>
  <c r="E79" i="1" s="1"/>
  <c r="Y63" i="1"/>
  <c r="H63" i="1" s="1"/>
  <c r="E63" i="1" s="1"/>
  <c r="Y31" i="1"/>
  <c r="H31" i="1" s="1"/>
  <c r="Y139" i="1"/>
  <c r="H139" i="1" s="1"/>
  <c r="E139" i="1" s="1"/>
  <c r="Y152" i="1"/>
  <c r="H152" i="1" s="1"/>
  <c r="Y112" i="1"/>
  <c r="H112" i="1" s="1"/>
  <c r="E112" i="1" s="1"/>
  <c r="Y104" i="1"/>
  <c r="H104" i="1" s="1"/>
  <c r="E104" i="1" s="1"/>
  <c r="Y64" i="1"/>
  <c r="H64" i="1" s="1"/>
  <c r="Y32" i="1"/>
  <c r="H32" i="1" s="1"/>
  <c r="E32" i="1" s="1"/>
  <c r="Y48" i="1"/>
  <c r="H48" i="1" s="1"/>
  <c r="Y83" i="1"/>
  <c r="H83" i="1" s="1"/>
  <c r="E83" i="1" s="1"/>
  <c r="Y144" i="1"/>
  <c r="H144" i="1" s="1"/>
  <c r="Y102" i="1"/>
  <c r="H102" i="1" s="1"/>
  <c r="E102" i="1" s="1"/>
  <c r="Y46" i="1"/>
  <c r="H46" i="1" s="1"/>
  <c r="Y30" i="1"/>
  <c r="H30" i="1" s="1"/>
  <c r="E30" i="1" s="1"/>
  <c r="Y183" i="1"/>
  <c r="H183" i="1" s="1"/>
  <c r="Y151" i="1"/>
  <c r="H151" i="1" s="1"/>
  <c r="E151" i="1" s="1"/>
  <c r="Y75" i="1"/>
  <c r="H75" i="1" s="1"/>
  <c r="Y187" i="1"/>
  <c r="H187" i="1" s="1"/>
  <c r="E187" i="1" s="1"/>
  <c r="Y163" i="1"/>
  <c r="H163" i="1" s="1"/>
  <c r="Y131" i="1"/>
  <c r="H131" i="1" s="1"/>
  <c r="E131" i="1" s="1"/>
  <c r="Y115" i="1"/>
  <c r="H115" i="1" s="1"/>
  <c r="E115" i="1" s="1"/>
  <c r="Y99" i="1"/>
  <c r="H99" i="1" s="1"/>
  <c r="E99" i="1" s="1"/>
  <c r="Y67" i="1"/>
  <c r="H67" i="1" s="1"/>
  <c r="Y35" i="1"/>
  <c r="H35" i="1" s="1"/>
  <c r="E35" i="1" s="1"/>
  <c r="Y80" i="1"/>
  <c r="H80" i="1" s="1"/>
  <c r="E80" i="1" s="1"/>
  <c r="Y56" i="1"/>
  <c r="H56" i="1" s="1"/>
  <c r="E56" i="1" s="1"/>
  <c r="Y81" i="1"/>
  <c r="H81" i="1" s="1"/>
  <c r="Y49" i="1"/>
  <c r="H49" i="1" s="1"/>
  <c r="E49" i="1" s="1"/>
  <c r="Y142" i="1"/>
  <c r="H142" i="1" s="1"/>
  <c r="E142" i="1" s="1"/>
  <c r="Y62" i="1"/>
  <c r="H62" i="1" s="1"/>
  <c r="E62" i="1" s="1"/>
  <c r="Y167" i="1"/>
  <c r="H167" i="1" s="1"/>
  <c r="Y127" i="1"/>
  <c r="H127" i="1" s="1"/>
  <c r="E127" i="1" s="1"/>
  <c r="Y111" i="1"/>
  <c r="H111" i="1" s="1"/>
  <c r="E111" i="1" s="1"/>
  <c r="Y95" i="1"/>
  <c r="H95" i="1" s="1"/>
  <c r="E95" i="1" s="1"/>
  <c r="Y71" i="1"/>
  <c r="H71" i="1" s="1"/>
  <c r="Y55" i="1"/>
  <c r="H55" i="1" s="1"/>
  <c r="E55" i="1" s="1"/>
  <c r="Y39" i="1"/>
  <c r="H39" i="1" s="1"/>
  <c r="E39" i="1" s="1"/>
  <c r="Y171" i="1"/>
  <c r="H171" i="1" s="1"/>
  <c r="E171" i="1" s="1"/>
  <c r="Y155" i="1"/>
  <c r="H155" i="1" s="1"/>
  <c r="Y123" i="1"/>
  <c r="H123" i="1" s="1"/>
  <c r="Y107" i="1"/>
  <c r="H107" i="1" s="1"/>
  <c r="E107" i="1" s="1"/>
  <c r="Y91" i="1"/>
  <c r="H91" i="1" s="1"/>
  <c r="E91" i="1" s="1"/>
  <c r="Y59" i="1"/>
  <c r="H59" i="1" s="1"/>
  <c r="E59" i="1" s="1"/>
  <c r="Y51" i="1"/>
  <c r="H51" i="1" s="1"/>
  <c r="E51" i="1" s="1"/>
  <c r="Y96" i="1"/>
  <c r="H96" i="1" s="1"/>
  <c r="E96" i="1" s="1"/>
  <c r="Y72" i="1"/>
  <c r="H72" i="1" s="1"/>
  <c r="E72" i="1" s="1"/>
  <c r="Y40" i="1"/>
  <c r="H40" i="1" s="1"/>
  <c r="Y85" i="1"/>
  <c r="H85" i="1" s="1"/>
  <c r="E85" i="1" s="1"/>
  <c r="Y133" i="1"/>
  <c r="H133" i="1" s="1"/>
  <c r="Y117" i="1"/>
  <c r="H117" i="1" s="1"/>
  <c r="E117" i="1" s="1"/>
  <c r="Y101" i="1"/>
  <c r="H101" i="1" s="1"/>
  <c r="E101" i="1" s="1"/>
  <c r="Y179" i="1"/>
  <c r="H179" i="1" s="1"/>
  <c r="E179" i="1" s="1"/>
  <c r="Y43" i="1"/>
  <c r="H43" i="1" s="1"/>
  <c r="I173" i="1"/>
  <c r="Y188" i="1"/>
  <c r="H188" i="1" s="1"/>
  <c r="E188" i="1" s="1"/>
  <c r="Y180" i="1"/>
  <c r="H180" i="1" s="1"/>
  <c r="E180" i="1" s="1"/>
  <c r="Y172" i="1"/>
  <c r="H172" i="1" s="1"/>
  <c r="E172" i="1" s="1"/>
  <c r="Y164" i="1"/>
  <c r="H164" i="1" s="1"/>
  <c r="E164" i="1" s="1"/>
  <c r="Y156" i="1"/>
  <c r="H156" i="1" s="1"/>
  <c r="E156" i="1" s="1"/>
  <c r="Y148" i="1"/>
  <c r="H148" i="1" s="1"/>
  <c r="E148" i="1" s="1"/>
  <c r="Y140" i="1"/>
  <c r="H140" i="1" s="1"/>
  <c r="E140" i="1" s="1"/>
  <c r="Y132" i="1"/>
  <c r="H132" i="1" s="1"/>
  <c r="E132" i="1" s="1"/>
  <c r="Y124" i="1"/>
  <c r="H124" i="1" s="1"/>
  <c r="E124" i="1" s="1"/>
  <c r="Y116" i="1"/>
  <c r="H116" i="1" s="1"/>
  <c r="E116" i="1" s="1"/>
  <c r="Y108" i="1"/>
  <c r="H108" i="1" s="1"/>
  <c r="Y100" i="1"/>
  <c r="H100" i="1" s="1"/>
  <c r="E100" i="1" s="1"/>
  <c r="Y92" i="1"/>
  <c r="H92" i="1" s="1"/>
  <c r="E92" i="1" s="1"/>
  <c r="Y84" i="1"/>
  <c r="H84" i="1" s="1"/>
  <c r="E84" i="1" s="1"/>
  <c r="Y76" i="1"/>
  <c r="H76" i="1" s="1"/>
  <c r="Y68" i="1"/>
  <c r="H68" i="1" s="1"/>
  <c r="Y60" i="1"/>
  <c r="H60" i="1" s="1"/>
  <c r="Y52" i="1"/>
  <c r="H52" i="1" s="1"/>
  <c r="E52" i="1" s="1"/>
  <c r="Y44" i="1"/>
  <c r="H44" i="1" s="1"/>
  <c r="Y36" i="1"/>
  <c r="H36" i="1" s="1"/>
  <c r="E36" i="1" s="1"/>
  <c r="A20" i="3"/>
  <c r="A19" i="3"/>
  <c r="A18" i="3"/>
  <c r="A17" i="3"/>
  <c r="A16" i="3"/>
  <c r="D7" i="2"/>
  <c r="E7" i="2"/>
  <c r="D8" i="2"/>
  <c r="E8" i="2"/>
  <c r="E9" i="2"/>
  <c r="F9" i="2" s="1"/>
  <c r="D10" i="2"/>
  <c r="E10" i="2"/>
  <c r="D11" i="2"/>
  <c r="E11" i="2"/>
  <c r="D12" i="2"/>
  <c r="E12" i="2"/>
  <c r="D13" i="2"/>
  <c r="E13" i="2"/>
  <c r="E14" i="2"/>
  <c r="F14" i="2" s="1"/>
  <c r="D15" i="2"/>
  <c r="E15" i="2"/>
  <c r="D16" i="2"/>
  <c r="E16" i="2"/>
  <c r="D17" i="2"/>
  <c r="E17" i="2"/>
  <c r="D18" i="2"/>
  <c r="E18" i="2"/>
  <c r="D19" i="2"/>
  <c r="E19" i="2"/>
  <c r="D20" i="2"/>
  <c r="E20" i="2"/>
  <c r="D21" i="2"/>
  <c r="E21" i="2"/>
  <c r="D22" i="2"/>
  <c r="E22" i="2"/>
  <c r="H189" i="1"/>
  <c r="E189" i="1" s="1"/>
  <c r="E186" i="1"/>
  <c r="E185" i="1"/>
  <c r="E183" i="1"/>
  <c r="E182" i="1"/>
  <c r="E178" i="1"/>
  <c r="E176" i="1"/>
  <c r="E174" i="1"/>
  <c r="E173" i="1"/>
  <c r="E167" i="1"/>
  <c r="E166" i="1"/>
  <c r="E165" i="1"/>
  <c r="E163" i="1"/>
  <c r="E162" i="1"/>
  <c r="E161" i="1"/>
  <c r="E160" i="1"/>
  <c r="E158" i="1"/>
  <c r="E155" i="1"/>
  <c r="E153" i="1"/>
  <c r="E152" i="1"/>
  <c r="E150" i="1"/>
  <c r="E149" i="1"/>
  <c r="E147" i="1"/>
  <c r="E145" i="1"/>
  <c r="E144" i="1"/>
  <c r="E141" i="1"/>
  <c r="E138" i="1"/>
  <c r="E137" i="1"/>
  <c r="E136" i="1"/>
  <c r="E135" i="1"/>
  <c r="E133" i="1"/>
  <c r="E130" i="1"/>
  <c r="E129" i="1"/>
  <c r="E126" i="1"/>
  <c r="E125" i="1"/>
  <c r="E123" i="1"/>
  <c r="I122" i="1"/>
  <c r="E122" i="1"/>
  <c r="E120" i="1"/>
  <c r="E114" i="1"/>
  <c r="E113" i="1"/>
  <c r="E109" i="1"/>
  <c r="E108" i="1"/>
  <c r="E106" i="1"/>
  <c r="E105" i="1"/>
  <c r="E98" i="1"/>
  <c r="E97" i="1"/>
  <c r="E93" i="1"/>
  <c r="E90" i="1"/>
  <c r="E89" i="1"/>
  <c r="E88" i="1"/>
  <c r="E86" i="1"/>
  <c r="E82" i="1"/>
  <c r="E81" i="1"/>
  <c r="E78" i="1"/>
  <c r="E77" i="1"/>
  <c r="E76" i="1"/>
  <c r="E75" i="1"/>
  <c r="E74" i="1"/>
  <c r="I71" i="1"/>
  <c r="E71" i="1"/>
  <c r="E70" i="1"/>
  <c r="E69" i="1"/>
  <c r="E68" i="1"/>
  <c r="E67" i="1"/>
  <c r="E66" i="1"/>
  <c r="E65" i="1"/>
  <c r="E64" i="1"/>
  <c r="E60" i="1"/>
  <c r="E58" i="1"/>
  <c r="E54" i="1"/>
  <c r="E50" i="1"/>
  <c r="E48" i="1"/>
  <c r="E47" i="1"/>
  <c r="E46" i="1"/>
  <c r="E45" i="1"/>
  <c r="E44" i="1"/>
  <c r="E43" i="1"/>
  <c r="E40" i="1"/>
  <c r="E38" i="1"/>
  <c r="E37" i="1"/>
  <c r="E33" i="1"/>
  <c r="E31" i="1"/>
  <c r="E29" i="1"/>
  <c r="D193" i="2"/>
  <c r="B193" i="2"/>
  <c r="E192" i="2"/>
  <c r="D192" i="2"/>
  <c r="E191" i="2"/>
  <c r="D191" i="2"/>
  <c r="E190" i="2"/>
  <c r="D190" i="2"/>
  <c r="E189" i="2"/>
  <c r="D189" i="2"/>
  <c r="E188" i="2"/>
  <c r="D188" i="2"/>
  <c r="E187" i="2"/>
  <c r="D187" i="2"/>
  <c r="E186" i="2"/>
  <c r="D186" i="2"/>
  <c r="E185" i="2"/>
  <c r="D185" i="2"/>
  <c r="E184" i="2"/>
  <c r="F184" i="2" s="1"/>
  <c r="E183" i="2"/>
  <c r="D183" i="2"/>
  <c r="E182" i="2"/>
  <c r="D182" i="2"/>
  <c r="E181" i="2"/>
  <c r="D181" i="2"/>
  <c r="E180" i="2"/>
  <c r="D180" i="2"/>
  <c r="E179" i="2"/>
  <c r="F179" i="2" s="1"/>
  <c r="E178" i="2"/>
  <c r="D178" i="2"/>
  <c r="E177" i="2"/>
  <c r="D177" i="2"/>
  <c r="D176" i="2"/>
  <c r="B176" i="2"/>
  <c r="E175" i="2"/>
  <c r="D175" i="2"/>
  <c r="E174" i="2"/>
  <c r="D174" i="2"/>
  <c r="E173" i="2"/>
  <c r="D173" i="2"/>
  <c r="E172" i="2"/>
  <c r="D172" i="2"/>
  <c r="E171" i="2"/>
  <c r="D171" i="2"/>
  <c r="E170" i="2"/>
  <c r="D170" i="2"/>
  <c r="E169" i="2"/>
  <c r="D169" i="2"/>
  <c r="E168" i="2"/>
  <c r="D168" i="2"/>
  <c r="E167" i="2"/>
  <c r="F167" i="2" s="1"/>
  <c r="E166" i="2"/>
  <c r="D166" i="2"/>
  <c r="E165" i="2"/>
  <c r="D165" i="2"/>
  <c r="E164" i="2"/>
  <c r="D164" i="2"/>
  <c r="E163" i="2"/>
  <c r="D163" i="2"/>
  <c r="E162" i="2"/>
  <c r="F162" i="2" s="1"/>
  <c r="E161" i="2"/>
  <c r="D161" i="2"/>
  <c r="E160" i="2"/>
  <c r="D160" i="2"/>
  <c r="D159" i="2"/>
  <c r="B159" i="2"/>
  <c r="E158" i="2"/>
  <c r="D158" i="2"/>
  <c r="E157" i="2"/>
  <c r="D157" i="2"/>
  <c r="E156" i="2"/>
  <c r="D156" i="2"/>
  <c r="E155" i="2"/>
  <c r="D155" i="2"/>
  <c r="E154" i="2"/>
  <c r="D154" i="2"/>
  <c r="E153" i="2"/>
  <c r="D153" i="2"/>
  <c r="E152" i="2"/>
  <c r="D152" i="2"/>
  <c r="E151" i="2"/>
  <c r="D151" i="2"/>
  <c r="E150" i="2"/>
  <c r="F150" i="2" s="1"/>
  <c r="E149" i="2"/>
  <c r="D149" i="2"/>
  <c r="E148" i="2"/>
  <c r="D148" i="2"/>
  <c r="E147" i="2"/>
  <c r="D147" i="2"/>
  <c r="E146" i="2"/>
  <c r="D146" i="2"/>
  <c r="E145" i="2"/>
  <c r="F145" i="2" s="1"/>
  <c r="E144" i="2"/>
  <c r="D144" i="2"/>
  <c r="E143" i="2"/>
  <c r="D143" i="2"/>
  <c r="D142" i="2"/>
  <c r="B142" i="2"/>
  <c r="E141" i="2"/>
  <c r="D141" i="2"/>
  <c r="E140" i="2"/>
  <c r="D140" i="2"/>
  <c r="E139" i="2"/>
  <c r="D139" i="2"/>
  <c r="E138" i="2"/>
  <c r="D138" i="2"/>
  <c r="E137" i="2"/>
  <c r="D137" i="2"/>
  <c r="E136" i="2"/>
  <c r="D136" i="2"/>
  <c r="E135" i="2"/>
  <c r="D135" i="2"/>
  <c r="E134" i="2"/>
  <c r="D134" i="2"/>
  <c r="E133" i="2"/>
  <c r="F133" i="2" s="1"/>
  <c r="E132" i="2"/>
  <c r="D132" i="2"/>
  <c r="E131" i="2"/>
  <c r="D131" i="2"/>
  <c r="E130" i="2"/>
  <c r="D130" i="2"/>
  <c r="E129" i="2"/>
  <c r="D129" i="2"/>
  <c r="E128" i="2"/>
  <c r="F128" i="2" s="1"/>
  <c r="E127" i="2"/>
  <c r="D127" i="2"/>
  <c r="E126" i="2"/>
  <c r="D126" i="2"/>
  <c r="D125" i="2"/>
  <c r="B125" i="2"/>
  <c r="E124" i="2"/>
  <c r="D124" i="2"/>
  <c r="E123" i="2"/>
  <c r="D123" i="2"/>
  <c r="E122" i="2"/>
  <c r="D122" i="2"/>
  <c r="E121" i="2"/>
  <c r="D121" i="2"/>
  <c r="E120" i="2"/>
  <c r="D120" i="2"/>
  <c r="E119" i="2"/>
  <c r="D119" i="2"/>
  <c r="E118" i="2"/>
  <c r="D118" i="2"/>
  <c r="E117" i="2"/>
  <c r="D117" i="2"/>
  <c r="E116" i="2"/>
  <c r="F116" i="2" s="1"/>
  <c r="E115" i="2"/>
  <c r="D115" i="2"/>
  <c r="E114" i="2"/>
  <c r="D114" i="2"/>
  <c r="E113" i="2"/>
  <c r="D113" i="2"/>
  <c r="E112" i="2"/>
  <c r="D112" i="2"/>
  <c r="E111" i="2"/>
  <c r="F111" i="2" s="1"/>
  <c r="E110" i="2"/>
  <c r="D110" i="2"/>
  <c r="E109" i="2"/>
  <c r="D109" i="2"/>
  <c r="D108" i="2"/>
  <c r="B108" i="2"/>
  <c r="E107" i="2"/>
  <c r="D107" i="2"/>
  <c r="E106" i="2"/>
  <c r="D106" i="2"/>
  <c r="E105" i="2"/>
  <c r="D105" i="2"/>
  <c r="E104" i="2"/>
  <c r="D104" i="2"/>
  <c r="E103" i="2"/>
  <c r="D103" i="2"/>
  <c r="E102" i="2"/>
  <c r="D102" i="2"/>
  <c r="E101" i="2"/>
  <c r="D101" i="2"/>
  <c r="E100" i="2"/>
  <c r="D100" i="2"/>
  <c r="E99" i="2"/>
  <c r="F99" i="2" s="1"/>
  <c r="E98" i="2"/>
  <c r="D98" i="2"/>
  <c r="E97" i="2"/>
  <c r="D97" i="2"/>
  <c r="E96" i="2"/>
  <c r="D96" i="2"/>
  <c r="E95" i="2"/>
  <c r="D95" i="2"/>
  <c r="E94" i="2"/>
  <c r="F94" i="2" s="1"/>
  <c r="E93" i="2"/>
  <c r="D93" i="2"/>
  <c r="E92" i="2"/>
  <c r="D92" i="2"/>
  <c r="D91" i="2"/>
  <c r="B91" i="2"/>
  <c r="E90" i="2"/>
  <c r="D90" i="2"/>
  <c r="E89" i="2"/>
  <c r="D89" i="2"/>
  <c r="E88" i="2"/>
  <c r="D88" i="2"/>
  <c r="E87" i="2"/>
  <c r="D87" i="2"/>
  <c r="E86" i="2"/>
  <c r="D86" i="2"/>
  <c r="E85" i="2"/>
  <c r="D85" i="2"/>
  <c r="E84" i="2"/>
  <c r="D84" i="2"/>
  <c r="E83" i="2"/>
  <c r="D83" i="2"/>
  <c r="E82" i="2"/>
  <c r="F82" i="2" s="1"/>
  <c r="E81" i="2"/>
  <c r="D81" i="2"/>
  <c r="E80" i="2"/>
  <c r="D80" i="2"/>
  <c r="E79" i="2"/>
  <c r="D79" i="2"/>
  <c r="E78" i="2"/>
  <c r="D78" i="2"/>
  <c r="E77" i="2"/>
  <c r="F77" i="2" s="1"/>
  <c r="E76" i="2"/>
  <c r="D76" i="2"/>
  <c r="E75" i="2"/>
  <c r="D75" i="2"/>
  <c r="D74" i="2"/>
  <c r="B74" i="2"/>
  <c r="E73" i="2"/>
  <c r="D73" i="2"/>
  <c r="E72" i="2"/>
  <c r="D72" i="2"/>
  <c r="E71" i="2"/>
  <c r="D71" i="2"/>
  <c r="E70" i="2"/>
  <c r="D70" i="2"/>
  <c r="E69" i="2"/>
  <c r="D69" i="2"/>
  <c r="E68" i="2"/>
  <c r="D68" i="2"/>
  <c r="E67" i="2"/>
  <c r="D67" i="2"/>
  <c r="E66" i="2"/>
  <c r="D66" i="2"/>
  <c r="E65" i="2"/>
  <c r="F65" i="2" s="1"/>
  <c r="E64" i="2"/>
  <c r="D64" i="2"/>
  <c r="E63" i="2"/>
  <c r="D63" i="2"/>
  <c r="E62" i="2"/>
  <c r="D62" i="2"/>
  <c r="E61" i="2"/>
  <c r="D61" i="2"/>
  <c r="E60" i="2"/>
  <c r="F60" i="2" s="1"/>
  <c r="E59" i="2"/>
  <c r="D59" i="2"/>
  <c r="E58" i="2"/>
  <c r="D58" i="2"/>
  <c r="D57" i="2"/>
  <c r="B57" i="2"/>
  <c r="E56" i="2"/>
  <c r="D56" i="2"/>
  <c r="E55" i="2"/>
  <c r="D55" i="2"/>
  <c r="E54" i="2"/>
  <c r="D54" i="2"/>
  <c r="E53" i="2"/>
  <c r="D53" i="2"/>
  <c r="E52" i="2"/>
  <c r="D52" i="2"/>
  <c r="E51" i="2"/>
  <c r="D51" i="2"/>
  <c r="E50" i="2"/>
  <c r="D50" i="2"/>
  <c r="E49" i="2"/>
  <c r="D49" i="2"/>
  <c r="E48" i="2"/>
  <c r="F48" i="2" s="1"/>
  <c r="E47" i="2"/>
  <c r="D47" i="2"/>
  <c r="E46" i="2"/>
  <c r="D46" i="2"/>
  <c r="E45" i="2"/>
  <c r="D45" i="2"/>
  <c r="E44" i="2"/>
  <c r="D44" i="2"/>
  <c r="E43" i="2"/>
  <c r="F43" i="2" s="1"/>
  <c r="E42" i="2"/>
  <c r="D42" i="2"/>
  <c r="E41" i="2"/>
  <c r="D41" i="2"/>
  <c r="D24" i="2"/>
  <c r="E24" i="2"/>
  <c r="D25" i="2"/>
  <c r="E25" i="2"/>
  <c r="E26" i="2"/>
  <c r="F26" i="2" s="1"/>
  <c r="D27" i="2"/>
  <c r="E27" i="2"/>
  <c r="D28" i="2"/>
  <c r="E28" i="2"/>
  <c r="D29" i="2"/>
  <c r="E29" i="2"/>
  <c r="D30" i="2"/>
  <c r="E30" i="2"/>
  <c r="E31" i="2"/>
  <c r="F31" i="2" s="1"/>
  <c r="D32" i="2"/>
  <c r="E32" i="2"/>
  <c r="D33" i="2"/>
  <c r="E33" i="2"/>
  <c r="D34" i="2"/>
  <c r="E34" i="2"/>
  <c r="D35" i="2"/>
  <c r="E35" i="2"/>
  <c r="D36" i="2"/>
  <c r="E36" i="2"/>
  <c r="D37" i="2"/>
  <c r="E37" i="2"/>
  <c r="D38" i="2"/>
  <c r="E38" i="2"/>
  <c r="D39" i="2"/>
  <c r="E39" i="2"/>
  <c r="B40" i="2"/>
  <c r="D40" i="2"/>
  <c r="B23" i="2"/>
  <c r="I88" i="1" l="1"/>
  <c r="I105" i="1"/>
  <c r="I54" i="1"/>
  <c r="H190" i="1"/>
  <c r="E190" i="1" s="1"/>
  <c r="I139" i="1"/>
  <c r="E40" i="2"/>
  <c r="F40" i="2" s="1"/>
  <c r="E57" i="2"/>
  <c r="E74" i="2"/>
  <c r="F74" i="2" s="1"/>
  <c r="E91" i="2"/>
  <c r="F91" i="2" s="1"/>
  <c r="E108" i="2"/>
  <c r="F108" i="2" s="1"/>
  <c r="E125" i="2"/>
  <c r="E142" i="2"/>
  <c r="E159" i="2"/>
  <c r="F159" i="2" s="1"/>
  <c r="E176" i="2"/>
  <c r="F176" i="2" s="1"/>
  <c r="E193" i="2"/>
  <c r="F193" i="2" s="1"/>
  <c r="E23" i="2"/>
  <c r="I156" i="1"/>
  <c r="F19" i="2"/>
  <c r="F15" i="2"/>
  <c r="F21" i="2"/>
  <c r="F20" i="2"/>
  <c r="F8" i="2"/>
  <c r="F7" i="2"/>
  <c r="F13" i="2"/>
  <c r="F17" i="2"/>
  <c r="F16" i="2"/>
  <c r="F18" i="2"/>
  <c r="F11" i="2"/>
  <c r="F10" i="2"/>
  <c r="F12" i="2"/>
  <c r="F22" i="2"/>
  <c r="F68" i="2"/>
  <c r="F114" i="2"/>
  <c r="F33" i="2"/>
  <c r="F84" i="2"/>
  <c r="F62" i="2"/>
  <c r="F121" i="2"/>
  <c r="F152" i="2"/>
  <c r="F172" i="2"/>
  <c r="F39" i="2"/>
  <c r="F25" i="2"/>
  <c r="F46" i="2"/>
  <c r="F59" i="2"/>
  <c r="F80" i="2"/>
  <c r="F73" i="2"/>
  <c r="F27" i="2"/>
  <c r="F51" i="2"/>
  <c r="F61" i="2"/>
  <c r="F118" i="2"/>
  <c r="F119" i="2"/>
  <c r="F165" i="2"/>
  <c r="F186" i="2"/>
  <c r="F24" i="2"/>
  <c r="F44" i="2"/>
  <c r="F50" i="2"/>
  <c r="F53" i="2"/>
  <c r="F34" i="2"/>
  <c r="F42" i="2"/>
  <c r="F32" i="2"/>
  <c r="F69" i="2"/>
  <c r="F138" i="2"/>
  <c r="F100" i="2"/>
  <c r="F135" i="2"/>
  <c r="F101" i="2"/>
  <c r="F112" i="2"/>
  <c r="F129" i="2"/>
  <c r="F131" i="2"/>
  <c r="F83" i="2"/>
  <c r="F110" i="2"/>
  <c r="F127" i="2"/>
  <c r="F163" i="2"/>
  <c r="F170" i="2"/>
  <c r="F136" i="2"/>
  <c r="F151" i="2"/>
  <c r="F185" i="2"/>
  <c r="F169" i="2"/>
  <c r="F180" i="2"/>
  <c r="F187" i="2"/>
  <c r="F192" i="2"/>
  <c r="F177" i="2"/>
  <c r="F191" i="2"/>
  <c r="F178" i="2"/>
  <c r="F183" i="2"/>
  <c r="F190" i="2"/>
  <c r="F182" i="2"/>
  <c r="F189" i="2"/>
  <c r="F181" i="2"/>
  <c r="F188" i="2"/>
  <c r="F168" i="2"/>
  <c r="F161" i="2"/>
  <c r="F175" i="2"/>
  <c r="F174" i="2"/>
  <c r="F160" i="2"/>
  <c r="F166" i="2"/>
  <c r="F173" i="2"/>
  <c r="F164" i="2"/>
  <c r="F171" i="2"/>
  <c r="F144" i="2"/>
  <c r="F143" i="2"/>
  <c r="F146" i="2"/>
  <c r="F153" i="2"/>
  <c r="F158" i="2"/>
  <c r="F157" i="2"/>
  <c r="F149" i="2"/>
  <c r="F156" i="2"/>
  <c r="F148" i="2"/>
  <c r="F155" i="2"/>
  <c r="F147" i="2"/>
  <c r="F154" i="2"/>
  <c r="F134" i="2"/>
  <c r="F141" i="2"/>
  <c r="F142" i="2"/>
  <c r="F140" i="2"/>
  <c r="F126" i="2"/>
  <c r="F132" i="2"/>
  <c r="F139" i="2"/>
  <c r="F130" i="2"/>
  <c r="F137" i="2"/>
  <c r="F117" i="2"/>
  <c r="F124" i="2"/>
  <c r="F125" i="2"/>
  <c r="F123" i="2"/>
  <c r="F109" i="2"/>
  <c r="F115" i="2"/>
  <c r="F122" i="2"/>
  <c r="F113" i="2"/>
  <c r="F120" i="2"/>
  <c r="F95" i="2"/>
  <c r="F102" i="2"/>
  <c r="F107" i="2"/>
  <c r="F106" i="2"/>
  <c r="F98" i="2"/>
  <c r="F105" i="2"/>
  <c r="F92" i="2"/>
  <c r="F97" i="2"/>
  <c r="F104" i="2"/>
  <c r="F93" i="2"/>
  <c r="F96" i="2"/>
  <c r="F103" i="2"/>
  <c r="F79" i="2"/>
  <c r="F78" i="2"/>
  <c r="F85" i="2"/>
  <c r="F76" i="2"/>
  <c r="F90" i="2"/>
  <c r="F75" i="2"/>
  <c r="F89" i="2"/>
  <c r="F81" i="2"/>
  <c r="F88" i="2"/>
  <c r="F87" i="2"/>
  <c r="F86" i="2"/>
  <c r="F67" i="2"/>
  <c r="F66" i="2"/>
  <c r="F58" i="2"/>
  <c r="F72" i="2"/>
  <c r="F64" i="2"/>
  <c r="F71" i="2"/>
  <c r="F63" i="2"/>
  <c r="F70" i="2"/>
  <c r="F56" i="2"/>
  <c r="F57" i="2"/>
  <c r="F41" i="2"/>
  <c r="F55" i="2"/>
  <c r="F49" i="2"/>
  <c r="F47" i="2"/>
  <c r="F54" i="2"/>
  <c r="F45" i="2"/>
  <c r="F52" i="2"/>
  <c r="F38" i="2"/>
  <c r="F35" i="2"/>
  <c r="F28" i="2"/>
  <c r="F36" i="2"/>
  <c r="F29" i="2"/>
  <c r="F37" i="2"/>
  <c r="F30" i="2"/>
  <c r="B15" i="3"/>
  <c r="A15" i="3"/>
  <c r="A14" i="3"/>
  <c r="A13" i="3"/>
  <c r="A12" i="3"/>
  <c r="A11" i="3"/>
  <c r="A10" i="3"/>
  <c r="A9" i="3"/>
  <c r="A8" i="3"/>
  <c r="A6" i="3"/>
  <c r="A5" i="3"/>
  <c r="A4" i="3"/>
  <c r="A3" i="3"/>
  <c r="B2" i="3"/>
  <c r="A2" i="3"/>
  <c r="D23" i="2" l="1"/>
  <c r="AG3" i="2"/>
  <c r="AH3" i="2"/>
  <c r="F23" i="2" l="1"/>
  <c r="P5" i="1"/>
  <c r="U5" i="1" s="1"/>
  <c r="P6" i="1"/>
  <c r="U6" i="1" s="1"/>
  <c r="P7" i="1"/>
  <c r="U7" i="1" s="1"/>
  <c r="P8" i="1"/>
  <c r="U8" i="1" s="1"/>
  <c r="P9" i="1"/>
  <c r="U9" i="1" s="1"/>
  <c r="P10" i="1"/>
  <c r="U10" i="1" s="1"/>
  <c r="P11" i="1"/>
  <c r="U11" i="1" s="1"/>
  <c r="P12" i="1"/>
  <c r="U12" i="1" s="1"/>
  <c r="P13" i="1"/>
  <c r="U13" i="1" s="1"/>
  <c r="P14" i="1"/>
  <c r="U14" i="1" s="1"/>
  <c r="P15" i="1"/>
  <c r="U15" i="1" s="1"/>
  <c r="P16" i="1"/>
  <c r="U16" i="1" s="1"/>
  <c r="P17" i="1"/>
  <c r="U17" i="1" s="1"/>
  <c r="P18" i="1"/>
  <c r="U18" i="1" s="1"/>
  <c r="P19" i="1"/>
  <c r="U19" i="1" s="1"/>
  <c r="P20" i="1"/>
  <c r="U20" i="1" s="1"/>
  <c r="P21" i="1"/>
  <c r="U21" i="1" s="1"/>
  <c r="P22" i="1"/>
  <c r="U22" i="1" s="1"/>
  <c r="P23" i="1"/>
  <c r="U23" i="1" s="1"/>
  <c r="P24" i="1"/>
  <c r="U24" i="1" s="1"/>
  <c r="P25" i="1"/>
  <c r="U25" i="1" s="1"/>
  <c r="P26" i="1"/>
  <c r="U26" i="1" s="1"/>
  <c r="O13" i="1"/>
  <c r="T13" i="1" s="1"/>
  <c r="O14" i="1"/>
  <c r="T14" i="1" s="1"/>
  <c r="O15" i="1"/>
  <c r="T15" i="1" s="1"/>
  <c r="O16" i="1"/>
  <c r="O17" i="1"/>
  <c r="T17" i="1" s="1"/>
  <c r="O18" i="1"/>
  <c r="O19" i="1"/>
  <c r="O20" i="1"/>
  <c r="O21" i="1"/>
  <c r="T21" i="1" s="1"/>
  <c r="O22" i="1"/>
  <c r="T22" i="1" s="1"/>
  <c r="O23" i="1"/>
  <c r="T23" i="1" s="1"/>
  <c r="O24" i="1"/>
  <c r="O25" i="1"/>
  <c r="T25" i="1" s="1"/>
  <c r="O26" i="1"/>
  <c r="O27" i="1"/>
  <c r="T27" i="1" s="1"/>
  <c r="O28" i="1"/>
  <c r="O5" i="1"/>
  <c r="T5" i="1" s="1"/>
  <c r="O6" i="1"/>
  <c r="T6" i="1" s="1"/>
  <c r="O7" i="1"/>
  <c r="T7" i="1" s="1"/>
  <c r="O8" i="1"/>
  <c r="T8" i="1" s="1"/>
  <c r="O9" i="1"/>
  <c r="T9" i="1" s="1"/>
  <c r="O10" i="1"/>
  <c r="T10" i="1" s="1"/>
  <c r="O11" i="1"/>
  <c r="T11" i="1" s="1"/>
  <c r="O12" i="1"/>
  <c r="T12" i="1" s="1"/>
  <c r="S4" i="1"/>
  <c r="X4" i="1" s="1"/>
  <c r="R4" i="1"/>
  <c r="W4" i="1" s="1"/>
  <c r="P4" i="1"/>
  <c r="U4" i="1" s="1"/>
  <c r="O4" i="1"/>
  <c r="T4" i="1" s="1"/>
  <c r="T28" i="1" l="1"/>
  <c r="Y28" i="1" s="1"/>
  <c r="H28" i="1" s="1"/>
  <c r="E28" i="1" s="1"/>
  <c r="T24" i="1"/>
  <c r="Y24" i="1" s="1"/>
  <c r="H24" i="1" s="1"/>
  <c r="E24" i="1" s="1"/>
  <c r="T20" i="1"/>
  <c r="Y20" i="1" s="1"/>
  <c r="H20" i="1" s="1"/>
  <c r="E20" i="1" s="1"/>
  <c r="T16" i="1"/>
  <c r="Y16" i="1" s="1"/>
  <c r="H16" i="1" s="1"/>
  <c r="E16" i="1" s="1"/>
  <c r="T26" i="1"/>
  <c r="Y26" i="1" s="1"/>
  <c r="H26" i="1" s="1"/>
  <c r="E26" i="1" s="1"/>
  <c r="T18" i="1"/>
  <c r="Y18" i="1" s="1"/>
  <c r="H18" i="1" s="1"/>
  <c r="E18" i="1" s="1"/>
  <c r="T19" i="1"/>
  <c r="Y19" i="1" s="1"/>
  <c r="H19" i="1" s="1"/>
  <c r="E19" i="1" s="1"/>
  <c r="Y27" i="1"/>
  <c r="H27" i="1" s="1"/>
  <c r="E27" i="1" s="1"/>
  <c r="Y17" i="1"/>
  <c r="Y21" i="1"/>
  <c r="H21" i="1" s="1"/>
  <c r="E21" i="1" s="1"/>
  <c r="Y13" i="1"/>
  <c r="Y15" i="1"/>
  <c r="Y25" i="1"/>
  <c r="H25" i="1" s="1"/>
  <c r="E25" i="1" s="1"/>
  <c r="Y22" i="1"/>
  <c r="H22" i="1" s="1"/>
  <c r="Y14" i="1"/>
  <c r="Y23" i="1"/>
  <c r="H23" i="1" s="1"/>
  <c r="E23" i="1" s="1"/>
  <c r="G4" i="2"/>
  <c r="G7" i="2" s="1"/>
  <c r="G167" i="2" l="1"/>
  <c r="G111" i="2"/>
  <c r="G150" i="2"/>
  <c r="G94" i="2"/>
  <c r="G133" i="2"/>
  <c r="G77" i="2"/>
  <c r="G116" i="2"/>
  <c r="G60" i="2"/>
  <c r="G179" i="2"/>
  <c r="G162" i="2"/>
  <c r="G82" i="2"/>
  <c r="G184" i="2"/>
  <c r="G128" i="2"/>
  <c r="G99" i="2"/>
  <c r="G26" i="2"/>
  <c r="G48" i="2"/>
  <c r="G145" i="2"/>
  <c r="G43" i="2"/>
  <c r="G31" i="2"/>
  <c r="G65" i="2"/>
  <c r="G127" i="2"/>
  <c r="G28" i="2"/>
  <c r="G63" i="2"/>
  <c r="G69" i="2"/>
  <c r="G33" i="2"/>
  <c r="G21" i="2"/>
  <c r="G19" i="2"/>
  <c r="G27" i="2"/>
  <c r="G54" i="2"/>
  <c r="G22" i="2"/>
  <c r="G68" i="2"/>
  <c r="G139" i="2"/>
  <c r="G35" i="2"/>
  <c r="G45" i="2"/>
  <c r="G61" i="2"/>
  <c r="G25" i="2"/>
  <c r="G59" i="2"/>
  <c r="G137" i="2"/>
  <c r="G187" i="2"/>
  <c r="G171" i="2"/>
  <c r="G83" i="2"/>
  <c r="G102" i="2"/>
  <c r="G62" i="2"/>
  <c r="G118" i="2"/>
  <c r="G164" i="2"/>
  <c r="G186" i="2"/>
  <c r="G152" i="2"/>
  <c r="G74" i="2"/>
  <c r="G39" i="2"/>
  <c r="G50" i="2"/>
  <c r="G153" i="2"/>
  <c r="G120" i="2"/>
  <c r="G78" i="2"/>
  <c r="G84" i="2"/>
  <c r="G95" i="2"/>
  <c r="G42" i="2"/>
  <c r="G57" i="2"/>
  <c r="G34" i="2"/>
  <c r="G52" i="2"/>
  <c r="G91" i="2"/>
  <c r="G146" i="2"/>
  <c r="G135" i="2"/>
  <c r="G151" i="2"/>
  <c r="G85" i="2"/>
  <c r="G193" i="2"/>
  <c r="G40" i="2"/>
  <c r="G47" i="2"/>
  <c r="G130" i="2"/>
  <c r="G110" i="2"/>
  <c r="G70" i="2"/>
  <c r="G113" i="2"/>
  <c r="G132" i="2"/>
  <c r="G166" i="2"/>
  <c r="G169" i="2"/>
  <c r="G176" i="2"/>
  <c r="G108" i="2"/>
  <c r="G125" i="2"/>
  <c r="G173" i="2"/>
  <c r="G161" i="2"/>
  <c r="G165" i="2"/>
  <c r="G178" i="2"/>
  <c r="G183" i="2"/>
  <c r="G144" i="2"/>
  <c r="G129" i="2"/>
  <c r="G100" i="2"/>
  <c r="G192" i="2"/>
  <c r="G189" i="2"/>
  <c r="G168" i="2"/>
  <c r="G159" i="2"/>
  <c r="G185" i="2"/>
  <c r="G174" i="2"/>
  <c r="G142" i="2"/>
  <c r="G163" i="2"/>
  <c r="G122" i="2"/>
  <c r="G180" i="2"/>
  <c r="G181" i="2"/>
  <c r="G188" i="2"/>
  <c r="G191" i="2"/>
  <c r="G177" i="2"/>
  <c r="G182" i="2"/>
  <c r="G160" i="2"/>
  <c r="G154" i="2"/>
  <c r="G147" i="2"/>
  <c r="G149" i="2"/>
  <c r="G105" i="2"/>
  <c r="G75" i="2"/>
  <c r="G88" i="2"/>
  <c r="G67" i="2"/>
  <c r="G115" i="2"/>
  <c r="G140" i="2"/>
  <c r="G121" i="2"/>
  <c r="G107" i="2"/>
  <c r="G106" i="2"/>
  <c r="G104" i="2"/>
  <c r="G90" i="2"/>
  <c r="G87" i="2"/>
  <c r="G170" i="2"/>
  <c r="G157" i="2"/>
  <c r="G143" i="2"/>
  <c r="G136" i="2"/>
  <c r="G138" i="2"/>
  <c r="G114" i="2"/>
  <c r="G79" i="2"/>
  <c r="G175" i="2"/>
  <c r="G148" i="2"/>
  <c r="G141" i="2"/>
  <c r="G131" i="2"/>
  <c r="G119" i="2"/>
  <c r="G117" i="2"/>
  <c r="G124" i="2"/>
  <c r="G103" i="2"/>
  <c r="G93" i="2"/>
  <c r="G76" i="2"/>
  <c r="G190" i="2"/>
  <c r="G156" i="2"/>
  <c r="G112" i="2"/>
  <c r="G97" i="2"/>
  <c r="G81" i="2"/>
  <c r="G80" i="2"/>
  <c r="G101" i="2"/>
  <c r="G172" i="2"/>
  <c r="G158" i="2"/>
  <c r="G155" i="2"/>
  <c r="G123" i="2"/>
  <c r="G96" i="2"/>
  <c r="G66" i="2"/>
  <c r="G41" i="2"/>
  <c r="G73" i="2"/>
  <c r="G56" i="2"/>
  <c r="G126" i="2"/>
  <c r="G72" i="2"/>
  <c r="G86" i="2"/>
  <c r="G89" i="2"/>
  <c r="G30" i="2"/>
  <c r="G92" i="2"/>
  <c r="G71" i="2"/>
  <c r="G53" i="2"/>
  <c r="G38" i="2"/>
  <c r="G32" i="2"/>
  <c r="G134" i="2"/>
  <c r="G64" i="2"/>
  <c r="G58" i="2"/>
  <c r="G51" i="2"/>
  <c r="G44" i="2"/>
  <c r="G37" i="2"/>
  <c r="G24" i="2"/>
  <c r="G109" i="2"/>
  <c r="G55" i="2"/>
  <c r="G29" i="2"/>
  <c r="G98" i="2"/>
  <c r="G36" i="2"/>
  <c r="G46" i="2"/>
  <c r="G49" i="2"/>
  <c r="G23" i="2"/>
  <c r="H13" i="1"/>
  <c r="E13" i="1" s="1"/>
  <c r="H17" i="1"/>
  <c r="E17" i="1" s="1"/>
  <c r="H15" i="1"/>
  <c r="E15" i="1" s="1"/>
  <c r="H14" i="1"/>
  <c r="E14" i="1" s="1"/>
  <c r="H4" i="2"/>
  <c r="E3" i="2"/>
  <c r="Q5" i="1"/>
  <c r="Q6" i="1"/>
  <c r="Q7" i="1"/>
  <c r="Q8" i="1"/>
  <c r="Q9" i="1"/>
  <c r="Q10" i="1"/>
  <c r="Q11" i="1"/>
  <c r="Y12" i="1"/>
  <c r="Q4" i="1"/>
  <c r="G18" i="2" l="1"/>
  <c r="G20" i="2"/>
  <c r="V10" i="1"/>
  <c r="Y10" i="1" s="1"/>
  <c r="H10" i="1" s="1"/>
  <c r="G13" i="2" s="1"/>
  <c r="V6" i="1"/>
  <c r="Y6" i="1" s="1"/>
  <c r="H6" i="1" s="1"/>
  <c r="G9" i="2" s="1"/>
  <c r="V11" i="1"/>
  <c r="Y11" i="1" s="1"/>
  <c r="H11" i="1" s="1"/>
  <c r="V7" i="1"/>
  <c r="Y7" i="1" s="1"/>
  <c r="H7" i="1" s="1"/>
  <c r="G10" i="2" s="1"/>
  <c r="V9" i="1"/>
  <c r="Y9" i="1" s="1"/>
  <c r="H9" i="1" s="1"/>
  <c r="G12" i="2" s="1"/>
  <c r="V5" i="1"/>
  <c r="Y5" i="1" s="1"/>
  <c r="H5" i="1" s="1"/>
  <c r="G17" i="2"/>
  <c r="G16" i="2"/>
  <c r="V8" i="1"/>
  <c r="Y8" i="1" s="1"/>
  <c r="H8" i="1" s="1"/>
  <c r="G11" i="2" s="1"/>
  <c r="H150" i="2"/>
  <c r="H94" i="2"/>
  <c r="H26" i="2"/>
  <c r="H133" i="2"/>
  <c r="H77" i="2"/>
  <c r="H116" i="2"/>
  <c r="H60" i="2"/>
  <c r="H179" i="2"/>
  <c r="H99" i="2"/>
  <c r="H43" i="2"/>
  <c r="H162" i="2"/>
  <c r="H145" i="2"/>
  <c r="H65" i="2"/>
  <c r="H167" i="2"/>
  <c r="H184" i="2"/>
  <c r="H128" i="2"/>
  <c r="H111" i="2"/>
  <c r="H82" i="2"/>
  <c r="H48" i="2"/>
  <c r="H31" i="2"/>
  <c r="H20" i="2"/>
  <c r="H21" i="2"/>
  <c r="H34" i="2"/>
  <c r="H174" i="2"/>
  <c r="H29" i="2"/>
  <c r="H16" i="2"/>
  <c r="H151" i="2"/>
  <c r="H96" i="2"/>
  <c r="H172" i="2"/>
  <c r="H70" i="2"/>
  <c r="H79" i="2"/>
  <c r="H61" i="2"/>
  <c r="H36" i="2"/>
  <c r="H17" i="2"/>
  <c r="H68" i="2"/>
  <c r="H83" i="2"/>
  <c r="H102" i="2"/>
  <c r="H18" i="2"/>
  <c r="H160" i="2"/>
  <c r="H22" i="2"/>
  <c r="H114" i="2"/>
  <c r="H153" i="2"/>
  <c r="H164" i="2"/>
  <c r="H55" i="2"/>
  <c r="H27" i="2"/>
  <c r="H64" i="2"/>
  <c r="H193" i="2"/>
  <c r="H78" i="2"/>
  <c r="H84" i="2"/>
  <c r="H19" i="2"/>
  <c r="H186" i="2"/>
  <c r="H63" i="2"/>
  <c r="H50" i="2"/>
  <c r="H85" i="2"/>
  <c r="H74" i="2"/>
  <c r="H52" i="2"/>
  <c r="H137" i="2"/>
  <c r="H45" i="2"/>
  <c r="H51" i="2"/>
  <c r="H118" i="2"/>
  <c r="H171" i="2"/>
  <c r="H35" i="2"/>
  <c r="H86" i="2"/>
  <c r="H53" i="2"/>
  <c r="H71" i="2"/>
  <c r="H41" i="2"/>
  <c r="H57" i="2"/>
  <c r="H95" i="2"/>
  <c r="H103" i="2"/>
  <c r="H100" i="2"/>
  <c r="H187" i="2"/>
  <c r="H121" i="2"/>
  <c r="H123" i="2"/>
  <c r="H129" i="2"/>
  <c r="H169" i="2"/>
  <c r="H40" i="2"/>
  <c r="H108" i="2"/>
  <c r="H33" i="2"/>
  <c r="H146" i="2"/>
  <c r="H131" i="2"/>
  <c r="H138" i="2"/>
  <c r="H147" i="2"/>
  <c r="H142" i="2"/>
  <c r="H159" i="2"/>
  <c r="H136" i="2"/>
  <c r="H91" i="2"/>
  <c r="H113" i="2"/>
  <c r="H101" i="2"/>
  <c r="H152" i="2"/>
  <c r="H28" i="2"/>
  <c r="H46" i="2"/>
  <c r="H135" i="2"/>
  <c r="H109" i="2"/>
  <c r="H119" i="2"/>
  <c r="H165" i="2"/>
  <c r="H185" i="2"/>
  <c r="H181" i="2"/>
  <c r="H182" i="2"/>
  <c r="H177" i="2"/>
  <c r="H189" i="2"/>
  <c r="H183" i="2"/>
  <c r="H176" i="2"/>
  <c r="H192" i="2"/>
  <c r="H178" i="2"/>
  <c r="H170" i="2"/>
  <c r="H161" i="2"/>
  <c r="H155" i="2"/>
  <c r="H188" i="2"/>
  <c r="H191" i="2"/>
  <c r="H168" i="2"/>
  <c r="H173" i="2"/>
  <c r="H120" i="2"/>
  <c r="H180" i="2"/>
  <c r="H166" i="2"/>
  <c r="H148" i="2"/>
  <c r="H127" i="2"/>
  <c r="H163" i="2"/>
  <c r="H125" i="2"/>
  <c r="H190" i="2"/>
  <c r="H149" i="2"/>
  <c r="H130" i="2"/>
  <c r="H117" i="2"/>
  <c r="H81" i="2"/>
  <c r="H175" i="2"/>
  <c r="H112" i="2"/>
  <c r="H124" i="2"/>
  <c r="H97" i="2"/>
  <c r="H75" i="2"/>
  <c r="H93" i="2"/>
  <c r="H110" i="2"/>
  <c r="H87" i="2"/>
  <c r="H62" i="2"/>
  <c r="H158" i="2"/>
  <c r="H144" i="2"/>
  <c r="H122" i="2"/>
  <c r="H106" i="2"/>
  <c r="H105" i="2"/>
  <c r="H76" i="2"/>
  <c r="H89" i="2"/>
  <c r="H88" i="2"/>
  <c r="H154" i="2"/>
  <c r="H140" i="2"/>
  <c r="H141" i="2"/>
  <c r="H139" i="2"/>
  <c r="H115" i="2"/>
  <c r="H107" i="2"/>
  <c r="H58" i="2"/>
  <c r="H134" i="2"/>
  <c r="H47" i="2"/>
  <c r="H44" i="2"/>
  <c r="H25" i="2"/>
  <c r="H38" i="2"/>
  <c r="H30" i="2"/>
  <c r="H104" i="2"/>
  <c r="H72" i="2"/>
  <c r="H126" i="2"/>
  <c r="H32" i="2"/>
  <c r="H92" i="2"/>
  <c r="H67" i="2"/>
  <c r="H49" i="2"/>
  <c r="H56" i="2"/>
  <c r="H24" i="2"/>
  <c r="H39" i="2"/>
  <c r="H69" i="2"/>
  <c r="H37" i="2"/>
  <c r="H157" i="2"/>
  <c r="H73" i="2"/>
  <c r="H42" i="2"/>
  <c r="H143" i="2"/>
  <c r="H132" i="2"/>
  <c r="H54" i="2"/>
  <c r="H156" i="2"/>
  <c r="H98" i="2"/>
  <c r="H80" i="2"/>
  <c r="H90" i="2"/>
  <c r="H59" i="2"/>
  <c r="H66" i="2"/>
  <c r="H23" i="2"/>
  <c r="H12" i="1"/>
  <c r="G15" i="2" s="1"/>
  <c r="I4" i="2"/>
  <c r="F3" i="2"/>
  <c r="V4" i="1"/>
  <c r="Y4" i="1" s="1"/>
  <c r="H4" i="1" s="1"/>
  <c r="H7" i="2" s="1"/>
  <c r="G8" i="2" l="1"/>
  <c r="H8" i="2"/>
  <c r="I8" i="2"/>
  <c r="H11" i="2"/>
  <c r="G14" i="2"/>
  <c r="H14" i="2"/>
  <c r="H9" i="2"/>
  <c r="H10" i="2"/>
  <c r="H15" i="2"/>
  <c r="H13" i="2"/>
  <c r="H12" i="2"/>
  <c r="I13" i="2"/>
  <c r="I133" i="2"/>
  <c r="I77" i="2"/>
  <c r="I116" i="2"/>
  <c r="I60" i="2"/>
  <c r="I26" i="2"/>
  <c r="I179" i="2"/>
  <c r="I99" i="2"/>
  <c r="I43" i="2"/>
  <c r="I162" i="2"/>
  <c r="I82" i="2"/>
  <c r="I14" i="2"/>
  <c r="I145" i="2"/>
  <c r="I22" i="2"/>
  <c r="I184" i="2"/>
  <c r="I128" i="2"/>
  <c r="I48" i="2"/>
  <c r="I9" i="2"/>
  <c r="I150" i="2"/>
  <c r="I167" i="2"/>
  <c r="I31" i="2"/>
  <c r="I65" i="2"/>
  <c r="I94" i="2"/>
  <c r="I111" i="2"/>
  <c r="I19" i="2"/>
  <c r="I101" i="2"/>
  <c r="I83" i="2"/>
  <c r="I52" i="2"/>
  <c r="I17" i="2"/>
  <c r="I11" i="2"/>
  <c r="I20" i="2"/>
  <c r="I54" i="2"/>
  <c r="I15" i="2"/>
  <c r="I86" i="2"/>
  <c r="I141" i="2"/>
  <c r="I80" i="2"/>
  <c r="I104" i="2"/>
  <c r="I61" i="2"/>
  <c r="I93" i="2"/>
  <c r="I193" i="2"/>
  <c r="I18" i="2"/>
  <c r="I16" i="2"/>
  <c r="I42" i="2"/>
  <c r="I7" i="2"/>
  <c r="I169" i="2"/>
  <c r="I189" i="2"/>
  <c r="I34" i="2"/>
  <c r="I62" i="2"/>
  <c r="I187" i="2"/>
  <c r="I96" i="2"/>
  <c r="I21" i="2"/>
  <c r="I68" i="2"/>
  <c r="I153" i="2"/>
  <c r="I122" i="2"/>
  <c r="I10" i="2"/>
  <c r="I151" i="2"/>
  <c r="I69" i="2"/>
  <c r="I137" i="2"/>
  <c r="I35" i="2"/>
  <c r="I12" i="2"/>
  <c r="I132" i="2"/>
  <c r="I127" i="2"/>
  <c r="I78" i="2"/>
  <c r="I30" i="2"/>
  <c r="I50" i="2"/>
  <c r="I95" i="2"/>
  <c r="I85" i="2"/>
  <c r="I97" i="2"/>
  <c r="I181" i="2"/>
  <c r="I79" i="2"/>
  <c r="I155" i="2"/>
  <c r="I118" i="2"/>
  <c r="I173" i="2"/>
  <c r="I102" i="2"/>
  <c r="I45" i="2"/>
  <c r="I29" i="2"/>
  <c r="I40" i="2"/>
  <c r="I27" i="2"/>
  <c r="I186" i="2"/>
  <c r="I166" i="2"/>
  <c r="I171" i="2"/>
  <c r="I47" i="2"/>
  <c r="I71" i="2"/>
  <c r="I139" i="2"/>
  <c r="I120" i="2"/>
  <c r="I33" i="2"/>
  <c r="I36" i="2"/>
  <c r="I58" i="2"/>
  <c r="I91" i="2"/>
  <c r="I164" i="2"/>
  <c r="I57" i="2"/>
  <c r="I146" i="2"/>
  <c r="I113" i="2"/>
  <c r="I64" i="2"/>
  <c r="I147" i="2"/>
  <c r="I135" i="2"/>
  <c r="I115" i="2"/>
  <c r="I185" i="2"/>
  <c r="I161" i="2"/>
  <c r="I103" i="2"/>
  <c r="I110" i="2"/>
  <c r="I100" i="2"/>
  <c r="I125" i="2"/>
  <c r="I176" i="2"/>
  <c r="I56" i="2"/>
  <c r="I72" i="2"/>
  <c r="I124" i="2"/>
  <c r="I130" i="2"/>
  <c r="I148" i="2"/>
  <c r="I152" i="2"/>
  <c r="I87" i="2"/>
  <c r="I142" i="2"/>
  <c r="I154" i="2"/>
  <c r="I180" i="2"/>
  <c r="I182" i="2"/>
  <c r="I191" i="2"/>
  <c r="I165" i="2"/>
  <c r="I108" i="2"/>
  <c r="I175" i="2"/>
  <c r="I178" i="2"/>
  <c r="I131" i="2"/>
  <c r="I188" i="2"/>
  <c r="I177" i="2"/>
  <c r="I168" i="2"/>
  <c r="I183" i="2"/>
  <c r="I190" i="2"/>
  <c r="I28" i="2"/>
  <c r="I163" i="2"/>
  <c r="I159" i="2"/>
  <c r="I172" i="2"/>
  <c r="I160" i="2"/>
  <c r="I174" i="2"/>
  <c r="I156" i="2"/>
  <c r="I157" i="2"/>
  <c r="I144" i="2"/>
  <c r="I134" i="2"/>
  <c r="I126" i="2"/>
  <c r="I140" i="2"/>
  <c r="I114" i="2"/>
  <c r="I107" i="2"/>
  <c r="I90" i="2"/>
  <c r="I138" i="2"/>
  <c r="I121" i="2"/>
  <c r="I112" i="2"/>
  <c r="I75" i="2"/>
  <c r="I66" i="2"/>
  <c r="I149" i="2"/>
  <c r="I158" i="2"/>
  <c r="I136" i="2"/>
  <c r="I129" i="2"/>
  <c r="I92" i="2"/>
  <c r="I81" i="2"/>
  <c r="I74" i="2"/>
  <c r="I170" i="2"/>
  <c r="I143" i="2"/>
  <c r="I105" i="2"/>
  <c r="I76" i="2"/>
  <c r="I117" i="2"/>
  <c r="I84" i="2"/>
  <c r="I98" i="2"/>
  <c r="I192" i="2"/>
  <c r="I67" i="2"/>
  <c r="I73" i="2"/>
  <c r="I41" i="2"/>
  <c r="I49" i="2"/>
  <c r="I109" i="2"/>
  <c r="I46" i="2"/>
  <c r="I39" i="2"/>
  <c r="I24" i="2"/>
  <c r="I59" i="2"/>
  <c r="I53" i="2"/>
  <c r="I51" i="2"/>
  <c r="I123" i="2"/>
  <c r="I106" i="2"/>
  <c r="I44" i="2"/>
  <c r="I63" i="2"/>
  <c r="I88" i="2"/>
  <c r="I89" i="2"/>
  <c r="I38" i="2"/>
  <c r="I25" i="2"/>
  <c r="I37" i="2"/>
  <c r="I32" i="2"/>
  <c r="I55" i="2"/>
  <c r="I119" i="2"/>
  <c r="I70" i="2"/>
  <c r="I23" i="2"/>
  <c r="E6" i="1"/>
  <c r="E11" i="1"/>
  <c r="E12" i="1"/>
  <c r="E8" i="1"/>
  <c r="E9" i="1"/>
  <c r="E10" i="1"/>
  <c r="E7" i="1"/>
  <c r="J4" i="2"/>
  <c r="G3" i="2"/>
  <c r="J116" i="2" l="1"/>
  <c r="J60" i="2"/>
  <c r="J179" i="2"/>
  <c r="J99" i="2"/>
  <c r="J43" i="2"/>
  <c r="J162" i="2"/>
  <c r="J82" i="2"/>
  <c r="J26" i="2"/>
  <c r="J145" i="2"/>
  <c r="J65" i="2"/>
  <c r="J184" i="2"/>
  <c r="J128" i="2"/>
  <c r="J167" i="2"/>
  <c r="J111" i="2"/>
  <c r="J133" i="2"/>
  <c r="J150" i="2"/>
  <c r="J48" i="2"/>
  <c r="J77" i="2"/>
  <c r="J31" i="2"/>
  <c r="J94" i="2"/>
  <c r="J109" i="2"/>
  <c r="J35" i="2"/>
  <c r="J189" i="2"/>
  <c r="J100" i="2"/>
  <c r="J68" i="2"/>
  <c r="J181" i="2"/>
  <c r="J34" i="2"/>
  <c r="J87" i="2"/>
  <c r="J140" i="2"/>
  <c r="J118" i="2"/>
  <c r="J69" i="2"/>
  <c r="J137" i="2"/>
  <c r="J151" i="2"/>
  <c r="J171" i="2"/>
  <c r="J79" i="2"/>
  <c r="J86" i="2"/>
  <c r="J24" i="2"/>
  <c r="J114" i="2"/>
  <c r="J130" i="2"/>
  <c r="J96" i="2"/>
  <c r="J104" i="2"/>
  <c r="J102" i="2"/>
  <c r="J70" i="2"/>
  <c r="J59" i="2"/>
  <c r="J105" i="2"/>
  <c r="J121" i="2"/>
  <c r="J156" i="2"/>
  <c r="J63" i="2"/>
  <c r="J81" i="2"/>
  <c r="J83" i="2"/>
  <c r="J61" i="2"/>
  <c r="J172" i="2"/>
  <c r="J55" i="2"/>
  <c r="J80" i="2"/>
  <c r="J160" i="2"/>
  <c r="J149" i="2"/>
  <c r="J166" i="2"/>
  <c r="J101" i="2"/>
  <c r="J155" i="2"/>
  <c r="J36" i="2"/>
  <c r="J27" i="2"/>
  <c r="J40" i="2"/>
  <c r="J46" i="2"/>
  <c r="J62" i="2"/>
  <c r="J72" i="2"/>
  <c r="J88" i="2"/>
  <c r="J169" i="2"/>
  <c r="J185" i="2"/>
  <c r="J153" i="2"/>
  <c r="J41" i="2"/>
  <c r="J28" i="2"/>
  <c r="J53" i="2"/>
  <c r="J190" i="2"/>
  <c r="J29" i="2"/>
  <c r="J52" i="2"/>
  <c r="J58" i="2"/>
  <c r="J186" i="2"/>
  <c r="J45" i="2"/>
  <c r="J73" i="2"/>
  <c r="J33" i="2"/>
  <c r="J113" i="2"/>
  <c r="J103" i="2"/>
  <c r="J123" i="2"/>
  <c r="J74" i="2"/>
  <c r="J135" i="2"/>
  <c r="J50" i="2"/>
  <c r="J147" i="2"/>
  <c r="J108" i="2"/>
  <c r="J95" i="2"/>
  <c r="J131" i="2"/>
  <c r="J126" i="2"/>
  <c r="J146" i="2"/>
  <c r="J98" i="2"/>
  <c r="J148" i="2"/>
  <c r="J159" i="2"/>
  <c r="J138" i="2"/>
  <c r="J97" i="2"/>
  <c r="J165" i="2"/>
  <c r="J152" i="2"/>
  <c r="J120" i="2"/>
  <c r="J125" i="2"/>
  <c r="J183" i="2"/>
  <c r="J142" i="2"/>
  <c r="J174" i="2"/>
  <c r="J193" i="2"/>
  <c r="J91" i="2"/>
  <c r="J182" i="2"/>
  <c r="J164" i="2"/>
  <c r="J168" i="2"/>
  <c r="J161" i="2"/>
  <c r="J175" i="2"/>
  <c r="J188" i="2"/>
  <c r="J173" i="2"/>
  <c r="J157" i="2"/>
  <c r="J176" i="2"/>
  <c r="J177" i="2"/>
  <c r="J187" i="2"/>
  <c r="J192" i="2"/>
  <c r="J163" i="2"/>
  <c r="J154" i="2"/>
  <c r="J143" i="2"/>
  <c r="J178" i="2"/>
  <c r="J132" i="2"/>
  <c r="J57" i="2"/>
  <c r="J180" i="2"/>
  <c r="J117" i="2"/>
  <c r="J85" i="2"/>
  <c r="J134" i="2"/>
  <c r="J110" i="2"/>
  <c r="J124" i="2"/>
  <c r="J92" i="2"/>
  <c r="J107" i="2"/>
  <c r="J136" i="2"/>
  <c r="J127" i="2"/>
  <c r="J141" i="2"/>
  <c r="J112" i="2"/>
  <c r="J89" i="2"/>
  <c r="J76" i="2"/>
  <c r="J64" i="2"/>
  <c r="J191" i="2"/>
  <c r="J158" i="2"/>
  <c r="J115" i="2"/>
  <c r="J119" i="2"/>
  <c r="J144" i="2"/>
  <c r="J139" i="2"/>
  <c r="J129" i="2"/>
  <c r="J122" i="2"/>
  <c r="J84" i="2"/>
  <c r="J67" i="2"/>
  <c r="J66" i="2"/>
  <c r="J90" i="2"/>
  <c r="J42" i="2"/>
  <c r="J54" i="2"/>
  <c r="J25" i="2"/>
  <c r="J93" i="2"/>
  <c r="J32" i="2"/>
  <c r="J47" i="2"/>
  <c r="J38" i="2"/>
  <c r="J56" i="2"/>
  <c r="J51" i="2"/>
  <c r="J44" i="2"/>
  <c r="J75" i="2"/>
  <c r="J78" i="2"/>
  <c r="J37" i="2"/>
  <c r="J39" i="2"/>
  <c r="J170" i="2"/>
  <c r="J106" i="2"/>
  <c r="J71" i="2"/>
  <c r="J49" i="2"/>
  <c r="J30" i="2"/>
  <c r="J23" i="2"/>
  <c r="J14" i="2"/>
  <c r="J9" i="2"/>
  <c r="J7" i="2"/>
  <c r="J8" i="2"/>
  <c r="J11" i="2"/>
  <c r="J13" i="2"/>
  <c r="J10" i="2"/>
  <c r="J12" i="2"/>
  <c r="J15" i="2"/>
  <c r="J19" i="2"/>
  <c r="J22" i="2"/>
  <c r="J20" i="2"/>
  <c r="J18" i="2"/>
  <c r="J16" i="2"/>
  <c r="J21" i="2"/>
  <c r="J17" i="2"/>
  <c r="K4" i="2"/>
  <c r="H3" i="2"/>
  <c r="K179" i="2" l="1"/>
  <c r="K99" i="2"/>
  <c r="K43" i="2"/>
  <c r="K162" i="2"/>
  <c r="K82" i="2"/>
  <c r="K145" i="2"/>
  <c r="K65" i="2"/>
  <c r="K184" i="2"/>
  <c r="K128" i="2"/>
  <c r="K48" i="2"/>
  <c r="K26" i="2"/>
  <c r="K167" i="2"/>
  <c r="K111" i="2"/>
  <c r="K150" i="2"/>
  <c r="K94" i="2"/>
  <c r="K133" i="2"/>
  <c r="K60" i="2"/>
  <c r="K77" i="2"/>
  <c r="K31" i="2"/>
  <c r="K116" i="2"/>
  <c r="K155" i="2"/>
  <c r="K81" i="2"/>
  <c r="K122" i="2"/>
  <c r="K75" i="2"/>
  <c r="K45" i="2"/>
  <c r="K169" i="2"/>
  <c r="K34" i="2"/>
  <c r="K187" i="2"/>
  <c r="K102" i="2"/>
  <c r="K164" i="2"/>
  <c r="K120" i="2"/>
  <c r="K39" i="2"/>
  <c r="K25" i="2"/>
  <c r="K80" i="2"/>
  <c r="K83" i="2"/>
  <c r="K110" i="2"/>
  <c r="K47" i="2"/>
  <c r="K54" i="2"/>
  <c r="K153" i="2"/>
  <c r="K59" i="2"/>
  <c r="K61" i="2"/>
  <c r="K132" i="2"/>
  <c r="K30" i="2"/>
  <c r="K96" i="2"/>
  <c r="K171" i="2"/>
  <c r="K131" i="2"/>
  <c r="K146" i="2"/>
  <c r="K62" i="2"/>
  <c r="K173" i="2"/>
  <c r="K189" i="2"/>
  <c r="K143" i="2"/>
  <c r="K118" i="2"/>
  <c r="K29" i="2"/>
  <c r="K104" i="2"/>
  <c r="K151" i="2"/>
  <c r="K100" i="2"/>
  <c r="K87" i="2"/>
  <c r="K33" i="2"/>
  <c r="K84" i="2"/>
  <c r="K141" i="2"/>
  <c r="K27" i="2"/>
  <c r="K50" i="2"/>
  <c r="K98" i="2"/>
  <c r="K149" i="2"/>
  <c r="K74" i="2"/>
  <c r="K137" i="2"/>
  <c r="K36" i="2"/>
  <c r="K56" i="2"/>
  <c r="K52" i="2"/>
  <c r="K73" i="2"/>
  <c r="K37" i="2"/>
  <c r="K186" i="2"/>
  <c r="K68" i="2"/>
  <c r="K42" i="2"/>
  <c r="K57" i="2"/>
  <c r="K89" i="2"/>
  <c r="K91" i="2"/>
  <c r="K63" i="2"/>
  <c r="K147" i="2"/>
  <c r="K130" i="2"/>
  <c r="K97" i="2"/>
  <c r="K88" i="2"/>
  <c r="K108" i="2"/>
  <c r="K105" i="2"/>
  <c r="K70" i="2"/>
  <c r="K92" i="2"/>
  <c r="K35" i="2"/>
  <c r="K115" i="2"/>
  <c r="K157" i="2"/>
  <c r="K175" i="2"/>
  <c r="K40" i="2"/>
  <c r="K28" i="2"/>
  <c r="K138" i="2"/>
  <c r="K161" i="2"/>
  <c r="K106" i="2"/>
  <c r="K139" i="2"/>
  <c r="K135" i="2"/>
  <c r="K95" i="2"/>
  <c r="K113" i="2"/>
  <c r="K127" i="2"/>
  <c r="K152" i="2"/>
  <c r="K178" i="2"/>
  <c r="K181" i="2"/>
  <c r="K124" i="2"/>
  <c r="K103" i="2"/>
  <c r="K125" i="2"/>
  <c r="K148" i="2"/>
  <c r="K185" i="2"/>
  <c r="K144" i="2"/>
  <c r="K142" i="2"/>
  <c r="K193" i="2"/>
  <c r="K183" i="2"/>
  <c r="K190" i="2"/>
  <c r="K192" i="2"/>
  <c r="K154" i="2"/>
  <c r="K166" i="2"/>
  <c r="K191" i="2"/>
  <c r="K182" i="2"/>
  <c r="K165" i="2"/>
  <c r="K176" i="2"/>
  <c r="K180" i="2"/>
  <c r="K174" i="2"/>
  <c r="K172" i="2"/>
  <c r="K163" i="2"/>
  <c r="K158" i="2"/>
  <c r="K177" i="2"/>
  <c r="K119" i="2"/>
  <c r="K117" i="2"/>
  <c r="K78" i="2"/>
  <c r="K159" i="2"/>
  <c r="K168" i="2"/>
  <c r="K140" i="2"/>
  <c r="K134" i="2"/>
  <c r="K123" i="2"/>
  <c r="K85" i="2"/>
  <c r="K64" i="2"/>
  <c r="K69" i="2"/>
  <c r="K129" i="2"/>
  <c r="K107" i="2"/>
  <c r="K101" i="2"/>
  <c r="K76" i="2"/>
  <c r="K79" i="2"/>
  <c r="K156" i="2"/>
  <c r="K170" i="2"/>
  <c r="K136" i="2"/>
  <c r="K86" i="2"/>
  <c r="K71" i="2"/>
  <c r="K160" i="2"/>
  <c r="K114" i="2"/>
  <c r="K121" i="2"/>
  <c r="K58" i="2"/>
  <c r="K112" i="2"/>
  <c r="K46" i="2"/>
  <c r="K53" i="2"/>
  <c r="K44" i="2"/>
  <c r="K90" i="2"/>
  <c r="K72" i="2"/>
  <c r="K67" i="2"/>
  <c r="K51" i="2"/>
  <c r="K49" i="2"/>
  <c r="K32" i="2"/>
  <c r="K55" i="2"/>
  <c r="K38" i="2"/>
  <c r="K109" i="2"/>
  <c r="K93" i="2"/>
  <c r="K66" i="2"/>
  <c r="K188" i="2"/>
  <c r="K126" i="2"/>
  <c r="K41" i="2"/>
  <c r="K24" i="2"/>
  <c r="K23" i="2"/>
  <c r="K14" i="2"/>
  <c r="K9" i="2"/>
  <c r="K7" i="2"/>
  <c r="K8" i="2"/>
  <c r="K11" i="2"/>
  <c r="K12" i="2"/>
  <c r="K13" i="2"/>
  <c r="K10" i="2"/>
  <c r="K15" i="2"/>
  <c r="K19" i="2"/>
  <c r="K22" i="2"/>
  <c r="K20" i="2"/>
  <c r="K18" i="2"/>
  <c r="K16" i="2"/>
  <c r="K21" i="2"/>
  <c r="K17" i="2"/>
  <c r="L4" i="2"/>
  <c r="I3" i="2"/>
  <c r="L162" i="2" l="1"/>
  <c r="L82" i="2"/>
  <c r="L145" i="2"/>
  <c r="L65" i="2"/>
  <c r="L184" i="2"/>
  <c r="L128" i="2"/>
  <c r="L48" i="2"/>
  <c r="L167" i="2"/>
  <c r="L111" i="2"/>
  <c r="L150" i="2"/>
  <c r="L133" i="2"/>
  <c r="L77" i="2"/>
  <c r="L179" i="2"/>
  <c r="L99" i="2"/>
  <c r="L43" i="2"/>
  <c r="L26" i="2"/>
  <c r="L94" i="2"/>
  <c r="L116" i="2"/>
  <c r="L31" i="2"/>
  <c r="L60" i="2"/>
  <c r="L38" i="2"/>
  <c r="L25" i="2"/>
  <c r="L35" i="2"/>
  <c r="L39" i="2"/>
  <c r="L36" i="2"/>
  <c r="L30" i="2"/>
  <c r="L40" i="2"/>
  <c r="L29" i="2"/>
  <c r="L34" i="2"/>
  <c r="L33" i="2"/>
  <c r="L57" i="2"/>
  <c r="L28" i="2"/>
  <c r="L27" i="2"/>
  <c r="L74" i="2"/>
  <c r="L142" i="2"/>
  <c r="L91" i="2"/>
  <c r="L37" i="2"/>
  <c r="L159" i="2"/>
  <c r="L176" i="2"/>
  <c r="L125" i="2"/>
  <c r="L24" i="2"/>
  <c r="L191" i="2"/>
  <c r="L190" i="2"/>
  <c r="L189" i="2"/>
  <c r="L181" i="2"/>
  <c r="L185" i="2"/>
  <c r="L182" i="2"/>
  <c r="L108" i="2"/>
  <c r="L175" i="2"/>
  <c r="L173" i="2"/>
  <c r="L164" i="2"/>
  <c r="L169" i="2"/>
  <c r="L177" i="2"/>
  <c r="L161" i="2"/>
  <c r="L160" i="2"/>
  <c r="L171" i="2"/>
  <c r="L153" i="2"/>
  <c r="L192" i="2"/>
  <c r="L178" i="2"/>
  <c r="L143" i="2"/>
  <c r="L188" i="2"/>
  <c r="L186" i="2"/>
  <c r="L168" i="2"/>
  <c r="L151" i="2"/>
  <c r="L148" i="2"/>
  <c r="L193" i="2"/>
  <c r="L187" i="2"/>
  <c r="L172" i="2"/>
  <c r="L170" i="2"/>
  <c r="L157" i="2"/>
  <c r="L155" i="2"/>
  <c r="L154" i="2"/>
  <c r="L149" i="2"/>
  <c r="L152" i="2"/>
  <c r="L127" i="2"/>
  <c r="L139" i="2"/>
  <c r="L115" i="2"/>
  <c r="L122" i="2"/>
  <c r="L105" i="2"/>
  <c r="L75" i="2"/>
  <c r="L59" i="2"/>
  <c r="L131" i="2"/>
  <c r="L138" i="2"/>
  <c r="L110" i="2"/>
  <c r="L121" i="2"/>
  <c r="L100" i="2"/>
  <c r="L78" i="2"/>
  <c r="L166" i="2"/>
  <c r="L163" i="2"/>
  <c r="L146" i="2"/>
  <c r="L129" i="2"/>
  <c r="L113" i="2"/>
  <c r="L118" i="2"/>
  <c r="L101" i="2"/>
  <c r="L89" i="2"/>
  <c r="L132" i="2"/>
  <c r="L135" i="2"/>
  <c r="L117" i="2"/>
  <c r="L120" i="2"/>
  <c r="L107" i="2"/>
  <c r="L88" i="2"/>
  <c r="L79" i="2"/>
  <c r="L183" i="2"/>
  <c r="L141" i="2"/>
  <c r="L140" i="2"/>
  <c r="L124" i="2"/>
  <c r="L119" i="2"/>
  <c r="L106" i="2"/>
  <c r="L93" i="2"/>
  <c r="L86" i="2"/>
  <c r="L180" i="2"/>
  <c r="L165" i="2"/>
  <c r="L144" i="2"/>
  <c r="L136" i="2"/>
  <c r="L114" i="2"/>
  <c r="L112" i="2"/>
  <c r="L97" i="2"/>
  <c r="L98" i="2"/>
  <c r="L95" i="2"/>
  <c r="L76" i="2"/>
  <c r="L81" i="2"/>
  <c r="L66" i="2"/>
  <c r="L174" i="2"/>
  <c r="L137" i="2"/>
  <c r="L96" i="2"/>
  <c r="L102" i="2"/>
  <c r="L63" i="2"/>
  <c r="L67" i="2"/>
  <c r="L56" i="2"/>
  <c r="L134" i="2"/>
  <c r="L71" i="2"/>
  <c r="L158" i="2"/>
  <c r="L92" i="2"/>
  <c r="L83" i="2"/>
  <c r="L90" i="2"/>
  <c r="L69" i="2"/>
  <c r="L55" i="2"/>
  <c r="L49" i="2"/>
  <c r="L32" i="2"/>
  <c r="L50" i="2"/>
  <c r="L126" i="2"/>
  <c r="L130" i="2"/>
  <c r="L104" i="2"/>
  <c r="L103" i="2"/>
  <c r="L87" i="2"/>
  <c r="L84" i="2"/>
  <c r="L73" i="2"/>
  <c r="L64" i="2"/>
  <c r="L62" i="2"/>
  <c r="L42" i="2"/>
  <c r="L70" i="2"/>
  <c r="L147" i="2"/>
  <c r="L109" i="2"/>
  <c r="L85" i="2"/>
  <c r="L58" i="2"/>
  <c r="L47" i="2"/>
  <c r="L54" i="2"/>
  <c r="L53" i="2"/>
  <c r="L45" i="2"/>
  <c r="L51" i="2"/>
  <c r="L44" i="2"/>
  <c r="L72" i="2"/>
  <c r="L68" i="2"/>
  <c r="L52" i="2"/>
  <c r="L156" i="2"/>
  <c r="L61" i="2"/>
  <c r="L123" i="2"/>
  <c r="L41" i="2"/>
  <c r="L46" i="2"/>
  <c r="L80" i="2"/>
  <c r="L23" i="2"/>
  <c r="L14" i="2"/>
  <c r="L9" i="2"/>
  <c r="L7" i="2"/>
  <c r="L10" i="2"/>
  <c r="L15" i="2"/>
  <c r="L8" i="2"/>
  <c r="L11" i="2"/>
  <c r="L13" i="2"/>
  <c r="L12" i="2"/>
  <c r="L19" i="2"/>
  <c r="L22" i="2"/>
  <c r="L20" i="2"/>
  <c r="L18" i="2"/>
  <c r="L16" i="2"/>
  <c r="L21" i="2"/>
  <c r="L17" i="2"/>
  <c r="M4" i="2"/>
  <c r="J3" i="2"/>
  <c r="M145" i="2" l="1"/>
  <c r="M65" i="2"/>
  <c r="M184" i="2"/>
  <c r="M128" i="2"/>
  <c r="M48" i="2"/>
  <c r="M167" i="2"/>
  <c r="M111" i="2"/>
  <c r="M150" i="2"/>
  <c r="M94" i="2"/>
  <c r="M133" i="2"/>
  <c r="M116" i="2"/>
  <c r="M60" i="2"/>
  <c r="M26" i="2"/>
  <c r="M162" i="2"/>
  <c r="M99" i="2"/>
  <c r="M77" i="2"/>
  <c r="M31" i="2"/>
  <c r="M179" i="2"/>
  <c r="M43" i="2"/>
  <c r="M82" i="2"/>
  <c r="M100" i="2"/>
  <c r="M79" i="2"/>
  <c r="M182" i="2"/>
  <c r="M83" i="2"/>
  <c r="M52" i="2"/>
  <c r="M120" i="2"/>
  <c r="M33" i="2"/>
  <c r="M61" i="2"/>
  <c r="M110" i="2"/>
  <c r="M124" i="2"/>
  <c r="M45" i="2"/>
  <c r="M141" i="2"/>
  <c r="M30" i="2"/>
  <c r="M59" i="2"/>
  <c r="M166" i="2"/>
  <c r="M34" i="2"/>
  <c r="M38" i="2"/>
  <c r="M25" i="2"/>
  <c r="M72" i="2"/>
  <c r="M37" i="2"/>
  <c r="M67" i="2"/>
  <c r="M74" i="2"/>
  <c r="M36" i="2"/>
  <c r="M42" i="2"/>
  <c r="M127" i="2"/>
  <c r="M29" i="2"/>
  <c r="M35" i="2"/>
  <c r="M24" i="2"/>
  <c r="M27" i="2"/>
  <c r="M171" i="2"/>
  <c r="M130" i="2"/>
  <c r="M164" i="2"/>
  <c r="M50" i="2"/>
  <c r="M39" i="2"/>
  <c r="M40" i="2"/>
  <c r="M57" i="2"/>
  <c r="M108" i="2"/>
  <c r="M28" i="2"/>
  <c r="M125" i="2"/>
  <c r="M118" i="2"/>
  <c r="M47" i="2"/>
  <c r="M56" i="2"/>
  <c r="M142" i="2"/>
  <c r="M151" i="2"/>
  <c r="M115" i="2"/>
  <c r="M91" i="2"/>
  <c r="M175" i="2"/>
  <c r="M161" i="2"/>
  <c r="M159" i="2"/>
  <c r="M176" i="2"/>
  <c r="M68" i="2"/>
  <c r="M137" i="2"/>
  <c r="M113" i="2"/>
  <c r="M192" i="2"/>
  <c r="M191" i="2"/>
  <c r="M185" i="2"/>
  <c r="M186" i="2"/>
  <c r="M180" i="2"/>
  <c r="M144" i="2"/>
  <c r="M183" i="2"/>
  <c r="M157" i="2"/>
  <c r="M169" i="2"/>
  <c r="M181" i="2"/>
  <c r="M170" i="2"/>
  <c r="M135" i="2"/>
  <c r="M178" i="2"/>
  <c r="M190" i="2"/>
  <c r="M174" i="2"/>
  <c r="M165" i="2"/>
  <c r="M163" i="2"/>
  <c r="M168" i="2"/>
  <c r="M172" i="2"/>
  <c r="M187" i="2"/>
  <c r="M160" i="2"/>
  <c r="M146" i="2"/>
  <c r="M126" i="2"/>
  <c r="M117" i="2"/>
  <c r="M97" i="2"/>
  <c r="M96" i="2"/>
  <c r="M78" i="2"/>
  <c r="M84" i="2"/>
  <c r="M173" i="2"/>
  <c r="M148" i="2"/>
  <c r="M153" i="2"/>
  <c r="M131" i="2"/>
  <c r="M93" i="2"/>
  <c r="M103" i="2"/>
  <c r="M81" i="2"/>
  <c r="M86" i="2"/>
  <c r="M188" i="2"/>
  <c r="M138" i="2"/>
  <c r="M105" i="2"/>
  <c r="M104" i="2"/>
  <c r="M76" i="2"/>
  <c r="M88" i="2"/>
  <c r="M152" i="2"/>
  <c r="M156" i="2"/>
  <c r="M147" i="2"/>
  <c r="M140" i="2"/>
  <c r="M123" i="2"/>
  <c r="M106" i="2"/>
  <c r="M177" i="2"/>
  <c r="M132" i="2"/>
  <c r="M139" i="2"/>
  <c r="M122" i="2"/>
  <c r="M119" i="2"/>
  <c r="M101" i="2"/>
  <c r="M98" i="2"/>
  <c r="M102" i="2"/>
  <c r="M75" i="2"/>
  <c r="M85" i="2"/>
  <c r="M158" i="2"/>
  <c r="M136" i="2"/>
  <c r="M114" i="2"/>
  <c r="M112" i="2"/>
  <c r="M90" i="2"/>
  <c r="M64" i="2"/>
  <c r="M70" i="2"/>
  <c r="M62" i="2"/>
  <c r="M109" i="2"/>
  <c r="M66" i="2"/>
  <c r="M71" i="2"/>
  <c r="M92" i="2"/>
  <c r="M55" i="2"/>
  <c r="M149" i="2"/>
  <c r="M154" i="2"/>
  <c r="M49" i="2"/>
  <c r="M121" i="2"/>
  <c r="M54" i="2"/>
  <c r="M46" i="2"/>
  <c r="M44" i="2"/>
  <c r="M129" i="2"/>
  <c r="M89" i="2"/>
  <c r="M69" i="2"/>
  <c r="M51" i="2"/>
  <c r="M189" i="2"/>
  <c r="M107" i="2"/>
  <c r="M80" i="2"/>
  <c r="M87" i="2"/>
  <c r="M41" i="2"/>
  <c r="M143" i="2"/>
  <c r="M134" i="2"/>
  <c r="M95" i="2"/>
  <c r="M63" i="2"/>
  <c r="M193" i="2"/>
  <c r="M155" i="2"/>
  <c r="M58" i="2"/>
  <c r="M53" i="2"/>
  <c r="M32" i="2"/>
  <c r="M73" i="2"/>
  <c r="M23" i="2"/>
  <c r="M14" i="2"/>
  <c r="M9" i="2"/>
  <c r="M7" i="2"/>
  <c r="M8" i="2"/>
  <c r="M11" i="2"/>
  <c r="M13" i="2"/>
  <c r="M10" i="2"/>
  <c r="M12" i="2"/>
  <c r="M15" i="2"/>
  <c r="M19" i="2"/>
  <c r="M22" i="2"/>
  <c r="M20" i="2"/>
  <c r="M18" i="2"/>
  <c r="M16" i="2"/>
  <c r="M21" i="2"/>
  <c r="M17" i="2"/>
  <c r="N4" i="2"/>
  <c r="K3" i="2"/>
  <c r="N184" i="2" l="1"/>
  <c r="N128" i="2"/>
  <c r="N48" i="2"/>
  <c r="N167" i="2"/>
  <c r="N111" i="2"/>
  <c r="N150" i="2"/>
  <c r="N94" i="2"/>
  <c r="N133" i="2"/>
  <c r="N77" i="2"/>
  <c r="N116" i="2"/>
  <c r="N179" i="2"/>
  <c r="N99" i="2"/>
  <c r="N43" i="2"/>
  <c r="N145" i="2"/>
  <c r="N26" i="2"/>
  <c r="N82" i="2"/>
  <c r="N162" i="2"/>
  <c r="N65" i="2"/>
  <c r="N60" i="2"/>
  <c r="N31" i="2"/>
  <c r="N27" i="2"/>
  <c r="N42" i="2"/>
  <c r="N80" i="2"/>
  <c r="N135" i="2"/>
  <c r="N62" i="2"/>
  <c r="N25" i="2"/>
  <c r="N33" i="2"/>
  <c r="N39" i="2"/>
  <c r="N44" i="2"/>
  <c r="N59" i="2"/>
  <c r="N46" i="2"/>
  <c r="N121" i="2"/>
  <c r="N68" i="2"/>
  <c r="N131" i="2"/>
  <c r="N110" i="2"/>
  <c r="N40" i="2"/>
  <c r="N119" i="2"/>
  <c r="N172" i="2"/>
  <c r="N57" i="2"/>
  <c r="N51" i="2"/>
  <c r="N127" i="2"/>
  <c r="N129" i="2"/>
  <c r="N34" i="2"/>
  <c r="N84" i="2"/>
  <c r="N136" i="2"/>
  <c r="N91" i="2"/>
  <c r="N73" i="2"/>
  <c r="N100" i="2"/>
  <c r="N112" i="2"/>
  <c r="N53" i="2"/>
  <c r="N74" i="2"/>
  <c r="N83" i="2"/>
  <c r="N125" i="2"/>
  <c r="N108" i="2"/>
  <c r="N61" i="2"/>
  <c r="N151" i="2"/>
  <c r="N169" i="2"/>
  <c r="N163" i="2"/>
  <c r="N170" i="2"/>
  <c r="N118" i="2"/>
  <c r="N152" i="2"/>
  <c r="N165" i="2"/>
  <c r="N69" i="2"/>
  <c r="N101" i="2"/>
  <c r="N142" i="2"/>
  <c r="N114" i="2"/>
  <c r="N138" i="2"/>
  <c r="N176" i="2"/>
  <c r="N188" i="2"/>
  <c r="N173" i="2"/>
  <c r="N161" i="2"/>
  <c r="N159" i="2"/>
  <c r="N180" i="2"/>
  <c r="N190" i="2"/>
  <c r="N153" i="2"/>
  <c r="N178" i="2"/>
  <c r="N187" i="2"/>
  <c r="N189" i="2"/>
  <c r="N181" i="2"/>
  <c r="N174" i="2"/>
  <c r="N144" i="2"/>
  <c r="N157" i="2"/>
  <c r="N146" i="2"/>
  <c r="N193" i="2"/>
  <c r="N186" i="2"/>
  <c r="N171" i="2"/>
  <c r="N158" i="2"/>
  <c r="N143" i="2"/>
  <c r="N154" i="2"/>
  <c r="N175" i="2"/>
  <c r="N140" i="2"/>
  <c r="N137" i="2"/>
  <c r="N123" i="2"/>
  <c r="N109" i="2"/>
  <c r="N113" i="2"/>
  <c r="N102" i="2"/>
  <c r="N75" i="2"/>
  <c r="N50" i="2"/>
  <c r="N192" i="2"/>
  <c r="N156" i="2"/>
  <c r="N130" i="2"/>
  <c r="N115" i="2"/>
  <c r="N92" i="2"/>
  <c r="N71" i="2"/>
  <c r="N191" i="2"/>
  <c r="N168" i="2"/>
  <c r="N160" i="2"/>
  <c r="N155" i="2"/>
  <c r="N147" i="2"/>
  <c r="N134" i="2"/>
  <c r="N122" i="2"/>
  <c r="N95" i="2"/>
  <c r="N96" i="2"/>
  <c r="N90" i="2"/>
  <c r="N166" i="2"/>
  <c r="N117" i="2"/>
  <c r="N88" i="2"/>
  <c r="N67" i="2"/>
  <c r="N177" i="2"/>
  <c r="N183" i="2"/>
  <c r="N149" i="2"/>
  <c r="N126" i="2"/>
  <c r="N98" i="2"/>
  <c r="N97" i="2"/>
  <c r="N85" i="2"/>
  <c r="N132" i="2"/>
  <c r="N104" i="2"/>
  <c r="N87" i="2"/>
  <c r="N66" i="2"/>
  <c r="N79" i="2"/>
  <c r="N64" i="2"/>
  <c r="N70" i="2"/>
  <c r="N41" i="2"/>
  <c r="N52" i="2"/>
  <c r="N36" i="2"/>
  <c r="N76" i="2"/>
  <c r="N164" i="2"/>
  <c r="N124" i="2"/>
  <c r="N103" i="2"/>
  <c r="N63" i="2"/>
  <c r="N45" i="2"/>
  <c r="N28" i="2"/>
  <c r="N35" i="2"/>
  <c r="N185" i="2"/>
  <c r="N58" i="2"/>
  <c r="N139" i="2"/>
  <c r="N56" i="2"/>
  <c r="N55" i="2"/>
  <c r="N47" i="2"/>
  <c r="N30" i="2"/>
  <c r="N32" i="2"/>
  <c r="N141" i="2"/>
  <c r="N72" i="2"/>
  <c r="N54" i="2"/>
  <c r="N120" i="2"/>
  <c r="N106" i="2"/>
  <c r="N105" i="2"/>
  <c r="N89" i="2"/>
  <c r="N86" i="2"/>
  <c r="N49" i="2"/>
  <c r="N107" i="2"/>
  <c r="N93" i="2"/>
  <c r="N38" i="2"/>
  <c r="N29" i="2"/>
  <c r="N37" i="2"/>
  <c r="N182" i="2"/>
  <c r="N148" i="2"/>
  <c r="N78" i="2"/>
  <c r="N81" i="2"/>
  <c r="N24" i="2"/>
  <c r="N23" i="2"/>
  <c r="N14" i="2"/>
  <c r="N9" i="2"/>
  <c r="N7" i="2"/>
  <c r="N8" i="2"/>
  <c r="N11" i="2"/>
  <c r="N13" i="2"/>
  <c r="N10" i="2"/>
  <c r="N12" i="2"/>
  <c r="N15" i="2"/>
  <c r="N19" i="2"/>
  <c r="N22" i="2"/>
  <c r="N20" i="2"/>
  <c r="N18" i="2"/>
  <c r="N16" i="2"/>
  <c r="N21" i="2"/>
  <c r="N17" i="2"/>
  <c r="O4" i="2"/>
  <c r="L3" i="2"/>
  <c r="O167" i="2" l="1"/>
  <c r="O111" i="2"/>
  <c r="O150" i="2"/>
  <c r="O94" i="2"/>
  <c r="O133" i="2"/>
  <c r="O77" i="2"/>
  <c r="O116" i="2"/>
  <c r="O60" i="2"/>
  <c r="O179" i="2"/>
  <c r="O162" i="2"/>
  <c r="O82" i="2"/>
  <c r="O184" i="2"/>
  <c r="O48" i="2"/>
  <c r="O65" i="2"/>
  <c r="O43" i="2"/>
  <c r="O145" i="2"/>
  <c r="O26" i="2"/>
  <c r="O128" i="2"/>
  <c r="O99" i="2"/>
  <c r="O31" i="2"/>
  <c r="O122" i="2"/>
  <c r="O110" i="2"/>
  <c r="O33" i="2"/>
  <c r="O78" i="2"/>
  <c r="O27" i="2"/>
  <c r="O61" i="2"/>
  <c r="O146" i="2"/>
  <c r="O84" i="2"/>
  <c r="O62" i="2"/>
  <c r="O63" i="2"/>
  <c r="O54" i="2"/>
  <c r="O59" i="2"/>
  <c r="O102" i="2"/>
  <c r="O70" i="2"/>
  <c r="O68" i="2"/>
  <c r="O187" i="2"/>
  <c r="O132" i="2"/>
  <c r="O173" i="2"/>
  <c r="O45" i="2"/>
  <c r="O101" i="2"/>
  <c r="O118" i="2"/>
  <c r="O166" i="2"/>
  <c r="O127" i="2"/>
  <c r="O34" i="2"/>
  <c r="O85" i="2"/>
  <c r="O57" i="2"/>
  <c r="O95" i="2"/>
  <c r="O152" i="2"/>
  <c r="O193" i="2"/>
  <c r="O40" i="2"/>
  <c r="O42" i="2"/>
  <c r="O135" i="2"/>
  <c r="O120" i="2"/>
  <c r="O153" i="2"/>
  <c r="O28" i="2"/>
  <c r="O35" i="2"/>
  <c r="O47" i="2"/>
  <c r="O50" i="2"/>
  <c r="O52" i="2"/>
  <c r="O74" i="2"/>
  <c r="O108" i="2"/>
  <c r="O91" i="2"/>
  <c r="O113" i="2"/>
  <c r="O69" i="2"/>
  <c r="O125" i="2"/>
  <c r="O100" i="2"/>
  <c r="O130" i="2"/>
  <c r="O83" i="2"/>
  <c r="O139" i="2"/>
  <c r="O151" i="2"/>
  <c r="O176" i="2"/>
  <c r="O169" i="2"/>
  <c r="O164" i="2"/>
  <c r="O181" i="2"/>
  <c r="O142" i="2"/>
  <c r="O185" i="2"/>
  <c r="O186" i="2"/>
  <c r="O170" i="2"/>
  <c r="O172" i="2"/>
  <c r="O147" i="2"/>
  <c r="O165" i="2"/>
  <c r="O178" i="2"/>
  <c r="O183" i="2"/>
  <c r="O144" i="2"/>
  <c r="O180" i="2"/>
  <c r="O171" i="2"/>
  <c r="O192" i="2"/>
  <c r="O189" i="2"/>
  <c r="O168" i="2"/>
  <c r="O137" i="2"/>
  <c r="O159" i="2"/>
  <c r="O161" i="2"/>
  <c r="O174" i="2"/>
  <c r="O163" i="2"/>
  <c r="O177" i="2"/>
  <c r="O126" i="2"/>
  <c r="O109" i="2"/>
  <c r="O98" i="2"/>
  <c r="O92" i="2"/>
  <c r="O86" i="2"/>
  <c r="O149" i="2"/>
  <c r="O105" i="2"/>
  <c r="O75" i="2"/>
  <c r="O88" i="2"/>
  <c r="O67" i="2"/>
  <c r="O188" i="2"/>
  <c r="O191" i="2"/>
  <c r="O140" i="2"/>
  <c r="O121" i="2"/>
  <c r="O107" i="2"/>
  <c r="O106" i="2"/>
  <c r="O104" i="2"/>
  <c r="O90" i="2"/>
  <c r="O115" i="2"/>
  <c r="O157" i="2"/>
  <c r="O143" i="2"/>
  <c r="O129" i="2"/>
  <c r="O136" i="2"/>
  <c r="O138" i="2"/>
  <c r="O114" i="2"/>
  <c r="O79" i="2"/>
  <c r="O175" i="2"/>
  <c r="O148" i="2"/>
  <c r="O141" i="2"/>
  <c r="O131" i="2"/>
  <c r="O119" i="2"/>
  <c r="O117" i="2"/>
  <c r="O124" i="2"/>
  <c r="O103" i="2"/>
  <c r="O93" i="2"/>
  <c r="O76" i="2"/>
  <c r="O190" i="2"/>
  <c r="O156" i="2"/>
  <c r="O112" i="2"/>
  <c r="O97" i="2"/>
  <c r="O81" i="2"/>
  <c r="O72" i="2"/>
  <c r="O155" i="2"/>
  <c r="O56" i="2"/>
  <c r="O123" i="2"/>
  <c r="O80" i="2"/>
  <c r="O66" i="2"/>
  <c r="O41" i="2"/>
  <c r="O32" i="2"/>
  <c r="O29" i="2"/>
  <c r="O154" i="2"/>
  <c r="O87" i="2"/>
  <c r="O51" i="2"/>
  <c r="O36" i="2"/>
  <c r="O182" i="2"/>
  <c r="O160" i="2"/>
  <c r="O158" i="2"/>
  <c r="O71" i="2"/>
  <c r="O53" i="2"/>
  <c r="O64" i="2"/>
  <c r="O46" i="2"/>
  <c r="O37" i="2"/>
  <c r="O30" i="2"/>
  <c r="O24" i="2"/>
  <c r="O58" i="2"/>
  <c r="O89" i="2"/>
  <c r="O134" i="2"/>
  <c r="O49" i="2"/>
  <c r="O55" i="2"/>
  <c r="O39" i="2"/>
  <c r="O38" i="2"/>
  <c r="O25" i="2"/>
  <c r="O96" i="2"/>
  <c r="O73" i="2"/>
  <c r="O44" i="2"/>
  <c r="O23" i="2"/>
  <c r="O14" i="2"/>
  <c r="O9" i="2"/>
  <c r="O7" i="2"/>
  <c r="O8" i="2"/>
  <c r="O13" i="2"/>
  <c r="O10" i="2"/>
  <c r="O15" i="2"/>
  <c r="O11" i="2"/>
  <c r="O12" i="2"/>
  <c r="O19" i="2"/>
  <c r="O22" i="2"/>
  <c r="O20" i="2"/>
  <c r="O18" i="2"/>
  <c r="O16" i="2"/>
  <c r="O17" i="2"/>
  <c r="O21" i="2"/>
  <c r="P4" i="2"/>
  <c r="M3" i="2"/>
  <c r="P150" i="2" l="1"/>
  <c r="P94" i="2"/>
  <c r="P26" i="2"/>
  <c r="P133" i="2"/>
  <c r="P77" i="2"/>
  <c r="P116" i="2"/>
  <c r="P60" i="2"/>
  <c r="P179" i="2"/>
  <c r="P99" i="2"/>
  <c r="P43" i="2"/>
  <c r="P162" i="2"/>
  <c r="P145" i="2"/>
  <c r="P65" i="2"/>
  <c r="P167" i="2"/>
  <c r="P48" i="2"/>
  <c r="P111" i="2"/>
  <c r="P82" i="2"/>
  <c r="P128" i="2"/>
  <c r="P184" i="2"/>
  <c r="P31" i="2"/>
  <c r="P83" i="2"/>
  <c r="P86" i="2"/>
  <c r="P96" i="2"/>
  <c r="P127" i="2"/>
  <c r="P151" i="2"/>
  <c r="P181" i="2"/>
  <c r="P63" i="2"/>
  <c r="P33" i="2"/>
  <c r="P79" i="2"/>
  <c r="P187" i="2"/>
  <c r="P123" i="2"/>
  <c r="P193" i="2"/>
  <c r="P55" i="2"/>
  <c r="P131" i="2"/>
  <c r="P136" i="2"/>
  <c r="P186" i="2"/>
  <c r="P160" i="2"/>
  <c r="P140" i="2"/>
  <c r="P29" i="2"/>
  <c r="P36" i="2"/>
  <c r="P41" i="2"/>
  <c r="P40" i="2"/>
  <c r="P146" i="2"/>
  <c r="P46" i="2"/>
  <c r="P28" i="2"/>
  <c r="P45" i="2"/>
  <c r="P84" i="2"/>
  <c r="P129" i="2"/>
  <c r="P50" i="2"/>
  <c r="P70" i="2"/>
  <c r="P35" i="2"/>
  <c r="P109" i="2"/>
  <c r="P118" i="2"/>
  <c r="P53" i="2"/>
  <c r="P71" i="2"/>
  <c r="P51" i="2"/>
  <c r="P57" i="2"/>
  <c r="P85" i="2"/>
  <c r="P114" i="2"/>
  <c r="P61" i="2"/>
  <c r="P121" i="2"/>
  <c r="P172" i="2"/>
  <c r="P152" i="2"/>
  <c r="P101" i="2"/>
  <c r="P138" i="2"/>
  <c r="P68" i="2"/>
  <c r="P95" i="2"/>
  <c r="P64" i="2"/>
  <c r="P135" i="2"/>
  <c r="P113" i="2"/>
  <c r="P119" i="2"/>
  <c r="P74" i="2"/>
  <c r="P164" i="2"/>
  <c r="P52" i="2"/>
  <c r="P91" i="2"/>
  <c r="P103" i="2"/>
  <c r="P120" i="2"/>
  <c r="P169" i="2"/>
  <c r="P153" i="2"/>
  <c r="P142" i="2"/>
  <c r="P159" i="2"/>
  <c r="P27" i="2"/>
  <c r="P108" i="2"/>
  <c r="P180" i="2"/>
  <c r="P165" i="2"/>
  <c r="P78" i="2"/>
  <c r="P34" i="2"/>
  <c r="P100" i="2"/>
  <c r="P102" i="2"/>
  <c r="P125" i="2"/>
  <c r="P182" i="2"/>
  <c r="P175" i="2"/>
  <c r="P189" i="2"/>
  <c r="P183" i="2"/>
  <c r="P176" i="2"/>
  <c r="P192" i="2"/>
  <c r="P178" i="2"/>
  <c r="P170" i="2"/>
  <c r="P161" i="2"/>
  <c r="P155" i="2"/>
  <c r="P191" i="2"/>
  <c r="P163" i="2"/>
  <c r="P168" i="2"/>
  <c r="P173" i="2"/>
  <c r="P185" i="2"/>
  <c r="P166" i="2"/>
  <c r="P148" i="2"/>
  <c r="P157" i="2"/>
  <c r="P156" i="2"/>
  <c r="P134" i="2"/>
  <c r="P104" i="2"/>
  <c r="P92" i="2"/>
  <c r="P98" i="2"/>
  <c r="P69" i="2"/>
  <c r="P143" i="2"/>
  <c r="P117" i="2"/>
  <c r="P81" i="2"/>
  <c r="P66" i="2"/>
  <c r="P73" i="2"/>
  <c r="P171" i="2"/>
  <c r="P177" i="2"/>
  <c r="P112" i="2"/>
  <c r="P124" i="2"/>
  <c r="P97" i="2"/>
  <c r="P188" i="2"/>
  <c r="P190" i="2"/>
  <c r="P93" i="2"/>
  <c r="P90" i="2"/>
  <c r="P154" i="2"/>
  <c r="P110" i="2"/>
  <c r="P87" i="2"/>
  <c r="P75" i="2"/>
  <c r="P62" i="2"/>
  <c r="P158" i="2"/>
  <c r="P144" i="2"/>
  <c r="P122" i="2"/>
  <c r="P106" i="2"/>
  <c r="P105" i="2"/>
  <c r="P76" i="2"/>
  <c r="P89" i="2"/>
  <c r="P88" i="2"/>
  <c r="P80" i="2"/>
  <c r="P59" i="2"/>
  <c r="P58" i="2"/>
  <c r="P25" i="2"/>
  <c r="P37" i="2"/>
  <c r="P32" i="2"/>
  <c r="P72" i="2"/>
  <c r="P147" i="2"/>
  <c r="P174" i="2"/>
  <c r="P130" i="2"/>
  <c r="P139" i="2"/>
  <c r="P115" i="2"/>
  <c r="P30" i="2"/>
  <c r="P38" i="2"/>
  <c r="P149" i="2"/>
  <c r="P44" i="2"/>
  <c r="P24" i="2"/>
  <c r="P67" i="2"/>
  <c r="P49" i="2"/>
  <c r="P56" i="2"/>
  <c r="P141" i="2"/>
  <c r="P39" i="2"/>
  <c r="P137" i="2"/>
  <c r="P126" i="2"/>
  <c r="P47" i="2"/>
  <c r="P42" i="2"/>
  <c r="P132" i="2"/>
  <c r="P107" i="2"/>
  <c r="P54" i="2"/>
  <c r="P23" i="2"/>
  <c r="P14" i="2"/>
  <c r="P9" i="2"/>
  <c r="P7" i="2"/>
  <c r="P8" i="2"/>
  <c r="P11" i="2"/>
  <c r="P13" i="2"/>
  <c r="P12" i="2"/>
  <c r="P10" i="2"/>
  <c r="P15" i="2"/>
  <c r="P19" i="2"/>
  <c r="P22" i="2"/>
  <c r="P20" i="2"/>
  <c r="P18" i="2"/>
  <c r="P16" i="2"/>
  <c r="P21" i="2"/>
  <c r="P17" i="2"/>
  <c r="Q4" i="2"/>
  <c r="N3" i="2"/>
  <c r="Q133" i="2" l="1"/>
  <c r="Q77" i="2"/>
  <c r="Q116" i="2"/>
  <c r="Q60" i="2"/>
  <c r="Q179" i="2"/>
  <c r="Q99" i="2"/>
  <c r="Q43" i="2"/>
  <c r="Q162" i="2"/>
  <c r="Q82" i="2"/>
  <c r="Q145" i="2"/>
  <c r="Q184" i="2"/>
  <c r="Q128" i="2"/>
  <c r="Q48" i="2"/>
  <c r="Q150" i="2"/>
  <c r="Q31" i="2"/>
  <c r="Q26" i="2"/>
  <c r="Q65" i="2"/>
  <c r="Q94" i="2"/>
  <c r="Q111" i="2"/>
  <c r="Q167" i="2"/>
  <c r="Q132" i="2"/>
  <c r="Q71" i="2"/>
  <c r="Q173" i="2"/>
  <c r="Q155" i="2"/>
  <c r="Q69" i="2"/>
  <c r="Q85" i="2"/>
  <c r="Q35" i="2"/>
  <c r="Q181" i="2"/>
  <c r="Q42" i="2"/>
  <c r="Q86" i="2"/>
  <c r="Q103" i="2"/>
  <c r="Q87" i="2"/>
  <c r="Q124" i="2"/>
  <c r="Q182" i="2"/>
  <c r="Q110" i="2"/>
  <c r="Q166" i="2"/>
  <c r="Q171" i="2"/>
  <c r="Q68" i="2"/>
  <c r="Q79" i="2"/>
  <c r="Q152" i="2"/>
  <c r="Q30" i="2"/>
  <c r="Q122" i="2"/>
  <c r="Q45" i="2"/>
  <c r="Q96" i="2"/>
  <c r="Q34" i="2"/>
  <c r="Q151" i="2"/>
  <c r="Q130" i="2"/>
  <c r="Q29" i="2"/>
  <c r="Q72" i="2"/>
  <c r="Q83" i="2"/>
  <c r="Q56" i="2"/>
  <c r="Q95" i="2"/>
  <c r="Q78" i="2"/>
  <c r="Q118" i="2"/>
  <c r="Q57" i="2"/>
  <c r="Q54" i="2"/>
  <c r="Q141" i="2"/>
  <c r="Q80" i="2"/>
  <c r="Q28" i="2"/>
  <c r="Q36" i="2"/>
  <c r="Q52" i="2"/>
  <c r="Q33" i="2"/>
  <c r="Q47" i="2"/>
  <c r="Q108" i="2"/>
  <c r="Q27" i="2"/>
  <c r="Q58" i="2"/>
  <c r="Q91" i="2"/>
  <c r="Q97" i="2"/>
  <c r="Q146" i="2"/>
  <c r="Q100" i="2"/>
  <c r="Q148" i="2"/>
  <c r="Q62" i="2"/>
  <c r="Q113" i="2"/>
  <c r="Q189" i="2"/>
  <c r="Q40" i="2"/>
  <c r="Q147" i="2"/>
  <c r="Q104" i="2"/>
  <c r="Q125" i="2"/>
  <c r="Q50" i="2"/>
  <c r="Q64" i="2"/>
  <c r="Q139" i="2"/>
  <c r="Q175" i="2"/>
  <c r="Q180" i="2"/>
  <c r="Q153" i="2"/>
  <c r="Q101" i="2"/>
  <c r="Q120" i="2"/>
  <c r="Q161" i="2"/>
  <c r="Q176" i="2"/>
  <c r="Q137" i="2"/>
  <c r="Q154" i="2"/>
  <c r="Q186" i="2"/>
  <c r="Q115" i="2"/>
  <c r="Q183" i="2"/>
  <c r="Q74" i="2"/>
  <c r="Q127" i="2"/>
  <c r="Q193" i="2"/>
  <c r="Q178" i="2"/>
  <c r="Q149" i="2"/>
  <c r="Q61" i="2"/>
  <c r="Q191" i="2"/>
  <c r="Q165" i="2"/>
  <c r="Q169" i="2"/>
  <c r="Q187" i="2"/>
  <c r="Q135" i="2"/>
  <c r="Q164" i="2"/>
  <c r="Q177" i="2"/>
  <c r="Q168" i="2"/>
  <c r="Q190" i="2"/>
  <c r="Q142" i="2"/>
  <c r="Q163" i="2"/>
  <c r="Q159" i="2"/>
  <c r="Q156" i="2"/>
  <c r="Q129" i="2"/>
  <c r="Q119" i="2"/>
  <c r="Q109" i="2"/>
  <c r="Q123" i="2"/>
  <c r="Q106" i="2"/>
  <c r="Q88" i="2"/>
  <c r="Q89" i="2"/>
  <c r="Q63" i="2"/>
  <c r="Q188" i="2"/>
  <c r="Q144" i="2"/>
  <c r="Q131" i="2"/>
  <c r="Q134" i="2"/>
  <c r="Q126" i="2"/>
  <c r="Q140" i="2"/>
  <c r="Q114" i="2"/>
  <c r="Q107" i="2"/>
  <c r="Q90" i="2"/>
  <c r="Q157" i="2"/>
  <c r="Q138" i="2"/>
  <c r="Q121" i="2"/>
  <c r="Q112" i="2"/>
  <c r="Q172" i="2"/>
  <c r="Q158" i="2"/>
  <c r="Q136" i="2"/>
  <c r="Q92" i="2"/>
  <c r="Q93" i="2"/>
  <c r="Q81" i="2"/>
  <c r="Q170" i="2"/>
  <c r="Q160" i="2"/>
  <c r="Q143" i="2"/>
  <c r="Q105" i="2"/>
  <c r="Q70" i="2"/>
  <c r="Q102" i="2"/>
  <c r="Q185" i="2"/>
  <c r="Q117" i="2"/>
  <c r="Q84" i="2"/>
  <c r="Q67" i="2"/>
  <c r="Q98" i="2"/>
  <c r="Q76" i="2"/>
  <c r="Q49" i="2"/>
  <c r="Q37" i="2"/>
  <c r="Q192" i="2"/>
  <c r="Q75" i="2"/>
  <c r="Q73" i="2"/>
  <c r="Q41" i="2"/>
  <c r="Q55" i="2"/>
  <c r="Q24" i="2"/>
  <c r="Q25" i="2"/>
  <c r="Q46" i="2"/>
  <c r="Q32" i="2"/>
  <c r="Q174" i="2"/>
  <c r="Q66" i="2"/>
  <c r="Q59" i="2"/>
  <c r="Q53" i="2"/>
  <c r="Q51" i="2"/>
  <c r="Q38" i="2"/>
  <c r="Q39" i="2"/>
  <c r="Q44" i="2"/>
  <c r="Q23" i="2"/>
  <c r="Q14" i="2"/>
  <c r="Q9" i="2"/>
  <c r="Q7" i="2"/>
  <c r="Q8" i="2"/>
  <c r="Q11" i="2"/>
  <c r="Q13" i="2"/>
  <c r="Q10" i="2"/>
  <c r="Q12" i="2"/>
  <c r="Q15" i="2"/>
  <c r="Q19" i="2"/>
  <c r="Q22" i="2"/>
  <c r="Q20" i="2"/>
  <c r="Q18" i="2"/>
  <c r="Q16" i="2"/>
  <c r="Q21" i="2"/>
  <c r="Q17" i="2"/>
  <c r="R4" i="2"/>
  <c r="O3" i="2"/>
  <c r="R116" i="2" l="1"/>
  <c r="R60" i="2"/>
  <c r="R179" i="2"/>
  <c r="R99" i="2"/>
  <c r="R43" i="2"/>
  <c r="R162" i="2"/>
  <c r="R82" i="2"/>
  <c r="R26" i="2"/>
  <c r="R145" i="2"/>
  <c r="R65" i="2"/>
  <c r="R184" i="2"/>
  <c r="R128" i="2"/>
  <c r="R167" i="2"/>
  <c r="R111" i="2"/>
  <c r="R133" i="2"/>
  <c r="R77" i="2"/>
  <c r="R94" i="2"/>
  <c r="R31" i="2"/>
  <c r="R150" i="2"/>
  <c r="R48" i="2"/>
  <c r="R28" i="2"/>
  <c r="R72" i="2"/>
  <c r="R24" i="2"/>
  <c r="R46" i="2"/>
  <c r="R70" i="2"/>
  <c r="R61" i="2"/>
  <c r="R131" i="2"/>
  <c r="R172" i="2"/>
  <c r="R121" i="2"/>
  <c r="R81" i="2"/>
  <c r="R98" i="2"/>
  <c r="R114" i="2"/>
  <c r="R50" i="2"/>
  <c r="R130" i="2"/>
  <c r="R181" i="2"/>
  <c r="R83" i="2"/>
  <c r="R52" i="2"/>
  <c r="R68" i="2"/>
  <c r="R102" i="2"/>
  <c r="R183" i="2"/>
  <c r="R104" i="2"/>
  <c r="R186" i="2"/>
  <c r="R62" i="2"/>
  <c r="R137" i="2"/>
  <c r="R118" i="2"/>
  <c r="R156" i="2"/>
  <c r="R103" i="2"/>
  <c r="R189" i="2"/>
  <c r="R58" i="2"/>
  <c r="R147" i="2"/>
  <c r="R35" i="2"/>
  <c r="R88" i="2"/>
  <c r="R86" i="2"/>
  <c r="R185" i="2"/>
  <c r="R33" i="2"/>
  <c r="R69" i="2"/>
  <c r="R34" i="2"/>
  <c r="R55" i="2"/>
  <c r="R41" i="2"/>
  <c r="R105" i="2"/>
  <c r="R29" i="2"/>
  <c r="R57" i="2"/>
  <c r="R97" i="2"/>
  <c r="R87" i="2"/>
  <c r="R140" i="2"/>
  <c r="R153" i="2"/>
  <c r="R45" i="2"/>
  <c r="R40" i="2"/>
  <c r="R36" i="2"/>
  <c r="R73" i="2"/>
  <c r="R113" i="2"/>
  <c r="R109" i="2"/>
  <c r="R123" i="2"/>
  <c r="R160" i="2"/>
  <c r="R95" i="2"/>
  <c r="R151" i="2"/>
  <c r="R101" i="2"/>
  <c r="R100" i="2"/>
  <c r="R74" i="2"/>
  <c r="R126" i="2"/>
  <c r="R138" i="2"/>
  <c r="R79" i="2"/>
  <c r="R27" i="2"/>
  <c r="R91" i="2"/>
  <c r="R120" i="2"/>
  <c r="R152" i="2"/>
  <c r="R142" i="2"/>
  <c r="R155" i="2"/>
  <c r="R63" i="2"/>
  <c r="R149" i="2"/>
  <c r="R159" i="2"/>
  <c r="R169" i="2"/>
  <c r="R146" i="2"/>
  <c r="R135" i="2"/>
  <c r="R154" i="2"/>
  <c r="R53" i="2"/>
  <c r="R59" i="2"/>
  <c r="R80" i="2"/>
  <c r="R166" i="2"/>
  <c r="R165" i="2"/>
  <c r="R174" i="2"/>
  <c r="R164" i="2"/>
  <c r="R168" i="2"/>
  <c r="R161" i="2"/>
  <c r="R175" i="2"/>
  <c r="R158" i="2"/>
  <c r="R108" i="2"/>
  <c r="R173" i="2"/>
  <c r="R171" i="2"/>
  <c r="R157" i="2"/>
  <c r="R176" i="2"/>
  <c r="R180" i="2"/>
  <c r="R193" i="2"/>
  <c r="R188" i="2"/>
  <c r="R177" i="2"/>
  <c r="R187" i="2"/>
  <c r="R192" i="2"/>
  <c r="R163" i="2"/>
  <c r="R96" i="2"/>
  <c r="R148" i="2"/>
  <c r="R190" i="2"/>
  <c r="R143" i="2"/>
  <c r="R106" i="2"/>
  <c r="R75" i="2"/>
  <c r="R78" i="2"/>
  <c r="R71" i="2"/>
  <c r="R117" i="2"/>
  <c r="R85" i="2"/>
  <c r="R182" i="2"/>
  <c r="R134" i="2"/>
  <c r="R110" i="2"/>
  <c r="R124" i="2"/>
  <c r="R92" i="2"/>
  <c r="R107" i="2"/>
  <c r="R90" i="2"/>
  <c r="R178" i="2"/>
  <c r="R132" i="2"/>
  <c r="R136" i="2"/>
  <c r="R127" i="2"/>
  <c r="R141" i="2"/>
  <c r="R112" i="2"/>
  <c r="R89" i="2"/>
  <c r="R76" i="2"/>
  <c r="R64" i="2"/>
  <c r="R191" i="2"/>
  <c r="R115" i="2"/>
  <c r="R119" i="2"/>
  <c r="R170" i="2"/>
  <c r="R49" i="2"/>
  <c r="R39" i="2"/>
  <c r="R30" i="2"/>
  <c r="R37" i="2"/>
  <c r="R93" i="2"/>
  <c r="R25" i="2"/>
  <c r="R66" i="2"/>
  <c r="R122" i="2"/>
  <c r="R67" i="2"/>
  <c r="R47" i="2"/>
  <c r="R125" i="2"/>
  <c r="R44" i="2"/>
  <c r="R42" i="2"/>
  <c r="R56" i="2"/>
  <c r="R144" i="2"/>
  <c r="R139" i="2"/>
  <c r="R84" i="2"/>
  <c r="R54" i="2"/>
  <c r="R51" i="2"/>
  <c r="R38" i="2"/>
  <c r="R32" i="2"/>
  <c r="R129" i="2"/>
  <c r="R23" i="2"/>
  <c r="R14" i="2"/>
  <c r="R9" i="2"/>
  <c r="R7" i="2"/>
  <c r="R8" i="2"/>
  <c r="R11" i="2"/>
  <c r="R13" i="2"/>
  <c r="R10" i="2"/>
  <c r="R12" i="2"/>
  <c r="R15" i="2"/>
  <c r="R19" i="2"/>
  <c r="R22" i="2"/>
  <c r="R20" i="2"/>
  <c r="R18" i="2"/>
  <c r="R16" i="2"/>
  <c r="R21" i="2"/>
  <c r="R17" i="2"/>
  <c r="S4" i="2"/>
  <c r="P3" i="2"/>
  <c r="S179" i="2" l="1"/>
  <c r="S99" i="2"/>
  <c r="S43" i="2"/>
  <c r="S162" i="2"/>
  <c r="S82" i="2"/>
  <c r="S145" i="2"/>
  <c r="S65" i="2"/>
  <c r="S184" i="2"/>
  <c r="S128" i="2"/>
  <c r="S48" i="2"/>
  <c r="S26" i="2"/>
  <c r="S167" i="2"/>
  <c r="S111" i="2"/>
  <c r="S150" i="2"/>
  <c r="S94" i="2"/>
  <c r="S31" i="2"/>
  <c r="S116" i="2"/>
  <c r="S60" i="2"/>
  <c r="S133" i="2"/>
  <c r="S77" i="2"/>
  <c r="S173" i="2"/>
  <c r="S36" i="2"/>
  <c r="S28" i="2"/>
  <c r="S39" i="2"/>
  <c r="S98" i="2"/>
  <c r="S34" i="2"/>
  <c r="S124" i="2"/>
  <c r="S169" i="2"/>
  <c r="S25" i="2"/>
  <c r="S102" i="2"/>
  <c r="S185" i="2"/>
  <c r="S83" i="2"/>
  <c r="S132" i="2"/>
  <c r="S68" i="2"/>
  <c r="S84" i="2"/>
  <c r="S157" i="2"/>
  <c r="S189" i="2"/>
  <c r="S148" i="2"/>
  <c r="S54" i="2"/>
  <c r="S35" i="2"/>
  <c r="S81" i="2"/>
  <c r="S105" i="2"/>
  <c r="S115" i="2"/>
  <c r="S147" i="2"/>
  <c r="S100" i="2"/>
  <c r="S118" i="2"/>
  <c r="S40" i="2"/>
  <c r="S47" i="2"/>
  <c r="S63" i="2"/>
  <c r="S59" i="2"/>
  <c r="S29" i="2"/>
  <c r="S50" i="2"/>
  <c r="S122" i="2"/>
  <c r="S37" i="2"/>
  <c r="S57" i="2"/>
  <c r="S95" i="2"/>
  <c r="S96" i="2"/>
  <c r="S27" i="2"/>
  <c r="S120" i="2"/>
  <c r="S186" i="2"/>
  <c r="S166" i="2"/>
  <c r="S187" i="2"/>
  <c r="S62" i="2"/>
  <c r="S141" i="2"/>
  <c r="S61" i="2"/>
  <c r="S151" i="2"/>
  <c r="S30" i="2"/>
  <c r="S89" i="2"/>
  <c r="S70" i="2"/>
  <c r="S153" i="2"/>
  <c r="S52" i="2"/>
  <c r="S80" i="2"/>
  <c r="S164" i="2"/>
  <c r="S56" i="2"/>
  <c r="S183" i="2"/>
  <c r="S104" i="2"/>
  <c r="S42" i="2"/>
  <c r="S97" i="2"/>
  <c r="S75" i="2"/>
  <c r="S74" i="2"/>
  <c r="S91" i="2"/>
  <c r="S135" i="2"/>
  <c r="S87" i="2"/>
  <c r="S106" i="2"/>
  <c r="S92" i="2"/>
  <c r="S45" i="2"/>
  <c r="S88" i="2"/>
  <c r="S130" i="2"/>
  <c r="S139" i="2"/>
  <c r="S190" i="2"/>
  <c r="S113" i="2"/>
  <c r="S110" i="2"/>
  <c r="S127" i="2"/>
  <c r="S125" i="2"/>
  <c r="S73" i="2"/>
  <c r="S146" i="2"/>
  <c r="S143" i="2"/>
  <c r="S131" i="2"/>
  <c r="S177" i="2"/>
  <c r="S156" i="2"/>
  <c r="S149" i="2"/>
  <c r="S159" i="2"/>
  <c r="S193" i="2"/>
  <c r="S144" i="2"/>
  <c r="S142" i="2"/>
  <c r="S175" i="2"/>
  <c r="S180" i="2"/>
  <c r="S192" i="2"/>
  <c r="S171" i="2"/>
  <c r="S155" i="2"/>
  <c r="S181" i="2"/>
  <c r="S165" i="2"/>
  <c r="S188" i="2"/>
  <c r="S163" i="2"/>
  <c r="S112" i="2"/>
  <c r="S90" i="2"/>
  <c r="S154" i="2"/>
  <c r="S119" i="2"/>
  <c r="S117" i="2"/>
  <c r="S78" i="2"/>
  <c r="S176" i="2"/>
  <c r="S168" i="2"/>
  <c r="S158" i="2"/>
  <c r="S140" i="2"/>
  <c r="S134" i="2"/>
  <c r="S123" i="2"/>
  <c r="S178" i="2"/>
  <c r="S152" i="2"/>
  <c r="S129" i="2"/>
  <c r="S107" i="2"/>
  <c r="S101" i="2"/>
  <c r="S76" i="2"/>
  <c r="S79" i="2"/>
  <c r="S72" i="2"/>
  <c r="S182" i="2"/>
  <c r="S174" i="2"/>
  <c r="S172" i="2"/>
  <c r="S170" i="2"/>
  <c r="S136" i="2"/>
  <c r="S103" i="2"/>
  <c r="S86" i="2"/>
  <c r="S71" i="2"/>
  <c r="S126" i="2"/>
  <c r="S138" i="2"/>
  <c r="S41" i="2"/>
  <c r="S38" i="2"/>
  <c r="S121" i="2"/>
  <c r="S85" i="2"/>
  <c r="S58" i="2"/>
  <c r="S46" i="2"/>
  <c r="S53" i="2"/>
  <c r="S44" i="2"/>
  <c r="S49" i="2"/>
  <c r="S108" i="2"/>
  <c r="S137" i="2"/>
  <c r="S114" i="2"/>
  <c r="S67" i="2"/>
  <c r="S51" i="2"/>
  <c r="S191" i="2"/>
  <c r="S55" i="2"/>
  <c r="S161" i="2"/>
  <c r="S109" i="2"/>
  <c r="S93" i="2"/>
  <c r="S64" i="2"/>
  <c r="S69" i="2"/>
  <c r="S66" i="2"/>
  <c r="S160" i="2"/>
  <c r="S32" i="2"/>
  <c r="S24" i="2"/>
  <c r="S33" i="2"/>
  <c r="S23" i="2"/>
  <c r="S14" i="2"/>
  <c r="S9" i="2"/>
  <c r="S7" i="2"/>
  <c r="S8" i="2"/>
  <c r="S11" i="2"/>
  <c r="S12" i="2"/>
  <c r="S13" i="2"/>
  <c r="S10" i="2"/>
  <c r="S15" i="2"/>
  <c r="S19" i="2"/>
  <c r="S22" i="2"/>
  <c r="S20" i="2"/>
  <c r="S18" i="2"/>
  <c r="S16" i="2"/>
  <c r="S21" i="2"/>
  <c r="S17" i="2"/>
  <c r="T4" i="2"/>
  <c r="Q3" i="2"/>
  <c r="T162" i="2" l="1"/>
  <c r="T82" i="2"/>
  <c r="T145" i="2"/>
  <c r="T65" i="2"/>
  <c r="T184" i="2"/>
  <c r="T128" i="2"/>
  <c r="T48" i="2"/>
  <c r="T167" i="2"/>
  <c r="T111" i="2"/>
  <c r="T150" i="2"/>
  <c r="T133" i="2"/>
  <c r="T77" i="2"/>
  <c r="T179" i="2"/>
  <c r="T94" i="2"/>
  <c r="T43" i="2"/>
  <c r="T60" i="2"/>
  <c r="T31" i="2"/>
  <c r="T99" i="2"/>
  <c r="T116" i="2"/>
  <c r="T26" i="2"/>
  <c r="T24" i="2"/>
  <c r="T39" i="2"/>
  <c r="T183" i="2"/>
  <c r="T34" i="2"/>
  <c r="T27" i="2"/>
  <c r="T37" i="2"/>
  <c r="T74" i="2"/>
  <c r="T33" i="2"/>
  <c r="T35" i="2"/>
  <c r="T30" i="2"/>
  <c r="T36" i="2"/>
  <c r="T40" i="2"/>
  <c r="T29" i="2"/>
  <c r="T25" i="2"/>
  <c r="T57" i="2"/>
  <c r="T146" i="2"/>
  <c r="T28" i="2"/>
  <c r="T126" i="2"/>
  <c r="T142" i="2"/>
  <c r="T91" i="2"/>
  <c r="T159" i="2"/>
  <c r="T176" i="2"/>
  <c r="T125" i="2"/>
  <c r="T193" i="2"/>
  <c r="T108" i="2"/>
  <c r="T178" i="2"/>
  <c r="T180" i="2"/>
  <c r="T166" i="2"/>
  <c r="T165" i="2"/>
  <c r="T144" i="2"/>
  <c r="T189" i="2"/>
  <c r="T175" i="2"/>
  <c r="T173" i="2"/>
  <c r="T164" i="2"/>
  <c r="T169" i="2"/>
  <c r="T158" i="2"/>
  <c r="T152" i="2"/>
  <c r="T190" i="2"/>
  <c r="T192" i="2"/>
  <c r="T161" i="2"/>
  <c r="T171" i="2"/>
  <c r="T160" i="2"/>
  <c r="T163" i="2"/>
  <c r="T191" i="2"/>
  <c r="T188" i="2"/>
  <c r="T186" i="2"/>
  <c r="T168" i="2"/>
  <c r="T170" i="2"/>
  <c r="T151" i="2"/>
  <c r="T148" i="2"/>
  <c r="T149" i="2"/>
  <c r="T181" i="2"/>
  <c r="T187" i="2"/>
  <c r="T172" i="2"/>
  <c r="T157" i="2"/>
  <c r="T155" i="2"/>
  <c r="T154" i="2"/>
  <c r="T174" i="2"/>
  <c r="T156" i="2"/>
  <c r="T137" i="2"/>
  <c r="T123" i="2"/>
  <c r="T104" i="2"/>
  <c r="T103" i="2"/>
  <c r="T87" i="2"/>
  <c r="T127" i="2"/>
  <c r="T139" i="2"/>
  <c r="T115" i="2"/>
  <c r="T122" i="2"/>
  <c r="T105" i="2"/>
  <c r="T75" i="2"/>
  <c r="T59" i="2"/>
  <c r="T58" i="2"/>
  <c r="T131" i="2"/>
  <c r="T138" i="2"/>
  <c r="T110" i="2"/>
  <c r="T121" i="2"/>
  <c r="T100" i="2"/>
  <c r="T107" i="2"/>
  <c r="T78" i="2"/>
  <c r="T177" i="2"/>
  <c r="T134" i="2"/>
  <c r="T129" i="2"/>
  <c r="T113" i="2"/>
  <c r="T118" i="2"/>
  <c r="T101" i="2"/>
  <c r="T89" i="2"/>
  <c r="T84" i="2"/>
  <c r="T132" i="2"/>
  <c r="T135" i="2"/>
  <c r="T117" i="2"/>
  <c r="T120" i="2"/>
  <c r="T97" i="2"/>
  <c r="T88" i="2"/>
  <c r="T79" i="2"/>
  <c r="T153" i="2"/>
  <c r="T141" i="2"/>
  <c r="T140" i="2"/>
  <c r="T124" i="2"/>
  <c r="T119" i="2"/>
  <c r="T106" i="2"/>
  <c r="T92" i="2"/>
  <c r="T86" i="2"/>
  <c r="T71" i="2"/>
  <c r="T70" i="2"/>
  <c r="T64" i="2"/>
  <c r="T68" i="2"/>
  <c r="T136" i="2"/>
  <c r="T93" i="2"/>
  <c r="T76" i="2"/>
  <c r="T49" i="2"/>
  <c r="T46" i="2"/>
  <c r="T38" i="2"/>
  <c r="T32" i="2"/>
  <c r="T90" i="2"/>
  <c r="T72" i="2"/>
  <c r="T81" i="2"/>
  <c r="T102" i="2"/>
  <c r="T66" i="2"/>
  <c r="T63" i="2"/>
  <c r="T52" i="2"/>
  <c r="T143" i="2"/>
  <c r="T83" i="2"/>
  <c r="T69" i="2"/>
  <c r="T55" i="2"/>
  <c r="T80" i="2"/>
  <c r="T56" i="2"/>
  <c r="T130" i="2"/>
  <c r="T112" i="2"/>
  <c r="T95" i="2"/>
  <c r="T96" i="2"/>
  <c r="T73" i="2"/>
  <c r="T62" i="2"/>
  <c r="T42" i="2"/>
  <c r="T147" i="2"/>
  <c r="T109" i="2"/>
  <c r="T98" i="2"/>
  <c r="T85" i="2"/>
  <c r="T47" i="2"/>
  <c r="T54" i="2"/>
  <c r="T53" i="2"/>
  <c r="T45" i="2"/>
  <c r="T51" i="2"/>
  <c r="T50" i="2"/>
  <c r="T114" i="2"/>
  <c r="T182" i="2"/>
  <c r="T61" i="2"/>
  <c r="T67" i="2"/>
  <c r="T185" i="2"/>
  <c r="T41" i="2"/>
  <c r="T44" i="2"/>
  <c r="T23" i="2"/>
  <c r="T14" i="2"/>
  <c r="T9" i="2"/>
  <c r="T7" i="2"/>
  <c r="T8" i="2"/>
  <c r="T10" i="2"/>
  <c r="T15" i="2"/>
  <c r="T11" i="2"/>
  <c r="T13" i="2"/>
  <c r="T12" i="2"/>
  <c r="T19" i="2"/>
  <c r="T22" i="2"/>
  <c r="T20" i="2"/>
  <c r="T18" i="2"/>
  <c r="T16" i="2"/>
  <c r="T17" i="2"/>
  <c r="T21" i="2"/>
  <c r="U4" i="2"/>
  <c r="R3" i="2"/>
  <c r="U145" i="2" l="1"/>
  <c r="U65" i="2"/>
  <c r="U184" i="2"/>
  <c r="U128" i="2"/>
  <c r="U48" i="2"/>
  <c r="U167" i="2"/>
  <c r="U111" i="2"/>
  <c r="U150" i="2"/>
  <c r="U94" i="2"/>
  <c r="U133" i="2"/>
  <c r="U116" i="2"/>
  <c r="U60" i="2"/>
  <c r="U26" i="2"/>
  <c r="U162" i="2"/>
  <c r="U43" i="2"/>
  <c r="U77" i="2"/>
  <c r="U179" i="2"/>
  <c r="U82" i="2"/>
  <c r="U31" i="2"/>
  <c r="U99" i="2"/>
  <c r="U141" i="2"/>
  <c r="U52" i="2"/>
  <c r="U59" i="2"/>
  <c r="U151" i="2"/>
  <c r="U100" i="2"/>
  <c r="U124" i="2"/>
  <c r="U68" i="2"/>
  <c r="U118" i="2"/>
  <c r="U61" i="2"/>
  <c r="U24" i="2"/>
  <c r="U137" i="2"/>
  <c r="U120" i="2"/>
  <c r="U72" i="2"/>
  <c r="U47" i="2"/>
  <c r="U130" i="2"/>
  <c r="U169" i="2"/>
  <c r="U182" i="2"/>
  <c r="U57" i="2"/>
  <c r="U83" i="2"/>
  <c r="U164" i="2"/>
  <c r="U40" i="2"/>
  <c r="U171" i="2"/>
  <c r="U56" i="2"/>
  <c r="U39" i="2"/>
  <c r="U25" i="2"/>
  <c r="U42" i="2"/>
  <c r="U67" i="2"/>
  <c r="U27" i="2"/>
  <c r="U78" i="2"/>
  <c r="U113" i="2"/>
  <c r="U115" i="2"/>
  <c r="U34" i="2"/>
  <c r="U108" i="2"/>
  <c r="U110" i="2"/>
  <c r="U33" i="2"/>
  <c r="U45" i="2"/>
  <c r="U50" i="2"/>
  <c r="U127" i="2"/>
  <c r="U166" i="2"/>
  <c r="U161" i="2"/>
  <c r="U135" i="2"/>
  <c r="U142" i="2"/>
  <c r="U74" i="2"/>
  <c r="U91" i="2"/>
  <c r="U125" i="2"/>
  <c r="U159" i="2"/>
  <c r="U176" i="2"/>
  <c r="U175" i="2"/>
  <c r="U193" i="2"/>
  <c r="U177" i="2"/>
  <c r="U188" i="2"/>
  <c r="U173" i="2"/>
  <c r="U158" i="2"/>
  <c r="U156" i="2"/>
  <c r="U155" i="2"/>
  <c r="U185" i="2"/>
  <c r="U186" i="2"/>
  <c r="U180" i="2"/>
  <c r="U79" i="2"/>
  <c r="U183" i="2"/>
  <c r="U181" i="2"/>
  <c r="U170" i="2"/>
  <c r="U191" i="2"/>
  <c r="U190" i="2"/>
  <c r="U178" i="2"/>
  <c r="U174" i="2"/>
  <c r="U165" i="2"/>
  <c r="U163" i="2"/>
  <c r="U143" i="2"/>
  <c r="U168" i="2"/>
  <c r="U172" i="2"/>
  <c r="U147" i="2"/>
  <c r="U154" i="2"/>
  <c r="U189" i="2"/>
  <c r="U149" i="2"/>
  <c r="U144" i="2"/>
  <c r="U146" i="2"/>
  <c r="U134" i="2"/>
  <c r="U107" i="2"/>
  <c r="U95" i="2"/>
  <c r="U87" i="2"/>
  <c r="U75" i="2"/>
  <c r="U66" i="2"/>
  <c r="U187" i="2"/>
  <c r="U157" i="2"/>
  <c r="U117" i="2"/>
  <c r="U97" i="2"/>
  <c r="U96" i="2"/>
  <c r="U84" i="2"/>
  <c r="U148" i="2"/>
  <c r="U153" i="2"/>
  <c r="U131" i="2"/>
  <c r="U93" i="2"/>
  <c r="U103" i="2"/>
  <c r="U81" i="2"/>
  <c r="U138" i="2"/>
  <c r="U92" i="2"/>
  <c r="U105" i="2"/>
  <c r="U104" i="2"/>
  <c r="U88" i="2"/>
  <c r="U160" i="2"/>
  <c r="U152" i="2"/>
  <c r="U140" i="2"/>
  <c r="U123" i="2"/>
  <c r="U106" i="2"/>
  <c r="U132" i="2"/>
  <c r="U139" i="2"/>
  <c r="U122" i="2"/>
  <c r="U119" i="2"/>
  <c r="U101" i="2"/>
  <c r="U102" i="2"/>
  <c r="U85" i="2"/>
  <c r="U58" i="2"/>
  <c r="U53" i="2"/>
  <c r="U30" i="2"/>
  <c r="U36" i="2"/>
  <c r="U192" i="2"/>
  <c r="U109" i="2"/>
  <c r="U114" i="2"/>
  <c r="U98" i="2"/>
  <c r="U76" i="2"/>
  <c r="U71" i="2"/>
  <c r="U28" i="2"/>
  <c r="U126" i="2"/>
  <c r="U29" i="2"/>
  <c r="U89" i="2"/>
  <c r="U69" i="2"/>
  <c r="U90" i="2"/>
  <c r="U49" i="2"/>
  <c r="U63" i="2"/>
  <c r="U129" i="2"/>
  <c r="U64" i="2"/>
  <c r="U41" i="2"/>
  <c r="U32" i="2"/>
  <c r="U80" i="2"/>
  <c r="U70" i="2"/>
  <c r="U51" i="2"/>
  <c r="U136" i="2"/>
  <c r="U121" i="2"/>
  <c r="U112" i="2"/>
  <c r="U73" i="2"/>
  <c r="U62" i="2"/>
  <c r="U55" i="2"/>
  <c r="U54" i="2"/>
  <c r="U46" i="2"/>
  <c r="U44" i="2"/>
  <c r="U38" i="2"/>
  <c r="U37" i="2"/>
  <c r="U35" i="2"/>
  <c r="U86" i="2"/>
  <c r="U23" i="2"/>
  <c r="U14" i="2"/>
  <c r="U9" i="2"/>
  <c r="U7" i="2"/>
  <c r="U8" i="2"/>
  <c r="U11" i="2"/>
  <c r="U13" i="2"/>
  <c r="U10" i="2"/>
  <c r="U12" i="2"/>
  <c r="U15" i="2"/>
  <c r="U19" i="2"/>
  <c r="U22" i="2"/>
  <c r="U20" i="2"/>
  <c r="U18" i="2"/>
  <c r="U16" i="2"/>
  <c r="U21" i="2"/>
  <c r="U17" i="2"/>
  <c r="V4" i="2"/>
  <c r="S3" i="2"/>
  <c r="V184" i="2" l="1"/>
  <c r="V128" i="2"/>
  <c r="V48" i="2"/>
  <c r="V167" i="2"/>
  <c r="V111" i="2"/>
  <c r="V150" i="2"/>
  <c r="V94" i="2"/>
  <c r="V133" i="2"/>
  <c r="V77" i="2"/>
  <c r="V116" i="2"/>
  <c r="V179" i="2"/>
  <c r="V99" i="2"/>
  <c r="V43" i="2"/>
  <c r="V145" i="2"/>
  <c r="V65" i="2"/>
  <c r="V162" i="2"/>
  <c r="V82" i="2"/>
  <c r="V60" i="2"/>
  <c r="V31" i="2"/>
  <c r="V26" i="2"/>
  <c r="V129" i="2"/>
  <c r="V44" i="2"/>
  <c r="V39" i="2"/>
  <c r="V163" i="2"/>
  <c r="V136" i="2"/>
  <c r="V62" i="2"/>
  <c r="V84" i="2"/>
  <c r="V61" i="2"/>
  <c r="V51" i="2"/>
  <c r="V169" i="2"/>
  <c r="V114" i="2"/>
  <c r="V83" i="2"/>
  <c r="V59" i="2"/>
  <c r="V186" i="2"/>
  <c r="V42" i="2"/>
  <c r="V25" i="2"/>
  <c r="V80" i="2"/>
  <c r="V119" i="2"/>
  <c r="V53" i="2"/>
  <c r="V73" i="2"/>
  <c r="V27" i="2"/>
  <c r="V100" i="2"/>
  <c r="V118" i="2"/>
  <c r="V33" i="2"/>
  <c r="V40" i="2"/>
  <c r="V46" i="2"/>
  <c r="V50" i="2"/>
  <c r="V165" i="2"/>
  <c r="V74" i="2"/>
  <c r="V135" i="2"/>
  <c r="V91" i="2"/>
  <c r="V138" i="2"/>
  <c r="V127" i="2"/>
  <c r="V57" i="2"/>
  <c r="V69" i="2"/>
  <c r="V108" i="2"/>
  <c r="V101" i="2"/>
  <c r="V34" i="2"/>
  <c r="V110" i="2"/>
  <c r="V151" i="2"/>
  <c r="V131" i="2"/>
  <c r="V152" i="2"/>
  <c r="V192" i="2"/>
  <c r="V170" i="2"/>
  <c r="V159" i="2"/>
  <c r="V176" i="2"/>
  <c r="V187" i="2"/>
  <c r="V177" i="2"/>
  <c r="V191" i="2"/>
  <c r="V175" i="2"/>
  <c r="V166" i="2"/>
  <c r="V68" i="2"/>
  <c r="V112" i="2"/>
  <c r="V125" i="2"/>
  <c r="V185" i="2"/>
  <c r="V178" i="2"/>
  <c r="V188" i="2"/>
  <c r="V173" i="2"/>
  <c r="V148" i="2"/>
  <c r="V155" i="2"/>
  <c r="V147" i="2"/>
  <c r="V161" i="2"/>
  <c r="V142" i="2"/>
  <c r="V180" i="2"/>
  <c r="V190" i="2"/>
  <c r="V160" i="2"/>
  <c r="V153" i="2"/>
  <c r="V121" i="2"/>
  <c r="V193" i="2"/>
  <c r="V189" i="2"/>
  <c r="V181" i="2"/>
  <c r="V174" i="2"/>
  <c r="V157" i="2"/>
  <c r="V156" i="2"/>
  <c r="V183" i="2"/>
  <c r="V146" i="2"/>
  <c r="V143" i="2"/>
  <c r="V182" i="2"/>
  <c r="V164" i="2"/>
  <c r="V141" i="2"/>
  <c r="V124" i="2"/>
  <c r="V120" i="2"/>
  <c r="V107" i="2"/>
  <c r="V103" i="2"/>
  <c r="V78" i="2"/>
  <c r="V86" i="2"/>
  <c r="V144" i="2"/>
  <c r="V140" i="2"/>
  <c r="V137" i="2"/>
  <c r="V123" i="2"/>
  <c r="V109" i="2"/>
  <c r="V113" i="2"/>
  <c r="V102" i="2"/>
  <c r="V75" i="2"/>
  <c r="V130" i="2"/>
  <c r="V115" i="2"/>
  <c r="V92" i="2"/>
  <c r="V172" i="2"/>
  <c r="V168" i="2"/>
  <c r="V158" i="2"/>
  <c r="V134" i="2"/>
  <c r="V122" i="2"/>
  <c r="V95" i="2"/>
  <c r="V96" i="2"/>
  <c r="V79" i="2"/>
  <c r="V90" i="2"/>
  <c r="V81" i="2"/>
  <c r="V171" i="2"/>
  <c r="V154" i="2"/>
  <c r="V117" i="2"/>
  <c r="V93" i="2"/>
  <c r="V88" i="2"/>
  <c r="V67" i="2"/>
  <c r="V149" i="2"/>
  <c r="V126" i="2"/>
  <c r="V98" i="2"/>
  <c r="V97" i="2"/>
  <c r="V85" i="2"/>
  <c r="V38" i="2"/>
  <c r="V28" i="2"/>
  <c r="V106" i="2"/>
  <c r="V64" i="2"/>
  <c r="V70" i="2"/>
  <c r="V41" i="2"/>
  <c r="V52" i="2"/>
  <c r="V35" i="2"/>
  <c r="V30" i="2"/>
  <c r="V45" i="2"/>
  <c r="V63" i="2"/>
  <c r="V105" i="2"/>
  <c r="V49" i="2"/>
  <c r="V139" i="2"/>
  <c r="V104" i="2"/>
  <c r="V56" i="2"/>
  <c r="V55" i="2"/>
  <c r="V47" i="2"/>
  <c r="V72" i="2"/>
  <c r="V54" i="2"/>
  <c r="V32" i="2"/>
  <c r="V132" i="2"/>
  <c r="V89" i="2"/>
  <c r="V76" i="2"/>
  <c r="V87" i="2"/>
  <c r="V66" i="2"/>
  <c r="V58" i="2"/>
  <c r="V71" i="2"/>
  <c r="V36" i="2"/>
  <c r="V29" i="2"/>
  <c r="V37" i="2"/>
  <c r="V24" i="2"/>
  <c r="V23" i="2"/>
  <c r="V14" i="2"/>
  <c r="V9" i="2"/>
  <c r="V7" i="2"/>
  <c r="V8" i="2"/>
  <c r="V11" i="2"/>
  <c r="V13" i="2"/>
  <c r="V10" i="2"/>
  <c r="V12" i="2"/>
  <c r="V15" i="2"/>
  <c r="V19" i="2"/>
  <c r="V22" i="2"/>
  <c r="V20" i="2"/>
  <c r="V18" i="2"/>
  <c r="V16" i="2"/>
  <c r="V21" i="2"/>
  <c r="V17" i="2"/>
  <c r="W4" i="2"/>
  <c r="T3" i="2"/>
  <c r="W167" i="2" l="1"/>
  <c r="W111" i="2"/>
  <c r="W150" i="2"/>
  <c r="W94" i="2"/>
  <c r="W133" i="2"/>
  <c r="W77" i="2"/>
  <c r="W116" i="2"/>
  <c r="W60" i="2"/>
  <c r="W179" i="2"/>
  <c r="W162" i="2"/>
  <c r="W82" i="2"/>
  <c r="W184" i="2"/>
  <c r="W65" i="2"/>
  <c r="W31" i="2"/>
  <c r="W145" i="2"/>
  <c r="W48" i="2"/>
  <c r="W99" i="2"/>
  <c r="W128" i="2"/>
  <c r="W43" i="2"/>
  <c r="W26" i="2"/>
  <c r="W85" i="2"/>
  <c r="W110" i="2"/>
  <c r="W186" i="2"/>
  <c r="W78" i="2"/>
  <c r="W102" i="2"/>
  <c r="W27" i="2"/>
  <c r="W127" i="2"/>
  <c r="W59" i="2"/>
  <c r="W187" i="2"/>
  <c r="W120" i="2"/>
  <c r="W63" i="2"/>
  <c r="W139" i="2"/>
  <c r="W169" i="2"/>
  <c r="W193" i="2"/>
  <c r="W166" i="2"/>
  <c r="W42" i="2"/>
  <c r="W137" i="2"/>
  <c r="W28" i="2"/>
  <c r="W70" i="2"/>
  <c r="W171" i="2"/>
  <c r="W68" i="2"/>
  <c r="W153" i="2"/>
  <c r="W33" i="2"/>
  <c r="W47" i="2"/>
  <c r="W69" i="2"/>
  <c r="W164" i="2"/>
  <c r="W40" i="2"/>
  <c r="W52" i="2"/>
  <c r="W95" i="2"/>
  <c r="W50" i="2"/>
  <c r="W34" i="2"/>
  <c r="W74" i="2"/>
  <c r="W108" i="2"/>
  <c r="W135" i="2"/>
  <c r="W45" i="2"/>
  <c r="W62" i="2"/>
  <c r="W91" i="2"/>
  <c r="W115" i="2"/>
  <c r="W113" i="2"/>
  <c r="W101" i="2"/>
  <c r="W142" i="2"/>
  <c r="W61" i="2"/>
  <c r="W122" i="2"/>
  <c r="W151" i="2"/>
  <c r="W35" i="2"/>
  <c r="W100" i="2"/>
  <c r="W130" i="2"/>
  <c r="W132" i="2"/>
  <c r="W83" i="2"/>
  <c r="W118" i="2"/>
  <c r="W176" i="2"/>
  <c r="W125" i="2"/>
  <c r="W152" i="2"/>
  <c r="W84" i="2"/>
  <c r="W146" i="2"/>
  <c r="W159" i="2"/>
  <c r="W180" i="2"/>
  <c r="W185" i="2"/>
  <c r="W54" i="2"/>
  <c r="W190" i="2"/>
  <c r="W175" i="2"/>
  <c r="W158" i="2"/>
  <c r="W157" i="2"/>
  <c r="W143" i="2"/>
  <c r="W170" i="2"/>
  <c r="W161" i="2"/>
  <c r="W172" i="2"/>
  <c r="W147" i="2"/>
  <c r="W155" i="2"/>
  <c r="W165" i="2"/>
  <c r="W178" i="2"/>
  <c r="W183" i="2"/>
  <c r="W192" i="2"/>
  <c r="W189" i="2"/>
  <c r="W168" i="2"/>
  <c r="W173" i="2"/>
  <c r="W174" i="2"/>
  <c r="W149" i="2"/>
  <c r="W156" i="2"/>
  <c r="W182" i="2"/>
  <c r="W134" i="2"/>
  <c r="W89" i="2"/>
  <c r="W81" i="2"/>
  <c r="W177" i="2"/>
  <c r="W126" i="2"/>
  <c r="W109" i="2"/>
  <c r="W98" i="2"/>
  <c r="W92" i="2"/>
  <c r="W86" i="2"/>
  <c r="W58" i="2"/>
  <c r="W105" i="2"/>
  <c r="W75" i="2"/>
  <c r="W188" i="2"/>
  <c r="W191" i="2"/>
  <c r="W140" i="2"/>
  <c r="W121" i="2"/>
  <c r="W107" i="2"/>
  <c r="W106" i="2"/>
  <c r="W104" i="2"/>
  <c r="W90" i="2"/>
  <c r="W87" i="2"/>
  <c r="W129" i="2"/>
  <c r="W136" i="2"/>
  <c r="W138" i="2"/>
  <c r="W114" i="2"/>
  <c r="W79" i="2"/>
  <c r="W181" i="2"/>
  <c r="W148" i="2"/>
  <c r="W141" i="2"/>
  <c r="W131" i="2"/>
  <c r="W119" i="2"/>
  <c r="W117" i="2"/>
  <c r="W124" i="2"/>
  <c r="W103" i="2"/>
  <c r="W93" i="2"/>
  <c r="W80" i="2"/>
  <c r="W76" i="2"/>
  <c r="W144" i="2"/>
  <c r="W49" i="2"/>
  <c r="W55" i="2"/>
  <c r="W30" i="2"/>
  <c r="W57" i="2"/>
  <c r="W112" i="2"/>
  <c r="W36" i="2"/>
  <c r="W88" i="2"/>
  <c r="W67" i="2"/>
  <c r="W25" i="2"/>
  <c r="W46" i="2"/>
  <c r="W51" i="2"/>
  <c r="W123" i="2"/>
  <c r="W72" i="2"/>
  <c r="W41" i="2"/>
  <c r="W37" i="2"/>
  <c r="W163" i="2"/>
  <c r="W97" i="2"/>
  <c r="W154" i="2"/>
  <c r="W24" i="2"/>
  <c r="W160" i="2"/>
  <c r="W71" i="2"/>
  <c r="W53" i="2"/>
  <c r="W38" i="2"/>
  <c r="W29" i="2"/>
  <c r="W66" i="2"/>
  <c r="W96" i="2"/>
  <c r="W73" i="2"/>
  <c r="W44" i="2"/>
  <c r="W56" i="2"/>
  <c r="W39" i="2"/>
  <c r="W32" i="2"/>
  <c r="W64" i="2"/>
  <c r="W23" i="2"/>
  <c r="W14" i="2"/>
  <c r="W9" i="2"/>
  <c r="W7" i="2"/>
  <c r="W8" i="2"/>
  <c r="W11" i="2"/>
  <c r="W13" i="2"/>
  <c r="W10" i="2"/>
  <c r="W12" i="2"/>
  <c r="W15" i="2"/>
  <c r="W19" i="2"/>
  <c r="W22" i="2"/>
  <c r="W20" i="2"/>
  <c r="W18" i="2"/>
  <c r="W16" i="2"/>
  <c r="W17" i="2"/>
  <c r="W21" i="2"/>
  <c r="X4" i="2"/>
  <c r="U3" i="2"/>
  <c r="X150" i="2" l="1"/>
  <c r="X94" i="2"/>
  <c r="X26" i="2"/>
  <c r="X133" i="2"/>
  <c r="X77" i="2"/>
  <c r="X116" i="2"/>
  <c r="X60" i="2"/>
  <c r="X179" i="2"/>
  <c r="X99" i="2"/>
  <c r="X43" i="2"/>
  <c r="X162" i="2"/>
  <c r="X145" i="2"/>
  <c r="X65" i="2"/>
  <c r="X167" i="2"/>
  <c r="X31" i="2"/>
  <c r="X82" i="2"/>
  <c r="X184" i="2"/>
  <c r="X128" i="2"/>
  <c r="X111" i="2"/>
  <c r="X48" i="2"/>
  <c r="X46" i="2"/>
  <c r="X61" i="2"/>
  <c r="X138" i="2"/>
  <c r="X41" i="2"/>
  <c r="X119" i="2"/>
  <c r="X51" i="2"/>
  <c r="X96" i="2"/>
  <c r="X154" i="2"/>
  <c r="X187" i="2"/>
  <c r="X35" i="2"/>
  <c r="X63" i="2"/>
  <c r="X123" i="2"/>
  <c r="X64" i="2"/>
  <c r="X127" i="2"/>
  <c r="X102" i="2"/>
  <c r="X33" i="2"/>
  <c r="X101" i="2"/>
  <c r="X85" i="2"/>
  <c r="X29" i="2"/>
  <c r="X118" i="2"/>
  <c r="X136" i="2"/>
  <c r="X79" i="2"/>
  <c r="X193" i="2"/>
  <c r="X140" i="2"/>
  <c r="X172" i="2"/>
  <c r="X28" i="2"/>
  <c r="X53" i="2"/>
  <c r="X40" i="2"/>
  <c r="X45" i="2"/>
  <c r="X27" i="2"/>
  <c r="X109" i="2"/>
  <c r="X160" i="2"/>
  <c r="X95" i="2"/>
  <c r="X71" i="2"/>
  <c r="X153" i="2"/>
  <c r="X55" i="2"/>
  <c r="X81" i="2"/>
  <c r="X70" i="2"/>
  <c r="X174" i="2"/>
  <c r="X68" i="2"/>
  <c r="X36" i="2"/>
  <c r="X57" i="2"/>
  <c r="X103" i="2"/>
  <c r="X100" i="2"/>
  <c r="X86" i="2"/>
  <c r="X125" i="2"/>
  <c r="X164" i="2"/>
  <c r="X34" i="2"/>
  <c r="X84" i="2"/>
  <c r="X108" i="2"/>
  <c r="X114" i="2"/>
  <c r="X78" i="2"/>
  <c r="X147" i="2"/>
  <c r="X131" i="2"/>
  <c r="X83" i="2"/>
  <c r="X151" i="2"/>
  <c r="X146" i="2"/>
  <c r="X142" i="2"/>
  <c r="X169" i="2"/>
  <c r="X159" i="2"/>
  <c r="X91" i="2"/>
  <c r="X180" i="2"/>
  <c r="X177" i="2"/>
  <c r="X176" i="2"/>
  <c r="X189" i="2"/>
  <c r="X113" i="2"/>
  <c r="X152" i="2"/>
  <c r="X188" i="2"/>
  <c r="X182" i="2"/>
  <c r="X175" i="2"/>
  <c r="X157" i="2"/>
  <c r="X143" i="2"/>
  <c r="X50" i="2"/>
  <c r="X183" i="2"/>
  <c r="X121" i="2"/>
  <c r="X192" i="2"/>
  <c r="X178" i="2"/>
  <c r="X171" i="2"/>
  <c r="X170" i="2"/>
  <c r="X161" i="2"/>
  <c r="X155" i="2"/>
  <c r="X185" i="2"/>
  <c r="X191" i="2"/>
  <c r="X168" i="2"/>
  <c r="X173" i="2"/>
  <c r="X158" i="2"/>
  <c r="X144" i="2"/>
  <c r="X74" i="2"/>
  <c r="X163" i="2"/>
  <c r="X166" i="2"/>
  <c r="X148" i="2"/>
  <c r="X186" i="2"/>
  <c r="X126" i="2"/>
  <c r="X132" i="2"/>
  <c r="X80" i="2"/>
  <c r="X181" i="2"/>
  <c r="X156" i="2"/>
  <c r="X134" i="2"/>
  <c r="X104" i="2"/>
  <c r="X92" i="2"/>
  <c r="X98" i="2"/>
  <c r="X69" i="2"/>
  <c r="X129" i="2"/>
  <c r="X135" i="2"/>
  <c r="X117" i="2"/>
  <c r="X112" i="2"/>
  <c r="X124" i="2"/>
  <c r="X97" i="2"/>
  <c r="X190" i="2"/>
  <c r="X93" i="2"/>
  <c r="X90" i="2"/>
  <c r="X165" i="2"/>
  <c r="X110" i="2"/>
  <c r="X87" i="2"/>
  <c r="X62" i="2"/>
  <c r="X59" i="2"/>
  <c r="X76" i="2"/>
  <c r="X52" i="2"/>
  <c r="X47" i="2"/>
  <c r="X141" i="2"/>
  <c r="X73" i="2"/>
  <c r="X88" i="2"/>
  <c r="X58" i="2"/>
  <c r="X24" i="2"/>
  <c r="X137" i="2"/>
  <c r="X130" i="2"/>
  <c r="X139" i="2"/>
  <c r="X120" i="2"/>
  <c r="X115" i="2"/>
  <c r="X105" i="2"/>
  <c r="X75" i="2"/>
  <c r="X89" i="2"/>
  <c r="X37" i="2"/>
  <c r="X149" i="2"/>
  <c r="X44" i="2"/>
  <c r="X67" i="2"/>
  <c r="X49" i="2"/>
  <c r="X56" i="2"/>
  <c r="X38" i="2"/>
  <c r="X32" i="2"/>
  <c r="X106" i="2"/>
  <c r="X66" i="2"/>
  <c r="X107" i="2"/>
  <c r="X72" i="2"/>
  <c r="X54" i="2"/>
  <c r="X25" i="2"/>
  <c r="X30" i="2"/>
  <c r="X39" i="2"/>
  <c r="X122" i="2"/>
  <c r="X42" i="2"/>
  <c r="X23" i="2"/>
  <c r="X14" i="2"/>
  <c r="X9" i="2"/>
  <c r="X7" i="2"/>
  <c r="X11" i="2"/>
  <c r="X13" i="2"/>
  <c r="X12" i="2"/>
  <c r="X8" i="2"/>
  <c r="X10" i="2"/>
  <c r="X15" i="2"/>
  <c r="X19" i="2"/>
  <c r="X22" i="2"/>
  <c r="X20" i="2"/>
  <c r="X18" i="2"/>
  <c r="X21" i="2"/>
  <c r="X16" i="2"/>
  <c r="X17" i="2"/>
  <c r="Y4" i="2"/>
  <c r="V3" i="2"/>
  <c r="Y133" i="2" l="1"/>
  <c r="Y77" i="2"/>
  <c r="Y116" i="2"/>
  <c r="Y60" i="2"/>
  <c r="Y179" i="2"/>
  <c r="Y99" i="2"/>
  <c r="Y43" i="2"/>
  <c r="Y162" i="2"/>
  <c r="Y82" i="2"/>
  <c r="Y145" i="2"/>
  <c r="Y184" i="2"/>
  <c r="Y128" i="2"/>
  <c r="Y48" i="2"/>
  <c r="Y150" i="2"/>
  <c r="Y94" i="2"/>
  <c r="Y26" i="2"/>
  <c r="Y111" i="2"/>
  <c r="Y167" i="2"/>
  <c r="Y65" i="2"/>
  <c r="Y31" i="2"/>
  <c r="Y161" i="2"/>
  <c r="Y127" i="2"/>
  <c r="Y187" i="2"/>
  <c r="Y122" i="2"/>
  <c r="Y96" i="2"/>
  <c r="Y80" i="2"/>
  <c r="Y45" i="2"/>
  <c r="Y28" i="2"/>
  <c r="Y148" i="2"/>
  <c r="Y110" i="2"/>
  <c r="Y52" i="2"/>
  <c r="Y71" i="2"/>
  <c r="Y47" i="2"/>
  <c r="Y175" i="2"/>
  <c r="Y56" i="2"/>
  <c r="Y139" i="2"/>
  <c r="Y146" i="2"/>
  <c r="Y85" i="2"/>
  <c r="Y33" i="2"/>
  <c r="Y95" i="2"/>
  <c r="Y69" i="2"/>
  <c r="Y155" i="2"/>
  <c r="Y72" i="2"/>
  <c r="Y137" i="2"/>
  <c r="Y124" i="2"/>
  <c r="Y68" i="2"/>
  <c r="Y188" i="2"/>
  <c r="Y62" i="2"/>
  <c r="Y54" i="2"/>
  <c r="Y42" i="2"/>
  <c r="Y83" i="2"/>
  <c r="Y171" i="2"/>
  <c r="Y36" i="2"/>
  <c r="Y132" i="2"/>
  <c r="Y102" i="2"/>
  <c r="Y79" i="2"/>
  <c r="Y58" i="2"/>
  <c r="Y120" i="2"/>
  <c r="Y164" i="2"/>
  <c r="Y34" i="2"/>
  <c r="Y118" i="2"/>
  <c r="Y35" i="2"/>
  <c r="Y30" i="2"/>
  <c r="Y40" i="2"/>
  <c r="Y27" i="2"/>
  <c r="Y86" i="2"/>
  <c r="Y29" i="2"/>
  <c r="Y61" i="2"/>
  <c r="Y50" i="2"/>
  <c r="Y151" i="2"/>
  <c r="Y74" i="2"/>
  <c r="Y115" i="2"/>
  <c r="Y130" i="2"/>
  <c r="Y108" i="2"/>
  <c r="Y91" i="2"/>
  <c r="Y103" i="2"/>
  <c r="Y153" i="2"/>
  <c r="Y57" i="2"/>
  <c r="Y97" i="2"/>
  <c r="Y100" i="2"/>
  <c r="Y113" i="2"/>
  <c r="Y142" i="2"/>
  <c r="Y78" i="2"/>
  <c r="Y104" i="2"/>
  <c r="Y64" i="2"/>
  <c r="Y125" i="2"/>
  <c r="Y101" i="2"/>
  <c r="Y176" i="2"/>
  <c r="Y152" i="2"/>
  <c r="Y185" i="2"/>
  <c r="Y147" i="2"/>
  <c r="Y169" i="2"/>
  <c r="Y159" i="2"/>
  <c r="Y189" i="2"/>
  <c r="Y192" i="2"/>
  <c r="Y170" i="2"/>
  <c r="Y87" i="2"/>
  <c r="Y166" i="2"/>
  <c r="Y182" i="2"/>
  <c r="Y186" i="2"/>
  <c r="Y149" i="2"/>
  <c r="Y143" i="2"/>
  <c r="Y178" i="2"/>
  <c r="Y191" i="2"/>
  <c r="Y165" i="2"/>
  <c r="Y135" i="2"/>
  <c r="Y180" i="2"/>
  <c r="Y183" i="2"/>
  <c r="Y177" i="2"/>
  <c r="Y168" i="2"/>
  <c r="Y154" i="2"/>
  <c r="Y173" i="2"/>
  <c r="Y190" i="2"/>
  <c r="Y158" i="2"/>
  <c r="Y144" i="2"/>
  <c r="Y156" i="2"/>
  <c r="Y129" i="2"/>
  <c r="Y119" i="2"/>
  <c r="Y109" i="2"/>
  <c r="Y123" i="2"/>
  <c r="Y106" i="2"/>
  <c r="Y88" i="2"/>
  <c r="Y89" i="2"/>
  <c r="Y63" i="2"/>
  <c r="Y131" i="2"/>
  <c r="Y134" i="2"/>
  <c r="Y126" i="2"/>
  <c r="Y140" i="2"/>
  <c r="Y114" i="2"/>
  <c r="Y107" i="2"/>
  <c r="Y157" i="2"/>
  <c r="Y138" i="2"/>
  <c r="Y121" i="2"/>
  <c r="Y112" i="2"/>
  <c r="Y172" i="2"/>
  <c r="Y136" i="2"/>
  <c r="Y92" i="2"/>
  <c r="Y93" i="2"/>
  <c r="Y81" i="2"/>
  <c r="Y160" i="2"/>
  <c r="Y105" i="2"/>
  <c r="Y70" i="2"/>
  <c r="Y37" i="2"/>
  <c r="Y38" i="2"/>
  <c r="Y141" i="2"/>
  <c r="Y98" i="2"/>
  <c r="Y67" i="2"/>
  <c r="Y55" i="2"/>
  <c r="Y181" i="2"/>
  <c r="Y73" i="2"/>
  <c r="Y41" i="2"/>
  <c r="Y163" i="2"/>
  <c r="Y46" i="2"/>
  <c r="Y76" i="2"/>
  <c r="Y193" i="2"/>
  <c r="Y174" i="2"/>
  <c r="Y117" i="2"/>
  <c r="Y90" i="2"/>
  <c r="Y66" i="2"/>
  <c r="Y59" i="2"/>
  <c r="Y53" i="2"/>
  <c r="Y51" i="2"/>
  <c r="Y25" i="2"/>
  <c r="Y44" i="2"/>
  <c r="Y84" i="2"/>
  <c r="Y75" i="2"/>
  <c r="Y49" i="2"/>
  <c r="Y39" i="2"/>
  <c r="Y24" i="2"/>
  <c r="Y32" i="2"/>
  <c r="Y23" i="2"/>
  <c r="Y14" i="2"/>
  <c r="Y9" i="2"/>
  <c r="Y7" i="2"/>
  <c r="Y8" i="2"/>
  <c r="Y11" i="2"/>
  <c r="Y13" i="2"/>
  <c r="Y10" i="2"/>
  <c r="Y12" i="2"/>
  <c r="Y15" i="2"/>
  <c r="Y19" i="2"/>
  <c r="Y22" i="2"/>
  <c r="Y20" i="2"/>
  <c r="Y18" i="2"/>
  <c r="Y16" i="2"/>
  <c r="Y21" i="2"/>
  <c r="Y17" i="2"/>
  <c r="Z4" i="2"/>
  <c r="W3" i="2"/>
  <c r="Z116" i="2" l="1"/>
  <c r="Z60" i="2"/>
  <c r="Z179" i="2"/>
  <c r="Z99" i="2"/>
  <c r="Z43" i="2"/>
  <c r="Z162" i="2"/>
  <c r="Z82" i="2"/>
  <c r="Z26" i="2"/>
  <c r="Z145" i="2"/>
  <c r="Z65" i="2"/>
  <c r="Z184" i="2"/>
  <c r="Z128" i="2"/>
  <c r="Z167" i="2"/>
  <c r="Z111" i="2"/>
  <c r="Z133" i="2"/>
  <c r="Z31" i="2"/>
  <c r="Z48" i="2"/>
  <c r="Z77" i="2"/>
  <c r="Z94" i="2"/>
  <c r="Z150" i="2"/>
  <c r="Z79" i="2"/>
  <c r="Z166" i="2"/>
  <c r="Z135" i="2"/>
  <c r="Z102" i="2"/>
  <c r="Z146" i="2"/>
  <c r="Z68" i="2"/>
  <c r="Z101" i="2"/>
  <c r="Z105" i="2"/>
  <c r="Z27" i="2"/>
  <c r="Z41" i="2"/>
  <c r="Z155" i="2"/>
  <c r="Z154" i="2"/>
  <c r="Z33" i="2"/>
  <c r="Z152" i="2"/>
  <c r="Z59" i="2"/>
  <c r="Z63" i="2"/>
  <c r="Z151" i="2"/>
  <c r="Z45" i="2"/>
  <c r="Z69" i="2"/>
  <c r="Z118" i="2"/>
  <c r="Z153" i="2"/>
  <c r="Z137" i="2"/>
  <c r="Z70" i="2"/>
  <c r="Z190" i="2"/>
  <c r="Z62" i="2"/>
  <c r="Z80" i="2"/>
  <c r="Z86" i="2"/>
  <c r="Z109" i="2"/>
  <c r="Z160" i="2"/>
  <c r="Z98" i="2"/>
  <c r="Z83" i="2"/>
  <c r="Z61" i="2"/>
  <c r="Z121" i="2"/>
  <c r="Z172" i="2"/>
  <c r="Z81" i="2"/>
  <c r="Z73" i="2"/>
  <c r="Z131" i="2"/>
  <c r="Z140" i="2"/>
  <c r="Z186" i="2"/>
  <c r="Z40" i="2"/>
  <c r="Z50" i="2"/>
  <c r="Z72" i="2"/>
  <c r="Z46" i="2"/>
  <c r="Z95" i="2"/>
  <c r="Z34" i="2"/>
  <c r="Z24" i="2"/>
  <c r="Z123" i="2"/>
  <c r="Z165" i="2"/>
  <c r="Z35" i="2"/>
  <c r="Z100" i="2"/>
  <c r="Z87" i="2"/>
  <c r="Z103" i="2"/>
  <c r="Z126" i="2"/>
  <c r="Z96" i="2"/>
  <c r="Z36" i="2"/>
  <c r="Z58" i="2"/>
  <c r="Z147" i="2"/>
  <c r="Z125" i="2"/>
  <c r="Z174" i="2"/>
  <c r="Z29" i="2"/>
  <c r="Z97" i="2"/>
  <c r="Z53" i="2"/>
  <c r="Z57" i="2"/>
  <c r="Z108" i="2"/>
  <c r="Z28" i="2"/>
  <c r="Z74" i="2"/>
  <c r="Z114" i="2"/>
  <c r="Z156" i="2"/>
  <c r="Z142" i="2"/>
  <c r="Z88" i="2"/>
  <c r="Z104" i="2"/>
  <c r="Z55" i="2"/>
  <c r="Z130" i="2"/>
  <c r="Z148" i="2"/>
  <c r="Z138" i="2"/>
  <c r="Z159" i="2"/>
  <c r="Z113" i="2"/>
  <c r="Z183" i="2"/>
  <c r="Z189" i="2"/>
  <c r="Z91" i="2"/>
  <c r="Z149" i="2"/>
  <c r="Z176" i="2"/>
  <c r="Z182" i="2"/>
  <c r="Z191" i="2"/>
  <c r="Z187" i="2"/>
  <c r="Z185" i="2"/>
  <c r="Z170" i="2"/>
  <c r="Z180" i="2"/>
  <c r="Z164" i="2"/>
  <c r="Z168" i="2"/>
  <c r="Z161" i="2"/>
  <c r="Z175" i="2"/>
  <c r="Z169" i="2"/>
  <c r="Z188" i="2"/>
  <c r="Z193" i="2"/>
  <c r="Z181" i="2"/>
  <c r="Z173" i="2"/>
  <c r="Z171" i="2"/>
  <c r="Z157" i="2"/>
  <c r="Z177" i="2"/>
  <c r="Z192" i="2"/>
  <c r="Z163" i="2"/>
  <c r="Z93" i="2"/>
  <c r="Z106" i="2"/>
  <c r="Z75" i="2"/>
  <c r="Z78" i="2"/>
  <c r="Z71" i="2"/>
  <c r="Z117" i="2"/>
  <c r="Z85" i="2"/>
  <c r="Z120" i="2"/>
  <c r="Z143" i="2"/>
  <c r="Z134" i="2"/>
  <c r="Z110" i="2"/>
  <c r="Z124" i="2"/>
  <c r="Z92" i="2"/>
  <c r="Z107" i="2"/>
  <c r="Z90" i="2"/>
  <c r="Z178" i="2"/>
  <c r="Z158" i="2"/>
  <c r="Z132" i="2"/>
  <c r="Z136" i="2"/>
  <c r="Z127" i="2"/>
  <c r="Z141" i="2"/>
  <c r="Z112" i="2"/>
  <c r="Z89" i="2"/>
  <c r="Z76" i="2"/>
  <c r="Z64" i="2"/>
  <c r="Z144" i="2"/>
  <c r="Z139" i="2"/>
  <c r="Z84" i="2"/>
  <c r="Z54" i="2"/>
  <c r="Z51" i="2"/>
  <c r="Z38" i="2"/>
  <c r="Z42" i="2"/>
  <c r="Z49" i="2"/>
  <c r="Z30" i="2"/>
  <c r="Z37" i="2"/>
  <c r="Z39" i="2"/>
  <c r="Z52" i="2"/>
  <c r="Z122" i="2"/>
  <c r="Z25" i="2"/>
  <c r="Z115" i="2"/>
  <c r="Z119" i="2"/>
  <c r="Z67" i="2"/>
  <c r="Z66" i="2"/>
  <c r="Z47" i="2"/>
  <c r="Z32" i="2"/>
  <c r="Z44" i="2"/>
  <c r="Z56" i="2"/>
  <c r="Z129" i="2"/>
  <c r="Z23" i="2"/>
  <c r="Z14" i="2"/>
  <c r="Z9" i="2"/>
  <c r="Z7" i="2"/>
  <c r="Z8" i="2"/>
  <c r="Z11" i="2"/>
  <c r="Z13" i="2"/>
  <c r="Z10" i="2"/>
  <c r="Z12" i="2"/>
  <c r="Z15" i="2"/>
  <c r="Z19" i="2"/>
  <c r="Z22" i="2"/>
  <c r="Z20" i="2"/>
  <c r="Z18" i="2"/>
  <c r="Z16" i="2"/>
  <c r="Z21" i="2"/>
  <c r="Z17" i="2"/>
  <c r="AA4" i="2"/>
  <c r="X3" i="2"/>
  <c r="AA179" i="2" l="1"/>
  <c r="AA99" i="2"/>
  <c r="AA43" i="2"/>
  <c r="AA162" i="2"/>
  <c r="AA82" i="2"/>
  <c r="AA145" i="2"/>
  <c r="AA65" i="2"/>
  <c r="AA184" i="2"/>
  <c r="AA128" i="2"/>
  <c r="AA48" i="2"/>
  <c r="AA26" i="2"/>
  <c r="AA167" i="2"/>
  <c r="AA111" i="2"/>
  <c r="AA150" i="2"/>
  <c r="AA94" i="2"/>
  <c r="AA60" i="2"/>
  <c r="AA116" i="2"/>
  <c r="AA133" i="2"/>
  <c r="AA77" i="2"/>
  <c r="AA31" i="2"/>
  <c r="AA134" i="2"/>
  <c r="AA169" i="2"/>
  <c r="AA157" i="2"/>
  <c r="AA139" i="2"/>
  <c r="AA62" i="2"/>
  <c r="AA45" i="2"/>
  <c r="AA80" i="2"/>
  <c r="AA185" i="2"/>
  <c r="AA59" i="2"/>
  <c r="AA102" i="2"/>
  <c r="AA95" i="2"/>
  <c r="AA63" i="2"/>
  <c r="AA97" i="2"/>
  <c r="AA35" i="2"/>
  <c r="AA54" i="2"/>
  <c r="AA49" i="2"/>
  <c r="AA104" i="2"/>
  <c r="AA180" i="2"/>
  <c r="AA27" i="2"/>
  <c r="AA110" i="2"/>
  <c r="AA105" i="2"/>
  <c r="AA187" i="2"/>
  <c r="AA143" i="2"/>
  <c r="AA37" i="2"/>
  <c r="AA92" i="2"/>
  <c r="AA153" i="2"/>
  <c r="AA168" i="2"/>
  <c r="AA83" i="2"/>
  <c r="AA66" i="2"/>
  <c r="AA186" i="2"/>
  <c r="AA151" i="2"/>
  <c r="AA61" i="2"/>
  <c r="AA166" i="2"/>
  <c r="AA118" i="2"/>
  <c r="AA39" i="2"/>
  <c r="AA28" i="2"/>
  <c r="AA96" i="2"/>
  <c r="AA141" i="2"/>
  <c r="AA47" i="2"/>
  <c r="AA75" i="2"/>
  <c r="AA117" i="2"/>
  <c r="AA25" i="2"/>
  <c r="AA183" i="2"/>
  <c r="AA190" i="2"/>
  <c r="AA70" i="2"/>
  <c r="AA34" i="2"/>
  <c r="AA191" i="2"/>
  <c r="AA30" i="2"/>
  <c r="AA40" i="2"/>
  <c r="AA42" i="2"/>
  <c r="AA74" i="2"/>
  <c r="AA127" i="2"/>
  <c r="AA73" i="2"/>
  <c r="AA147" i="2"/>
  <c r="AA189" i="2"/>
  <c r="AA56" i="2"/>
  <c r="AA81" i="2"/>
  <c r="AA146" i="2"/>
  <c r="AA88" i="2"/>
  <c r="AA91" i="2"/>
  <c r="AA98" i="2"/>
  <c r="AA29" i="2"/>
  <c r="AA113" i="2"/>
  <c r="AA135" i="2"/>
  <c r="AA100" i="2"/>
  <c r="AA50" i="2"/>
  <c r="AA89" i="2"/>
  <c r="AA108" i="2"/>
  <c r="AA124" i="2"/>
  <c r="AA131" i="2"/>
  <c r="AA125" i="2"/>
  <c r="AA148" i="2"/>
  <c r="AA132" i="2"/>
  <c r="AA156" i="2"/>
  <c r="AA106" i="2"/>
  <c r="AA164" i="2"/>
  <c r="AA175" i="2"/>
  <c r="AA161" i="2"/>
  <c r="AA193" i="2"/>
  <c r="AA173" i="2"/>
  <c r="AA36" i="2"/>
  <c r="AA57" i="2"/>
  <c r="AA130" i="2"/>
  <c r="AA142" i="2"/>
  <c r="AA122" i="2"/>
  <c r="AA149" i="2"/>
  <c r="AA159" i="2"/>
  <c r="AA176" i="2"/>
  <c r="AA178" i="2"/>
  <c r="AA188" i="2"/>
  <c r="AA160" i="2"/>
  <c r="AA170" i="2"/>
  <c r="AA177" i="2"/>
  <c r="AA144" i="2"/>
  <c r="AA192" i="2"/>
  <c r="AA171" i="2"/>
  <c r="AA154" i="2"/>
  <c r="AA115" i="2"/>
  <c r="AA87" i="2"/>
  <c r="AA182" i="2"/>
  <c r="AA155" i="2"/>
  <c r="AA126" i="2"/>
  <c r="AA137" i="2"/>
  <c r="AA109" i="2"/>
  <c r="AA120" i="2"/>
  <c r="AA93" i="2"/>
  <c r="AA165" i="2"/>
  <c r="AA163" i="2"/>
  <c r="AA112" i="2"/>
  <c r="AA90" i="2"/>
  <c r="AA68" i="2"/>
  <c r="AA119" i="2"/>
  <c r="AA158" i="2"/>
  <c r="AA140" i="2"/>
  <c r="AA123" i="2"/>
  <c r="AA85" i="2"/>
  <c r="AA152" i="2"/>
  <c r="AA181" i="2"/>
  <c r="AA129" i="2"/>
  <c r="AA107" i="2"/>
  <c r="AA101" i="2"/>
  <c r="AA76" i="2"/>
  <c r="AA79" i="2"/>
  <c r="AA84" i="2"/>
  <c r="AA72" i="2"/>
  <c r="AA138" i="2"/>
  <c r="AA103" i="2"/>
  <c r="AA86" i="2"/>
  <c r="AA41" i="2"/>
  <c r="AA64" i="2"/>
  <c r="AA69" i="2"/>
  <c r="AA78" i="2"/>
  <c r="AA58" i="2"/>
  <c r="AA46" i="2"/>
  <c r="AA53" i="2"/>
  <c r="AA52" i="2"/>
  <c r="AA44" i="2"/>
  <c r="AA114" i="2"/>
  <c r="AA71" i="2"/>
  <c r="AA67" i="2"/>
  <c r="AA51" i="2"/>
  <c r="AA172" i="2"/>
  <c r="AA55" i="2"/>
  <c r="AA38" i="2"/>
  <c r="AA24" i="2"/>
  <c r="AA32" i="2"/>
  <c r="AA33" i="2"/>
  <c r="AA174" i="2"/>
  <c r="AA136" i="2"/>
  <c r="AA121" i="2"/>
  <c r="AA23" i="2"/>
  <c r="AA14" i="2"/>
  <c r="AA9" i="2"/>
  <c r="AA7" i="2"/>
  <c r="AA13" i="2"/>
  <c r="AA10" i="2"/>
  <c r="AA12" i="2"/>
  <c r="AA15" i="2"/>
  <c r="AA8" i="2"/>
  <c r="AA11" i="2"/>
  <c r="AA19" i="2"/>
  <c r="AA22" i="2"/>
  <c r="AA20" i="2"/>
  <c r="AA18" i="2"/>
  <c r="AA16" i="2"/>
  <c r="AA21" i="2"/>
  <c r="AA17" i="2"/>
  <c r="AB4" i="2"/>
  <c r="Y3" i="2"/>
  <c r="AB162" i="2" l="1"/>
  <c r="AB82" i="2"/>
  <c r="AB145" i="2"/>
  <c r="AB65" i="2"/>
  <c r="AB184" i="2"/>
  <c r="AB128" i="2"/>
  <c r="AB48" i="2"/>
  <c r="AB167" i="2"/>
  <c r="AB111" i="2"/>
  <c r="AB150" i="2"/>
  <c r="AB133" i="2"/>
  <c r="AB77" i="2"/>
  <c r="AB179" i="2"/>
  <c r="AB43" i="2"/>
  <c r="AB60" i="2"/>
  <c r="AB116" i="2"/>
  <c r="AB99" i="2"/>
  <c r="AB26" i="2"/>
  <c r="AB31" i="2"/>
  <c r="AB94" i="2"/>
  <c r="AB118" i="2"/>
  <c r="AB24" i="2"/>
  <c r="AB186" i="2"/>
  <c r="AB83" i="2"/>
  <c r="AB32" i="2"/>
  <c r="AB39" i="2"/>
  <c r="AB68" i="2"/>
  <c r="AB34" i="2"/>
  <c r="AB29" i="2"/>
  <c r="AB25" i="2"/>
  <c r="AB33" i="2"/>
  <c r="AB28" i="2"/>
  <c r="AB40" i="2"/>
  <c r="AB27" i="2"/>
  <c r="AB152" i="2"/>
  <c r="AB61" i="2"/>
  <c r="AB84" i="2"/>
  <c r="AB50" i="2"/>
  <c r="AB57" i="2"/>
  <c r="AB30" i="2"/>
  <c r="AB35" i="2"/>
  <c r="AB67" i="2"/>
  <c r="AB36" i="2"/>
  <c r="AB108" i="2"/>
  <c r="AB74" i="2"/>
  <c r="AB91" i="2"/>
  <c r="AB101" i="2"/>
  <c r="AB135" i="2"/>
  <c r="AB142" i="2"/>
  <c r="AB37" i="2"/>
  <c r="AB146" i="2"/>
  <c r="AB159" i="2"/>
  <c r="AB176" i="2"/>
  <c r="AB125" i="2"/>
  <c r="AB169" i="2"/>
  <c r="AB192" i="2"/>
  <c r="AB182" i="2"/>
  <c r="AB174" i="2"/>
  <c r="AB156" i="2"/>
  <c r="AB180" i="2"/>
  <c r="AB166" i="2"/>
  <c r="AB165" i="2"/>
  <c r="AB183" i="2"/>
  <c r="AB189" i="2"/>
  <c r="AB175" i="2"/>
  <c r="AB160" i="2"/>
  <c r="AB173" i="2"/>
  <c r="AB164" i="2"/>
  <c r="AB193" i="2"/>
  <c r="AB190" i="2"/>
  <c r="AB178" i="2"/>
  <c r="AB161" i="2"/>
  <c r="AB171" i="2"/>
  <c r="AB144" i="2"/>
  <c r="AB143" i="2"/>
  <c r="AB191" i="2"/>
  <c r="AB188" i="2"/>
  <c r="AB177" i="2"/>
  <c r="AB168" i="2"/>
  <c r="AB170" i="2"/>
  <c r="AB151" i="2"/>
  <c r="AB148" i="2"/>
  <c r="AB181" i="2"/>
  <c r="AB185" i="2"/>
  <c r="AB172" i="2"/>
  <c r="AB147" i="2"/>
  <c r="AB126" i="2"/>
  <c r="AB130" i="2"/>
  <c r="AB109" i="2"/>
  <c r="AB96" i="2"/>
  <c r="AB92" i="2"/>
  <c r="AB102" i="2"/>
  <c r="AB90" i="2"/>
  <c r="AB80" i="2"/>
  <c r="AB85" i="2"/>
  <c r="AB73" i="2"/>
  <c r="AB187" i="2"/>
  <c r="AB137" i="2"/>
  <c r="AB134" i="2"/>
  <c r="AB123" i="2"/>
  <c r="AB104" i="2"/>
  <c r="AB103" i="2"/>
  <c r="AB75" i="2"/>
  <c r="AB87" i="2"/>
  <c r="AB72" i="2"/>
  <c r="AB62" i="2"/>
  <c r="AB149" i="2"/>
  <c r="AB155" i="2"/>
  <c r="AB127" i="2"/>
  <c r="AB139" i="2"/>
  <c r="AB115" i="2"/>
  <c r="AB122" i="2"/>
  <c r="AB105" i="2"/>
  <c r="AB163" i="2"/>
  <c r="AB131" i="2"/>
  <c r="AB138" i="2"/>
  <c r="AB110" i="2"/>
  <c r="AB121" i="2"/>
  <c r="AB100" i="2"/>
  <c r="AB78" i="2"/>
  <c r="AB157" i="2"/>
  <c r="AB129" i="2"/>
  <c r="AB113" i="2"/>
  <c r="AB89" i="2"/>
  <c r="AB132" i="2"/>
  <c r="AB117" i="2"/>
  <c r="AB120" i="2"/>
  <c r="AB97" i="2"/>
  <c r="AB93" i="2"/>
  <c r="AB88" i="2"/>
  <c r="AB79" i="2"/>
  <c r="AB153" i="2"/>
  <c r="AB41" i="2"/>
  <c r="AB54" i="2"/>
  <c r="AB141" i="2"/>
  <c r="AB136" i="2"/>
  <c r="AB46" i="2"/>
  <c r="AB124" i="2"/>
  <c r="AB47" i="2"/>
  <c r="AB53" i="2"/>
  <c r="AB106" i="2"/>
  <c r="AB86" i="2"/>
  <c r="AB66" i="2"/>
  <c r="AB63" i="2"/>
  <c r="AB49" i="2"/>
  <c r="AB154" i="2"/>
  <c r="AB52" i="2"/>
  <c r="AB59" i="2"/>
  <c r="AB64" i="2"/>
  <c r="AB69" i="2"/>
  <c r="AB55" i="2"/>
  <c r="AB158" i="2"/>
  <c r="AB140" i="2"/>
  <c r="AB112" i="2"/>
  <c r="AB95" i="2"/>
  <c r="AB76" i="2"/>
  <c r="AB58" i="2"/>
  <c r="AB42" i="2"/>
  <c r="AB119" i="2"/>
  <c r="AB98" i="2"/>
  <c r="AB45" i="2"/>
  <c r="AB51" i="2"/>
  <c r="AB38" i="2"/>
  <c r="AB107" i="2"/>
  <c r="AB81" i="2"/>
  <c r="AB71" i="2"/>
  <c r="AB70" i="2"/>
  <c r="AB56" i="2"/>
  <c r="AB114" i="2"/>
  <c r="AB44" i="2"/>
  <c r="AB23" i="2"/>
  <c r="AB14" i="2"/>
  <c r="AB9" i="2"/>
  <c r="AB7" i="2"/>
  <c r="AB8" i="2"/>
  <c r="AB10" i="2"/>
  <c r="AB11" i="2"/>
  <c r="AB13" i="2"/>
  <c r="AB12" i="2"/>
  <c r="AB15" i="2"/>
  <c r="AB19" i="2"/>
  <c r="AB22" i="2"/>
  <c r="AB20" i="2"/>
  <c r="AB18" i="2"/>
  <c r="AB16" i="2"/>
  <c r="AB17" i="2"/>
  <c r="AB21" i="2"/>
  <c r="AC4" i="2"/>
  <c r="Z3" i="2"/>
  <c r="AC145" i="2" l="1"/>
  <c r="AC65" i="2"/>
  <c r="AC184" i="2"/>
  <c r="AC128" i="2"/>
  <c r="AC48" i="2"/>
  <c r="AC167" i="2"/>
  <c r="AC111" i="2"/>
  <c r="AC150" i="2"/>
  <c r="AC94" i="2"/>
  <c r="AC133" i="2"/>
  <c r="AC116" i="2"/>
  <c r="AC60" i="2"/>
  <c r="AC26" i="2"/>
  <c r="AC162" i="2"/>
  <c r="AC82" i="2"/>
  <c r="AC31" i="2"/>
  <c r="AC179" i="2"/>
  <c r="AC99" i="2"/>
  <c r="AC77" i="2"/>
  <c r="AC43" i="2"/>
  <c r="AC68" i="2"/>
  <c r="AC164" i="2"/>
  <c r="AC61" i="2"/>
  <c r="AC170" i="2"/>
  <c r="AC24" i="2"/>
  <c r="AC25" i="2"/>
  <c r="AC42" i="2"/>
  <c r="AC151" i="2"/>
  <c r="AC27" i="2"/>
  <c r="AC59" i="2"/>
  <c r="AC187" i="2"/>
  <c r="AC166" i="2"/>
  <c r="AC182" i="2"/>
  <c r="AC110" i="2"/>
  <c r="AC130" i="2"/>
  <c r="AC39" i="2"/>
  <c r="AC79" i="2"/>
  <c r="AC127" i="2"/>
  <c r="AC171" i="2"/>
  <c r="AC185" i="2"/>
  <c r="AC118" i="2"/>
  <c r="AC47" i="2"/>
  <c r="AC72" i="2"/>
  <c r="AC161" i="2"/>
  <c r="AC136" i="2"/>
  <c r="AC141" i="2"/>
  <c r="AC34" i="2"/>
  <c r="AC52" i="2"/>
  <c r="AC74" i="2"/>
  <c r="AC120" i="2"/>
  <c r="AC67" i="2"/>
  <c r="AC62" i="2"/>
  <c r="AC83" i="2"/>
  <c r="AC44" i="2"/>
  <c r="AC51" i="2"/>
  <c r="AC91" i="2"/>
  <c r="AC135" i="2"/>
  <c r="AC40" i="2"/>
  <c r="AC33" i="2"/>
  <c r="AC50" i="2"/>
  <c r="AC56" i="2"/>
  <c r="AC57" i="2"/>
  <c r="AC69" i="2"/>
  <c r="AC112" i="2"/>
  <c r="AC129" i="2"/>
  <c r="AC45" i="2"/>
  <c r="AC146" i="2"/>
  <c r="AC108" i="2"/>
  <c r="AC85" i="2"/>
  <c r="AC124" i="2"/>
  <c r="AC115" i="2"/>
  <c r="AC175" i="2"/>
  <c r="AC113" i="2"/>
  <c r="AC100" i="2"/>
  <c r="AC119" i="2"/>
  <c r="AC142" i="2"/>
  <c r="AC102" i="2"/>
  <c r="AC186" i="2"/>
  <c r="AC183" i="2"/>
  <c r="AC180" i="2"/>
  <c r="AC125" i="2"/>
  <c r="AC163" i="2"/>
  <c r="AC189" i="2"/>
  <c r="AC152" i="2"/>
  <c r="AC149" i="2"/>
  <c r="AC148" i="2"/>
  <c r="AC159" i="2"/>
  <c r="AC188" i="2"/>
  <c r="AC173" i="2"/>
  <c r="AC158" i="2"/>
  <c r="AC156" i="2"/>
  <c r="AC155" i="2"/>
  <c r="AC144" i="2"/>
  <c r="AC153" i="2"/>
  <c r="AC95" i="2"/>
  <c r="AC169" i="2"/>
  <c r="AC157" i="2"/>
  <c r="AC178" i="2"/>
  <c r="AC181" i="2"/>
  <c r="AC137" i="2"/>
  <c r="AC193" i="2"/>
  <c r="AC191" i="2"/>
  <c r="AC177" i="2"/>
  <c r="AC190" i="2"/>
  <c r="AC174" i="2"/>
  <c r="AC165" i="2"/>
  <c r="AC143" i="2"/>
  <c r="AC154" i="2"/>
  <c r="AC109" i="2"/>
  <c r="AC121" i="2"/>
  <c r="AC89" i="2"/>
  <c r="AC80" i="2"/>
  <c r="AC168" i="2"/>
  <c r="AC134" i="2"/>
  <c r="AC126" i="2"/>
  <c r="AC107" i="2"/>
  <c r="AC92" i="2"/>
  <c r="AC78" i="2"/>
  <c r="AC87" i="2"/>
  <c r="AC66" i="2"/>
  <c r="AC71" i="2"/>
  <c r="AC117" i="2"/>
  <c r="AC97" i="2"/>
  <c r="AC96" i="2"/>
  <c r="AC84" i="2"/>
  <c r="AC176" i="2"/>
  <c r="AC131" i="2"/>
  <c r="AC93" i="2"/>
  <c r="AC103" i="2"/>
  <c r="AC76" i="2"/>
  <c r="AC81" i="2"/>
  <c r="AC86" i="2"/>
  <c r="AC147" i="2"/>
  <c r="AC138" i="2"/>
  <c r="AC105" i="2"/>
  <c r="AC104" i="2"/>
  <c r="AC88" i="2"/>
  <c r="AC160" i="2"/>
  <c r="AC140" i="2"/>
  <c r="AC123" i="2"/>
  <c r="AC106" i="2"/>
  <c r="AC75" i="2"/>
  <c r="AC73" i="2"/>
  <c r="AC55" i="2"/>
  <c r="AC54" i="2"/>
  <c r="AC46" i="2"/>
  <c r="AC63" i="2"/>
  <c r="AC122" i="2"/>
  <c r="AC58" i="2"/>
  <c r="AC53" i="2"/>
  <c r="AC37" i="2"/>
  <c r="AC35" i="2"/>
  <c r="AC28" i="2"/>
  <c r="AC70" i="2"/>
  <c r="AC172" i="2"/>
  <c r="AC192" i="2"/>
  <c r="AC114" i="2"/>
  <c r="AC101" i="2"/>
  <c r="AC32" i="2"/>
  <c r="AC139" i="2"/>
  <c r="AC90" i="2"/>
  <c r="AC49" i="2"/>
  <c r="AC64" i="2"/>
  <c r="AC29" i="2"/>
  <c r="AC38" i="2"/>
  <c r="AC132" i="2"/>
  <c r="AC98" i="2"/>
  <c r="AC41" i="2"/>
  <c r="AC30" i="2"/>
  <c r="AC36" i="2"/>
  <c r="AC23" i="2"/>
  <c r="AC14" i="2"/>
  <c r="AC9" i="2"/>
  <c r="AC7" i="2"/>
  <c r="AC8" i="2"/>
  <c r="AC11" i="2"/>
  <c r="AC13" i="2"/>
  <c r="AC10" i="2"/>
  <c r="AC12" i="2"/>
  <c r="AC15" i="2"/>
  <c r="AC19" i="2"/>
  <c r="AC22" i="2"/>
  <c r="AC20" i="2"/>
  <c r="AC18" i="2"/>
  <c r="AC16" i="2"/>
  <c r="AC21" i="2"/>
  <c r="AC17" i="2"/>
  <c r="AD4" i="2"/>
  <c r="AA3" i="2"/>
  <c r="AD184" i="2" l="1"/>
  <c r="AD128" i="2"/>
  <c r="AD48" i="2"/>
  <c r="AD167" i="2"/>
  <c r="AD111" i="2"/>
  <c r="AD150" i="2"/>
  <c r="AD94" i="2"/>
  <c r="AD133" i="2"/>
  <c r="AD77" i="2"/>
  <c r="AD116" i="2"/>
  <c r="AD179" i="2"/>
  <c r="AD99" i="2"/>
  <c r="AD43" i="2"/>
  <c r="AD145" i="2"/>
  <c r="AD82" i="2"/>
  <c r="AD60" i="2"/>
  <c r="AD162" i="2"/>
  <c r="AD65" i="2"/>
  <c r="AD26" i="2"/>
  <c r="AD31" i="2"/>
  <c r="AD68" i="2"/>
  <c r="AD181" i="2"/>
  <c r="AD129" i="2"/>
  <c r="AD42" i="2"/>
  <c r="AD80" i="2"/>
  <c r="AD52" i="2"/>
  <c r="AD119" i="2"/>
  <c r="AD100" i="2"/>
  <c r="AD112" i="2"/>
  <c r="AD25" i="2"/>
  <c r="AD101" i="2"/>
  <c r="AD172" i="2"/>
  <c r="AD69" i="2"/>
  <c r="AD44" i="2"/>
  <c r="AD137" i="2"/>
  <c r="AD62" i="2"/>
  <c r="AD73" i="2"/>
  <c r="AD114" i="2"/>
  <c r="AD110" i="2"/>
  <c r="AD83" i="2"/>
  <c r="AD185" i="2"/>
  <c r="AD121" i="2"/>
  <c r="AD53" i="2"/>
  <c r="AD79" i="2"/>
  <c r="AD171" i="2"/>
  <c r="AD61" i="2"/>
  <c r="AD96" i="2"/>
  <c r="AD40" i="2"/>
  <c r="AD188" i="2"/>
  <c r="AD50" i="2"/>
  <c r="AD39" i="2"/>
  <c r="AD186" i="2"/>
  <c r="AD152" i="2"/>
  <c r="AD45" i="2"/>
  <c r="AD151" i="2"/>
  <c r="AD63" i="2"/>
  <c r="AD118" i="2"/>
  <c r="AD57" i="2"/>
  <c r="AD33" i="2"/>
  <c r="AD34" i="2"/>
  <c r="AD27" i="2"/>
  <c r="AD84" i="2"/>
  <c r="AD59" i="2"/>
  <c r="AD138" i="2"/>
  <c r="AD142" i="2"/>
  <c r="AD91" i="2"/>
  <c r="AD147" i="2"/>
  <c r="AD51" i="2"/>
  <c r="AD135" i="2"/>
  <c r="AD130" i="2"/>
  <c r="AD86" i="2"/>
  <c r="AD159" i="2"/>
  <c r="AD176" i="2"/>
  <c r="AD70" i="2"/>
  <c r="AD103" i="2"/>
  <c r="AD108" i="2"/>
  <c r="AD46" i="2"/>
  <c r="AD164" i="2"/>
  <c r="AD169" i="2"/>
  <c r="AD165" i="2"/>
  <c r="AD74" i="2"/>
  <c r="AD131" i="2"/>
  <c r="AD136" i="2"/>
  <c r="AD170" i="2"/>
  <c r="AD125" i="2"/>
  <c r="AD193" i="2"/>
  <c r="AD177" i="2"/>
  <c r="AD192" i="2"/>
  <c r="AD182" i="2"/>
  <c r="AD168" i="2"/>
  <c r="AD113" i="2"/>
  <c r="AD163" i="2"/>
  <c r="AD191" i="2"/>
  <c r="AD175" i="2"/>
  <c r="AD166" i="2"/>
  <c r="AD143" i="2"/>
  <c r="AD149" i="2"/>
  <c r="AD120" i="2"/>
  <c r="AD173" i="2"/>
  <c r="AD127" i="2"/>
  <c r="AD154" i="2"/>
  <c r="AD161" i="2"/>
  <c r="AD178" i="2"/>
  <c r="AD180" i="2"/>
  <c r="AD187" i="2"/>
  <c r="AD190" i="2"/>
  <c r="AD153" i="2"/>
  <c r="AD189" i="2"/>
  <c r="AD174" i="2"/>
  <c r="AD157" i="2"/>
  <c r="AD156" i="2"/>
  <c r="AD139" i="2"/>
  <c r="AD106" i="2"/>
  <c r="AD105" i="2"/>
  <c r="AD93" i="2"/>
  <c r="AD76" i="2"/>
  <c r="AD89" i="2"/>
  <c r="AD183" i="2"/>
  <c r="AD144" i="2"/>
  <c r="AD141" i="2"/>
  <c r="AD124" i="2"/>
  <c r="AD107" i="2"/>
  <c r="AD78" i="2"/>
  <c r="AD58" i="2"/>
  <c r="AD140" i="2"/>
  <c r="AD123" i="2"/>
  <c r="AD109" i="2"/>
  <c r="AD102" i="2"/>
  <c r="AD75" i="2"/>
  <c r="AD160" i="2"/>
  <c r="AD155" i="2"/>
  <c r="AD115" i="2"/>
  <c r="AD92" i="2"/>
  <c r="AD158" i="2"/>
  <c r="AD134" i="2"/>
  <c r="AD122" i="2"/>
  <c r="AD95" i="2"/>
  <c r="AD90" i="2"/>
  <c r="AD81" i="2"/>
  <c r="AD117" i="2"/>
  <c r="AD88" i="2"/>
  <c r="AD67" i="2"/>
  <c r="AD72" i="2"/>
  <c r="AD146" i="2"/>
  <c r="AD126" i="2"/>
  <c r="AD87" i="2"/>
  <c r="AD66" i="2"/>
  <c r="AD71" i="2"/>
  <c r="AD98" i="2"/>
  <c r="AD38" i="2"/>
  <c r="AD32" i="2"/>
  <c r="AD97" i="2"/>
  <c r="AD64" i="2"/>
  <c r="AD41" i="2"/>
  <c r="AD54" i="2"/>
  <c r="AD36" i="2"/>
  <c r="AD104" i="2"/>
  <c r="AD85" i="2"/>
  <c r="AD56" i="2"/>
  <c r="AD55" i="2"/>
  <c r="AD47" i="2"/>
  <c r="AD24" i="2"/>
  <c r="AD132" i="2"/>
  <c r="AD49" i="2"/>
  <c r="AD29" i="2"/>
  <c r="AD148" i="2"/>
  <c r="AD28" i="2"/>
  <c r="AD35" i="2"/>
  <c r="AD30" i="2"/>
  <c r="AD37" i="2"/>
  <c r="AD23" i="2"/>
  <c r="AD14" i="2"/>
  <c r="AD9" i="2"/>
  <c r="AD7" i="2"/>
  <c r="AD8" i="2"/>
  <c r="AD11" i="2"/>
  <c r="AD13" i="2"/>
  <c r="AD10" i="2"/>
  <c r="AD12" i="2"/>
  <c r="AD15" i="2"/>
  <c r="AD19" i="2"/>
  <c r="AD22" i="2"/>
  <c r="AD20" i="2"/>
  <c r="AD18" i="2"/>
  <c r="AD16" i="2"/>
  <c r="AD21" i="2"/>
  <c r="AD17" i="2"/>
  <c r="AE4" i="2"/>
  <c r="AB3" i="2"/>
  <c r="AE167" i="2" l="1"/>
  <c r="AE111" i="2"/>
  <c r="AE150" i="2"/>
  <c r="AE94" i="2"/>
  <c r="AE133" i="2"/>
  <c r="AE77" i="2"/>
  <c r="AE116" i="2"/>
  <c r="AE60" i="2"/>
  <c r="AE179" i="2"/>
  <c r="AE162" i="2"/>
  <c r="AE82" i="2"/>
  <c r="AE184" i="2"/>
  <c r="AE99" i="2"/>
  <c r="AE145" i="2"/>
  <c r="AE128" i="2"/>
  <c r="AE48" i="2"/>
  <c r="AE43" i="2"/>
  <c r="AE65" i="2"/>
  <c r="AE26" i="2"/>
  <c r="AE31" i="2"/>
  <c r="AE172" i="2"/>
  <c r="AE171" i="2"/>
  <c r="AE46" i="2"/>
  <c r="AE182" i="2"/>
  <c r="AE139" i="2"/>
  <c r="AE83" i="2"/>
  <c r="AE189" i="2"/>
  <c r="AE187" i="2"/>
  <c r="AE61" i="2"/>
  <c r="AE121" i="2"/>
  <c r="AE135" i="2"/>
  <c r="AE152" i="2"/>
  <c r="AE35" i="2"/>
  <c r="AE54" i="2"/>
  <c r="AE80" i="2"/>
  <c r="AE59" i="2"/>
  <c r="AE92" i="2"/>
  <c r="AE70" i="2"/>
  <c r="AE173" i="2"/>
  <c r="AE122" i="2"/>
  <c r="AE110" i="2"/>
  <c r="AE118" i="2"/>
  <c r="AE186" i="2"/>
  <c r="AE127" i="2"/>
  <c r="AE169" i="2"/>
  <c r="AE63" i="2"/>
  <c r="AE100" i="2"/>
  <c r="AE33" i="2"/>
  <c r="AE87" i="2"/>
  <c r="AE193" i="2"/>
  <c r="AE45" i="2"/>
  <c r="AE27" i="2"/>
  <c r="AE42" i="2"/>
  <c r="AE40" i="2"/>
  <c r="AE52" i="2"/>
  <c r="AE64" i="2"/>
  <c r="AE69" i="2"/>
  <c r="AE180" i="2"/>
  <c r="AE34" i="2"/>
  <c r="AE62" i="2"/>
  <c r="AE166" i="2"/>
  <c r="AE151" i="2"/>
  <c r="AE57" i="2"/>
  <c r="AE97" i="2"/>
  <c r="AE164" i="2"/>
  <c r="AE47" i="2"/>
  <c r="AE78" i="2"/>
  <c r="AE85" i="2"/>
  <c r="AE132" i="2"/>
  <c r="AE28" i="2"/>
  <c r="AE84" i="2"/>
  <c r="AE101" i="2"/>
  <c r="AE113" i="2"/>
  <c r="AE95" i="2"/>
  <c r="AE74" i="2"/>
  <c r="AE108" i="2"/>
  <c r="AE114" i="2"/>
  <c r="AE91" i="2"/>
  <c r="AE146" i="2"/>
  <c r="AE131" i="2"/>
  <c r="AE50" i="2"/>
  <c r="AE138" i="2"/>
  <c r="AE142" i="2"/>
  <c r="AE159" i="2"/>
  <c r="AE130" i="2"/>
  <c r="AE104" i="2"/>
  <c r="AE115" i="2"/>
  <c r="AE165" i="2"/>
  <c r="AE148" i="2"/>
  <c r="AE176" i="2"/>
  <c r="AE185" i="2"/>
  <c r="AE188" i="2"/>
  <c r="AE71" i="2"/>
  <c r="AE120" i="2"/>
  <c r="AE155" i="2"/>
  <c r="AE153" i="2"/>
  <c r="AE53" i="2"/>
  <c r="AE191" i="2"/>
  <c r="AE177" i="2"/>
  <c r="AE160" i="2"/>
  <c r="AE154" i="2"/>
  <c r="AE190" i="2"/>
  <c r="AE183" i="2"/>
  <c r="AE175" i="2"/>
  <c r="AE158" i="2"/>
  <c r="AE157" i="2"/>
  <c r="AE143" i="2"/>
  <c r="AE170" i="2"/>
  <c r="AE161" i="2"/>
  <c r="AE147" i="2"/>
  <c r="AE144" i="2"/>
  <c r="AE125" i="2"/>
  <c r="AE178" i="2"/>
  <c r="AE137" i="2"/>
  <c r="AE192" i="2"/>
  <c r="AE168" i="2"/>
  <c r="AE163" i="2"/>
  <c r="AE174" i="2"/>
  <c r="AE123" i="2"/>
  <c r="AE96" i="2"/>
  <c r="AE134" i="2"/>
  <c r="AE89" i="2"/>
  <c r="AE66" i="2"/>
  <c r="AE73" i="2"/>
  <c r="AE149" i="2"/>
  <c r="AE126" i="2"/>
  <c r="AE109" i="2"/>
  <c r="AE98" i="2"/>
  <c r="AE86" i="2"/>
  <c r="AE105" i="2"/>
  <c r="AE75" i="2"/>
  <c r="AE88" i="2"/>
  <c r="AE102" i="2"/>
  <c r="AE140" i="2"/>
  <c r="AE107" i="2"/>
  <c r="AE106" i="2"/>
  <c r="AE90" i="2"/>
  <c r="AE129" i="2"/>
  <c r="AE136" i="2"/>
  <c r="AE79" i="2"/>
  <c r="AE81" i="2"/>
  <c r="AE44" i="2"/>
  <c r="AE56" i="2"/>
  <c r="AE29" i="2"/>
  <c r="AE38" i="2"/>
  <c r="AE181" i="2"/>
  <c r="AE39" i="2"/>
  <c r="AE119" i="2"/>
  <c r="AE93" i="2"/>
  <c r="AE49" i="2"/>
  <c r="AE55" i="2"/>
  <c r="AE25" i="2"/>
  <c r="AE24" i="2"/>
  <c r="AE58" i="2"/>
  <c r="AE68" i="2"/>
  <c r="AE67" i="2"/>
  <c r="AE37" i="2"/>
  <c r="AE30" i="2"/>
  <c r="AE141" i="2"/>
  <c r="AE112" i="2"/>
  <c r="AE156" i="2"/>
  <c r="AE124" i="2"/>
  <c r="AE76" i="2"/>
  <c r="AE72" i="2"/>
  <c r="AE41" i="2"/>
  <c r="AE117" i="2"/>
  <c r="AE103" i="2"/>
  <c r="AE36" i="2"/>
  <c r="AE51" i="2"/>
  <c r="AE32" i="2"/>
  <c r="AE23" i="2"/>
  <c r="AE14" i="2"/>
  <c r="AE9" i="2"/>
  <c r="AE7" i="2"/>
  <c r="AE8" i="2"/>
  <c r="AE11" i="2"/>
  <c r="AE13" i="2"/>
  <c r="AE10" i="2"/>
  <c r="AE12" i="2"/>
  <c r="AE15" i="2"/>
  <c r="AE19" i="2"/>
  <c r="AE22" i="2"/>
  <c r="AE20" i="2"/>
  <c r="AE18" i="2"/>
  <c r="AE16" i="2"/>
  <c r="AE21" i="2"/>
  <c r="AE17" i="2"/>
  <c r="AF4" i="2"/>
  <c r="AC3" i="2"/>
  <c r="AF150" i="2" l="1"/>
  <c r="AF94" i="2"/>
  <c r="AF26" i="2"/>
  <c r="AF133" i="2"/>
  <c r="AF77" i="2"/>
  <c r="AF116" i="2"/>
  <c r="AF60" i="2"/>
  <c r="AF179" i="2"/>
  <c r="AF99" i="2"/>
  <c r="AF43" i="2"/>
  <c r="AF162" i="2"/>
  <c r="AF145" i="2"/>
  <c r="AF65" i="2"/>
  <c r="AF167" i="2"/>
  <c r="AF128" i="2"/>
  <c r="AF111" i="2"/>
  <c r="AF48" i="2"/>
  <c r="AF184" i="2"/>
  <c r="AF82" i="2"/>
  <c r="AF31" i="2"/>
  <c r="AF105" i="2"/>
  <c r="AF55" i="2"/>
  <c r="AF96" i="2"/>
  <c r="AF71" i="2"/>
  <c r="AF68" i="2"/>
  <c r="AF173" i="2"/>
  <c r="AF131" i="2"/>
  <c r="AF35" i="2"/>
  <c r="AF98" i="2"/>
  <c r="AF79" i="2"/>
  <c r="AF51" i="2"/>
  <c r="AF45" i="2"/>
  <c r="AF122" i="2"/>
  <c r="AF183" i="2"/>
  <c r="AF100" i="2"/>
  <c r="AF132" i="2"/>
  <c r="AF63" i="2"/>
  <c r="AF135" i="2"/>
  <c r="AF172" i="2"/>
  <c r="AF181" i="2"/>
  <c r="AF149" i="2"/>
  <c r="AF54" i="2"/>
  <c r="AF114" i="2"/>
  <c r="AF64" i="2"/>
  <c r="AF121" i="2"/>
  <c r="AF123" i="2"/>
  <c r="AF70" i="2"/>
  <c r="AF36" i="2"/>
  <c r="AF33" i="2"/>
  <c r="AF190" i="2"/>
  <c r="AF187" i="2"/>
  <c r="AF169" i="2"/>
  <c r="AF119" i="2"/>
  <c r="AF41" i="2"/>
  <c r="AF57" i="2"/>
  <c r="AF34" i="2"/>
  <c r="AF109" i="2"/>
  <c r="AF193" i="2"/>
  <c r="AF86" i="2"/>
  <c r="AF50" i="2"/>
  <c r="AF165" i="2"/>
  <c r="AF95" i="2"/>
  <c r="AF84" i="2"/>
  <c r="AF53" i="2"/>
  <c r="AF28" i="2"/>
  <c r="AF58" i="2"/>
  <c r="AF88" i="2"/>
  <c r="AF186" i="2"/>
  <c r="AF29" i="2"/>
  <c r="AF72" i="2"/>
  <c r="AF27" i="2"/>
  <c r="AF78" i="2"/>
  <c r="AF103" i="2"/>
  <c r="AF146" i="2"/>
  <c r="AF47" i="2"/>
  <c r="AF102" i="2"/>
  <c r="AF142" i="2"/>
  <c r="AF129" i="2"/>
  <c r="AF74" i="2"/>
  <c r="AF115" i="2"/>
  <c r="AF61" i="2"/>
  <c r="AF85" i="2"/>
  <c r="AF125" i="2"/>
  <c r="AF138" i="2"/>
  <c r="AF176" i="2"/>
  <c r="AF40" i="2"/>
  <c r="AF101" i="2"/>
  <c r="AF151" i="2"/>
  <c r="AF153" i="2"/>
  <c r="AF127" i="2"/>
  <c r="AF136" i="2"/>
  <c r="AF46" i="2"/>
  <c r="AF108" i="2"/>
  <c r="AF83" i="2"/>
  <c r="AF152" i="2"/>
  <c r="AF166" i="2"/>
  <c r="AF118" i="2"/>
  <c r="AF159" i="2"/>
  <c r="AF180" i="2"/>
  <c r="AF139" i="2"/>
  <c r="AF174" i="2"/>
  <c r="AF185" i="2"/>
  <c r="AF154" i="2"/>
  <c r="AF113" i="2"/>
  <c r="AF182" i="2"/>
  <c r="AF189" i="2"/>
  <c r="AF175" i="2"/>
  <c r="AF188" i="2"/>
  <c r="AF164" i="2"/>
  <c r="AF192" i="2"/>
  <c r="AF178" i="2"/>
  <c r="AF171" i="2"/>
  <c r="AF163" i="2"/>
  <c r="AF170" i="2"/>
  <c r="AF161" i="2"/>
  <c r="AF155" i="2"/>
  <c r="AF147" i="2"/>
  <c r="AF156" i="2"/>
  <c r="AF160" i="2"/>
  <c r="AF191" i="2"/>
  <c r="AF168" i="2"/>
  <c r="AF158" i="2"/>
  <c r="AF144" i="2"/>
  <c r="AF140" i="2"/>
  <c r="AF130" i="2"/>
  <c r="AF137" i="2"/>
  <c r="AF141" i="2"/>
  <c r="AF120" i="2"/>
  <c r="AF107" i="2"/>
  <c r="AF148" i="2"/>
  <c r="AF157" i="2"/>
  <c r="AF126" i="2"/>
  <c r="AF80" i="2"/>
  <c r="AF134" i="2"/>
  <c r="AF104" i="2"/>
  <c r="AF92" i="2"/>
  <c r="AF177" i="2"/>
  <c r="AF117" i="2"/>
  <c r="AF91" i="2"/>
  <c r="AF112" i="2"/>
  <c r="AF124" i="2"/>
  <c r="AF97" i="2"/>
  <c r="AF93" i="2"/>
  <c r="AF90" i="2"/>
  <c r="AF75" i="2"/>
  <c r="AF67" i="2"/>
  <c r="AF143" i="2"/>
  <c r="AF76" i="2"/>
  <c r="AF59" i="2"/>
  <c r="AF52" i="2"/>
  <c r="AF37" i="2"/>
  <c r="AF39" i="2"/>
  <c r="AF38" i="2"/>
  <c r="AF32" i="2"/>
  <c r="AF81" i="2"/>
  <c r="AF89" i="2"/>
  <c r="AF62" i="2"/>
  <c r="AF69" i="2"/>
  <c r="AF44" i="2"/>
  <c r="AF49" i="2"/>
  <c r="AF106" i="2"/>
  <c r="AF87" i="2"/>
  <c r="AF25" i="2"/>
  <c r="AF110" i="2"/>
  <c r="AF66" i="2"/>
  <c r="AF42" i="2"/>
  <c r="AF30" i="2"/>
  <c r="AF24" i="2"/>
  <c r="AF56" i="2"/>
  <c r="AF73" i="2"/>
  <c r="AF23" i="2"/>
  <c r="AF14" i="2"/>
  <c r="AF9" i="2"/>
  <c r="AF7" i="2"/>
  <c r="AF8" i="2"/>
  <c r="AF11" i="2"/>
  <c r="AF12" i="2"/>
  <c r="AF15" i="2"/>
  <c r="AF13" i="2"/>
  <c r="AF10" i="2"/>
  <c r="AF19" i="2"/>
  <c r="AF22" i="2"/>
  <c r="AF20" i="2"/>
  <c r="AF18" i="2"/>
  <c r="AF16" i="2"/>
  <c r="AF21" i="2"/>
  <c r="AF17" i="2"/>
  <c r="AG4" i="2"/>
  <c r="AD3" i="2"/>
  <c r="AG133" i="2" l="1"/>
  <c r="AG77" i="2"/>
  <c r="AG116" i="2"/>
  <c r="AG60" i="2"/>
  <c r="AG179" i="2"/>
  <c r="AG99" i="2"/>
  <c r="AG43" i="2"/>
  <c r="AG162" i="2"/>
  <c r="AG82" i="2"/>
  <c r="AG145" i="2"/>
  <c r="AG184" i="2"/>
  <c r="AG128" i="2"/>
  <c r="AG48" i="2"/>
  <c r="AG150" i="2"/>
  <c r="AG111" i="2"/>
  <c r="AG31" i="2"/>
  <c r="AG65" i="2"/>
  <c r="AG167" i="2"/>
  <c r="AG94" i="2"/>
  <c r="AG26" i="2"/>
  <c r="AG35" i="2"/>
  <c r="AG47" i="2"/>
  <c r="AG69" i="2"/>
  <c r="AG106" i="2"/>
  <c r="AG177" i="2"/>
  <c r="AG174" i="2"/>
  <c r="AG62" i="2"/>
  <c r="AG132" i="2"/>
  <c r="AG189" i="2"/>
  <c r="AG96" i="2"/>
  <c r="AG59" i="2"/>
  <c r="AG104" i="2"/>
  <c r="AG86" i="2"/>
  <c r="AG143" i="2"/>
  <c r="AG140" i="2"/>
  <c r="AG141" i="2"/>
  <c r="AG102" i="2"/>
  <c r="AG80" i="2"/>
  <c r="AG61" i="2"/>
  <c r="AG191" i="2"/>
  <c r="AG122" i="2"/>
  <c r="AG120" i="2"/>
  <c r="AG130" i="2"/>
  <c r="AG87" i="2"/>
  <c r="AG164" i="2"/>
  <c r="AG153" i="2"/>
  <c r="AG54" i="2"/>
  <c r="AG173" i="2"/>
  <c r="AG186" i="2"/>
  <c r="AG181" i="2"/>
  <c r="AG45" i="2"/>
  <c r="AG34" i="2"/>
  <c r="AG79" i="2"/>
  <c r="AG29" i="2"/>
  <c r="AG36" i="2"/>
  <c r="AG58" i="2"/>
  <c r="AG72" i="2"/>
  <c r="AG64" i="2"/>
  <c r="AG97" i="2"/>
  <c r="AG118" i="2"/>
  <c r="AG50" i="2"/>
  <c r="AG57" i="2"/>
  <c r="AG89" i="2"/>
  <c r="AG160" i="2"/>
  <c r="AG73" i="2"/>
  <c r="AG56" i="2"/>
  <c r="AG40" i="2"/>
  <c r="AG55" i="2"/>
  <c r="AG85" i="2"/>
  <c r="AG42" i="2"/>
  <c r="AG30" i="2"/>
  <c r="AG52" i="2"/>
  <c r="AG74" i="2"/>
  <c r="AG100" i="2"/>
  <c r="AG27" i="2"/>
  <c r="AG108" i="2"/>
  <c r="AG68" i="2"/>
  <c r="AG75" i="2"/>
  <c r="AG91" i="2"/>
  <c r="AG101" i="2"/>
  <c r="AG124" i="2"/>
  <c r="AG28" i="2"/>
  <c r="AG71" i="2"/>
  <c r="AG146" i="2"/>
  <c r="AG103" i="2"/>
  <c r="AG139" i="2"/>
  <c r="AG148" i="2"/>
  <c r="AG127" i="2"/>
  <c r="AG166" i="2"/>
  <c r="AG159" i="2"/>
  <c r="AG78" i="2"/>
  <c r="AG161" i="2"/>
  <c r="AG155" i="2"/>
  <c r="AG110" i="2"/>
  <c r="AG151" i="2"/>
  <c r="AG169" i="2"/>
  <c r="AG115" i="2"/>
  <c r="AG109" i="2"/>
  <c r="AG83" i="2"/>
  <c r="AG125" i="2"/>
  <c r="AG33" i="2"/>
  <c r="AG147" i="2"/>
  <c r="AG113" i="2"/>
  <c r="AG137" i="2"/>
  <c r="AG176" i="2"/>
  <c r="AG190" i="2"/>
  <c r="AG126" i="2"/>
  <c r="AG157" i="2"/>
  <c r="AG175" i="2"/>
  <c r="AG154" i="2"/>
  <c r="AG193" i="2"/>
  <c r="AG178" i="2"/>
  <c r="AG185" i="2"/>
  <c r="AG172" i="2"/>
  <c r="AG156" i="2"/>
  <c r="AG180" i="2"/>
  <c r="AG192" i="2"/>
  <c r="AG170" i="2"/>
  <c r="AG182" i="2"/>
  <c r="AG188" i="2"/>
  <c r="AG149" i="2"/>
  <c r="AG187" i="2"/>
  <c r="AG165" i="2"/>
  <c r="AG95" i="2"/>
  <c r="AG135" i="2"/>
  <c r="AG171" i="2"/>
  <c r="AG41" i="2"/>
  <c r="AG123" i="2"/>
  <c r="AG183" i="2"/>
  <c r="AG168" i="2"/>
  <c r="AG163" i="2"/>
  <c r="AG98" i="2"/>
  <c r="AG152" i="2"/>
  <c r="AG93" i="2"/>
  <c r="AG144" i="2"/>
  <c r="AG129" i="2"/>
  <c r="AG119" i="2"/>
  <c r="AG88" i="2"/>
  <c r="AG131" i="2"/>
  <c r="AG134" i="2"/>
  <c r="AG114" i="2"/>
  <c r="AG107" i="2"/>
  <c r="AG90" i="2"/>
  <c r="AG142" i="2"/>
  <c r="AG158" i="2"/>
  <c r="AG138" i="2"/>
  <c r="AG121" i="2"/>
  <c r="AG112" i="2"/>
  <c r="AG76" i="2"/>
  <c r="AG136" i="2"/>
  <c r="AG92" i="2"/>
  <c r="AG81" i="2"/>
  <c r="AG84" i="2"/>
  <c r="AG49" i="2"/>
  <c r="AG38" i="2"/>
  <c r="AG67" i="2"/>
  <c r="AG117" i="2"/>
  <c r="AG63" i="2"/>
  <c r="AG105" i="2"/>
  <c r="AG46" i="2"/>
  <c r="AG25" i="2"/>
  <c r="AG37" i="2"/>
  <c r="AG32" i="2"/>
  <c r="AG53" i="2"/>
  <c r="AG51" i="2"/>
  <c r="AG70" i="2"/>
  <c r="AG44" i="2"/>
  <c r="AG24" i="2"/>
  <c r="AG66" i="2"/>
  <c r="AG39" i="2"/>
  <c r="AG23" i="2"/>
  <c r="AG14" i="2"/>
  <c r="AG9" i="2"/>
  <c r="AG7" i="2"/>
  <c r="AG8" i="2"/>
  <c r="AG11" i="2"/>
  <c r="AG13" i="2"/>
  <c r="AG10" i="2"/>
  <c r="AG12" i="2"/>
  <c r="AG15" i="2"/>
  <c r="AG19" i="2"/>
  <c r="AG22" i="2"/>
  <c r="AG20" i="2"/>
  <c r="AG18" i="2"/>
  <c r="AG16" i="2"/>
  <c r="AG21" i="2"/>
  <c r="AG17" i="2"/>
  <c r="AH4" i="2"/>
  <c r="AE3" i="2"/>
  <c r="AH116" i="2" l="1"/>
  <c r="AH60" i="2"/>
  <c r="AH179" i="2"/>
  <c r="AH99" i="2"/>
  <c r="AH43" i="2"/>
  <c r="AH162" i="2"/>
  <c r="AH82" i="2"/>
  <c r="AH26" i="2"/>
  <c r="AH145" i="2"/>
  <c r="AH65" i="2"/>
  <c r="AH184" i="2"/>
  <c r="AH128" i="2"/>
  <c r="AH167" i="2"/>
  <c r="AH111" i="2"/>
  <c r="AH133" i="2"/>
  <c r="AH48" i="2"/>
  <c r="AH77" i="2"/>
  <c r="AH31" i="2"/>
  <c r="AH94" i="2"/>
  <c r="AH150" i="2"/>
  <c r="AH192" i="2"/>
  <c r="AH70" i="2"/>
  <c r="AH58" i="2"/>
  <c r="AH53" i="2"/>
  <c r="AH81" i="2"/>
  <c r="AH130" i="2"/>
  <c r="AH86" i="2"/>
  <c r="AH55" i="2"/>
  <c r="AH107" i="2"/>
  <c r="AH87" i="2"/>
  <c r="AH35" i="2"/>
  <c r="AH69" i="2"/>
  <c r="AH158" i="2"/>
  <c r="AH123" i="2"/>
  <c r="AH178" i="2"/>
  <c r="AH76" i="2"/>
  <c r="AH156" i="2"/>
  <c r="AH104" i="2"/>
  <c r="AH141" i="2"/>
  <c r="AH61" i="2"/>
  <c r="AH102" i="2"/>
  <c r="AH144" i="2"/>
  <c r="AH62" i="2"/>
  <c r="AH189" i="2"/>
  <c r="AH46" i="2"/>
  <c r="AH24" i="2"/>
  <c r="AH90" i="2"/>
  <c r="AH59" i="2"/>
  <c r="AH34" i="2"/>
  <c r="AH42" i="2"/>
  <c r="AH131" i="2"/>
  <c r="AH153" i="2"/>
  <c r="AH57" i="2"/>
  <c r="AH97" i="2"/>
  <c r="AH88" i="2"/>
  <c r="AH137" i="2"/>
  <c r="AH45" i="2"/>
  <c r="AH181" i="2"/>
  <c r="AH172" i="2"/>
  <c r="AH140" i="2"/>
  <c r="AH56" i="2"/>
  <c r="AH73" i="2"/>
  <c r="AH41" i="2"/>
  <c r="AH118" i="2"/>
  <c r="AH95" i="2"/>
  <c r="AH36" i="2"/>
  <c r="AH147" i="2"/>
  <c r="AH160" i="2"/>
  <c r="AH28" i="2"/>
  <c r="AH100" i="2"/>
  <c r="AH103" i="2"/>
  <c r="AH27" i="2"/>
  <c r="AH109" i="2"/>
  <c r="AH50" i="2"/>
  <c r="AH135" i="2"/>
  <c r="AH124" i="2"/>
  <c r="AH110" i="2"/>
  <c r="AH142" i="2"/>
  <c r="AH83" i="2"/>
  <c r="AH166" i="2"/>
  <c r="AH29" i="2"/>
  <c r="AH74" i="2"/>
  <c r="AH98" i="2"/>
  <c r="AH80" i="2"/>
  <c r="AH33" i="2"/>
  <c r="AH91" i="2"/>
  <c r="AH176" i="2"/>
  <c r="AH126" i="2"/>
  <c r="AH105" i="2"/>
  <c r="AH149" i="2"/>
  <c r="AH79" i="2"/>
  <c r="AH127" i="2"/>
  <c r="AH40" i="2"/>
  <c r="AH63" i="2"/>
  <c r="AH151" i="2"/>
  <c r="AH113" i="2"/>
  <c r="AH165" i="2"/>
  <c r="AH155" i="2"/>
  <c r="AH159" i="2"/>
  <c r="AH193" i="2"/>
  <c r="AH108" i="2"/>
  <c r="AH96" i="2"/>
  <c r="AH154" i="2"/>
  <c r="AH186" i="2"/>
  <c r="AH138" i="2"/>
  <c r="AH175" i="2"/>
  <c r="AH191" i="2"/>
  <c r="AH169" i="2"/>
  <c r="AH170" i="2"/>
  <c r="AH72" i="2"/>
  <c r="AH114" i="2"/>
  <c r="AH183" i="2"/>
  <c r="AH164" i="2"/>
  <c r="AH168" i="2"/>
  <c r="AH146" i="2"/>
  <c r="AH190" i="2"/>
  <c r="AH173" i="2"/>
  <c r="AH171" i="2"/>
  <c r="AH157" i="2"/>
  <c r="AH185" i="2"/>
  <c r="AH187" i="2"/>
  <c r="AH125" i="2"/>
  <c r="AH139" i="2"/>
  <c r="AH129" i="2"/>
  <c r="AH122" i="2"/>
  <c r="AH84" i="2"/>
  <c r="AH180" i="2"/>
  <c r="AH93" i="2"/>
  <c r="AH148" i="2"/>
  <c r="AH177" i="2"/>
  <c r="AH106" i="2"/>
  <c r="AH75" i="2"/>
  <c r="AH78" i="2"/>
  <c r="AH152" i="2"/>
  <c r="AH182" i="2"/>
  <c r="AH117" i="2"/>
  <c r="AH85" i="2"/>
  <c r="AH174" i="2"/>
  <c r="AH188" i="2"/>
  <c r="AH163" i="2"/>
  <c r="AH120" i="2"/>
  <c r="AH121" i="2"/>
  <c r="AH143" i="2"/>
  <c r="AH134" i="2"/>
  <c r="AH92" i="2"/>
  <c r="AH115" i="2"/>
  <c r="AH119" i="2"/>
  <c r="AH89" i="2"/>
  <c r="AH71" i="2"/>
  <c r="AH67" i="2"/>
  <c r="AH66" i="2"/>
  <c r="AH47" i="2"/>
  <c r="AH112" i="2"/>
  <c r="AH136" i="2"/>
  <c r="AH54" i="2"/>
  <c r="AH51" i="2"/>
  <c r="AH38" i="2"/>
  <c r="AH37" i="2"/>
  <c r="AH49" i="2"/>
  <c r="AH161" i="2"/>
  <c r="AH132" i="2"/>
  <c r="AH68" i="2"/>
  <c r="AH101" i="2"/>
  <c r="AH32" i="2"/>
  <c r="AH64" i="2"/>
  <c r="AH52" i="2"/>
  <c r="AH39" i="2"/>
  <c r="AH30" i="2"/>
  <c r="AH25" i="2"/>
  <c r="AH44" i="2"/>
  <c r="AH23" i="2"/>
  <c r="AH9" i="2"/>
  <c r="AH14" i="2"/>
  <c r="AH7" i="2"/>
  <c r="AH8" i="2"/>
  <c r="AH11" i="2"/>
  <c r="AH13" i="2"/>
  <c r="AH10" i="2"/>
  <c r="AH12" i="2"/>
  <c r="AH15" i="2"/>
  <c r="AH19" i="2"/>
  <c r="AH22" i="2"/>
  <c r="AH20" i="2"/>
  <c r="AH18" i="2"/>
  <c r="AH16" i="2"/>
  <c r="AH21" i="2"/>
  <c r="AH17" i="2"/>
  <c r="AF3" i="2"/>
  <c r="E4" i="1"/>
</calcChain>
</file>

<file path=xl/sharedStrings.xml><?xml version="1.0" encoding="utf-8"?>
<sst xmlns="http://schemas.openxmlformats.org/spreadsheetml/2006/main" count="817" uniqueCount="245">
  <si>
    <t>Antérieur</t>
  </si>
  <si>
    <t>Prochaine</t>
  </si>
  <si>
    <t>P</t>
  </si>
  <si>
    <t>Unité</t>
  </si>
  <si>
    <t>tps en jours</t>
  </si>
  <si>
    <t>Semaine</t>
  </si>
  <si>
    <t>Mois</t>
  </si>
  <si>
    <t>Trimestre</t>
  </si>
  <si>
    <t>Année</t>
  </si>
  <si>
    <t>Périodicité</t>
  </si>
  <si>
    <t>Date Intervention</t>
  </si>
  <si>
    <t>Opérations de Maintenance</t>
  </si>
  <si>
    <t>test information issue de la liste</t>
  </si>
  <si>
    <t>Calcul du Nbr de jour</t>
  </si>
  <si>
    <t>Nbr Pen Jrs</t>
  </si>
  <si>
    <t>P en jours</t>
  </si>
  <si>
    <t>Début Intervention</t>
  </si>
  <si>
    <t>Fin d'intervention</t>
  </si>
  <si>
    <t>Jour(s)</t>
  </si>
  <si>
    <t>Semaine(s)</t>
  </si>
  <si>
    <t>Trimestre(s)</t>
  </si>
  <si>
    <t>Année(s)</t>
  </si>
  <si>
    <t>Jour</t>
  </si>
  <si>
    <t>Durée (en min)</t>
  </si>
  <si>
    <t>Durée d'intervention en min</t>
  </si>
  <si>
    <t>Cout en €</t>
  </si>
  <si>
    <t>Dates</t>
  </si>
  <si>
    <t>Jour Fériés</t>
  </si>
  <si>
    <t>La Toussaint</t>
  </si>
  <si>
    <t>Armistice 1918</t>
  </si>
  <si>
    <t>Noël</t>
  </si>
  <si>
    <t>Lundi de pâques</t>
  </si>
  <si>
    <t>Fête du travail</t>
  </si>
  <si>
    <t>Victoire 1945</t>
  </si>
  <si>
    <t>Lundi de Pentecôte</t>
  </si>
  <si>
    <t>Fête nationale</t>
  </si>
  <si>
    <t>L'Assomption</t>
  </si>
  <si>
    <t>Entrez l'année du fichier ci à droite</t>
  </si>
  <si>
    <t>Vendredi Saint (Alsace)</t>
  </si>
  <si>
    <t>St Etienne (Alsace)</t>
  </si>
  <si>
    <t>²</t>
  </si>
  <si>
    <t>Vérifier sécurité (anti-flash, relais surintensité…) HF11</t>
  </si>
  <si>
    <t>Vérifier fonctionnement arrêts d'urgence HF11</t>
  </si>
  <si>
    <t>Nettoyer les filtres sup/inf HF11</t>
  </si>
  <si>
    <t>Nettoyer le filtre moteur HF11</t>
  </si>
  <si>
    <t>Contrôler ARU HF11</t>
  </si>
  <si>
    <t>Contrôler les téflons HF11</t>
  </si>
  <si>
    <t>Congés</t>
  </si>
  <si>
    <t>Vérifier sécurité (anti-flash, relais surintensité…) HF1</t>
  </si>
  <si>
    <t>Vérifier abscence de fuite d'air HF1</t>
  </si>
  <si>
    <t>Vérifier fonctionnement arrêts d'urgence HF1</t>
  </si>
  <si>
    <t>Vidange du séparateur d'air HF1</t>
  </si>
  <si>
    <t>Contrôler la table de coupe HF1</t>
  </si>
  <si>
    <t>Contôler les clinquants HF1</t>
  </si>
  <si>
    <t>Nettoyer les filtres sup/inf HF1</t>
  </si>
  <si>
    <t>Nettoyer le filtre moteur HF1</t>
  </si>
  <si>
    <t>Contrôler ARU HF1</t>
  </si>
  <si>
    <t>Vérifier bouton M/A HF1</t>
  </si>
  <si>
    <t>Vérifier l'état et le fonctionnement HF1</t>
  </si>
  <si>
    <t>Contrôler les téflons HF1</t>
  </si>
  <si>
    <t>Serrer mes colonnes de guidages HF1</t>
  </si>
  <si>
    <t>Contôler la planéïté (électrode et table) HF1</t>
  </si>
  <si>
    <t>Contôler si pas d'amorçage HF1</t>
  </si>
  <si>
    <t>Contrôler la puissance HF1</t>
  </si>
  <si>
    <t>Vérifier abscence de fuite d'air HF11</t>
  </si>
  <si>
    <t>Vidange du séparateur d'air HF11</t>
  </si>
  <si>
    <t>Contrôler la table de coupe HF11</t>
  </si>
  <si>
    <t>Contôler les clinquants HF11</t>
  </si>
  <si>
    <t>Vérifier bouton M/A HF11</t>
  </si>
  <si>
    <t>Vérifier l'état et le fonctionnement HF11</t>
  </si>
  <si>
    <t>Serrer mes colonnes de guidages HF11</t>
  </si>
  <si>
    <t>Contôler la planéïté (électrode et table) HF11</t>
  </si>
  <si>
    <t>Contôler si pas d'amorçage HF11</t>
  </si>
  <si>
    <t>Contrôler la puissance HF11</t>
  </si>
  <si>
    <t>Vérifier sécurité (anti-flash, relais surintensité…) HF10</t>
  </si>
  <si>
    <t>Vérifier abscence de fuite d'air HF10</t>
  </si>
  <si>
    <t>Vérifier fonctionnement arrêts d'urgence HF10</t>
  </si>
  <si>
    <t>Vidange du séparateur d'air HF10</t>
  </si>
  <si>
    <t>Contrôler la table de coupe HF10</t>
  </si>
  <si>
    <t>Contôler les clinquants HF10</t>
  </si>
  <si>
    <t>Nettoyer les filtres sup/inf HF10</t>
  </si>
  <si>
    <t>Nettoyer le filtre moteur HF10</t>
  </si>
  <si>
    <t>Contrôler ARU HF10</t>
  </si>
  <si>
    <t>Vérifier bouton M/A HF10</t>
  </si>
  <si>
    <t>Vérifier l'état et le fonctionnement HF10</t>
  </si>
  <si>
    <t>Contrôler les téflons HF10</t>
  </si>
  <si>
    <t>Serrer mes colonnes de guidages HF10</t>
  </si>
  <si>
    <t>Contôler la planéïté (électrode et table) HF10</t>
  </si>
  <si>
    <t>Contôler si pas d'amorçage HF10</t>
  </si>
  <si>
    <t>Contrôler la puissance HF10</t>
  </si>
  <si>
    <t>Vérifier sécurité (anti-flash, relais surintensité…) HF9</t>
  </si>
  <si>
    <t>Vérifier abscence de fuite d'air HF9</t>
  </si>
  <si>
    <t>Vérifier fonctionnement arrêts d'urgence HF9</t>
  </si>
  <si>
    <t>Vidange du séparateur d'air HF9</t>
  </si>
  <si>
    <t>Contrôler la table de coupe HF9</t>
  </si>
  <si>
    <t>Contôler les clinquants HF9</t>
  </si>
  <si>
    <t>Nettoyer les filtres sup/inf HF9</t>
  </si>
  <si>
    <t>Nettoyer le filtre moteur HF9</t>
  </si>
  <si>
    <t>Contrôler ARU HF9</t>
  </si>
  <si>
    <t>Vérifier bouton M/A HF9</t>
  </si>
  <si>
    <t>Vérifier l'état et le fonctionnement HF9</t>
  </si>
  <si>
    <t>Contrôler les téflons HF9</t>
  </si>
  <si>
    <t>Serrer mes colonnes de guidages HF9</t>
  </si>
  <si>
    <t>Contôler la planéïté (électrode et table) HF9</t>
  </si>
  <si>
    <t>Contôler si pas d'amorçage HF9</t>
  </si>
  <si>
    <t>Contrôler la puissance HF9</t>
  </si>
  <si>
    <t>Vérifier sécurité (anti-flash, relais surintensité…) HF8</t>
  </si>
  <si>
    <t>Vérifier abscence de fuite d'air HF8</t>
  </si>
  <si>
    <t>Vérifier fonctionnement arrêts d'urgence HF8</t>
  </si>
  <si>
    <t>Vidange du séparateur d'air HF8</t>
  </si>
  <si>
    <t>Contrôler la table de coupe HF8</t>
  </si>
  <si>
    <t>Contôler les clinquants HF8</t>
  </si>
  <si>
    <t>Nettoyer les filtres sup/inf HF8</t>
  </si>
  <si>
    <t>Nettoyer le filtre moteur HF8</t>
  </si>
  <si>
    <t>Contrôler ARU HF8</t>
  </si>
  <si>
    <t>Vérifier bouton M/A HF8</t>
  </si>
  <si>
    <t>Vérifier l'état et le fonctionnement HF8</t>
  </si>
  <si>
    <t>Contrôler les téflons HF8</t>
  </si>
  <si>
    <t>Serrer mes colonnes de guidages HF8</t>
  </si>
  <si>
    <t>Contôler la planéïté (électrode et table) HF8</t>
  </si>
  <si>
    <t>Contôler si pas d'amorçage HF8</t>
  </si>
  <si>
    <t>Contrôler la puissance HF8</t>
  </si>
  <si>
    <t>Vérifier sécurité (anti-flash, relais surintensité…) HF7</t>
  </si>
  <si>
    <t>Vérifier abscence de fuite d'air HF7</t>
  </si>
  <si>
    <t>Vérifier fonctionnement arrêts d'urgence HF7</t>
  </si>
  <si>
    <t>Vidange du séparateur d'air HF7</t>
  </si>
  <si>
    <t>Contrôler la table de coupe HF7</t>
  </si>
  <si>
    <t>Contôler les clinquants HF7</t>
  </si>
  <si>
    <t>Nettoyer les filtres sup/inf HF7</t>
  </si>
  <si>
    <t>Nettoyer le filtre moteur HF7</t>
  </si>
  <si>
    <t>Contrôler ARU HF7</t>
  </si>
  <si>
    <t>Vérifier bouton M/A HF7</t>
  </si>
  <si>
    <t>Vérifier l'état et le fonctionnement HF7</t>
  </si>
  <si>
    <t>Contrôler les téflons HF7</t>
  </si>
  <si>
    <t>Serrer mes colonnes de guidages HF7</t>
  </si>
  <si>
    <t>Contôler la planéïté (électrode et table) HF7</t>
  </si>
  <si>
    <t>Contôler si pas d'amorçage HF7</t>
  </si>
  <si>
    <t>Contrôler la puissance HF7</t>
  </si>
  <si>
    <t>Vérifier sécurité (anti-flash, relais surintensité…) HF6</t>
  </si>
  <si>
    <t>Vérifier abscence de fuite d'air HF6</t>
  </si>
  <si>
    <t>Vérifier fonctionnement arrêts d'urgence HF6</t>
  </si>
  <si>
    <t>Vidange du séparateur d'air HF6</t>
  </si>
  <si>
    <t>Contrôler la table de coupe HF6</t>
  </si>
  <si>
    <t>Contôler les clinquants HF6</t>
  </si>
  <si>
    <t>Nettoyer les filtres sup/inf HF6</t>
  </si>
  <si>
    <t>Nettoyer le filtre moteur HF6</t>
  </si>
  <si>
    <t>Contrôler ARU HF6</t>
  </si>
  <si>
    <t>Vérifier bouton M/A HF6</t>
  </si>
  <si>
    <t>Vérifier l'état et le fonctionnement HF6</t>
  </si>
  <si>
    <t>Contrôler les téflons HF6</t>
  </si>
  <si>
    <t>Serrer mes colonnes de guidages HF6</t>
  </si>
  <si>
    <t>Contôler la planéïté (électrode et table) HF6</t>
  </si>
  <si>
    <t>Contôler si pas d'amorçage HF6</t>
  </si>
  <si>
    <t>Contrôler la puissance HF6</t>
  </si>
  <si>
    <t>Vérifier sécurité (anti-flash, relais surintensité…) HF5</t>
  </si>
  <si>
    <t>Vérifier abscence de fuite d'air HF5</t>
  </si>
  <si>
    <t>Vérifier fonctionnement arrêts d'urgence HF5</t>
  </si>
  <si>
    <t>Vidange du séparateur d'air HF5</t>
  </si>
  <si>
    <t>Contrôler la table de coupe HF5</t>
  </si>
  <si>
    <t>Contôler les clinquants HF5</t>
  </si>
  <si>
    <t>Nettoyer les filtres sup/inf HF5</t>
  </si>
  <si>
    <t>Nettoyer le filtre moteur HF5</t>
  </si>
  <si>
    <t>Contrôler ARU HF5</t>
  </si>
  <si>
    <t>Vérifier bouton M/A HF5</t>
  </si>
  <si>
    <t>Vérifier l'état et le fonctionnement HF5</t>
  </si>
  <si>
    <t>Contrôler les téflons HF5</t>
  </si>
  <si>
    <t>Serrer mes colonnes de guidages HF5</t>
  </si>
  <si>
    <t>Contôler la planéïté (électrode et table) HF5</t>
  </si>
  <si>
    <t>Contôler si pas d'amorçage HF5</t>
  </si>
  <si>
    <t>Contrôler la puissance HF5</t>
  </si>
  <si>
    <t>Vérifier sécurité (anti-flash, relais surintensité…) HF4</t>
  </si>
  <si>
    <t>Vérifier abscence de fuite d'air HF4</t>
  </si>
  <si>
    <t>Vérifier fonctionnement arrêts d'urgence HF4</t>
  </si>
  <si>
    <t>Vidange du séparateur d'air HF4</t>
  </si>
  <si>
    <t>Contrôler la table de coupe HF4</t>
  </si>
  <si>
    <t>Contôler les clinquants HF4</t>
  </si>
  <si>
    <t>Nettoyer les filtres sup/inf HF4</t>
  </si>
  <si>
    <t>Nettoyer le filtre moteur HF4</t>
  </si>
  <si>
    <t>Contrôler ARU HF4</t>
  </si>
  <si>
    <t>Vérifier bouton M/A HF4</t>
  </si>
  <si>
    <t>Vérifier l'état et le fonctionnement HF4</t>
  </si>
  <si>
    <t>Contrôler les téflons HF4</t>
  </si>
  <si>
    <t>Serrer mes colonnes de guidages HF4</t>
  </si>
  <si>
    <t>Contôler la planéïté (électrode et table) HF4</t>
  </si>
  <si>
    <t>Contôler si pas d'amorçage HF4</t>
  </si>
  <si>
    <t>Contrôler la puissance HF4</t>
  </si>
  <si>
    <t>Vérifier sécurité (anti-flash, relais surintensité…) HF3</t>
  </si>
  <si>
    <t>Vérifier abscence de fuite d'air HF3</t>
  </si>
  <si>
    <t>Vérifier fonctionnement arrêts d'urgence HF3</t>
  </si>
  <si>
    <t>Vidange du séparateur d'air HF3</t>
  </si>
  <si>
    <t>Contrôler la table de coupe HF3</t>
  </si>
  <si>
    <t>Contôler les clinquants HF3</t>
  </si>
  <si>
    <t>Nettoyer les filtres sup/inf HF3</t>
  </si>
  <si>
    <t>Nettoyer le filtre moteur HF3</t>
  </si>
  <si>
    <t>Contrôler ARU HF3</t>
  </si>
  <si>
    <t>Vérifier bouton M/A HF3</t>
  </si>
  <si>
    <t>Vérifier l'état et le fonctionnement HF3</t>
  </si>
  <si>
    <t>Contrôler les téflons HF3</t>
  </si>
  <si>
    <t>Serrer mes colonnes de guidages HF3</t>
  </si>
  <si>
    <t>Contôler la planéïté (électrode et table) HF3</t>
  </si>
  <si>
    <t>Contôler si pas d'amorçage HF3</t>
  </si>
  <si>
    <t>Contrôler la puissance HF3</t>
  </si>
  <si>
    <t>Vérifier sécurité (anti-flash, relais surintensité…) HF2</t>
  </si>
  <si>
    <t>Vérifier abscence de fuite d'air HF2</t>
  </si>
  <si>
    <t>Vérifier fonctionnement arrêts d'urgence HF2</t>
  </si>
  <si>
    <t>Vidange du séparateur d'air HF2</t>
  </si>
  <si>
    <t>Contrôler la table de coupe HF2</t>
  </si>
  <si>
    <t>Contôler les clinquants HF2</t>
  </si>
  <si>
    <t>Nettoyer les filtres sup/inf HF2</t>
  </si>
  <si>
    <t>Nettoyer le filtre moteur HF2</t>
  </si>
  <si>
    <t>Contrôler ARU HF2</t>
  </si>
  <si>
    <t>Vérifier bouton M/A HF2</t>
  </si>
  <si>
    <t>Vérifier l'état et le fonctionnement HF2</t>
  </si>
  <si>
    <t>Contrôler les téflons HF2</t>
  </si>
  <si>
    <t>Serrer mes colonnes de guidages HF2</t>
  </si>
  <si>
    <t>Contôler la planéïté (électrode et table) HF2</t>
  </si>
  <si>
    <t>Contôler si pas d'amorçage HF2</t>
  </si>
  <si>
    <t>Contrôler la puissance HF2</t>
  </si>
  <si>
    <t>HF1</t>
  </si>
  <si>
    <t>HF11</t>
  </si>
  <si>
    <t>HF10</t>
  </si>
  <si>
    <t>HF9</t>
  </si>
  <si>
    <t>HF8</t>
  </si>
  <si>
    <t>HF7</t>
  </si>
  <si>
    <t>HF6</t>
  </si>
  <si>
    <t>HF5</t>
  </si>
  <si>
    <t>HF4</t>
  </si>
  <si>
    <t>HF3</t>
  </si>
  <si>
    <t>HF2</t>
  </si>
  <si>
    <t>Tarifs</t>
  </si>
  <si>
    <t>http://forum.excel-pratique.com/excel/exclure-weekend-et-jour-feries-planning-t77406.html</t>
  </si>
  <si>
    <t>Lundi</t>
  </si>
  <si>
    <t>L</t>
  </si>
  <si>
    <t>Mardi</t>
  </si>
  <si>
    <t>Ma</t>
  </si>
  <si>
    <t>Mercredi</t>
  </si>
  <si>
    <t>Mer</t>
  </si>
  <si>
    <t>Jeudi</t>
  </si>
  <si>
    <t>J</t>
  </si>
  <si>
    <t>Vendredi</t>
  </si>
  <si>
    <t>V</t>
  </si>
  <si>
    <t>Samedi</t>
  </si>
  <si>
    <t>S</t>
  </si>
  <si>
    <t>Dimance</t>
  </si>
  <si>
    <t>D</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</si>
</sst>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d/mm/yy;@"/>
    <numFmt numFmtId="165" formatCode="0.0"/>
    <numFmt numFmtId="166" formatCode="mm/yy"/>
    <numFmt numFmtId="167" formatCode=";;;"/>
  </numFmts>
  <fonts count="13" x14ac:knownFonts="1">
    <font>
      <sz val="11"/>
      <color theme="1"/>
      <name val="Calibri"/>
      <family val="2"/>
      <scheme val="minor"/>
    </font>
    <font>
      <sz val="11"/>
      <color theme="0"/>
      <name val="Calibri"/>
      <family val="2"/>
      <scheme val="minor"/>
    </font>
    <font>
      <b/>
      <sz val="1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sz val="11"/>
      <name val="Calibri"/>
      <family val="2"/>
      <scheme val="minor"/>
    </font>
    <font>
      <sz val="9"/>
      <color theme="1"/>
      <name val="Calibri"/>
      <family val="2"/>
      <scheme val="minor"/>
    </font>
    <font>
      <sz val="10"/>
      <name val="Calibri"/>
      <family val="2"/>
      <scheme val="minor"/>
    </font>
    <font>
      <b/>
      <sz val="72"/>
      <color theme="1"/>
      <name val="Calibri"/>
      <family val="2"/>
      <scheme val="minor"/>
    </font>
    <font>
      <b/>
      <sz val="20"/>
      <color theme="1"/>
      <name val="Calibri"/>
      <family val="2"/>
      <scheme val="minor"/>
    </font>
    <font>
      <u/>
      <sz val="11"/>
      <color theme="10"/>
      <name val="Calibri"/>
      <family val="2"/>
      <scheme val="minor"/>
    </font>
    <font>
      <sz val="11"/>
      <color rgb="FF000000"/>
      <name val="Calibri"/>
      <family val="2"/>
    </font>
  </fonts>
  <fills count="15">
    <fill>
      <patternFill patternType="none"/>
    </fill>
    <fill>
      <patternFill patternType="gray125"/>
    </fill>
    <fill>
      <patternFill patternType="solid">
        <fgColor rgb="FFFF0000"/>
        <bgColor indexed="64"/>
      </patternFill>
    </fill>
    <fill>
      <patternFill patternType="solid">
        <fgColor rgb="FF00B050"/>
        <bgColor indexed="64"/>
      </patternFill>
    </fill>
    <fill>
      <patternFill patternType="solid">
        <fgColor rgb="FF0070C0"/>
        <bgColor indexed="64"/>
      </patternFill>
    </fill>
    <fill>
      <patternFill patternType="solid">
        <fgColor theme="0"/>
        <bgColor indexed="64"/>
      </patternFill>
    </fill>
    <fill>
      <patternFill patternType="solid">
        <fgColor rgb="FF00B0F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rgb="FF66CCFF"/>
        <bgColor indexed="64"/>
      </patternFill>
    </fill>
    <fill>
      <patternFill patternType="solid">
        <fgColor rgb="FFFF9999"/>
        <bgColor indexed="64"/>
      </patternFill>
    </fill>
    <fill>
      <patternFill patternType="solid">
        <fgColor rgb="FF82C8FF"/>
        <bgColor indexed="64"/>
      </patternFill>
    </fill>
  </fills>
  <borders count="4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style="thick">
        <color indexed="64"/>
      </bottom>
      <diagonal/>
    </border>
    <border>
      <left style="medium">
        <color indexed="64"/>
      </left>
      <right/>
      <top/>
      <bottom style="thick">
        <color indexed="64"/>
      </bottom>
      <diagonal/>
    </border>
    <border>
      <left style="medium">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medium">
        <color indexed="64"/>
      </right>
      <top/>
      <bottom/>
      <diagonal/>
    </border>
    <border>
      <left style="thick">
        <color indexed="64"/>
      </left>
      <right style="medium">
        <color indexed="64"/>
      </right>
      <top/>
      <bottom style="thick">
        <color indexed="64"/>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ck">
        <color indexed="64"/>
      </bottom>
      <diagonal/>
    </border>
    <border>
      <left style="medium">
        <color indexed="64"/>
      </left>
      <right style="thick">
        <color indexed="64"/>
      </right>
      <top style="medium">
        <color indexed="64"/>
      </top>
      <bottom style="medium">
        <color indexed="64"/>
      </bottom>
      <diagonal/>
    </border>
    <border>
      <left/>
      <right style="thick">
        <color indexed="64"/>
      </right>
      <top/>
      <bottom style="medium">
        <color indexed="64"/>
      </bottom>
      <diagonal/>
    </border>
    <border>
      <left style="thick">
        <color indexed="64"/>
      </left>
      <right style="medium">
        <color indexed="64"/>
      </right>
      <top style="thick">
        <color indexed="64"/>
      </top>
      <bottom/>
      <diagonal/>
    </border>
    <border>
      <left style="medium">
        <color indexed="64"/>
      </left>
      <right/>
      <top style="thick">
        <color indexed="64"/>
      </top>
      <bottom style="medium">
        <color indexed="64"/>
      </bottom>
      <diagonal/>
    </border>
    <border>
      <left style="medium">
        <color indexed="64"/>
      </left>
      <right style="medium">
        <color indexed="64"/>
      </right>
      <top style="thick">
        <color indexed="64"/>
      </top>
      <bottom style="medium">
        <color indexed="64"/>
      </bottom>
      <diagonal/>
    </border>
    <border>
      <left style="thick">
        <color indexed="64"/>
      </left>
      <right style="medium">
        <color indexed="64"/>
      </right>
      <top style="thick">
        <color indexed="64"/>
      </top>
      <bottom style="medium">
        <color indexed="64"/>
      </bottom>
      <diagonal/>
    </border>
    <border>
      <left/>
      <right style="medium">
        <color indexed="64"/>
      </right>
      <top style="thick">
        <color indexed="64"/>
      </top>
      <bottom style="medium">
        <color indexed="64"/>
      </bottom>
      <diagonal/>
    </border>
    <border>
      <left style="medium">
        <color indexed="64"/>
      </left>
      <right style="thick">
        <color indexed="64"/>
      </right>
      <top style="thick">
        <color indexed="64"/>
      </top>
      <bottom style="medium">
        <color indexed="64"/>
      </bottom>
      <diagonal/>
    </border>
    <border>
      <left style="medium">
        <color indexed="64"/>
      </left>
      <right/>
      <top style="medium">
        <color indexed="64"/>
      </top>
      <bottom/>
      <diagonal/>
    </border>
    <border>
      <left/>
      <right style="thick">
        <color indexed="64"/>
      </right>
      <top/>
      <bottom/>
      <diagonal/>
    </border>
    <border>
      <left style="thick">
        <color indexed="64"/>
      </left>
      <right/>
      <top/>
      <bottom style="thick">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112">
    <xf numFmtId="0" fontId="0" fillId="0" borderId="0" xfId="0"/>
    <xf numFmtId="0" fontId="0" fillId="2" borderId="4" xfId="0" applyFill="1" applyBorder="1"/>
    <xf numFmtId="0" fontId="0" fillId="0" borderId="0" xfId="0" applyBorder="1" applyAlignment="1">
      <alignment horizontal="center" vertical="center"/>
    </xf>
    <xf numFmtId="14" fontId="1" fillId="0" borderId="0" xfId="0" applyNumberFormat="1" applyFont="1"/>
    <xf numFmtId="0" fontId="1" fillId="0" borderId="0" xfId="0" applyFont="1"/>
    <xf numFmtId="0" fontId="0" fillId="0" borderId="0" xfId="0" applyFont="1"/>
    <xf numFmtId="0" fontId="0" fillId="0" borderId="0" xfId="0" applyAlignment="1">
      <alignment horizontal="center" vertical="center"/>
    </xf>
    <xf numFmtId="0" fontId="3" fillId="0" borderId="0" xfId="0" applyFont="1"/>
    <xf numFmtId="0" fontId="0" fillId="7" borderId="0" xfId="0" applyFill="1" applyBorder="1" applyAlignment="1">
      <alignment horizontal="center" vertical="center"/>
    </xf>
    <xf numFmtId="0" fontId="0" fillId="7" borderId="0" xfId="0" applyNumberFormat="1" applyFill="1" applyBorder="1" applyAlignment="1">
      <alignment horizontal="center" vertical="center"/>
    </xf>
    <xf numFmtId="14" fontId="0" fillId="7" borderId="0" xfId="0" applyNumberFormat="1" applyFill="1" applyBorder="1" applyAlignment="1">
      <alignment horizontal="center" vertical="center"/>
    </xf>
    <xf numFmtId="0" fontId="3" fillId="7" borderId="0" xfId="0" applyFont="1" applyFill="1" applyBorder="1"/>
    <xf numFmtId="0" fontId="0" fillId="7" borderId="6" xfId="0" applyFill="1" applyBorder="1" applyAlignment="1">
      <alignment horizontal="center" vertical="center"/>
    </xf>
    <xf numFmtId="0" fontId="2" fillId="5" borderId="5" xfId="0" applyFont="1" applyFill="1" applyBorder="1" applyAlignment="1">
      <alignment horizontal="center"/>
    </xf>
    <xf numFmtId="0" fontId="0" fillId="0" borderId="7" xfId="0" applyNumberFormat="1" applyBorder="1" applyAlignment="1">
      <alignment horizontal="center" vertical="center"/>
    </xf>
    <xf numFmtId="164" fontId="0" fillId="0" borderId="7" xfId="0" applyNumberFormat="1" applyBorder="1" applyAlignment="1">
      <alignment horizontal="center" vertical="center"/>
    </xf>
    <xf numFmtId="0" fontId="4" fillId="6" borderId="3" xfId="0" applyFont="1" applyFill="1" applyBorder="1" applyAlignment="1">
      <alignment horizontal="center"/>
    </xf>
    <xf numFmtId="0" fontId="0" fillId="0" borderId="1" xfId="0" applyBorder="1"/>
    <xf numFmtId="0" fontId="0" fillId="0" borderId="3" xfId="0" applyBorder="1"/>
    <xf numFmtId="0" fontId="0" fillId="0" borderId="2" xfId="0" applyBorder="1" applyAlignment="1">
      <alignment horizontal="center" vertical="center"/>
    </xf>
    <xf numFmtId="0" fontId="0" fillId="0" borderId="3" xfId="0" applyBorder="1" applyAlignment="1">
      <alignment horizontal="center" vertical="center"/>
    </xf>
    <xf numFmtId="164" fontId="0" fillId="0" borderId="6" xfId="0" applyNumberFormat="1" applyBorder="1" applyAlignment="1">
      <alignment horizontal="center" vertical="center"/>
    </xf>
    <xf numFmtId="164" fontId="0" fillId="0" borderId="7" xfId="0" applyNumberFormat="1" applyFill="1" applyBorder="1" applyAlignment="1">
      <alignment horizontal="center" vertical="center"/>
    </xf>
    <xf numFmtId="0" fontId="0" fillId="0" borderId="7" xfId="0" applyNumberFormat="1" applyFill="1" applyBorder="1" applyAlignment="1">
      <alignment horizontal="center" vertical="center"/>
    </xf>
    <xf numFmtId="164" fontId="0" fillId="0" borderId="6" xfId="0" applyNumberFormat="1" applyFill="1" applyBorder="1" applyAlignment="1">
      <alignment horizontal="center" vertical="center"/>
    </xf>
    <xf numFmtId="164" fontId="0" fillId="0" borderId="12" xfId="0" applyNumberFormat="1" applyBorder="1" applyAlignment="1">
      <alignment horizontal="center" vertical="center"/>
    </xf>
    <xf numFmtId="164" fontId="0" fillId="0" borderId="7" xfId="0" applyNumberFormat="1" applyBorder="1" applyAlignment="1">
      <alignment horizontal="center"/>
    </xf>
    <xf numFmtId="164" fontId="0" fillId="0" borderId="12" xfId="0" applyNumberFormat="1" applyBorder="1" applyAlignment="1">
      <alignment horizontal="center"/>
    </xf>
    <xf numFmtId="0" fontId="0" fillId="10" borderId="11" xfId="0" applyFill="1" applyBorder="1" applyAlignment="1">
      <alignment horizontal="center" vertical="center"/>
    </xf>
    <xf numFmtId="0" fontId="7" fillId="10" borderId="11" xfId="0" applyFont="1" applyFill="1" applyBorder="1" applyAlignment="1">
      <alignment horizontal="center" vertical="center"/>
    </xf>
    <xf numFmtId="14" fontId="8" fillId="11" borderId="11" xfId="0" applyNumberFormat="1" applyFont="1" applyFill="1" applyBorder="1" applyAlignment="1">
      <alignment horizontal="center" vertical="center"/>
    </xf>
    <xf numFmtId="14" fontId="8" fillId="0" borderId="11" xfId="0" applyNumberFormat="1" applyFont="1" applyFill="1" applyBorder="1" applyAlignment="1">
      <alignment horizontal="center" vertical="center"/>
    </xf>
    <xf numFmtId="0" fontId="0" fillId="0" borderId="11" xfId="0" applyBorder="1" applyAlignment="1">
      <alignment horizontal="center"/>
    </xf>
    <xf numFmtId="0" fontId="8" fillId="11" borderId="11" xfId="0" applyFont="1" applyFill="1" applyBorder="1" applyAlignment="1">
      <alignment horizontal="left" vertical="center" indent="1"/>
    </xf>
    <xf numFmtId="16" fontId="8" fillId="11" borderId="11" xfId="0" applyNumberFormat="1" applyFont="1" applyFill="1" applyBorder="1" applyAlignment="1">
      <alignment horizontal="left" vertical="center" indent="1"/>
    </xf>
    <xf numFmtId="165" fontId="0" fillId="0" borderId="0" xfId="0" applyNumberFormat="1"/>
    <xf numFmtId="165" fontId="0" fillId="0" borderId="5" xfId="0" applyNumberFormat="1" applyBorder="1" applyAlignment="1">
      <alignment horizontal="center" vertical="center"/>
    </xf>
    <xf numFmtId="165" fontId="0" fillId="0" borderId="7" xfId="0" applyNumberFormat="1" applyBorder="1" applyAlignment="1">
      <alignment horizontal="center" vertical="center"/>
    </xf>
    <xf numFmtId="164" fontId="0" fillId="7" borderId="6" xfId="0" applyNumberFormat="1" applyFill="1" applyBorder="1" applyAlignment="1">
      <alignment horizontal="center" vertical="center"/>
    </xf>
    <xf numFmtId="164" fontId="0" fillId="7" borderId="16" xfId="0" applyNumberFormat="1" applyFill="1" applyBorder="1" applyAlignment="1">
      <alignment horizontal="center" vertical="center"/>
    </xf>
    <xf numFmtId="0" fontId="0" fillId="7" borderId="19" xfId="0" applyFont="1" applyFill="1" applyBorder="1"/>
    <xf numFmtId="0" fontId="0" fillId="0" borderId="19" xfId="0" applyFont="1" applyBorder="1" applyAlignment="1">
      <alignment horizontal="center"/>
    </xf>
    <xf numFmtId="0" fontId="2" fillId="5" borderId="25" xfId="0" applyFont="1" applyFill="1" applyBorder="1" applyAlignment="1">
      <alignment horizontal="center"/>
    </xf>
    <xf numFmtId="0" fontId="3" fillId="7" borderId="26" xfId="0" applyFont="1" applyFill="1" applyBorder="1"/>
    <xf numFmtId="0" fontId="0" fillId="0" borderId="0" xfId="0" applyBorder="1"/>
    <xf numFmtId="0" fontId="4" fillId="2" borderId="27" xfId="0" applyFont="1" applyFill="1" applyBorder="1" applyAlignment="1">
      <alignment horizontal="center"/>
    </xf>
    <xf numFmtId="0" fontId="2" fillId="8" borderId="28" xfId="0" applyFont="1" applyFill="1" applyBorder="1" applyAlignment="1">
      <alignment horizontal="center"/>
    </xf>
    <xf numFmtId="0" fontId="2" fillId="6" borderId="29" xfId="0" applyFont="1" applyFill="1" applyBorder="1" applyAlignment="1">
      <alignment horizontal="center"/>
    </xf>
    <xf numFmtId="0" fontId="4" fillId="9" borderId="29" xfId="0" applyFont="1" applyFill="1" applyBorder="1" applyAlignment="1">
      <alignment horizontal="center"/>
    </xf>
    <xf numFmtId="14" fontId="5" fillId="0" borderId="30" xfId="0" applyNumberFormat="1" applyFont="1" applyBorder="1" applyAlignment="1">
      <alignment horizontal="center" textRotation="68"/>
    </xf>
    <xf numFmtId="14" fontId="5" fillId="0" borderId="29" xfId="0" applyNumberFormat="1" applyFont="1" applyBorder="1" applyAlignment="1">
      <alignment horizontal="center" textRotation="68"/>
    </xf>
    <xf numFmtId="14" fontId="5" fillId="0" borderId="31" xfId="0" applyNumberFormat="1" applyFont="1" applyBorder="1" applyAlignment="1">
      <alignment horizontal="center" textRotation="68"/>
    </xf>
    <xf numFmtId="164" fontId="0" fillId="0" borderId="15" xfId="0" applyNumberFormat="1" applyFill="1" applyBorder="1" applyAlignment="1">
      <alignment horizontal="center" vertical="center"/>
    </xf>
    <xf numFmtId="0" fontId="0" fillId="7" borderId="0" xfId="0" applyFill="1" applyBorder="1" applyAlignment="1">
      <alignment horizontal="center"/>
    </xf>
    <xf numFmtId="164" fontId="0" fillId="7" borderId="7" xfId="0" applyNumberFormat="1" applyFill="1" applyBorder="1" applyAlignment="1">
      <alignment horizontal="center"/>
    </xf>
    <xf numFmtId="165" fontId="0" fillId="7" borderId="7" xfId="0" applyNumberFormat="1" applyFill="1" applyBorder="1" applyAlignment="1">
      <alignment horizontal="center" vertical="center"/>
    </xf>
    <xf numFmtId="0" fontId="0" fillId="7" borderId="0" xfId="0" applyFill="1" applyAlignment="1">
      <alignment horizontal="center" vertical="center"/>
    </xf>
    <xf numFmtId="165" fontId="0" fillId="0" borderId="1" xfId="0" applyNumberFormat="1" applyBorder="1" applyAlignment="1">
      <alignment horizontal="center" vertical="center"/>
    </xf>
    <xf numFmtId="0" fontId="0" fillId="0" borderId="0" xfId="0" applyNumberFormat="1" applyBorder="1" applyAlignment="1">
      <alignment horizontal="center" vertical="center"/>
    </xf>
    <xf numFmtId="0" fontId="0" fillId="0" borderId="0" xfId="0" applyNumberFormat="1" applyAlignment="1">
      <alignment horizontal="center" vertical="center"/>
    </xf>
    <xf numFmtId="165" fontId="0" fillId="7" borderId="33" xfId="0" applyNumberFormat="1" applyFill="1" applyBorder="1" applyAlignment="1">
      <alignment horizontal="center" vertical="center"/>
    </xf>
    <xf numFmtId="0" fontId="3" fillId="7" borderId="0" xfId="0" applyFont="1" applyFill="1"/>
    <xf numFmtId="0" fontId="4" fillId="3" borderId="15" xfId="0" applyNumberFormat="1" applyFont="1" applyFill="1" applyBorder="1" applyAlignment="1">
      <alignment horizontal="center" vertical="center"/>
    </xf>
    <xf numFmtId="0" fontId="0" fillId="0" borderId="11" xfId="0" applyBorder="1"/>
    <xf numFmtId="0" fontId="0" fillId="0" borderId="11" xfId="0" applyFont="1" applyBorder="1"/>
    <xf numFmtId="0" fontId="4" fillId="2" borderId="11" xfId="0" applyFont="1" applyFill="1" applyBorder="1" applyAlignment="1">
      <alignment horizontal="center"/>
    </xf>
    <xf numFmtId="0" fontId="4" fillId="2" borderId="35" xfId="0" applyFont="1" applyFill="1" applyBorder="1" applyAlignment="1">
      <alignment horizontal="center"/>
    </xf>
    <xf numFmtId="0" fontId="3" fillId="0" borderId="20" xfId="0" applyFont="1" applyBorder="1"/>
    <xf numFmtId="0" fontId="0" fillId="0" borderId="20" xfId="0" applyFill="1" applyBorder="1" applyAlignment="1">
      <alignment horizontal="center" vertical="center"/>
    </xf>
    <xf numFmtId="166" fontId="4" fillId="0" borderId="11" xfId="0" applyNumberFormat="1" applyFont="1" applyBorder="1" applyAlignment="1">
      <alignment horizontal="center"/>
    </xf>
    <xf numFmtId="0" fontId="6" fillId="0" borderId="0" xfId="0" applyFont="1"/>
    <xf numFmtId="0" fontId="6" fillId="0" borderId="0" xfId="0" applyFont="1" applyAlignment="1">
      <alignment horizontal="center"/>
    </xf>
    <xf numFmtId="167" fontId="6" fillId="0" borderId="14" xfId="0" applyNumberFormat="1" applyFont="1" applyFill="1" applyBorder="1" applyAlignment="1">
      <alignment horizontal="center" vertical="center"/>
    </xf>
    <xf numFmtId="167" fontId="6" fillId="0" borderId="10" xfId="0" applyNumberFormat="1" applyFont="1" applyFill="1" applyBorder="1" applyAlignment="1">
      <alignment horizontal="center" vertical="center"/>
    </xf>
    <xf numFmtId="167" fontId="6" fillId="0" borderId="11" xfId="0" applyNumberFormat="1" applyFont="1" applyFill="1" applyBorder="1" applyAlignment="1">
      <alignment horizontal="center"/>
    </xf>
    <xf numFmtId="167" fontId="6" fillId="0" borderId="11" xfId="0" applyNumberFormat="1" applyFont="1" applyFill="1" applyBorder="1" applyAlignment="1">
      <alignment horizontal="center" vertical="center"/>
    </xf>
    <xf numFmtId="167" fontId="6" fillId="0" borderId="10" xfId="0" applyNumberFormat="1" applyFont="1" applyFill="1" applyBorder="1" applyAlignment="1">
      <alignment horizontal="center"/>
    </xf>
    <xf numFmtId="167" fontId="6" fillId="0" borderId="8" xfId="0" applyNumberFormat="1" applyFont="1" applyFill="1" applyBorder="1" applyAlignment="1">
      <alignment horizontal="center"/>
    </xf>
    <xf numFmtId="167" fontId="6" fillId="0" borderId="9" xfId="0" applyNumberFormat="1" applyFont="1" applyFill="1" applyBorder="1" applyAlignment="1">
      <alignment horizontal="center"/>
    </xf>
    <xf numFmtId="167" fontId="6" fillId="0" borderId="17" xfId="0" applyNumberFormat="1" applyFont="1" applyFill="1" applyBorder="1" applyAlignment="1">
      <alignment horizontal="center"/>
    </xf>
    <xf numFmtId="167" fontId="6" fillId="0" borderId="18" xfId="0" applyNumberFormat="1" applyFont="1" applyFill="1" applyBorder="1" applyAlignment="1">
      <alignment horizontal="center"/>
    </xf>
    <xf numFmtId="167" fontId="6" fillId="0" borderId="8" xfId="0" applyNumberFormat="1" applyFont="1" applyFill="1" applyBorder="1" applyAlignment="1">
      <alignment horizontal="center" vertical="center"/>
    </xf>
    <xf numFmtId="167" fontId="6" fillId="0" borderId="9" xfId="0" applyNumberFormat="1" applyFont="1" applyFill="1" applyBorder="1" applyAlignment="1">
      <alignment horizontal="center" vertical="center"/>
    </xf>
    <xf numFmtId="14" fontId="5" fillId="13" borderId="29" xfId="0" applyNumberFormat="1" applyFont="1" applyFill="1" applyBorder="1" applyAlignment="1">
      <alignment horizontal="center" textRotation="68"/>
    </xf>
    <xf numFmtId="14" fontId="5" fillId="13" borderId="28" xfId="0" applyNumberFormat="1" applyFont="1" applyFill="1" applyBorder="1" applyAlignment="1">
      <alignment horizontal="center" textRotation="68"/>
    </xf>
    <xf numFmtId="14" fontId="5" fillId="13" borderId="32" xfId="0" applyNumberFormat="1" applyFont="1" applyFill="1" applyBorder="1" applyAlignment="1">
      <alignment horizontal="center" textRotation="68"/>
    </xf>
    <xf numFmtId="14" fontId="5" fillId="14" borderId="29" xfId="0" applyNumberFormat="1" applyFont="1" applyFill="1" applyBorder="1" applyAlignment="1">
      <alignment horizontal="center" textRotation="68"/>
    </xf>
    <xf numFmtId="0" fontId="11" fillId="0" borderId="0" xfId="1"/>
    <xf numFmtId="167" fontId="6" fillId="0" borderId="21" xfId="0" applyNumberFormat="1" applyFont="1" applyFill="1" applyBorder="1" applyAlignment="1">
      <alignment horizontal="center" vertical="center"/>
    </xf>
    <xf numFmtId="167" fontId="6" fillId="0" borderId="22" xfId="0" applyNumberFormat="1" applyFont="1" applyFill="1" applyBorder="1" applyAlignment="1">
      <alignment horizontal="center" vertical="center"/>
    </xf>
    <xf numFmtId="167" fontId="6" fillId="0" borderId="22" xfId="0" applyNumberFormat="1" applyFont="1" applyFill="1" applyBorder="1" applyAlignment="1">
      <alignment horizontal="center"/>
    </xf>
    <xf numFmtId="167" fontId="6" fillId="0" borderId="23" xfId="0" applyNumberFormat="1" applyFont="1" applyFill="1" applyBorder="1" applyAlignment="1">
      <alignment horizontal="center"/>
    </xf>
    <xf numFmtId="167" fontId="6" fillId="0" borderId="24" xfId="0" applyNumberFormat="1" applyFont="1" applyFill="1" applyBorder="1" applyAlignment="1">
      <alignment horizontal="center"/>
    </xf>
    <xf numFmtId="167" fontId="6" fillId="0" borderId="23" xfId="0" applyNumberFormat="1" applyFont="1" applyFill="1" applyBorder="1" applyAlignment="1">
      <alignment horizontal="center" vertical="center"/>
    </xf>
    <xf numFmtId="167" fontId="6" fillId="0" borderId="13" xfId="0" applyNumberFormat="1" applyFont="1" applyFill="1" applyBorder="1" applyAlignment="1">
      <alignment horizontal="center" vertical="center"/>
    </xf>
    <xf numFmtId="0" fontId="9" fillId="0" borderId="34" xfId="0" applyFont="1" applyBorder="1" applyAlignment="1">
      <alignment horizontal="center" vertical="center" textRotation="90"/>
    </xf>
    <xf numFmtId="0" fontId="0" fillId="3" borderId="1" xfId="0" applyFill="1" applyBorder="1" applyAlignment="1">
      <alignment horizontal="center"/>
    </xf>
    <xf numFmtId="0" fontId="0" fillId="3" borderId="3" xfId="0" applyFill="1" applyBorder="1" applyAlignment="1">
      <alignment horizontal="center"/>
    </xf>
    <xf numFmtId="0" fontId="6" fillId="0" borderId="0" xfId="0" applyFont="1" applyAlignment="1">
      <alignment horizontal="center"/>
    </xf>
    <xf numFmtId="0" fontId="0" fillId="4" borderId="1" xfId="0" applyFill="1" applyBorder="1" applyAlignment="1">
      <alignment horizontal="center"/>
    </xf>
    <xf numFmtId="0" fontId="0" fillId="4" borderId="2" xfId="0" applyFill="1" applyBorder="1" applyAlignment="1">
      <alignment horizontal="center"/>
    </xf>
    <xf numFmtId="0" fontId="0" fillId="4" borderId="3" xfId="0" applyFill="1" applyBorder="1" applyAlignment="1">
      <alignment horizontal="center"/>
    </xf>
    <xf numFmtId="0" fontId="10" fillId="12" borderId="11" xfId="0" applyFont="1" applyFill="1" applyBorder="1" applyAlignment="1">
      <alignment horizontal="center"/>
    </xf>
    <xf numFmtId="0" fontId="6" fillId="0" borderId="0" xfId="0" applyFont="1" applyFill="1" applyBorder="1"/>
    <xf numFmtId="0" fontId="6" fillId="0" borderId="36" xfId="0" applyFont="1" applyFill="1" applyBorder="1"/>
    <xf numFmtId="0" fontId="6" fillId="0" borderId="37" xfId="0" applyFont="1" applyFill="1" applyBorder="1"/>
    <xf numFmtId="0" fontId="6" fillId="0" borderId="38" xfId="0" applyFont="1" applyFill="1" applyBorder="1"/>
    <xf numFmtId="0" fontId="6" fillId="0" borderId="39" xfId="0" applyFont="1" applyFill="1" applyBorder="1"/>
    <xf numFmtId="0" fontId="6" fillId="0" borderId="40" xfId="0" applyFont="1" applyFill="1" applyBorder="1"/>
    <xf numFmtId="0" fontId="6" fillId="0" borderId="41" xfId="0" applyFont="1" applyFill="1" applyBorder="1"/>
    <xf numFmtId="0" fontId="6" fillId="0" borderId="42" xfId="0" applyFont="1" applyFill="1" applyBorder="1"/>
    <xf numFmtId="0" fontId="6" fillId="0" borderId="43" xfId="0" applyFont="1" applyFill="1" applyBorder="1"/>
  </cellXfs>
  <cellStyles count="2">
    <cellStyle name="Lien hypertexte" xfId="1" builtinId="8"/>
    <cellStyle name="Normal" xfId="0" builtinId="0"/>
  </cellStyles>
  <dxfs count="15">
    <dxf>
      <font>
        <color rgb="FFC00000"/>
      </font>
      <fill>
        <patternFill>
          <bgColor rgb="FFFF7C80"/>
        </patternFill>
      </fill>
    </dxf>
    <dxf>
      <font>
        <color rgb="FF0070C0"/>
      </font>
      <fill>
        <patternFill>
          <bgColor rgb="FF66CCFF"/>
        </patternFill>
      </fill>
    </dxf>
    <dxf>
      <font>
        <color rgb="FFFF0000"/>
      </font>
      <fill>
        <patternFill>
          <bgColor rgb="FFFF9999"/>
        </patternFill>
      </fill>
    </dxf>
    <dxf>
      <font>
        <color rgb="FFFF0000"/>
      </font>
      <fill>
        <patternFill>
          <bgColor rgb="FFFF9999"/>
        </patternFill>
      </fill>
    </dxf>
    <dxf>
      <fill>
        <patternFill>
          <bgColor rgb="FF00B0F0"/>
        </patternFill>
      </fill>
    </dxf>
    <dxf>
      <font>
        <color rgb="FFFF0000"/>
      </font>
      <fill>
        <patternFill>
          <bgColor rgb="FFFF9999"/>
        </patternFill>
      </fill>
    </dxf>
    <dxf>
      <font>
        <color rgb="FFFF0000"/>
      </font>
      <fill>
        <patternFill>
          <bgColor rgb="FFFF9999"/>
        </patternFill>
      </fill>
    </dxf>
    <dxf>
      <fill>
        <patternFill>
          <bgColor rgb="FF00B0F0"/>
        </patternFill>
      </fill>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numFmt numFmtId="165" formatCode="0.0"/>
      <border diagonalUp="0" diagonalDown="0" outline="0">
        <left style="medium">
          <color indexed="64"/>
        </left>
        <right/>
        <top style="medium">
          <color auto="1"/>
        </top>
        <bottom style="medium">
          <color auto="1"/>
        </bottom>
      </border>
    </dxf>
    <dxf>
      <numFmt numFmtId="164" formatCode="dd/mm/yy;@"/>
      <border diagonalUp="0" diagonalDown="0">
        <left style="medium">
          <color indexed="64"/>
        </left>
        <right style="medium">
          <color indexed="64"/>
        </right>
        <top/>
        <bottom/>
      </border>
    </dxf>
    <dxf>
      <border diagonalUp="0" diagonalDown="0">
        <left style="medium">
          <color indexed="64"/>
        </left>
        <right style="medium">
          <color indexed="64"/>
        </right>
        <top/>
        <bottom/>
        <vertical/>
        <horizontal/>
      </border>
    </dxf>
    <dxf>
      <border diagonalUp="0" diagonalDown="0">
        <left style="medium">
          <color indexed="64"/>
        </left>
        <right style="medium">
          <color indexed="64"/>
        </right>
        <top style="medium">
          <color indexed="64"/>
        </top>
        <bottom style="medium">
          <color indexed="64"/>
        </bottom>
      </border>
    </dxf>
  </dxfs>
  <tableStyles count="0" defaultTableStyle="TableStyleMedium2" defaultPivotStyle="PivotStyleLight16"/>
  <colors>
    <mruColors>
      <color rgb="FF81C9FF"/>
      <color rgb="FFFF9999"/>
      <color rgb="FFFF7C80"/>
      <color rgb="FF66CCFF"/>
      <color rgb="FF66FF66"/>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4</xdr:col>
      <xdr:colOff>1520536</xdr:colOff>
      <xdr:row>3</xdr:row>
      <xdr:rowOff>171450</xdr:rowOff>
    </xdr:from>
    <xdr:to>
      <xdr:col>6</xdr:col>
      <xdr:colOff>50099</xdr:colOff>
      <xdr:row>3</xdr:row>
      <xdr:rowOff>585450</xdr:rowOff>
    </xdr:to>
    <xdr:sp macro="[0]!ThisWorkbook.Date_demain_boucle" textlink="">
      <xdr:nvSpPr>
        <xdr:cNvPr id="4" name="Flèche droite 3"/>
        <xdr:cNvSpPr/>
      </xdr:nvSpPr>
      <xdr:spPr>
        <a:xfrm>
          <a:off x="6508172" y="725632"/>
          <a:ext cx="774000" cy="414000"/>
        </a:xfrm>
        <a:prstGeom prst="rightArrow">
          <a:avLst/>
        </a:prstGeom>
        <a:solidFill>
          <a:schemeClr val="tx1"/>
        </a:solidFill>
        <a:ln>
          <a:noFill/>
        </a:ln>
        <a:effectLst>
          <a:outerShdw blurRad="50800" dist="38100" dir="2700000" algn="tl" rotWithShape="0">
            <a:prstClr val="black">
              <a:alpha val="40000"/>
            </a:prst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2697480</xdr:colOff>
      <xdr:row>3</xdr:row>
      <xdr:rowOff>157596</xdr:rowOff>
    </xdr:from>
    <xdr:to>
      <xdr:col>4</xdr:col>
      <xdr:colOff>63262</xdr:colOff>
      <xdr:row>3</xdr:row>
      <xdr:rowOff>571596</xdr:rowOff>
    </xdr:to>
    <xdr:sp macro="[0]!ThisWorkbook.Date_Hier_boucle" textlink="">
      <xdr:nvSpPr>
        <xdr:cNvPr id="5" name="Flèche gauche 4"/>
        <xdr:cNvSpPr/>
      </xdr:nvSpPr>
      <xdr:spPr>
        <a:xfrm>
          <a:off x="4276898" y="711778"/>
          <a:ext cx="774000" cy="414000"/>
        </a:xfrm>
        <a:prstGeom prst="leftArrow">
          <a:avLst/>
        </a:prstGeom>
        <a:solidFill>
          <a:schemeClr val="tx1"/>
        </a:solidFill>
        <a:ln>
          <a:noFill/>
        </a:ln>
        <a:effectLst>
          <a:outerShdw blurRad="50800" dist="38100" dir="5400000" algn="t" rotWithShape="0">
            <a:prstClr val="black">
              <a:alpha val="40000"/>
            </a:prst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4</xdr:col>
          <xdr:colOff>381000</xdr:colOff>
          <xdr:row>3</xdr:row>
          <xdr:rowOff>209550</xdr:rowOff>
        </xdr:from>
        <xdr:to>
          <xdr:col>4</xdr:col>
          <xdr:colOff>1628775</xdr:colOff>
          <xdr:row>3</xdr:row>
          <xdr:rowOff>685800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Aujourd'hui</a:t>
              </a:r>
            </a:p>
          </xdr:txBody>
        </xdr:sp>
        <xdr:clientData fPrintsWithSheet="0"/>
      </xdr:twoCellAnchor>
    </mc:Choice>
    <mc:Fallback/>
  </mc:AlternateContent>
  <xdr:twoCellAnchor editAs="absolute">
    <xdr:from>
      <xdr:col>4</xdr:col>
      <xdr:colOff>380999</xdr:colOff>
      <xdr:row>0</xdr:row>
      <xdr:rowOff>179293</xdr:rowOff>
    </xdr:from>
    <xdr:to>
      <xdr:col>4</xdr:col>
      <xdr:colOff>1568822</xdr:colOff>
      <xdr:row>3</xdr:row>
      <xdr:rowOff>100852</xdr:rowOff>
    </xdr:to>
    <xdr:sp macro="[0]!MiseAjour" textlink="">
      <xdr:nvSpPr>
        <xdr:cNvPr id="6" name="ZoneTexte 5"/>
        <xdr:cNvSpPr txBox="1"/>
      </xdr:nvSpPr>
      <xdr:spPr>
        <a:xfrm>
          <a:off x="4459940" y="179293"/>
          <a:ext cx="1187823" cy="504265"/>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Mise à jour des couleurs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2</xdr:col>
      <xdr:colOff>47625</xdr:colOff>
      <xdr:row>12</xdr:row>
      <xdr:rowOff>120015</xdr:rowOff>
    </xdr:from>
    <xdr:to>
      <xdr:col>2</xdr:col>
      <xdr:colOff>200025</xdr:colOff>
      <xdr:row>31</xdr:row>
      <xdr:rowOff>32385</xdr:rowOff>
    </xdr:to>
    <xdr:sp macro="" textlink="">
      <xdr:nvSpPr>
        <xdr:cNvPr id="2" name="Flèche vers le bas 1"/>
        <xdr:cNvSpPr/>
      </xdr:nvSpPr>
      <xdr:spPr>
        <a:xfrm>
          <a:off x="2661285" y="2314575"/>
          <a:ext cx="152400" cy="338709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2</xdr:col>
      <xdr:colOff>257175</xdr:colOff>
      <xdr:row>12</xdr:row>
      <xdr:rowOff>28574</xdr:rowOff>
    </xdr:from>
    <xdr:to>
      <xdr:col>2</xdr:col>
      <xdr:colOff>2066925</xdr:colOff>
      <xdr:row>29</xdr:row>
      <xdr:rowOff>142875</xdr:rowOff>
    </xdr:to>
    <xdr:sp macro="" textlink="">
      <xdr:nvSpPr>
        <xdr:cNvPr id="3" name="Rectangle 2"/>
        <xdr:cNvSpPr/>
      </xdr:nvSpPr>
      <xdr:spPr>
        <a:xfrm>
          <a:off x="2800350" y="2314574"/>
          <a:ext cx="1809750" cy="33528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son nom ou sa raison sur la colonne de droite. La prise en compte des rajouts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C'est une zone nommée "dynamique" grace à la fonction DECALER.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Faite un tour dans le menu gestion des noms de l'onglet Formules du ruban ci-dessus.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2</xdr:col>
      <xdr:colOff>238125</xdr:colOff>
      <xdr:row>1</xdr:row>
      <xdr:rowOff>47625</xdr:rowOff>
    </xdr:from>
    <xdr:to>
      <xdr:col>2</xdr:col>
      <xdr:colOff>2057400</xdr:colOff>
      <xdr:row>11</xdr:row>
      <xdr:rowOff>161925</xdr:rowOff>
    </xdr:to>
    <xdr:sp macro="" textlink="">
      <xdr:nvSpPr>
        <xdr:cNvPr id="4" name="Rectangle 3"/>
        <xdr:cNvSpPr/>
      </xdr:nvSpPr>
      <xdr:spPr>
        <a:xfrm>
          <a:off x="1762125" y="238125"/>
          <a:ext cx="1819275" cy="2019300"/>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ci dessus en cellule D1.</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2</xdr:col>
      <xdr:colOff>38100</xdr:colOff>
      <xdr:row>1</xdr:row>
      <xdr:rowOff>28575</xdr:rowOff>
    </xdr:from>
    <xdr:to>
      <xdr:col>2</xdr:col>
      <xdr:colOff>190500</xdr:colOff>
      <xdr:row>11</xdr:row>
      <xdr:rowOff>133350</xdr:rowOff>
    </xdr:to>
    <xdr:sp macro="" textlink="">
      <xdr:nvSpPr>
        <xdr:cNvPr id="5" name="Flèche vers le bas 4"/>
        <xdr:cNvSpPr/>
      </xdr:nvSpPr>
      <xdr:spPr>
        <a:xfrm>
          <a:off x="4229100" y="219075"/>
          <a:ext cx="152400" cy="20097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wsDr>
</file>

<file path=xl/tables/table1.xml><?xml version="1.0" encoding="utf-8"?>
<table xmlns="http://schemas.openxmlformats.org/spreadsheetml/2006/main" id="1" name="Tableau1" displayName="Tableau1" ref="C3:I190" totalsRowShown="0" tableBorderDxfId="14">
  <autoFilter ref="C3:I190"/>
  <tableColumns count="7">
    <tableColumn id="1" name="Opérations de Maintenance"/>
    <tableColumn id="2" name="Antérieur" dataDxfId="13"/>
    <tableColumn id="3" name="Prochaine" dataDxfId="12">
      <calculatedColumnFormula>IF(OR($D4="",$H4=""),"",$D4+$H4)</calculatedColumnFormula>
    </tableColumn>
    <tableColumn id="4" name="P" dataDxfId="11"/>
    <tableColumn id="5" name="Unité" dataDxfId="10"/>
    <tableColumn id="6" name="tps en jours" dataDxfId="9">
      <calculatedColumnFormula>IF(Y4&gt;0,Y4,"")</calculatedColumnFormula>
    </tableColumn>
    <tableColumn id="7" name="Durée (en min)" dataDxfId="8">
      <calculatedColumnFormula>IF(Y4&lt;0,"Z4","")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exclure-weekend-et-jour-feries-planning-t77406.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O194"/>
  <sheetViews>
    <sheetView showGridLines="0" showZeros="0" tabSelected="1" topLeftCell="E1" zoomScale="85" zoomScaleNormal="85" workbookViewId="0">
      <selection activeCell="AH5" sqref="AH5"/>
    </sheetView>
  </sheetViews>
  <sheetFormatPr baseColWidth="10" defaultRowHeight="15" x14ac:dyDescent="0.25"/>
  <cols>
    <col min="2" max="2" width="11.42578125" hidden="1" customWidth="1"/>
    <col min="3" max="3" width="49.7109375" customWidth="1"/>
    <col min="4" max="4" width="29.7109375" hidden="1" customWidth="1"/>
    <col min="5" max="5" width="32.7109375" bestFit="1" customWidth="1"/>
    <col min="6" max="6" width="18.42578125" hidden="1" customWidth="1"/>
    <col min="7" max="7" width="6" bestFit="1" customWidth="1"/>
    <col min="8" max="35" width="4.7109375" customWidth="1"/>
  </cols>
  <sheetData>
    <row r="1" spans="1:35" x14ac:dyDescent="0.25">
      <c r="A1" s="4"/>
      <c r="B1" s="4"/>
      <c r="C1" s="87" t="s">
        <v>230</v>
      </c>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row>
    <row r="2" spans="1:35" x14ac:dyDescent="0.25">
      <c r="A2" s="3">
        <v>42485</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row>
    <row r="3" spans="1:35" ht="15.75" thickBot="1" x14ac:dyDescent="0.3">
      <c r="A3" s="4"/>
      <c r="C3" s="4"/>
      <c r="D3" s="5"/>
      <c r="E3" s="4">
        <f t="shared" ref="E3:AF3" si="0">WEEKDAY(G4,2)</f>
        <v>1</v>
      </c>
      <c r="F3" s="4">
        <f t="shared" si="0"/>
        <v>2</v>
      </c>
      <c r="G3" s="4">
        <f t="shared" si="0"/>
        <v>3</v>
      </c>
      <c r="H3" s="4">
        <f t="shared" si="0"/>
        <v>4</v>
      </c>
      <c r="I3" s="4">
        <f t="shared" si="0"/>
        <v>5</v>
      </c>
      <c r="J3" s="4">
        <f t="shared" si="0"/>
        <v>6</v>
      </c>
      <c r="K3" s="4">
        <f t="shared" si="0"/>
        <v>7</v>
      </c>
      <c r="L3" s="4">
        <f t="shared" si="0"/>
        <v>1</v>
      </c>
      <c r="M3" s="4">
        <f t="shared" si="0"/>
        <v>2</v>
      </c>
      <c r="N3" s="4">
        <f t="shared" si="0"/>
        <v>3</v>
      </c>
      <c r="O3" s="4">
        <f t="shared" si="0"/>
        <v>4</v>
      </c>
      <c r="P3" s="4">
        <f t="shared" si="0"/>
        <v>5</v>
      </c>
      <c r="Q3" s="4">
        <f t="shared" si="0"/>
        <v>6</v>
      </c>
      <c r="R3" s="4">
        <f t="shared" si="0"/>
        <v>7</v>
      </c>
      <c r="S3" s="4">
        <f t="shared" si="0"/>
        <v>1</v>
      </c>
      <c r="T3" s="4">
        <f t="shared" si="0"/>
        <v>2</v>
      </c>
      <c r="U3" s="4">
        <f t="shared" si="0"/>
        <v>3</v>
      </c>
      <c r="V3" s="4">
        <f t="shared" si="0"/>
        <v>4</v>
      </c>
      <c r="W3" s="4">
        <f t="shared" si="0"/>
        <v>5</v>
      </c>
      <c r="X3" s="4">
        <f t="shared" si="0"/>
        <v>6</v>
      </c>
      <c r="Y3" s="4">
        <f t="shared" si="0"/>
        <v>7</v>
      </c>
      <c r="Z3" s="4">
        <f t="shared" si="0"/>
        <v>1</v>
      </c>
      <c r="AA3" s="4">
        <f t="shared" si="0"/>
        <v>2</v>
      </c>
      <c r="AB3" s="4">
        <f t="shared" si="0"/>
        <v>3</v>
      </c>
      <c r="AC3" s="4">
        <f t="shared" si="0"/>
        <v>4</v>
      </c>
      <c r="AD3" s="4">
        <f t="shared" si="0"/>
        <v>5</v>
      </c>
      <c r="AE3" s="4">
        <f t="shared" si="0"/>
        <v>6</v>
      </c>
      <c r="AF3" s="4">
        <f t="shared" si="0"/>
        <v>7</v>
      </c>
      <c r="AG3" s="4" t="e">
        <f>WEEKDAY(#REF!,2)</f>
        <v>#REF!</v>
      </c>
      <c r="AH3" s="4" t="e">
        <f>WEEKDAY(#REF!,2)</f>
        <v>#REF!</v>
      </c>
      <c r="AI3" s="4"/>
    </row>
    <row r="4" spans="1:35" ht="87.75" thickTop="1" thickBot="1" x14ac:dyDescent="0.3">
      <c r="A4" s="4"/>
      <c r="B4" s="5"/>
      <c r="C4" s="44"/>
      <c r="G4" s="49">
        <f>A2</f>
        <v>42485</v>
      </c>
      <c r="H4" s="86">
        <f>G4+1</f>
        <v>42486</v>
      </c>
      <c r="I4" s="86">
        <f t="shared" ref="I4:AH4" si="1">H4+1</f>
        <v>42487</v>
      </c>
      <c r="J4" s="86">
        <f t="shared" si="1"/>
        <v>42488</v>
      </c>
      <c r="K4" s="83">
        <f t="shared" si="1"/>
        <v>42489</v>
      </c>
      <c r="L4" s="83">
        <f t="shared" si="1"/>
        <v>42490</v>
      </c>
      <c r="M4" s="84">
        <f t="shared" si="1"/>
        <v>42491</v>
      </c>
      <c r="N4" s="50">
        <f t="shared" si="1"/>
        <v>42492</v>
      </c>
      <c r="O4" s="50">
        <f t="shared" si="1"/>
        <v>42493</v>
      </c>
      <c r="P4" s="50">
        <f t="shared" si="1"/>
        <v>42494</v>
      </c>
      <c r="Q4" s="83">
        <f t="shared" si="1"/>
        <v>42495</v>
      </c>
      <c r="R4" s="83">
        <f t="shared" si="1"/>
        <v>42496</v>
      </c>
      <c r="S4" s="83">
        <f t="shared" si="1"/>
        <v>42497</v>
      </c>
      <c r="T4" s="83">
        <f t="shared" si="1"/>
        <v>42498</v>
      </c>
      <c r="U4" s="51">
        <f t="shared" si="1"/>
        <v>42499</v>
      </c>
      <c r="V4" s="50">
        <f t="shared" si="1"/>
        <v>42500</v>
      </c>
      <c r="W4" s="50">
        <f t="shared" si="1"/>
        <v>42501</v>
      </c>
      <c r="X4" s="83">
        <f t="shared" si="1"/>
        <v>42502</v>
      </c>
      <c r="Y4" s="83">
        <f t="shared" si="1"/>
        <v>42503</v>
      </c>
      <c r="Z4" s="83">
        <f t="shared" si="1"/>
        <v>42504</v>
      </c>
      <c r="AA4" s="83">
        <f t="shared" si="1"/>
        <v>42505</v>
      </c>
      <c r="AB4" s="50">
        <f t="shared" si="1"/>
        <v>42506</v>
      </c>
      <c r="AC4" s="50">
        <f t="shared" si="1"/>
        <v>42507</v>
      </c>
      <c r="AD4" s="50">
        <f t="shared" si="1"/>
        <v>42508</v>
      </c>
      <c r="AE4" s="83">
        <f t="shared" si="1"/>
        <v>42509</v>
      </c>
      <c r="AF4" s="83">
        <f t="shared" si="1"/>
        <v>42510</v>
      </c>
      <c r="AG4" s="83">
        <f t="shared" si="1"/>
        <v>42511</v>
      </c>
      <c r="AH4" s="85">
        <f t="shared" si="1"/>
        <v>42512</v>
      </c>
      <c r="AI4" s="5"/>
    </row>
    <row r="5" spans="1:35" ht="16.5" thickTop="1" thickBot="1" x14ac:dyDescent="0.3">
      <c r="A5" s="4"/>
      <c r="B5" s="45" t="s">
        <v>25</v>
      </c>
      <c r="C5" s="46" t="s">
        <v>11</v>
      </c>
      <c r="D5" s="47" t="s">
        <v>16</v>
      </c>
      <c r="E5" s="48" t="s">
        <v>24</v>
      </c>
      <c r="F5" s="16" t="s">
        <v>17</v>
      </c>
      <c r="G5" s="13" t="str">
        <f>VLOOKUP(E3,$AM$19:$AO$25,3,0)</f>
        <v>L</v>
      </c>
      <c r="H5" s="13" t="str">
        <f>VLOOKUP(F3,$AM$19:$AO$25,3,0)</f>
        <v>Ma</v>
      </c>
      <c r="I5" s="13" t="str">
        <f t="shared" ref="I5:AH5" si="2">VLOOKUP(G3,$AM$19:$AO$25,3,0)</f>
        <v>Mer</v>
      </c>
      <c r="J5" s="13" t="str">
        <f t="shared" si="2"/>
        <v>J</v>
      </c>
      <c r="K5" s="13" t="str">
        <f t="shared" si="2"/>
        <v>V</v>
      </c>
      <c r="L5" s="13" t="str">
        <f t="shared" si="2"/>
        <v>S</v>
      </c>
      <c r="M5" s="13" t="str">
        <f t="shared" si="2"/>
        <v>D</v>
      </c>
      <c r="N5" s="13" t="str">
        <f t="shared" si="2"/>
        <v>L</v>
      </c>
      <c r="O5" s="13" t="str">
        <f t="shared" si="2"/>
        <v>Ma</v>
      </c>
      <c r="P5" s="13" t="str">
        <f t="shared" si="2"/>
        <v>Mer</v>
      </c>
      <c r="Q5" s="13" t="str">
        <f t="shared" si="2"/>
        <v>J</v>
      </c>
      <c r="R5" s="13" t="str">
        <f t="shared" si="2"/>
        <v>V</v>
      </c>
      <c r="S5" s="13" t="str">
        <f t="shared" si="2"/>
        <v>S</v>
      </c>
      <c r="T5" s="13" t="str">
        <f t="shared" si="2"/>
        <v>D</v>
      </c>
      <c r="U5" s="13" t="str">
        <f t="shared" si="2"/>
        <v>L</v>
      </c>
      <c r="V5" s="13" t="str">
        <f t="shared" si="2"/>
        <v>Ma</v>
      </c>
      <c r="W5" s="13" t="str">
        <f t="shared" si="2"/>
        <v>Mer</v>
      </c>
      <c r="X5" s="13" t="str">
        <f t="shared" si="2"/>
        <v>J</v>
      </c>
      <c r="Y5" s="13" t="str">
        <f t="shared" si="2"/>
        <v>V</v>
      </c>
      <c r="Z5" s="13" t="str">
        <f t="shared" si="2"/>
        <v>S</v>
      </c>
      <c r="AA5" s="13" t="str">
        <f t="shared" si="2"/>
        <v>D</v>
      </c>
      <c r="AB5" s="13" t="str">
        <f t="shared" si="2"/>
        <v>L</v>
      </c>
      <c r="AC5" s="13" t="str">
        <f t="shared" si="2"/>
        <v>Ma</v>
      </c>
      <c r="AD5" s="13" t="str">
        <f t="shared" si="2"/>
        <v>Mer</v>
      </c>
      <c r="AE5" s="13" t="str">
        <f t="shared" si="2"/>
        <v>J</v>
      </c>
      <c r="AF5" s="13" t="str">
        <f t="shared" si="2"/>
        <v>V</v>
      </c>
      <c r="AG5" s="13" t="str">
        <f t="shared" si="2"/>
        <v>S</v>
      </c>
      <c r="AH5" s="42" t="str">
        <f t="shared" si="2"/>
        <v>D</v>
      </c>
      <c r="AI5" s="4"/>
    </row>
    <row r="6" spans="1:35" ht="15.75" thickBot="1" x14ac:dyDescent="0.3">
      <c r="A6" s="4"/>
      <c r="B6" s="40"/>
      <c r="C6" s="12"/>
      <c r="D6" s="9"/>
      <c r="E6" s="8"/>
      <c r="F6" s="10"/>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43"/>
      <c r="AI6" s="4"/>
    </row>
    <row r="7" spans="1:35" x14ac:dyDescent="0.25">
      <c r="A7" s="95" t="s">
        <v>218</v>
      </c>
      <c r="B7" s="41">
        <v>1</v>
      </c>
      <c r="C7" s="5" t="s">
        <v>48</v>
      </c>
      <c r="D7" s="15">
        <f>IF(ISBLANK(C7),0,VLOOKUP(C7,Tableau1[],2,0))</f>
        <v>42485</v>
      </c>
      <c r="E7" s="14">
        <f>IF(ISBLANK(C7),0,VLOOKUP(C7,Tableau1[],7,0))</f>
        <v>20</v>
      </c>
      <c r="F7" s="21">
        <f>D7+((E7*1)/480)</f>
        <v>42485.041666666664</v>
      </c>
      <c r="G7" s="94" t="str">
        <f>IFERROR(IF(G$4=$D7,"x",IF(AND(((G$4-$D7)/VLOOKUP($C7,Tableau1[],6,0))=INT(((G$4-$D7)/VLOOKUP($C7,Tableau1[],6,0))),$C7&lt;&gt;""),"S","")),"")</f>
        <v>x</v>
      </c>
      <c r="H7" s="72" t="str">
        <f>IFERROR(IF(H$4=$D7,"x",IF(AND(((H$4-$D7)/VLOOKUP($C7,Tableau1[],6,0))=INT(((H$4-$D7)/VLOOKUP($C7,Tableau1[],6,0))),$C7&lt;&gt;""),"S","")),"")</f>
        <v/>
      </c>
      <c r="I7" s="72" t="str">
        <f>IFERROR(IF(I$4=$D7,"x",IF(AND(((I$4-$D7)/VLOOKUP($C7,Tableau1[],6,0))=INT(((I$4-$D7)/VLOOKUP($C7,Tableau1[],6,0))),$C7&lt;&gt;""),"S","")),"")</f>
        <v/>
      </c>
      <c r="J7" s="72" t="str">
        <f>IFERROR(IF(J$4=$D7,"x",IF(AND(((J$4-$D7)/VLOOKUP($C7,Tableau1[],6,0))=INT(((J$4-$D7)/VLOOKUP($C7,Tableau1[],6,0))),$C7&lt;&gt;""),"S","")),"")</f>
        <v/>
      </c>
      <c r="K7" s="72" t="str">
        <f>IFERROR(IF(K$4=$D7,"x",IF(AND(((K$4-$D7)/VLOOKUP($C7,Tableau1[],6,0))=INT(((K$4-$D7)/VLOOKUP($C7,Tableau1[],6,0))),$C7&lt;&gt;""),"S","")),"")</f>
        <v/>
      </c>
      <c r="L7" s="72" t="str">
        <f>IFERROR(IF(L$4=$D7,"x",IF(AND(((L$4-$D7)/VLOOKUP($C7,Tableau1[],6,0))=INT(((L$4-$D7)/VLOOKUP($C7,Tableau1[],6,0))),$C7&lt;&gt;""),"S","")),"")</f>
        <v/>
      </c>
      <c r="M7" s="72" t="str">
        <f>IFERROR(IF(M$4=$D7,"x",IF(AND(((M$4-$D7)/VLOOKUP($C7,Tableau1[],6,0))=INT(((M$4-$D7)/VLOOKUP($C7,Tableau1[],6,0))),$C7&lt;&gt;""),"S","")),"")</f>
        <v/>
      </c>
      <c r="N7" s="72" t="str">
        <f>IFERROR(IF(N$4=$D7,"x",IF(AND(((N$4-$D7)/VLOOKUP($C7,Tableau1[],6,0))=INT(((N$4-$D7)/VLOOKUP($C7,Tableau1[],6,0))),$C7&lt;&gt;""),"S","")),"")</f>
        <v>S</v>
      </c>
      <c r="O7" s="72" t="str">
        <f>IFERROR(IF(O$4=$D7,"x",IF(AND(((O$4-$D7)/VLOOKUP($C7,Tableau1[],6,0))=INT(((O$4-$D7)/VLOOKUP($C7,Tableau1[],6,0))),$C7&lt;&gt;""),"S","")),"")</f>
        <v/>
      </c>
      <c r="P7" s="72" t="str">
        <f>IFERROR(IF(P$4=$D7,"x",IF(AND(((P$4-$D7)/VLOOKUP($C7,Tableau1[],6,0))=INT(((P$4-$D7)/VLOOKUP($C7,Tableau1[],6,0))),$C7&lt;&gt;""),"S","")),"")</f>
        <v/>
      </c>
      <c r="Q7" s="72" t="str">
        <f>IFERROR(IF(Q$4=$D7,"x",IF(AND(((Q$4-$D7)/VLOOKUP($C7,Tableau1[],6,0))=INT(((Q$4-$D7)/VLOOKUP($C7,Tableau1[],6,0))),$C7&lt;&gt;""),"S","")),"")</f>
        <v/>
      </c>
      <c r="R7" s="72" t="str">
        <f>IFERROR(IF(R$4=$D7,"x",IF(AND(((R$4-$D7)/VLOOKUP($C7,Tableau1[],6,0))=INT(((R$4-$D7)/VLOOKUP($C7,Tableau1[],6,0))),$C7&lt;&gt;""),"S","")),"")</f>
        <v/>
      </c>
      <c r="S7" s="72" t="str">
        <f>IFERROR(IF(S$4=$D7,"x",IF(AND(((S$4-$D7)/VLOOKUP($C7,Tableau1[],6,0))=INT(((S$4-$D7)/VLOOKUP($C7,Tableau1[],6,0))),$C7&lt;&gt;""),"S","")),"")</f>
        <v/>
      </c>
      <c r="T7" s="72" t="str">
        <f>IFERROR(IF(T$4=$D7,"x",IF(AND(((T$4-$D7)/VLOOKUP($C7,Tableau1[],6,0))=INT(((T$4-$D7)/VLOOKUP($C7,Tableau1[],6,0))),$C7&lt;&gt;""),"S","")),"")</f>
        <v/>
      </c>
      <c r="U7" s="72" t="str">
        <f>IFERROR(IF(U$4=$D7,"x",IF(AND(((U$4-$D7)/VLOOKUP($C7,Tableau1[],6,0))=INT(((U$4-$D7)/VLOOKUP($C7,Tableau1[],6,0))),$C7&lt;&gt;""),"S","")),"")</f>
        <v>S</v>
      </c>
      <c r="V7" s="72" t="str">
        <f>IFERROR(IF(V$4=$D7,"x",IF(AND(((V$4-$D7)/VLOOKUP($C7,Tableau1[],6,0))=INT(((V$4-$D7)/VLOOKUP($C7,Tableau1[],6,0))),$C7&lt;&gt;""),"S","")),"")</f>
        <v/>
      </c>
      <c r="W7" s="72" t="str">
        <f>IFERROR(IF(W$4=$D7,"x",IF(AND(((W$4-$D7)/VLOOKUP($C7,Tableau1[],6,0))=INT(((W$4-$D7)/VLOOKUP($C7,Tableau1[],6,0))),$C7&lt;&gt;""),"S","")),"")</f>
        <v/>
      </c>
      <c r="X7" s="72" t="str">
        <f>IFERROR(IF(X$4=$D7,"x",IF(AND(((X$4-$D7)/VLOOKUP($C7,Tableau1[],6,0))=INT(((X$4-$D7)/VLOOKUP($C7,Tableau1[],6,0))),$C7&lt;&gt;""),"S","")),"")</f>
        <v/>
      </c>
      <c r="Y7" s="72" t="str">
        <f>IFERROR(IF(Y$4=$D7,"x",IF(AND(((Y$4-$D7)/VLOOKUP($C7,Tableau1[],6,0))=INT(((Y$4-$D7)/VLOOKUP($C7,Tableau1[],6,0))),$C7&lt;&gt;""),"S","")),"")</f>
        <v/>
      </c>
      <c r="Z7" s="72" t="str">
        <f>IFERROR(IF(Z$4=$D7,"x",IF(AND(((Z$4-$D7)/VLOOKUP($C7,Tableau1[],6,0))=INT(((Z$4-$D7)/VLOOKUP($C7,Tableau1[],6,0))),$C7&lt;&gt;""),"S","")),"")</f>
        <v/>
      </c>
      <c r="AA7" s="72" t="str">
        <f>IFERROR(IF(AA$4=$D7,"x",IF(AND(((AA$4-$D7)/VLOOKUP($C7,Tableau1[],6,0))=INT(((AA$4-$D7)/VLOOKUP($C7,Tableau1[],6,0))),$C7&lt;&gt;""),"S","")),"")</f>
        <v/>
      </c>
      <c r="AB7" s="72" t="str">
        <f>IFERROR(IF(AB$4=$D7,"x",IF(AND(((AB$4-$D7)/VLOOKUP($C7,Tableau1[],6,0))=INT(((AB$4-$D7)/VLOOKUP($C7,Tableau1[],6,0))),$C7&lt;&gt;""),"S","")),"")</f>
        <v>S</v>
      </c>
      <c r="AC7" s="72" t="str">
        <f>IFERROR(IF(AC$4=$D7,"x",IF(AND(((AC$4-$D7)/VLOOKUP($C7,Tableau1[],6,0))=INT(((AC$4-$D7)/VLOOKUP($C7,Tableau1[],6,0))),$C7&lt;&gt;""),"S","")),"")</f>
        <v/>
      </c>
      <c r="AD7" s="72" t="str">
        <f>IFERROR(IF(AD$4=$D7,"x",IF(AND(((AD$4-$D7)/VLOOKUP($C7,Tableau1[],6,0))=INT(((AD$4-$D7)/VLOOKUP($C7,Tableau1[],6,0))),$C7&lt;&gt;""),"S","")),"")</f>
        <v/>
      </c>
      <c r="AE7" s="72" t="str">
        <f>IFERROR(IF(AE$4=$D7,"x",IF(AND(((AE$4-$D7)/VLOOKUP($C7,Tableau1[],6,0))=INT(((AE$4-$D7)/VLOOKUP($C7,Tableau1[],6,0))),$C7&lt;&gt;""),"S","")),"")</f>
        <v/>
      </c>
      <c r="AF7" s="72" t="str">
        <f>IFERROR(IF(AF$4=$D7,"x",IF(AND(((AF$4-$D7)/VLOOKUP($C7,Tableau1[],6,0))=INT(((AF$4-$D7)/VLOOKUP($C7,Tableau1[],6,0))),$C7&lt;&gt;""),"S","")),"")</f>
        <v/>
      </c>
      <c r="AG7" s="72" t="str">
        <f>IFERROR(IF(AG$4=$D7,"x",IF(AND(((AG$4-$D7)/VLOOKUP($C7,Tableau1[],6,0))=INT(((AG$4-$D7)/VLOOKUP($C7,Tableau1[],6,0))),$C7&lt;&gt;""),"S","")),"")</f>
        <v/>
      </c>
      <c r="AH7" s="88" t="str">
        <f>IFERROR(IF(AH$4=$D7,"x",IF(AND(((AH$4-$D7)/VLOOKUP($C7,Tableau1[],6,0))=INT(((AH$4-$D7)/VLOOKUP($C7,Tableau1[],6,0))),$C7&lt;&gt;""),"S","")),"")</f>
        <v/>
      </c>
      <c r="AI7" s="4"/>
    </row>
    <row r="8" spans="1:35" x14ac:dyDescent="0.25">
      <c r="A8" s="95"/>
      <c r="B8" s="41">
        <v>1</v>
      </c>
      <c r="C8" s="5" t="s">
        <v>49</v>
      </c>
      <c r="D8" s="15">
        <f>IF(ISBLANK(C8),0,VLOOKUP(C8,Tableau1[],2,0))</f>
        <v>0</v>
      </c>
      <c r="E8" s="14">
        <f>IF(ISBLANK(C8),0,VLOOKUP(C8,Tableau1[],7,0))</f>
        <v>5</v>
      </c>
      <c r="F8" s="21">
        <f t="shared" ref="F8:F23" si="3">D8+((E8*0.00208)/480)</f>
        <v>2.1666666666666667E-5</v>
      </c>
      <c r="G8" s="73" t="str">
        <f>IFERROR(IF(G$4=$D8,"x",IF(AND(((G$4-$D8)/VLOOKUP($C8,Tableau1[],6,0))=INT(((G$4-$D8)/VLOOKUP($C8,Tableau1[],6,0))),$C8&lt;&gt;""),"S","")),"")</f>
        <v/>
      </c>
      <c r="H8" s="75" t="str">
        <f>IFERROR(IF(H$4=$D8,"x",IF(AND(((H$4-$D8)/VLOOKUP($C8,Tableau1[],6,0))=INT(((H$4-$D8)/VLOOKUP($C8,Tableau1[],6,0))),$C8&lt;&gt;""),"S","")),"")</f>
        <v/>
      </c>
      <c r="I8" s="74" t="str">
        <f>IFERROR(IF(I$4=$D8,"x",IF(AND(((I$4-$D8)/VLOOKUP($C8,Tableau1[],6,0))=INT(((I$4-$D8)/VLOOKUP($C8,Tableau1[],6,0))),$C8&lt;&gt;""),"S","")),"")</f>
        <v/>
      </c>
      <c r="J8" s="75" t="str">
        <f>IFERROR(IF(J$4=$D8,"x",IF(AND(((J$4-$D8)/VLOOKUP($C8,Tableau1[],6,0))=INT(((J$4-$D8)/VLOOKUP($C8,Tableau1[],6,0))),$C8&lt;&gt;""),"S","")),"")</f>
        <v/>
      </c>
      <c r="K8" s="75" t="str">
        <f>IFERROR(IF(K$4=$D8,"x",IF(AND(((K$4-$D8)/VLOOKUP($C8,Tableau1[],6,0))=INT(((K$4-$D8)/VLOOKUP($C8,Tableau1[],6,0))),$C8&lt;&gt;""),"S","")),"")</f>
        <v/>
      </c>
      <c r="L8" s="75" t="str">
        <f>IFERROR(IF(L$4=$D8,"x",IF(AND(((L$4-$D8)/VLOOKUP($C8,Tableau1[],6,0))=INT(((L$4-$D8)/VLOOKUP($C8,Tableau1[],6,0))),$C8&lt;&gt;""),"S","")),"")</f>
        <v>S</v>
      </c>
      <c r="M8" s="75" t="str">
        <f>IFERROR(IF(M$4=$D8,"x",IF(AND(((M$4-$D8)/VLOOKUP($C8,Tableau1[],6,0))=INT(((M$4-$D8)/VLOOKUP($C8,Tableau1[],6,0))),$C8&lt;&gt;""),"S","")),"")</f>
        <v/>
      </c>
      <c r="N8" s="75" t="str">
        <f>IFERROR(IF(N$4=$D8,"x",IF(AND(((N$4-$D8)/VLOOKUP($C8,Tableau1[],6,0))=INT(((N$4-$D8)/VLOOKUP($C8,Tableau1[],6,0))),$C8&lt;&gt;""),"S","")),"")</f>
        <v/>
      </c>
      <c r="O8" s="75" t="str">
        <f>IFERROR(IF(O$4=$D8,"x",IF(AND(((O$4-$D8)/VLOOKUP($C8,Tableau1[],6,0))=INT(((O$4-$D8)/VLOOKUP($C8,Tableau1[],6,0))),$C8&lt;&gt;""),"S","")),"")</f>
        <v/>
      </c>
      <c r="P8" s="75" t="str">
        <f>IFERROR(IF(P$4=$D8,"x",IF(AND(((P$4-$D8)/VLOOKUP($C8,Tableau1[],6,0))=INT(((P$4-$D8)/VLOOKUP($C8,Tableau1[],6,0))),$C8&lt;&gt;""),"S","")),"")</f>
        <v/>
      </c>
      <c r="Q8" s="75" t="str">
        <f>IFERROR(IF(Q$4=$D8,"x",IF(AND(((Q$4-$D8)/VLOOKUP($C8,Tableau1[],6,0))=INT(((Q$4-$D8)/VLOOKUP($C8,Tableau1[],6,0))),$C8&lt;&gt;""),"S","")),"")</f>
        <v/>
      </c>
      <c r="R8" s="75" t="str">
        <f>IFERROR(IF(R$4=$D8,"x",IF(AND(((R$4-$D8)/VLOOKUP($C8,Tableau1[],6,0))=INT(((R$4-$D8)/VLOOKUP($C8,Tableau1[],6,0))),$C8&lt;&gt;""),"S","")),"")</f>
        <v/>
      </c>
      <c r="S8" s="75" t="str">
        <f>IFERROR(IF(S$4=$D8,"x",IF(AND(((S$4-$D8)/VLOOKUP($C8,Tableau1[],6,0))=INT(((S$4-$D8)/VLOOKUP($C8,Tableau1[],6,0))),$C8&lt;&gt;""),"S","")),"")</f>
        <v>S</v>
      </c>
      <c r="T8" s="75" t="str">
        <f>IFERROR(IF(T$4=$D8,"x",IF(AND(((T$4-$D8)/VLOOKUP($C8,Tableau1[],6,0))=INT(((T$4-$D8)/VLOOKUP($C8,Tableau1[],6,0))),$C8&lt;&gt;""),"S","")),"")</f>
        <v/>
      </c>
      <c r="U8" s="75" t="str">
        <f>IFERROR(IF(U$4=$D8,"x",IF(AND(((U$4-$D8)/VLOOKUP($C8,Tableau1[],6,0))=INT(((U$4-$D8)/VLOOKUP($C8,Tableau1[],6,0))),$C8&lt;&gt;""),"S","")),"")</f>
        <v/>
      </c>
      <c r="V8" s="75" t="str">
        <f>IFERROR(IF(V$4=$D8,"x",IF(AND(((V$4-$D8)/VLOOKUP($C8,Tableau1[],6,0))=INT(((V$4-$D8)/VLOOKUP($C8,Tableau1[],6,0))),$C8&lt;&gt;""),"S","")),"")</f>
        <v/>
      </c>
      <c r="W8" s="75" t="str">
        <f>IFERROR(IF(W$4=$D8,"x",IF(AND(((W$4-$D8)/VLOOKUP($C8,Tableau1[],6,0))=INT(((W$4-$D8)/VLOOKUP($C8,Tableau1[],6,0))),$C8&lt;&gt;""),"S","")),"")</f>
        <v/>
      </c>
      <c r="X8" s="75" t="str">
        <f>IFERROR(IF(X$4=$D8,"x",IF(AND(((X$4-$D8)/VLOOKUP($C8,Tableau1[],6,0))=INT(((X$4-$D8)/VLOOKUP($C8,Tableau1[],6,0))),$C8&lt;&gt;""),"S","")),"")</f>
        <v/>
      </c>
      <c r="Y8" s="75" t="str">
        <f>IFERROR(IF(Y$4=$D8,"x",IF(AND(((Y$4-$D8)/VLOOKUP($C8,Tableau1[],6,0))=INT(((Y$4-$D8)/VLOOKUP($C8,Tableau1[],6,0))),$C8&lt;&gt;""),"S","")),"")</f>
        <v/>
      </c>
      <c r="Z8" s="75" t="str">
        <f>IFERROR(IF(Z$4=$D8,"x",IF(AND(((Z$4-$D8)/VLOOKUP($C8,Tableau1[],6,0))=INT(((Z$4-$D8)/VLOOKUP($C8,Tableau1[],6,0))),$C8&lt;&gt;""),"S","")),"")</f>
        <v>S</v>
      </c>
      <c r="AA8" s="75" t="str">
        <f>IFERROR(IF(AA$4=$D8,"x",IF(AND(((AA$4-$D8)/VLOOKUP($C8,Tableau1[],6,0))=INT(((AA$4-$D8)/VLOOKUP($C8,Tableau1[],6,0))),$C8&lt;&gt;""),"S","")),"")</f>
        <v/>
      </c>
      <c r="AB8" s="75" t="str">
        <f>IFERROR(IF(AB$4=$D8,"x",IF(AND(((AB$4-$D8)/VLOOKUP($C8,Tableau1[],6,0))=INT(((AB$4-$D8)/VLOOKUP($C8,Tableau1[],6,0))),$C8&lt;&gt;""),"S","")),"")</f>
        <v/>
      </c>
      <c r="AC8" s="75" t="str">
        <f>IFERROR(IF(AC$4=$D8,"x",IF(AND(((AC$4-$D8)/VLOOKUP($C8,Tableau1[],6,0))=INT(((AC$4-$D8)/VLOOKUP($C8,Tableau1[],6,0))),$C8&lt;&gt;""),"S","")),"")</f>
        <v/>
      </c>
      <c r="AD8" s="75" t="str">
        <f>IFERROR(IF(AD$4=$D8,"x",IF(AND(((AD$4-$D8)/VLOOKUP($C8,Tableau1[],6,0))=INT(((AD$4-$D8)/VLOOKUP($C8,Tableau1[],6,0))),$C8&lt;&gt;""),"S","")),"")</f>
        <v/>
      </c>
      <c r="AE8" s="75" t="str">
        <f>IFERROR(IF(AE$4=$D8,"x",IF(AND(((AE$4-$D8)/VLOOKUP($C8,Tableau1[],6,0))=INT(((AE$4-$D8)/VLOOKUP($C8,Tableau1[],6,0))),$C8&lt;&gt;""),"S","")),"")</f>
        <v/>
      </c>
      <c r="AF8" s="75" t="str">
        <f>IFERROR(IF(AF$4=$D8,"x",IF(AND(((AF$4-$D8)/VLOOKUP($C8,Tableau1[],6,0))=INT(((AF$4-$D8)/VLOOKUP($C8,Tableau1[],6,0))),$C8&lt;&gt;""),"S","")),"")</f>
        <v/>
      </c>
      <c r="AG8" s="75" t="str">
        <f>IFERROR(IF(AG$4=$D8,"x",IF(AND(((AG$4-$D8)/VLOOKUP($C8,Tableau1[],6,0))=INT(((AG$4-$D8)/VLOOKUP($C8,Tableau1[],6,0))),$C8&lt;&gt;""),"S","")),"")</f>
        <v>S</v>
      </c>
      <c r="AH8" s="89" t="str">
        <f>IFERROR(IF(AH$4=$D8,"x",IF(AND(((AH$4-$D8)/VLOOKUP($C8,Tableau1[],6,0))=INT(((AH$4-$D8)/VLOOKUP($C8,Tableau1[],6,0))),$C8&lt;&gt;""),"S","")),"")</f>
        <v/>
      </c>
      <c r="AI8" s="4"/>
    </row>
    <row r="9" spans="1:35" x14ac:dyDescent="0.25">
      <c r="A9" s="95"/>
      <c r="B9" s="41">
        <v>1</v>
      </c>
      <c r="C9" s="5" t="s">
        <v>50</v>
      </c>
      <c r="D9" s="15"/>
      <c r="E9" s="14">
        <f>IF(ISBLANK(C9),0,VLOOKUP(C9,Tableau1[],7,0))</f>
        <v>1</v>
      </c>
      <c r="F9" s="21">
        <f t="shared" si="3"/>
        <v>4.3333333333333331E-6</v>
      </c>
      <c r="G9" s="76" t="str">
        <f>IFERROR(IF(G$4=$D9,"x",IF(AND(((G$4-$D9)/VLOOKUP($C9,Tableau1[],6,0))=INT(((G$4-$D9)/VLOOKUP($C9,Tableau1[],6,0))),$C9&lt;&gt;""),"S","")),"")</f>
        <v/>
      </c>
      <c r="H9" s="74" t="str">
        <f>IFERROR(IF(H$4=$D9,"x",IF(AND(((H$4-$D9)/VLOOKUP($C9,Tableau1[],6,0))=INT(((H$4-$D9)/VLOOKUP($C9,Tableau1[],6,0))),$C9&lt;&gt;""),"S","")),"")</f>
        <v/>
      </c>
      <c r="I9" s="74" t="str">
        <f>IFERROR(IF(I$4=$D9,"x",IF(AND(((I$4-$D9)/VLOOKUP($C9,Tableau1[],6,0))=INT(((I$4-$D9)/VLOOKUP($C9,Tableau1[],6,0))),$C9&lt;&gt;""),"S","")),"")</f>
        <v/>
      </c>
      <c r="J9" s="74" t="str">
        <f>IFERROR(IF(J$4=$D9,"x",IF(AND(((J$4-$D9)/VLOOKUP($C9,Tableau1[],6,0))=INT(((J$4-$D9)/VLOOKUP($C9,Tableau1[],6,0))),$C9&lt;&gt;""),"S","")),"")</f>
        <v/>
      </c>
      <c r="K9" s="74" t="str">
        <f>IFERROR(IF(K$4=$D9,"x",IF(AND(((K$4-$D9)/VLOOKUP($C9,Tableau1[],6,0))=INT(((K$4-$D9)/VLOOKUP($C9,Tableau1[],6,0))),$C9&lt;&gt;""),"S","")),"")</f>
        <v/>
      </c>
      <c r="L9" s="74" t="str">
        <f>IFERROR(IF(L$4=$D9,"x",IF(AND(((L$4-$D9)/VLOOKUP($C9,Tableau1[],6,0))=INT(((L$4-$D9)/VLOOKUP($C9,Tableau1[],6,0))),$C9&lt;&gt;""),"S","")),"")</f>
        <v>S</v>
      </c>
      <c r="M9" s="74" t="str">
        <f>IFERROR(IF(M$4=$D9,"x",IF(AND(((M$4-$D9)/VLOOKUP($C9,Tableau1[],6,0))=INT(((M$4-$D9)/VLOOKUP($C9,Tableau1[],6,0))),$C9&lt;&gt;""),"S","")),"")</f>
        <v/>
      </c>
      <c r="N9" s="74" t="str">
        <f>IFERROR(IF(N$4=$D9,"x",IF(AND(((N$4-$D9)/VLOOKUP($C9,Tableau1[],6,0))=INT(((N$4-$D9)/VLOOKUP($C9,Tableau1[],6,0))),$C9&lt;&gt;""),"S","")),"")</f>
        <v/>
      </c>
      <c r="O9" s="74" t="str">
        <f>IFERROR(IF(O$4=$D9,"x",IF(AND(((O$4-$D9)/VLOOKUP($C9,Tableau1[],6,0))=INT(((O$4-$D9)/VLOOKUP($C9,Tableau1[],6,0))),$C9&lt;&gt;""),"S","")),"")</f>
        <v/>
      </c>
      <c r="P9" s="74" t="str">
        <f>IFERROR(IF(P$4=$D9,"x",IF(AND(((P$4-$D9)/VLOOKUP($C9,Tableau1[],6,0))=INT(((P$4-$D9)/VLOOKUP($C9,Tableau1[],6,0))),$C9&lt;&gt;""),"S","")),"")</f>
        <v/>
      </c>
      <c r="Q9" s="74" t="str">
        <f>IFERROR(IF(Q$4=$D9,"x",IF(AND(((Q$4-$D9)/VLOOKUP($C9,Tableau1[],6,0))=INT(((Q$4-$D9)/VLOOKUP($C9,Tableau1[],6,0))),$C9&lt;&gt;""),"S","")),"")</f>
        <v/>
      </c>
      <c r="R9" s="74" t="str">
        <f>IFERROR(IF(R$4=$D9,"x",IF(AND(((R$4-$D9)/VLOOKUP($C9,Tableau1[],6,0))=INT(((R$4-$D9)/VLOOKUP($C9,Tableau1[],6,0))),$C9&lt;&gt;""),"S","")),"")</f>
        <v/>
      </c>
      <c r="S9" s="74" t="str">
        <f>IFERROR(IF(S$4=$D9,"x",IF(AND(((S$4-$D9)/VLOOKUP($C9,Tableau1[],6,0))=INT(((S$4-$D9)/VLOOKUP($C9,Tableau1[],6,0))),$C9&lt;&gt;""),"S","")),"")</f>
        <v>S</v>
      </c>
      <c r="T9" s="74" t="str">
        <f>IFERROR(IF(T$4=$D9,"x",IF(AND(((T$4-$D9)/VLOOKUP($C9,Tableau1[],6,0))=INT(((T$4-$D9)/VLOOKUP($C9,Tableau1[],6,0))),$C9&lt;&gt;""),"S","")),"")</f>
        <v/>
      </c>
      <c r="U9" s="74" t="str">
        <f>IFERROR(IF(U$4=$D9,"x",IF(AND(((U$4-$D9)/VLOOKUP($C9,Tableau1[],6,0))=INT(((U$4-$D9)/VLOOKUP($C9,Tableau1[],6,0))),$C9&lt;&gt;""),"S","")),"")</f>
        <v/>
      </c>
      <c r="V9" s="74" t="str">
        <f>IFERROR(IF(V$4=$D9,"x",IF(AND(((V$4-$D9)/VLOOKUP($C9,Tableau1[],6,0))=INT(((V$4-$D9)/VLOOKUP($C9,Tableau1[],6,0))),$C9&lt;&gt;""),"S","")),"")</f>
        <v/>
      </c>
      <c r="W9" s="74" t="str">
        <f>IFERROR(IF(W$4=$D9,"x",IF(AND(((W$4-$D9)/VLOOKUP($C9,Tableau1[],6,0))=INT(((W$4-$D9)/VLOOKUP($C9,Tableau1[],6,0))),$C9&lt;&gt;""),"S","")),"")</f>
        <v/>
      </c>
      <c r="X9" s="74" t="str">
        <f>IFERROR(IF(X$4=$D9,"x",IF(AND(((X$4-$D9)/VLOOKUP($C9,Tableau1[],6,0))=INT(((X$4-$D9)/VLOOKUP($C9,Tableau1[],6,0))),$C9&lt;&gt;""),"S","")),"")</f>
        <v/>
      </c>
      <c r="Y9" s="74" t="str">
        <f>IFERROR(IF(Y$4=$D9,"x",IF(AND(((Y$4-$D9)/VLOOKUP($C9,Tableau1[],6,0))=INT(((Y$4-$D9)/VLOOKUP($C9,Tableau1[],6,0))),$C9&lt;&gt;""),"S","")),"")</f>
        <v/>
      </c>
      <c r="Z9" s="74" t="str">
        <f>IFERROR(IF(Z$4=$D9,"x",IF(AND(((Z$4-$D9)/VLOOKUP($C9,Tableau1[],6,0))=INT(((Z$4-$D9)/VLOOKUP($C9,Tableau1[],6,0))),$C9&lt;&gt;""),"S","")),"")</f>
        <v>S</v>
      </c>
      <c r="AA9" s="74" t="str">
        <f>IFERROR(IF(AA$4=$D9,"x",IF(AND(((AA$4-$D9)/VLOOKUP($C9,Tableau1[],6,0))=INT(((AA$4-$D9)/VLOOKUP($C9,Tableau1[],6,0))),$C9&lt;&gt;""),"S","")),"")</f>
        <v/>
      </c>
      <c r="AB9" s="74" t="str">
        <f>IFERROR(IF(AB$4=$D9,"x",IF(AND(((AB$4-$D9)/VLOOKUP($C9,Tableau1[],6,0))=INT(((AB$4-$D9)/VLOOKUP($C9,Tableau1[],6,0))),$C9&lt;&gt;""),"S","")),"")</f>
        <v/>
      </c>
      <c r="AC9" s="74" t="str">
        <f>IFERROR(IF(AC$4=$D9,"x",IF(AND(((AC$4-$D9)/VLOOKUP($C9,Tableau1[],6,0))=INT(((AC$4-$D9)/VLOOKUP($C9,Tableau1[],6,0))),$C9&lt;&gt;""),"S","")),"")</f>
        <v/>
      </c>
      <c r="AD9" s="74" t="str">
        <f>IFERROR(IF(AD$4=$D9,"x",IF(AND(((AD$4-$D9)/VLOOKUP($C9,Tableau1[],6,0))=INT(((AD$4-$D9)/VLOOKUP($C9,Tableau1[],6,0))),$C9&lt;&gt;""),"S","")),"")</f>
        <v/>
      </c>
      <c r="AE9" s="74" t="str">
        <f>IFERROR(IF(AE$4=$D9,"x",IF(AND(((AE$4-$D9)/VLOOKUP($C9,Tableau1[],6,0))=INT(((AE$4-$D9)/VLOOKUP($C9,Tableau1[],6,0))),$C9&lt;&gt;""),"S","")),"")</f>
        <v/>
      </c>
      <c r="AF9" s="74" t="str">
        <f>IFERROR(IF(AF$4=$D9,"x",IF(AND(((AF$4-$D9)/VLOOKUP($C9,Tableau1[],6,0))=INT(((AF$4-$D9)/VLOOKUP($C9,Tableau1[],6,0))),$C9&lt;&gt;""),"S","")),"")</f>
        <v/>
      </c>
      <c r="AG9" s="74" t="str">
        <f>IFERROR(IF(AG$4=$D9,"x",IF(AND(((AG$4-$D9)/VLOOKUP($C9,Tableau1[],6,0))=INT(((AG$4-$D9)/VLOOKUP($C9,Tableau1[],6,0))),$C9&lt;&gt;""),"S","")),"")</f>
        <v>S</v>
      </c>
      <c r="AH9" s="90" t="str">
        <f>IFERROR(IF(AH$4=$D9,"x",IF(AND(((AH$4-$D9)/VLOOKUP($C9,Tableau1[],6,0))=INT(((AH$4-$D9)/VLOOKUP($C9,Tableau1[],6,0))),$C9&lt;&gt;""),"S","")),"")</f>
        <v/>
      </c>
    </row>
    <row r="10" spans="1:35" x14ac:dyDescent="0.25">
      <c r="A10" s="95"/>
      <c r="B10" s="41">
        <v>1</v>
      </c>
      <c r="C10" s="5" t="s">
        <v>51</v>
      </c>
      <c r="D10" s="15">
        <f>IF(ISBLANK(C10),0,VLOOKUP(C10,Tableau1[],2,0))</f>
        <v>0</v>
      </c>
      <c r="E10" s="14">
        <f>IF(ISBLANK(C10),0,VLOOKUP(C10,Tableau1[],7,0))</f>
        <v>5</v>
      </c>
      <c r="F10" s="21">
        <f t="shared" si="3"/>
        <v>2.1666666666666667E-5</v>
      </c>
      <c r="G10" s="76" t="str">
        <f>IFERROR(IF(G$4=$D10,"x",IF(AND(((G$4-$D10)/VLOOKUP($C10,Tableau1[],6,0))=INT(((G$4-$D10)/VLOOKUP($C10,Tableau1[],6,0))),$C10&lt;&gt;""),"S","")),"")</f>
        <v/>
      </c>
      <c r="H10" s="74" t="str">
        <f>IFERROR(IF(H$4=$D10,"x",IF(AND(((H$4-$D10)/VLOOKUP($C10,Tableau1[],6,0))=INT(((H$4-$D10)/VLOOKUP($C10,Tableau1[],6,0))),$C10&lt;&gt;""),"S","")),"")</f>
        <v/>
      </c>
      <c r="I10" s="74" t="str">
        <f>IFERROR(IF(I$4=$D10,"x",IF(AND(((I$4-$D10)/VLOOKUP($C10,Tableau1[],6,0))=INT(((I$4-$D10)/VLOOKUP($C10,Tableau1[],6,0))),$C10&lt;&gt;""),"S","")),"")</f>
        <v/>
      </c>
      <c r="J10" s="74" t="str">
        <f>IFERROR(IF(J$4=$D10,"x",IF(AND(((J$4-$D10)/VLOOKUP($C10,Tableau1[],6,0))=INT(((J$4-$D10)/VLOOKUP($C10,Tableau1[],6,0))),$C10&lt;&gt;""),"S","")),"")</f>
        <v/>
      </c>
      <c r="K10" s="74" t="str">
        <f>IFERROR(IF(K$4=$D10,"x",IF(AND(((K$4-$D10)/VLOOKUP($C10,Tableau1[],6,0))=INT(((K$4-$D10)/VLOOKUP($C10,Tableau1[],6,0))),$C10&lt;&gt;""),"S","")),"")</f>
        <v/>
      </c>
      <c r="L10" s="74" t="str">
        <f>IFERROR(IF(L$4=$D10,"x",IF(AND(((L$4-$D10)/VLOOKUP($C10,Tableau1[],6,0))=INT(((L$4-$D10)/VLOOKUP($C10,Tableau1[],6,0))),$C10&lt;&gt;""),"S","")),"")</f>
        <v>S</v>
      </c>
      <c r="M10" s="74" t="str">
        <f>IFERROR(IF(M$4=$D10,"x",IF(AND(((M$4-$D10)/VLOOKUP($C10,Tableau1[],6,0))=INT(((M$4-$D10)/VLOOKUP($C10,Tableau1[],6,0))),$C10&lt;&gt;""),"S","")),"")</f>
        <v/>
      </c>
      <c r="N10" s="74" t="str">
        <f>IFERROR(IF(N$4=$D10,"x",IF(AND(((N$4-$D10)/VLOOKUP($C10,Tableau1[],6,0))=INT(((N$4-$D10)/VLOOKUP($C10,Tableau1[],6,0))),$C10&lt;&gt;""),"S","")),"")</f>
        <v/>
      </c>
      <c r="O10" s="74" t="str">
        <f>IFERROR(IF(O$4=$D10,"x",IF(AND(((O$4-$D10)/VLOOKUP($C10,Tableau1[],6,0))=INT(((O$4-$D10)/VLOOKUP($C10,Tableau1[],6,0))),$C10&lt;&gt;""),"S","")),"")</f>
        <v/>
      </c>
      <c r="P10" s="74" t="str">
        <f>IFERROR(IF(P$4=$D10,"x",IF(AND(((P$4-$D10)/VLOOKUP($C10,Tableau1[],6,0))=INT(((P$4-$D10)/VLOOKUP($C10,Tableau1[],6,0))),$C10&lt;&gt;""),"S","")),"")</f>
        <v/>
      </c>
      <c r="Q10" s="74" t="str">
        <f>IFERROR(IF(Q$4=$D10,"x",IF(AND(((Q$4-$D10)/VLOOKUP($C10,Tableau1[],6,0))=INT(((Q$4-$D10)/VLOOKUP($C10,Tableau1[],6,0))),$C10&lt;&gt;""),"S","")),"")</f>
        <v/>
      </c>
      <c r="R10" s="74" t="str">
        <f>IFERROR(IF(R$4=$D10,"x",IF(AND(((R$4-$D10)/VLOOKUP($C10,Tableau1[],6,0))=INT(((R$4-$D10)/VLOOKUP($C10,Tableau1[],6,0))),$C10&lt;&gt;""),"S","")),"")</f>
        <v/>
      </c>
      <c r="S10" s="74" t="str">
        <f>IFERROR(IF(S$4=$D10,"x",IF(AND(((S$4-$D10)/VLOOKUP($C10,Tableau1[],6,0))=INT(((S$4-$D10)/VLOOKUP($C10,Tableau1[],6,0))),$C10&lt;&gt;""),"S","")),"")</f>
        <v>S</v>
      </c>
      <c r="T10" s="74" t="str">
        <f>IFERROR(IF(T$4=$D10,"x",IF(AND(((T$4-$D10)/VLOOKUP($C10,Tableau1[],6,0))=INT(((T$4-$D10)/VLOOKUP($C10,Tableau1[],6,0))),$C10&lt;&gt;""),"S","")),"")</f>
        <v/>
      </c>
      <c r="U10" s="74" t="str">
        <f>IFERROR(IF(U$4=$D10,"x",IF(AND(((U$4-$D10)/VLOOKUP($C10,Tableau1[],6,0))=INT(((U$4-$D10)/VLOOKUP($C10,Tableau1[],6,0))),$C10&lt;&gt;""),"S","")),"")</f>
        <v/>
      </c>
      <c r="V10" s="74" t="str">
        <f>IFERROR(IF(V$4=$D10,"x",IF(AND(((V$4-$D10)/VLOOKUP($C10,Tableau1[],6,0))=INT(((V$4-$D10)/VLOOKUP($C10,Tableau1[],6,0))),$C10&lt;&gt;""),"S","")),"")</f>
        <v/>
      </c>
      <c r="W10" s="74" t="str">
        <f>IFERROR(IF(W$4=$D10,"x",IF(AND(((W$4-$D10)/VLOOKUP($C10,Tableau1[],6,0))=INT(((W$4-$D10)/VLOOKUP($C10,Tableau1[],6,0))),$C10&lt;&gt;""),"S","")),"")</f>
        <v/>
      </c>
      <c r="X10" s="74" t="str">
        <f>IFERROR(IF(X$4=$D10,"x",IF(AND(((X$4-$D10)/VLOOKUP($C10,Tableau1[],6,0))=INT(((X$4-$D10)/VLOOKUP($C10,Tableau1[],6,0))),$C10&lt;&gt;""),"S","")),"")</f>
        <v/>
      </c>
      <c r="Y10" s="74" t="str">
        <f>IFERROR(IF(Y$4=$D10,"x",IF(AND(((Y$4-$D10)/VLOOKUP($C10,Tableau1[],6,0))=INT(((Y$4-$D10)/VLOOKUP($C10,Tableau1[],6,0))),$C10&lt;&gt;""),"S","")),"")</f>
        <v/>
      </c>
      <c r="Z10" s="74" t="str">
        <f>IFERROR(IF(Z$4=$D10,"x",IF(AND(((Z$4-$D10)/VLOOKUP($C10,Tableau1[],6,0))=INT(((Z$4-$D10)/VLOOKUP($C10,Tableau1[],6,0))),$C10&lt;&gt;""),"S","")),"")</f>
        <v>S</v>
      </c>
      <c r="AA10" s="74" t="str">
        <f>IFERROR(IF(AA$4=$D10,"x",IF(AND(((AA$4-$D10)/VLOOKUP($C10,Tableau1[],6,0))=INT(((AA$4-$D10)/VLOOKUP($C10,Tableau1[],6,0))),$C10&lt;&gt;""),"S","")),"")</f>
        <v/>
      </c>
      <c r="AB10" s="74" t="str">
        <f>IFERROR(IF(AB$4=$D10,"x",IF(AND(((AB$4-$D10)/VLOOKUP($C10,Tableau1[],6,0))=INT(((AB$4-$D10)/VLOOKUP($C10,Tableau1[],6,0))),$C10&lt;&gt;""),"S","")),"")</f>
        <v/>
      </c>
      <c r="AC10" s="74" t="str">
        <f>IFERROR(IF(AC$4=$D10,"x",IF(AND(((AC$4-$D10)/VLOOKUP($C10,Tableau1[],6,0))=INT(((AC$4-$D10)/VLOOKUP($C10,Tableau1[],6,0))),$C10&lt;&gt;""),"S","")),"")</f>
        <v/>
      </c>
      <c r="AD10" s="74" t="str">
        <f>IFERROR(IF(AD$4=$D10,"x",IF(AND(((AD$4-$D10)/VLOOKUP($C10,Tableau1[],6,0))=INT(((AD$4-$D10)/VLOOKUP($C10,Tableau1[],6,0))),$C10&lt;&gt;""),"S","")),"")</f>
        <v/>
      </c>
      <c r="AE10" s="74" t="str">
        <f>IFERROR(IF(AE$4=$D10,"x",IF(AND(((AE$4-$D10)/VLOOKUP($C10,Tableau1[],6,0))=INT(((AE$4-$D10)/VLOOKUP($C10,Tableau1[],6,0))),$C10&lt;&gt;""),"S","")),"")</f>
        <v/>
      </c>
      <c r="AF10" s="74" t="str">
        <f>IFERROR(IF(AF$4=$D10,"x",IF(AND(((AF$4-$D10)/VLOOKUP($C10,Tableau1[],6,0))=INT(((AF$4-$D10)/VLOOKUP($C10,Tableau1[],6,0))),$C10&lt;&gt;""),"S","")),"")</f>
        <v/>
      </c>
      <c r="AG10" s="74" t="str">
        <f>IFERROR(IF(AG$4=$D10,"x",IF(AND(((AG$4-$D10)/VLOOKUP($C10,Tableau1[],6,0))=INT(((AG$4-$D10)/VLOOKUP($C10,Tableau1[],6,0))),$C10&lt;&gt;""),"S","")),"")</f>
        <v>S</v>
      </c>
      <c r="AH10" s="90" t="str">
        <f>IFERROR(IF(AH$4=$D10,"x",IF(AND(((AH$4-$D10)/VLOOKUP($C10,Tableau1[],6,0))=INT(((AH$4-$D10)/VLOOKUP($C10,Tableau1[],6,0))),$C10&lt;&gt;""),"S","")),"")</f>
        <v/>
      </c>
    </row>
    <row r="11" spans="1:35" x14ac:dyDescent="0.25">
      <c r="A11" s="95"/>
      <c r="B11" s="41">
        <v>1</v>
      </c>
      <c r="C11" s="5" t="s">
        <v>52</v>
      </c>
      <c r="D11" s="15">
        <f>IF(ISBLANK(C11),0,VLOOKUP(C11,Tableau1[],2,0))</f>
        <v>0</v>
      </c>
      <c r="E11" s="14">
        <f>IF(ISBLANK(C11),0,VLOOKUP(C11,Tableau1[],7,0))</f>
        <v>2</v>
      </c>
      <c r="F11" s="21">
        <f t="shared" si="3"/>
        <v>8.6666666666666661E-6</v>
      </c>
      <c r="G11" s="76" t="str">
        <f>IFERROR(IF(G$4=$D11,"x",IF(AND(((G$4-$D11)/VLOOKUP($C11,Tableau1[],6,0))=INT(((G$4-$D11)/VLOOKUP($C11,Tableau1[],6,0))),$C11&lt;&gt;""),"S","")),"")</f>
        <v/>
      </c>
      <c r="H11" s="74" t="str">
        <f>IFERROR(IF(H$4=$D11,"x",IF(AND(((H$4-$D11)/VLOOKUP($C11,Tableau1[],6,0))=INT(((H$4-$D11)/VLOOKUP($C11,Tableau1[],6,0))),$C11&lt;&gt;""),"S","")),"")</f>
        <v/>
      </c>
      <c r="I11" s="74" t="str">
        <f>IFERROR(IF(I$4=$D11,"x",IF(AND(((I$4-$D11)/VLOOKUP($C11,Tableau1[],6,0))=INT(((I$4-$D11)/VLOOKUP($C11,Tableau1[],6,0))),$C11&lt;&gt;""),"S","")),"")</f>
        <v/>
      </c>
      <c r="J11" s="74" t="str">
        <f>IFERROR(IF(J$4=$D11,"x",IF(AND(((J$4-$D11)/VLOOKUP($C11,Tableau1[],6,0))=INT(((J$4-$D11)/VLOOKUP($C11,Tableau1[],6,0))),$C11&lt;&gt;""),"S","")),"")</f>
        <v/>
      </c>
      <c r="K11" s="74" t="str">
        <f>IFERROR(IF(K$4=$D11,"x",IF(AND(((K$4-$D11)/VLOOKUP($C11,Tableau1[],6,0))=INT(((K$4-$D11)/VLOOKUP($C11,Tableau1[],6,0))),$C11&lt;&gt;""),"S","")),"")</f>
        <v/>
      </c>
      <c r="L11" s="74" t="str">
        <f>IFERROR(IF(L$4=$D11,"x",IF(AND(((L$4-$D11)/VLOOKUP($C11,Tableau1[],6,0))=INT(((L$4-$D11)/VLOOKUP($C11,Tableau1[],6,0))),$C11&lt;&gt;""),"S","")),"")</f>
        <v>S</v>
      </c>
      <c r="M11" s="74" t="str">
        <f>IFERROR(IF(M$4=$D11,"x",IF(AND(((M$4-$D11)/VLOOKUP($C11,Tableau1[],6,0))=INT(((M$4-$D11)/VLOOKUP($C11,Tableau1[],6,0))),$C11&lt;&gt;""),"S","")),"")</f>
        <v/>
      </c>
      <c r="N11" s="74" t="str">
        <f>IFERROR(IF(N$4=$D11,"x",IF(AND(((N$4-$D11)/VLOOKUP($C11,Tableau1[],6,0))=INT(((N$4-$D11)/VLOOKUP($C11,Tableau1[],6,0))),$C11&lt;&gt;""),"S","")),"")</f>
        <v/>
      </c>
      <c r="O11" s="74" t="str">
        <f>IFERROR(IF(O$4=$D11,"x",IF(AND(((O$4-$D11)/VLOOKUP($C11,Tableau1[],6,0))=INT(((O$4-$D11)/VLOOKUP($C11,Tableau1[],6,0))),$C11&lt;&gt;""),"S","")),"")</f>
        <v/>
      </c>
      <c r="P11" s="74" t="str">
        <f>IFERROR(IF(P$4=$D11,"x",IF(AND(((P$4-$D11)/VLOOKUP($C11,Tableau1[],6,0))=INT(((P$4-$D11)/VLOOKUP($C11,Tableau1[],6,0))),$C11&lt;&gt;""),"S","")),"")</f>
        <v/>
      </c>
      <c r="Q11" s="74" t="str">
        <f>IFERROR(IF(Q$4=$D11,"x",IF(AND(((Q$4-$D11)/VLOOKUP($C11,Tableau1[],6,0))=INT(((Q$4-$D11)/VLOOKUP($C11,Tableau1[],6,0))),$C11&lt;&gt;""),"S","")),"")</f>
        <v/>
      </c>
      <c r="R11" s="74" t="str">
        <f>IFERROR(IF(R$4=$D11,"x",IF(AND(((R$4-$D11)/VLOOKUP($C11,Tableau1[],6,0))=INT(((R$4-$D11)/VLOOKUP($C11,Tableau1[],6,0))),$C11&lt;&gt;""),"S","")),"")</f>
        <v/>
      </c>
      <c r="S11" s="74" t="str">
        <f>IFERROR(IF(S$4=$D11,"x",IF(AND(((S$4-$D11)/VLOOKUP($C11,Tableau1[],6,0))=INT(((S$4-$D11)/VLOOKUP($C11,Tableau1[],6,0))),$C11&lt;&gt;""),"S","")),"")</f>
        <v>S</v>
      </c>
      <c r="T11" s="74" t="str">
        <f>IFERROR(IF(T$4=$D11,"x",IF(AND(((T$4-$D11)/VLOOKUP($C11,Tableau1[],6,0))=INT(((T$4-$D11)/VLOOKUP($C11,Tableau1[],6,0))),$C11&lt;&gt;""),"S","")),"")</f>
        <v/>
      </c>
      <c r="U11" s="74" t="str">
        <f>IFERROR(IF(U$4=$D11,"x",IF(AND(((U$4-$D11)/VLOOKUP($C11,Tableau1[],6,0))=INT(((U$4-$D11)/VLOOKUP($C11,Tableau1[],6,0))),$C11&lt;&gt;""),"S","")),"")</f>
        <v/>
      </c>
      <c r="V11" s="74" t="str">
        <f>IFERROR(IF(V$4=$D11,"x",IF(AND(((V$4-$D11)/VLOOKUP($C11,Tableau1[],6,0))=INT(((V$4-$D11)/VLOOKUP($C11,Tableau1[],6,0))),$C11&lt;&gt;""),"S","")),"")</f>
        <v/>
      </c>
      <c r="W11" s="74" t="str">
        <f>IFERROR(IF(W$4=$D11,"x",IF(AND(((W$4-$D11)/VLOOKUP($C11,Tableau1[],6,0))=INT(((W$4-$D11)/VLOOKUP($C11,Tableau1[],6,0))),$C11&lt;&gt;""),"S","")),"")</f>
        <v/>
      </c>
      <c r="X11" s="74" t="str">
        <f>IFERROR(IF(X$4=$D11,"x",IF(AND(((X$4-$D11)/VLOOKUP($C11,Tableau1[],6,0))=INT(((X$4-$D11)/VLOOKUP($C11,Tableau1[],6,0))),$C11&lt;&gt;""),"S","")),"")</f>
        <v/>
      </c>
      <c r="Y11" s="74" t="str">
        <f>IFERROR(IF(Y$4=$D11,"x",IF(AND(((Y$4-$D11)/VLOOKUP($C11,Tableau1[],6,0))=INT(((Y$4-$D11)/VLOOKUP($C11,Tableau1[],6,0))),$C11&lt;&gt;""),"S","")),"")</f>
        <v/>
      </c>
      <c r="Z11" s="74" t="str">
        <f>IFERROR(IF(Z$4=$D11,"x",IF(AND(((Z$4-$D11)/VLOOKUP($C11,Tableau1[],6,0))=INT(((Z$4-$D11)/VLOOKUP($C11,Tableau1[],6,0))),$C11&lt;&gt;""),"S","")),"")</f>
        <v>S</v>
      </c>
      <c r="AA11" s="74" t="str">
        <f>IFERROR(IF(AA$4=$D11,"x",IF(AND(((AA$4-$D11)/VLOOKUP($C11,Tableau1[],6,0))=INT(((AA$4-$D11)/VLOOKUP($C11,Tableau1[],6,0))),$C11&lt;&gt;""),"S","")),"")</f>
        <v/>
      </c>
      <c r="AB11" s="74" t="str">
        <f>IFERROR(IF(AB$4=$D11,"x",IF(AND(((AB$4-$D11)/VLOOKUP($C11,Tableau1[],6,0))=INT(((AB$4-$D11)/VLOOKUP($C11,Tableau1[],6,0))),$C11&lt;&gt;""),"S","")),"")</f>
        <v/>
      </c>
      <c r="AC11" s="74" t="str">
        <f>IFERROR(IF(AC$4=$D11,"x",IF(AND(((AC$4-$D11)/VLOOKUP($C11,Tableau1[],6,0))=INT(((AC$4-$D11)/VLOOKUP($C11,Tableau1[],6,0))),$C11&lt;&gt;""),"S","")),"")</f>
        <v/>
      </c>
      <c r="AD11" s="74" t="str">
        <f>IFERROR(IF(AD$4=$D11,"x",IF(AND(((AD$4-$D11)/VLOOKUP($C11,Tableau1[],6,0))=INT(((AD$4-$D11)/VLOOKUP($C11,Tableau1[],6,0))),$C11&lt;&gt;""),"S","")),"")</f>
        <v/>
      </c>
      <c r="AE11" s="74" t="str">
        <f>IFERROR(IF(AE$4=$D11,"x",IF(AND(((AE$4-$D11)/VLOOKUP($C11,Tableau1[],6,0))=INT(((AE$4-$D11)/VLOOKUP($C11,Tableau1[],6,0))),$C11&lt;&gt;""),"S","")),"")</f>
        <v/>
      </c>
      <c r="AF11" s="74" t="str">
        <f>IFERROR(IF(AF$4=$D11,"x",IF(AND(((AF$4-$D11)/VLOOKUP($C11,Tableau1[],6,0))=INT(((AF$4-$D11)/VLOOKUP($C11,Tableau1[],6,0))),$C11&lt;&gt;""),"S","")),"")</f>
        <v/>
      </c>
      <c r="AG11" s="74" t="str">
        <f>IFERROR(IF(AG$4=$D11,"x",IF(AND(((AG$4-$D11)/VLOOKUP($C11,Tableau1[],6,0))=INT(((AG$4-$D11)/VLOOKUP($C11,Tableau1[],6,0))),$C11&lt;&gt;""),"S","")),"")</f>
        <v>S</v>
      </c>
      <c r="AH11" s="90" t="str">
        <f>IFERROR(IF(AH$4=$D11,"x",IF(AND(((AH$4-$D11)/VLOOKUP($C11,Tableau1[],6,0))=INT(((AH$4-$D11)/VLOOKUP($C11,Tableau1[],6,0))),$C11&lt;&gt;""),"S","")),"")</f>
        <v/>
      </c>
    </row>
    <row r="12" spans="1:35" x14ac:dyDescent="0.25">
      <c r="A12" s="95"/>
      <c r="B12" s="41">
        <v>1</v>
      </c>
      <c r="C12" s="5" t="s">
        <v>53</v>
      </c>
      <c r="D12" s="15">
        <f>IF(ISBLANK(C12),0,VLOOKUP(C12,Tableau1[],2,0))</f>
        <v>0</v>
      </c>
      <c r="E12" s="14">
        <f>IF(ISBLANK(C12),0,VLOOKUP(C12,Tableau1[],7,0))</f>
        <v>20</v>
      </c>
      <c r="F12" s="21">
        <f t="shared" si="3"/>
        <v>8.6666666666666668E-5</v>
      </c>
      <c r="G12" s="76" t="str">
        <f>IFERROR(IF(G$4=$D12,"x",IF(AND(((G$4-$D12)/VLOOKUP($C12,Tableau1[],6,0))=INT(((G$4-$D12)/VLOOKUP($C12,Tableau1[],6,0))),$C12&lt;&gt;""),"S","")),"")</f>
        <v/>
      </c>
      <c r="H12" s="74" t="str">
        <f>IFERROR(IF(H$4=$D12,"x",IF(AND(((H$4-$D12)/VLOOKUP($C12,Tableau1[],6,0))=INT(((H$4-$D12)/VLOOKUP($C12,Tableau1[],6,0))),$C12&lt;&gt;""),"S","")),"")</f>
        <v/>
      </c>
      <c r="I12" s="74" t="str">
        <f>IFERROR(IF(I$4=$D12,"x",IF(AND(((I$4-$D12)/VLOOKUP($C12,Tableau1[],6,0))=INT(((I$4-$D12)/VLOOKUP($C12,Tableau1[],6,0))),$C12&lt;&gt;""),"S","")),"")</f>
        <v/>
      </c>
      <c r="J12" s="74" t="str">
        <f>IFERROR(IF(J$4=$D12,"x",IF(AND(((J$4-$D12)/VLOOKUP($C12,Tableau1[],6,0))=INT(((J$4-$D12)/VLOOKUP($C12,Tableau1[],6,0))),$C12&lt;&gt;""),"S","")),"")</f>
        <v/>
      </c>
      <c r="K12" s="74" t="str">
        <f>IFERROR(IF(K$4=$D12,"x",IF(AND(((K$4-$D12)/VLOOKUP($C12,Tableau1[],6,0))=INT(((K$4-$D12)/VLOOKUP($C12,Tableau1[],6,0))),$C12&lt;&gt;""),"S","")),"")</f>
        <v/>
      </c>
      <c r="L12" s="74" t="str">
        <f>IFERROR(IF(L$4=$D12,"x",IF(AND(((L$4-$D12)/VLOOKUP($C12,Tableau1[],6,0))=INT(((L$4-$D12)/VLOOKUP($C12,Tableau1[],6,0))),$C12&lt;&gt;""),"S","")),"")</f>
        <v>S</v>
      </c>
      <c r="M12" s="74" t="str">
        <f>IFERROR(IF(M$4=$D12,"x",IF(AND(((M$4-$D12)/VLOOKUP($C12,Tableau1[],6,0))=INT(((M$4-$D12)/VLOOKUP($C12,Tableau1[],6,0))),$C12&lt;&gt;""),"S","")),"")</f>
        <v/>
      </c>
      <c r="N12" s="74" t="str">
        <f>IFERROR(IF(N$4=$D12,"x",IF(AND(((N$4-$D12)/VLOOKUP($C12,Tableau1[],6,0))=INT(((N$4-$D12)/VLOOKUP($C12,Tableau1[],6,0))),$C12&lt;&gt;""),"S","")),"")</f>
        <v/>
      </c>
      <c r="O12" s="74" t="str">
        <f>IFERROR(IF(O$4=$D12,"x",IF(AND(((O$4-$D12)/VLOOKUP($C12,Tableau1[],6,0))=INT(((O$4-$D12)/VLOOKUP($C12,Tableau1[],6,0))),$C12&lt;&gt;""),"S","")),"")</f>
        <v/>
      </c>
      <c r="P12" s="74" t="str">
        <f>IFERROR(IF(P$4=$D12,"x",IF(AND(((P$4-$D12)/VLOOKUP($C12,Tableau1[],6,0))=INT(((P$4-$D12)/VLOOKUP($C12,Tableau1[],6,0))),$C12&lt;&gt;""),"S","")),"")</f>
        <v/>
      </c>
      <c r="Q12" s="74" t="str">
        <f>IFERROR(IF(Q$4=$D12,"x",IF(AND(((Q$4-$D12)/VLOOKUP($C12,Tableau1[],6,0))=INT(((Q$4-$D12)/VLOOKUP($C12,Tableau1[],6,0))),$C12&lt;&gt;""),"S","")),"")</f>
        <v/>
      </c>
      <c r="R12" s="74" t="str">
        <f>IFERROR(IF(R$4=$D12,"x",IF(AND(((R$4-$D12)/VLOOKUP($C12,Tableau1[],6,0))=INT(((R$4-$D12)/VLOOKUP($C12,Tableau1[],6,0))),$C12&lt;&gt;""),"S","")),"")</f>
        <v/>
      </c>
      <c r="S12" s="74" t="str">
        <f>IFERROR(IF(S$4=$D12,"x",IF(AND(((S$4-$D12)/VLOOKUP($C12,Tableau1[],6,0))=INT(((S$4-$D12)/VLOOKUP($C12,Tableau1[],6,0))),$C12&lt;&gt;""),"S","")),"")</f>
        <v>S</v>
      </c>
      <c r="T12" s="74" t="str">
        <f>IFERROR(IF(T$4=$D12,"x",IF(AND(((T$4-$D12)/VLOOKUP($C12,Tableau1[],6,0))=INT(((T$4-$D12)/VLOOKUP($C12,Tableau1[],6,0))),$C12&lt;&gt;""),"S","")),"")</f>
        <v/>
      </c>
      <c r="U12" s="74" t="str">
        <f>IFERROR(IF(U$4=$D12,"x",IF(AND(((U$4-$D12)/VLOOKUP($C12,Tableau1[],6,0))=INT(((U$4-$D12)/VLOOKUP($C12,Tableau1[],6,0))),$C12&lt;&gt;""),"S","")),"")</f>
        <v/>
      </c>
      <c r="V12" s="74" t="str">
        <f>IFERROR(IF(V$4=$D12,"x",IF(AND(((V$4-$D12)/VLOOKUP($C12,Tableau1[],6,0))=INT(((V$4-$D12)/VLOOKUP($C12,Tableau1[],6,0))),$C12&lt;&gt;""),"S","")),"")</f>
        <v/>
      </c>
      <c r="W12" s="74" t="str">
        <f>IFERROR(IF(W$4=$D12,"x",IF(AND(((W$4-$D12)/VLOOKUP($C12,Tableau1[],6,0))=INT(((W$4-$D12)/VLOOKUP($C12,Tableau1[],6,0))),$C12&lt;&gt;""),"S","")),"")</f>
        <v/>
      </c>
      <c r="X12" s="74" t="str">
        <f>IFERROR(IF(X$4=$D12,"x",IF(AND(((X$4-$D12)/VLOOKUP($C12,Tableau1[],6,0))=INT(((X$4-$D12)/VLOOKUP($C12,Tableau1[],6,0))),$C12&lt;&gt;""),"S","")),"")</f>
        <v/>
      </c>
      <c r="Y12" s="74" t="str">
        <f>IFERROR(IF(Y$4=$D12,"x",IF(AND(((Y$4-$D12)/VLOOKUP($C12,Tableau1[],6,0))=INT(((Y$4-$D12)/VLOOKUP($C12,Tableau1[],6,0))),$C12&lt;&gt;""),"S","")),"")</f>
        <v/>
      </c>
      <c r="Z12" s="74" t="str">
        <f>IFERROR(IF(Z$4=$D12,"x",IF(AND(((Z$4-$D12)/VLOOKUP($C12,Tableau1[],6,0))=INT(((Z$4-$D12)/VLOOKUP($C12,Tableau1[],6,0))),$C12&lt;&gt;""),"S","")),"")</f>
        <v>S</v>
      </c>
      <c r="AA12" s="74" t="str">
        <f>IFERROR(IF(AA$4=$D12,"x",IF(AND(((AA$4-$D12)/VLOOKUP($C12,Tableau1[],6,0))=INT(((AA$4-$D12)/VLOOKUP($C12,Tableau1[],6,0))),$C12&lt;&gt;""),"S","")),"")</f>
        <v/>
      </c>
      <c r="AB12" s="74" t="str">
        <f>IFERROR(IF(AB$4=$D12,"x",IF(AND(((AB$4-$D12)/VLOOKUP($C12,Tableau1[],6,0))=INT(((AB$4-$D12)/VLOOKUP($C12,Tableau1[],6,0))),$C12&lt;&gt;""),"S","")),"")</f>
        <v/>
      </c>
      <c r="AC12" s="74" t="str">
        <f>IFERROR(IF(AC$4=$D12,"x",IF(AND(((AC$4-$D12)/VLOOKUP($C12,Tableau1[],6,0))=INT(((AC$4-$D12)/VLOOKUP($C12,Tableau1[],6,0))),$C12&lt;&gt;""),"S","")),"")</f>
        <v/>
      </c>
      <c r="AD12" s="74" t="str">
        <f>IFERROR(IF(AD$4=$D12,"x",IF(AND(((AD$4-$D12)/VLOOKUP($C12,Tableau1[],6,0))=INT(((AD$4-$D12)/VLOOKUP($C12,Tableau1[],6,0))),$C12&lt;&gt;""),"S","")),"")</f>
        <v/>
      </c>
      <c r="AE12" s="74" t="str">
        <f>IFERROR(IF(AE$4=$D12,"x",IF(AND(((AE$4-$D12)/VLOOKUP($C12,Tableau1[],6,0))=INT(((AE$4-$D12)/VLOOKUP($C12,Tableau1[],6,0))),$C12&lt;&gt;""),"S","")),"")</f>
        <v/>
      </c>
      <c r="AF12" s="74" t="str">
        <f>IFERROR(IF(AF$4=$D12,"x",IF(AND(((AF$4-$D12)/VLOOKUP($C12,Tableau1[],6,0))=INT(((AF$4-$D12)/VLOOKUP($C12,Tableau1[],6,0))),$C12&lt;&gt;""),"S","")),"")</f>
        <v/>
      </c>
      <c r="AG12" s="74" t="str">
        <f>IFERROR(IF(AG$4=$D12,"x",IF(AND(((AG$4-$D12)/VLOOKUP($C12,Tableau1[],6,0))=INT(((AG$4-$D12)/VLOOKUP($C12,Tableau1[],6,0))),$C12&lt;&gt;""),"S","")),"")</f>
        <v>S</v>
      </c>
      <c r="AH12" s="90" t="str">
        <f>IFERROR(IF(AH$4=$D12,"x",IF(AND(((AH$4-$D12)/VLOOKUP($C12,Tableau1[],6,0))=INT(((AH$4-$D12)/VLOOKUP($C12,Tableau1[],6,0))),$C12&lt;&gt;""),"S","")),"")</f>
        <v/>
      </c>
    </row>
    <row r="13" spans="1:35" x14ac:dyDescent="0.25">
      <c r="A13" s="95"/>
      <c r="B13" s="41">
        <v>1</v>
      </c>
      <c r="C13" s="5" t="s">
        <v>54</v>
      </c>
      <c r="D13" s="15">
        <f>IF(ISBLANK(C13),0,VLOOKUP(C13,Tableau1[],2,0))</f>
        <v>0</v>
      </c>
      <c r="E13" s="14">
        <f>IF(ISBLANK(C13),0,VLOOKUP(C13,Tableau1[],7,0))</f>
        <v>20</v>
      </c>
      <c r="F13" s="21">
        <f t="shared" si="3"/>
        <v>8.6666666666666668E-5</v>
      </c>
      <c r="G13" s="76" t="str">
        <f>IFERROR(IF(G$4=$D13,"x",IF(AND(((G$4-$D13)/VLOOKUP($C13,Tableau1[],6,0))=INT(((G$4-$D13)/VLOOKUP($C13,Tableau1[],6,0))),$C13&lt;&gt;""),"S","")),"")</f>
        <v/>
      </c>
      <c r="H13" s="74" t="str">
        <f>IFERROR(IF(H$4=$D13,"x",IF(AND(((H$4-$D13)/VLOOKUP($C13,Tableau1[],6,0))=INT(((H$4-$D13)/VLOOKUP($C13,Tableau1[],6,0))),$C13&lt;&gt;""),"S","")),"")</f>
        <v/>
      </c>
      <c r="I13" s="74" t="str">
        <f>IFERROR(IF(I$4=$D13,"x",IF(AND(((I$4-$D13)/VLOOKUP($C13,Tableau1[],6,0))=INT(((I$4-$D13)/VLOOKUP($C13,Tableau1[],6,0))),$C13&lt;&gt;""),"S","")),"")</f>
        <v/>
      </c>
      <c r="J13" s="74" t="str">
        <f>IFERROR(IF(J$4=$D13,"x",IF(AND(((J$4-$D13)/VLOOKUP($C13,Tableau1[],6,0))=INT(((J$4-$D13)/VLOOKUP($C13,Tableau1[],6,0))),$C13&lt;&gt;""),"S","")),"")</f>
        <v/>
      </c>
      <c r="K13" s="74" t="str">
        <f>IFERROR(IF(K$4=$D13,"x",IF(AND(((K$4-$D13)/VLOOKUP($C13,Tableau1[],6,0))=INT(((K$4-$D13)/VLOOKUP($C13,Tableau1[],6,0))),$C13&lt;&gt;""),"S","")),"")</f>
        <v/>
      </c>
      <c r="L13" s="74" t="str">
        <f>IFERROR(IF(L$4=$D13,"x",IF(AND(((L$4-$D13)/VLOOKUP($C13,Tableau1[],6,0))=INT(((L$4-$D13)/VLOOKUP($C13,Tableau1[],6,0))),$C13&lt;&gt;""),"S","")),"")</f>
        <v/>
      </c>
      <c r="M13" s="74" t="str">
        <f>IFERROR(IF(M$4=$D13,"x",IF(AND(((M$4-$D13)/VLOOKUP($C13,Tableau1[],6,0))=INT(((M$4-$D13)/VLOOKUP($C13,Tableau1[],6,0))),$C13&lt;&gt;""),"S","")),"")</f>
        <v/>
      </c>
      <c r="N13" s="74" t="str">
        <f>IFERROR(IF(N$4=$D13,"x",IF(AND(((N$4-$D13)/VLOOKUP($C13,Tableau1[],6,0))=INT(((N$4-$D13)/VLOOKUP($C13,Tableau1[],6,0))),$C13&lt;&gt;""),"S","")),"")</f>
        <v/>
      </c>
      <c r="O13" s="74" t="str">
        <f>IFERROR(IF(O$4=$D13,"x",IF(AND(((O$4-$D13)/VLOOKUP($C13,Tableau1[],6,0))=INT(((O$4-$D13)/VLOOKUP($C13,Tableau1[],6,0))),$C13&lt;&gt;""),"S","")),"")</f>
        <v/>
      </c>
      <c r="P13" s="74" t="str">
        <f>IFERROR(IF(P$4=$D13,"x",IF(AND(((P$4-$D13)/VLOOKUP($C13,Tableau1[],6,0))=INT(((P$4-$D13)/VLOOKUP($C13,Tableau1[],6,0))),$C13&lt;&gt;""),"S","")),"")</f>
        <v/>
      </c>
      <c r="Q13" s="74" t="str">
        <f>IFERROR(IF(Q$4=$D13,"x",IF(AND(((Q$4-$D13)/VLOOKUP($C13,Tableau1[],6,0))=INT(((Q$4-$D13)/VLOOKUP($C13,Tableau1[],6,0))),$C13&lt;&gt;""),"S","")),"")</f>
        <v>S</v>
      </c>
      <c r="R13" s="74" t="str">
        <f>IFERROR(IF(R$4=$D13,"x",IF(AND(((R$4-$D13)/VLOOKUP($C13,Tableau1[],6,0))=INT(((R$4-$D13)/VLOOKUP($C13,Tableau1[],6,0))),$C13&lt;&gt;""),"S","")),"")</f>
        <v/>
      </c>
      <c r="S13" s="74" t="str">
        <f>IFERROR(IF(S$4=$D13,"x",IF(AND(((S$4-$D13)/VLOOKUP($C13,Tableau1[],6,0))=INT(((S$4-$D13)/VLOOKUP($C13,Tableau1[],6,0))),$C13&lt;&gt;""),"S","")),"")</f>
        <v/>
      </c>
      <c r="T13" s="74" t="str">
        <f>IFERROR(IF(T$4=$D13,"x",IF(AND(((T$4-$D13)/VLOOKUP($C13,Tableau1[],6,0))=INT(((T$4-$D13)/VLOOKUP($C13,Tableau1[],6,0))),$C13&lt;&gt;""),"S","")),"")</f>
        <v/>
      </c>
      <c r="U13" s="74" t="str">
        <f>IFERROR(IF(U$4=$D13,"x",IF(AND(((U$4-$D13)/VLOOKUP($C13,Tableau1[],6,0))=INT(((U$4-$D13)/VLOOKUP($C13,Tableau1[],6,0))),$C13&lt;&gt;""),"S","")),"")</f>
        <v/>
      </c>
      <c r="V13" s="74" t="str">
        <f>IFERROR(IF(V$4=$D13,"x",IF(AND(((V$4-$D13)/VLOOKUP($C13,Tableau1[],6,0))=INT(((V$4-$D13)/VLOOKUP($C13,Tableau1[],6,0))),$C13&lt;&gt;""),"S","")),"")</f>
        <v/>
      </c>
      <c r="W13" s="74" t="str">
        <f>IFERROR(IF(W$4=$D13,"x",IF(AND(((W$4-$D13)/VLOOKUP($C13,Tableau1[],6,0))=INT(((W$4-$D13)/VLOOKUP($C13,Tableau1[],6,0))),$C13&lt;&gt;""),"S","")),"")</f>
        <v/>
      </c>
      <c r="X13" s="74" t="str">
        <f>IFERROR(IF(X$4=$D13,"x",IF(AND(((X$4-$D13)/VLOOKUP($C13,Tableau1[],6,0))=INT(((X$4-$D13)/VLOOKUP($C13,Tableau1[],6,0))),$C13&lt;&gt;""),"S","")),"")</f>
        <v/>
      </c>
      <c r="Y13" s="74" t="str">
        <f>IFERROR(IF(Y$4=$D13,"x",IF(AND(((Y$4-$D13)/VLOOKUP($C13,Tableau1[],6,0))=INT(((Y$4-$D13)/VLOOKUP($C13,Tableau1[],6,0))),$C13&lt;&gt;""),"S","")),"")</f>
        <v/>
      </c>
      <c r="Z13" s="74" t="str">
        <f>IFERROR(IF(Z$4=$D13,"x",IF(AND(((Z$4-$D13)/VLOOKUP($C13,Tableau1[],6,0))=INT(((Z$4-$D13)/VLOOKUP($C13,Tableau1[],6,0))),$C13&lt;&gt;""),"S","")),"")</f>
        <v/>
      </c>
      <c r="AA13" s="74" t="str">
        <f>IFERROR(IF(AA$4=$D13,"x",IF(AND(((AA$4-$D13)/VLOOKUP($C13,Tableau1[],6,0))=INT(((AA$4-$D13)/VLOOKUP($C13,Tableau1[],6,0))),$C13&lt;&gt;""),"S","")),"")</f>
        <v/>
      </c>
      <c r="AB13" s="74" t="str">
        <f>IFERROR(IF(AB$4=$D13,"x",IF(AND(((AB$4-$D13)/VLOOKUP($C13,Tableau1[],6,0))=INT(((AB$4-$D13)/VLOOKUP($C13,Tableau1[],6,0))),$C13&lt;&gt;""),"S","")),"")</f>
        <v/>
      </c>
      <c r="AC13" s="74" t="str">
        <f>IFERROR(IF(AC$4=$D13,"x",IF(AND(((AC$4-$D13)/VLOOKUP($C13,Tableau1[],6,0))=INT(((AC$4-$D13)/VLOOKUP($C13,Tableau1[],6,0))),$C13&lt;&gt;""),"S","")),"")</f>
        <v/>
      </c>
      <c r="AD13" s="74" t="str">
        <f>IFERROR(IF(AD$4=$D13,"x",IF(AND(((AD$4-$D13)/VLOOKUP($C13,Tableau1[],6,0))=INT(((AD$4-$D13)/VLOOKUP($C13,Tableau1[],6,0))),$C13&lt;&gt;""),"S","")),"")</f>
        <v/>
      </c>
      <c r="AE13" s="74" t="str">
        <f>IFERROR(IF(AE$4=$D13,"x",IF(AND(((AE$4-$D13)/VLOOKUP($C13,Tableau1[],6,0))=INT(((AE$4-$D13)/VLOOKUP($C13,Tableau1[],6,0))),$C13&lt;&gt;""),"S","")),"")</f>
        <v/>
      </c>
      <c r="AF13" s="74" t="str">
        <f>IFERROR(IF(AF$4=$D13,"x",IF(AND(((AF$4-$D13)/VLOOKUP($C13,Tableau1[],6,0))=INT(((AF$4-$D13)/VLOOKUP($C13,Tableau1[],6,0))),$C13&lt;&gt;""),"S","")),"")</f>
        <v>S</v>
      </c>
      <c r="AG13" s="74" t="str">
        <f>IFERROR(IF(AG$4=$D13,"x",IF(AND(((AG$4-$D13)/VLOOKUP($C13,Tableau1[],6,0))=INT(((AG$4-$D13)/VLOOKUP($C13,Tableau1[],6,0))),$C13&lt;&gt;""),"S","")),"")</f>
        <v/>
      </c>
      <c r="AH13" s="90" t="str">
        <f>IFERROR(IF(AH$4=$D13,"x",IF(AND(((AH$4-$D13)/VLOOKUP($C13,Tableau1[],6,0))=INT(((AH$4-$D13)/VLOOKUP($C13,Tableau1[],6,0))),$C13&lt;&gt;""),"S","")),"")</f>
        <v/>
      </c>
    </row>
    <row r="14" spans="1:35" x14ac:dyDescent="0.25">
      <c r="A14" s="95"/>
      <c r="B14" s="41">
        <v>1</v>
      </c>
      <c r="C14" s="5" t="s">
        <v>55</v>
      </c>
      <c r="D14" s="15"/>
      <c r="E14" s="14">
        <f>IF(ISBLANK(C14),0,VLOOKUP(C14,Tableau1[],7,0))</f>
        <v>10</v>
      </c>
      <c r="F14" s="21">
        <f t="shared" si="3"/>
        <v>4.3333333333333334E-5</v>
      </c>
      <c r="G14" s="76" t="str">
        <f>IFERROR(IF(G$4=$D14,"x",IF(AND(((G$4-$D14)/VLOOKUP($C14,Tableau1[],6,0))=INT(((G$4-$D14)/VLOOKUP($C14,Tableau1[],6,0))),$C14&lt;&gt;""),"S","")),"")</f>
        <v/>
      </c>
      <c r="H14" s="74" t="str">
        <f>IFERROR(IF(H$4=$D14,"x",IF(AND(((H$4-$D14)/VLOOKUP($C14,Tableau1[],6,0))=INT(((H$4-$D14)/VLOOKUP($C14,Tableau1[],6,0))),$C14&lt;&gt;""),"S","")),"")</f>
        <v/>
      </c>
      <c r="I14" s="74" t="str">
        <f>IFERROR(IF(I$4=$D14,"x",IF(AND(((I$4-$D14)/VLOOKUP($C14,Tableau1[],6,0))=INT(((I$4-$D14)/VLOOKUP($C14,Tableau1[],6,0))),$C14&lt;&gt;""),"S","")),"")</f>
        <v/>
      </c>
      <c r="J14" s="74" t="str">
        <f>IFERROR(IF(J$4=$D14,"x",IF(AND(((J$4-$D14)/VLOOKUP($C14,Tableau1[],6,0))=INT(((J$4-$D14)/VLOOKUP($C14,Tableau1[],6,0))),$C14&lt;&gt;""),"S","")),"")</f>
        <v/>
      </c>
      <c r="K14" s="74" t="str">
        <f>IFERROR(IF(K$4=$D14,"x",IF(AND(((K$4-$D14)/VLOOKUP($C14,Tableau1[],6,0))=INT(((K$4-$D14)/VLOOKUP($C14,Tableau1[],6,0))),$C14&lt;&gt;""),"S","")),"")</f>
        <v/>
      </c>
      <c r="L14" s="74" t="str">
        <f>IFERROR(IF(L$4=$D14,"x",IF(AND(((L$4-$D14)/VLOOKUP($C14,Tableau1[],6,0))=INT(((L$4-$D14)/VLOOKUP($C14,Tableau1[],6,0))),$C14&lt;&gt;""),"S","")),"")</f>
        <v/>
      </c>
      <c r="M14" s="74" t="str">
        <f>IFERROR(IF(M$4=$D14,"x",IF(AND(((M$4-$D14)/VLOOKUP($C14,Tableau1[],6,0))=INT(((M$4-$D14)/VLOOKUP($C14,Tableau1[],6,0))),$C14&lt;&gt;""),"S","")),"")</f>
        <v/>
      </c>
      <c r="N14" s="74" t="str">
        <f>IFERROR(IF(N$4=$D14,"x",IF(AND(((N$4-$D14)/VLOOKUP($C14,Tableau1[],6,0))=INT(((N$4-$D14)/VLOOKUP($C14,Tableau1[],6,0))),$C14&lt;&gt;""),"S","")),"")</f>
        <v/>
      </c>
      <c r="O14" s="74" t="str">
        <f>IFERROR(IF(O$4=$D14,"x",IF(AND(((O$4-$D14)/VLOOKUP($C14,Tableau1[],6,0))=INT(((O$4-$D14)/VLOOKUP($C14,Tableau1[],6,0))),$C14&lt;&gt;""),"S","")),"")</f>
        <v/>
      </c>
      <c r="P14" s="74" t="str">
        <f>IFERROR(IF(P$4=$D14,"x",IF(AND(((P$4-$D14)/VLOOKUP($C14,Tableau1[],6,0))=INT(((P$4-$D14)/VLOOKUP($C14,Tableau1[],6,0))),$C14&lt;&gt;""),"S","")),"")</f>
        <v/>
      </c>
      <c r="Q14" s="74" t="str">
        <f>IFERROR(IF(Q$4=$D14,"x",IF(AND(((Q$4-$D14)/VLOOKUP($C14,Tableau1[],6,0))=INT(((Q$4-$D14)/VLOOKUP($C14,Tableau1[],6,0))),$C14&lt;&gt;""),"S","")),"")</f>
        <v>S</v>
      </c>
      <c r="R14" s="74" t="str">
        <f>IFERROR(IF(R$4=$D14,"x",IF(AND(((R$4-$D14)/VLOOKUP($C14,Tableau1[],6,0))=INT(((R$4-$D14)/VLOOKUP($C14,Tableau1[],6,0))),$C14&lt;&gt;""),"S","")),"")</f>
        <v/>
      </c>
      <c r="S14" s="74" t="str">
        <f>IFERROR(IF(S$4=$D14,"x",IF(AND(((S$4-$D14)/VLOOKUP($C14,Tableau1[],6,0))=INT(((S$4-$D14)/VLOOKUP($C14,Tableau1[],6,0))),$C14&lt;&gt;""),"S","")),"")</f>
        <v/>
      </c>
      <c r="T14" s="74" t="str">
        <f>IFERROR(IF(T$4=$D14,"x",IF(AND(((T$4-$D14)/VLOOKUP($C14,Tableau1[],6,0))=INT(((T$4-$D14)/VLOOKUP($C14,Tableau1[],6,0))),$C14&lt;&gt;""),"S","")),"")</f>
        <v/>
      </c>
      <c r="U14" s="74" t="str">
        <f>IFERROR(IF(U$4=$D14,"x",IF(AND(((U$4-$D14)/VLOOKUP($C14,Tableau1[],6,0))=INT(((U$4-$D14)/VLOOKUP($C14,Tableau1[],6,0))),$C14&lt;&gt;""),"S","")),"")</f>
        <v/>
      </c>
      <c r="V14" s="74" t="str">
        <f>IFERROR(IF(V$4=$D14,"x",IF(AND(((V$4-$D14)/VLOOKUP($C14,Tableau1[],6,0))=INT(((V$4-$D14)/VLOOKUP($C14,Tableau1[],6,0))),$C14&lt;&gt;""),"S","")),"")</f>
        <v/>
      </c>
      <c r="W14" s="74" t="str">
        <f>IFERROR(IF(W$4=$D14,"x",IF(AND(((W$4-$D14)/VLOOKUP($C14,Tableau1[],6,0))=INT(((W$4-$D14)/VLOOKUP($C14,Tableau1[],6,0))),$C14&lt;&gt;""),"S","")),"")</f>
        <v/>
      </c>
      <c r="X14" s="74" t="str">
        <f>IFERROR(IF(X$4=$D14,"x",IF(AND(((X$4-$D14)/VLOOKUP($C14,Tableau1[],6,0))=INT(((X$4-$D14)/VLOOKUP($C14,Tableau1[],6,0))),$C14&lt;&gt;""),"S","")),"")</f>
        <v/>
      </c>
      <c r="Y14" s="74" t="str">
        <f>IFERROR(IF(Y$4=$D14,"x",IF(AND(((Y$4-$D14)/VLOOKUP($C14,Tableau1[],6,0))=INT(((Y$4-$D14)/VLOOKUP($C14,Tableau1[],6,0))),$C14&lt;&gt;""),"S","")),"")</f>
        <v/>
      </c>
      <c r="Z14" s="74" t="str">
        <f>IFERROR(IF(Z$4=$D14,"x",IF(AND(((Z$4-$D14)/VLOOKUP($C14,Tableau1[],6,0))=INT(((Z$4-$D14)/VLOOKUP($C14,Tableau1[],6,0))),$C14&lt;&gt;""),"S","")),"")</f>
        <v/>
      </c>
      <c r="AA14" s="74" t="str">
        <f>IFERROR(IF(AA$4=$D14,"x",IF(AND(((AA$4-$D14)/VLOOKUP($C14,Tableau1[],6,0))=INT(((AA$4-$D14)/VLOOKUP($C14,Tableau1[],6,0))),$C14&lt;&gt;""),"S","")),"")</f>
        <v/>
      </c>
      <c r="AB14" s="74" t="str">
        <f>IFERROR(IF(AB$4=$D14,"x",IF(AND(((AB$4-$D14)/VLOOKUP($C14,Tableau1[],6,0))=INT(((AB$4-$D14)/VLOOKUP($C14,Tableau1[],6,0))),$C14&lt;&gt;""),"S","")),"")</f>
        <v/>
      </c>
      <c r="AC14" s="74" t="str">
        <f>IFERROR(IF(AC$4=$D14,"x",IF(AND(((AC$4-$D14)/VLOOKUP($C14,Tableau1[],6,0))=INT(((AC$4-$D14)/VLOOKUP($C14,Tableau1[],6,0))),$C14&lt;&gt;""),"S","")),"")</f>
        <v/>
      </c>
      <c r="AD14" s="74" t="str">
        <f>IFERROR(IF(AD$4=$D14,"x",IF(AND(((AD$4-$D14)/VLOOKUP($C14,Tableau1[],6,0))=INT(((AD$4-$D14)/VLOOKUP($C14,Tableau1[],6,0))),$C14&lt;&gt;""),"S","")),"")</f>
        <v/>
      </c>
      <c r="AE14" s="74" t="str">
        <f>IFERROR(IF(AE$4=$D14,"x",IF(AND(((AE$4-$D14)/VLOOKUP($C14,Tableau1[],6,0))=INT(((AE$4-$D14)/VLOOKUP($C14,Tableau1[],6,0))),$C14&lt;&gt;""),"S","")),"")</f>
        <v/>
      </c>
      <c r="AF14" s="74" t="str">
        <f>IFERROR(IF(AF$4=$D14,"x",IF(AND(((AF$4-$D14)/VLOOKUP($C14,Tableau1[],6,0))=INT(((AF$4-$D14)/VLOOKUP($C14,Tableau1[],6,0))),$C14&lt;&gt;""),"S","")),"")</f>
        <v>S</v>
      </c>
      <c r="AG14" s="74" t="str">
        <f>IFERROR(IF(AG$4=$D14,"x",IF(AND(((AG$4-$D14)/VLOOKUP($C14,Tableau1[],6,0))=INT(((AG$4-$D14)/VLOOKUP($C14,Tableau1[],6,0))),$C14&lt;&gt;""),"S","")),"")</f>
        <v/>
      </c>
      <c r="AH14" s="90" t="str">
        <f>IFERROR(IF(AH$4=$D14,"x",IF(AND(((AH$4-$D14)/VLOOKUP($C14,Tableau1[],6,0))=INT(((AH$4-$D14)/VLOOKUP($C14,Tableau1[],6,0))),$C14&lt;&gt;""),"S","")),"")</f>
        <v/>
      </c>
    </row>
    <row r="15" spans="1:35" x14ac:dyDescent="0.25">
      <c r="A15" s="95"/>
      <c r="B15" s="41">
        <v>1</v>
      </c>
      <c r="C15" s="5" t="s">
        <v>56</v>
      </c>
      <c r="D15" s="15">
        <f>IF(ISBLANK(C15),0,VLOOKUP(C15,Tableau1[],2,0))</f>
        <v>0</v>
      </c>
      <c r="E15" s="14">
        <f>IF(ISBLANK(C15),0,VLOOKUP(C15,Tableau1[],7,0))</f>
        <v>2</v>
      </c>
      <c r="F15" s="21">
        <f t="shared" si="3"/>
        <v>8.6666666666666661E-6</v>
      </c>
      <c r="G15" s="76" t="str">
        <f>IFERROR(IF(G$4=$D15,"x",IF(AND(((G$4-$D15)/VLOOKUP($C15,Tableau1[],6,0))=INT(((G$4-$D15)/VLOOKUP($C15,Tableau1[],6,0))),$C15&lt;&gt;""),"S","")),"")</f>
        <v/>
      </c>
      <c r="H15" s="74" t="str">
        <f>IFERROR(IF(H$4=$D15,"x",IF(AND(((H$4-$D15)/VLOOKUP($C15,Tableau1[],6,0))=INT(((H$4-$D15)/VLOOKUP($C15,Tableau1[],6,0))),$C15&lt;&gt;""),"S","")),"")</f>
        <v/>
      </c>
      <c r="I15" s="74" t="str">
        <f>IFERROR(IF(I$4=$D15,"x",IF(AND(((I$4-$D15)/VLOOKUP($C15,Tableau1[],6,0))=INT(((I$4-$D15)/VLOOKUP($C15,Tableau1[],6,0))),$C15&lt;&gt;""),"S","")),"")</f>
        <v/>
      </c>
      <c r="J15" s="74" t="str">
        <f>IFERROR(IF(J$4=$D15,"x",IF(AND(((J$4-$D15)/VLOOKUP($C15,Tableau1[],6,0))=INT(((J$4-$D15)/VLOOKUP($C15,Tableau1[],6,0))),$C15&lt;&gt;""),"S","")),"")</f>
        <v/>
      </c>
      <c r="K15" s="74" t="str">
        <f>IFERROR(IF(K$4=$D15,"x",IF(AND(((K$4-$D15)/VLOOKUP($C15,Tableau1[],6,0))=INT(((K$4-$D15)/VLOOKUP($C15,Tableau1[],6,0))),$C15&lt;&gt;""),"S","")),"")</f>
        <v/>
      </c>
      <c r="L15" s="74" t="str">
        <f>IFERROR(IF(L$4=$D15,"x",IF(AND(((L$4-$D15)/VLOOKUP($C15,Tableau1[],6,0))=INT(((L$4-$D15)/VLOOKUP($C15,Tableau1[],6,0))),$C15&lt;&gt;""),"S","")),"")</f>
        <v>S</v>
      </c>
      <c r="M15" s="74" t="str">
        <f>IFERROR(IF(M$4=$D15,"x",IF(AND(((M$4-$D15)/VLOOKUP($C15,Tableau1[],6,0))=INT(((M$4-$D15)/VLOOKUP($C15,Tableau1[],6,0))),$C15&lt;&gt;""),"S","")),"")</f>
        <v/>
      </c>
      <c r="N15" s="74" t="str">
        <f>IFERROR(IF(N$4=$D15,"x",IF(AND(((N$4-$D15)/VLOOKUP($C15,Tableau1[],6,0))=INT(((N$4-$D15)/VLOOKUP($C15,Tableau1[],6,0))),$C15&lt;&gt;""),"S","")),"")</f>
        <v/>
      </c>
      <c r="O15" s="74" t="str">
        <f>IFERROR(IF(O$4=$D15,"x",IF(AND(((O$4-$D15)/VLOOKUP($C15,Tableau1[],6,0))=INT(((O$4-$D15)/VLOOKUP($C15,Tableau1[],6,0))),$C15&lt;&gt;""),"S","")),"")</f>
        <v/>
      </c>
      <c r="P15" s="74" t="str">
        <f>IFERROR(IF(P$4=$D15,"x",IF(AND(((P$4-$D15)/VLOOKUP($C15,Tableau1[],6,0))=INT(((P$4-$D15)/VLOOKUP($C15,Tableau1[],6,0))),$C15&lt;&gt;""),"S","")),"")</f>
        <v/>
      </c>
      <c r="Q15" s="74" t="str">
        <f>IFERROR(IF(Q$4=$D15,"x",IF(AND(((Q$4-$D15)/VLOOKUP($C15,Tableau1[],6,0))=INT(((Q$4-$D15)/VLOOKUP($C15,Tableau1[],6,0))),$C15&lt;&gt;""),"S","")),"")</f>
        <v/>
      </c>
      <c r="R15" s="74" t="str">
        <f>IFERROR(IF(R$4=$D15,"x",IF(AND(((R$4-$D15)/VLOOKUP($C15,Tableau1[],6,0))=INT(((R$4-$D15)/VLOOKUP($C15,Tableau1[],6,0))),$C15&lt;&gt;""),"S","")),"")</f>
        <v/>
      </c>
      <c r="S15" s="74" t="str">
        <f>IFERROR(IF(S$4=$D15,"x",IF(AND(((S$4-$D15)/VLOOKUP($C15,Tableau1[],6,0))=INT(((S$4-$D15)/VLOOKUP($C15,Tableau1[],6,0))),$C15&lt;&gt;""),"S","")),"")</f>
        <v>S</v>
      </c>
      <c r="T15" s="74" t="str">
        <f>IFERROR(IF(T$4=$D15,"x",IF(AND(((T$4-$D15)/VLOOKUP($C15,Tableau1[],6,0))=INT(((T$4-$D15)/VLOOKUP($C15,Tableau1[],6,0))),$C15&lt;&gt;""),"S","")),"")</f>
        <v/>
      </c>
      <c r="U15" s="74" t="str">
        <f>IFERROR(IF(U$4=$D15,"x",IF(AND(((U$4-$D15)/VLOOKUP($C15,Tableau1[],6,0))=INT(((U$4-$D15)/VLOOKUP($C15,Tableau1[],6,0))),$C15&lt;&gt;""),"S","")),"")</f>
        <v/>
      </c>
      <c r="V15" s="74" t="str">
        <f>IFERROR(IF(V$4=$D15,"x",IF(AND(((V$4-$D15)/VLOOKUP($C15,Tableau1[],6,0))=INT(((V$4-$D15)/VLOOKUP($C15,Tableau1[],6,0))),$C15&lt;&gt;""),"S","")),"")</f>
        <v/>
      </c>
      <c r="W15" s="74" t="str">
        <f>IFERROR(IF(W$4=$D15,"x",IF(AND(((W$4-$D15)/VLOOKUP($C15,Tableau1[],6,0))=INT(((W$4-$D15)/VLOOKUP($C15,Tableau1[],6,0))),$C15&lt;&gt;""),"S","")),"")</f>
        <v/>
      </c>
      <c r="X15" s="74" t="str">
        <f>IFERROR(IF(X$4=$D15,"x",IF(AND(((X$4-$D15)/VLOOKUP($C15,Tableau1[],6,0))=INT(((X$4-$D15)/VLOOKUP($C15,Tableau1[],6,0))),$C15&lt;&gt;""),"S","")),"")</f>
        <v/>
      </c>
      <c r="Y15" s="74" t="str">
        <f>IFERROR(IF(Y$4=$D15,"x",IF(AND(((Y$4-$D15)/VLOOKUP($C15,Tableau1[],6,0))=INT(((Y$4-$D15)/VLOOKUP($C15,Tableau1[],6,0))),$C15&lt;&gt;""),"S","")),"")</f>
        <v/>
      </c>
      <c r="Z15" s="74" t="str">
        <f>IFERROR(IF(Z$4=$D15,"x",IF(AND(((Z$4-$D15)/VLOOKUP($C15,Tableau1[],6,0))=INT(((Z$4-$D15)/VLOOKUP($C15,Tableau1[],6,0))),$C15&lt;&gt;""),"S","")),"")</f>
        <v>S</v>
      </c>
      <c r="AA15" s="74" t="str">
        <f>IFERROR(IF(AA$4=$D15,"x",IF(AND(((AA$4-$D15)/VLOOKUP($C15,Tableau1[],6,0))=INT(((AA$4-$D15)/VLOOKUP($C15,Tableau1[],6,0))),$C15&lt;&gt;""),"S","")),"")</f>
        <v/>
      </c>
      <c r="AB15" s="74" t="str">
        <f>IFERROR(IF(AB$4=$D15,"x",IF(AND(((AB$4-$D15)/VLOOKUP($C15,Tableau1[],6,0))=INT(((AB$4-$D15)/VLOOKUP($C15,Tableau1[],6,0))),$C15&lt;&gt;""),"S","")),"")</f>
        <v/>
      </c>
      <c r="AC15" s="74" t="str">
        <f>IFERROR(IF(AC$4=$D15,"x",IF(AND(((AC$4-$D15)/VLOOKUP($C15,Tableau1[],6,0))=INT(((AC$4-$D15)/VLOOKUP($C15,Tableau1[],6,0))),$C15&lt;&gt;""),"S","")),"")</f>
        <v/>
      </c>
      <c r="AD15" s="74" t="str">
        <f>IFERROR(IF(AD$4=$D15,"x",IF(AND(((AD$4-$D15)/VLOOKUP($C15,Tableau1[],6,0))=INT(((AD$4-$D15)/VLOOKUP($C15,Tableau1[],6,0))),$C15&lt;&gt;""),"S","")),"")</f>
        <v/>
      </c>
      <c r="AE15" s="74" t="str">
        <f>IFERROR(IF(AE$4=$D15,"x",IF(AND(((AE$4-$D15)/VLOOKUP($C15,Tableau1[],6,0))=INT(((AE$4-$D15)/VLOOKUP($C15,Tableau1[],6,0))),$C15&lt;&gt;""),"S","")),"")</f>
        <v/>
      </c>
      <c r="AF15" s="74" t="str">
        <f>IFERROR(IF(AF$4=$D15,"x",IF(AND(((AF$4-$D15)/VLOOKUP($C15,Tableau1[],6,0))=INT(((AF$4-$D15)/VLOOKUP($C15,Tableau1[],6,0))),$C15&lt;&gt;""),"S","")),"")</f>
        <v/>
      </c>
      <c r="AG15" s="74" t="str">
        <f>IFERROR(IF(AG$4=$D15,"x",IF(AND(((AG$4-$D15)/VLOOKUP($C15,Tableau1[],6,0))=INT(((AG$4-$D15)/VLOOKUP($C15,Tableau1[],6,0))),$C15&lt;&gt;""),"S","")),"")</f>
        <v>S</v>
      </c>
      <c r="AH15" s="90" t="str">
        <f>IFERROR(IF(AH$4=$D15,"x",IF(AND(((AH$4-$D15)/VLOOKUP($C15,Tableau1[],6,0))=INT(((AH$4-$D15)/VLOOKUP($C15,Tableau1[],6,0))),$C15&lt;&gt;""),"S","")),"")</f>
        <v/>
      </c>
    </row>
    <row r="16" spans="1:35" x14ac:dyDescent="0.25">
      <c r="A16" s="95"/>
      <c r="B16" s="41">
        <v>1</v>
      </c>
      <c r="C16" s="5" t="s">
        <v>57</v>
      </c>
      <c r="D16" s="22">
        <f>IF(ISBLANK(C16),0,VLOOKUP(C16,Tableau1[],2,0))</f>
        <v>0</v>
      </c>
      <c r="E16" s="23">
        <f>IF(ISBLANK(C16),0,VLOOKUP(C16,Tableau1[],7,0))</f>
        <v>2</v>
      </c>
      <c r="F16" s="24">
        <f t="shared" si="3"/>
        <v>8.6666666666666661E-6</v>
      </c>
      <c r="G16" s="77" t="str">
        <f>IFERROR(IF(G$4=$D16,"x",IF(AND(((G$4-$D16)/VLOOKUP($C16,Tableau1[],6,0))=INT(((G$4-$D16)/VLOOKUP($C16,Tableau1[],6,0))),$C16&lt;&gt;""),"S","")),"")</f>
        <v/>
      </c>
      <c r="H16" s="78" t="str">
        <f>IFERROR(IF(H$4=$D16,"x",IF(AND(((H$4-$D16)/VLOOKUP($C16,Tableau1[],6,0))=INT(((H$4-$D16)/VLOOKUP($C16,Tableau1[],6,0))),$C16&lt;&gt;""),"S","")),"")</f>
        <v/>
      </c>
      <c r="I16" s="78" t="str">
        <f>IFERROR(IF(I$4=$D16,"x",IF(AND(((I$4-$D16)/VLOOKUP($C16,Tableau1[],6,0))=INT(((I$4-$D16)/VLOOKUP($C16,Tableau1[],6,0))),$C16&lt;&gt;""),"S","")),"")</f>
        <v/>
      </c>
      <c r="J16" s="78" t="str">
        <f>IFERROR(IF(J$4=$D16,"x",IF(AND(((J$4-$D16)/VLOOKUP($C16,Tableau1[],6,0))=INT(((J$4-$D16)/VLOOKUP($C16,Tableau1[],6,0))),$C16&lt;&gt;""),"S","")),"")</f>
        <v/>
      </c>
      <c r="K16" s="78" t="str">
        <f>IFERROR(IF(K$4=$D16,"x",IF(AND(((K$4-$D16)/VLOOKUP($C16,Tableau1[],6,0))=INT(((K$4-$D16)/VLOOKUP($C16,Tableau1[],6,0))),$C16&lt;&gt;""),"S","")),"")</f>
        <v/>
      </c>
      <c r="L16" s="78" t="str">
        <f>IFERROR(IF(L$4=$D16,"x",IF(AND(((L$4-$D16)/VLOOKUP($C16,Tableau1[],6,0))=INT(((L$4-$D16)/VLOOKUP($C16,Tableau1[],6,0))),$C16&lt;&gt;""),"S","")),"")</f>
        <v>S</v>
      </c>
      <c r="M16" s="78" t="str">
        <f>IFERROR(IF(M$4=$D16,"x",IF(AND(((M$4-$D16)/VLOOKUP($C16,Tableau1[],6,0))=INT(((M$4-$D16)/VLOOKUP($C16,Tableau1[],6,0))),$C16&lt;&gt;""),"S","")),"")</f>
        <v/>
      </c>
      <c r="N16" s="78" t="str">
        <f>IFERROR(IF(N$4=$D16,"x",IF(AND(((N$4-$D16)/VLOOKUP($C16,Tableau1[],6,0))=INT(((N$4-$D16)/VLOOKUP($C16,Tableau1[],6,0))),$C16&lt;&gt;""),"S","")),"")</f>
        <v/>
      </c>
      <c r="O16" s="78" t="str">
        <f>IFERROR(IF(O$4=$D16,"x",IF(AND(((O$4-$D16)/VLOOKUP($C16,Tableau1[],6,0))=INT(((O$4-$D16)/VLOOKUP($C16,Tableau1[],6,0))),$C16&lt;&gt;""),"S","")),"")</f>
        <v/>
      </c>
      <c r="P16" s="78" t="str">
        <f>IFERROR(IF(P$4=$D16,"x",IF(AND(((P$4-$D16)/VLOOKUP($C16,Tableau1[],6,0))=INT(((P$4-$D16)/VLOOKUP($C16,Tableau1[],6,0))),$C16&lt;&gt;""),"S","")),"")</f>
        <v/>
      </c>
      <c r="Q16" s="78" t="str">
        <f>IFERROR(IF(Q$4=$D16,"x",IF(AND(((Q$4-$D16)/VLOOKUP($C16,Tableau1[],6,0))=INT(((Q$4-$D16)/VLOOKUP($C16,Tableau1[],6,0))),$C16&lt;&gt;""),"S","")),"")</f>
        <v/>
      </c>
      <c r="R16" s="78" t="str">
        <f>IFERROR(IF(R$4=$D16,"x",IF(AND(((R$4-$D16)/VLOOKUP($C16,Tableau1[],6,0))=INT(((R$4-$D16)/VLOOKUP($C16,Tableau1[],6,0))),$C16&lt;&gt;""),"S","")),"")</f>
        <v/>
      </c>
      <c r="S16" s="78" t="str">
        <f>IFERROR(IF(S$4=$D16,"x",IF(AND(((S$4-$D16)/VLOOKUP($C16,Tableau1[],6,0))=INT(((S$4-$D16)/VLOOKUP($C16,Tableau1[],6,0))),$C16&lt;&gt;""),"S","")),"")</f>
        <v>S</v>
      </c>
      <c r="T16" s="78" t="str">
        <f>IFERROR(IF(T$4=$D16,"x",IF(AND(((T$4-$D16)/VLOOKUP($C16,Tableau1[],6,0))=INT(((T$4-$D16)/VLOOKUP($C16,Tableau1[],6,0))),$C16&lt;&gt;""),"S","")),"")</f>
        <v/>
      </c>
      <c r="U16" s="78" t="str">
        <f>IFERROR(IF(U$4=$D16,"x",IF(AND(((U$4-$D16)/VLOOKUP($C16,Tableau1[],6,0))=INT(((U$4-$D16)/VLOOKUP($C16,Tableau1[],6,0))),$C16&lt;&gt;""),"S","")),"")</f>
        <v/>
      </c>
      <c r="V16" s="78" t="str">
        <f>IFERROR(IF(V$4=$D16,"x",IF(AND(((V$4-$D16)/VLOOKUP($C16,Tableau1[],6,0))=INT(((V$4-$D16)/VLOOKUP($C16,Tableau1[],6,0))),$C16&lt;&gt;""),"S","")),"")</f>
        <v/>
      </c>
      <c r="W16" s="78" t="str">
        <f>IFERROR(IF(W$4=$D16,"x",IF(AND(((W$4-$D16)/VLOOKUP($C16,Tableau1[],6,0))=INT(((W$4-$D16)/VLOOKUP($C16,Tableau1[],6,0))),$C16&lt;&gt;""),"S","")),"")</f>
        <v/>
      </c>
      <c r="X16" s="78" t="str">
        <f>IFERROR(IF(X$4=$D16,"x",IF(AND(((X$4-$D16)/VLOOKUP($C16,Tableau1[],6,0))=INT(((X$4-$D16)/VLOOKUP($C16,Tableau1[],6,0))),$C16&lt;&gt;""),"S","")),"")</f>
        <v/>
      </c>
      <c r="Y16" s="78" t="str">
        <f>IFERROR(IF(Y$4=$D16,"x",IF(AND(((Y$4-$D16)/VLOOKUP($C16,Tableau1[],6,0))=INT(((Y$4-$D16)/VLOOKUP($C16,Tableau1[],6,0))),$C16&lt;&gt;""),"S","")),"")</f>
        <v/>
      </c>
      <c r="Z16" s="78" t="str">
        <f>IFERROR(IF(Z$4=$D16,"x",IF(AND(((Z$4-$D16)/VLOOKUP($C16,Tableau1[],6,0))=INT(((Z$4-$D16)/VLOOKUP($C16,Tableau1[],6,0))),$C16&lt;&gt;""),"S","")),"")</f>
        <v>S</v>
      </c>
      <c r="AA16" s="78" t="str">
        <f>IFERROR(IF(AA$4=$D16,"x",IF(AND(((AA$4-$D16)/VLOOKUP($C16,Tableau1[],6,0))=INT(((AA$4-$D16)/VLOOKUP($C16,Tableau1[],6,0))),$C16&lt;&gt;""),"S","")),"")</f>
        <v/>
      </c>
      <c r="AB16" s="78" t="str">
        <f>IFERROR(IF(AB$4=$D16,"x",IF(AND(((AB$4-$D16)/VLOOKUP($C16,Tableau1[],6,0))=INT(((AB$4-$D16)/VLOOKUP($C16,Tableau1[],6,0))),$C16&lt;&gt;""),"S","")),"")</f>
        <v/>
      </c>
      <c r="AC16" s="78" t="str">
        <f>IFERROR(IF(AC$4=$D16,"x",IF(AND(((AC$4-$D16)/VLOOKUP($C16,Tableau1[],6,0))=INT(((AC$4-$D16)/VLOOKUP($C16,Tableau1[],6,0))),$C16&lt;&gt;""),"S","")),"")</f>
        <v/>
      </c>
      <c r="AD16" s="78" t="str">
        <f>IFERROR(IF(AD$4=$D16,"x",IF(AND(((AD$4-$D16)/VLOOKUP($C16,Tableau1[],6,0))=INT(((AD$4-$D16)/VLOOKUP($C16,Tableau1[],6,0))),$C16&lt;&gt;""),"S","")),"")</f>
        <v/>
      </c>
      <c r="AE16" s="78" t="str">
        <f>IFERROR(IF(AE$4=$D16,"x",IF(AND(((AE$4-$D16)/VLOOKUP($C16,Tableau1[],6,0))=INT(((AE$4-$D16)/VLOOKUP($C16,Tableau1[],6,0))),$C16&lt;&gt;""),"S","")),"")</f>
        <v/>
      </c>
      <c r="AF16" s="78" t="str">
        <f>IFERROR(IF(AF$4=$D16,"x",IF(AND(((AF$4-$D16)/VLOOKUP($C16,Tableau1[],6,0))=INT(((AF$4-$D16)/VLOOKUP($C16,Tableau1[],6,0))),$C16&lt;&gt;""),"S","")),"")</f>
        <v/>
      </c>
      <c r="AG16" s="78" t="str">
        <f>IFERROR(IF(AG$4=$D16,"x",IF(AND(((AG$4-$D16)/VLOOKUP($C16,Tableau1[],6,0))=INT(((AG$4-$D16)/VLOOKUP($C16,Tableau1[],6,0))),$C16&lt;&gt;""),"S","")),"")</f>
        <v>S</v>
      </c>
      <c r="AH16" s="91" t="str">
        <f>IFERROR(IF(AH$4=$D16,"x",IF(AND(((AH$4-$D16)/VLOOKUP($C16,Tableau1[],6,0))=INT(((AH$4-$D16)/VLOOKUP($C16,Tableau1[],6,0))),$C16&lt;&gt;""),"S","")),"")</f>
        <v/>
      </c>
    </row>
    <row r="17" spans="1:41" x14ac:dyDescent="0.25">
      <c r="A17" s="95"/>
      <c r="B17" s="41">
        <v>1</v>
      </c>
      <c r="C17" s="5" t="s">
        <v>58</v>
      </c>
      <c r="D17" s="15">
        <f>IF(ISBLANK(C17),0,VLOOKUP(C17,Tableau1[],2,0))</f>
        <v>0</v>
      </c>
      <c r="E17" s="14">
        <f>IF(ISBLANK(C17),0,VLOOKUP(C17,Tableau1[],7,0))</f>
        <v>5</v>
      </c>
      <c r="F17" s="21">
        <f t="shared" si="3"/>
        <v>2.1666666666666667E-5</v>
      </c>
      <c r="G17" s="76" t="str">
        <f>IFERROR(IF(G$4=$D17,"x",IF(AND(((G$4-$D17)/VLOOKUP($C17,Tableau1[],6,0))=INT(((G$4-$D17)/VLOOKUP($C17,Tableau1[],6,0))),$C17&lt;&gt;""),"S","")),"")</f>
        <v/>
      </c>
      <c r="H17" s="74" t="str">
        <f>IFERROR(IF(H$4=$D17,"x",IF(AND(((H$4-$D17)/VLOOKUP($C17,Tableau1[],6,0))=INT(((H$4-$D17)/VLOOKUP($C17,Tableau1[],6,0))),$C17&lt;&gt;""),"S","")),"")</f>
        <v/>
      </c>
      <c r="I17" s="74" t="str">
        <f>IFERROR(IF(I$4=$D17,"x",IF(AND(((I$4-$D17)/VLOOKUP($C17,Tableau1[],6,0))=INT(((I$4-$D17)/VLOOKUP($C17,Tableau1[],6,0))),$C17&lt;&gt;""),"S","")),"")</f>
        <v/>
      </c>
      <c r="J17" s="74" t="str">
        <f>IFERROR(IF(J$4=$D17,"x",IF(AND(((J$4-$D17)/VLOOKUP($C17,Tableau1[],6,0))=INT(((J$4-$D17)/VLOOKUP($C17,Tableau1[],6,0))),$C17&lt;&gt;""),"S","")),"")</f>
        <v/>
      </c>
      <c r="K17" s="74" t="str">
        <f>IFERROR(IF(K$4=$D17,"x",IF(AND(((K$4-$D17)/VLOOKUP($C17,Tableau1[],6,0))=INT(((K$4-$D17)/VLOOKUP($C17,Tableau1[],6,0))),$C17&lt;&gt;""),"S","")),"")</f>
        <v/>
      </c>
      <c r="L17" s="74" t="str">
        <f>IFERROR(IF(L$4=$D17,"x",IF(AND(((L$4-$D17)/VLOOKUP($C17,Tableau1[],6,0))=INT(((L$4-$D17)/VLOOKUP($C17,Tableau1[],6,0))),$C17&lt;&gt;""),"S","")),"")</f>
        <v>S</v>
      </c>
      <c r="M17" s="74" t="str">
        <f>IFERROR(IF(M$4=$D17,"x",IF(AND(((M$4-$D17)/VLOOKUP($C17,Tableau1[],6,0))=INT(((M$4-$D17)/VLOOKUP($C17,Tableau1[],6,0))),$C17&lt;&gt;""),"S","")),"")</f>
        <v/>
      </c>
      <c r="N17" s="74" t="str">
        <f>IFERROR(IF(N$4=$D17,"x",IF(AND(((N$4-$D17)/VLOOKUP($C17,Tableau1[],6,0))=INT(((N$4-$D17)/VLOOKUP($C17,Tableau1[],6,0))),$C17&lt;&gt;""),"S","")),"")</f>
        <v/>
      </c>
      <c r="O17" s="74" t="str">
        <f>IFERROR(IF(O$4=$D17,"x",IF(AND(((O$4-$D17)/VLOOKUP($C17,Tableau1[],6,0))=INT(((O$4-$D17)/VLOOKUP($C17,Tableau1[],6,0))),$C17&lt;&gt;""),"S","")),"")</f>
        <v/>
      </c>
      <c r="P17" s="74" t="str">
        <f>IFERROR(IF(P$4=$D17,"x",IF(AND(((P$4-$D17)/VLOOKUP($C17,Tableau1[],6,0))=INT(((P$4-$D17)/VLOOKUP($C17,Tableau1[],6,0))),$C17&lt;&gt;""),"S","")),"")</f>
        <v/>
      </c>
      <c r="Q17" s="74" t="str">
        <f>IFERROR(IF(Q$4=$D17,"x",IF(AND(((Q$4-$D17)/VLOOKUP($C17,Tableau1[],6,0))=INT(((Q$4-$D17)/VLOOKUP($C17,Tableau1[],6,0))),$C17&lt;&gt;""),"S","")),"")</f>
        <v/>
      </c>
      <c r="R17" s="74" t="str">
        <f>IFERROR(IF(R$4=$D17,"x",IF(AND(((R$4-$D17)/VLOOKUP($C17,Tableau1[],6,0))=INT(((R$4-$D17)/VLOOKUP($C17,Tableau1[],6,0))),$C17&lt;&gt;""),"S","")),"")</f>
        <v/>
      </c>
      <c r="S17" s="74" t="str">
        <f>IFERROR(IF(S$4=$D17,"x",IF(AND(((S$4-$D17)/VLOOKUP($C17,Tableau1[],6,0))=INT(((S$4-$D17)/VLOOKUP($C17,Tableau1[],6,0))),$C17&lt;&gt;""),"S","")),"")</f>
        <v>S</v>
      </c>
      <c r="T17" s="74" t="str">
        <f>IFERROR(IF(T$4=$D17,"x",IF(AND(((T$4-$D17)/VLOOKUP($C17,Tableau1[],6,0))=INT(((T$4-$D17)/VLOOKUP($C17,Tableau1[],6,0))),$C17&lt;&gt;""),"S","")),"")</f>
        <v/>
      </c>
      <c r="U17" s="74" t="str">
        <f>IFERROR(IF(U$4=$D17,"x",IF(AND(((U$4-$D17)/VLOOKUP($C17,Tableau1[],6,0))=INT(((U$4-$D17)/VLOOKUP($C17,Tableau1[],6,0))),$C17&lt;&gt;""),"S","")),"")</f>
        <v/>
      </c>
      <c r="V17" s="74" t="str">
        <f>IFERROR(IF(V$4=$D17,"x",IF(AND(((V$4-$D17)/VLOOKUP($C17,Tableau1[],6,0))=INT(((V$4-$D17)/VLOOKUP($C17,Tableau1[],6,0))),$C17&lt;&gt;""),"S","")),"")</f>
        <v/>
      </c>
      <c r="W17" s="74" t="str">
        <f>IFERROR(IF(W$4=$D17,"x",IF(AND(((W$4-$D17)/VLOOKUP($C17,Tableau1[],6,0))=INT(((W$4-$D17)/VLOOKUP($C17,Tableau1[],6,0))),$C17&lt;&gt;""),"S","")),"")</f>
        <v/>
      </c>
      <c r="X17" s="74" t="str">
        <f>IFERROR(IF(X$4=$D17,"x",IF(AND(((X$4-$D17)/VLOOKUP($C17,Tableau1[],6,0))=INT(((X$4-$D17)/VLOOKUP($C17,Tableau1[],6,0))),$C17&lt;&gt;""),"S","")),"")</f>
        <v/>
      </c>
      <c r="Y17" s="74" t="str">
        <f>IFERROR(IF(Y$4=$D17,"x",IF(AND(((Y$4-$D17)/VLOOKUP($C17,Tableau1[],6,0))=INT(((Y$4-$D17)/VLOOKUP($C17,Tableau1[],6,0))),$C17&lt;&gt;""),"S","")),"")</f>
        <v/>
      </c>
      <c r="Z17" s="74" t="str">
        <f>IFERROR(IF(Z$4=$D17,"x",IF(AND(((Z$4-$D17)/VLOOKUP($C17,Tableau1[],6,0))=INT(((Z$4-$D17)/VLOOKUP($C17,Tableau1[],6,0))),$C17&lt;&gt;""),"S","")),"")</f>
        <v>S</v>
      </c>
      <c r="AA17" s="74" t="str">
        <f>IFERROR(IF(AA$4=$D17,"x",IF(AND(((AA$4-$D17)/VLOOKUP($C17,Tableau1[],6,0))=INT(((AA$4-$D17)/VLOOKUP($C17,Tableau1[],6,0))),$C17&lt;&gt;""),"S","")),"")</f>
        <v/>
      </c>
      <c r="AB17" s="74" t="str">
        <f>IFERROR(IF(AB$4=$D17,"x",IF(AND(((AB$4-$D17)/VLOOKUP($C17,Tableau1[],6,0))=INT(((AB$4-$D17)/VLOOKUP($C17,Tableau1[],6,0))),$C17&lt;&gt;""),"S","")),"")</f>
        <v/>
      </c>
      <c r="AC17" s="74" t="str">
        <f>IFERROR(IF(AC$4=$D17,"x",IF(AND(((AC$4-$D17)/VLOOKUP($C17,Tableau1[],6,0))=INT(((AC$4-$D17)/VLOOKUP($C17,Tableau1[],6,0))),$C17&lt;&gt;""),"S","")),"")</f>
        <v/>
      </c>
      <c r="AD17" s="74" t="str">
        <f>IFERROR(IF(AD$4=$D17,"x",IF(AND(((AD$4-$D17)/VLOOKUP($C17,Tableau1[],6,0))=INT(((AD$4-$D17)/VLOOKUP($C17,Tableau1[],6,0))),$C17&lt;&gt;""),"S","")),"")</f>
        <v/>
      </c>
      <c r="AE17" s="74" t="str">
        <f>IFERROR(IF(AE$4=$D17,"x",IF(AND(((AE$4-$D17)/VLOOKUP($C17,Tableau1[],6,0))=INT(((AE$4-$D17)/VLOOKUP($C17,Tableau1[],6,0))),$C17&lt;&gt;""),"S","")),"")</f>
        <v/>
      </c>
      <c r="AF17" s="74" t="str">
        <f>IFERROR(IF(AF$4=$D17,"x",IF(AND(((AF$4-$D17)/VLOOKUP($C17,Tableau1[],6,0))=INT(((AF$4-$D17)/VLOOKUP($C17,Tableau1[],6,0))),$C17&lt;&gt;""),"S","")),"")</f>
        <v/>
      </c>
      <c r="AG17" s="74" t="str">
        <f>IFERROR(IF(AG$4=$D17,"x",IF(AND(((AG$4-$D17)/VLOOKUP($C17,Tableau1[],6,0))=INT(((AG$4-$D17)/VLOOKUP($C17,Tableau1[],6,0))),$C17&lt;&gt;""),"S","")),"")</f>
        <v>S</v>
      </c>
      <c r="AH17" s="90" t="str">
        <f>IFERROR(IF(AH$4=$D17,"x",IF(AND(((AH$4-$D17)/VLOOKUP($C17,Tableau1[],6,0))=INT(((AH$4-$D17)/VLOOKUP($C17,Tableau1[],6,0))),$C17&lt;&gt;""),"S","")),"")</f>
        <v/>
      </c>
    </row>
    <row r="18" spans="1:41" x14ac:dyDescent="0.25">
      <c r="A18" s="95"/>
      <c r="B18" s="41">
        <v>1</v>
      </c>
      <c r="C18" s="5" t="s">
        <v>59</v>
      </c>
      <c r="D18" s="15">
        <f>IF(ISBLANK(C18),0,VLOOKUP(C18,Tableau1[],2,0))</f>
        <v>0</v>
      </c>
      <c r="E18" s="14">
        <f>IF(ISBLANK(C18),0,VLOOKUP(C18,Tableau1[],7,0))</f>
        <v>5</v>
      </c>
      <c r="F18" s="21">
        <f t="shared" si="3"/>
        <v>2.1666666666666667E-5</v>
      </c>
      <c r="G18" s="76" t="str">
        <f>IFERROR(IF(G$4=$D18,"x",IF(AND(((G$4-$D18)/VLOOKUP($C18,Tableau1[],6,0))=INT(((G$4-$D18)/VLOOKUP($C18,Tableau1[],6,0))),$C18&lt;&gt;""),"S","")),"")</f>
        <v/>
      </c>
      <c r="H18" s="74" t="str">
        <f>IFERROR(IF(H$4=$D18,"x",IF(AND(((H$4-$D18)/VLOOKUP($C18,Tableau1[],6,0))=INT(((H$4-$D18)/VLOOKUP($C18,Tableau1[],6,0))),$C18&lt;&gt;""),"S","")),"")</f>
        <v/>
      </c>
      <c r="I18" s="74" t="str">
        <f>IFERROR(IF(I$4=$D18,"x",IF(AND(((I$4-$D18)/VLOOKUP($C18,Tableau1[],6,0))=INT(((I$4-$D18)/VLOOKUP($C18,Tableau1[],6,0))),$C18&lt;&gt;""),"S","")),"")</f>
        <v/>
      </c>
      <c r="J18" s="74" t="str">
        <f>IFERROR(IF(J$4=$D18,"x",IF(AND(((J$4-$D18)/VLOOKUP($C18,Tableau1[],6,0))=INT(((J$4-$D18)/VLOOKUP($C18,Tableau1[],6,0))),$C18&lt;&gt;""),"S","")),"")</f>
        <v/>
      </c>
      <c r="K18" s="74" t="str">
        <f>IFERROR(IF(K$4=$D18,"x",IF(AND(((K$4-$D18)/VLOOKUP($C18,Tableau1[],6,0))=INT(((K$4-$D18)/VLOOKUP($C18,Tableau1[],6,0))),$C18&lt;&gt;""),"S","")),"")</f>
        <v/>
      </c>
      <c r="L18" s="74" t="str">
        <f>IFERROR(IF(L$4=$D18,"x",IF(AND(((L$4-$D18)/VLOOKUP($C18,Tableau1[],6,0))=INT(((L$4-$D18)/VLOOKUP($C18,Tableau1[],6,0))),$C18&lt;&gt;""),"S","")),"")</f>
        <v>S</v>
      </c>
      <c r="M18" s="74" t="str">
        <f>IFERROR(IF(M$4=$D18,"x",IF(AND(((M$4-$D18)/VLOOKUP($C18,Tableau1[],6,0))=INT(((M$4-$D18)/VLOOKUP($C18,Tableau1[],6,0))),$C18&lt;&gt;""),"S","")),"")</f>
        <v/>
      </c>
      <c r="N18" s="74" t="str">
        <f>IFERROR(IF(N$4=$D18,"x",IF(AND(((N$4-$D18)/VLOOKUP($C18,Tableau1[],6,0))=INT(((N$4-$D18)/VLOOKUP($C18,Tableau1[],6,0))),$C18&lt;&gt;""),"S","")),"")</f>
        <v/>
      </c>
      <c r="O18" s="74" t="str">
        <f>IFERROR(IF(O$4=$D18,"x",IF(AND(((O$4-$D18)/VLOOKUP($C18,Tableau1[],6,0))=INT(((O$4-$D18)/VLOOKUP($C18,Tableau1[],6,0))),$C18&lt;&gt;""),"S","")),"")</f>
        <v/>
      </c>
      <c r="P18" s="74" t="str">
        <f>IFERROR(IF(P$4=$D18,"x",IF(AND(((P$4-$D18)/VLOOKUP($C18,Tableau1[],6,0))=INT(((P$4-$D18)/VLOOKUP($C18,Tableau1[],6,0))),$C18&lt;&gt;""),"S","")),"")</f>
        <v/>
      </c>
      <c r="Q18" s="74" t="str">
        <f>IFERROR(IF(Q$4=$D18,"x",IF(AND(((Q$4-$D18)/VLOOKUP($C18,Tableau1[],6,0))=INT(((Q$4-$D18)/VLOOKUP($C18,Tableau1[],6,0))),$C18&lt;&gt;""),"S","")),"")</f>
        <v/>
      </c>
      <c r="R18" s="74" t="str">
        <f>IFERROR(IF(R$4=$D18,"x",IF(AND(((R$4-$D18)/VLOOKUP($C18,Tableau1[],6,0))=INT(((R$4-$D18)/VLOOKUP($C18,Tableau1[],6,0))),$C18&lt;&gt;""),"S","")),"")</f>
        <v/>
      </c>
      <c r="S18" s="74" t="str">
        <f>IFERROR(IF(S$4=$D18,"x",IF(AND(((S$4-$D18)/VLOOKUP($C18,Tableau1[],6,0))=INT(((S$4-$D18)/VLOOKUP($C18,Tableau1[],6,0))),$C18&lt;&gt;""),"S","")),"")</f>
        <v>S</v>
      </c>
      <c r="T18" s="74" t="str">
        <f>IFERROR(IF(T$4=$D18,"x",IF(AND(((T$4-$D18)/VLOOKUP($C18,Tableau1[],6,0))=INT(((T$4-$D18)/VLOOKUP($C18,Tableau1[],6,0))),$C18&lt;&gt;""),"S","")),"")</f>
        <v/>
      </c>
      <c r="U18" s="74" t="str">
        <f>IFERROR(IF(U$4=$D18,"x",IF(AND(((U$4-$D18)/VLOOKUP($C18,Tableau1[],6,0))=INT(((U$4-$D18)/VLOOKUP($C18,Tableau1[],6,0))),$C18&lt;&gt;""),"S","")),"")</f>
        <v/>
      </c>
      <c r="V18" s="74" t="str">
        <f>IFERROR(IF(V$4=$D18,"x",IF(AND(((V$4-$D18)/VLOOKUP($C18,Tableau1[],6,0))=INT(((V$4-$D18)/VLOOKUP($C18,Tableau1[],6,0))),$C18&lt;&gt;""),"S","")),"")</f>
        <v/>
      </c>
      <c r="W18" s="74" t="str">
        <f>IFERROR(IF(W$4=$D18,"x",IF(AND(((W$4-$D18)/VLOOKUP($C18,Tableau1[],6,0))=INT(((W$4-$D18)/VLOOKUP($C18,Tableau1[],6,0))),$C18&lt;&gt;""),"S","")),"")</f>
        <v/>
      </c>
      <c r="X18" s="74" t="str">
        <f>IFERROR(IF(X$4=$D18,"x",IF(AND(((X$4-$D18)/VLOOKUP($C18,Tableau1[],6,0))=INT(((X$4-$D18)/VLOOKUP($C18,Tableau1[],6,0))),$C18&lt;&gt;""),"S","")),"")</f>
        <v/>
      </c>
      <c r="Y18" s="74" t="str">
        <f>IFERROR(IF(Y$4=$D18,"x",IF(AND(((Y$4-$D18)/VLOOKUP($C18,Tableau1[],6,0))=INT(((Y$4-$D18)/VLOOKUP($C18,Tableau1[],6,0))),$C18&lt;&gt;""),"S","")),"")</f>
        <v/>
      </c>
      <c r="Z18" s="74" t="str">
        <f>IFERROR(IF(Z$4=$D18,"x",IF(AND(((Z$4-$D18)/VLOOKUP($C18,Tableau1[],6,0))=INT(((Z$4-$D18)/VLOOKUP($C18,Tableau1[],6,0))),$C18&lt;&gt;""),"S","")),"")</f>
        <v>S</v>
      </c>
      <c r="AA18" s="74" t="str">
        <f>IFERROR(IF(AA$4=$D18,"x",IF(AND(((AA$4-$D18)/VLOOKUP($C18,Tableau1[],6,0))=INT(((AA$4-$D18)/VLOOKUP($C18,Tableau1[],6,0))),$C18&lt;&gt;""),"S","")),"")</f>
        <v/>
      </c>
      <c r="AB18" s="74" t="str">
        <f>IFERROR(IF(AB$4=$D18,"x",IF(AND(((AB$4-$D18)/VLOOKUP($C18,Tableau1[],6,0))=INT(((AB$4-$D18)/VLOOKUP($C18,Tableau1[],6,0))),$C18&lt;&gt;""),"S","")),"")</f>
        <v/>
      </c>
      <c r="AC18" s="74" t="str">
        <f>IFERROR(IF(AC$4=$D18,"x",IF(AND(((AC$4-$D18)/VLOOKUP($C18,Tableau1[],6,0))=INT(((AC$4-$D18)/VLOOKUP($C18,Tableau1[],6,0))),$C18&lt;&gt;""),"S","")),"")</f>
        <v/>
      </c>
      <c r="AD18" s="74" t="str">
        <f>IFERROR(IF(AD$4=$D18,"x",IF(AND(((AD$4-$D18)/VLOOKUP($C18,Tableau1[],6,0))=INT(((AD$4-$D18)/VLOOKUP($C18,Tableau1[],6,0))),$C18&lt;&gt;""),"S","")),"")</f>
        <v/>
      </c>
      <c r="AE18" s="74" t="str">
        <f>IFERROR(IF(AE$4=$D18,"x",IF(AND(((AE$4-$D18)/VLOOKUP($C18,Tableau1[],6,0))=INT(((AE$4-$D18)/VLOOKUP($C18,Tableau1[],6,0))),$C18&lt;&gt;""),"S","")),"")</f>
        <v/>
      </c>
      <c r="AF18" s="74" t="str">
        <f>IFERROR(IF(AF$4=$D18,"x",IF(AND(((AF$4-$D18)/VLOOKUP($C18,Tableau1[],6,0))=INT(((AF$4-$D18)/VLOOKUP($C18,Tableau1[],6,0))),$C18&lt;&gt;""),"S","")),"")</f>
        <v/>
      </c>
      <c r="AG18" s="74" t="str">
        <f>IFERROR(IF(AG$4=$D18,"x",IF(AND(((AG$4-$D18)/VLOOKUP($C18,Tableau1[],6,0))=INT(((AG$4-$D18)/VLOOKUP($C18,Tableau1[],6,0))),$C18&lt;&gt;""),"S","")),"")</f>
        <v>S</v>
      </c>
      <c r="AH18" s="90" t="str">
        <f>IFERROR(IF(AH$4=$D18,"x",IF(AND(((AH$4-$D18)/VLOOKUP($C18,Tableau1[],6,0))=INT(((AH$4-$D18)/VLOOKUP($C18,Tableau1[],6,0))),$C18&lt;&gt;""),"S","")),"")</f>
        <v/>
      </c>
    </row>
    <row r="19" spans="1:41" x14ac:dyDescent="0.25">
      <c r="A19" s="95"/>
      <c r="B19" s="41">
        <v>1</v>
      </c>
      <c r="C19" s="5" t="s">
        <v>60</v>
      </c>
      <c r="D19" s="15">
        <f>IF(ISBLANK(C19),0,VLOOKUP(C19,Tableau1[],2,0))</f>
        <v>0</v>
      </c>
      <c r="E19" s="14">
        <f>IF(ISBLANK(C19),0,VLOOKUP(C19,Tableau1[],7,0))</f>
        <v>5</v>
      </c>
      <c r="F19" s="21">
        <f t="shared" si="3"/>
        <v>2.1666666666666667E-5</v>
      </c>
      <c r="G19" s="76" t="str">
        <f>IFERROR(IF(G$4=$D19,"x",IF(AND(((G$4-$D19)/VLOOKUP($C19,Tableau1[],6,0))=INT(((G$4-$D19)/VLOOKUP($C19,Tableau1[],6,0))),$C19&lt;&gt;""),"S","")),"")</f>
        <v/>
      </c>
      <c r="H19" s="74" t="str">
        <f>IFERROR(IF(H$4=$D19,"x",IF(AND(((H$4-$D19)/VLOOKUP($C19,Tableau1[],6,0))=INT(((H$4-$D19)/VLOOKUP($C19,Tableau1[],6,0))),$C19&lt;&gt;""),"S","")),"")</f>
        <v/>
      </c>
      <c r="I19" s="74" t="str">
        <f>IFERROR(IF(I$4=$D19,"x",IF(AND(((I$4-$D19)/VLOOKUP($C19,Tableau1[],6,0))=INT(((I$4-$D19)/VLOOKUP($C19,Tableau1[],6,0))),$C19&lt;&gt;""),"S","")),"")</f>
        <v/>
      </c>
      <c r="J19" s="74" t="str">
        <f>IFERROR(IF(J$4=$D19,"x",IF(AND(((J$4-$D19)/VLOOKUP($C19,Tableau1[],6,0))=INT(((J$4-$D19)/VLOOKUP($C19,Tableau1[],6,0))),$C19&lt;&gt;""),"S","")),"")</f>
        <v/>
      </c>
      <c r="K19" s="74" t="str">
        <f>IFERROR(IF(K$4=$D19,"x",IF(AND(((K$4-$D19)/VLOOKUP($C19,Tableau1[],6,0))=INT(((K$4-$D19)/VLOOKUP($C19,Tableau1[],6,0))),$C19&lt;&gt;""),"S","")),"")</f>
        <v/>
      </c>
      <c r="L19" s="74" t="str">
        <f>IFERROR(IF(L$4=$D19,"x",IF(AND(((L$4-$D19)/VLOOKUP($C19,Tableau1[],6,0))=INT(((L$4-$D19)/VLOOKUP($C19,Tableau1[],6,0))),$C19&lt;&gt;""),"S","")),"")</f>
        <v>S</v>
      </c>
      <c r="M19" s="74" t="str">
        <f>IFERROR(IF(M$4=$D19,"x",IF(AND(((M$4-$D19)/VLOOKUP($C19,Tableau1[],6,0))=INT(((M$4-$D19)/VLOOKUP($C19,Tableau1[],6,0))),$C19&lt;&gt;""),"S","")),"")</f>
        <v/>
      </c>
      <c r="N19" s="74" t="str">
        <f>IFERROR(IF(N$4=$D19,"x",IF(AND(((N$4-$D19)/VLOOKUP($C19,Tableau1[],6,0))=INT(((N$4-$D19)/VLOOKUP($C19,Tableau1[],6,0))),$C19&lt;&gt;""),"S","")),"")</f>
        <v/>
      </c>
      <c r="O19" s="74" t="str">
        <f>IFERROR(IF(O$4=$D19,"x",IF(AND(((O$4-$D19)/VLOOKUP($C19,Tableau1[],6,0))=INT(((O$4-$D19)/VLOOKUP($C19,Tableau1[],6,0))),$C19&lt;&gt;""),"S","")),"")</f>
        <v/>
      </c>
      <c r="P19" s="74" t="str">
        <f>IFERROR(IF(P$4=$D19,"x",IF(AND(((P$4-$D19)/VLOOKUP($C19,Tableau1[],6,0))=INT(((P$4-$D19)/VLOOKUP($C19,Tableau1[],6,0))),$C19&lt;&gt;""),"S","")),"")</f>
        <v/>
      </c>
      <c r="Q19" s="74" t="str">
        <f>IFERROR(IF(Q$4=$D19,"x",IF(AND(((Q$4-$D19)/VLOOKUP($C19,Tableau1[],6,0))=INT(((Q$4-$D19)/VLOOKUP($C19,Tableau1[],6,0))),$C19&lt;&gt;""),"S","")),"")</f>
        <v/>
      </c>
      <c r="R19" s="74" t="str">
        <f>IFERROR(IF(R$4=$D19,"x",IF(AND(((R$4-$D19)/VLOOKUP($C19,Tableau1[],6,0))=INT(((R$4-$D19)/VLOOKUP($C19,Tableau1[],6,0))),$C19&lt;&gt;""),"S","")),"")</f>
        <v/>
      </c>
      <c r="S19" s="74" t="str">
        <f>IFERROR(IF(S$4=$D19,"x",IF(AND(((S$4-$D19)/VLOOKUP($C19,Tableau1[],6,0))=INT(((S$4-$D19)/VLOOKUP($C19,Tableau1[],6,0))),$C19&lt;&gt;""),"S","")),"")</f>
        <v>S</v>
      </c>
      <c r="T19" s="74" t="str">
        <f>IFERROR(IF(T$4=$D19,"x",IF(AND(((T$4-$D19)/VLOOKUP($C19,Tableau1[],6,0))=INT(((T$4-$D19)/VLOOKUP($C19,Tableau1[],6,0))),$C19&lt;&gt;""),"S","")),"")</f>
        <v/>
      </c>
      <c r="U19" s="74" t="str">
        <f>IFERROR(IF(U$4=$D19,"x",IF(AND(((U$4-$D19)/VLOOKUP($C19,Tableau1[],6,0))=INT(((U$4-$D19)/VLOOKUP($C19,Tableau1[],6,0))),$C19&lt;&gt;""),"S","")),"")</f>
        <v/>
      </c>
      <c r="V19" s="74" t="str">
        <f>IFERROR(IF(V$4=$D19,"x",IF(AND(((V$4-$D19)/VLOOKUP($C19,Tableau1[],6,0))=INT(((V$4-$D19)/VLOOKUP($C19,Tableau1[],6,0))),$C19&lt;&gt;""),"S","")),"")</f>
        <v/>
      </c>
      <c r="W19" s="74" t="str">
        <f>IFERROR(IF(W$4=$D19,"x",IF(AND(((W$4-$D19)/VLOOKUP($C19,Tableau1[],6,0))=INT(((W$4-$D19)/VLOOKUP($C19,Tableau1[],6,0))),$C19&lt;&gt;""),"S","")),"")</f>
        <v/>
      </c>
      <c r="X19" s="74" t="str">
        <f>IFERROR(IF(X$4=$D19,"x",IF(AND(((X$4-$D19)/VLOOKUP($C19,Tableau1[],6,0))=INT(((X$4-$D19)/VLOOKUP($C19,Tableau1[],6,0))),$C19&lt;&gt;""),"S","")),"")</f>
        <v/>
      </c>
      <c r="Y19" s="74" t="str">
        <f>IFERROR(IF(Y$4=$D19,"x",IF(AND(((Y$4-$D19)/VLOOKUP($C19,Tableau1[],6,0))=INT(((Y$4-$D19)/VLOOKUP($C19,Tableau1[],6,0))),$C19&lt;&gt;""),"S","")),"")</f>
        <v/>
      </c>
      <c r="Z19" s="74" t="str">
        <f>IFERROR(IF(Z$4=$D19,"x",IF(AND(((Z$4-$D19)/VLOOKUP($C19,Tableau1[],6,0))=INT(((Z$4-$D19)/VLOOKUP($C19,Tableau1[],6,0))),$C19&lt;&gt;""),"S","")),"")</f>
        <v>S</v>
      </c>
      <c r="AA19" s="74" t="str">
        <f>IFERROR(IF(AA$4=$D19,"x",IF(AND(((AA$4-$D19)/VLOOKUP($C19,Tableau1[],6,0))=INT(((AA$4-$D19)/VLOOKUP($C19,Tableau1[],6,0))),$C19&lt;&gt;""),"S","")),"")</f>
        <v/>
      </c>
      <c r="AB19" s="74" t="str">
        <f>IFERROR(IF(AB$4=$D19,"x",IF(AND(((AB$4-$D19)/VLOOKUP($C19,Tableau1[],6,0))=INT(((AB$4-$D19)/VLOOKUP($C19,Tableau1[],6,0))),$C19&lt;&gt;""),"S","")),"")</f>
        <v/>
      </c>
      <c r="AC19" s="74" t="str">
        <f>IFERROR(IF(AC$4=$D19,"x",IF(AND(((AC$4-$D19)/VLOOKUP($C19,Tableau1[],6,0))=INT(((AC$4-$D19)/VLOOKUP($C19,Tableau1[],6,0))),$C19&lt;&gt;""),"S","")),"")</f>
        <v/>
      </c>
      <c r="AD19" s="74" t="str">
        <f>IFERROR(IF(AD$4=$D19,"x",IF(AND(((AD$4-$D19)/VLOOKUP($C19,Tableau1[],6,0))=INT(((AD$4-$D19)/VLOOKUP($C19,Tableau1[],6,0))),$C19&lt;&gt;""),"S","")),"")</f>
        <v/>
      </c>
      <c r="AE19" s="74" t="str">
        <f>IFERROR(IF(AE$4=$D19,"x",IF(AND(((AE$4-$D19)/VLOOKUP($C19,Tableau1[],6,0))=INT(((AE$4-$D19)/VLOOKUP($C19,Tableau1[],6,0))),$C19&lt;&gt;""),"S","")),"")</f>
        <v/>
      </c>
      <c r="AF19" s="74" t="str">
        <f>IFERROR(IF(AF$4=$D19,"x",IF(AND(((AF$4-$D19)/VLOOKUP($C19,Tableau1[],6,0))=INT(((AF$4-$D19)/VLOOKUP($C19,Tableau1[],6,0))),$C19&lt;&gt;""),"S","")),"")</f>
        <v/>
      </c>
      <c r="AG19" s="74" t="str">
        <f>IFERROR(IF(AG$4=$D19,"x",IF(AND(((AG$4-$D19)/VLOOKUP($C19,Tableau1[],6,0))=INT(((AG$4-$D19)/VLOOKUP($C19,Tableau1[],6,0))),$C19&lt;&gt;""),"S","")),"")</f>
        <v>S</v>
      </c>
      <c r="AH19" s="90" t="str">
        <f>IFERROR(IF(AH$4=$D19,"x",IF(AND(((AH$4-$D19)/VLOOKUP($C19,Tableau1[],6,0))=INT(((AH$4-$D19)/VLOOKUP($C19,Tableau1[],6,0))),$C19&lt;&gt;""),"S","")),"")</f>
        <v/>
      </c>
      <c r="AM19" s="104">
        <v>1</v>
      </c>
      <c r="AN19" s="105" t="s">
        <v>231</v>
      </c>
      <c r="AO19" s="106" t="s">
        <v>232</v>
      </c>
    </row>
    <row r="20" spans="1:41" x14ac:dyDescent="0.25">
      <c r="A20" s="95"/>
      <c r="B20" s="41">
        <v>1</v>
      </c>
      <c r="C20" s="5" t="s">
        <v>61</v>
      </c>
      <c r="D20" s="15">
        <f>IF(ISBLANK(C20),0,VLOOKUP(C20,Tableau1[],2,0))</f>
        <v>0</v>
      </c>
      <c r="E20" s="14">
        <f>IF(ISBLANK(C20),0,VLOOKUP(C20,Tableau1[],7,0))</f>
        <v>5</v>
      </c>
      <c r="F20" s="21">
        <f t="shared" si="3"/>
        <v>2.1666666666666667E-5</v>
      </c>
      <c r="G20" s="76" t="str">
        <f>IFERROR(IF(G$4=$D20,"x",IF(AND(((G$4-$D20)/VLOOKUP($C20,Tableau1[],6,0))=INT(((G$4-$D20)/VLOOKUP($C20,Tableau1[],6,0))),$C20&lt;&gt;""),"S","")),"")</f>
        <v/>
      </c>
      <c r="H20" s="74" t="str">
        <f>IFERROR(IF(H$4=$D20,"x",IF(AND(((H$4-$D20)/VLOOKUP($C20,Tableau1[],6,0))=INT(((H$4-$D20)/VLOOKUP($C20,Tableau1[],6,0))),$C20&lt;&gt;""),"S","")),"")</f>
        <v/>
      </c>
      <c r="I20" s="74" t="str">
        <f>IFERROR(IF(I$4=$D20,"x",IF(AND(((I$4-$D20)/VLOOKUP($C20,Tableau1[],6,0))=INT(((I$4-$D20)/VLOOKUP($C20,Tableau1[],6,0))),$C20&lt;&gt;""),"S","")),"")</f>
        <v/>
      </c>
      <c r="J20" s="74" t="str">
        <f>IFERROR(IF(J$4=$D20,"x",IF(AND(((J$4-$D20)/VLOOKUP($C20,Tableau1[],6,0))=INT(((J$4-$D20)/VLOOKUP($C20,Tableau1[],6,0))),$C20&lt;&gt;""),"S","")),"")</f>
        <v/>
      </c>
      <c r="K20" s="74" t="str">
        <f>IFERROR(IF(K$4=$D20,"x",IF(AND(((K$4-$D20)/VLOOKUP($C20,Tableau1[],6,0))=INT(((K$4-$D20)/VLOOKUP($C20,Tableau1[],6,0))),$C20&lt;&gt;""),"S","")),"")</f>
        <v/>
      </c>
      <c r="L20" s="74" t="str">
        <f>IFERROR(IF(L$4=$D20,"x",IF(AND(((L$4-$D20)/VLOOKUP($C20,Tableau1[],6,0))=INT(((L$4-$D20)/VLOOKUP($C20,Tableau1[],6,0))),$C20&lt;&gt;""),"S","")),"")</f>
        <v>S</v>
      </c>
      <c r="M20" s="74" t="str">
        <f>IFERROR(IF(M$4=$D20,"x",IF(AND(((M$4-$D20)/VLOOKUP($C20,Tableau1[],6,0))=INT(((M$4-$D20)/VLOOKUP($C20,Tableau1[],6,0))),$C20&lt;&gt;""),"S","")),"")</f>
        <v/>
      </c>
      <c r="N20" s="74" t="str">
        <f>IFERROR(IF(N$4=$D20,"x",IF(AND(((N$4-$D20)/VLOOKUP($C20,Tableau1[],6,0))=INT(((N$4-$D20)/VLOOKUP($C20,Tableau1[],6,0))),$C20&lt;&gt;""),"S","")),"")</f>
        <v/>
      </c>
      <c r="O20" s="74" t="str">
        <f>IFERROR(IF(O$4=$D20,"x",IF(AND(((O$4-$D20)/VLOOKUP($C20,Tableau1[],6,0))=INT(((O$4-$D20)/VLOOKUP($C20,Tableau1[],6,0))),$C20&lt;&gt;""),"S","")),"")</f>
        <v/>
      </c>
      <c r="P20" s="74" t="str">
        <f>IFERROR(IF(P$4=$D20,"x",IF(AND(((P$4-$D20)/VLOOKUP($C20,Tableau1[],6,0))=INT(((P$4-$D20)/VLOOKUP($C20,Tableau1[],6,0))),$C20&lt;&gt;""),"S","")),"")</f>
        <v/>
      </c>
      <c r="Q20" s="74" t="str">
        <f>IFERROR(IF(Q$4=$D20,"x",IF(AND(((Q$4-$D20)/VLOOKUP($C20,Tableau1[],6,0))=INT(((Q$4-$D20)/VLOOKUP($C20,Tableau1[],6,0))),$C20&lt;&gt;""),"S","")),"")</f>
        <v/>
      </c>
      <c r="R20" s="74" t="str">
        <f>IFERROR(IF(R$4=$D20,"x",IF(AND(((R$4-$D20)/VLOOKUP($C20,Tableau1[],6,0))=INT(((R$4-$D20)/VLOOKUP($C20,Tableau1[],6,0))),$C20&lt;&gt;""),"S","")),"")</f>
        <v/>
      </c>
      <c r="S20" s="74" t="str">
        <f>IFERROR(IF(S$4=$D20,"x",IF(AND(((S$4-$D20)/VLOOKUP($C20,Tableau1[],6,0))=INT(((S$4-$D20)/VLOOKUP($C20,Tableau1[],6,0))),$C20&lt;&gt;""),"S","")),"")</f>
        <v>S</v>
      </c>
      <c r="T20" s="74" t="str">
        <f>IFERROR(IF(T$4=$D20,"x",IF(AND(((T$4-$D20)/VLOOKUP($C20,Tableau1[],6,0))=INT(((T$4-$D20)/VLOOKUP($C20,Tableau1[],6,0))),$C20&lt;&gt;""),"S","")),"")</f>
        <v/>
      </c>
      <c r="U20" s="74" t="str">
        <f>IFERROR(IF(U$4=$D20,"x",IF(AND(((U$4-$D20)/VLOOKUP($C20,Tableau1[],6,0))=INT(((U$4-$D20)/VLOOKUP($C20,Tableau1[],6,0))),$C20&lt;&gt;""),"S","")),"")</f>
        <v/>
      </c>
      <c r="V20" s="74" t="str">
        <f>IFERROR(IF(V$4=$D20,"x",IF(AND(((V$4-$D20)/VLOOKUP($C20,Tableau1[],6,0))=INT(((V$4-$D20)/VLOOKUP($C20,Tableau1[],6,0))),$C20&lt;&gt;""),"S","")),"")</f>
        <v/>
      </c>
      <c r="W20" s="74" t="str">
        <f>IFERROR(IF(W$4=$D20,"x",IF(AND(((W$4-$D20)/VLOOKUP($C20,Tableau1[],6,0))=INT(((W$4-$D20)/VLOOKUP($C20,Tableau1[],6,0))),$C20&lt;&gt;""),"S","")),"")</f>
        <v/>
      </c>
      <c r="X20" s="74" t="str">
        <f>IFERROR(IF(X$4=$D20,"x",IF(AND(((X$4-$D20)/VLOOKUP($C20,Tableau1[],6,0))=INT(((X$4-$D20)/VLOOKUP($C20,Tableau1[],6,0))),$C20&lt;&gt;""),"S","")),"")</f>
        <v/>
      </c>
      <c r="Y20" s="74" t="str">
        <f>IFERROR(IF(Y$4=$D20,"x",IF(AND(((Y$4-$D20)/VLOOKUP($C20,Tableau1[],6,0))=INT(((Y$4-$D20)/VLOOKUP($C20,Tableau1[],6,0))),$C20&lt;&gt;""),"S","")),"")</f>
        <v/>
      </c>
      <c r="Z20" s="74" t="str">
        <f>IFERROR(IF(Z$4=$D20,"x",IF(AND(((Z$4-$D20)/VLOOKUP($C20,Tableau1[],6,0))=INT(((Z$4-$D20)/VLOOKUP($C20,Tableau1[],6,0))),$C20&lt;&gt;""),"S","")),"")</f>
        <v>S</v>
      </c>
      <c r="AA20" s="74" t="str">
        <f>IFERROR(IF(AA$4=$D20,"x",IF(AND(((AA$4-$D20)/VLOOKUP($C20,Tableau1[],6,0))=INT(((AA$4-$D20)/VLOOKUP($C20,Tableau1[],6,0))),$C20&lt;&gt;""),"S","")),"")</f>
        <v/>
      </c>
      <c r="AB20" s="74" t="str">
        <f>IFERROR(IF(AB$4=$D20,"x",IF(AND(((AB$4-$D20)/VLOOKUP($C20,Tableau1[],6,0))=INT(((AB$4-$D20)/VLOOKUP($C20,Tableau1[],6,0))),$C20&lt;&gt;""),"S","")),"")</f>
        <v/>
      </c>
      <c r="AC20" s="74" t="str">
        <f>IFERROR(IF(AC$4=$D20,"x",IF(AND(((AC$4-$D20)/VLOOKUP($C20,Tableau1[],6,0))=INT(((AC$4-$D20)/VLOOKUP($C20,Tableau1[],6,0))),$C20&lt;&gt;""),"S","")),"")</f>
        <v/>
      </c>
      <c r="AD20" s="74" t="str">
        <f>IFERROR(IF(AD$4=$D20,"x",IF(AND(((AD$4-$D20)/VLOOKUP($C20,Tableau1[],6,0))=INT(((AD$4-$D20)/VLOOKUP($C20,Tableau1[],6,0))),$C20&lt;&gt;""),"S","")),"")</f>
        <v/>
      </c>
      <c r="AE20" s="74" t="str">
        <f>IFERROR(IF(AE$4=$D20,"x",IF(AND(((AE$4-$D20)/VLOOKUP($C20,Tableau1[],6,0))=INT(((AE$4-$D20)/VLOOKUP($C20,Tableau1[],6,0))),$C20&lt;&gt;""),"S","")),"")</f>
        <v/>
      </c>
      <c r="AF20" s="74" t="str">
        <f>IFERROR(IF(AF$4=$D20,"x",IF(AND(((AF$4-$D20)/VLOOKUP($C20,Tableau1[],6,0))=INT(((AF$4-$D20)/VLOOKUP($C20,Tableau1[],6,0))),$C20&lt;&gt;""),"S","")),"")</f>
        <v/>
      </c>
      <c r="AG20" s="74" t="str">
        <f>IFERROR(IF(AG$4=$D20,"x",IF(AND(((AG$4-$D20)/VLOOKUP($C20,Tableau1[],6,0))=INT(((AG$4-$D20)/VLOOKUP($C20,Tableau1[],6,0))),$C20&lt;&gt;""),"S","")),"")</f>
        <v>S</v>
      </c>
      <c r="AH20" s="90" t="str">
        <f>IFERROR(IF(AH$4=$D20,"x",IF(AND(((AH$4-$D20)/VLOOKUP($C20,Tableau1[],6,0))=INT(((AH$4-$D20)/VLOOKUP($C20,Tableau1[],6,0))),$C20&lt;&gt;""),"S","")),"")</f>
        <v/>
      </c>
      <c r="AM20" s="107">
        <v>2</v>
      </c>
      <c r="AN20" s="103" t="s">
        <v>233</v>
      </c>
      <c r="AO20" s="108" t="s">
        <v>234</v>
      </c>
    </row>
    <row r="21" spans="1:41" x14ac:dyDescent="0.25">
      <c r="A21" s="95"/>
      <c r="B21" s="41">
        <v>1</v>
      </c>
      <c r="C21" s="5" t="s">
        <v>62</v>
      </c>
      <c r="D21" s="15">
        <f>IF(ISBLANK(C21),0,VLOOKUP(C21,Tableau1[],2,0))</f>
        <v>0</v>
      </c>
      <c r="E21" s="14">
        <f>IF(ISBLANK(C21),0,VLOOKUP(C21,Tableau1[],7,0))</f>
        <v>1</v>
      </c>
      <c r="F21" s="21">
        <f t="shared" si="3"/>
        <v>4.3333333333333331E-6</v>
      </c>
      <c r="G21" s="76" t="str">
        <f>IFERROR(IF(G$4=$D21,"x",IF(AND(((G$4-$D21)/VLOOKUP($C21,Tableau1[],6,0))=INT(((G$4-$D21)/VLOOKUP($C21,Tableau1[],6,0))),$C21&lt;&gt;""),"S","")),"")</f>
        <v/>
      </c>
      <c r="H21" s="74" t="str">
        <f>IFERROR(IF(H$4=$D21,"x",IF(AND(((H$4-$D21)/VLOOKUP($C21,Tableau1[],6,0))=INT(((H$4-$D21)/VLOOKUP($C21,Tableau1[],6,0))),$C21&lt;&gt;""),"S","")),"")</f>
        <v/>
      </c>
      <c r="I21" s="74" t="str">
        <f>IFERROR(IF(I$4=$D21,"x",IF(AND(((I$4-$D21)/VLOOKUP($C21,Tableau1[],6,0))=INT(((I$4-$D21)/VLOOKUP($C21,Tableau1[],6,0))),$C21&lt;&gt;""),"S","")),"")</f>
        <v/>
      </c>
      <c r="J21" s="74" t="str">
        <f>IFERROR(IF(J$4=$D21,"x",IF(AND(((J$4-$D21)/VLOOKUP($C21,Tableau1[],6,0))=INT(((J$4-$D21)/VLOOKUP($C21,Tableau1[],6,0))),$C21&lt;&gt;""),"S","")),"")</f>
        <v/>
      </c>
      <c r="K21" s="74" t="str">
        <f>IFERROR(IF(K$4=$D21,"x",IF(AND(((K$4-$D21)/VLOOKUP($C21,Tableau1[],6,0))=INT(((K$4-$D21)/VLOOKUP($C21,Tableau1[],6,0))),$C21&lt;&gt;""),"S","")),"")</f>
        <v/>
      </c>
      <c r="L21" s="74" t="str">
        <f>IFERROR(IF(L$4=$D21,"x",IF(AND(((L$4-$D21)/VLOOKUP($C21,Tableau1[],6,0))=INT(((L$4-$D21)/VLOOKUP($C21,Tableau1[],6,0))),$C21&lt;&gt;""),"S","")),"")</f>
        <v>S</v>
      </c>
      <c r="M21" s="74" t="str">
        <f>IFERROR(IF(M$4=$D21,"x",IF(AND(((M$4-$D21)/VLOOKUP($C21,Tableau1[],6,0))=INT(((M$4-$D21)/VLOOKUP($C21,Tableau1[],6,0))),$C21&lt;&gt;""),"S","")),"")</f>
        <v/>
      </c>
      <c r="N21" s="74" t="str">
        <f>IFERROR(IF(N$4=$D21,"x",IF(AND(((N$4-$D21)/VLOOKUP($C21,Tableau1[],6,0))=INT(((N$4-$D21)/VLOOKUP($C21,Tableau1[],6,0))),$C21&lt;&gt;""),"S","")),"")</f>
        <v/>
      </c>
      <c r="O21" s="74" t="str">
        <f>IFERROR(IF(O$4=$D21,"x",IF(AND(((O$4-$D21)/VLOOKUP($C21,Tableau1[],6,0))=INT(((O$4-$D21)/VLOOKUP($C21,Tableau1[],6,0))),$C21&lt;&gt;""),"S","")),"")</f>
        <v/>
      </c>
      <c r="P21" s="74" t="str">
        <f>IFERROR(IF(P$4=$D21,"x",IF(AND(((P$4-$D21)/VLOOKUP($C21,Tableau1[],6,0))=INT(((P$4-$D21)/VLOOKUP($C21,Tableau1[],6,0))),$C21&lt;&gt;""),"S","")),"")</f>
        <v/>
      </c>
      <c r="Q21" s="74" t="str">
        <f>IFERROR(IF(Q$4=$D21,"x",IF(AND(((Q$4-$D21)/VLOOKUP($C21,Tableau1[],6,0))=INT(((Q$4-$D21)/VLOOKUP($C21,Tableau1[],6,0))),$C21&lt;&gt;""),"S","")),"")</f>
        <v/>
      </c>
      <c r="R21" s="74" t="str">
        <f>IFERROR(IF(R$4=$D21,"x",IF(AND(((R$4-$D21)/VLOOKUP($C21,Tableau1[],6,0))=INT(((R$4-$D21)/VLOOKUP($C21,Tableau1[],6,0))),$C21&lt;&gt;""),"S","")),"")</f>
        <v/>
      </c>
      <c r="S21" s="74" t="str">
        <f>IFERROR(IF(S$4=$D21,"x",IF(AND(((S$4-$D21)/VLOOKUP($C21,Tableau1[],6,0))=INT(((S$4-$D21)/VLOOKUP($C21,Tableau1[],6,0))),$C21&lt;&gt;""),"S","")),"")</f>
        <v>S</v>
      </c>
      <c r="T21" s="74" t="str">
        <f>IFERROR(IF(T$4=$D21,"x",IF(AND(((T$4-$D21)/VLOOKUP($C21,Tableau1[],6,0))=INT(((T$4-$D21)/VLOOKUP($C21,Tableau1[],6,0))),$C21&lt;&gt;""),"S","")),"")</f>
        <v/>
      </c>
      <c r="U21" s="74" t="str">
        <f>IFERROR(IF(U$4=$D21,"x",IF(AND(((U$4-$D21)/VLOOKUP($C21,Tableau1[],6,0))=INT(((U$4-$D21)/VLOOKUP($C21,Tableau1[],6,0))),$C21&lt;&gt;""),"S","")),"")</f>
        <v/>
      </c>
      <c r="V21" s="74" t="str">
        <f>IFERROR(IF(V$4=$D21,"x",IF(AND(((V$4-$D21)/VLOOKUP($C21,Tableau1[],6,0))=INT(((V$4-$D21)/VLOOKUP($C21,Tableau1[],6,0))),$C21&lt;&gt;""),"S","")),"")</f>
        <v/>
      </c>
      <c r="W21" s="74" t="str">
        <f>IFERROR(IF(W$4=$D21,"x",IF(AND(((W$4-$D21)/VLOOKUP($C21,Tableau1[],6,0))=INT(((W$4-$D21)/VLOOKUP($C21,Tableau1[],6,0))),$C21&lt;&gt;""),"S","")),"")</f>
        <v/>
      </c>
      <c r="X21" s="74" t="str">
        <f>IFERROR(IF(X$4=$D21,"x",IF(AND(((X$4-$D21)/VLOOKUP($C21,Tableau1[],6,0))=INT(((X$4-$D21)/VLOOKUP($C21,Tableau1[],6,0))),$C21&lt;&gt;""),"S","")),"")</f>
        <v/>
      </c>
      <c r="Y21" s="74" t="str">
        <f>IFERROR(IF(Y$4=$D21,"x",IF(AND(((Y$4-$D21)/VLOOKUP($C21,Tableau1[],6,0))=INT(((Y$4-$D21)/VLOOKUP($C21,Tableau1[],6,0))),$C21&lt;&gt;""),"S","")),"")</f>
        <v/>
      </c>
      <c r="Z21" s="74" t="str">
        <f>IFERROR(IF(Z$4=$D21,"x",IF(AND(((Z$4-$D21)/VLOOKUP($C21,Tableau1[],6,0))=INT(((Z$4-$D21)/VLOOKUP($C21,Tableau1[],6,0))),$C21&lt;&gt;""),"S","")),"")</f>
        <v>S</v>
      </c>
      <c r="AA21" s="74" t="str">
        <f>IFERROR(IF(AA$4=$D21,"x",IF(AND(((AA$4-$D21)/VLOOKUP($C21,Tableau1[],6,0))=INT(((AA$4-$D21)/VLOOKUP($C21,Tableau1[],6,0))),$C21&lt;&gt;""),"S","")),"")</f>
        <v/>
      </c>
      <c r="AB21" s="74" t="str">
        <f>IFERROR(IF(AB$4=$D21,"x",IF(AND(((AB$4-$D21)/VLOOKUP($C21,Tableau1[],6,0))=INT(((AB$4-$D21)/VLOOKUP($C21,Tableau1[],6,0))),$C21&lt;&gt;""),"S","")),"")</f>
        <v/>
      </c>
      <c r="AC21" s="74" t="str">
        <f>IFERROR(IF(AC$4=$D21,"x",IF(AND(((AC$4-$D21)/VLOOKUP($C21,Tableau1[],6,0))=INT(((AC$4-$D21)/VLOOKUP($C21,Tableau1[],6,0))),$C21&lt;&gt;""),"S","")),"")</f>
        <v/>
      </c>
      <c r="AD21" s="74" t="str">
        <f>IFERROR(IF(AD$4=$D21,"x",IF(AND(((AD$4-$D21)/VLOOKUP($C21,Tableau1[],6,0))=INT(((AD$4-$D21)/VLOOKUP($C21,Tableau1[],6,0))),$C21&lt;&gt;""),"S","")),"")</f>
        <v/>
      </c>
      <c r="AE21" s="74" t="str">
        <f>IFERROR(IF(AE$4=$D21,"x",IF(AND(((AE$4-$D21)/VLOOKUP($C21,Tableau1[],6,0))=INT(((AE$4-$D21)/VLOOKUP($C21,Tableau1[],6,0))),$C21&lt;&gt;""),"S","")),"")</f>
        <v/>
      </c>
      <c r="AF21" s="74" t="str">
        <f>IFERROR(IF(AF$4=$D21,"x",IF(AND(((AF$4-$D21)/VLOOKUP($C21,Tableau1[],6,0))=INT(((AF$4-$D21)/VLOOKUP($C21,Tableau1[],6,0))),$C21&lt;&gt;""),"S","")),"")</f>
        <v/>
      </c>
      <c r="AG21" s="74" t="str">
        <f>IFERROR(IF(AG$4=$D21,"x",IF(AND(((AG$4-$D21)/VLOOKUP($C21,Tableau1[],6,0))=INT(((AG$4-$D21)/VLOOKUP($C21,Tableau1[],6,0))),$C21&lt;&gt;""),"S","")),"")</f>
        <v>S</v>
      </c>
      <c r="AH21" s="90" t="str">
        <f>IFERROR(IF(AH$4=$D21,"x",IF(AND(((AH$4-$D21)/VLOOKUP($C21,Tableau1[],6,0))=INT(((AH$4-$D21)/VLOOKUP($C21,Tableau1[],6,0))),$C21&lt;&gt;""),"S","")),"")</f>
        <v/>
      </c>
      <c r="AM21" s="107">
        <v>3</v>
      </c>
      <c r="AN21" s="103" t="s">
        <v>235</v>
      </c>
      <c r="AO21" s="108" t="s">
        <v>236</v>
      </c>
    </row>
    <row r="22" spans="1:41" x14ac:dyDescent="0.25">
      <c r="A22" s="95"/>
      <c r="B22" s="41">
        <v>1</v>
      </c>
      <c r="C22" s="5" t="s">
        <v>63</v>
      </c>
      <c r="D22" s="15">
        <f>IF(ISBLANK(C22),0,VLOOKUP(C22,Tableau1[],2,0))</f>
        <v>0</v>
      </c>
      <c r="E22" s="14">
        <f>IF(ISBLANK(C22),0,VLOOKUP(C22,Tableau1[],7,0))</f>
        <v>15</v>
      </c>
      <c r="F22" s="21">
        <f t="shared" si="3"/>
        <v>6.4999999999999994E-5</v>
      </c>
      <c r="G22" s="76" t="str">
        <f>IFERROR(IF(G$4=$D22,"x",IF(AND(((G$4-$D22)/VLOOKUP($C22,Tableau1[],6,0))=INT(((G$4-$D22)/VLOOKUP($C22,Tableau1[],6,0))),$C22&lt;&gt;""),"S","")),"")</f>
        <v/>
      </c>
      <c r="H22" s="74" t="str">
        <f>IFERROR(IF(H$4=$D22,"x",IF(AND(((H$4-$D22)/VLOOKUP($C22,Tableau1[],6,0))=INT(((H$4-$D22)/VLOOKUP($C22,Tableau1[],6,0))),$C22&lt;&gt;""),"S","")),"")</f>
        <v/>
      </c>
      <c r="I22" s="74" t="str">
        <f>IFERROR(IF(I$4=$D22,"x",IF(AND(((I$4-$D22)/VLOOKUP($C22,Tableau1[],6,0))=INT(((I$4-$D22)/VLOOKUP($C22,Tableau1[],6,0))),$C22&lt;&gt;""),"S","")),"")</f>
        <v/>
      </c>
      <c r="J22" s="74" t="str">
        <f>IFERROR(IF(J$4=$D22,"x",IF(AND(((J$4-$D22)/VLOOKUP($C22,Tableau1[],6,0))=INT(((J$4-$D22)/VLOOKUP($C22,Tableau1[],6,0))),$C22&lt;&gt;""),"S","")),"")</f>
        <v/>
      </c>
      <c r="K22" s="74" t="str">
        <f>IFERROR(IF(K$4=$D22,"x",IF(AND(((K$4-$D22)/VLOOKUP($C22,Tableau1[],6,0))=INT(((K$4-$D22)/VLOOKUP($C22,Tableau1[],6,0))),$C22&lt;&gt;""),"S","")),"")</f>
        <v/>
      </c>
      <c r="L22" s="74" t="str">
        <f>IFERROR(IF(L$4=$D22,"x",IF(AND(((L$4-$D22)/VLOOKUP($C22,Tableau1[],6,0))=INT(((L$4-$D22)/VLOOKUP($C22,Tableau1[],6,0))),$C22&lt;&gt;""),"S","")),"")</f>
        <v/>
      </c>
      <c r="M22" s="74" t="str">
        <f>IFERROR(IF(M$4=$D22,"x",IF(AND(((M$4-$D22)/VLOOKUP($C22,Tableau1[],6,0))=INT(((M$4-$D22)/VLOOKUP($C22,Tableau1[],6,0))),$C22&lt;&gt;""),"S","")),"")</f>
        <v/>
      </c>
      <c r="N22" s="74" t="str">
        <f>IFERROR(IF(N$4=$D22,"x",IF(AND(((N$4-$D22)/VLOOKUP($C22,Tableau1[],6,0))=INT(((N$4-$D22)/VLOOKUP($C22,Tableau1[],6,0))),$C22&lt;&gt;""),"S","")),"")</f>
        <v/>
      </c>
      <c r="O22" s="74" t="str">
        <f>IFERROR(IF(O$4=$D22,"x",IF(AND(((O$4-$D22)/VLOOKUP($C22,Tableau1[],6,0))=INT(((O$4-$D22)/VLOOKUP($C22,Tableau1[],6,0))),$C22&lt;&gt;""),"S","")),"")</f>
        <v/>
      </c>
      <c r="P22" s="74" t="str">
        <f>IFERROR(IF(P$4=$D22,"x",IF(AND(((P$4-$D22)/VLOOKUP($C22,Tableau1[],6,0))=INT(((P$4-$D22)/VLOOKUP($C22,Tableau1[],6,0))),$C22&lt;&gt;""),"S","")),"")</f>
        <v/>
      </c>
      <c r="Q22" s="74" t="str">
        <f>IFERROR(IF(Q$4=$D22,"x",IF(AND(((Q$4-$D22)/VLOOKUP($C22,Tableau1[],6,0))=INT(((Q$4-$D22)/VLOOKUP($C22,Tableau1[],6,0))),$C22&lt;&gt;""),"S","")),"")</f>
        <v/>
      </c>
      <c r="R22" s="74" t="str">
        <f>IFERROR(IF(R$4=$D22,"x",IF(AND(((R$4-$D22)/VLOOKUP($C22,Tableau1[],6,0))=INT(((R$4-$D22)/VLOOKUP($C22,Tableau1[],6,0))),$C22&lt;&gt;""),"S","")),"")</f>
        <v/>
      </c>
      <c r="S22" s="74" t="str">
        <f>IFERROR(IF(S$4=$D22,"x",IF(AND(((S$4-$D22)/VLOOKUP($C22,Tableau1[],6,0))=INT(((S$4-$D22)/VLOOKUP($C22,Tableau1[],6,0))),$C22&lt;&gt;""),"S","")),"")</f>
        <v/>
      </c>
      <c r="T22" s="74" t="str">
        <f>IFERROR(IF(T$4=$D22,"x",IF(AND(((T$4-$D22)/VLOOKUP($C22,Tableau1[],6,0))=INT(((T$4-$D22)/VLOOKUP($C22,Tableau1[],6,0))),$C22&lt;&gt;""),"S","")),"")</f>
        <v/>
      </c>
      <c r="U22" s="74" t="str">
        <f>IFERROR(IF(U$4=$D22,"x",IF(AND(((U$4-$D22)/VLOOKUP($C22,Tableau1[],6,0))=INT(((U$4-$D22)/VLOOKUP($C22,Tableau1[],6,0))),$C22&lt;&gt;""),"S","")),"")</f>
        <v/>
      </c>
      <c r="V22" s="74" t="str">
        <f>IFERROR(IF(V$4=$D22,"x",IF(AND(((V$4-$D22)/VLOOKUP($C22,Tableau1[],6,0))=INT(((V$4-$D22)/VLOOKUP($C22,Tableau1[],6,0))),$C22&lt;&gt;""),"S","")),"")</f>
        <v/>
      </c>
      <c r="W22" s="74" t="str">
        <f>IFERROR(IF(W$4=$D22,"x",IF(AND(((W$4-$D22)/VLOOKUP($C22,Tableau1[],6,0))=INT(((W$4-$D22)/VLOOKUP($C22,Tableau1[],6,0))),$C22&lt;&gt;""),"S","")),"")</f>
        <v/>
      </c>
      <c r="X22" s="74" t="str">
        <f>IFERROR(IF(X$4=$D22,"x",IF(AND(((X$4-$D22)/VLOOKUP($C22,Tableau1[],6,0))=INT(((X$4-$D22)/VLOOKUP($C22,Tableau1[],6,0))),$C22&lt;&gt;""),"S","")),"")</f>
        <v/>
      </c>
      <c r="Y22" s="74" t="str">
        <f>IFERROR(IF(Y$4=$D22,"x",IF(AND(((Y$4-$D22)/VLOOKUP($C22,Tableau1[],6,0))=INT(((Y$4-$D22)/VLOOKUP($C22,Tableau1[],6,0))),$C22&lt;&gt;""),"S","")),"")</f>
        <v/>
      </c>
      <c r="Z22" s="74" t="str">
        <f>IFERROR(IF(Z$4=$D22,"x",IF(AND(((Z$4-$D22)/VLOOKUP($C22,Tableau1[],6,0))=INT(((Z$4-$D22)/VLOOKUP($C22,Tableau1[],6,0))),$C22&lt;&gt;""),"S","")),"")</f>
        <v/>
      </c>
      <c r="AA22" s="74" t="str">
        <f>IFERROR(IF(AA$4=$D22,"x",IF(AND(((AA$4-$D22)/VLOOKUP($C22,Tableau1[],6,0))=INT(((AA$4-$D22)/VLOOKUP($C22,Tableau1[],6,0))),$C22&lt;&gt;""),"S","")),"")</f>
        <v/>
      </c>
      <c r="AB22" s="74" t="str">
        <f>IFERROR(IF(AB$4=$D22,"x",IF(AND(((AB$4-$D22)/VLOOKUP($C22,Tableau1[],6,0))=INT(((AB$4-$D22)/VLOOKUP($C22,Tableau1[],6,0))),$C22&lt;&gt;""),"S","")),"")</f>
        <v/>
      </c>
      <c r="AC22" s="74" t="str">
        <f>IFERROR(IF(AC$4=$D22,"x",IF(AND(((AC$4-$D22)/VLOOKUP($C22,Tableau1[],6,0))=INT(((AC$4-$D22)/VLOOKUP($C22,Tableau1[],6,0))),$C22&lt;&gt;""),"S","")),"")</f>
        <v/>
      </c>
      <c r="AD22" s="74" t="str">
        <f>IFERROR(IF(AD$4=$D22,"x",IF(AND(((AD$4-$D22)/VLOOKUP($C22,Tableau1[],6,0))=INT(((AD$4-$D22)/VLOOKUP($C22,Tableau1[],6,0))),$C22&lt;&gt;""),"S","")),"")</f>
        <v/>
      </c>
      <c r="AE22" s="74" t="str">
        <f>IFERROR(IF(AE$4=$D22,"x",IF(AND(((AE$4-$D22)/VLOOKUP($C22,Tableau1[],6,0))=INT(((AE$4-$D22)/VLOOKUP($C22,Tableau1[],6,0))),$C22&lt;&gt;""),"S","")),"")</f>
        <v/>
      </c>
      <c r="AF22" s="74" t="str">
        <f>IFERROR(IF(AF$4=$D22,"x",IF(AND(((AF$4-$D22)/VLOOKUP($C22,Tableau1[],6,0))=INT(((AF$4-$D22)/VLOOKUP($C22,Tableau1[],6,0))),$C22&lt;&gt;""),"S","")),"")</f>
        <v>S</v>
      </c>
      <c r="AG22" s="74" t="str">
        <f>IFERROR(IF(AG$4=$D22,"x",IF(AND(((AG$4-$D22)/VLOOKUP($C22,Tableau1[],6,0))=INT(((AG$4-$D22)/VLOOKUP($C22,Tableau1[],6,0))),$C22&lt;&gt;""),"S","")),"")</f>
        <v/>
      </c>
      <c r="AH22" s="90" t="str">
        <f>IFERROR(IF(AH$4=$D22,"x",IF(AND(((AH$4-$D22)/VLOOKUP($C22,Tableau1[],6,0))=INT(((AH$4-$D22)/VLOOKUP($C22,Tableau1[],6,0))),$C22&lt;&gt;""),"S","")),"")</f>
        <v/>
      </c>
      <c r="AM22" s="107">
        <v>4</v>
      </c>
      <c r="AN22" s="103" t="s">
        <v>237</v>
      </c>
      <c r="AO22" s="108" t="s">
        <v>238</v>
      </c>
    </row>
    <row r="23" spans="1:41" ht="15.75" thickBot="1" x14ac:dyDescent="0.3">
      <c r="A23" s="5"/>
      <c r="B23" s="66">
        <f>B7+B8+B9+B10+B11+B12+B13+B14+B15+B16+B17+B18+B19+B20+B21+B22</f>
        <v>16</v>
      </c>
      <c r="C23" s="67"/>
      <c r="D23" s="52">
        <f>IF(ISBLANK(C23),0,VLOOKUP(C23,Tableau1[],2,0))</f>
        <v>0</v>
      </c>
      <c r="E23" s="62">
        <f>(E7+E8+E9+E10+E11+E12+E13+E14+E15+E16+E17+E18+E19+E20+E21+E22)/60</f>
        <v>2.0499999999999998</v>
      </c>
      <c r="F23" s="38">
        <f t="shared" si="3"/>
        <v>8.8833333333333319E-6</v>
      </c>
      <c r="G23" s="79" t="str">
        <f>IFERROR(IF(G$4=$D23,"x",IF(AND(((G$4-$D23)/VLOOKUP($C23,Tableau1[],6,0))=INT(((G$4-$D23)/VLOOKUP($C23,Tableau1[],6,0))),$C23&lt;&gt;""),"S","")),"")</f>
        <v/>
      </c>
      <c r="H23" s="80" t="str">
        <f>IFERROR(IF(H$4=$D23,"x",IF(AND(((H$4-$D23)/VLOOKUP($C23,Tableau1[],6,0))=INT(((H$4-$D23)/VLOOKUP($C23,Tableau1[],6,0))),$C23&lt;&gt;""),"S","")),"")</f>
        <v/>
      </c>
      <c r="I23" s="80" t="str">
        <f>IFERROR(IF(I$4=$D23,"x",IF(AND(((I$4-$D23)/VLOOKUP($C23,Tableau1[],6,0))=INT(((I$4-$D23)/VLOOKUP($C23,Tableau1[],6,0))),$C23&lt;&gt;""),"S","")),"")</f>
        <v/>
      </c>
      <c r="J23" s="80" t="str">
        <f>IFERROR(IF(J$4=$D23,"x",IF(AND(((J$4-$D23)/VLOOKUP($C23,Tableau1[],6,0))=INT(((J$4-$D23)/VLOOKUP($C23,Tableau1[],6,0))),$C23&lt;&gt;""),"S","")),"")</f>
        <v/>
      </c>
      <c r="K23" s="80" t="str">
        <f>IFERROR(IF(K$4=$D23,"x",IF(AND(((K$4-$D23)/VLOOKUP($C23,Tableau1[],6,0))=INT(((K$4-$D23)/VLOOKUP($C23,Tableau1[],6,0))),$C23&lt;&gt;""),"S","")),"")</f>
        <v/>
      </c>
      <c r="L23" s="80" t="str">
        <f>IFERROR(IF(L$4=$D23,"x",IF(AND(((L$4-$D23)/VLOOKUP($C23,Tableau1[],6,0))=INT(((L$4-$D23)/VLOOKUP($C23,Tableau1[],6,0))),$C23&lt;&gt;""),"S","")),"")</f>
        <v/>
      </c>
      <c r="M23" s="80" t="str">
        <f>IFERROR(IF(M$4=$D23,"x",IF(AND(((M$4-$D23)/VLOOKUP($C23,Tableau1[],6,0))=INT(((M$4-$D23)/VLOOKUP($C23,Tableau1[],6,0))),$C23&lt;&gt;""),"S","")),"")</f>
        <v/>
      </c>
      <c r="N23" s="80" t="str">
        <f>IFERROR(IF(N$4=$D23,"x",IF(AND(((N$4-$D23)/VLOOKUP($C23,Tableau1[],6,0))=INT(((N$4-$D23)/VLOOKUP($C23,Tableau1[],6,0))),$C23&lt;&gt;""),"S","")),"")</f>
        <v/>
      </c>
      <c r="O23" s="80" t="str">
        <f>IFERROR(IF(O$4=$D23,"x",IF(AND(((O$4-$D23)/VLOOKUP($C23,Tableau1[],6,0))=INT(((O$4-$D23)/VLOOKUP($C23,Tableau1[],6,0))),$C23&lt;&gt;""),"S","")),"")</f>
        <v/>
      </c>
      <c r="P23" s="80" t="str">
        <f>IFERROR(IF(P$4=$D23,"x",IF(AND(((P$4-$D23)/VLOOKUP($C23,Tableau1[],6,0))=INT(((P$4-$D23)/VLOOKUP($C23,Tableau1[],6,0))),$C23&lt;&gt;""),"S","")),"")</f>
        <v/>
      </c>
      <c r="Q23" s="80" t="str">
        <f>IFERROR(IF(Q$4=$D23,"x",IF(AND(((Q$4-$D23)/VLOOKUP($C23,Tableau1[],6,0))=INT(((Q$4-$D23)/VLOOKUP($C23,Tableau1[],6,0))),$C23&lt;&gt;""),"S","")),"")</f>
        <v/>
      </c>
      <c r="R23" s="80" t="str">
        <f>IFERROR(IF(R$4=$D23,"x",IF(AND(((R$4-$D23)/VLOOKUP($C23,Tableau1[],6,0))=INT(((R$4-$D23)/VLOOKUP($C23,Tableau1[],6,0))),$C23&lt;&gt;""),"S","")),"")</f>
        <v/>
      </c>
      <c r="S23" s="80" t="str">
        <f>IFERROR(IF(S$4=$D23,"x",IF(AND(((S$4-$D23)/VLOOKUP($C23,Tableau1[],6,0))=INT(((S$4-$D23)/VLOOKUP($C23,Tableau1[],6,0))),$C23&lt;&gt;""),"S","")),"")</f>
        <v/>
      </c>
      <c r="T23" s="80" t="str">
        <f>IFERROR(IF(T$4=$D23,"x",IF(AND(((T$4-$D23)/VLOOKUP($C23,Tableau1[],6,0))=INT(((T$4-$D23)/VLOOKUP($C23,Tableau1[],6,0))),$C23&lt;&gt;""),"S","")),"")</f>
        <v/>
      </c>
      <c r="U23" s="80" t="str">
        <f>IFERROR(IF(U$4=$D23,"x",IF(AND(((U$4-$D23)/VLOOKUP($C23,Tableau1[],6,0))=INT(((U$4-$D23)/VLOOKUP($C23,Tableau1[],6,0))),$C23&lt;&gt;""),"S","")),"")</f>
        <v/>
      </c>
      <c r="V23" s="80" t="str">
        <f>IFERROR(IF(V$4=$D23,"x",IF(AND(((V$4-$D23)/VLOOKUP($C23,Tableau1[],6,0))=INT(((V$4-$D23)/VLOOKUP($C23,Tableau1[],6,0))),$C23&lt;&gt;""),"S","")),"")</f>
        <v/>
      </c>
      <c r="W23" s="80" t="str">
        <f>IFERROR(IF(W$4=$D23,"x",IF(AND(((W$4-$D23)/VLOOKUP($C23,Tableau1[],6,0))=INT(((W$4-$D23)/VLOOKUP($C23,Tableau1[],6,0))),$C23&lt;&gt;""),"S","")),"")</f>
        <v/>
      </c>
      <c r="X23" s="80" t="str">
        <f>IFERROR(IF(X$4=$D23,"x",IF(AND(((X$4-$D23)/VLOOKUP($C23,Tableau1[],6,0))=INT(((X$4-$D23)/VLOOKUP($C23,Tableau1[],6,0))),$C23&lt;&gt;""),"S","")),"")</f>
        <v/>
      </c>
      <c r="Y23" s="80" t="str">
        <f>IFERROR(IF(Y$4=$D23,"x",IF(AND(((Y$4-$D23)/VLOOKUP($C23,Tableau1[],6,0))=INT(((Y$4-$D23)/VLOOKUP($C23,Tableau1[],6,0))),$C23&lt;&gt;""),"S","")),"")</f>
        <v/>
      </c>
      <c r="Z23" s="80" t="str">
        <f>IFERROR(IF(Z$4=$D23,"x",IF(AND(((Z$4-$D23)/VLOOKUP($C23,Tableau1[],6,0))=INT(((Z$4-$D23)/VLOOKUP($C23,Tableau1[],6,0))),$C23&lt;&gt;""),"S","")),"")</f>
        <v/>
      </c>
      <c r="AA23" s="80" t="str">
        <f>IFERROR(IF(AA$4=$D23,"x",IF(AND(((AA$4-$D23)/VLOOKUP($C23,Tableau1[],6,0))=INT(((AA$4-$D23)/VLOOKUP($C23,Tableau1[],6,0))),$C23&lt;&gt;""),"S","")),"")</f>
        <v/>
      </c>
      <c r="AB23" s="80" t="str">
        <f>IFERROR(IF(AB$4=$D23,"x",IF(AND(((AB$4-$D23)/VLOOKUP($C23,Tableau1[],6,0))=INT(((AB$4-$D23)/VLOOKUP($C23,Tableau1[],6,0))),$C23&lt;&gt;""),"S","")),"")</f>
        <v/>
      </c>
      <c r="AC23" s="80" t="str">
        <f>IFERROR(IF(AC$4=$D23,"x",IF(AND(((AC$4-$D23)/VLOOKUP($C23,Tableau1[],6,0))=INT(((AC$4-$D23)/VLOOKUP($C23,Tableau1[],6,0))),$C23&lt;&gt;""),"S","")),"")</f>
        <v/>
      </c>
      <c r="AD23" s="80" t="str">
        <f>IFERROR(IF(AD$4=$D23,"x",IF(AND(((AD$4-$D23)/VLOOKUP($C23,Tableau1[],6,0))=INT(((AD$4-$D23)/VLOOKUP($C23,Tableau1[],6,0))),$C23&lt;&gt;""),"S","")),"")</f>
        <v/>
      </c>
      <c r="AE23" s="80" t="str">
        <f>IFERROR(IF(AE$4=$D23,"x",IF(AND(((AE$4-$D23)/VLOOKUP($C23,Tableau1[],6,0))=INT(((AE$4-$D23)/VLOOKUP($C23,Tableau1[],6,0))),$C23&lt;&gt;""),"S","")),"")</f>
        <v/>
      </c>
      <c r="AF23" s="80" t="str">
        <f>IFERROR(IF(AF$4=$D23,"x",IF(AND(((AF$4-$D23)/VLOOKUP($C23,Tableau1[],6,0))=INT(((AF$4-$D23)/VLOOKUP($C23,Tableau1[],6,0))),$C23&lt;&gt;""),"S","")),"")</f>
        <v/>
      </c>
      <c r="AG23" s="80" t="str">
        <f>IFERROR(IF(AG$4=$D23,"x",IF(AND(((AG$4-$D23)/VLOOKUP($C23,Tableau1[],6,0))=INT(((AG$4-$D23)/VLOOKUP($C23,Tableau1[],6,0))),$C23&lt;&gt;""),"S","")),"")</f>
        <v/>
      </c>
      <c r="AH23" s="92" t="str">
        <f>IFERROR(IF(AH$4=$D23,"x",IF(AND(((AH$4-$D23)/VLOOKUP($C23,Tableau1[],6,0))=INT(((AH$4-$D23)/VLOOKUP($C23,Tableau1[],6,0))),$C23&lt;&gt;""),"S","")),"")</f>
        <v/>
      </c>
      <c r="AM23" s="107">
        <v>5</v>
      </c>
      <c r="AN23" s="103" t="s">
        <v>239</v>
      </c>
      <c r="AO23" s="108" t="s">
        <v>240</v>
      </c>
    </row>
    <row r="24" spans="1:41" ht="15.75" thickTop="1" x14ac:dyDescent="0.25">
      <c r="A24" s="95" t="s">
        <v>228</v>
      </c>
      <c r="B24" s="41"/>
      <c r="C24" s="5" t="s">
        <v>202</v>
      </c>
      <c r="D24" s="15">
        <f>IF(ISBLANK(C24),0,VLOOKUP(C24,Tableau1[],2,0))</f>
        <v>0</v>
      </c>
      <c r="E24" s="14">
        <f>IF(ISBLANK(C24),0,VLOOKUP(C24,Tableau1[],7,0))</f>
        <v>20</v>
      </c>
      <c r="F24" s="21">
        <f>D24+((E24*1)/480)</f>
        <v>4.1666666666666664E-2</v>
      </c>
      <c r="G24" s="81" t="str">
        <f>IFERROR(IF(G$4=$D24,"x",IF(AND(((G$4-$D24)/VLOOKUP($C24,Tableau1[],6,0))=INT(((G$4-$D24)/VLOOKUP($C24,Tableau1[],6,0))),$C24&lt;&gt;""),"S","")),"")</f>
        <v/>
      </c>
      <c r="H24" s="82" t="str">
        <f>IFERROR(IF(H$4=$D24,"x",IF(AND(((H$4-$D24)/VLOOKUP($C24,Tableau1[],6,0))=INT(((H$4-$D24)/VLOOKUP($C24,Tableau1[],6,0))),$C24&lt;&gt;""),"S","")),"")</f>
        <v/>
      </c>
      <c r="I24" s="82" t="str">
        <f>IFERROR(IF(I$4=$D24,"x",IF(AND(((I$4-$D24)/VLOOKUP($C24,Tableau1[],6,0))=INT(((I$4-$D24)/VLOOKUP($C24,Tableau1[],6,0))),$C24&lt;&gt;""),"S","")),"")</f>
        <v/>
      </c>
      <c r="J24" s="82" t="str">
        <f>IFERROR(IF(J$4=$D24,"x",IF(AND(((J$4-$D24)/VLOOKUP($C24,Tableau1[],6,0))=INT(((J$4-$D24)/VLOOKUP($C24,Tableau1[],6,0))),$C24&lt;&gt;""),"S","")),"")</f>
        <v/>
      </c>
      <c r="K24" s="82" t="str">
        <f>IFERROR(IF(K$4=$D24,"x",IF(AND(((K$4-$D24)/VLOOKUP($C24,Tableau1[],6,0))=INT(((K$4-$D24)/VLOOKUP($C24,Tableau1[],6,0))),$C24&lt;&gt;""),"S","")),"")</f>
        <v/>
      </c>
      <c r="L24" s="82" t="str">
        <f>IFERROR(IF(L$4=$D24,"x",IF(AND(((L$4-$D24)/VLOOKUP($C24,Tableau1[],6,0))=INT(((L$4-$D24)/VLOOKUP($C24,Tableau1[],6,0))),$C24&lt;&gt;""),"S","")),"")</f>
        <v>S</v>
      </c>
      <c r="M24" s="82" t="str">
        <f>IFERROR(IF(M$4=$D24,"x",IF(AND(((M$4-$D24)/VLOOKUP($C24,Tableau1[],6,0))=INT(((M$4-$D24)/VLOOKUP($C24,Tableau1[],6,0))),$C24&lt;&gt;""),"S","")),"")</f>
        <v/>
      </c>
      <c r="N24" s="82" t="str">
        <f>IFERROR(IF(N$4=$D24,"x",IF(AND(((N$4-$D24)/VLOOKUP($C24,Tableau1[],6,0))=INT(((N$4-$D24)/VLOOKUP($C24,Tableau1[],6,0))),$C24&lt;&gt;""),"S","")),"")</f>
        <v/>
      </c>
      <c r="O24" s="82" t="str">
        <f>IFERROR(IF(O$4=$D24,"x",IF(AND(((O$4-$D24)/VLOOKUP($C24,Tableau1[],6,0))=INT(((O$4-$D24)/VLOOKUP($C24,Tableau1[],6,0))),$C24&lt;&gt;""),"S","")),"")</f>
        <v/>
      </c>
      <c r="P24" s="82" t="str">
        <f>IFERROR(IF(P$4=$D24,"x",IF(AND(((P$4-$D24)/VLOOKUP($C24,Tableau1[],6,0))=INT(((P$4-$D24)/VLOOKUP($C24,Tableau1[],6,0))),$C24&lt;&gt;""),"S","")),"")</f>
        <v/>
      </c>
      <c r="Q24" s="82" t="str">
        <f>IFERROR(IF(Q$4=$D24,"x",IF(AND(((Q$4-$D24)/VLOOKUP($C24,Tableau1[],6,0))=INT(((Q$4-$D24)/VLOOKUP($C24,Tableau1[],6,0))),$C24&lt;&gt;""),"S","")),"")</f>
        <v/>
      </c>
      <c r="R24" s="82" t="str">
        <f>IFERROR(IF(R$4=$D24,"x",IF(AND(((R$4-$D24)/VLOOKUP($C24,Tableau1[],6,0))=INT(((R$4-$D24)/VLOOKUP($C24,Tableau1[],6,0))),$C24&lt;&gt;""),"S","")),"")</f>
        <v/>
      </c>
      <c r="S24" s="82" t="str">
        <f>IFERROR(IF(S$4=$D24,"x",IF(AND(((S$4-$D24)/VLOOKUP($C24,Tableau1[],6,0))=INT(((S$4-$D24)/VLOOKUP($C24,Tableau1[],6,0))),$C24&lt;&gt;""),"S","")),"")</f>
        <v>S</v>
      </c>
      <c r="T24" s="82" t="str">
        <f>IFERROR(IF(T$4=$D24,"x",IF(AND(((T$4-$D24)/VLOOKUP($C24,Tableau1[],6,0))=INT(((T$4-$D24)/VLOOKUP($C24,Tableau1[],6,0))),$C24&lt;&gt;""),"S","")),"")</f>
        <v/>
      </c>
      <c r="U24" s="82" t="str">
        <f>IFERROR(IF(U$4=$D24,"x",IF(AND(((U$4-$D24)/VLOOKUP($C24,Tableau1[],6,0))=INT(((U$4-$D24)/VLOOKUP($C24,Tableau1[],6,0))),$C24&lt;&gt;""),"S","")),"")</f>
        <v/>
      </c>
      <c r="V24" s="82" t="str">
        <f>IFERROR(IF(V$4=$D24,"x",IF(AND(((V$4-$D24)/VLOOKUP($C24,Tableau1[],6,0))=INT(((V$4-$D24)/VLOOKUP($C24,Tableau1[],6,0))),$C24&lt;&gt;""),"S","")),"")</f>
        <v/>
      </c>
      <c r="W24" s="82" t="str">
        <f>IFERROR(IF(W$4=$D24,"x",IF(AND(((W$4-$D24)/VLOOKUP($C24,Tableau1[],6,0))=INT(((W$4-$D24)/VLOOKUP($C24,Tableau1[],6,0))),$C24&lt;&gt;""),"S","")),"")</f>
        <v/>
      </c>
      <c r="X24" s="82" t="str">
        <f>IFERROR(IF(X$4=$D24,"x",IF(AND(((X$4-$D24)/VLOOKUP($C24,Tableau1[],6,0))=INT(((X$4-$D24)/VLOOKUP($C24,Tableau1[],6,0))),$C24&lt;&gt;""),"S","")),"")</f>
        <v/>
      </c>
      <c r="Y24" s="82" t="str">
        <f>IFERROR(IF(Y$4=$D24,"x",IF(AND(((Y$4-$D24)/VLOOKUP($C24,Tableau1[],6,0))=INT(((Y$4-$D24)/VLOOKUP($C24,Tableau1[],6,0))),$C24&lt;&gt;""),"S","")),"")</f>
        <v/>
      </c>
      <c r="Z24" s="82" t="str">
        <f>IFERROR(IF(Z$4=$D24,"x",IF(AND(((Z$4-$D24)/VLOOKUP($C24,Tableau1[],6,0))=INT(((Z$4-$D24)/VLOOKUP($C24,Tableau1[],6,0))),$C24&lt;&gt;""),"S","")),"")</f>
        <v>S</v>
      </c>
      <c r="AA24" s="82" t="str">
        <f>IFERROR(IF(AA$4=$D24,"x",IF(AND(((AA$4-$D24)/VLOOKUP($C24,Tableau1[],6,0))=INT(((AA$4-$D24)/VLOOKUP($C24,Tableau1[],6,0))),$C24&lt;&gt;""),"S","")),"")</f>
        <v/>
      </c>
      <c r="AB24" s="82" t="str">
        <f>IFERROR(IF(AB$4=$D24,"x",IF(AND(((AB$4-$D24)/VLOOKUP($C24,Tableau1[],6,0))=INT(((AB$4-$D24)/VLOOKUP($C24,Tableau1[],6,0))),$C24&lt;&gt;""),"S","")),"")</f>
        <v/>
      </c>
      <c r="AC24" s="82" t="str">
        <f>IFERROR(IF(AC$4=$D24,"x",IF(AND(((AC$4-$D24)/VLOOKUP($C24,Tableau1[],6,0))=INT(((AC$4-$D24)/VLOOKUP($C24,Tableau1[],6,0))),$C24&lt;&gt;""),"S","")),"")</f>
        <v/>
      </c>
      <c r="AD24" s="82" t="str">
        <f>IFERROR(IF(AD$4=$D24,"x",IF(AND(((AD$4-$D24)/VLOOKUP($C24,Tableau1[],6,0))=INT(((AD$4-$D24)/VLOOKUP($C24,Tableau1[],6,0))),$C24&lt;&gt;""),"S","")),"")</f>
        <v/>
      </c>
      <c r="AE24" s="82" t="str">
        <f>IFERROR(IF(AE$4=$D24,"x",IF(AND(((AE$4-$D24)/VLOOKUP($C24,Tableau1[],6,0))=INT(((AE$4-$D24)/VLOOKUP($C24,Tableau1[],6,0))),$C24&lt;&gt;""),"S","")),"")</f>
        <v/>
      </c>
      <c r="AF24" s="82" t="str">
        <f>IFERROR(IF(AF$4=$D24,"x",IF(AND(((AF$4-$D24)/VLOOKUP($C24,Tableau1[],6,0))=INT(((AF$4-$D24)/VLOOKUP($C24,Tableau1[],6,0))),$C24&lt;&gt;""),"S","")),"")</f>
        <v/>
      </c>
      <c r="AG24" s="82" t="str">
        <f>IFERROR(IF(AG$4=$D24,"x",IF(AND(((AG$4-$D24)/VLOOKUP($C24,Tableau1[],6,0))=INT(((AG$4-$D24)/VLOOKUP($C24,Tableau1[],6,0))),$C24&lt;&gt;""),"S","")),"")</f>
        <v>S</v>
      </c>
      <c r="AH24" s="93" t="str">
        <f>IFERROR(IF(AH$4=$D24,"x",IF(AND(((AH$4-$D24)/VLOOKUP($C24,Tableau1[],6,0))=INT(((AH$4-$D24)/VLOOKUP($C24,Tableau1[],6,0))),$C24&lt;&gt;""),"S","")),"")</f>
        <v/>
      </c>
      <c r="AM24" s="107">
        <v>6</v>
      </c>
      <c r="AN24" s="103" t="s">
        <v>241</v>
      </c>
      <c r="AO24" s="108" t="s">
        <v>242</v>
      </c>
    </row>
    <row r="25" spans="1:41" x14ac:dyDescent="0.25">
      <c r="A25" s="95"/>
      <c r="B25" s="41"/>
      <c r="C25" s="5" t="s">
        <v>203</v>
      </c>
      <c r="D25" s="15">
        <f>IF(ISBLANK(C25),0,VLOOKUP(C25,Tableau1[],2,0))</f>
        <v>0</v>
      </c>
      <c r="E25" s="14">
        <f>IF(ISBLANK(C25),0,VLOOKUP(C25,Tableau1[],7,0))</f>
        <v>5</v>
      </c>
      <c r="F25" s="21">
        <f t="shared" ref="F25:F40" si="4">D25+((E25*0.00208)/480)</f>
        <v>2.1666666666666667E-5</v>
      </c>
      <c r="G25" s="73" t="str">
        <f>IFERROR(IF(G$4=$D25,"x",IF(AND(((G$4-$D25)/VLOOKUP($C25,Tableau1[],6,0))=INT(((G$4-$D25)/VLOOKUP($C25,Tableau1[],6,0))),$C25&lt;&gt;""),"S","")),"")</f>
        <v/>
      </c>
      <c r="H25" s="75" t="str">
        <f>IFERROR(IF(H$4=$D25,"x",IF(AND(((H$4-$D25)/VLOOKUP($C25,Tableau1[],6,0))=INT(((H$4-$D25)/VLOOKUP($C25,Tableau1[],6,0))),$C25&lt;&gt;""),"S","")),"")</f>
        <v/>
      </c>
      <c r="I25" s="75" t="str">
        <f>IFERROR(IF(I$4=$D25,"x",IF(AND(((I$4-$D25)/VLOOKUP($C25,Tableau1[],6,0))=INT(((I$4-$D25)/VLOOKUP($C25,Tableau1[],6,0))),$C25&lt;&gt;""),"S","")),"")</f>
        <v/>
      </c>
      <c r="J25" s="75" t="str">
        <f>IFERROR(IF(J$4=$D25,"x",IF(AND(((J$4-$D25)/VLOOKUP($C25,Tableau1[],6,0))=INT(((J$4-$D25)/VLOOKUP($C25,Tableau1[],6,0))),$C25&lt;&gt;""),"S","")),"")</f>
        <v/>
      </c>
      <c r="K25" s="75" t="str">
        <f>IFERROR(IF(K$4=$D25,"x",IF(AND(((K$4-$D25)/VLOOKUP($C25,Tableau1[],6,0))=INT(((K$4-$D25)/VLOOKUP($C25,Tableau1[],6,0))),$C25&lt;&gt;""),"S","")),"")</f>
        <v/>
      </c>
      <c r="L25" s="75" t="str">
        <f>IFERROR(IF(L$4=$D25,"x",IF(AND(((L$4-$D25)/VLOOKUP($C25,Tableau1[],6,0))=INT(((L$4-$D25)/VLOOKUP($C25,Tableau1[],6,0))),$C25&lt;&gt;""),"S","")),"")</f>
        <v>S</v>
      </c>
      <c r="M25" s="75" t="str">
        <f>IFERROR(IF(M$4=$D25,"x",IF(AND(((M$4-$D25)/VLOOKUP($C25,Tableau1[],6,0))=INT(((M$4-$D25)/VLOOKUP($C25,Tableau1[],6,0))),$C25&lt;&gt;""),"S","")),"")</f>
        <v/>
      </c>
      <c r="N25" s="75" t="str">
        <f>IFERROR(IF(N$4=$D25,"x",IF(AND(((N$4-$D25)/VLOOKUP($C25,Tableau1[],6,0))=INT(((N$4-$D25)/VLOOKUP($C25,Tableau1[],6,0))),$C25&lt;&gt;""),"S","")),"")</f>
        <v/>
      </c>
      <c r="O25" s="75" t="str">
        <f>IFERROR(IF(O$4=$D25,"x",IF(AND(((O$4-$D25)/VLOOKUP($C25,Tableau1[],6,0))=INT(((O$4-$D25)/VLOOKUP($C25,Tableau1[],6,0))),$C25&lt;&gt;""),"S","")),"")</f>
        <v/>
      </c>
      <c r="P25" s="75" t="str">
        <f>IFERROR(IF(P$4=$D25,"x",IF(AND(((P$4-$D25)/VLOOKUP($C25,Tableau1[],6,0))=INT(((P$4-$D25)/VLOOKUP($C25,Tableau1[],6,0))),$C25&lt;&gt;""),"S","")),"")</f>
        <v/>
      </c>
      <c r="Q25" s="75" t="str">
        <f>IFERROR(IF(Q$4=$D25,"x",IF(AND(((Q$4-$D25)/VLOOKUP($C25,Tableau1[],6,0))=INT(((Q$4-$D25)/VLOOKUP($C25,Tableau1[],6,0))),$C25&lt;&gt;""),"S","")),"")</f>
        <v/>
      </c>
      <c r="R25" s="75" t="str">
        <f>IFERROR(IF(R$4=$D25,"x",IF(AND(((R$4-$D25)/VLOOKUP($C25,Tableau1[],6,0))=INT(((R$4-$D25)/VLOOKUP($C25,Tableau1[],6,0))),$C25&lt;&gt;""),"S","")),"")</f>
        <v/>
      </c>
      <c r="S25" s="75" t="str">
        <f>IFERROR(IF(S$4=$D25,"x",IF(AND(((S$4-$D25)/VLOOKUP($C25,Tableau1[],6,0))=INT(((S$4-$D25)/VLOOKUP($C25,Tableau1[],6,0))),$C25&lt;&gt;""),"S","")),"")</f>
        <v>S</v>
      </c>
      <c r="T25" s="75" t="str">
        <f>IFERROR(IF(T$4=$D25,"x",IF(AND(((T$4-$D25)/VLOOKUP($C25,Tableau1[],6,0))=INT(((T$4-$D25)/VLOOKUP($C25,Tableau1[],6,0))),$C25&lt;&gt;""),"S","")),"")</f>
        <v/>
      </c>
      <c r="U25" s="75" t="str">
        <f>IFERROR(IF(U$4=$D25,"x",IF(AND(((U$4-$D25)/VLOOKUP($C25,Tableau1[],6,0))=INT(((U$4-$D25)/VLOOKUP($C25,Tableau1[],6,0))),$C25&lt;&gt;""),"S","")),"")</f>
        <v/>
      </c>
      <c r="V25" s="75" t="str">
        <f>IFERROR(IF(V$4=$D25,"x",IF(AND(((V$4-$D25)/VLOOKUP($C25,Tableau1[],6,0))=INT(((V$4-$D25)/VLOOKUP($C25,Tableau1[],6,0))),$C25&lt;&gt;""),"S","")),"")</f>
        <v/>
      </c>
      <c r="W25" s="75" t="str">
        <f>IFERROR(IF(W$4=$D25,"x",IF(AND(((W$4-$D25)/VLOOKUP($C25,Tableau1[],6,0))=INT(((W$4-$D25)/VLOOKUP($C25,Tableau1[],6,0))),$C25&lt;&gt;""),"S","")),"")</f>
        <v/>
      </c>
      <c r="X25" s="75" t="str">
        <f>IFERROR(IF(X$4=$D25,"x",IF(AND(((X$4-$D25)/VLOOKUP($C25,Tableau1[],6,0))=INT(((X$4-$D25)/VLOOKUP($C25,Tableau1[],6,0))),$C25&lt;&gt;""),"S","")),"")</f>
        <v/>
      </c>
      <c r="Y25" s="75" t="str">
        <f>IFERROR(IF(Y$4=$D25,"x",IF(AND(((Y$4-$D25)/VLOOKUP($C25,Tableau1[],6,0))=INT(((Y$4-$D25)/VLOOKUP($C25,Tableau1[],6,0))),$C25&lt;&gt;""),"S","")),"")</f>
        <v/>
      </c>
      <c r="Z25" s="75" t="str">
        <f>IFERROR(IF(Z$4=$D25,"x",IF(AND(((Z$4-$D25)/VLOOKUP($C25,Tableau1[],6,0))=INT(((Z$4-$D25)/VLOOKUP($C25,Tableau1[],6,0))),$C25&lt;&gt;""),"S","")),"")</f>
        <v>S</v>
      </c>
      <c r="AA25" s="75" t="str">
        <f>IFERROR(IF(AA$4=$D25,"x",IF(AND(((AA$4-$D25)/VLOOKUP($C25,Tableau1[],6,0))=INT(((AA$4-$D25)/VLOOKUP($C25,Tableau1[],6,0))),$C25&lt;&gt;""),"S","")),"")</f>
        <v/>
      </c>
      <c r="AB25" s="75" t="str">
        <f>IFERROR(IF(AB$4=$D25,"x",IF(AND(((AB$4-$D25)/VLOOKUP($C25,Tableau1[],6,0))=INT(((AB$4-$D25)/VLOOKUP($C25,Tableau1[],6,0))),$C25&lt;&gt;""),"S","")),"")</f>
        <v/>
      </c>
      <c r="AC25" s="75" t="str">
        <f>IFERROR(IF(AC$4=$D25,"x",IF(AND(((AC$4-$D25)/VLOOKUP($C25,Tableau1[],6,0))=INT(((AC$4-$D25)/VLOOKUP($C25,Tableau1[],6,0))),$C25&lt;&gt;""),"S","")),"")</f>
        <v/>
      </c>
      <c r="AD25" s="75" t="str">
        <f>IFERROR(IF(AD$4=$D25,"x",IF(AND(((AD$4-$D25)/VLOOKUP($C25,Tableau1[],6,0))=INT(((AD$4-$D25)/VLOOKUP($C25,Tableau1[],6,0))),$C25&lt;&gt;""),"S","")),"")</f>
        <v/>
      </c>
      <c r="AE25" s="75" t="str">
        <f>IFERROR(IF(AE$4=$D25,"x",IF(AND(((AE$4-$D25)/VLOOKUP($C25,Tableau1[],6,0))=INT(((AE$4-$D25)/VLOOKUP($C25,Tableau1[],6,0))),$C25&lt;&gt;""),"S","")),"")</f>
        <v/>
      </c>
      <c r="AF25" s="75" t="str">
        <f>IFERROR(IF(AF$4=$D25,"x",IF(AND(((AF$4-$D25)/VLOOKUP($C25,Tableau1[],6,0))=INT(((AF$4-$D25)/VLOOKUP($C25,Tableau1[],6,0))),$C25&lt;&gt;""),"S","")),"")</f>
        <v/>
      </c>
      <c r="AG25" s="75" t="str">
        <f>IFERROR(IF(AG$4=$D25,"x",IF(AND(((AG$4-$D25)/VLOOKUP($C25,Tableau1[],6,0))=INT(((AG$4-$D25)/VLOOKUP($C25,Tableau1[],6,0))),$C25&lt;&gt;""),"S","")),"")</f>
        <v>S</v>
      </c>
      <c r="AH25" s="89" t="str">
        <f>IFERROR(IF(AH$4=$D25,"x",IF(AND(((AH$4-$D25)/VLOOKUP($C25,Tableau1[],6,0))=INT(((AH$4-$D25)/VLOOKUP($C25,Tableau1[],6,0))),$C25&lt;&gt;""),"S","")),"")</f>
        <v/>
      </c>
      <c r="AM25" s="109">
        <v>7</v>
      </c>
      <c r="AN25" s="110" t="s">
        <v>243</v>
      </c>
      <c r="AO25" s="111" t="s">
        <v>244</v>
      </c>
    </row>
    <row r="26" spans="1:41" x14ac:dyDescent="0.25">
      <c r="A26" s="95"/>
      <c r="B26" s="41"/>
      <c r="C26" s="5" t="s">
        <v>204</v>
      </c>
      <c r="D26" s="15"/>
      <c r="E26" s="14">
        <f>IF(ISBLANK(C26),0,VLOOKUP(C26,Tableau1[],7,0))</f>
        <v>1</v>
      </c>
      <c r="F26" s="21">
        <f t="shared" si="4"/>
        <v>4.3333333333333331E-6</v>
      </c>
      <c r="G26" s="76" t="str">
        <f>IFERROR(IF(G$4=$D26,"x",IF(AND(((G$4-$D26)/VLOOKUP($C26,Tableau1[],6,0))=INT(((G$4-$D26)/VLOOKUP($C26,Tableau1[],6,0))),$C26&lt;&gt;""),"S","")),"")</f>
        <v/>
      </c>
      <c r="H26" s="74" t="str">
        <f>IFERROR(IF(H$4=$D26,"x",IF(AND(((H$4-$D26)/VLOOKUP($C26,Tableau1[],6,0))=INT(((H$4-$D26)/VLOOKUP($C26,Tableau1[],6,0))),$C26&lt;&gt;""),"S","")),"")</f>
        <v/>
      </c>
      <c r="I26" s="74" t="str">
        <f>IFERROR(IF(I$4=$D26,"x",IF(AND(((I$4-$D26)/VLOOKUP($C26,Tableau1[],6,0))=INT(((I$4-$D26)/VLOOKUP($C26,Tableau1[],6,0))),$C26&lt;&gt;""),"S","")),"")</f>
        <v/>
      </c>
      <c r="J26" s="74" t="str">
        <f>IFERROR(IF(J$4=$D26,"x",IF(AND(((J$4-$D26)/VLOOKUP($C26,Tableau1[],6,0))=INT(((J$4-$D26)/VLOOKUP($C26,Tableau1[],6,0))),$C26&lt;&gt;""),"S","")),"")</f>
        <v/>
      </c>
      <c r="K26" s="74" t="str">
        <f>IFERROR(IF(K$4=$D26,"x",IF(AND(((K$4-$D26)/VLOOKUP($C26,Tableau1[],6,0))=INT(((K$4-$D26)/VLOOKUP($C26,Tableau1[],6,0))),$C26&lt;&gt;""),"S","")),"")</f>
        <v/>
      </c>
      <c r="L26" s="74" t="str">
        <f>IFERROR(IF(L$4=$D26,"x",IF(AND(((L$4-$D26)/VLOOKUP($C26,Tableau1[],6,0))=INT(((L$4-$D26)/VLOOKUP($C26,Tableau1[],6,0))),$C26&lt;&gt;""),"S","")),"")</f>
        <v>S</v>
      </c>
      <c r="M26" s="74" t="str">
        <f>IFERROR(IF(M$4=$D26,"x",IF(AND(((M$4-$D26)/VLOOKUP($C26,Tableau1[],6,0))=INT(((M$4-$D26)/VLOOKUP($C26,Tableau1[],6,0))),$C26&lt;&gt;""),"S","")),"")</f>
        <v/>
      </c>
      <c r="N26" s="74" t="str">
        <f>IFERROR(IF(N$4=$D26,"x",IF(AND(((N$4-$D26)/VLOOKUP($C26,Tableau1[],6,0))=INT(((N$4-$D26)/VLOOKUP($C26,Tableau1[],6,0))),$C26&lt;&gt;""),"S","")),"")</f>
        <v/>
      </c>
      <c r="O26" s="74" t="str">
        <f>IFERROR(IF(O$4=$D26,"x",IF(AND(((O$4-$D26)/VLOOKUP($C26,Tableau1[],6,0))=INT(((O$4-$D26)/VLOOKUP($C26,Tableau1[],6,0))),$C26&lt;&gt;""),"S","")),"")</f>
        <v/>
      </c>
      <c r="P26" s="74" t="str">
        <f>IFERROR(IF(P$4=$D26,"x",IF(AND(((P$4-$D26)/VLOOKUP($C26,Tableau1[],6,0))=INT(((P$4-$D26)/VLOOKUP($C26,Tableau1[],6,0))),$C26&lt;&gt;""),"S","")),"")</f>
        <v/>
      </c>
      <c r="Q26" s="74" t="str">
        <f>IFERROR(IF(Q$4=$D26,"x",IF(AND(((Q$4-$D26)/VLOOKUP($C26,Tableau1[],6,0))=INT(((Q$4-$D26)/VLOOKUP($C26,Tableau1[],6,0))),$C26&lt;&gt;""),"S","")),"")</f>
        <v/>
      </c>
      <c r="R26" s="74" t="str">
        <f>IFERROR(IF(R$4=$D26,"x",IF(AND(((R$4-$D26)/VLOOKUP($C26,Tableau1[],6,0))=INT(((R$4-$D26)/VLOOKUP($C26,Tableau1[],6,0))),$C26&lt;&gt;""),"S","")),"")</f>
        <v/>
      </c>
      <c r="S26" s="74" t="str">
        <f>IFERROR(IF(S$4=$D26,"x",IF(AND(((S$4-$D26)/VLOOKUP($C26,Tableau1[],6,0))=INT(((S$4-$D26)/VLOOKUP($C26,Tableau1[],6,0))),$C26&lt;&gt;""),"S","")),"")</f>
        <v>S</v>
      </c>
      <c r="T26" s="74" t="str">
        <f>IFERROR(IF(T$4=$D26,"x",IF(AND(((T$4-$D26)/VLOOKUP($C26,Tableau1[],6,0))=INT(((T$4-$D26)/VLOOKUP($C26,Tableau1[],6,0))),$C26&lt;&gt;""),"S","")),"")</f>
        <v/>
      </c>
      <c r="U26" s="74" t="str">
        <f>IFERROR(IF(U$4=$D26,"x",IF(AND(((U$4-$D26)/VLOOKUP($C26,Tableau1[],6,0))=INT(((U$4-$D26)/VLOOKUP($C26,Tableau1[],6,0))),$C26&lt;&gt;""),"S","")),"")</f>
        <v/>
      </c>
      <c r="V26" s="74" t="str">
        <f>IFERROR(IF(V$4=$D26,"x",IF(AND(((V$4-$D26)/VLOOKUP($C26,Tableau1[],6,0))=INT(((V$4-$D26)/VLOOKUP($C26,Tableau1[],6,0))),$C26&lt;&gt;""),"S","")),"")</f>
        <v/>
      </c>
      <c r="W26" s="74" t="str">
        <f>IFERROR(IF(W$4=$D26,"x",IF(AND(((W$4-$D26)/VLOOKUP($C26,Tableau1[],6,0))=INT(((W$4-$D26)/VLOOKUP($C26,Tableau1[],6,0))),$C26&lt;&gt;""),"S","")),"")</f>
        <v/>
      </c>
      <c r="X26" s="74" t="str">
        <f>IFERROR(IF(X$4=$D26,"x",IF(AND(((X$4-$D26)/VLOOKUP($C26,Tableau1[],6,0))=INT(((X$4-$D26)/VLOOKUP($C26,Tableau1[],6,0))),$C26&lt;&gt;""),"S","")),"")</f>
        <v/>
      </c>
      <c r="Y26" s="74" t="str">
        <f>IFERROR(IF(Y$4=$D26,"x",IF(AND(((Y$4-$D26)/VLOOKUP($C26,Tableau1[],6,0))=INT(((Y$4-$D26)/VLOOKUP($C26,Tableau1[],6,0))),$C26&lt;&gt;""),"S","")),"")</f>
        <v/>
      </c>
      <c r="Z26" s="74" t="str">
        <f>IFERROR(IF(Z$4=$D26,"x",IF(AND(((Z$4-$D26)/VLOOKUP($C26,Tableau1[],6,0))=INT(((Z$4-$D26)/VLOOKUP($C26,Tableau1[],6,0))),$C26&lt;&gt;""),"S","")),"")</f>
        <v>S</v>
      </c>
      <c r="AA26" s="74" t="str">
        <f>IFERROR(IF(AA$4=$D26,"x",IF(AND(((AA$4-$D26)/VLOOKUP($C26,Tableau1[],6,0))=INT(((AA$4-$D26)/VLOOKUP($C26,Tableau1[],6,0))),$C26&lt;&gt;""),"S","")),"")</f>
        <v/>
      </c>
      <c r="AB26" s="74" t="str">
        <f>IFERROR(IF(AB$4=$D26,"x",IF(AND(((AB$4-$D26)/VLOOKUP($C26,Tableau1[],6,0))=INT(((AB$4-$D26)/VLOOKUP($C26,Tableau1[],6,0))),$C26&lt;&gt;""),"S","")),"")</f>
        <v/>
      </c>
      <c r="AC26" s="74" t="str">
        <f>IFERROR(IF(AC$4=$D26,"x",IF(AND(((AC$4-$D26)/VLOOKUP($C26,Tableau1[],6,0))=INT(((AC$4-$D26)/VLOOKUP($C26,Tableau1[],6,0))),$C26&lt;&gt;""),"S","")),"")</f>
        <v/>
      </c>
      <c r="AD26" s="74" t="str">
        <f>IFERROR(IF(AD$4=$D26,"x",IF(AND(((AD$4-$D26)/VLOOKUP($C26,Tableau1[],6,0))=INT(((AD$4-$D26)/VLOOKUP($C26,Tableau1[],6,0))),$C26&lt;&gt;""),"S","")),"")</f>
        <v/>
      </c>
      <c r="AE26" s="74" t="str">
        <f>IFERROR(IF(AE$4=$D26,"x",IF(AND(((AE$4-$D26)/VLOOKUP($C26,Tableau1[],6,0))=INT(((AE$4-$D26)/VLOOKUP($C26,Tableau1[],6,0))),$C26&lt;&gt;""),"S","")),"")</f>
        <v/>
      </c>
      <c r="AF26" s="74" t="str">
        <f>IFERROR(IF(AF$4=$D26,"x",IF(AND(((AF$4-$D26)/VLOOKUP($C26,Tableau1[],6,0))=INT(((AF$4-$D26)/VLOOKUP($C26,Tableau1[],6,0))),$C26&lt;&gt;""),"S","")),"")</f>
        <v/>
      </c>
      <c r="AG26" s="74" t="str">
        <f>IFERROR(IF(AG$4=$D26,"x",IF(AND(((AG$4-$D26)/VLOOKUP($C26,Tableau1[],6,0))=INT(((AG$4-$D26)/VLOOKUP($C26,Tableau1[],6,0))),$C26&lt;&gt;""),"S","")),"")</f>
        <v>S</v>
      </c>
      <c r="AH26" s="90" t="str">
        <f>IFERROR(IF(AH$4=$D26,"x",IF(AND(((AH$4-$D26)/VLOOKUP($C26,Tableau1[],6,0))=INT(((AH$4-$D26)/VLOOKUP($C26,Tableau1[],6,0))),$C26&lt;&gt;""),"S","")),"")</f>
        <v/>
      </c>
    </row>
    <row r="27" spans="1:41" x14ac:dyDescent="0.25">
      <c r="A27" s="95"/>
      <c r="B27" s="41"/>
      <c r="C27" s="5" t="s">
        <v>205</v>
      </c>
      <c r="D27" s="15">
        <f>IF(ISBLANK(C27),0,VLOOKUP(C27,Tableau1[],2,0))</f>
        <v>0</v>
      </c>
      <c r="E27" s="14">
        <f>IF(ISBLANK(C27),0,VLOOKUP(C27,Tableau1[],7,0))</f>
        <v>5</v>
      </c>
      <c r="F27" s="21">
        <f t="shared" si="4"/>
        <v>2.1666666666666667E-5</v>
      </c>
      <c r="G27" s="76" t="str">
        <f>IFERROR(IF(G$4=$D27,"x",IF(AND(((G$4-$D27)/VLOOKUP($C27,Tableau1[],6,0))=INT(((G$4-$D27)/VLOOKUP($C27,Tableau1[],6,0))),$C27&lt;&gt;""),"S","")),"")</f>
        <v/>
      </c>
      <c r="H27" s="74" t="str">
        <f>IFERROR(IF(H$4=$D27,"x",IF(AND(((H$4-$D27)/VLOOKUP($C27,Tableau1[],6,0))=INT(((H$4-$D27)/VLOOKUP($C27,Tableau1[],6,0))),$C27&lt;&gt;""),"S","")),"")</f>
        <v/>
      </c>
      <c r="I27" s="74" t="str">
        <f>IFERROR(IF(I$4=$D27,"x",IF(AND(((I$4-$D27)/VLOOKUP($C27,Tableau1[],6,0))=INT(((I$4-$D27)/VLOOKUP($C27,Tableau1[],6,0))),$C27&lt;&gt;""),"S","")),"")</f>
        <v/>
      </c>
      <c r="J27" s="74" t="str">
        <f>IFERROR(IF(J$4=$D27,"x",IF(AND(((J$4-$D27)/VLOOKUP($C27,Tableau1[],6,0))=INT(((J$4-$D27)/VLOOKUP($C27,Tableau1[],6,0))),$C27&lt;&gt;""),"S","")),"")</f>
        <v/>
      </c>
      <c r="K27" s="74" t="str">
        <f>IFERROR(IF(K$4=$D27,"x",IF(AND(((K$4-$D27)/VLOOKUP($C27,Tableau1[],6,0))=INT(((K$4-$D27)/VLOOKUP($C27,Tableau1[],6,0))),$C27&lt;&gt;""),"S","")),"")</f>
        <v/>
      </c>
      <c r="L27" s="74" t="str">
        <f>IFERROR(IF(L$4=$D27,"x",IF(AND(((L$4-$D27)/VLOOKUP($C27,Tableau1[],6,0))=INT(((L$4-$D27)/VLOOKUP($C27,Tableau1[],6,0))),$C27&lt;&gt;""),"S","")),"")</f>
        <v>S</v>
      </c>
      <c r="M27" s="74" t="str">
        <f>IFERROR(IF(M$4=$D27,"x",IF(AND(((M$4-$D27)/VLOOKUP($C27,Tableau1[],6,0))=INT(((M$4-$D27)/VLOOKUP($C27,Tableau1[],6,0))),$C27&lt;&gt;""),"S","")),"")</f>
        <v/>
      </c>
      <c r="N27" s="74" t="str">
        <f>IFERROR(IF(N$4=$D27,"x",IF(AND(((N$4-$D27)/VLOOKUP($C27,Tableau1[],6,0))=INT(((N$4-$D27)/VLOOKUP($C27,Tableau1[],6,0))),$C27&lt;&gt;""),"S","")),"")</f>
        <v/>
      </c>
      <c r="O27" s="74" t="str">
        <f>IFERROR(IF(O$4=$D27,"x",IF(AND(((O$4-$D27)/VLOOKUP($C27,Tableau1[],6,0))=INT(((O$4-$D27)/VLOOKUP($C27,Tableau1[],6,0))),$C27&lt;&gt;""),"S","")),"")</f>
        <v/>
      </c>
      <c r="P27" s="74" t="str">
        <f>IFERROR(IF(P$4=$D27,"x",IF(AND(((P$4-$D27)/VLOOKUP($C27,Tableau1[],6,0))=INT(((P$4-$D27)/VLOOKUP($C27,Tableau1[],6,0))),$C27&lt;&gt;""),"S","")),"")</f>
        <v/>
      </c>
      <c r="Q27" s="74" t="str">
        <f>IFERROR(IF(Q$4=$D27,"x",IF(AND(((Q$4-$D27)/VLOOKUP($C27,Tableau1[],6,0))=INT(((Q$4-$D27)/VLOOKUP($C27,Tableau1[],6,0))),$C27&lt;&gt;""),"S","")),"")</f>
        <v/>
      </c>
      <c r="R27" s="74" t="str">
        <f>IFERROR(IF(R$4=$D27,"x",IF(AND(((R$4-$D27)/VLOOKUP($C27,Tableau1[],6,0))=INT(((R$4-$D27)/VLOOKUP($C27,Tableau1[],6,0))),$C27&lt;&gt;""),"S","")),"")</f>
        <v/>
      </c>
      <c r="S27" s="74" t="str">
        <f>IFERROR(IF(S$4=$D27,"x",IF(AND(((S$4-$D27)/VLOOKUP($C27,Tableau1[],6,0))=INT(((S$4-$D27)/VLOOKUP($C27,Tableau1[],6,0))),$C27&lt;&gt;""),"S","")),"")</f>
        <v>S</v>
      </c>
      <c r="T27" s="74" t="str">
        <f>IFERROR(IF(T$4=$D27,"x",IF(AND(((T$4-$D27)/VLOOKUP($C27,Tableau1[],6,0))=INT(((T$4-$D27)/VLOOKUP($C27,Tableau1[],6,0))),$C27&lt;&gt;""),"S","")),"")</f>
        <v/>
      </c>
      <c r="U27" s="74" t="str">
        <f>IFERROR(IF(U$4=$D27,"x",IF(AND(((U$4-$D27)/VLOOKUP($C27,Tableau1[],6,0))=INT(((U$4-$D27)/VLOOKUP($C27,Tableau1[],6,0))),$C27&lt;&gt;""),"S","")),"")</f>
        <v/>
      </c>
      <c r="V27" s="74" t="str">
        <f>IFERROR(IF(V$4=$D27,"x",IF(AND(((V$4-$D27)/VLOOKUP($C27,Tableau1[],6,0))=INT(((V$4-$D27)/VLOOKUP($C27,Tableau1[],6,0))),$C27&lt;&gt;""),"S","")),"")</f>
        <v/>
      </c>
      <c r="W27" s="74" t="str">
        <f>IFERROR(IF(W$4=$D27,"x",IF(AND(((W$4-$D27)/VLOOKUP($C27,Tableau1[],6,0))=INT(((W$4-$D27)/VLOOKUP($C27,Tableau1[],6,0))),$C27&lt;&gt;""),"S","")),"")</f>
        <v/>
      </c>
      <c r="X27" s="74" t="str">
        <f>IFERROR(IF(X$4=$D27,"x",IF(AND(((X$4-$D27)/VLOOKUP($C27,Tableau1[],6,0))=INT(((X$4-$D27)/VLOOKUP($C27,Tableau1[],6,0))),$C27&lt;&gt;""),"S","")),"")</f>
        <v/>
      </c>
      <c r="Y27" s="74" t="str">
        <f>IFERROR(IF(Y$4=$D27,"x",IF(AND(((Y$4-$D27)/VLOOKUP($C27,Tableau1[],6,0))=INT(((Y$4-$D27)/VLOOKUP($C27,Tableau1[],6,0))),$C27&lt;&gt;""),"S","")),"")</f>
        <v/>
      </c>
      <c r="Z27" s="74" t="str">
        <f>IFERROR(IF(Z$4=$D27,"x",IF(AND(((Z$4-$D27)/VLOOKUP($C27,Tableau1[],6,0))=INT(((Z$4-$D27)/VLOOKUP($C27,Tableau1[],6,0))),$C27&lt;&gt;""),"S","")),"")</f>
        <v>S</v>
      </c>
      <c r="AA27" s="74" t="str">
        <f>IFERROR(IF(AA$4=$D27,"x",IF(AND(((AA$4-$D27)/VLOOKUP($C27,Tableau1[],6,0))=INT(((AA$4-$D27)/VLOOKUP($C27,Tableau1[],6,0))),$C27&lt;&gt;""),"S","")),"")</f>
        <v/>
      </c>
      <c r="AB27" s="74" t="str">
        <f>IFERROR(IF(AB$4=$D27,"x",IF(AND(((AB$4-$D27)/VLOOKUP($C27,Tableau1[],6,0))=INT(((AB$4-$D27)/VLOOKUP($C27,Tableau1[],6,0))),$C27&lt;&gt;""),"S","")),"")</f>
        <v/>
      </c>
      <c r="AC27" s="74" t="str">
        <f>IFERROR(IF(AC$4=$D27,"x",IF(AND(((AC$4-$D27)/VLOOKUP($C27,Tableau1[],6,0))=INT(((AC$4-$D27)/VLOOKUP($C27,Tableau1[],6,0))),$C27&lt;&gt;""),"S","")),"")</f>
        <v/>
      </c>
      <c r="AD27" s="74" t="str">
        <f>IFERROR(IF(AD$4=$D27,"x",IF(AND(((AD$4-$D27)/VLOOKUP($C27,Tableau1[],6,0))=INT(((AD$4-$D27)/VLOOKUP($C27,Tableau1[],6,0))),$C27&lt;&gt;""),"S","")),"")</f>
        <v/>
      </c>
      <c r="AE27" s="74" t="str">
        <f>IFERROR(IF(AE$4=$D27,"x",IF(AND(((AE$4-$D27)/VLOOKUP($C27,Tableau1[],6,0))=INT(((AE$4-$D27)/VLOOKUP($C27,Tableau1[],6,0))),$C27&lt;&gt;""),"S","")),"")</f>
        <v/>
      </c>
      <c r="AF27" s="74" t="str">
        <f>IFERROR(IF(AF$4=$D27,"x",IF(AND(((AF$4-$D27)/VLOOKUP($C27,Tableau1[],6,0))=INT(((AF$4-$D27)/VLOOKUP($C27,Tableau1[],6,0))),$C27&lt;&gt;""),"S","")),"")</f>
        <v/>
      </c>
      <c r="AG27" s="74" t="str">
        <f>IFERROR(IF(AG$4=$D27,"x",IF(AND(((AG$4-$D27)/VLOOKUP($C27,Tableau1[],6,0))=INT(((AG$4-$D27)/VLOOKUP($C27,Tableau1[],6,0))),$C27&lt;&gt;""),"S","")),"")</f>
        <v>S</v>
      </c>
      <c r="AH27" s="90" t="str">
        <f>IFERROR(IF(AH$4=$D27,"x",IF(AND(((AH$4-$D27)/VLOOKUP($C27,Tableau1[],6,0))=INT(((AH$4-$D27)/VLOOKUP($C27,Tableau1[],6,0))),$C27&lt;&gt;""),"S","")),"")</f>
        <v/>
      </c>
    </row>
    <row r="28" spans="1:41" x14ac:dyDescent="0.25">
      <c r="A28" s="95"/>
      <c r="B28" s="41"/>
      <c r="C28" s="5" t="s">
        <v>206</v>
      </c>
      <c r="D28" s="15">
        <f>IF(ISBLANK(C28),0,VLOOKUP(C28,Tableau1[],2,0))</f>
        <v>0</v>
      </c>
      <c r="E28" s="14">
        <f>IF(ISBLANK(C28),0,VLOOKUP(C28,Tableau1[],7,0))</f>
        <v>2</v>
      </c>
      <c r="F28" s="21">
        <f t="shared" si="4"/>
        <v>8.6666666666666661E-6</v>
      </c>
      <c r="G28" s="76" t="str">
        <f>IFERROR(IF(G$4=$D28,"x",IF(AND(((G$4-$D28)/VLOOKUP($C28,Tableau1[],6,0))=INT(((G$4-$D28)/VLOOKUP($C28,Tableau1[],6,0))),$C28&lt;&gt;""),"S","")),"")</f>
        <v/>
      </c>
      <c r="H28" s="74" t="str">
        <f>IFERROR(IF(H$4=$D28,"x",IF(AND(((H$4-$D28)/VLOOKUP($C28,Tableau1[],6,0))=INT(((H$4-$D28)/VLOOKUP($C28,Tableau1[],6,0))),$C28&lt;&gt;""),"S","")),"")</f>
        <v/>
      </c>
      <c r="I28" s="74" t="str">
        <f>IFERROR(IF(I$4=$D28,"x",IF(AND(((I$4-$D28)/VLOOKUP($C28,Tableau1[],6,0))=INT(((I$4-$D28)/VLOOKUP($C28,Tableau1[],6,0))),$C28&lt;&gt;""),"S","")),"")</f>
        <v/>
      </c>
      <c r="J28" s="74" t="str">
        <f>IFERROR(IF(J$4=$D28,"x",IF(AND(((J$4-$D28)/VLOOKUP($C28,Tableau1[],6,0))=INT(((J$4-$D28)/VLOOKUP($C28,Tableau1[],6,0))),$C28&lt;&gt;""),"S","")),"")</f>
        <v/>
      </c>
      <c r="K28" s="74" t="str">
        <f>IFERROR(IF(K$4=$D28,"x",IF(AND(((K$4-$D28)/VLOOKUP($C28,Tableau1[],6,0))=INT(((K$4-$D28)/VLOOKUP($C28,Tableau1[],6,0))),$C28&lt;&gt;""),"S","")),"")</f>
        <v/>
      </c>
      <c r="L28" s="74" t="str">
        <f>IFERROR(IF(L$4=$D28,"x",IF(AND(((L$4-$D28)/VLOOKUP($C28,Tableau1[],6,0))=INT(((L$4-$D28)/VLOOKUP($C28,Tableau1[],6,0))),$C28&lt;&gt;""),"S","")),"")</f>
        <v>S</v>
      </c>
      <c r="M28" s="74" t="str">
        <f>IFERROR(IF(M$4=$D28,"x",IF(AND(((M$4-$D28)/VLOOKUP($C28,Tableau1[],6,0))=INT(((M$4-$D28)/VLOOKUP($C28,Tableau1[],6,0))),$C28&lt;&gt;""),"S","")),"")</f>
        <v/>
      </c>
      <c r="N28" s="74" t="str">
        <f>IFERROR(IF(N$4=$D28,"x",IF(AND(((N$4-$D28)/VLOOKUP($C28,Tableau1[],6,0))=INT(((N$4-$D28)/VLOOKUP($C28,Tableau1[],6,0))),$C28&lt;&gt;""),"S","")),"")</f>
        <v/>
      </c>
      <c r="O28" s="74" t="str">
        <f>IFERROR(IF(O$4=$D28,"x",IF(AND(((O$4-$D28)/VLOOKUP($C28,Tableau1[],6,0))=INT(((O$4-$D28)/VLOOKUP($C28,Tableau1[],6,0))),$C28&lt;&gt;""),"S","")),"")</f>
        <v/>
      </c>
      <c r="P28" s="74" t="str">
        <f>IFERROR(IF(P$4=$D28,"x",IF(AND(((P$4-$D28)/VLOOKUP($C28,Tableau1[],6,0))=INT(((P$4-$D28)/VLOOKUP($C28,Tableau1[],6,0))),$C28&lt;&gt;""),"S","")),"")</f>
        <v/>
      </c>
      <c r="Q28" s="74" t="str">
        <f>IFERROR(IF(Q$4=$D28,"x",IF(AND(((Q$4-$D28)/VLOOKUP($C28,Tableau1[],6,0))=INT(((Q$4-$D28)/VLOOKUP($C28,Tableau1[],6,0))),$C28&lt;&gt;""),"S","")),"")</f>
        <v/>
      </c>
      <c r="R28" s="74" t="str">
        <f>IFERROR(IF(R$4=$D28,"x",IF(AND(((R$4-$D28)/VLOOKUP($C28,Tableau1[],6,0))=INT(((R$4-$D28)/VLOOKUP($C28,Tableau1[],6,0))),$C28&lt;&gt;""),"S","")),"")</f>
        <v/>
      </c>
      <c r="S28" s="74" t="str">
        <f>IFERROR(IF(S$4=$D28,"x",IF(AND(((S$4-$D28)/VLOOKUP($C28,Tableau1[],6,0))=INT(((S$4-$D28)/VLOOKUP($C28,Tableau1[],6,0))),$C28&lt;&gt;""),"S","")),"")</f>
        <v>S</v>
      </c>
      <c r="T28" s="74" t="str">
        <f>IFERROR(IF(T$4=$D28,"x",IF(AND(((T$4-$D28)/VLOOKUP($C28,Tableau1[],6,0))=INT(((T$4-$D28)/VLOOKUP($C28,Tableau1[],6,0))),$C28&lt;&gt;""),"S","")),"")</f>
        <v/>
      </c>
      <c r="U28" s="74" t="str">
        <f>IFERROR(IF(U$4=$D28,"x",IF(AND(((U$4-$D28)/VLOOKUP($C28,Tableau1[],6,0))=INT(((U$4-$D28)/VLOOKUP($C28,Tableau1[],6,0))),$C28&lt;&gt;""),"S","")),"")</f>
        <v/>
      </c>
      <c r="V28" s="74" t="str">
        <f>IFERROR(IF(V$4=$D28,"x",IF(AND(((V$4-$D28)/VLOOKUP($C28,Tableau1[],6,0))=INT(((V$4-$D28)/VLOOKUP($C28,Tableau1[],6,0))),$C28&lt;&gt;""),"S","")),"")</f>
        <v/>
      </c>
      <c r="W28" s="74" t="str">
        <f>IFERROR(IF(W$4=$D28,"x",IF(AND(((W$4-$D28)/VLOOKUP($C28,Tableau1[],6,0))=INT(((W$4-$D28)/VLOOKUP($C28,Tableau1[],6,0))),$C28&lt;&gt;""),"S","")),"")</f>
        <v/>
      </c>
      <c r="X28" s="74" t="str">
        <f>IFERROR(IF(X$4=$D28,"x",IF(AND(((X$4-$D28)/VLOOKUP($C28,Tableau1[],6,0))=INT(((X$4-$D28)/VLOOKUP($C28,Tableau1[],6,0))),$C28&lt;&gt;""),"S","")),"")</f>
        <v/>
      </c>
      <c r="Y28" s="74" t="str">
        <f>IFERROR(IF(Y$4=$D28,"x",IF(AND(((Y$4-$D28)/VLOOKUP($C28,Tableau1[],6,0))=INT(((Y$4-$D28)/VLOOKUP($C28,Tableau1[],6,0))),$C28&lt;&gt;""),"S","")),"")</f>
        <v/>
      </c>
      <c r="Z28" s="74" t="str">
        <f>IFERROR(IF(Z$4=$D28,"x",IF(AND(((Z$4-$D28)/VLOOKUP($C28,Tableau1[],6,0))=INT(((Z$4-$D28)/VLOOKUP($C28,Tableau1[],6,0))),$C28&lt;&gt;""),"S","")),"")</f>
        <v>S</v>
      </c>
      <c r="AA28" s="74" t="str">
        <f>IFERROR(IF(AA$4=$D28,"x",IF(AND(((AA$4-$D28)/VLOOKUP($C28,Tableau1[],6,0))=INT(((AA$4-$D28)/VLOOKUP($C28,Tableau1[],6,0))),$C28&lt;&gt;""),"S","")),"")</f>
        <v/>
      </c>
      <c r="AB28" s="74" t="str">
        <f>IFERROR(IF(AB$4=$D28,"x",IF(AND(((AB$4-$D28)/VLOOKUP($C28,Tableau1[],6,0))=INT(((AB$4-$D28)/VLOOKUP($C28,Tableau1[],6,0))),$C28&lt;&gt;""),"S","")),"")</f>
        <v/>
      </c>
      <c r="AC28" s="74" t="str">
        <f>IFERROR(IF(AC$4=$D28,"x",IF(AND(((AC$4-$D28)/VLOOKUP($C28,Tableau1[],6,0))=INT(((AC$4-$D28)/VLOOKUP($C28,Tableau1[],6,0))),$C28&lt;&gt;""),"S","")),"")</f>
        <v/>
      </c>
      <c r="AD28" s="74" t="str">
        <f>IFERROR(IF(AD$4=$D28,"x",IF(AND(((AD$4-$D28)/VLOOKUP($C28,Tableau1[],6,0))=INT(((AD$4-$D28)/VLOOKUP($C28,Tableau1[],6,0))),$C28&lt;&gt;""),"S","")),"")</f>
        <v/>
      </c>
      <c r="AE28" s="74" t="str">
        <f>IFERROR(IF(AE$4=$D28,"x",IF(AND(((AE$4-$D28)/VLOOKUP($C28,Tableau1[],6,0))=INT(((AE$4-$D28)/VLOOKUP($C28,Tableau1[],6,0))),$C28&lt;&gt;""),"S","")),"")</f>
        <v/>
      </c>
      <c r="AF28" s="74" t="str">
        <f>IFERROR(IF(AF$4=$D28,"x",IF(AND(((AF$4-$D28)/VLOOKUP($C28,Tableau1[],6,0))=INT(((AF$4-$D28)/VLOOKUP($C28,Tableau1[],6,0))),$C28&lt;&gt;""),"S","")),"")</f>
        <v/>
      </c>
      <c r="AG28" s="74" t="str">
        <f>IFERROR(IF(AG$4=$D28,"x",IF(AND(((AG$4-$D28)/VLOOKUP($C28,Tableau1[],6,0))=INT(((AG$4-$D28)/VLOOKUP($C28,Tableau1[],6,0))),$C28&lt;&gt;""),"S","")),"")</f>
        <v>S</v>
      </c>
      <c r="AH28" s="90" t="str">
        <f>IFERROR(IF(AH$4=$D28,"x",IF(AND(((AH$4-$D28)/VLOOKUP($C28,Tableau1[],6,0))=INT(((AH$4-$D28)/VLOOKUP($C28,Tableau1[],6,0))),$C28&lt;&gt;""),"S","")),"")</f>
        <v/>
      </c>
    </row>
    <row r="29" spans="1:41" x14ac:dyDescent="0.25">
      <c r="A29" s="95"/>
      <c r="B29" s="41"/>
      <c r="C29" s="5" t="s">
        <v>207</v>
      </c>
      <c r="D29" s="15">
        <f>IF(ISBLANK(C29),0,VLOOKUP(C29,Tableau1[],2,0))</f>
        <v>0</v>
      </c>
      <c r="E29" s="14">
        <f>IF(ISBLANK(C29),0,VLOOKUP(C29,Tableau1[],7,0))</f>
        <v>20</v>
      </c>
      <c r="F29" s="21">
        <f t="shared" si="4"/>
        <v>8.6666666666666668E-5</v>
      </c>
      <c r="G29" s="76" t="str">
        <f>IFERROR(IF(G$4=$D29,"x",IF(AND(((G$4-$D29)/VLOOKUP($C29,Tableau1[],6,0))=INT(((G$4-$D29)/VLOOKUP($C29,Tableau1[],6,0))),$C29&lt;&gt;""),"S","")),"")</f>
        <v/>
      </c>
      <c r="H29" s="74" t="str">
        <f>IFERROR(IF(H$4=$D29,"x",IF(AND(((H$4-$D29)/VLOOKUP($C29,Tableau1[],6,0))=INT(((H$4-$D29)/VLOOKUP($C29,Tableau1[],6,0))),$C29&lt;&gt;""),"S","")),"")</f>
        <v/>
      </c>
      <c r="I29" s="74" t="str">
        <f>IFERROR(IF(I$4=$D29,"x",IF(AND(((I$4-$D29)/VLOOKUP($C29,Tableau1[],6,0))=INT(((I$4-$D29)/VLOOKUP($C29,Tableau1[],6,0))),$C29&lt;&gt;""),"S","")),"")</f>
        <v/>
      </c>
      <c r="J29" s="74" t="str">
        <f>IFERROR(IF(J$4=$D29,"x",IF(AND(((J$4-$D29)/VLOOKUP($C29,Tableau1[],6,0))=INT(((J$4-$D29)/VLOOKUP($C29,Tableau1[],6,0))),$C29&lt;&gt;""),"S","")),"")</f>
        <v/>
      </c>
      <c r="K29" s="74" t="str">
        <f>IFERROR(IF(K$4=$D29,"x",IF(AND(((K$4-$D29)/VLOOKUP($C29,Tableau1[],6,0))=INT(((K$4-$D29)/VLOOKUP($C29,Tableau1[],6,0))),$C29&lt;&gt;""),"S","")),"")</f>
        <v/>
      </c>
      <c r="L29" s="74" t="str">
        <f>IFERROR(IF(L$4=$D29,"x",IF(AND(((L$4-$D29)/VLOOKUP($C29,Tableau1[],6,0))=INT(((L$4-$D29)/VLOOKUP($C29,Tableau1[],6,0))),$C29&lt;&gt;""),"S","")),"")</f>
        <v>S</v>
      </c>
      <c r="M29" s="74" t="str">
        <f>IFERROR(IF(M$4=$D29,"x",IF(AND(((M$4-$D29)/VLOOKUP($C29,Tableau1[],6,0))=INT(((M$4-$D29)/VLOOKUP($C29,Tableau1[],6,0))),$C29&lt;&gt;""),"S","")),"")</f>
        <v/>
      </c>
      <c r="N29" s="74" t="str">
        <f>IFERROR(IF(N$4=$D29,"x",IF(AND(((N$4-$D29)/VLOOKUP($C29,Tableau1[],6,0))=INT(((N$4-$D29)/VLOOKUP($C29,Tableau1[],6,0))),$C29&lt;&gt;""),"S","")),"")</f>
        <v/>
      </c>
      <c r="O29" s="74" t="str">
        <f>IFERROR(IF(O$4=$D29,"x",IF(AND(((O$4-$D29)/VLOOKUP($C29,Tableau1[],6,0))=INT(((O$4-$D29)/VLOOKUP($C29,Tableau1[],6,0))),$C29&lt;&gt;""),"S","")),"")</f>
        <v/>
      </c>
      <c r="P29" s="74" t="str">
        <f>IFERROR(IF(P$4=$D29,"x",IF(AND(((P$4-$D29)/VLOOKUP($C29,Tableau1[],6,0))=INT(((P$4-$D29)/VLOOKUP($C29,Tableau1[],6,0))),$C29&lt;&gt;""),"S","")),"")</f>
        <v/>
      </c>
      <c r="Q29" s="74" t="str">
        <f>IFERROR(IF(Q$4=$D29,"x",IF(AND(((Q$4-$D29)/VLOOKUP($C29,Tableau1[],6,0))=INT(((Q$4-$D29)/VLOOKUP($C29,Tableau1[],6,0))),$C29&lt;&gt;""),"S","")),"")</f>
        <v/>
      </c>
      <c r="R29" s="74" t="str">
        <f>IFERROR(IF(R$4=$D29,"x",IF(AND(((R$4-$D29)/VLOOKUP($C29,Tableau1[],6,0))=INT(((R$4-$D29)/VLOOKUP($C29,Tableau1[],6,0))),$C29&lt;&gt;""),"S","")),"")</f>
        <v/>
      </c>
      <c r="S29" s="74" t="str">
        <f>IFERROR(IF(S$4=$D29,"x",IF(AND(((S$4-$D29)/VLOOKUP($C29,Tableau1[],6,0))=INT(((S$4-$D29)/VLOOKUP($C29,Tableau1[],6,0))),$C29&lt;&gt;""),"S","")),"")</f>
        <v>S</v>
      </c>
      <c r="T29" s="74" t="str">
        <f>IFERROR(IF(T$4=$D29,"x",IF(AND(((T$4-$D29)/VLOOKUP($C29,Tableau1[],6,0))=INT(((T$4-$D29)/VLOOKUP($C29,Tableau1[],6,0))),$C29&lt;&gt;""),"S","")),"")</f>
        <v/>
      </c>
      <c r="U29" s="74" t="str">
        <f>IFERROR(IF(U$4=$D29,"x",IF(AND(((U$4-$D29)/VLOOKUP($C29,Tableau1[],6,0))=INT(((U$4-$D29)/VLOOKUP($C29,Tableau1[],6,0))),$C29&lt;&gt;""),"S","")),"")</f>
        <v/>
      </c>
      <c r="V29" s="74" t="str">
        <f>IFERROR(IF(V$4=$D29,"x",IF(AND(((V$4-$D29)/VLOOKUP($C29,Tableau1[],6,0))=INT(((V$4-$D29)/VLOOKUP($C29,Tableau1[],6,0))),$C29&lt;&gt;""),"S","")),"")</f>
        <v/>
      </c>
      <c r="W29" s="74" t="str">
        <f>IFERROR(IF(W$4=$D29,"x",IF(AND(((W$4-$D29)/VLOOKUP($C29,Tableau1[],6,0))=INT(((W$4-$D29)/VLOOKUP($C29,Tableau1[],6,0))),$C29&lt;&gt;""),"S","")),"")</f>
        <v/>
      </c>
      <c r="X29" s="74" t="str">
        <f>IFERROR(IF(X$4=$D29,"x",IF(AND(((X$4-$D29)/VLOOKUP($C29,Tableau1[],6,0))=INT(((X$4-$D29)/VLOOKUP($C29,Tableau1[],6,0))),$C29&lt;&gt;""),"S","")),"")</f>
        <v/>
      </c>
      <c r="Y29" s="74" t="str">
        <f>IFERROR(IF(Y$4=$D29,"x",IF(AND(((Y$4-$D29)/VLOOKUP($C29,Tableau1[],6,0))=INT(((Y$4-$D29)/VLOOKUP($C29,Tableau1[],6,0))),$C29&lt;&gt;""),"S","")),"")</f>
        <v/>
      </c>
      <c r="Z29" s="74" t="str">
        <f>IFERROR(IF(Z$4=$D29,"x",IF(AND(((Z$4-$D29)/VLOOKUP($C29,Tableau1[],6,0))=INT(((Z$4-$D29)/VLOOKUP($C29,Tableau1[],6,0))),$C29&lt;&gt;""),"S","")),"")</f>
        <v>S</v>
      </c>
      <c r="AA29" s="74" t="str">
        <f>IFERROR(IF(AA$4=$D29,"x",IF(AND(((AA$4-$D29)/VLOOKUP($C29,Tableau1[],6,0))=INT(((AA$4-$D29)/VLOOKUP($C29,Tableau1[],6,0))),$C29&lt;&gt;""),"S","")),"")</f>
        <v/>
      </c>
      <c r="AB29" s="74" t="str">
        <f>IFERROR(IF(AB$4=$D29,"x",IF(AND(((AB$4-$D29)/VLOOKUP($C29,Tableau1[],6,0))=INT(((AB$4-$D29)/VLOOKUP($C29,Tableau1[],6,0))),$C29&lt;&gt;""),"S","")),"")</f>
        <v/>
      </c>
      <c r="AC29" s="74" t="str">
        <f>IFERROR(IF(AC$4=$D29,"x",IF(AND(((AC$4-$D29)/VLOOKUP($C29,Tableau1[],6,0))=INT(((AC$4-$D29)/VLOOKUP($C29,Tableau1[],6,0))),$C29&lt;&gt;""),"S","")),"")</f>
        <v/>
      </c>
      <c r="AD29" s="74" t="str">
        <f>IFERROR(IF(AD$4=$D29,"x",IF(AND(((AD$4-$D29)/VLOOKUP($C29,Tableau1[],6,0))=INT(((AD$4-$D29)/VLOOKUP($C29,Tableau1[],6,0))),$C29&lt;&gt;""),"S","")),"")</f>
        <v/>
      </c>
      <c r="AE29" s="74" t="str">
        <f>IFERROR(IF(AE$4=$D29,"x",IF(AND(((AE$4-$D29)/VLOOKUP($C29,Tableau1[],6,0))=INT(((AE$4-$D29)/VLOOKUP($C29,Tableau1[],6,0))),$C29&lt;&gt;""),"S","")),"")</f>
        <v/>
      </c>
      <c r="AF29" s="74" t="str">
        <f>IFERROR(IF(AF$4=$D29,"x",IF(AND(((AF$4-$D29)/VLOOKUP($C29,Tableau1[],6,0))=INT(((AF$4-$D29)/VLOOKUP($C29,Tableau1[],6,0))),$C29&lt;&gt;""),"S","")),"")</f>
        <v/>
      </c>
      <c r="AG29" s="74" t="str">
        <f>IFERROR(IF(AG$4=$D29,"x",IF(AND(((AG$4-$D29)/VLOOKUP($C29,Tableau1[],6,0))=INT(((AG$4-$D29)/VLOOKUP($C29,Tableau1[],6,0))),$C29&lt;&gt;""),"S","")),"")</f>
        <v>S</v>
      </c>
      <c r="AH29" s="90" t="str">
        <f>IFERROR(IF(AH$4=$D29,"x",IF(AND(((AH$4-$D29)/VLOOKUP($C29,Tableau1[],6,0))=INT(((AH$4-$D29)/VLOOKUP($C29,Tableau1[],6,0))),$C29&lt;&gt;""),"S","")),"")</f>
        <v/>
      </c>
    </row>
    <row r="30" spans="1:41" x14ac:dyDescent="0.25">
      <c r="A30" s="95"/>
      <c r="B30" s="41"/>
      <c r="C30" s="5" t="s">
        <v>208</v>
      </c>
      <c r="D30" s="15">
        <f>IF(ISBLANK(C30),0,VLOOKUP(C30,Tableau1[],2,0))</f>
        <v>0</v>
      </c>
      <c r="E30" s="14">
        <f>IF(ISBLANK(C30),0,VLOOKUP(C30,Tableau1[],7,0))</f>
        <v>20</v>
      </c>
      <c r="F30" s="21">
        <f t="shared" si="4"/>
        <v>8.6666666666666668E-5</v>
      </c>
      <c r="G30" s="76" t="str">
        <f>IFERROR(IF(G$4=$D30,"x",IF(AND(((G$4-$D30)/VLOOKUP($C30,Tableau1[],6,0))=INT(((G$4-$D30)/VLOOKUP($C30,Tableau1[],6,0))),$C30&lt;&gt;""),"S","")),"")</f>
        <v/>
      </c>
      <c r="H30" s="74" t="str">
        <f>IFERROR(IF(H$4=$D30,"x",IF(AND(((H$4-$D30)/VLOOKUP($C30,Tableau1[],6,0))=INT(((H$4-$D30)/VLOOKUP($C30,Tableau1[],6,0))),$C30&lt;&gt;""),"S","")),"")</f>
        <v/>
      </c>
      <c r="I30" s="74" t="str">
        <f>IFERROR(IF(I$4=$D30,"x",IF(AND(((I$4-$D30)/VLOOKUP($C30,Tableau1[],6,0))=INT(((I$4-$D30)/VLOOKUP($C30,Tableau1[],6,0))),$C30&lt;&gt;""),"S","")),"")</f>
        <v/>
      </c>
      <c r="J30" s="74" t="str">
        <f>IFERROR(IF(J$4=$D30,"x",IF(AND(((J$4-$D30)/VLOOKUP($C30,Tableau1[],6,0))=INT(((J$4-$D30)/VLOOKUP($C30,Tableau1[],6,0))),$C30&lt;&gt;""),"S","")),"")</f>
        <v/>
      </c>
      <c r="K30" s="74" t="str">
        <f>IFERROR(IF(K$4=$D30,"x",IF(AND(((K$4-$D30)/VLOOKUP($C30,Tableau1[],6,0))=INT(((K$4-$D30)/VLOOKUP($C30,Tableau1[],6,0))),$C30&lt;&gt;""),"S","")),"")</f>
        <v/>
      </c>
      <c r="L30" s="74" t="str">
        <f>IFERROR(IF(L$4=$D30,"x",IF(AND(((L$4-$D30)/VLOOKUP($C30,Tableau1[],6,0))=INT(((L$4-$D30)/VLOOKUP($C30,Tableau1[],6,0))),$C30&lt;&gt;""),"S","")),"")</f>
        <v/>
      </c>
      <c r="M30" s="74" t="str">
        <f>IFERROR(IF(M$4=$D30,"x",IF(AND(((M$4-$D30)/VLOOKUP($C30,Tableau1[],6,0))=INT(((M$4-$D30)/VLOOKUP($C30,Tableau1[],6,0))),$C30&lt;&gt;""),"S","")),"")</f>
        <v/>
      </c>
      <c r="N30" s="74" t="str">
        <f>IFERROR(IF(N$4=$D30,"x",IF(AND(((N$4-$D30)/VLOOKUP($C30,Tableau1[],6,0))=INT(((N$4-$D30)/VLOOKUP($C30,Tableau1[],6,0))),$C30&lt;&gt;""),"S","")),"")</f>
        <v/>
      </c>
      <c r="O30" s="74" t="str">
        <f>IFERROR(IF(O$4=$D30,"x",IF(AND(((O$4-$D30)/VLOOKUP($C30,Tableau1[],6,0))=INT(((O$4-$D30)/VLOOKUP($C30,Tableau1[],6,0))),$C30&lt;&gt;""),"S","")),"")</f>
        <v/>
      </c>
      <c r="P30" s="74" t="str">
        <f>IFERROR(IF(P$4=$D30,"x",IF(AND(((P$4-$D30)/VLOOKUP($C30,Tableau1[],6,0))=INT(((P$4-$D30)/VLOOKUP($C30,Tableau1[],6,0))),$C30&lt;&gt;""),"S","")),"")</f>
        <v/>
      </c>
      <c r="Q30" s="74" t="str">
        <f>IFERROR(IF(Q$4=$D30,"x",IF(AND(((Q$4-$D30)/VLOOKUP($C30,Tableau1[],6,0))=INT(((Q$4-$D30)/VLOOKUP($C30,Tableau1[],6,0))),$C30&lt;&gt;""),"S","")),"")</f>
        <v>S</v>
      </c>
      <c r="R30" s="74" t="str">
        <f>IFERROR(IF(R$4=$D30,"x",IF(AND(((R$4-$D30)/VLOOKUP($C30,Tableau1[],6,0))=INT(((R$4-$D30)/VLOOKUP($C30,Tableau1[],6,0))),$C30&lt;&gt;""),"S","")),"")</f>
        <v/>
      </c>
      <c r="S30" s="74" t="str">
        <f>IFERROR(IF(S$4=$D30,"x",IF(AND(((S$4-$D30)/VLOOKUP($C30,Tableau1[],6,0))=INT(((S$4-$D30)/VLOOKUP($C30,Tableau1[],6,0))),$C30&lt;&gt;""),"S","")),"")</f>
        <v/>
      </c>
      <c r="T30" s="74" t="str">
        <f>IFERROR(IF(T$4=$D30,"x",IF(AND(((T$4-$D30)/VLOOKUP($C30,Tableau1[],6,0))=INT(((T$4-$D30)/VLOOKUP($C30,Tableau1[],6,0))),$C30&lt;&gt;""),"S","")),"")</f>
        <v/>
      </c>
      <c r="U30" s="74" t="str">
        <f>IFERROR(IF(U$4=$D30,"x",IF(AND(((U$4-$D30)/VLOOKUP($C30,Tableau1[],6,0))=INT(((U$4-$D30)/VLOOKUP($C30,Tableau1[],6,0))),$C30&lt;&gt;""),"S","")),"")</f>
        <v/>
      </c>
      <c r="V30" s="74" t="str">
        <f>IFERROR(IF(V$4=$D30,"x",IF(AND(((V$4-$D30)/VLOOKUP($C30,Tableau1[],6,0))=INT(((V$4-$D30)/VLOOKUP($C30,Tableau1[],6,0))),$C30&lt;&gt;""),"S","")),"")</f>
        <v/>
      </c>
      <c r="W30" s="74" t="str">
        <f>IFERROR(IF(W$4=$D30,"x",IF(AND(((W$4-$D30)/VLOOKUP($C30,Tableau1[],6,0))=INT(((W$4-$D30)/VLOOKUP($C30,Tableau1[],6,0))),$C30&lt;&gt;""),"S","")),"")</f>
        <v/>
      </c>
      <c r="X30" s="74" t="str">
        <f>IFERROR(IF(X$4=$D30,"x",IF(AND(((X$4-$D30)/VLOOKUP($C30,Tableau1[],6,0))=INT(((X$4-$D30)/VLOOKUP($C30,Tableau1[],6,0))),$C30&lt;&gt;""),"S","")),"")</f>
        <v/>
      </c>
      <c r="Y30" s="74" t="str">
        <f>IFERROR(IF(Y$4=$D30,"x",IF(AND(((Y$4-$D30)/VLOOKUP($C30,Tableau1[],6,0))=INT(((Y$4-$D30)/VLOOKUP($C30,Tableau1[],6,0))),$C30&lt;&gt;""),"S","")),"")</f>
        <v/>
      </c>
      <c r="Z30" s="74" t="str">
        <f>IFERROR(IF(Z$4=$D30,"x",IF(AND(((Z$4-$D30)/VLOOKUP($C30,Tableau1[],6,0))=INT(((Z$4-$D30)/VLOOKUP($C30,Tableau1[],6,0))),$C30&lt;&gt;""),"S","")),"")</f>
        <v/>
      </c>
      <c r="AA30" s="74" t="str">
        <f>IFERROR(IF(AA$4=$D30,"x",IF(AND(((AA$4-$D30)/VLOOKUP($C30,Tableau1[],6,0))=INT(((AA$4-$D30)/VLOOKUP($C30,Tableau1[],6,0))),$C30&lt;&gt;""),"S","")),"")</f>
        <v/>
      </c>
      <c r="AB30" s="74" t="str">
        <f>IFERROR(IF(AB$4=$D30,"x",IF(AND(((AB$4-$D30)/VLOOKUP($C30,Tableau1[],6,0))=INT(((AB$4-$D30)/VLOOKUP($C30,Tableau1[],6,0))),$C30&lt;&gt;""),"S","")),"")</f>
        <v/>
      </c>
      <c r="AC30" s="74" t="str">
        <f>IFERROR(IF(AC$4=$D30,"x",IF(AND(((AC$4-$D30)/VLOOKUP($C30,Tableau1[],6,0))=INT(((AC$4-$D30)/VLOOKUP($C30,Tableau1[],6,0))),$C30&lt;&gt;""),"S","")),"")</f>
        <v/>
      </c>
      <c r="AD30" s="74" t="str">
        <f>IFERROR(IF(AD$4=$D30,"x",IF(AND(((AD$4-$D30)/VLOOKUP($C30,Tableau1[],6,0))=INT(((AD$4-$D30)/VLOOKUP($C30,Tableau1[],6,0))),$C30&lt;&gt;""),"S","")),"")</f>
        <v/>
      </c>
      <c r="AE30" s="74" t="str">
        <f>IFERROR(IF(AE$4=$D30,"x",IF(AND(((AE$4-$D30)/VLOOKUP($C30,Tableau1[],6,0))=INT(((AE$4-$D30)/VLOOKUP($C30,Tableau1[],6,0))),$C30&lt;&gt;""),"S","")),"")</f>
        <v/>
      </c>
      <c r="AF30" s="74" t="str">
        <f>IFERROR(IF(AF$4=$D30,"x",IF(AND(((AF$4-$D30)/VLOOKUP($C30,Tableau1[],6,0))=INT(((AF$4-$D30)/VLOOKUP($C30,Tableau1[],6,0))),$C30&lt;&gt;""),"S","")),"")</f>
        <v>S</v>
      </c>
      <c r="AG30" s="74" t="str">
        <f>IFERROR(IF(AG$4=$D30,"x",IF(AND(((AG$4-$D30)/VLOOKUP($C30,Tableau1[],6,0))=INT(((AG$4-$D30)/VLOOKUP($C30,Tableau1[],6,0))),$C30&lt;&gt;""),"S","")),"")</f>
        <v/>
      </c>
      <c r="AH30" s="90" t="str">
        <f>IFERROR(IF(AH$4=$D30,"x",IF(AND(((AH$4-$D30)/VLOOKUP($C30,Tableau1[],6,0))=INT(((AH$4-$D30)/VLOOKUP($C30,Tableau1[],6,0))),$C30&lt;&gt;""),"S","")),"")</f>
        <v/>
      </c>
    </row>
    <row r="31" spans="1:41" x14ac:dyDescent="0.25">
      <c r="A31" s="95"/>
      <c r="B31" s="41"/>
      <c r="C31" s="5" t="s">
        <v>209</v>
      </c>
      <c r="D31" s="15"/>
      <c r="E31" s="14">
        <f>IF(ISBLANK(C31),0,VLOOKUP(C31,Tableau1[],7,0))</f>
        <v>10</v>
      </c>
      <c r="F31" s="21">
        <f t="shared" si="4"/>
        <v>4.3333333333333334E-5</v>
      </c>
      <c r="G31" s="76" t="str">
        <f>IFERROR(IF(G$4=$D31,"x",IF(AND(((G$4-$D31)/VLOOKUP($C31,Tableau1[],6,0))=INT(((G$4-$D31)/VLOOKUP($C31,Tableau1[],6,0))),$C31&lt;&gt;""),"S","")),"")</f>
        <v/>
      </c>
      <c r="H31" s="74" t="str">
        <f>IFERROR(IF(H$4=$D31,"x",IF(AND(((H$4-$D31)/VLOOKUP($C31,Tableau1[],6,0))=INT(((H$4-$D31)/VLOOKUP($C31,Tableau1[],6,0))),$C31&lt;&gt;""),"S","")),"")</f>
        <v/>
      </c>
      <c r="I31" s="74" t="str">
        <f>IFERROR(IF(I$4=$D31,"x",IF(AND(((I$4-$D31)/VLOOKUP($C31,Tableau1[],6,0))=INT(((I$4-$D31)/VLOOKUP($C31,Tableau1[],6,0))),$C31&lt;&gt;""),"S","")),"")</f>
        <v/>
      </c>
      <c r="J31" s="74" t="str">
        <f>IFERROR(IF(J$4=$D31,"x",IF(AND(((J$4-$D31)/VLOOKUP($C31,Tableau1[],6,0))=INT(((J$4-$D31)/VLOOKUP($C31,Tableau1[],6,0))),$C31&lt;&gt;""),"S","")),"")</f>
        <v/>
      </c>
      <c r="K31" s="74" t="str">
        <f>IFERROR(IF(K$4=$D31,"x",IF(AND(((K$4-$D31)/VLOOKUP($C31,Tableau1[],6,0))=INT(((K$4-$D31)/VLOOKUP($C31,Tableau1[],6,0))),$C31&lt;&gt;""),"S","")),"")</f>
        <v/>
      </c>
      <c r="L31" s="74" t="str">
        <f>IFERROR(IF(L$4=$D31,"x",IF(AND(((L$4-$D31)/VLOOKUP($C31,Tableau1[],6,0))=INT(((L$4-$D31)/VLOOKUP($C31,Tableau1[],6,0))),$C31&lt;&gt;""),"S","")),"")</f>
        <v/>
      </c>
      <c r="M31" s="74" t="str">
        <f>IFERROR(IF(M$4=$D31,"x",IF(AND(((M$4-$D31)/VLOOKUP($C31,Tableau1[],6,0))=INT(((M$4-$D31)/VLOOKUP($C31,Tableau1[],6,0))),$C31&lt;&gt;""),"S","")),"")</f>
        <v/>
      </c>
      <c r="N31" s="74" t="str">
        <f>IFERROR(IF(N$4=$D31,"x",IF(AND(((N$4-$D31)/VLOOKUP($C31,Tableau1[],6,0))=INT(((N$4-$D31)/VLOOKUP($C31,Tableau1[],6,0))),$C31&lt;&gt;""),"S","")),"")</f>
        <v/>
      </c>
      <c r="O31" s="74" t="str">
        <f>IFERROR(IF(O$4=$D31,"x",IF(AND(((O$4-$D31)/VLOOKUP($C31,Tableau1[],6,0))=INT(((O$4-$D31)/VLOOKUP($C31,Tableau1[],6,0))),$C31&lt;&gt;""),"S","")),"")</f>
        <v/>
      </c>
      <c r="P31" s="74" t="str">
        <f>IFERROR(IF(P$4=$D31,"x",IF(AND(((P$4-$D31)/VLOOKUP($C31,Tableau1[],6,0))=INT(((P$4-$D31)/VLOOKUP($C31,Tableau1[],6,0))),$C31&lt;&gt;""),"S","")),"")</f>
        <v/>
      </c>
      <c r="Q31" s="74" t="str">
        <f>IFERROR(IF(Q$4=$D31,"x",IF(AND(((Q$4-$D31)/VLOOKUP($C31,Tableau1[],6,0))=INT(((Q$4-$D31)/VLOOKUP($C31,Tableau1[],6,0))),$C31&lt;&gt;""),"S","")),"")</f>
        <v>S</v>
      </c>
      <c r="R31" s="74" t="str">
        <f>IFERROR(IF(R$4=$D31,"x",IF(AND(((R$4-$D31)/VLOOKUP($C31,Tableau1[],6,0))=INT(((R$4-$D31)/VLOOKUP($C31,Tableau1[],6,0))),$C31&lt;&gt;""),"S","")),"")</f>
        <v/>
      </c>
      <c r="S31" s="74" t="str">
        <f>IFERROR(IF(S$4=$D31,"x",IF(AND(((S$4-$D31)/VLOOKUP($C31,Tableau1[],6,0))=INT(((S$4-$D31)/VLOOKUP($C31,Tableau1[],6,0))),$C31&lt;&gt;""),"S","")),"")</f>
        <v/>
      </c>
      <c r="T31" s="74" t="str">
        <f>IFERROR(IF(T$4=$D31,"x",IF(AND(((T$4-$D31)/VLOOKUP($C31,Tableau1[],6,0))=INT(((T$4-$D31)/VLOOKUP($C31,Tableau1[],6,0))),$C31&lt;&gt;""),"S","")),"")</f>
        <v/>
      </c>
      <c r="U31" s="74" t="str">
        <f>IFERROR(IF(U$4=$D31,"x",IF(AND(((U$4-$D31)/VLOOKUP($C31,Tableau1[],6,0))=INT(((U$4-$D31)/VLOOKUP($C31,Tableau1[],6,0))),$C31&lt;&gt;""),"S","")),"")</f>
        <v/>
      </c>
      <c r="V31" s="74" t="str">
        <f>IFERROR(IF(V$4=$D31,"x",IF(AND(((V$4-$D31)/VLOOKUP($C31,Tableau1[],6,0))=INT(((V$4-$D31)/VLOOKUP($C31,Tableau1[],6,0))),$C31&lt;&gt;""),"S","")),"")</f>
        <v/>
      </c>
      <c r="W31" s="74" t="str">
        <f>IFERROR(IF(W$4=$D31,"x",IF(AND(((W$4-$D31)/VLOOKUP($C31,Tableau1[],6,0))=INT(((W$4-$D31)/VLOOKUP($C31,Tableau1[],6,0))),$C31&lt;&gt;""),"S","")),"")</f>
        <v/>
      </c>
      <c r="X31" s="74" t="str">
        <f>IFERROR(IF(X$4=$D31,"x",IF(AND(((X$4-$D31)/VLOOKUP($C31,Tableau1[],6,0))=INT(((X$4-$D31)/VLOOKUP($C31,Tableau1[],6,0))),$C31&lt;&gt;""),"S","")),"")</f>
        <v/>
      </c>
      <c r="Y31" s="74" t="str">
        <f>IFERROR(IF(Y$4=$D31,"x",IF(AND(((Y$4-$D31)/VLOOKUP($C31,Tableau1[],6,0))=INT(((Y$4-$D31)/VLOOKUP($C31,Tableau1[],6,0))),$C31&lt;&gt;""),"S","")),"")</f>
        <v/>
      </c>
      <c r="Z31" s="74" t="str">
        <f>IFERROR(IF(Z$4=$D31,"x",IF(AND(((Z$4-$D31)/VLOOKUP($C31,Tableau1[],6,0))=INT(((Z$4-$D31)/VLOOKUP($C31,Tableau1[],6,0))),$C31&lt;&gt;""),"S","")),"")</f>
        <v/>
      </c>
      <c r="AA31" s="74" t="str">
        <f>IFERROR(IF(AA$4=$D31,"x",IF(AND(((AA$4-$D31)/VLOOKUP($C31,Tableau1[],6,0))=INT(((AA$4-$D31)/VLOOKUP($C31,Tableau1[],6,0))),$C31&lt;&gt;""),"S","")),"")</f>
        <v/>
      </c>
      <c r="AB31" s="74" t="str">
        <f>IFERROR(IF(AB$4=$D31,"x",IF(AND(((AB$4-$D31)/VLOOKUP($C31,Tableau1[],6,0))=INT(((AB$4-$D31)/VLOOKUP($C31,Tableau1[],6,0))),$C31&lt;&gt;""),"S","")),"")</f>
        <v/>
      </c>
      <c r="AC31" s="74" t="str">
        <f>IFERROR(IF(AC$4=$D31,"x",IF(AND(((AC$4-$D31)/VLOOKUP($C31,Tableau1[],6,0))=INT(((AC$4-$D31)/VLOOKUP($C31,Tableau1[],6,0))),$C31&lt;&gt;""),"S","")),"")</f>
        <v/>
      </c>
      <c r="AD31" s="74" t="str">
        <f>IFERROR(IF(AD$4=$D31,"x",IF(AND(((AD$4-$D31)/VLOOKUP($C31,Tableau1[],6,0))=INT(((AD$4-$D31)/VLOOKUP($C31,Tableau1[],6,0))),$C31&lt;&gt;""),"S","")),"")</f>
        <v/>
      </c>
      <c r="AE31" s="74" t="str">
        <f>IFERROR(IF(AE$4=$D31,"x",IF(AND(((AE$4-$D31)/VLOOKUP($C31,Tableau1[],6,0))=INT(((AE$4-$D31)/VLOOKUP($C31,Tableau1[],6,0))),$C31&lt;&gt;""),"S","")),"")</f>
        <v/>
      </c>
      <c r="AF31" s="74" t="str">
        <f>IFERROR(IF(AF$4=$D31,"x",IF(AND(((AF$4-$D31)/VLOOKUP($C31,Tableau1[],6,0))=INT(((AF$4-$D31)/VLOOKUP($C31,Tableau1[],6,0))),$C31&lt;&gt;""),"S","")),"")</f>
        <v>S</v>
      </c>
      <c r="AG31" s="74" t="str">
        <f>IFERROR(IF(AG$4=$D31,"x",IF(AND(((AG$4-$D31)/VLOOKUP($C31,Tableau1[],6,0))=INT(((AG$4-$D31)/VLOOKUP($C31,Tableau1[],6,0))),$C31&lt;&gt;""),"S","")),"")</f>
        <v/>
      </c>
      <c r="AH31" s="90" t="str">
        <f>IFERROR(IF(AH$4=$D31,"x",IF(AND(((AH$4-$D31)/VLOOKUP($C31,Tableau1[],6,0))=INT(((AH$4-$D31)/VLOOKUP($C31,Tableau1[],6,0))),$C31&lt;&gt;""),"S","")),"")</f>
        <v/>
      </c>
    </row>
    <row r="32" spans="1:41" x14ac:dyDescent="0.25">
      <c r="A32" s="95"/>
      <c r="B32" s="41"/>
      <c r="C32" s="5" t="s">
        <v>210</v>
      </c>
      <c r="D32" s="15">
        <f>IF(ISBLANK(C32),0,VLOOKUP(C32,Tableau1[],2,0))</f>
        <v>0</v>
      </c>
      <c r="E32" s="14">
        <f>IF(ISBLANK(C32),0,VLOOKUP(C32,Tableau1[],7,0))</f>
        <v>2</v>
      </c>
      <c r="F32" s="21">
        <f t="shared" si="4"/>
        <v>8.6666666666666661E-6</v>
      </c>
      <c r="G32" s="76" t="str">
        <f>IFERROR(IF(G$4=$D32,"x",IF(AND(((G$4-$D32)/VLOOKUP($C32,Tableau1[],6,0))=INT(((G$4-$D32)/VLOOKUP($C32,Tableau1[],6,0))),$C32&lt;&gt;""),"S","")),"")</f>
        <v/>
      </c>
      <c r="H32" s="74" t="str">
        <f>IFERROR(IF(H$4=$D32,"x",IF(AND(((H$4-$D32)/VLOOKUP($C32,Tableau1[],6,0))=INT(((H$4-$D32)/VLOOKUP($C32,Tableau1[],6,0))),$C32&lt;&gt;""),"S","")),"")</f>
        <v/>
      </c>
      <c r="I32" s="74" t="str">
        <f>IFERROR(IF(I$4=$D32,"x",IF(AND(((I$4-$D32)/VLOOKUP($C32,Tableau1[],6,0))=INT(((I$4-$D32)/VLOOKUP($C32,Tableau1[],6,0))),$C32&lt;&gt;""),"S","")),"")</f>
        <v/>
      </c>
      <c r="J32" s="74" t="str">
        <f>IFERROR(IF(J$4=$D32,"x",IF(AND(((J$4-$D32)/VLOOKUP($C32,Tableau1[],6,0))=INT(((J$4-$D32)/VLOOKUP($C32,Tableau1[],6,0))),$C32&lt;&gt;""),"S","")),"")</f>
        <v/>
      </c>
      <c r="K32" s="74" t="str">
        <f>IFERROR(IF(K$4=$D32,"x",IF(AND(((K$4-$D32)/VLOOKUP($C32,Tableau1[],6,0))=INT(((K$4-$D32)/VLOOKUP($C32,Tableau1[],6,0))),$C32&lt;&gt;""),"S","")),"")</f>
        <v/>
      </c>
      <c r="L32" s="74" t="str">
        <f>IFERROR(IF(L$4=$D32,"x",IF(AND(((L$4-$D32)/VLOOKUP($C32,Tableau1[],6,0))=INT(((L$4-$D32)/VLOOKUP($C32,Tableau1[],6,0))),$C32&lt;&gt;""),"S","")),"")</f>
        <v>S</v>
      </c>
      <c r="M32" s="74" t="str">
        <f>IFERROR(IF(M$4=$D32,"x",IF(AND(((M$4-$D32)/VLOOKUP($C32,Tableau1[],6,0))=INT(((M$4-$D32)/VLOOKUP($C32,Tableau1[],6,0))),$C32&lt;&gt;""),"S","")),"")</f>
        <v/>
      </c>
      <c r="N32" s="74" t="str">
        <f>IFERROR(IF(N$4=$D32,"x",IF(AND(((N$4-$D32)/VLOOKUP($C32,Tableau1[],6,0))=INT(((N$4-$D32)/VLOOKUP($C32,Tableau1[],6,0))),$C32&lt;&gt;""),"S","")),"")</f>
        <v/>
      </c>
      <c r="O32" s="74" t="str">
        <f>IFERROR(IF(O$4=$D32,"x",IF(AND(((O$4-$D32)/VLOOKUP($C32,Tableau1[],6,0))=INT(((O$4-$D32)/VLOOKUP($C32,Tableau1[],6,0))),$C32&lt;&gt;""),"S","")),"")</f>
        <v/>
      </c>
      <c r="P32" s="74" t="str">
        <f>IFERROR(IF(P$4=$D32,"x",IF(AND(((P$4-$D32)/VLOOKUP($C32,Tableau1[],6,0))=INT(((P$4-$D32)/VLOOKUP($C32,Tableau1[],6,0))),$C32&lt;&gt;""),"S","")),"")</f>
        <v/>
      </c>
      <c r="Q32" s="74" t="str">
        <f>IFERROR(IF(Q$4=$D32,"x",IF(AND(((Q$4-$D32)/VLOOKUP($C32,Tableau1[],6,0))=INT(((Q$4-$D32)/VLOOKUP($C32,Tableau1[],6,0))),$C32&lt;&gt;""),"S","")),"")</f>
        <v/>
      </c>
      <c r="R32" s="74" t="str">
        <f>IFERROR(IF(R$4=$D32,"x",IF(AND(((R$4-$D32)/VLOOKUP($C32,Tableau1[],6,0))=INT(((R$4-$D32)/VLOOKUP($C32,Tableau1[],6,0))),$C32&lt;&gt;""),"S","")),"")</f>
        <v/>
      </c>
      <c r="S32" s="74" t="str">
        <f>IFERROR(IF(S$4=$D32,"x",IF(AND(((S$4-$D32)/VLOOKUP($C32,Tableau1[],6,0))=INT(((S$4-$D32)/VLOOKUP($C32,Tableau1[],6,0))),$C32&lt;&gt;""),"S","")),"")</f>
        <v>S</v>
      </c>
      <c r="T32" s="74" t="str">
        <f>IFERROR(IF(T$4=$D32,"x",IF(AND(((T$4-$D32)/VLOOKUP($C32,Tableau1[],6,0))=INT(((T$4-$D32)/VLOOKUP($C32,Tableau1[],6,0))),$C32&lt;&gt;""),"S","")),"")</f>
        <v/>
      </c>
      <c r="U32" s="74" t="str">
        <f>IFERROR(IF(U$4=$D32,"x",IF(AND(((U$4-$D32)/VLOOKUP($C32,Tableau1[],6,0))=INT(((U$4-$D32)/VLOOKUP($C32,Tableau1[],6,0))),$C32&lt;&gt;""),"S","")),"")</f>
        <v/>
      </c>
      <c r="V32" s="74" t="str">
        <f>IFERROR(IF(V$4=$D32,"x",IF(AND(((V$4-$D32)/VLOOKUP($C32,Tableau1[],6,0))=INT(((V$4-$D32)/VLOOKUP($C32,Tableau1[],6,0))),$C32&lt;&gt;""),"S","")),"")</f>
        <v/>
      </c>
      <c r="W32" s="74" t="str">
        <f>IFERROR(IF(W$4=$D32,"x",IF(AND(((W$4-$D32)/VLOOKUP($C32,Tableau1[],6,0))=INT(((W$4-$D32)/VLOOKUP($C32,Tableau1[],6,0))),$C32&lt;&gt;""),"S","")),"")</f>
        <v/>
      </c>
      <c r="X32" s="74" t="str">
        <f>IFERROR(IF(X$4=$D32,"x",IF(AND(((X$4-$D32)/VLOOKUP($C32,Tableau1[],6,0))=INT(((X$4-$D32)/VLOOKUP($C32,Tableau1[],6,0))),$C32&lt;&gt;""),"S","")),"")</f>
        <v/>
      </c>
      <c r="Y32" s="74" t="str">
        <f>IFERROR(IF(Y$4=$D32,"x",IF(AND(((Y$4-$D32)/VLOOKUP($C32,Tableau1[],6,0))=INT(((Y$4-$D32)/VLOOKUP($C32,Tableau1[],6,0))),$C32&lt;&gt;""),"S","")),"")</f>
        <v/>
      </c>
      <c r="Z32" s="74" t="str">
        <f>IFERROR(IF(Z$4=$D32,"x",IF(AND(((Z$4-$D32)/VLOOKUP($C32,Tableau1[],6,0))=INT(((Z$4-$D32)/VLOOKUP($C32,Tableau1[],6,0))),$C32&lt;&gt;""),"S","")),"")</f>
        <v>S</v>
      </c>
      <c r="AA32" s="74" t="str">
        <f>IFERROR(IF(AA$4=$D32,"x",IF(AND(((AA$4-$D32)/VLOOKUP($C32,Tableau1[],6,0))=INT(((AA$4-$D32)/VLOOKUP($C32,Tableau1[],6,0))),$C32&lt;&gt;""),"S","")),"")</f>
        <v/>
      </c>
      <c r="AB32" s="74" t="str">
        <f>IFERROR(IF(AB$4=$D32,"x",IF(AND(((AB$4-$D32)/VLOOKUP($C32,Tableau1[],6,0))=INT(((AB$4-$D32)/VLOOKUP($C32,Tableau1[],6,0))),$C32&lt;&gt;""),"S","")),"")</f>
        <v/>
      </c>
      <c r="AC32" s="74" t="str">
        <f>IFERROR(IF(AC$4=$D32,"x",IF(AND(((AC$4-$D32)/VLOOKUP($C32,Tableau1[],6,0))=INT(((AC$4-$D32)/VLOOKUP($C32,Tableau1[],6,0))),$C32&lt;&gt;""),"S","")),"")</f>
        <v/>
      </c>
      <c r="AD32" s="74" t="str">
        <f>IFERROR(IF(AD$4=$D32,"x",IF(AND(((AD$4-$D32)/VLOOKUP($C32,Tableau1[],6,0))=INT(((AD$4-$D32)/VLOOKUP($C32,Tableau1[],6,0))),$C32&lt;&gt;""),"S","")),"")</f>
        <v/>
      </c>
      <c r="AE32" s="74" t="str">
        <f>IFERROR(IF(AE$4=$D32,"x",IF(AND(((AE$4-$D32)/VLOOKUP($C32,Tableau1[],6,0))=INT(((AE$4-$D32)/VLOOKUP($C32,Tableau1[],6,0))),$C32&lt;&gt;""),"S","")),"")</f>
        <v/>
      </c>
      <c r="AF32" s="74" t="str">
        <f>IFERROR(IF(AF$4=$D32,"x",IF(AND(((AF$4-$D32)/VLOOKUP($C32,Tableau1[],6,0))=INT(((AF$4-$D32)/VLOOKUP($C32,Tableau1[],6,0))),$C32&lt;&gt;""),"S","")),"")</f>
        <v/>
      </c>
      <c r="AG32" s="74" t="str">
        <f>IFERROR(IF(AG$4=$D32,"x",IF(AND(((AG$4-$D32)/VLOOKUP($C32,Tableau1[],6,0))=INT(((AG$4-$D32)/VLOOKUP($C32,Tableau1[],6,0))),$C32&lt;&gt;""),"S","")),"")</f>
        <v>S</v>
      </c>
      <c r="AH32" s="90" t="str">
        <f>IFERROR(IF(AH$4=$D32,"x",IF(AND(((AH$4-$D32)/VLOOKUP($C32,Tableau1[],6,0))=INT(((AH$4-$D32)/VLOOKUP($C32,Tableau1[],6,0))),$C32&lt;&gt;""),"S","")),"")</f>
        <v/>
      </c>
    </row>
    <row r="33" spans="1:35" x14ac:dyDescent="0.25">
      <c r="A33" s="95"/>
      <c r="B33" s="41"/>
      <c r="C33" s="5" t="s">
        <v>211</v>
      </c>
      <c r="D33" s="22">
        <f>IF(ISBLANK(C33),0,VLOOKUP(C33,Tableau1[],2,0))</f>
        <v>0</v>
      </c>
      <c r="E33" s="23">
        <f>IF(ISBLANK(C33),0,VLOOKUP(C33,Tableau1[],7,0))</f>
        <v>2</v>
      </c>
      <c r="F33" s="24">
        <f t="shared" si="4"/>
        <v>8.6666666666666661E-6</v>
      </c>
      <c r="G33" s="77" t="str">
        <f>IFERROR(IF(G$4=$D33,"x",IF(AND(((G$4-$D33)/VLOOKUP($C33,Tableau1[],6,0))=INT(((G$4-$D33)/VLOOKUP($C33,Tableau1[],6,0))),$C33&lt;&gt;""),"S","")),"")</f>
        <v/>
      </c>
      <c r="H33" s="78" t="str">
        <f>IFERROR(IF(H$4=$D33,"x",IF(AND(((H$4-$D33)/VLOOKUP($C33,Tableau1[],6,0))=INT(((H$4-$D33)/VLOOKUP($C33,Tableau1[],6,0))),$C33&lt;&gt;""),"S","")),"")</f>
        <v/>
      </c>
      <c r="I33" s="78" t="str">
        <f>IFERROR(IF(I$4=$D33,"x",IF(AND(((I$4-$D33)/VLOOKUP($C33,Tableau1[],6,0))=INT(((I$4-$D33)/VLOOKUP($C33,Tableau1[],6,0))),$C33&lt;&gt;""),"S","")),"")</f>
        <v/>
      </c>
      <c r="J33" s="78" t="str">
        <f>IFERROR(IF(J$4=$D33,"x",IF(AND(((J$4-$D33)/VLOOKUP($C33,Tableau1[],6,0))=INT(((J$4-$D33)/VLOOKUP($C33,Tableau1[],6,0))),$C33&lt;&gt;""),"S","")),"")</f>
        <v/>
      </c>
      <c r="K33" s="78" t="str">
        <f>IFERROR(IF(K$4=$D33,"x",IF(AND(((K$4-$D33)/VLOOKUP($C33,Tableau1[],6,0))=INT(((K$4-$D33)/VLOOKUP($C33,Tableau1[],6,0))),$C33&lt;&gt;""),"S","")),"")</f>
        <v/>
      </c>
      <c r="L33" s="78" t="str">
        <f>IFERROR(IF(L$4=$D33,"x",IF(AND(((L$4-$D33)/VLOOKUP($C33,Tableau1[],6,0))=INT(((L$4-$D33)/VLOOKUP($C33,Tableau1[],6,0))),$C33&lt;&gt;""),"S","")),"")</f>
        <v>S</v>
      </c>
      <c r="M33" s="78" t="str">
        <f>IFERROR(IF(M$4=$D33,"x",IF(AND(((M$4-$D33)/VLOOKUP($C33,Tableau1[],6,0))=INT(((M$4-$D33)/VLOOKUP($C33,Tableau1[],6,0))),$C33&lt;&gt;""),"S","")),"")</f>
        <v/>
      </c>
      <c r="N33" s="78" t="str">
        <f>IFERROR(IF(N$4=$D33,"x",IF(AND(((N$4-$D33)/VLOOKUP($C33,Tableau1[],6,0))=INT(((N$4-$D33)/VLOOKUP($C33,Tableau1[],6,0))),$C33&lt;&gt;""),"S","")),"")</f>
        <v/>
      </c>
      <c r="O33" s="78" t="str">
        <f>IFERROR(IF(O$4=$D33,"x",IF(AND(((O$4-$D33)/VLOOKUP($C33,Tableau1[],6,0))=INT(((O$4-$D33)/VLOOKUP($C33,Tableau1[],6,0))),$C33&lt;&gt;""),"S","")),"")</f>
        <v/>
      </c>
      <c r="P33" s="78" t="str">
        <f>IFERROR(IF(P$4=$D33,"x",IF(AND(((P$4-$D33)/VLOOKUP($C33,Tableau1[],6,0))=INT(((P$4-$D33)/VLOOKUP($C33,Tableau1[],6,0))),$C33&lt;&gt;""),"S","")),"")</f>
        <v/>
      </c>
      <c r="Q33" s="78" t="str">
        <f>IFERROR(IF(Q$4=$D33,"x",IF(AND(((Q$4-$D33)/VLOOKUP($C33,Tableau1[],6,0))=INT(((Q$4-$D33)/VLOOKUP($C33,Tableau1[],6,0))),$C33&lt;&gt;""),"S","")),"")</f>
        <v/>
      </c>
      <c r="R33" s="78" t="str">
        <f>IFERROR(IF(R$4=$D33,"x",IF(AND(((R$4-$D33)/VLOOKUP($C33,Tableau1[],6,0))=INT(((R$4-$D33)/VLOOKUP($C33,Tableau1[],6,0))),$C33&lt;&gt;""),"S","")),"")</f>
        <v/>
      </c>
      <c r="S33" s="78" t="str">
        <f>IFERROR(IF(S$4=$D33,"x",IF(AND(((S$4-$D33)/VLOOKUP($C33,Tableau1[],6,0))=INT(((S$4-$D33)/VLOOKUP($C33,Tableau1[],6,0))),$C33&lt;&gt;""),"S","")),"")</f>
        <v>S</v>
      </c>
      <c r="T33" s="78" t="str">
        <f>IFERROR(IF(T$4=$D33,"x",IF(AND(((T$4-$D33)/VLOOKUP($C33,Tableau1[],6,0))=INT(((T$4-$D33)/VLOOKUP($C33,Tableau1[],6,0))),$C33&lt;&gt;""),"S","")),"")</f>
        <v/>
      </c>
      <c r="U33" s="78" t="str">
        <f>IFERROR(IF(U$4=$D33,"x",IF(AND(((U$4-$D33)/VLOOKUP($C33,Tableau1[],6,0))=INT(((U$4-$D33)/VLOOKUP($C33,Tableau1[],6,0))),$C33&lt;&gt;""),"S","")),"")</f>
        <v/>
      </c>
      <c r="V33" s="78" t="str">
        <f>IFERROR(IF(V$4=$D33,"x",IF(AND(((V$4-$D33)/VLOOKUP($C33,Tableau1[],6,0))=INT(((V$4-$D33)/VLOOKUP($C33,Tableau1[],6,0))),$C33&lt;&gt;""),"S","")),"")</f>
        <v/>
      </c>
      <c r="W33" s="78" t="str">
        <f>IFERROR(IF(W$4=$D33,"x",IF(AND(((W$4-$D33)/VLOOKUP($C33,Tableau1[],6,0))=INT(((W$4-$D33)/VLOOKUP($C33,Tableau1[],6,0))),$C33&lt;&gt;""),"S","")),"")</f>
        <v/>
      </c>
      <c r="X33" s="78" t="str">
        <f>IFERROR(IF(X$4=$D33,"x",IF(AND(((X$4-$D33)/VLOOKUP($C33,Tableau1[],6,0))=INT(((X$4-$D33)/VLOOKUP($C33,Tableau1[],6,0))),$C33&lt;&gt;""),"S","")),"")</f>
        <v/>
      </c>
      <c r="Y33" s="78" t="str">
        <f>IFERROR(IF(Y$4=$D33,"x",IF(AND(((Y$4-$D33)/VLOOKUP($C33,Tableau1[],6,0))=INT(((Y$4-$D33)/VLOOKUP($C33,Tableau1[],6,0))),$C33&lt;&gt;""),"S","")),"")</f>
        <v/>
      </c>
      <c r="Z33" s="78" t="str">
        <f>IFERROR(IF(Z$4=$D33,"x",IF(AND(((Z$4-$D33)/VLOOKUP($C33,Tableau1[],6,0))=INT(((Z$4-$D33)/VLOOKUP($C33,Tableau1[],6,0))),$C33&lt;&gt;""),"S","")),"")</f>
        <v>S</v>
      </c>
      <c r="AA33" s="78" t="str">
        <f>IFERROR(IF(AA$4=$D33,"x",IF(AND(((AA$4-$D33)/VLOOKUP($C33,Tableau1[],6,0))=INT(((AA$4-$D33)/VLOOKUP($C33,Tableau1[],6,0))),$C33&lt;&gt;""),"S","")),"")</f>
        <v/>
      </c>
      <c r="AB33" s="78" t="str">
        <f>IFERROR(IF(AB$4=$D33,"x",IF(AND(((AB$4-$D33)/VLOOKUP($C33,Tableau1[],6,0))=INT(((AB$4-$D33)/VLOOKUP($C33,Tableau1[],6,0))),$C33&lt;&gt;""),"S","")),"")</f>
        <v/>
      </c>
      <c r="AC33" s="78" t="str">
        <f>IFERROR(IF(AC$4=$D33,"x",IF(AND(((AC$4-$D33)/VLOOKUP($C33,Tableau1[],6,0))=INT(((AC$4-$D33)/VLOOKUP($C33,Tableau1[],6,0))),$C33&lt;&gt;""),"S","")),"")</f>
        <v/>
      </c>
      <c r="AD33" s="78" t="str">
        <f>IFERROR(IF(AD$4=$D33,"x",IF(AND(((AD$4-$D33)/VLOOKUP($C33,Tableau1[],6,0))=INT(((AD$4-$D33)/VLOOKUP($C33,Tableau1[],6,0))),$C33&lt;&gt;""),"S","")),"")</f>
        <v/>
      </c>
      <c r="AE33" s="78" t="str">
        <f>IFERROR(IF(AE$4=$D33,"x",IF(AND(((AE$4-$D33)/VLOOKUP($C33,Tableau1[],6,0))=INT(((AE$4-$D33)/VLOOKUP($C33,Tableau1[],6,0))),$C33&lt;&gt;""),"S","")),"")</f>
        <v/>
      </c>
      <c r="AF33" s="78" t="str">
        <f>IFERROR(IF(AF$4=$D33,"x",IF(AND(((AF$4-$D33)/VLOOKUP($C33,Tableau1[],6,0))=INT(((AF$4-$D33)/VLOOKUP($C33,Tableau1[],6,0))),$C33&lt;&gt;""),"S","")),"")</f>
        <v/>
      </c>
      <c r="AG33" s="78" t="str">
        <f>IFERROR(IF(AG$4=$D33,"x",IF(AND(((AG$4-$D33)/VLOOKUP($C33,Tableau1[],6,0))=INT(((AG$4-$D33)/VLOOKUP($C33,Tableau1[],6,0))),$C33&lt;&gt;""),"S","")),"")</f>
        <v>S</v>
      </c>
      <c r="AH33" s="91" t="str">
        <f>IFERROR(IF(AH$4=$D33,"x",IF(AND(((AH$4-$D33)/VLOOKUP($C33,Tableau1[],6,0))=INT(((AH$4-$D33)/VLOOKUP($C33,Tableau1[],6,0))),$C33&lt;&gt;""),"S","")),"")</f>
        <v/>
      </c>
    </row>
    <row r="34" spans="1:35" x14ac:dyDescent="0.25">
      <c r="A34" s="95"/>
      <c r="B34" s="41"/>
      <c r="C34" s="5" t="s">
        <v>212</v>
      </c>
      <c r="D34" s="15">
        <f>IF(ISBLANK(C34),0,VLOOKUP(C34,Tableau1[],2,0))</f>
        <v>0</v>
      </c>
      <c r="E34" s="14">
        <f>IF(ISBLANK(C34),0,VLOOKUP(C34,Tableau1[],7,0))</f>
        <v>5</v>
      </c>
      <c r="F34" s="21">
        <f t="shared" si="4"/>
        <v>2.1666666666666667E-5</v>
      </c>
      <c r="G34" s="76" t="str">
        <f>IFERROR(IF(G$4=$D34,"x",IF(AND(((G$4-$D34)/VLOOKUP($C34,Tableau1[],6,0))=INT(((G$4-$D34)/VLOOKUP($C34,Tableau1[],6,0))),$C34&lt;&gt;""),"S","")),"")</f>
        <v/>
      </c>
      <c r="H34" s="74" t="str">
        <f>IFERROR(IF(H$4=$D34,"x",IF(AND(((H$4-$D34)/VLOOKUP($C34,Tableau1[],6,0))=INT(((H$4-$D34)/VLOOKUP($C34,Tableau1[],6,0))),$C34&lt;&gt;""),"S","")),"")</f>
        <v/>
      </c>
      <c r="I34" s="74" t="str">
        <f>IFERROR(IF(I$4=$D34,"x",IF(AND(((I$4-$D34)/VLOOKUP($C34,Tableau1[],6,0))=INT(((I$4-$D34)/VLOOKUP($C34,Tableau1[],6,0))),$C34&lt;&gt;""),"S","")),"")</f>
        <v/>
      </c>
      <c r="J34" s="74" t="str">
        <f>IFERROR(IF(J$4=$D34,"x",IF(AND(((J$4-$D34)/VLOOKUP($C34,Tableau1[],6,0))=INT(((J$4-$D34)/VLOOKUP($C34,Tableau1[],6,0))),$C34&lt;&gt;""),"S","")),"")</f>
        <v/>
      </c>
      <c r="K34" s="74" t="str">
        <f>IFERROR(IF(K$4=$D34,"x",IF(AND(((K$4-$D34)/VLOOKUP($C34,Tableau1[],6,0))=INT(((K$4-$D34)/VLOOKUP($C34,Tableau1[],6,0))),$C34&lt;&gt;""),"S","")),"")</f>
        <v/>
      </c>
      <c r="L34" s="74" t="str">
        <f>IFERROR(IF(L$4=$D34,"x",IF(AND(((L$4-$D34)/VLOOKUP($C34,Tableau1[],6,0))=INT(((L$4-$D34)/VLOOKUP($C34,Tableau1[],6,0))),$C34&lt;&gt;""),"S","")),"")</f>
        <v>S</v>
      </c>
      <c r="M34" s="74" t="str">
        <f>IFERROR(IF(M$4=$D34,"x",IF(AND(((M$4-$D34)/VLOOKUP($C34,Tableau1[],6,0))=INT(((M$4-$D34)/VLOOKUP($C34,Tableau1[],6,0))),$C34&lt;&gt;""),"S","")),"")</f>
        <v/>
      </c>
      <c r="N34" s="74" t="str">
        <f>IFERROR(IF(N$4=$D34,"x",IF(AND(((N$4-$D34)/VLOOKUP($C34,Tableau1[],6,0))=INT(((N$4-$D34)/VLOOKUP($C34,Tableau1[],6,0))),$C34&lt;&gt;""),"S","")),"")</f>
        <v/>
      </c>
      <c r="O34" s="74" t="str">
        <f>IFERROR(IF(O$4=$D34,"x",IF(AND(((O$4-$D34)/VLOOKUP($C34,Tableau1[],6,0))=INT(((O$4-$D34)/VLOOKUP($C34,Tableau1[],6,0))),$C34&lt;&gt;""),"S","")),"")</f>
        <v/>
      </c>
      <c r="P34" s="74" t="str">
        <f>IFERROR(IF(P$4=$D34,"x",IF(AND(((P$4-$D34)/VLOOKUP($C34,Tableau1[],6,0))=INT(((P$4-$D34)/VLOOKUP($C34,Tableau1[],6,0))),$C34&lt;&gt;""),"S","")),"")</f>
        <v/>
      </c>
      <c r="Q34" s="74" t="str">
        <f>IFERROR(IF(Q$4=$D34,"x",IF(AND(((Q$4-$D34)/VLOOKUP($C34,Tableau1[],6,0))=INT(((Q$4-$D34)/VLOOKUP($C34,Tableau1[],6,0))),$C34&lt;&gt;""),"S","")),"")</f>
        <v/>
      </c>
      <c r="R34" s="74" t="str">
        <f>IFERROR(IF(R$4=$D34,"x",IF(AND(((R$4-$D34)/VLOOKUP($C34,Tableau1[],6,0))=INT(((R$4-$D34)/VLOOKUP($C34,Tableau1[],6,0))),$C34&lt;&gt;""),"S","")),"")</f>
        <v/>
      </c>
      <c r="S34" s="74" t="str">
        <f>IFERROR(IF(S$4=$D34,"x",IF(AND(((S$4-$D34)/VLOOKUP($C34,Tableau1[],6,0))=INT(((S$4-$D34)/VLOOKUP($C34,Tableau1[],6,0))),$C34&lt;&gt;""),"S","")),"")</f>
        <v>S</v>
      </c>
      <c r="T34" s="74" t="str">
        <f>IFERROR(IF(T$4=$D34,"x",IF(AND(((T$4-$D34)/VLOOKUP($C34,Tableau1[],6,0))=INT(((T$4-$D34)/VLOOKUP($C34,Tableau1[],6,0))),$C34&lt;&gt;""),"S","")),"")</f>
        <v/>
      </c>
      <c r="U34" s="74" t="str">
        <f>IFERROR(IF(U$4=$D34,"x",IF(AND(((U$4-$D34)/VLOOKUP($C34,Tableau1[],6,0))=INT(((U$4-$D34)/VLOOKUP($C34,Tableau1[],6,0))),$C34&lt;&gt;""),"S","")),"")</f>
        <v/>
      </c>
      <c r="V34" s="74" t="str">
        <f>IFERROR(IF(V$4=$D34,"x",IF(AND(((V$4-$D34)/VLOOKUP($C34,Tableau1[],6,0))=INT(((V$4-$D34)/VLOOKUP($C34,Tableau1[],6,0))),$C34&lt;&gt;""),"S","")),"")</f>
        <v/>
      </c>
      <c r="W34" s="74" t="str">
        <f>IFERROR(IF(W$4=$D34,"x",IF(AND(((W$4-$D34)/VLOOKUP($C34,Tableau1[],6,0))=INT(((W$4-$D34)/VLOOKUP($C34,Tableau1[],6,0))),$C34&lt;&gt;""),"S","")),"")</f>
        <v/>
      </c>
      <c r="X34" s="74" t="str">
        <f>IFERROR(IF(X$4=$D34,"x",IF(AND(((X$4-$D34)/VLOOKUP($C34,Tableau1[],6,0))=INT(((X$4-$D34)/VLOOKUP($C34,Tableau1[],6,0))),$C34&lt;&gt;""),"S","")),"")</f>
        <v/>
      </c>
      <c r="Y34" s="74" t="str">
        <f>IFERROR(IF(Y$4=$D34,"x",IF(AND(((Y$4-$D34)/VLOOKUP($C34,Tableau1[],6,0))=INT(((Y$4-$D34)/VLOOKUP($C34,Tableau1[],6,0))),$C34&lt;&gt;""),"S","")),"")</f>
        <v/>
      </c>
      <c r="Z34" s="74" t="str">
        <f>IFERROR(IF(Z$4=$D34,"x",IF(AND(((Z$4-$D34)/VLOOKUP($C34,Tableau1[],6,0))=INT(((Z$4-$D34)/VLOOKUP($C34,Tableau1[],6,0))),$C34&lt;&gt;""),"S","")),"")</f>
        <v>S</v>
      </c>
      <c r="AA34" s="74" t="str">
        <f>IFERROR(IF(AA$4=$D34,"x",IF(AND(((AA$4-$D34)/VLOOKUP($C34,Tableau1[],6,0))=INT(((AA$4-$D34)/VLOOKUP($C34,Tableau1[],6,0))),$C34&lt;&gt;""),"S","")),"")</f>
        <v/>
      </c>
      <c r="AB34" s="74" t="str">
        <f>IFERROR(IF(AB$4=$D34,"x",IF(AND(((AB$4-$D34)/VLOOKUP($C34,Tableau1[],6,0))=INT(((AB$4-$D34)/VLOOKUP($C34,Tableau1[],6,0))),$C34&lt;&gt;""),"S","")),"")</f>
        <v/>
      </c>
      <c r="AC34" s="74" t="str">
        <f>IFERROR(IF(AC$4=$D34,"x",IF(AND(((AC$4-$D34)/VLOOKUP($C34,Tableau1[],6,0))=INT(((AC$4-$D34)/VLOOKUP($C34,Tableau1[],6,0))),$C34&lt;&gt;""),"S","")),"")</f>
        <v/>
      </c>
      <c r="AD34" s="74" t="str">
        <f>IFERROR(IF(AD$4=$D34,"x",IF(AND(((AD$4-$D34)/VLOOKUP($C34,Tableau1[],6,0))=INT(((AD$4-$D34)/VLOOKUP($C34,Tableau1[],6,0))),$C34&lt;&gt;""),"S","")),"")</f>
        <v/>
      </c>
      <c r="AE34" s="74" t="str">
        <f>IFERROR(IF(AE$4=$D34,"x",IF(AND(((AE$4-$D34)/VLOOKUP($C34,Tableau1[],6,0))=INT(((AE$4-$D34)/VLOOKUP($C34,Tableau1[],6,0))),$C34&lt;&gt;""),"S","")),"")</f>
        <v/>
      </c>
      <c r="AF34" s="74" t="str">
        <f>IFERROR(IF(AF$4=$D34,"x",IF(AND(((AF$4-$D34)/VLOOKUP($C34,Tableau1[],6,0))=INT(((AF$4-$D34)/VLOOKUP($C34,Tableau1[],6,0))),$C34&lt;&gt;""),"S","")),"")</f>
        <v/>
      </c>
      <c r="AG34" s="74" t="str">
        <f>IFERROR(IF(AG$4=$D34,"x",IF(AND(((AG$4-$D34)/VLOOKUP($C34,Tableau1[],6,0))=INT(((AG$4-$D34)/VLOOKUP($C34,Tableau1[],6,0))),$C34&lt;&gt;""),"S","")),"")</f>
        <v>S</v>
      </c>
      <c r="AH34" s="90" t="str">
        <f>IFERROR(IF(AH$4=$D34,"x",IF(AND(((AH$4-$D34)/VLOOKUP($C34,Tableau1[],6,0))=INT(((AH$4-$D34)/VLOOKUP($C34,Tableau1[],6,0))),$C34&lt;&gt;""),"S","")),"")</f>
        <v/>
      </c>
    </row>
    <row r="35" spans="1:35" x14ac:dyDescent="0.25">
      <c r="A35" s="95"/>
      <c r="B35" s="41"/>
      <c r="C35" s="5" t="s">
        <v>213</v>
      </c>
      <c r="D35" s="15">
        <f>IF(ISBLANK(C35),0,VLOOKUP(C35,Tableau1[],2,0))</f>
        <v>0</v>
      </c>
      <c r="E35" s="14">
        <f>IF(ISBLANK(C35),0,VLOOKUP(C35,Tableau1[],7,0))</f>
        <v>5</v>
      </c>
      <c r="F35" s="21">
        <f t="shared" si="4"/>
        <v>2.1666666666666667E-5</v>
      </c>
      <c r="G35" s="76" t="str">
        <f>IFERROR(IF(G$4=$D35,"x",IF(AND(((G$4-$D35)/VLOOKUP($C35,Tableau1[],6,0))=INT(((G$4-$D35)/VLOOKUP($C35,Tableau1[],6,0))),$C35&lt;&gt;""),"S","")),"")</f>
        <v/>
      </c>
      <c r="H35" s="74" t="str">
        <f>IFERROR(IF(H$4=$D35,"x",IF(AND(((H$4-$D35)/VLOOKUP($C35,Tableau1[],6,0))=INT(((H$4-$D35)/VLOOKUP($C35,Tableau1[],6,0))),$C35&lt;&gt;""),"S","")),"")</f>
        <v/>
      </c>
      <c r="I35" s="74" t="str">
        <f>IFERROR(IF(I$4=$D35,"x",IF(AND(((I$4-$D35)/VLOOKUP($C35,Tableau1[],6,0))=INT(((I$4-$D35)/VLOOKUP($C35,Tableau1[],6,0))),$C35&lt;&gt;""),"S","")),"")</f>
        <v/>
      </c>
      <c r="J35" s="74" t="str">
        <f>IFERROR(IF(J$4=$D35,"x",IF(AND(((J$4-$D35)/VLOOKUP($C35,Tableau1[],6,0))=INT(((J$4-$D35)/VLOOKUP($C35,Tableau1[],6,0))),$C35&lt;&gt;""),"S","")),"")</f>
        <v/>
      </c>
      <c r="K35" s="74" t="str">
        <f>IFERROR(IF(K$4=$D35,"x",IF(AND(((K$4-$D35)/VLOOKUP($C35,Tableau1[],6,0))=INT(((K$4-$D35)/VLOOKUP($C35,Tableau1[],6,0))),$C35&lt;&gt;""),"S","")),"")</f>
        <v/>
      </c>
      <c r="L35" s="74" t="str">
        <f>IFERROR(IF(L$4=$D35,"x",IF(AND(((L$4-$D35)/VLOOKUP($C35,Tableau1[],6,0))=INT(((L$4-$D35)/VLOOKUP($C35,Tableau1[],6,0))),$C35&lt;&gt;""),"S","")),"")</f>
        <v>S</v>
      </c>
      <c r="M35" s="74" t="str">
        <f>IFERROR(IF(M$4=$D35,"x",IF(AND(((M$4-$D35)/VLOOKUP($C35,Tableau1[],6,0))=INT(((M$4-$D35)/VLOOKUP($C35,Tableau1[],6,0))),$C35&lt;&gt;""),"S","")),"")</f>
        <v/>
      </c>
      <c r="N35" s="74" t="str">
        <f>IFERROR(IF(N$4=$D35,"x",IF(AND(((N$4-$D35)/VLOOKUP($C35,Tableau1[],6,0))=INT(((N$4-$D35)/VLOOKUP($C35,Tableau1[],6,0))),$C35&lt;&gt;""),"S","")),"")</f>
        <v/>
      </c>
      <c r="O35" s="74" t="str">
        <f>IFERROR(IF(O$4=$D35,"x",IF(AND(((O$4-$D35)/VLOOKUP($C35,Tableau1[],6,0))=INT(((O$4-$D35)/VLOOKUP($C35,Tableau1[],6,0))),$C35&lt;&gt;""),"S","")),"")</f>
        <v/>
      </c>
      <c r="P35" s="74" t="str">
        <f>IFERROR(IF(P$4=$D35,"x",IF(AND(((P$4-$D35)/VLOOKUP($C35,Tableau1[],6,0))=INT(((P$4-$D35)/VLOOKUP($C35,Tableau1[],6,0))),$C35&lt;&gt;""),"S","")),"")</f>
        <v/>
      </c>
      <c r="Q35" s="74" t="str">
        <f>IFERROR(IF(Q$4=$D35,"x",IF(AND(((Q$4-$D35)/VLOOKUP($C35,Tableau1[],6,0))=INT(((Q$4-$D35)/VLOOKUP($C35,Tableau1[],6,0))),$C35&lt;&gt;""),"S","")),"")</f>
        <v/>
      </c>
      <c r="R35" s="74" t="str">
        <f>IFERROR(IF(R$4=$D35,"x",IF(AND(((R$4-$D35)/VLOOKUP($C35,Tableau1[],6,0))=INT(((R$4-$D35)/VLOOKUP($C35,Tableau1[],6,0))),$C35&lt;&gt;""),"S","")),"")</f>
        <v/>
      </c>
      <c r="S35" s="74" t="str">
        <f>IFERROR(IF(S$4=$D35,"x",IF(AND(((S$4-$D35)/VLOOKUP($C35,Tableau1[],6,0))=INT(((S$4-$D35)/VLOOKUP($C35,Tableau1[],6,0))),$C35&lt;&gt;""),"S","")),"")</f>
        <v>S</v>
      </c>
      <c r="T35" s="74" t="str">
        <f>IFERROR(IF(T$4=$D35,"x",IF(AND(((T$4-$D35)/VLOOKUP($C35,Tableau1[],6,0))=INT(((T$4-$D35)/VLOOKUP($C35,Tableau1[],6,0))),$C35&lt;&gt;""),"S","")),"")</f>
        <v/>
      </c>
      <c r="U35" s="74" t="str">
        <f>IFERROR(IF(U$4=$D35,"x",IF(AND(((U$4-$D35)/VLOOKUP($C35,Tableau1[],6,0))=INT(((U$4-$D35)/VLOOKUP($C35,Tableau1[],6,0))),$C35&lt;&gt;""),"S","")),"")</f>
        <v/>
      </c>
      <c r="V35" s="74" t="str">
        <f>IFERROR(IF(V$4=$D35,"x",IF(AND(((V$4-$D35)/VLOOKUP($C35,Tableau1[],6,0))=INT(((V$4-$D35)/VLOOKUP($C35,Tableau1[],6,0))),$C35&lt;&gt;""),"S","")),"")</f>
        <v/>
      </c>
      <c r="W35" s="74" t="str">
        <f>IFERROR(IF(W$4=$D35,"x",IF(AND(((W$4-$D35)/VLOOKUP($C35,Tableau1[],6,0))=INT(((W$4-$D35)/VLOOKUP($C35,Tableau1[],6,0))),$C35&lt;&gt;""),"S","")),"")</f>
        <v/>
      </c>
      <c r="X35" s="74" t="str">
        <f>IFERROR(IF(X$4=$D35,"x",IF(AND(((X$4-$D35)/VLOOKUP($C35,Tableau1[],6,0))=INT(((X$4-$D35)/VLOOKUP($C35,Tableau1[],6,0))),$C35&lt;&gt;""),"S","")),"")</f>
        <v/>
      </c>
      <c r="Y35" s="74" t="str">
        <f>IFERROR(IF(Y$4=$D35,"x",IF(AND(((Y$4-$D35)/VLOOKUP($C35,Tableau1[],6,0))=INT(((Y$4-$D35)/VLOOKUP($C35,Tableau1[],6,0))),$C35&lt;&gt;""),"S","")),"")</f>
        <v/>
      </c>
      <c r="Z35" s="74" t="str">
        <f>IFERROR(IF(Z$4=$D35,"x",IF(AND(((Z$4-$D35)/VLOOKUP($C35,Tableau1[],6,0))=INT(((Z$4-$D35)/VLOOKUP($C35,Tableau1[],6,0))),$C35&lt;&gt;""),"S","")),"")</f>
        <v>S</v>
      </c>
      <c r="AA35" s="74" t="str">
        <f>IFERROR(IF(AA$4=$D35,"x",IF(AND(((AA$4-$D35)/VLOOKUP($C35,Tableau1[],6,0))=INT(((AA$4-$D35)/VLOOKUP($C35,Tableau1[],6,0))),$C35&lt;&gt;""),"S","")),"")</f>
        <v/>
      </c>
      <c r="AB35" s="74" t="str">
        <f>IFERROR(IF(AB$4=$D35,"x",IF(AND(((AB$4-$D35)/VLOOKUP($C35,Tableau1[],6,0))=INT(((AB$4-$D35)/VLOOKUP($C35,Tableau1[],6,0))),$C35&lt;&gt;""),"S","")),"")</f>
        <v/>
      </c>
      <c r="AC35" s="74" t="str">
        <f>IFERROR(IF(AC$4=$D35,"x",IF(AND(((AC$4-$D35)/VLOOKUP($C35,Tableau1[],6,0))=INT(((AC$4-$D35)/VLOOKUP($C35,Tableau1[],6,0))),$C35&lt;&gt;""),"S","")),"")</f>
        <v/>
      </c>
      <c r="AD35" s="74" t="str">
        <f>IFERROR(IF(AD$4=$D35,"x",IF(AND(((AD$4-$D35)/VLOOKUP($C35,Tableau1[],6,0))=INT(((AD$4-$D35)/VLOOKUP($C35,Tableau1[],6,0))),$C35&lt;&gt;""),"S","")),"")</f>
        <v/>
      </c>
      <c r="AE35" s="74" t="str">
        <f>IFERROR(IF(AE$4=$D35,"x",IF(AND(((AE$4-$D35)/VLOOKUP($C35,Tableau1[],6,0))=INT(((AE$4-$D35)/VLOOKUP($C35,Tableau1[],6,0))),$C35&lt;&gt;""),"S","")),"")</f>
        <v/>
      </c>
      <c r="AF35" s="74" t="str">
        <f>IFERROR(IF(AF$4=$D35,"x",IF(AND(((AF$4-$D35)/VLOOKUP($C35,Tableau1[],6,0))=INT(((AF$4-$D35)/VLOOKUP($C35,Tableau1[],6,0))),$C35&lt;&gt;""),"S","")),"")</f>
        <v/>
      </c>
      <c r="AG35" s="74" t="str">
        <f>IFERROR(IF(AG$4=$D35,"x",IF(AND(((AG$4-$D35)/VLOOKUP($C35,Tableau1[],6,0))=INT(((AG$4-$D35)/VLOOKUP($C35,Tableau1[],6,0))),$C35&lt;&gt;""),"S","")),"")</f>
        <v>S</v>
      </c>
      <c r="AH35" s="90" t="str">
        <f>IFERROR(IF(AH$4=$D35,"x",IF(AND(((AH$4-$D35)/VLOOKUP($C35,Tableau1[],6,0))=INT(((AH$4-$D35)/VLOOKUP($C35,Tableau1[],6,0))),$C35&lt;&gt;""),"S","")),"")</f>
        <v/>
      </c>
    </row>
    <row r="36" spans="1:35" x14ac:dyDescent="0.25">
      <c r="A36" s="95"/>
      <c r="B36" s="41"/>
      <c r="C36" s="5" t="s">
        <v>214</v>
      </c>
      <c r="D36" s="15">
        <f>IF(ISBLANK(C36),0,VLOOKUP(C36,Tableau1[],2,0))</f>
        <v>0</v>
      </c>
      <c r="E36" s="14">
        <f>IF(ISBLANK(C36),0,VLOOKUP(C36,Tableau1[],7,0))</f>
        <v>5</v>
      </c>
      <c r="F36" s="21">
        <f t="shared" si="4"/>
        <v>2.1666666666666667E-5</v>
      </c>
      <c r="G36" s="76" t="str">
        <f>IFERROR(IF(G$4=$D36,"x",IF(AND(((G$4-$D36)/VLOOKUP($C36,Tableau1[],6,0))=INT(((G$4-$D36)/VLOOKUP($C36,Tableau1[],6,0))),$C36&lt;&gt;""),"S","")),"")</f>
        <v/>
      </c>
      <c r="H36" s="74" t="str">
        <f>IFERROR(IF(H$4=$D36,"x",IF(AND(((H$4-$D36)/VLOOKUP($C36,Tableau1[],6,0))=INT(((H$4-$D36)/VLOOKUP($C36,Tableau1[],6,0))),$C36&lt;&gt;""),"S","")),"")</f>
        <v/>
      </c>
      <c r="I36" s="74" t="str">
        <f>IFERROR(IF(I$4=$D36,"x",IF(AND(((I$4-$D36)/VLOOKUP($C36,Tableau1[],6,0))=INT(((I$4-$D36)/VLOOKUP($C36,Tableau1[],6,0))),$C36&lt;&gt;""),"S","")),"")</f>
        <v/>
      </c>
      <c r="J36" s="74" t="str">
        <f>IFERROR(IF(J$4=$D36,"x",IF(AND(((J$4-$D36)/VLOOKUP($C36,Tableau1[],6,0))=INT(((J$4-$D36)/VLOOKUP($C36,Tableau1[],6,0))),$C36&lt;&gt;""),"S","")),"")</f>
        <v/>
      </c>
      <c r="K36" s="74" t="str">
        <f>IFERROR(IF(K$4=$D36,"x",IF(AND(((K$4-$D36)/VLOOKUP($C36,Tableau1[],6,0))=INT(((K$4-$D36)/VLOOKUP($C36,Tableau1[],6,0))),$C36&lt;&gt;""),"S","")),"")</f>
        <v/>
      </c>
      <c r="L36" s="74" t="str">
        <f>IFERROR(IF(L$4=$D36,"x",IF(AND(((L$4-$D36)/VLOOKUP($C36,Tableau1[],6,0))=INT(((L$4-$D36)/VLOOKUP($C36,Tableau1[],6,0))),$C36&lt;&gt;""),"S","")),"")</f>
        <v>S</v>
      </c>
      <c r="M36" s="74" t="str">
        <f>IFERROR(IF(M$4=$D36,"x",IF(AND(((M$4-$D36)/VLOOKUP($C36,Tableau1[],6,0))=INT(((M$4-$D36)/VLOOKUP($C36,Tableau1[],6,0))),$C36&lt;&gt;""),"S","")),"")</f>
        <v/>
      </c>
      <c r="N36" s="74" t="str">
        <f>IFERROR(IF(N$4=$D36,"x",IF(AND(((N$4-$D36)/VLOOKUP($C36,Tableau1[],6,0))=INT(((N$4-$D36)/VLOOKUP($C36,Tableau1[],6,0))),$C36&lt;&gt;""),"S","")),"")</f>
        <v/>
      </c>
      <c r="O36" s="74" t="str">
        <f>IFERROR(IF(O$4=$D36,"x",IF(AND(((O$4-$D36)/VLOOKUP($C36,Tableau1[],6,0))=INT(((O$4-$D36)/VLOOKUP($C36,Tableau1[],6,0))),$C36&lt;&gt;""),"S","")),"")</f>
        <v/>
      </c>
      <c r="P36" s="74" t="str">
        <f>IFERROR(IF(P$4=$D36,"x",IF(AND(((P$4-$D36)/VLOOKUP($C36,Tableau1[],6,0))=INT(((P$4-$D36)/VLOOKUP($C36,Tableau1[],6,0))),$C36&lt;&gt;""),"S","")),"")</f>
        <v/>
      </c>
      <c r="Q36" s="74" t="str">
        <f>IFERROR(IF(Q$4=$D36,"x",IF(AND(((Q$4-$D36)/VLOOKUP($C36,Tableau1[],6,0))=INT(((Q$4-$D36)/VLOOKUP($C36,Tableau1[],6,0))),$C36&lt;&gt;""),"S","")),"")</f>
        <v/>
      </c>
      <c r="R36" s="74" t="str">
        <f>IFERROR(IF(R$4=$D36,"x",IF(AND(((R$4-$D36)/VLOOKUP($C36,Tableau1[],6,0))=INT(((R$4-$D36)/VLOOKUP($C36,Tableau1[],6,0))),$C36&lt;&gt;""),"S","")),"")</f>
        <v/>
      </c>
      <c r="S36" s="74" t="str">
        <f>IFERROR(IF(S$4=$D36,"x",IF(AND(((S$4-$D36)/VLOOKUP($C36,Tableau1[],6,0))=INT(((S$4-$D36)/VLOOKUP($C36,Tableau1[],6,0))),$C36&lt;&gt;""),"S","")),"")</f>
        <v>S</v>
      </c>
      <c r="T36" s="74" t="str">
        <f>IFERROR(IF(T$4=$D36,"x",IF(AND(((T$4-$D36)/VLOOKUP($C36,Tableau1[],6,0))=INT(((T$4-$D36)/VLOOKUP($C36,Tableau1[],6,0))),$C36&lt;&gt;""),"S","")),"")</f>
        <v/>
      </c>
      <c r="U36" s="74" t="str">
        <f>IFERROR(IF(U$4=$D36,"x",IF(AND(((U$4-$D36)/VLOOKUP($C36,Tableau1[],6,0))=INT(((U$4-$D36)/VLOOKUP($C36,Tableau1[],6,0))),$C36&lt;&gt;""),"S","")),"")</f>
        <v/>
      </c>
      <c r="V36" s="74" t="str">
        <f>IFERROR(IF(V$4=$D36,"x",IF(AND(((V$4-$D36)/VLOOKUP($C36,Tableau1[],6,0))=INT(((V$4-$D36)/VLOOKUP($C36,Tableau1[],6,0))),$C36&lt;&gt;""),"S","")),"")</f>
        <v/>
      </c>
      <c r="W36" s="74" t="str">
        <f>IFERROR(IF(W$4=$D36,"x",IF(AND(((W$4-$D36)/VLOOKUP($C36,Tableau1[],6,0))=INT(((W$4-$D36)/VLOOKUP($C36,Tableau1[],6,0))),$C36&lt;&gt;""),"S","")),"")</f>
        <v/>
      </c>
      <c r="X36" s="74" t="str">
        <f>IFERROR(IF(X$4=$D36,"x",IF(AND(((X$4-$D36)/VLOOKUP($C36,Tableau1[],6,0))=INT(((X$4-$D36)/VLOOKUP($C36,Tableau1[],6,0))),$C36&lt;&gt;""),"S","")),"")</f>
        <v/>
      </c>
      <c r="Y36" s="74" t="str">
        <f>IFERROR(IF(Y$4=$D36,"x",IF(AND(((Y$4-$D36)/VLOOKUP($C36,Tableau1[],6,0))=INT(((Y$4-$D36)/VLOOKUP($C36,Tableau1[],6,0))),$C36&lt;&gt;""),"S","")),"")</f>
        <v/>
      </c>
      <c r="Z36" s="74" t="str">
        <f>IFERROR(IF(Z$4=$D36,"x",IF(AND(((Z$4-$D36)/VLOOKUP($C36,Tableau1[],6,0))=INT(((Z$4-$D36)/VLOOKUP($C36,Tableau1[],6,0))),$C36&lt;&gt;""),"S","")),"")</f>
        <v>S</v>
      </c>
      <c r="AA36" s="74" t="str">
        <f>IFERROR(IF(AA$4=$D36,"x",IF(AND(((AA$4-$D36)/VLOOKUP($C36,Tableau1[],6,0))=INT(((AA$4-$D36)/VLOOKUP($C36,Tableau1[],6,0))),$C36&lt;&gt;""),"S","")),"")</f>
        <v/>
      </c>
      <c r="AB36" s="74" t="str">
        <f>IFERROR(IF(AB$4=$D36,"x",IF(AND(((AB$4-$D36)/VLOOKUP($C36,Tableau1[],6,0))=INT(((AB$4-$D36)/VLOOKUP($C36,Tableau1[],6,0))),$C36&lt;&gt;""),"S","")),"")</f>
        <v/>
      </c>
      <c r="AC36" s="74" t="str">
        <f>IFERROR(IF(AC$4=$D36,"x",IF(AND(((AC$4-$D36)/VLOOKUP($C36,Tableau1[],6,0))=INT(((AC$4-$D36)/VLOOKUP($C36,Tableau1[],6,0))),$C36&lt;&gt;""),"S","")),"")</f>
        <v/>
      </c>
      <c r="AD36" s="74" t="str">
        <f>IFERROR(IF(AD$4=$D36,"x",IF(AND(((AD$4-$D36)/VLOOKUP($C36,Tableau1[],6,0))=INT(((AD$4-$D36)/VLOOKUP($C36,Tableau1[],6,0))),$C36&lt;&gt;""),"S","")),"")</f>
        <v/>
      </c>
      <c r="AE36" s="74" t="str">
        <f>IFERROR(IF(AE$4=$D36,"x",IF(AND(((AE$4-$D36)/VLOOKUP($C36,Tableau1[],6,0))=INT(((AE$4-$D36)/VLOOKUP($C36,Tableau1[],6,0))),$C36&lt;&gt;""),"S","")),"")</f>
        <v/>
      </c>
      <c r="AF36" s="74" t="str">
        <f>IFERROR(IF(AF$4=$D36,"x",IF(AND(((AF$4-$D36)/VLOOKUP($C36,Tableau1[],6,0))=INT(((AF$4-$D36)/VLOOKUP($C36,Tableau1[],6,0))),$C36&lt;&gt;""),"S","")),"")</f>
        <v/>
      </c>
      <c r="AG36" s="74" t="str">
        <f>IFERROR(IF(AG$4=$D36,"x",IF(AND(((AG$4-$D36)/VLOOKUP($C36,Tableau1[],6,0))=INT(((AG$4-$D36)/VLOOKUP($C36,Tableau1[],6,0))),$C36&lt;&gt;""),"S","")),"")</f>
        <v>S</v>
      </c>
      <c r="AH36" s="90" t="str">
        <f>IFERROR(IF(AH$4=$D36,"x",IF(AND(((AH$4-$D36)/VLOOKUP($C36,Tableau1[],6,0))=INT(((AH$4-$D36)/VLOOKUP($C36,Tableau1[],6,0))),$C36&lt;&gt;""),"S","")),"")</f>
        <v/>
      </c>
    </row>
    <row r="37" spans="1:35" x14ac:dyDescent="0.25">
      <c r="A37" s="95"/>
      <c r="B37" s="41"/>
      <c r="C37" s="5" t="s">
        <v>215</v>
      </c>
      <c r="D37" s="15">
        <f>IF(ISBLANK(C37),0,VLOOKUP(C37,Tableau1[],2,0))</f>
        <v>0</v>
      </c>
      <c r="E37" s="14">
        <f>IF(ISBLANK(C37),0,VLOOKUP(C37,Tableau1[],7,0))</f>
        <v>5</v>
      </c>
      <c r="F37" s="21">
        <f t="shared" si="4"/>
        <v>2.1666666666666667E-5</v>
      </c>
      <c r="G37" s="76" t="str">
        <f>IFERROR(IF(G$4=$D37,"x",IF(AND(((G$4-$D37)/VLOOKUP($C37,Tableau1[],6,0))=INT(((G$4-$D37)/VLOOKUP($C37,Tableau1[],6,0))),$C37&lt;&gt;""),"S","")),"")</f>
        <v/>
      </c>
      <c r="H37" s="74" t="str">
        <f>IFERROR(IF(H$4=$D37,"x",IF(AND(((H$4-$D37)/VLOOKUP($C37,Tableau1[],6,0))=INT(((H$4-$D37)/VLOOKUP($C37,Tableau1[],6,0))),$C37&lt;&gt;""),"S","")),"")</f>
        <v/>
      </c>
      <c r="I37" s="74" t="str">
        <f>IFERROR(IF(I$4=$D37,"x",IF(AND(((I$4-$D37)/VLOOKUP($C37,Tableau1[],6,0))=INT(((I$4-$D37)/VLOOKUP($C37,Tableau1[],6,0))),$C37&lt;&gt;""),"S","")),"")</f>
        <v/>
      </c>
      <c r="J37" s="74" t="str">
        <f>IFERROR(IF(J$4=$D37,"x",IF(AND(((J$4-$D37)/VLOOKUP($C37,Tableau1[],6,0))=INT(((J$4-$D37)/VLOOKUP($C37,Tableau1[],6,0))),$C37&lt;&gt;""),"S","")),"")</f>
        <v/>
      </c>
      <c r="K37" s="74" t="str">
        <f>IFERROR(IF(K$4=$D37,"x",IF(AND(((K$4-$D37)/VLOOKUP($C37,Tableau1[],6,0))=INT(((K$4-$D37)/VLOOKUP($C37,Tableau1[],6,0))),$C37&lt;&gt;""),"S","")),"")</f>
        <v/>
      </c>
      <c r="L37" s="74" t="str">
        <f>IFERROR(IF(L$4=$D37,"x",IF(AND(((L$4-$D37)/VLOOKUP($C37,Tableau1[],6,0))=INT(((L$4-$D37)/VLOOKUP($C37,Tableau1[],6,0))),$C37&lt;&gt;""),"S","")),"")</f>
        <v>S</v>
      </c>
      <c r="M37" s="74" t="str">
        <f>IFERROR(IF(M$4=$D37,"x",IF(AND(((M$4-$D37)/VLOOKUP($C37,Tableau1[],6,0))=INT(((M$4-$D37)/VLOOKUP($C37,Tableau1[],6,0))),$C37&lt;&gt;""),"S","")),"")</f>
        <v/>
      </c>
      <c r="N37" s="74" t="str">
        <f>IFERROR(IF(N$4=$D37,"x",IF(AND(((N$4-$D37)/VLOOKUP($C37,Tableau1[],6,0))=INT(((N$4-$D37)/VLOOKUP($C37,Tableau1[],6,0))),$C37&lt;&gt;""),"S","")),"")</f>
        <v/>
      </c>
      <c r="O37" s="74" t="str">
        <f>IFERROR(IF(O$4=$D37,"x",IF(AND(((O$4-$D37)/VLOOKUP($C37,Tableau1[],6,0))=INT(((O$4-$D37)/VLOOKUP($C37,Tableau1[],6,0))),$C37&lt;&gt;""),"S","")),"")</f>
        <v/>
      </c>
      <c r="P37" s="74" t="str">
        <f>IFERROR(IF(P$4=$D37,"x",IF(AND(((P$4-$D37)/VLOOKUP($C37,Tableau1[],6,0))=INT(((P$4-$D37)/VLOOKUP($C37,Tableau1[],6,0))),$C37&lt;&gt;""),"S","")),"")</f>
        <v/>
      </c>
      <c r="Q37" s="74" t="str">
        <f>IFERROR(IF(Q$4=$D37,"x",IF(AND(((Q$4-$D37)/VLOOKUP($C37,Tableau1[],6,0))=INT(((Q$4-$D37)/VLOOKUP($C37,Tableau1[],6,0))),$C37&lt;&gt;""),"S","")),"")</f>
        <v/>
      </c>
      <c r="R37" s="74" t="str">
        <f>IFERROR(IF(R$4=$D37,"x",IF(AND(((R$4-$D37)/VLOOKUP($C37,Tableau1[],6,0))=INT(((R$4-$D37)/VLOOKUP($C37,Tableau1[],6,0))),$C37&lt;&gt;""),"S","")),"")</f>
        <v/>
      </c>
      <c r="S37" s="74" t="str">
        <f>IFERROR(IF(S$4=$D37,"x",IF(AND(((S$4-$D37)/VLOOKUP($C37,Tableau1[],6,0))=INT(((S$4-$D37)/VLOOKUP($C37,Tableau1[],6,0))),$C37&lt;&gt;""),"S","")),"")</f>
        <v>S</v>
      </c>
      <c r="T37" s="74" t="str">
        <f>IFERROR(IF(T$4=$D37,"x",IF(AND(((T$4-$D37)/VLOOKUP($C37,Tableau1[],6,0))=INT(((T$4-$D37)/VLOOKUP($C37,Tableau1[],6,0))),$C37&lt;&gt;""),"S","")),"")</f>
        <v/>
      </c>
      <c r="U37" s="74" t="str">
        <f>IFERROR(IF(U$4=$D37,"x",IF(AND(((U$4-$D37)/VLOOKUP($C37,Tableau1[],6,0))=INT(((U$4-$D37)/VLOOKUP($C37,Tableau1[],6,0))),$C37&lt;&gt;""),"S","")),"")</f>
        <v/>
      </c>
      <c r="V37" s="74" t="str">
        <f>IFERROR(IF(V$4=$D37,"x",IF(AND(((V$4-$D37)/VLOOKUP($C37,Tableau1[],6,0))=INT(((V$4-$D37)/VLOOKUP($C37,Tableau1[],6,0))),$C37&lt;&gt;""),"S","")),"")</f>
        <v/>
      </c>
      <c r="W37" s="74" t="str">
        <f>IFERROR(IF(W$4=$D37,"x",IF(AND(((W$4-$D37)/VLOOKUP($C37,Tableau1[],6,0))=INT(((W$4-$D37)/VLOOKUP($C37,Tableau1[],6,0))),$C37&lt;&gt;""),"S","")),"")</f>
        <v/>
      </c>
      <c r="X37" s="74" t="str">
        <f>IFERROR(IF(X$4=$D37,"x",IF(AND(((X$4-$D37)/VLOOKUP($C37,Tableau1[],6,0))=INT(((X$4-$D37)/VLOOKUP($C37,Tableau1[],6,0))),$C37&lt;&gt;""),"S","")),"")</f>
        <v/>
      </c>
      <c r="Y37" s="74" t="str">
        <f>IFERROR(IF(Y$4=$D37,"x",IF(AND(((Y$4-$D37)/VLOOKUP($C37,Tableau1[],6,0))=INT(((Y$4-$D37)/VLOOKUP($C37,Tableau1[],6,0))),$C37&lt;&gt;""),"S","")),"")</f>
        <v/>
      </c>
      <c r="Z37" s="74" t="str">
        <f>IFERROR(IF(Z$4=$D37,"x",IF(AND(((Z$4-$D37)/VLOOKUP($C37,Tableau1[],6,0))=INT(((Z$4-$D37)/VLOOKUP($C37,Tableau1[],6,0))),$C37&lt;&gt;""),"S","")),"")</f>
        <v>S</v>
      </c>
      <c r="AA37" s="74" t="str">
        <f>IFERROR(IF(AA$4=$D37,"x",IF(AND(((AA$4-$D37)/VLOOKUP($C37,Tableau1[],6,0))=INT(((AA$4-$D37)/VLOOKUP($C37,Tableau1[],6,0))),$C37&lt;&gt;""),"S","")),"")</f>
        <v/>
      </c>
      <c r="AB37" s="74" t="str">
        <f>IFERROR(IF(AB$4=$D37,"x",IF(AND(((AB$4-$D37)/VLOOKUP($C37,Tableau1[],6,0))=INT(((AB$4-$D37)/VLOOKUP($C37,Tableau1[],6,0))),$C37&lt;&gt;""),"S","")),"")</f>
        <v/>
      </c>
      <c r="AC37" s="74" t="str">
        <f>IFERROR(IF(AC$4=$D37,"x",IF(AND(((AC$4-$D37)/VLOOKUP($C37,Tableau1[],6,0))=INT(((AC$4-$D37)/VLOOKUP($C37,Tableau1[],6,0))),$C37&lt;&gt;""),"S","")),"")</f>
        <v/>
      </c>
      <c r="AD37" s="74" t="str">
        <f>IFERROR(IF(AD$4=$D37,"x",IF(AND(((AD$4-$D37)/VLOOKUP($C37,Tableau1[],6,0))=INT(((AD$4-$D37)/VLOOKUP($C37,Tableau1[],6,0))),$C37&lt;&gt;""),"S","")),"")</f>
        <v/>
      </c>
      <c r="AE37" s="74" t="str">
        <f>IFERROR(IF(AE$4=$D37,"x",IF(AND(((AE$4-$D37)/VLOOKUP($C37,Tableau1[],6,0))=INT(((AE$4-$D37)/VLOOKUP($C37,Tableau1[],6,0))),$C37&lt;&gt;""),"S","")),"")</f>
        <v/>
      </c>
      <c r="AF37" s="74" t="str">
        <f>IFERROR(IF(AF$4=$D37,"x",IF(AND(((AF$4-$D37)/VLOOKUP($C37,Tableau1[],6,0))=INT(((AF$4-$D37)/VLOOKUP($C37,Tableau1[],6,0))),$C37&lt;&gt;""),"S","")),"")</f>
        <v/>
      </c>
      <c r="AG37" s="74" t="str">
        <f>IFERROR(IF(AG$4=$D37,"x",IF(AND(((AG$4-$D37)/VLOOKUP($C37,Tableau1[],6,0))=INT(((AG$4-$D37)/VLOOKUP($C37,Tableau1[],6,0))),$C37&lt;&gt;""),"S","")),"")</f>
        <v>S</v>
      </c>
      <c r="AH37" s="90" t="str">
        <f>IFERROR(IF(AH$4=$D37,"x",IF(AND(((AH$4-$D37)/VLOOKUP($C37,Tableau1[],6,0))=INT(((AH$4-$D37)/VLOOKUP($C37,Tableau1[],6,0))),$C37&lt;&gt;""),"S","")),"")</f>
        <v/>
      </c>
    </row>
    <row r="38" spans="1:35" x14ac:dyDescent="0.25">
      <c r="A38" s="95"/>
      <c r="B38" s="41"/>
      <c r="C38" s="5" t="s">
        <v>216</v>
      </c>
      <c r="D38" s="15">
        <f>IF(ISBLANK(C38),0,VLOOKUP(C38,Tableau1[],2,0))</f>
        <v>0</v>
      </c>
      <c r="E38" s="14">
        <f>IF(ISBLANK(C38),0,VLOOKUP(C38,Tableau1[],7,0))</f>
        <v>1</v>
      </c>
      <c r="F38" s="21">
        <f t="shared" si="4"/>
        <v>4.3333333333333331E-6</v>
      </c>
      <c r="G38" s="76" t="str">
        <f>IFERROR(IF(G$4=$D38,"x",IF(AND(((G$4-$D38)/VLOOKUP($C38,Tableau1[],6,0))=INT(((G$4-$D38)/VLOOKUP($C38,Tableau1[],6,0))),$C38&lt;&gt;""),"S","")),"")</f>
        <v/>
      </c>
      <c r="H38" s="74" t="str">
        <f>IFERROR(IF(H$4=$D38,"x",IF(AND(((H$4-$D38)/VLOOKUP($C38,Tableau1[],6,0))=INT(((H$4-$D38)/VLOOKUP($C38,Tableau1[],6,0))),$C38&lt;&gt;""),"S","")),"")</f>
        <v/>
      </c>
      <c r="I38" s="74" t="str">
        <f>IFERROR(IF(I$4=$D38,"x",IF(AND(((I$4-$D38)/VLOOKUP($C38,Tableau1[],6,0))=INT(((I$4-$D38)/VLOOKUP($C38,Tableau1[],6,0))),$C38&lt;&gt;""),"S","")),"")</f>
        <v/>
      </c>
      <c r="J38" s="74" t="str">
        <f>IFERROR(IF(J$4=$D38,"x",IF(AND(((J$4-$D38)/VLOOKUP($C38,Tableau1[],6,0))=INT(((J$4-$D38)/VLOOKUP($C38,Tableau1[],6,0))),$C38&lt;&gt;""),"S","")),"")</f>
        <v/>
      </c>
      <c r="K38" s="74" t="str">
        <f>IFERROR(IF(K$4=$D38,"x",IF(AND(((K$4-$D38)/VLOOKUP($C38,Tableau1[],6,0))=INT(((K$4-$D38)/VLOOKUP($C38,Tableau1[],6,0))),$C38&lt;&gt;""),"S","")),"")</f>
        <v/>
      </c>
      <c r="L38" s="74" t="str">
        <f>IFERROR(IF(L$4=$D38,"x",IF(AND(((L$4-$D38)/VLOOKUP($C38,Tableau1[],6,0))=INT(((L$4-$D38)/VLOOKUP($C38,Tableau1[],6,0))),$C38&lt;&gt;""),"S","")),"")</f>
        <v>S</v>
      </c>
      <c r="M38" s="74" t="str">
        <f>IFERROR(IF(M$4=$D38,"x",IF(AND(((M$4-$D38)/VLOOKUP($C38,Tableau1[],6,0))=INT(((M$4-$D38)/VLOOKUP($C38,Tableau1[],6,0))),$C38&lt;&gt;""),"S","")),"")</f>
        <v/>
      </c>
      <c r="N38" s="74" t="str">
        <f>IFERROR(IF(N$4=$D38,"x",IF(AND(((N$4-$D38)/VLOOKUP($C38,Tableau1[],6,0))=INT(((N$4-$D38)/VLOOKUP($C38,Tableau1[],6,0))),$C38&lt;&gt;""),"S","")),"")</f>
        <v/>
      </c>
      <c r="O38" s="74" t="str">
        <f>IFERROR(IF(O$4=$D38,"x",IF(AND(((O$4-$D38)/VLOOKUP($C38,Tableau1[],6,0))=INT(((O$4-$D38)/VLOOKUP($C38,Tableau1[],6,0))),$C38&lt;&gt;""),"S","")),"")</f>
        <v/>
      </c>
      <c r="P38" s="74" t="str">
        <f>IFERROR(IF(P$4=$D38,"x",IF(AND(((P$4-$D38)/VLOOKUP($C38,Tableau1[],6,0))=INT(((P$4-$D38)/VLOOKUP($C38,Tableau1[],6,0))),$C38&lt;&gt;""),"S","")),"")</f>
        <v/>
      </c>
      <c r="Q38" s="74" t="str">
        <f>IFERROR(IF(Q$4=$D38,"x",IF(AND(((Q$4-$D38)/VLOOKUP($C38,Tableau1[],6,0))=INT(((Q$4-$D38)/VLOOKUP($C38,Tableau1[],6,0))),$C38&lt;&gt;""),"S","")),"")</f>
        <v/>
      </c>
      <c r="R38" s="74" t="str">
        <f>IFERROR(IF(R$4=$D38,"x",IF(AND(((R$4-$D38)/VLOOKUP($C38,Tableau1[],6,0))=INT(((R$4-$D38)/VLOOKUP($C38,Tableau1[],6,0))),$C38&lt;&gt;""),"S","")),"")</f>
        <v/>
      </c>
      <c r="S38" s="74" t="str">
        <f>IFERROR(IF(S$4=$D38,"x",IF(AND(((S$4-$D38)/VLOOKUP($C38,Tableau1[],6,0))=INT(((S$4-$D38)/VLOOKUP($C38,Tableau1[],6,0))),$C38&lt;&gt;""),"S","")),"")</f>
        <v>S</v>
      </c>
      <c r="T38" s="74" t="str">
        <f>IFERROR(IF(T$4=$D38,"x",IF(AND(((T$4-$D38)/VLOOKUP($C38,Tableau1[],6,0))=INT(((T$4-$D38)/VLOOKUP($C38,Tableau1[],6,0))),$C38&lt;&gt;""),"S","")),"")</f>
        <v/>
      </c>
      <c r="U38" s="74" t="str">
        <f>IFERROR(IF(U$4=$D38,"x",IF(AND(((U$4-$D38)/VLOOKUP($C38,Tableau1[],6,0))=INT(((U$4-$D38)/VLOOKUP($C38,Tableau1[],6,0))),$C38&lt;&gt;""),"S","")),"")</f>
        <v/>
      </c>
      <c r="V38" s="74" t="str">
        <f>IFERROR(IF(V$4=$D38,"x",IF(AND(((V$4-$D38)/VLOOKUP($C38,Tableau1[],6,0))=INT(((V$4-$D38)/VLOOKUP($C38,Tableau1[],6,0))),$C38&lt;&gt;""),"S","")),"")</f>
        <v/>
      </c>
      <c r="W38" s="74" t="str">
        <f>IFERROR(IF(W$4=$D38,"x",IF(AND(((W$4-$D38)/VLOOKUP($C38,Tableau1[],6,0))=INT(((W$4-$D38)/VLOOKUP($C38,Tableau1[],6,0))),$C38&lt;&gt;""),"S","")),"")</f>
        <v/>
      </c>
      <c r="X38" s="74" t="str">
        <f>IFERROR(IF(X$4=$D38,"x",IF(AND(((X$4-$D38)/VLOOKUP($C38,Tableau1[],6,0))=INT(((X$4-$D38)/VLOOKUP($C38,Tableau1[],6,0))),$C38&lt;&gt;""),"S","")),"")</f>
        <v/>
      </c>
      <c r="Y38" s="74" t="str">
        <f>IFERROR(IF(Y$4=$D38,"x",IF(AND(((Y$4-$D38)/VLOOKUP($C38,Tableau1[],6,0))=INT(((Y$4-$D38)/VLOOKUP($C38,Tableau1[],6,0))),$C38&lt;&gt;""),"S","")),"")</f>
        <v/>
      </c>
      <c r="Z38" s="74" t="str">
        <f>IFERROR(IF(Z$4=$D38,"x",IF(AND(((Z$4-$D38)/VLOOKUP($C38,Tableau1[],6,0))=INT(((Z$4-$D38)/VLOOKUP($C38,Tableau1[],6,0))),$C38&lt;&gt;""),"S","")),"")</f>
        <v>S</v>
      </c>
      <c r="AA38" s="74" t="str">
        <f>IFERROR(IF(AA$4=$D38,"x",IF(AND(((AA$4-$D38)/VLOOKUP($C38,Tableau1[],6,0))=INT(((AA$4-$D38)/VLOOKUP($C38,Tableau1[],6,0))),$C38&lt;&gt;""),"S","")),"")</f>
        <v/>
      </c>
      <c r="AB38" s="74" t="str">
        <f>IFERROR(IF(AB$4=$D38,"x",IF(AND(((AB$4-$D38)/VLOOKUP($C38,Tableau1[],6,0))=INT(((AB$4-$D38)/VLOOKUP($C38,Tableau1[],6,0))),$C38&lt;&gt;""),"S","")),"")</f>
        <v/>
      </c>
      <c r="AC38" s="74" t="str">
        <f>IFERROR(IF(AC$4=$D38,"x",IF(AND(((AC$4-$D38)/VLOOKUP($C38,Tableau1[],6,0))=INT(((AC$4-$D38)/VLOOKUP($C38,Tableau1[],6,0))),$C38&lt;&gt;""),"S","")),"")</f>
        <v/>
      </c>
      <c r="AD38" s="74" t="str">
        <f>IFERROR(IF(AD$4=$D38,"x",IF(AND(((AD$4-$D38)/VLOOKUP($C38,Tableau1[],6,0))=INT(((AD$4-$D38)/VLOOKUP($C38,Tableau1[],6,0))),$C38&lt;&gt;""),"S","")),"")</f>
        <v/>
      </c>
      <c r="AE38" s="74" t="str">
        <f>IFERROR(IF(AE$4=$D38,"x",IF(AND(((AE$4-$D38)/VLOOKUP($C38,Tableau1[],6,0))=INT(((AE$4-$D38)/VLOOKUP($C38,Tableau1[],6,0))),$C38&lt;&gt;""),"S","")),"")</f>
        <v/>
      </c>
      <c r="AF38" s="74" t="str">
        <f>IFERROR(IF(AF$4=$D38,"x",IF(AND(((AF$4-$D38)/VLOOKUP($C38,Tableau1[],6,0))=INT(((AF$4-$D38)/VLOOKUP($C38,Tableau1[],6,0))),$C38&lt;&gt;""),"S","")),"")</f>
        <v/>
      </c>
      <c r="AG38" s="74" t="str">
        <f>IFERROR(IF(AG$4=$D38,"x",IF(AND(((AG$4-$D38)/VLOOKUP($C38,Tableau1[],6,0))=INT(((AG$4-$D38)/VLOOKUP($C38,Tableau1[],6,0))),$C38&lt;&gt;""),"S","")),"")</f>
        <v>S</v>
      </c>
      <c r="AH38" s="90" t="str">
        <f>IFERROR(IF(AH$4=$D38,"x",IF(AND(((AH$4-$D38)/VLOOKUP($C38,Tableau1[],6,0))=INT(((AH$4-$D38)/VLOOKUP($C38,Tableau1[],6,0))),$C38&lt;&gt;""),"S","")),"")</f>
        <v/>
      </c>
      <c r="AI38" s="7"/>
    </row>
    <row r="39" spans="1:35" x14ac:dyDescent="0.25">
      <c r="A39" s="95"/>
      <c r="B39" s="41"/>
      <c r="C39" s="5" t="s">
        <v>217</v>
      </c>
      <c r="D39" s="15">
        <f>IF(ISBLANK(C39),0,VLOOKUP(C39,Tableau1[],2,0))</f>
        <v>0</v>
      </c>
      <c r="E39" s="14">
        <f>IF(ISBLANK(C39),0,VLOOKUP(C39,Tableau1[],7,0))</f>
        <v>15</v>
      </c>
      <c r="F39" s="21">
        <f t="shared" si="4"/>
        <v>6.4999999999999994E-5</v>
      </c>
      <c r="G39" s="76" t="str">
        <f>IFERROR(IF(G$4=$D39,"x",IF(AND(((G$4-$D39)/VLOOKUP($C39,Tableau1[],6,0))=INT(((G$4-$D39)/VLOOKUP($C39,Tableau1[],6,0))),$C39&lt;&gt;""),"S","")),"")</f>
        <v/>
      </c>
      <c r="H39" s="74" t="str">
        <f>IFERROR(IF(H$4=$D39,"x",IF(AND(((H$4-$D39)/VLOOKUP($C39,Tableau1[],6,0))=INT(((H$4-$D39)/VLOOKUP($C39,Tableau1[],6,0))),$C39&lt;&gt;""),"S","")),"")</f>
        <v/>
      </c>
      <c r="I39" s="74" t="str">
        <f>IFERROR(IF(I$4=$D39,"x",IF(AND(((I$4-$D39)/VLOOKUP($C39,Tableau1[],6,0))=INT(((I$4-$D39)/VLOOKUP($C39,Tableau1[],6,0))),$C39&lt;&gt;""),"S","")),"")</f>
        <v/>
      </c>
      <c r="J39" s="74" t="str">
        <f>IFERROR(IF(J$4=$D39,"x",IF(AND(((J$4-$D39)/VLOOKUP($C39,Tableau1[],6,0))=INT(((J$4-$D39)/VLOOKUP($C39,Tableau1[],6,0))),$C39&lt;&gt;""),"S","")),"")</f>
        <v/>
      </c>
      <c r="K39" s="74" t="str">
        <f>IFERROR(IF(K$4=$D39,"x",IF(AND(((K$4-$D39)/VLOOKUP($C39,Tableau1[],6,0))=INT(((K$4-$D39)/VLOOKUP($C39,Tableau1[],6,0))),$C39&lt;&gt;""),"S","")),"")</f>
        <v/>
      </c>
      <c r="L39" s="74" t="str">
        <f>IFERROR(IF(L$4=$D39,"x",IF(AND(((L$4-$D39)/VLOOKUP($C39,Tableau1[],6,0))=INT(((L$4-$D39)/VLOOKUP($C39,Tableau1[],6,0))),$C39&lt;&gt;""),"S","")),"")</f>
        <v/>
      </c>
      <c r="M39" s="74" t="str">
        <f>IFERROR(IF(M$4=$D39,"x",IF(AND(((M$4-$D39)/VLOOKUP($C39,Tableau1[],6,0))=INT(((M$4-$D39)/VLOOKUP($C39,Tableau1[],6,0))),$C39&lt;&gt;""),"S","")),"")</f>
        <v/>
      </c>
      <c r="N39" s="74" t="str">
        <f>IFERROR(IF(N$4=$D39,"x",IF(AND(((N$4-$D39)/VLOOKUP($C39,Tableau1[],6,0))=INT(((N$4-$D39)/VLOOKUP($C39,Tableau1[],6,0))),$C39&lt;&gt;""),"S","")),"")</f>
        <v/>
      </c>
      <c r="O39" s="74" t="str">
        <f>IFERROR(IF(O$4=$D39,"x",IF(AND(((O$4-$D39)/VLOOKUP($C39,Tableau1[],6,0))=INT(((O$4-$D39)/VLOOKUP($C39,Tableau1[],6,0))),$C39&lt;&gt;""),"S","")),"")</f>
        <v/>
      </c>
      <c r="P39" s="74" t="str">
        <f>IFERROR(IF(P$4=$D39,"x",IF(AND(((P$4-$D39)/VLOOKUP($C39,Tableau1[],6,0))=INT(((P$4-$D39)/VLOOKUP($C39,Tableau1[],6,0))),$C39&lt;&gt;""),"S","")),"")</f>
        <v/>
      </c>
      <c r="Q39" s="74" t="str">
        <f>IFERROR(IF(Q$4=$D39,"x",IF(AND(((Q$4-$D39)/VLOOKUP($C39,Tableau1[],6,0))=INT(((Q$4-$D39)/VLOOKUP($C39,Tableau1[],6,0))),$C39&lt;&gt;""),"S","")),"")</f>
        <v/>
      </c>
      <c r="R39" s="74" t="str">
        <f>IFERROR(IF(R$4=$D39,"x",IF(AND(((R$4-$D39)/VLOOKUP($C39,Tableau1[],6,0))=INT(((R$4-$D39)/VLOOKUP($C39,Tableau1[],6,0))),$C39&lt;&gt;""),"S","")),"")</f>
        <v/>
      </c>
      <c r="S39" s="74" t="str">
        <f>IFERROR(IF(S$4=$D39,"x",IF(AND(((S$4-$D39)/VLOOKUP($C39,Tableau1[],6,0))=INT(((S$4-$D39)/VLOOKUP($C39,Tableau1[],6,0))),$C39&lt;&gt;""),"S","")),"")</f>
        <v/>
      </c>
      <c r="T39" s="74" t="str">
        <f>IFERROR(IF(T$4=$D39,"x",IF(AND(((T$4-$D39)/VLOOKUP($C39,Tableau1[],6,0))=INT(((T$4-$D39)/VLOOKUP($C39,Tableau1[],6,0))),$C39&lt;&gt;""),"S","")),"")</f>
        <v/>
      </c>
      <c r="U39" s="74" t="str">
        <f>IFERROR(IF(U$4=$D39,"x",IF(AND(((U$4-$D39)/VLOOKUP($C39,Tableau1[],6,0))=INT(((U$4-$D39)/VLOOKUP($C39,Tableau1[],6,0))),$C39&lt;&gt;""),"S","")),"")</f>
        <v/>
      </c>
      <c r="V39" s="74" t="str">
        <f>IFERROR(IF(V$4=$D39,"x",IF(AND(((V$4-$D39)/VLOOKUP($C39,Tableau1[],6,0))=INT(((V$4-$D39)/VLOOKUP($C39,Tableau1[],6,0))),$C39&lt;&gt;""),"S","")),"")</f>
        <v/>
      </c>
      <c r="W39" s="74" t="str">
        <f>IFERROR(IF(W$4=$D39,"x",IF(AND(((W$4-$D39)/VLOOKUP($C39,Tableau1[],6,0))=INT(((W$4-$D39)/VLOOKUP($C39,Tableau1[],6,0))),$C39&lt;&gt;""),"S","")),"")</f>
        <v/>
      </c>
      <c r="X39" s="74" t="str">
        <f>IFERROR(IF(X$4=$D39,"x",IF(AND(((X$4-$D39)/VLOOKUP($C39,Tableau1[],6,0))=INT(((X$4-$D39)/VLOOKUP($C39,Tableau1[],6,0))),$C39&lt;&gt;""),"S","")),"")</f>
        <v/>
      </c>
      <c r="Y39" s="74" t="str">
        <f>IFERROR(IF(Y$4=$D39,"x",IF(AND(((Y$4-$D39)/VLOOKUP($C39,Tableau1[],6,0))=INT(((Y$4-$D39)/VLOOKUP($C39,Tableau1[],6,0))),$C39&lt;&gt;""),"S","")),"")</f>
        <v/>
      </c>
      <c r="Z39" s="74" t="str">
        <f>IFERROR(IF(Z$4=$D39,"x",IF(AND(((Z$4-$D39)/VLOOKUP($C39,Tableau1[],6,0))=INT(((Z$4-$D39)/VLOOKUP($C39,Tableau1[],6,0))),$C39&lt;&gt;""),"S","")),"")</f>
        <v/>
      </c>
      <c r="AA39" s="74" t="str">
        <f>IFERROR(IF(AA$4=$D39,"x",IF(AND(((AA$4-$D39)/VLOOKUP($C39,Tableau1[],6,0))=INT(((AA$4-$D39)/VLOOKUP($C39,Tableau1[],6,0))),$C39&lt;&gt;""),"S","")),"")</f>
        <v/>
      </c>
      <c r="AB39" s="74" t="str">
        <f>IFERROR(IF(AB$4=$D39,"x",IF(AND(((AB$4-$D39)/VLOOKUP($C39,Tableau1[],6,0))=INT(((AB$4-$D39)/VLOOKUP($C39,Tableau1[],6,0))),$C39&lt;&gt;""),"S","")),"")</f>
        <v/>
      </c>
      <c r="AC39" s="74" t="str">
        <f>IFERROR(IF(AC$4=$D39,"x",IF(AND(((AC$4-$D39)/VLOOKUP($C39,Tableau1[],6,0))=INT(((AC$4-$D39)/VLOOKUP($C39,Tableau1[],6,0))),$C39&lt;&gt;""),"S","")),"")</f>
        <v/>
      </c>
      <c r="AD39" s="74" t="str">
        <f>IFERROR(IF(AD$4=$D39,"x",IF(AND(((AD$4-$D39)/VLOOKUP($C39,Tableau1[],6,0))=INT(((AD$4-$D39)/VLOOKUP($C39,Tableau1[],6,0))),$C39&lt;&gt;""),"S","")),"")</f>
        <v/>
      </c>
      <c r="AE39" s="74" t="str">
        <f>IFERROR(IF(AE$4=$D39,"x",IF(AND(((AE$4-$D39)/VLOOKUP($C39,Tableau1[],6,0))=INT(((AE$4-$D39)/VLOOKUP($C39,Tableau1[],6,0))),$C39&lt;&gt;""),"S","")),"")</f>
        <v/>
      </c>
      <c r="AF39" s="74" t="str">
        <f>IFERROR(IF(AF$4=$D39,"x",IF(AND(((AF$4-$D39)/VLOOKUP($C39,Tableau1[],6,0))=INT(((AF$4-$D39)/VLOOKUP($C39,Tableau1[],6,0))),$C39&lt;&gt;""),"S","")),"")</f>
        <v>S</v>
      </c>
      <c r="AG39" s="74" t="str">
        <f>IFERROR(IF(AG$4=$D39,"x",IF(AND(((AG$4-$D39)/VLOOKUP($C39,Tableau1[],6,0))=INT(((AG$4-$D39)/VLOOKUP($C39,Tableau1[],6,0))),$C39&lt;&gt;""),"S","")),"")</f>
        <v/>
      </c>
      <c r="AH39" s="90" t="str">
        <f>IFERROR(IF(AH$4=$D39,"x",IF(AND(((AH$4-$D39)/VLOOKUP($C39,Tableau1[],6,0))=INT(((AH$4-$D39)/VLOOKUP($C39,Tableau1[],6,0))),$C39&lt;&gt;""),"S","")),"")</f>
        <v/>
      </c>
      <c r="AI39" s="7"/>
    </row>
    <row r="40" spans="1:35" ht="15.75" thickBot="1" x14ac:dyDescent="0.3">
      <c r="A40" s="5"/>
      <c r="B40" s="66">
        <f>B24+B25+B26+B27+B28+B29+B30+B31+B32+B33+B34+B35+B36+B37+B38+B39</f>
        <v>0</v>
      </c>
      <c r="C40" s="67"/>
      <c r="D40" s="52">
        <f>IF(ISBLANK(C40),0,VLOOKUP(C40,Tableau1[],2,0))</f>
        <v>0</v>
      </c>
      <c r="E40" s="62">
        <f>(E24+E25+E26+E27+E28+E29+E30+E31+E32+E33+E34+E35+E36+E37+E38+E39)/60</f>
        <v>2.0499999999999998</v>
      </c>
      <c r="F40" s="38">
        <f t="shared" si="4"/>
        <v>8.8833333333333319E-6</v>
      </c>
      <c r="G40" s="79" t="str">
        <f>IFERROR(IF(G$4=$D40,"x",IF(AND(((G$4-$D40)/VLOOKUP($C40,Tableau1[],6,0))=INT(((G$4-$D40)/VLOOKUP($C40,Tableau1[],6,0))),$C40&lt;&gt;""),"S","")),"")</f>
        <v/>
      </c>
      <c r="H40" s="80" t="str">
        <f>IFERROR(IF(H$4=$D40,"x",IF(AND(((H$4-$D40)/VLOOKUP($C40,Tableau1[],6,0))=INT(((H$4-$D40)/VLOOKUP($C40,Tableau1[],6,0))),$C40&lt;&gt;""),"S","")),"")</f>
        <v/>
      </c>
      <c r="I40" s="80" t="str">
        <f>IFERROR(IF(I$4=$D40,"x",IF(AND(((I$4-$D40)/VLOOKUP($C40,Tableau1[],6,0))=INT(((I$4-$D40)/VLOOKUP($C40,Tableau1[],6,0))),$C40&lt;&gt;""),"S","")),"")</f>
        <v/>
      </c>
      <c r="J40" s="80" t="str">
        <f>IFERROR(IF(J$4=$D40,"x",IF(AND(((J$4-$D40)/VLOOKUP($C40,Tableau1[],6,0))=INT(((J$4-$D40)/VLOOKUP($C40,Tableau1[],6,0))),$C40&lt;&gt;""),"S","")),"")</f>
        <v/>
      </c>
      <c r="K40" s="80" t="str">
        <f>IFERROR(IF(K$4=$D40,"x",IF(AND(((K$4-$D40)/VLOOKUP($C40,Tableau1[],6,0))=INT(((K$4-$D40)/VLOOKUP($C40,Tableau1[],6,0))),$C40&lt;&gt;""),"S","")),"")</f>
        <v/>
      </c>
      <c r="L40" s="80" t="str">
        <f>IFERROR(IF(L$4=$D40,"x",IF(AND(((L$4-$D40)/VLOOKUP($C40,Tableau1[],6,0))=INT(((L$4-$D40)/VLOOKUP($C40,Tableau1[],6,0))),$C40&lt;&gt;""),"S","")),"")</f>
        <v/>
      </c>
      <c r="M40" s="80" t="str">
        <f>IFERROR(IF(M$4=$D40,"x",IF(AND(((M$4-$D40)/VLOOKUP($C40,Tableau1[],6,0))=INT(((M$4-$D40)/VLOOKUP($C40,Tableau1[],6,0))),$C40&lt;&gt;""),"S","")),"")</f>
        <v/>
      </c>
      <c r="N40" s="80" t="str">
        <f>IFERROR(IF(N$4=$D40,"x",IF(AND(((N$4-$D40)/VLOOKUP($C40,Tableau1[],6,0))=INT(((N$4-$D40)/VLOOKUP($C40,Tableau1[],6,0))),$C40&lt;&gt;""),"S","")),"")</f>
        <v/>
      </c>
      <c r="O40" s="80" t="str">
        <f>IFERROR(IF(O$4=$D40,"x",IF(AND(((O$4-$D40)/VLOOKUP($C40,Tableau1[],6,0))=INT(((O$4-$D40)/VLOOKUP($C40,Tableau1[],6,0))),$C40&lt;&gt;""),"S","")),"")</f>
        <v/>
      </c>
      <c r="P40" s="80" t="str">
        <f>IFERROR(IF(P$4=$D40,"x",IF(AND(((P$4-$D40)/VLOOKUP($C40,Tableau1[],6,0))=INT(((P$4-$D40)/VLOOKUP($C40,Tableau1[],6,0))),$C40&lt;&gt;""),"S","")),"")</f>
        <v/>
      </c>
      <c r="Q40" s="80" t="str">
        <f>IFERROR(IF(Q$4=$D40,"x",IF(AND(((Q$4-$D40)/VLOOKUP($C40,Tableau1[],6,0))=INT(((Q$4-$D40)/VLOOKUP($C40,Tableau1[],6,0))),$C40&lt;&gt;""),"S","")),"")</f>
        <v/>
      </c>
      <c r="R40" s="80" t="str">
        <f>IFERROR(IF(R$4=$D40,"x",IF(AND(((R$4-$D40)/VLOOKUP($C40,Tableau1[],6,0))=INT(((R$4-$D40)/VLOOKUP($C40,Tableau1[],6,0))),$C40&lt;&gt;""),"S","")),"")</f>
        <v/>
      </c>
      <c r="S40" s="80" t="str">
        <f>IFERROR(IF(S$4=$D40,"x",IF(AND(((S$4-$D40)/VLOOKUP($C40,Tableau1[],6,0))=INT(((S$4-$D40)/VLOOKUP($C40,Tableau1[],6,0))),$C40&lt;&gt;""),"S","")),"")</f>
        <v/>
      </c>
      <c r="T40" s="80" t="str">
        <f>IFERROR(IF(T$4=$D40,"x",IF(AND(((T$4-$D40)/VLOOKUP($C40,Tableau1[],6,0))=INT(((T$4-$D40)/VLOOKUP($C40,Tableau1[],6,0))),$C40&lt;&gt;""),"S","")),"")</f>
        <v/>
      </c>
      <c r="U40" s="80" t="str">
        <f>IFERROR(IF(U$4=$D40,"x",IF(AND(((U$4-$D40)/VLOOKUP($C40,Tableau1[],6,0))=INT(((U$4-$D40)/VLOOKUP($C40,Tableau1[],6,0))),$C40&lt;&gt;""),"S","")),"")</f>
        <v/>
      </c>
      <c r="V40" s="80" t="str">
        <f>IFERROR(IF(V$4=$D40,"x",IF(AND(((V$4-$D40)/VLOOKUP($C40,Tableau1[],6,0))=INT(((V$4-$D40)/VLOOKUP($C40,Tableau1[],6,0))),$C40&lt;&gt;""),"S","")),"")</f>
        <v/>
      </c>
      <c r="W40" s="80" t="str">
        <f>IFERROR(IF(W$4=$D40,"x",IF(AND(((W$4-$D40)/VLOOKUP($C40,Tableau1[],6,0))=INT(((W$4-$D40)/VLOOKUP($C40,Tableau1[],6,0))),$C40&lt;&gt;""),"S","")),"")</f>
        <v/>
      </c>
      <c r="X40" s="80" t="str">
        <f>IFERROR(IF(X$4=$D40,"x",IF(AND(((X$4-$D40)/VLOOKUP($C40,Tableau1[],6,0))=INT(((X$4-$D40)/VLOOKUP($C40,Tableau1[],6,0))),$C40&lt;&gt;""),"S","")),"")</f>
        <v/>
      </c>
      <c r="Y40" s="80" t="str">
        <f>IFERROR(IF(Y$4=$D40,"x",IF(AND(((Y$4-$D40)/VLOOKUP($C40,Tableau1[],6,0))=INT(((Y$4-$D40)/VLOOKUP($C40,Tableau1[],6,0))),$C40&lt;&gt;""),"S","")),"")</f>
        <v/>
      </c>
      <c r="Z40" s="80" t="str">
        <f>IFERROR(IF(Z$4=$D40,"x",IF(AND(((Z$4-$D40)/VLOOKUP($C40,Tableau1[],6,0))=INT(((Z$4-$D40)/VLOOKUP($C40,Tableau1[],6,0))),$C40&lt;&gt;""),"S","")),"")</f>
        <v/>
      </c>
      <c r="AA40" s="80" t="str">
        <f>IFERROR(IF(AA$4=$D40,"x",IF(AND(((AA$4-$D40)/VLOOKUP($C40,Tableau1[],6,0))=INT(((AA$4-$D40)/VLOOKUP($C40,Tableau1[],6,0))),$C40&lt;&gt;""),"S","")),"")</f>
        <v/>
      </c>
      <c r="AB40" s="80" t="str">
        <f>IFERROR(IF(AB$4=$D40,"x",IF(AND(((AB$4-$D40)/VLOOKUP($C40,Tableau1[],6,0))=INT(((AB$4-$D40)/VLOOKUP($C40,Tableau1[],6,0))),$C40&lt;&gt;""),"S","")),"")</f>
        <v/>
      </c>
      <c r="AC40" s="80" t="str">
        <f>IFERROR(IF(AC$4=$D40,"x",IF(AND(((AC$4-$D40)/VLOOKUP($C40,Tableau1[],6,0))=INT(((AC$4-$D40)/VLOOKUP($C40,Tableau1[],6,0))),$C40&lt;&gt;""),"S","")),"")</f>
        <v/>
      </c>
      <c r="AD40" s="80" t="str">
        <f>IFERROR(IF(AD$4=$D40,"x",IF(AND(((AD$4-$D40)/VLOOKUP($C40,Tableau1[],6,0))=INT(((AD$4-$D40)/VLOOKUP($C40,Tableau1[],6,0))),$C40&lt;&gt;""),"S","")),"")</f>
        <v/>
      </c>
      <c r="AE40" s="80" t="str">
        <f>IFERROR(IF(AE$4=$D40,"x",IF(AND(((AE$4-$D40)/VLOOKUP($C40,Tableau1[],6,0))=INT(((AE$4-$D40)/VLOOKUP($C40,Tableau1[],6,0))),$C40&lt;&gt;""),"S","")),"")</f>
        <v/>
      </c>
      <c r="AF40" s="80" t="str">
        <f>IFERROR(IF(AF$4=$D40,"x",IF(AND(((AF$4-$D40)/VLOOKUP($C40,Tableau1[],6,0))=INT(((AF$4-$D40)/VLOOKUP($C40,Tableau1[],6,0))),$C40&lt;&gt;""),"S","")),"")</f>
        <v/>
      </c>
      <c r="AG40" s="80" t="str">
        <f>IFERROR(IF(AG$4=$D40,"x",IF(AND(((AG$4-$D40)/VLOOKUP($C40,Tableau1[],6,0))=INT(((AG$4-$D40)/VLOOKUP($C40,Tableau1[],6,0))),$C40&lt;&gt;""),"S","")),"")</f>
        <v/>
      </c>
      <c r="AH40" s="92" t="str">
        <f>IFERROR(IF(AH$4=$D40,"x",IF(AND(((AH$4-$D40)/VLOOKUP($C40,Tableau1[],6,0))=INT(((AH$4-$D40)/VLOOKUP($C40,Tableau1[],6,0))),$C40&lt;&gt;""),"S","")),"")</f>
        <v/>
      </c>
      <c r="AI40" s="7"/>
    </row>
    <row r="41" spans="1:35" ht="15.75" thickTop="1" x14ac:dyDescent="0.25">
      <c r="A41" s="95" t="s">
        <v>227</v>
      </c>
      <c r="B41" s="41"/>
      <c r="C41" s="5" t="s">
        <v>186</v>
      </c>
      <c r="D41" s="15">
        <f>IF(ISBLANK(C41),0,VLOOKUP(C41,Tableau1[],2,0))</f>
        <v>0</v>
      </c>
      <c r="E41" s="14">
        <f>IF(ISBLANK(C41),0,VLOOKUP(C41,Tableau1[],7,0))</f>
        <v>20</v>
      </c>
      <c r="F41" s="21">
        <f>D41+((E41*1)/480)</f>
        <v>4.1666666666666664E-2</v>
      </c>
      <c r="G41" s="81" t="str">
        <f>IFERROR(IF(G$4=$D41,"x",IF(AND(((G$4-$D41)/VLOOKUP($C41,Tableau1[],6,0))=INT(((G$4-$D41)/VLOOKUP($C41,Tableau1[],6,0))),$C41&lt;&gt;""),"S","")),"")</f>
        <v/>
      </c>
      <c r="H41" s="82" t="str">
        <f>IFERROR(IF(H$4=$D41,"x",IF(AND(((H$4-$D41)/VLOOKUP($C41,Tableau1[],6,0))=INT(((H$4-$D41)/VLOOKUP($C41,Tableau1[],6,0))),$C41&lt;&gt;""),"S","")),"")</f>
        <v/>
      </c>
      <c r="I41" s="82" t="str">
        <f>IFERROR(IF(I$4=$D41,"x",IF(AND(((I$4-$D41)/VLOOKUP($C41,Tableau1[],6,0))=INT(((I$4-$D41)/VLOOKUP($C41,Tableau1[],6,0))),$C41&lt;&gt;""),"S","")),"")</f>
        <v/>
      </c>
      <c r="J41" s="82" t="str">
        <f>IFERROR(IF(J$4=$D41,"x",IF(AND(((J$4-$D41)/VLOOKUP($C41,Tableau1[],6,0))=INT(((J$4-$D41)/VLOOKUP($C41,Tableau1[],6,0))),$C41&lt;&gt;""),"S","")),"")</f>
        <v/>
      </c>
      <c r="K41" s="82" t="str">
        <f>IFERROR(IF(K$4=$D41,"x",IF(AND(((K$4-$D41)/VLOOKUP($C41,Tableau1[],6,0))=INT(((K$4-$D41)/VLOOKUP($C41,Tableau1[],6,0))),$C41&lt;&gt;""),"S","")),"")</f>
        <v/>
      </c>
      <c r="L41" s="82" t="str">
        <f>IFERROR(IF(L$4=$D41,"x",IF(AND(((L$4-$D41)/VLOOKUP($C41,Tableau1[],6,0))=INT(((L$4-$D41)/VLOOKUP($C41,Tableau1[],6,0))),$C41&lt;&gt;""),"S","")),"")</f>
        <v>S</v>
      </c>
      <c r="M41" s="82" t="str">
        <f>IFERROR(IF(M$4=$D41,"x",IF(AND(((M$4-$D41)/VLOOKUP($C41,Tableau1[],6,0))=INT(((M$4-$D41)/VLOOKUP($C41,Tableau1[],6,0))),$C41&lt;&gt;""),"S","")),"")</f>
        <v/>
      </c>
      <c r="N41" s="82" t="str">
        <f>IFERROR(IF(N$4=$D41,"x",IF(AND(((N$4-$D41)/VLOOKUP($C41,Tableau1[],6,0))=INT(((N$4-$D41)/VLOOKUP($C41,Tableau1[],6,0))),$C41&lt;&gt;""),"S","")),"")</f>
        <v/>
      </c>
      <c r="O41" s="82" t="str">
        <f>IFERROR(IF(O$4=$D41,"x",IF(AND(((O$4-$D41)/VLOOKUP($C41,Tableau1[],6,0))=INT(((O$4-$D41)/VLOOKUP($C41,Tableau1[],6,0))),$C41&lt;&gt;""),"S","")),"")</f>
        <v/>
      </c>
      <c r="P41" s="82" t="str">
        <f>IFERROR(IF(P$4=$D41,"x",IF(AND(((P$4-$D41)/VLOOKUP($C41,Tableau1[],6,0))=INT(((P$4-$D41)/VLOOKUP($C41,Tableau1[],6,0))),$C41&lt;&gt;""),"S","")),"")</f>
        <v/>
      </c>
      <c r="Q41" s="82" t="str">
        <f>IFERROR(IF(Q$4=$D41,"x",IF(AND(((Q$4-$D41)/VLOOKUP($C41,Tableau1[],6,0))=INT(((Q$4-$D41)/VLOOKUP($C41,Tableau1[],6,0))),$C41&lt;&gt;""),"S","")),"")</f>
        <v/>
      </c>
      <c r="R41" s="82" t="str">
        <f>IFERROR(IF(R$4=$D41,"x",IF(AND(((R$4-$D41)/VLOOKUP($C41,Tableau1[],6,0))=INT(((R$4-$D41)/VLOOKUP($C41,Tableau1[],6,0))),$C41&lt;&gt;""),"S","")),"")</f>
        <v/>
      </c>
      <c r="S41" s="82" t="str">
        <f>IFERROR(IF(S$4=$D41,"x",IF(AND(((S$4-$D41)/VLOOKUP($C41,Tableau1[],6,0))=INT(((S$4-$D41)/VLOOKUP($C41,Tableau1[],6,0))),$C41&lt;&gt;""),"S","")),"")</f>
        <v>S</v>
      </c>
      <c r="T41" s="82" t="str">
        <f>IFERROR(IF(T$4=$D41,"x",IF(AND(((T$4-$D41)/VLOOKUP($C41,Tableau1[],6,0))=INT(((T$4-$D41)/VLOOKUP($C41,Tableau1[],6,0))),$C41&lt;&gt;""),"S","")),"")</f>
        <v/>
      </c>
      <c r="U41" s="82" t="str">
        <f>IFERROR(IF(U$4=$D41,"x",IF(AND(((U$4-$D41)/VLOOKUP($C41,Tableau1[],6,0))=INT(((U$4-$D41)/VLOOKUP($C41,Tableau1[],6,0))),$C41&lt;&gt;""),"S","")),"")</f>
        <v/>
      </c>
      <c r="V41" s="82" t="str">
        <f>IFERROR(IF(V$4=$D41,"x",IF(AND(((V$4-$D41)/VLOOKUP($C41,Tableau1[],6,0))=INT(((V$4-$D41)/VLOOKUP($C41,Tableau1[],6,0))),$C41&lt;&gt;""),"S","")),"")</f>
        <v/>
      </c>
      <c r="W41" s="82" t="str">
        <f>IFERROR(IF(W$4=$D41,"x",IF(AND(((W$4-$D41)/VLOOKUP($C41,Tableau1[],6,0))=INT(((W$4-$D41)/VLOOKUP($C41,Tableau1[],6,0))),$C41&lt;&gt;""),"S","")),"")</f>
        <v/>
      </c>
      <c r="X41" s="82" t="str">
        <f>IFERROR(IF(X$4=$D41,"x",IF(AND(((X$4-$D41)/VLOOKUP($C41,Tableau1[],6,0))=INT(((X$4-$D41)/VLOOKUP($C41,Tableau1[],6,0))),$C41&lt;&gt;""),"S","")),"")</f>
        <v/>
      </c>
      <c r="Y41" s="82" t="str">
        <f>IFERROR(IF(Y$4=$D41,"x",IF(AND(((Y$4-$D41)/VLOOKUP($C41,Tableau1[],6,0))=INT(((Y$4-$D41)/VLOOKUP($C41,Tableau1[],6,0))),$C41&lt;&gt;""),"S","")),"")</f>
        <v/>
      </c>
      <c r="Z41" s="82" t="str">
        <f>IFERROR(IF(Z$4=$D41,"x",IF(AND(((Z$4-$D41)/VLOOKUP($C41,Tableau1[],6,0))=INT(((Z$4-$D41)/VLOOKUP($C41,Tableau1[],6,0))),$C41&lt;&gt;""),"S","")),"")</f>
        <v>S</v>
      </c>
      <c r="AA41" s="82" t="str">
        <f>IFERROR(IF(AA$4=$D41,"x",IF(AND(((AA$4-$D41)/VLOOKUP($C41,Tableau1[],6,0))=INT(((AA$4-$D41)/VLOOKUP($C41,Tableau1[],6,0))),$C41&lt;&gt;""),"S","")),"")</f>
        <v/>
      </c>
      <c r="AB41" s="82" t="str">
        <f>IFERROR(IF(AB$4=$D41,"x",IF(AND(((AB$4-$D41)/VLOOKUP($C41,Tableau1[],6,0))=INT(((AB$4-$D41)/VLOOKUP($C41,Tableau1[],6,0))),$C41&lt;&gt;""),"S","")),"")</f>
        <v/>
      </c>
      <c r="AC41" s="82" t="str">
        <f>IFERROR(IF(AC$4=$D41,"x",IF(AND(((AC$4-$D41)/VLOOKUP($C41,Tableau1[],6,0))=INT(((AC$4-$D41)/VLOOKUP($C41,Tableau1[],6,0))),$C41&lt;&gt;""),"S","")),"")</f>
        <v/>
      </c>
      <c r="AD41" s="82" t="str">
        <f>IFERROR(IF(AD$4=$D41,"x",IF(AND(((AD$4-$D41)/VLOOKUP($C41,Tableau1[],6,0))=INT(((AD$4-$D41)/VLOOKUP($C41,Tableau1[],6,0))),$C41&lt;&gt;""),"S","")),"")</f>
        <v/>
      </c>
      <c r="AE41" s="82" t="str">
        <f>IFERROR(IF(AE$4=$D41,"x",IF(AND(((AE$4-$D41)/VLOOKUP($C41,Tableau1[],6,0))=INT(((AE$4-$D41)/VLOOKUP($C41,Tableau1[],6,0))),$C41&lt;&gt;""),"S","")),"")</f>
        <v/>
      </c>
      <c r="AF41" s="82" t="str">
        <f>IFERROR(IF(AF$4=$D41,"x",IF(AND(((AF$4-$D41)/VLOOKUP($C41,Tableau1[],6,0))=INT(((AF$4-$D41)/VLOOKUP($C41,Tableau1[],6,0))),$C41&lt;&gt;""),"S","")),"")</f>
        <v/>
      </c>
      <c r="AG41" s="82" t="str">
        <f>IFERROR(IF(AG$4=$D41,"x",IF(AND(((AG$4-$D41)/VLOOKUP($C41,Tableau1[],6,0))=INT(((AG$4-$D41)/VLOOKUP($C41,Tableau1[],6,0))),$C41&lt;&gt;""),"S","")),"")</f>
        <v>S</v>
      </c>
      <c r="AH41" s="93" t="str">
        <f>IFERROR(IF(AH$4=$D41,"x",IF(AND(((AH$4-$D41)/VLOOKUP($C41,Tableau1[],6,0))=INT(((AH$4-$D41)/VLOOKUP($C41,Tableau1[],6,0))),$C41&lt;&gt;""),"S","")),"")</f>
        <v/>
      </c>
      <c r="AI41" s="7"/>
    </row>
    <row r="42" spans="1:35" x14ac:dyDescent="0.25">
      <c r="A42" s="95"/>
      <c r="B42" s="41"/>
      <c r="C42" s="5" t="s">
        <v>187</v>
      </c>
      <c r="D42" s="15">
        <f>IF(ISBLANK(C42),0,VLOOKUP(C42,Tableau1[],2,0))</f>
        <v>0</v>
      </c>
      <c r="E42" s="14">
        <f>IF(ISBLANK(C42),0,VLOOKUP(C42,Tableau1[],7,0))</f>
        <v>5</v>
      </c>
      <c r="F42" s="21">
        <f t="shared" ref="F42:F57" si="5">D42+((E42*0.00208)/480)</f>
        <v>2.1666666666666667E-5</v>
      </c>
      <c r="G42" s="73" t="str">
        <f>IFERROR(IF(G$4=$D42,"x",IF(AND(((G$4-$D42)/VLOOKUP($C42,Tableau1[],6,0))=INT(((G$4-$D42)/VLOOKUP($C42,Tableau1[],6,0))),$C42&lt;&gt;""),"S","")),"")</f>
        <v/>
      </c>
      <c r="H42" s="75" t="str">
        <f>IFERROR(IF(H$4=$D42,"x",IF(AND(((H$4-$D42)/VLOOKUP($C42,Tableau1[],6,0))=INT(((H$4-$D42)/VLOOKUP($C42,Tableau1[],6,0))),$C42&lt;&gt;""),"S","")),"")</f>
        <v/>
      </c>
      <c r="I42" s="75" t="str">
        <f>IFERROR(IF(I$4=$D42,"x",IF(AND(((I$4-$D42)/VLOOKUP($C42,Tableau1[],6,0))=INT(((I$4-$D42)/VLOOKUP($C42,Tableau1[],6,0))),$C42&lt;&gt;""),"S","")),"")</f>
        <v/>
      </c>
      <c r="J42" s="75" t="str">
        <f>IFERROR(IF(J$4=$D42,"x",IF(AND(((J$4-$D42)/VLOOKUP($C42,Tableau1[],6,0))=INT(((J$4-$D42)/VLOOKUP($C42,Tableau1[],6,0))),$C42&lt;&gt;""),"S","")),"")</f>
        <v/>
      </c>
      <c r="K42" s="75" t="str">
        <f>IFERROR(IF(K$4=$D42,"x",IF(AND(((K$4-$D42)/VLOOKUP($C42,Tableau1[],6,0))=INT(((K$4-$D42)/VLOOKUP($C42,Tableau1[],6,0))),$C42&lt;&gt;""),"S","")),"")</f>
        <v/>
      </c>
      <c r="L42" s="75" t="str">
        <f>IFERROR(IF(L$4=$D42,"x",IF(AND(((L$4-$D42)/VLOOKUP($C42,Tableau1[],6,0))=INT(((L$4-$D42)/VLOOKUP($C42,Tableau1[],6,0))),$C42&lt;&gt;""),"S","")),"")</f>
        <v>S</v>
      </c>
      <c r="M42" s="75" t="str">
        <f>IFERROR(IF(M$4=$D42,"x",IF(AND(((M$4-$D42)/VLOOKUP($C42,Tableau1[],6,0))=INT(((M$4-$D42)/VLOOKUP($C42,Tableau1[],6,0))),$C42&lt;&gt;""),"S","")),"")</f>
        <v/>
      </c>
      <c r="N42" s="75" t="str">
        <f>IFERROR(IF(N$4=$D42,"x",IF(AND(((N$4-$D42)/VLOOKUP($C42,Tableau1[],6,0))=INT(((N$4-$D42)/VLOOKUP($C42,Tableau1[],6,0))),$C42&lt;&gt;""),"S","")),"")</f>
        <v/>
      </c>
      <c r="O42" s="75" t="str">
        <f>IFERROR(IF(O$4=$D42,"x",IF(AND(((O$4-$D42)/VLOOKUP($C42,Tableau1[],6,0))=INT(((O$4-$D42)/VLOOKUP($C42,Tableau1[],6,0))),$C42&lt;&gt;""),"S","")),"")</f>
        <v/>
      </c>
      <c r="P42" s="75" t="str">
        <f>IFERROR(IF(P$4=$D42,"x",IF(AND(((P$4-$D42)/VLOOKUP($C42,Tableau1[],6,0))=INT(((P$4-$D42)/VLOOKUP($C42,Tableau1[],6,0))),$C42&lt;&gt;""),"S","")),"")</f>
        <v/>
      </c>
      <c r="Q42" s="75" t="str">
        <f>IFERROR(IF(Q$4=$D42,"x",IF(AND(((Q$4-$D42)/VLOOKUP($C42,Tableau1[],6,0))=INT(((Q$4-$D42)/VLOOKUP($C42,Tableau1[],6,0))),$C42&lt;&gt;""),"S","")),"")</f>
        <v/>
      </c>
      <c r="R42" s="75" t="str">
        <f>IFERROR(IF(R$4=$D42,"x",IF(AND(((R$4-$D42)/VLOOKUP($C42,Tableau1[],6,0))=INT(((R$4-$D42)/VLOOKUP($C42,Tableau1[],6,0))),$C42&lt;&gt;""),"S","")),"")</f>
        <v/>
      </c>
      <c r="S42" s="75" t="str">
        <f>IFERROR(IF(S$4=$D42,"x",IF(AND(((S$4-$D42)/VLOOKUP($C42,Tableau1[],6,0))=INT(((S$4-$D42)/VLOOKUP($C42,Tableau1[],6,0))),$C42&lt;&gt;""),"S","")),"")</f>
        <v>S</v>
      </c>
      <c r="T42" s="75" t="str">
        <f>IFERROR(IF(T$4=$D42,"x",IF(AND(((T$4-$D42)/VLOOKUP($C42,Tableau1[],6,0))=INT(((T$4-$D42)/VLOOKUP($C42,Tableau1[],6,0))),$C42&lt;&gt;""),"S","")),"")</f>
        <v/>
      </c>
      <c r="U42" s="75" t="str">
        <f>IFERROR(IF(U$4=$D42,"x",IF(AND(((U$4-$D42)/VLOOKUP($C42,Tableau1[],6,0))=INT(((U$4-$D42)/VLOOKUP($C42,Tableau1[],6,0))),$C42&lt;&gt;""),"S","")),"")</f>
        <v/>
      </c>
      <c r="V42" s="75" t="str">
        <f>IFERROR(IF(V$4=$D42,"x",IF(AND(((V$4-$D42)/VLOOKUP($C42,Tableau1[],6,0))=INT(((V$4-$D42)/VLOOKUP($C42,Tableau1[],6,0))),$C42&lt;&gt;""),"S","")),"")</f>
        <v/>
      </c>
      <c r="W42" s="75" t="str">
        <f>IFERROR(IF(W$4=$D42,"x",IF(AND(((W$4-$D42)/VLOOKUP($C42,Tableau1[],6,0))=INT(((W$4-$D42)/VLOOKUP($C42,Tableau1[],6,0))),$C42&lt;&gt;""),"S","")),"")</f>
        <v/>
      </c>
      <c r="X42" s="75" t="str">
        <f>IFERROR(IF(X$4=$D42,"x",IF(AND(((X$4-$D42)/VLOOKUP($C42,Tableau1[],6,0))=INT(((X$4-$D42)/VLOOKUP($C42,Tableau1[],6,0))),$C42&lt;&gt;""),"S","")),"")</f>
        <v/>
      </c>
      <c r="Y42" s="75" t="str">
        <f>IFERROR(IF(Y$4=$D42,"x",IF(AND(((Y$4-$D42)/VLOOKUP($C42,Tableau1[],6,0))=INT(((Y$4-$D42)/VLOOKUP($C42,Tableau1[],6,0))),$C42&lt;&gt;""),"S","")),"")</f>
        <v/>
      </c>
      <c r="Z42" s="75" t="str">
        <f>IFERROR(IF(Z$4=$D42,"x",IF(AND(((Z$4-$D42)/VLOOKUP($C42,Tableau1[],6,0))=INT(((Z$4-$D42)/VLOOKUP($C42,Tableau1[],6,0))),$C42&lt;&gt;""),"S","")),"")</f>
        <v>S</v>
      </c>
      <c r="AA42" s="75" t="str">
        <f>IFERROR(IF(AA$4=$D42,"x",IF(AND(((AA$4-$D42)/VLOOKUP($C42,Tableau1[],6,0))=INT(((AA$4-$D42)/VLOOKUP($C42,Tableau1[],6,0))),$C42&lt;&gt;""),"S","")),"")</f>
        <v/>
      </c>
      <c r="AB42" s="75" t="str">
        <f>IFERROR(IF(AB$4=$D42,"x",IF(AND(((AB$4-$D42)/VLOOKUP($C42,Tableau1[],6,0))=INT(((AB$4-$D42)/VLOOKUP($C42,Tableau1[],6,0))),$C42&lt;&gt;""),"S","")),"")</f>
        <v/>
      </c>
      <c r="AC42" s="75" t="str">
        <f>IFERROR(IF(AC$4=$D42,"x",IF(AND(((AC$4-$D42)/VLOOKUP($C42,Tableau1[],6,0))=INT(((AC$4-$D42)/VLOOKUP($C42,Tableau1[],6,0))),$C42&lt;&gt;""),"S","")),"")</f>
        <v/>
      </c>
      <c r="AD42" s="75" t="str">
        <f>IFERROR(IF(AD$4=$D42,"x",IF(AND(((AD$4-$D42)/VLOOKUP($C42,Tableau1[],6,0))=INT(((AD$4-$D42)/VLOOKUP($C42,Tableau1[],6,0))),$C42&lt;&gt;""),"S","")),"")</f>
        <v/>
      </c>
      <c r="AE42" s="75" t="str">
        <f>IFERROR(IF(AE$4=$D42,"x",IF(AND(((AE$4-$D42)/VLOOKUP($C42,Tableau1[],6,0))=INT(((AE$4-$D42)/VLOOKUP($C42,Tableau1[],6,0))),$C42&lt;&gt;""),"S","")),"")</f>
        <v/>
      </c>
      <c r="AF42" s="75" t="str">
        <f>IFERROR(IF(AF$4=$D42,"x",IF(AND(((AF$4-$D42)/VLOOKUP($C42,Tableau1[],6,0))=INT(((AF$4-$D42)/VLOOKUP($C42,Tableau1[],6,0))),$C42&lt;&gt;""),"S","")),"")</f>
        <v/>
      </c>
      <c r="AG42" s="75" t="str">
        <f>IFERROR(IF(AG$4=$D42,"x",IF(AND(((AG$4-$D42)/VLOOKUP($C42,Tableau1[],6,0))=INT(((AG$4-$D42)/VLOOKUP($C42,Tableau1[],6,0))),$C42&lt;&gt;""),"S","")),"")</f>
        <v>S</v>
      </c>
      <c r="AH42" s="89" t="str">
        <f>IFERROR(IF(AH$4=$D42,"x",IF(AND(((AH$4-$D42)/VLOOKUP($C42,Tableau1[],6,0))=INT(((AH$4-$D42)/VLOOKUP($C42,Tableau1[],6,0))),$C42&lt;&gt;""),"S","")),"")</f>
        <v/>
      </c>
      <c r="AI42" s="7"/>
    </row>
    <row r="43" spans="1:35" x14ac:dyDescent="0.25">
      <c r="A43" s="95"/>
      <c r="B43" s="41"/>
      <c r="C43" s="5" t="s">
        <v>188</v>
      </c>
      <c r="D43" s="15"/>
      <c r="E43" s="14">
        <f>IF(ISBLANK(C43),0,VLOOKUP(C43,Tableau1[],7,0))</f>
        <v>1</v>
      </c>
      <c r="F43" s="21">
        <f t="shared" si="5"/>
        <v>4.3333333333333331E-6</v>
      </c>
      <c r="G43" s="76" t="str">
        <f>IFERROR(IF(G$4=$D43,"x",IF(AND(((G$4-$D43)/VLOOKUP($C43,Tableau1[],6,0))=INT(((G$4-$D43)/VLOOKUP($C43,Tableau1[],6,0))),$C43&lt;&gt;""),"S","")),"")</f>
        <v/>
      </c>
      <c r="H43" s="74" t="str">
        <f>IFERROR(IF(H$4=$D43,"x",IF(AND(((H$4-$D43)/VLOOKUP($C43,Tableau1[],6,0))=INT(((H$4-$D43)/VLOOKUP($C43,Tableau1[],6,0))),$C43&lt;&gt;""),"S","")),"")</f>
        <v/>
      </c>
      <c r="I43" s="74" t="str">
        <f>IFERROR(IF(I$4=$D43,"x",IF(AND(((I$4-$D43)/VLOOKUP($C43,Tableau1[],6,0))=INT(((I$4-$D43)/VLOOKUP($C43,Tableau1[],6,0))),$C43&lt;&gt;""),"S","")),"")</f>
        <v/>
      </c>
      <c r="J43" s="74" t="str">
        <f>IFERROR(IF(J$4=$D43,"x",IF(AND(((J$4-$D43)/VLOOKUP($C43,Tableau1[],6,0))=INT(((J$4-$D43)/VLOOKUP($C43,Tableau1[],6,0))),$C43&lt;&gt;""),"S","")),"")</f>
        <v/>
      </c>
      <c r="K43" s="74" t="str">
        <f>IFERROR(IF(K$4=$D43,"x",IF(AND(((K$4-$D43)/VLOOKUP($C43,Tableau1[],6,0))=INT(((K$4-$D43)/VLOOKUP($C43,Tableau1[],6,0))),$C43&lt;&gt;""),"S","")),"")</f>
        <v/>
      </c>
      <c r="L43" s="74" t="str">
        <f>IFERROR(IF(L$4=$D43,"x",IF(AND(((L$4-$D43)/VLOOKUP($C43,Tableau1[],6,0))=INT(((L$4-$D43)/VLOOKUP($C43,Tableau1[],6,0))),$C43&lt;&gt;""),"S","")),"")</f>
        <v>S</v>
      </c>
      <c r="M43" s="74" t="str">
        <f>IFERROR(IF(M$4=$D43,"x",IF(AND(((M$4-$D43)/VLOOKUP($C43,Tableau1[],6,0))=INT(((M$4-$D43)/VLOOKUP($C43,Tableau1[],6,0))),$C43&lt;&gt;""),"S","")),"")</f>
        <v/>
      </c>
      <c r="N43" s="74" t="str">
        <f>IFERROR(IF(N$4=$D43,"x",IF(AND(((N$4-$D43)/VLOOKUP($C43,Tableau1[],6,0))=INT(((N$4-$D43)/VLOOKUP($C43,Tableau1[],6,0))),$C43&lt;&gt;""),"S","")),"")</f>
        <v/>
      </c>
      <c r="O43" s="74" t="str">
        <f>IFERROR(IF(O$4=$D43,"x",IF(AND(((O$4-$D43)/VLOOKUP($C43,Tableau1[],6,0))=INT(((O$4-$D43)/VLOOKUP($C43,Tableau1[],6,0))),$C43&lt;&gt;""),"S","")),"")</f>
        <v/>
      </c>
      <c r="P43" s="74" t="str">
        <f>IFERROR(IF(P$4=$D43,"x",IF(AND(((P$4-$D43)/VLOOKUP($C43,Tableau1[],6,0))=INT(((P$4-$D43)/VLOOKUP($C43,Tableau1[],6,0))),$C43&lt;&gt;""),"S","")),"")</f>
        <v/>
      </c>
      <c r="Q43" s="74" t="str">
        <f>IFERROR(IF(Q$4=$D43,"x",IF(AND(((Q$4-$D43)/VLOOKUP($C43,Tableau1[],6,0))=INT(((Q$4-$D43)/VLOOKUP($C43,Tableau1[],6,0))),$C43&lt;&gt;""),"S","")),"")</f>
        <v/>
      </c>
      <c r="R43" s="74" t="str">
        <f>IFERROR(IF(R$4=$D43,"x",IF(AND(((R$4-$D43)/VLOOKUP($C43,Tableau1[],6,0))=INT(((R$4-$D43)/VLOOKUP($C43,Tableau1[],6,0))),$C43&lt;&gt;""),"S","")),"")</f>
        <v/>
      </c>
      <c r="S43" s="74" t="str">
        <f>IFERROR(IF(S$4=$D43,"x",IF(AND(((S$4-$D43)/VLOOKUP($C43,Tableau1[],6,0))=INT(((S$4-$D43)/VLOOKUP($C43,Tableau1[],6,0))),$C43&lt;&gt;""),"S","")),"")</f>
        <v>S</v>
      </c>
      <c r="T43" s="74" t="str">
        <f>IFERROR(IF(T$4=$D43,"x",IF(AND(((T$4-$D43)/VLOOKUP($C43,Tableau1[],6,0))=INT(((T$4-$D43)/VLOOKUP($C43,Tableau1[],6,0))),$C43&lt;&gt;""),"S","")),"")</f>
        <v/>
      </c>
      <c r="U43" s="74" t="str">
        <f>IFERROR(IF(U$4=$D43,"x",IF(AND(((U$4-$D43)/VLOOKUP($C43,Tableau1[],6,0))=INT(((U$4-$D43)/VLOOKUP($C43,Tableau1[],6,0))),$C43&lt;&gt;""),"S","")),"")</f>
        <v/>
      </c>
      <c r="V43" s="74" t="str">
        <f>IFERROR(IF(V$4=$D43,"x",IF(AND(((V$4-$D43)/VLOOKUP($C43,Tableau1[],6,0))=INT(((V$4-$D43)/VLOOKUP($C43,Tableau1[],6,0))),$C43&lt;&gt;""),"S","")),"")</f>
        <v/>
      </c>
      <c r="W43" s="74" t="str">
        <f>IFERROR(IF(W$4=$D43,"x",IF(AND(((W$4-$D43)/VLOOKUP($C43,Tableau1[],6,0))=INT(((W$4-$D43)/VLOOKUP($C43,Tableau1[],6,0))),$C43&lt;&gt;""),"S","")),"")</f>
        <v/>
      </c>
      <c r="X43" s="74" t="str">
        <f>IFERROR(IF(X$4=$D43,"x",IF(AND(((X$4-$D43)/VLOOKUP($C43,Tableau1[],6,0))=INT(((X$4-$D43)/VLOOKUP($C43,Tableau1[],6,0))),$C43&lt;&gt;""),"S","")),"")</f>
        <v/>
      </c>
      <c r="Y43" s="74" t="str">
        <f>IFERROR(IF(Y$4=$D43,"x",IF(AND(((Y$4-$D43)/VLOOKUP($C43,Tableau1[],6,0))=INT(((Y$4-$D43)/VLOOKUP($C43,Tableau1[],6,0))),$C43&lt;&gt;""),"S","")),"")</f>
        <v/>
      </c>
      <c r="Z43" s="74" t="str">
        <f>IFERROR(IF(Z$4=$D43,"x",IF(AND(((Z$4-$D43)/VLOOKUP($C43,Tableau1[],6,0))=INT(((Z$4-$D43)/VLOOKUP($C43,Tableau1[],6,0))),$C43&lt;&gt;""),"S","")),"")</f>
        <v>S</v>
      </c>
      <c r="AA43" s="74" t="str">
        <f>IFERROR(IF(AA$4=$D43,"x",IF(AND(((AA$4-$D43)/VLOOKUP($C43,Tableau1[],6,0))=INT(((AA$4-$D43)/VLOOKUP($C43,Tableau1[],6,0))),$C43&lt;&gt;""),"S","")),"")</f>
        <v/>
      </c>
      <c r="AB43" s="74" t="str">
        <f>IFERROR(IF(AB$4=$D43,"x",IF(AND(((AB$4-$D43)/VLOOKUP($C43,Tableau1[],6,0))=INT(((AB$4-$D43)/VLOOKUP($C43,Tableau1[],6,0))),$C43&lt;&gt;""),"S","")),"")</f>
        <v/>
      </c>
      <c r="AC43" s="74" t="str">
        <f>IFERROR(IF(AC$4=$D43,"x",IF(AND(((AC$4-$D43)/VLOOKUP($C43,Tableau1[],6,0))=INT(((AC$4-$D43)/VLOOKUP($C43,Tableau1[],6,0))),$C43&lt;&gt;""),"S","")),"")</f>
        <v/>
      </c>
      <c r="AD43" s="74" t="str">
        <f>IFERROR(IF(AD$4=$D43,"x",IF(AND(((AD$4-$D43)/VLOOKUP($C43,Tableau1[],6,0))=INT(((AD$4-$D43)/VLOOKUP($C43,Tableau1[],6,0))),$C43&lt;&gt;""),"S","")),"")</f>
        <v/>
      </c>
      <c r="AE43" s="74" t="str">
        <f>IFERROR(IF(AE$4=$D43,"x",IF(AND(((AE$4-$D43)/VLOOKUP($C43,Tableau1[],6,0))=INT(((AE$4-$D43)/VLOOKUP($C43,Tableau1[],6,0))),$C43&lt;&gt;""),"S","")),"")</f>
        <v/>
      </c>
      <c r="AF43" s="74" t="str">
        <f>IFERROR(IF(AF$4=$D43,"x",IF(AND(((AF$4-$D43)/VLOOKUP($C43,Tableau1[],6,0))=INT(((AF$4-$D43)/VLOOKUP($C43,Tableau1[],6,0))),$C43&lt;&gt;""),"S","")),"")</f>
        <v/>
      </c>
      <c r="AG43" s="74" t="str">
        <f>IFERROR(IF(AG$4=$D43,"x",IF(AND(((AG$4-$D43)/VLOOKUP($C43,Tableau1[],6,0))=INT(((AG$4-$D43)/VLOOKUP($C43,Tableau1[],6,0))),$C43&lt;&gt;""),"S","")),"")</f>
        <v>S</v>
      </c>
      <c r="AH43" s="90" t="str">
        <f>IFERROR(IF(AH$4=$D43,"x",IF(AND(((AH$4-$D43)/VLOOKUP($C43,Tableau1[],6,0))=INT(((AH$4-$D43)/VLOOKUP($C43,Tableau1[],6,0))),$C43&lt;&gt;""),"S","")),"")</f>
        <v/>
      </c>
      <c r="AI43" s="7"/>
    </row>
    <row r="44" spans="1:35" x14ac:dyDescent="0.25">
      <c r="A44" s="95"/>
      <c r="B44" s="41"/>
      <c r="C44" s="5" t="s">
        <v>189</v>
      </c>
      <c r="D44" s="15">
        <f>IF(ISBLANK(C44),0,VLOOKUP(C44,Tableau1[],2,0))</f>
        <v>0</v>
      </c>
      <c r="E44" s="14">
        <f>IF(ISBLANK(C44),0,VLOOKUP(C44,Tableau1[],7,0))</f>
        <v>5</v>
      </c>
      <c r="F44" s="21">
        <f t="shared" si="5"/>
        <v>2.1666666666666667E-5</v>
      </c>
      <c r="G44" s="76" t="str">
        <f>IFERROR(IF(G$4=$D44,"x",IF(AND(((G$4-$D44)/VLOOKUP($C44,Tableau1[],6,0))=INT(((G$4-$D44)/VLOOKUP($C44,Tableau1[],6,0))),$C44&lt;&gt;""),"S","")),"")</f>
        <v/>
      </c>
      <c r="H44" s="74" t="str">
        <f>IFERROR(IF(H$4=$D44,"x",IF(AND(((H$4-$D44)/VLOOKUP($C44,Tableau1[],6,0))=INT(((H$4-$D44)/VLOOKUP($C44,Tableau1[],6,0))),$C44&lt;&gt;""),"S","")),"")</f>
        <v/>
      </c>
      <c r="I44" s="74" t="str">
        <f>IFERROR(IF(I$4=$D44,"x",IF(AND(((I$4-$D44)/VLOOKUP($C44,Tableau1[],6,0))=INT(((I$4-$D44)/VLOOKUP($C44,Tableau1[],6,0))),$C44&lt;&gt;""),"S","")),"")</f>
        <v/>
      </c>
      <c r="J44" s="74" t="str">
        <f>IFERROR(IF(J$4=$D44,"x",IF(AND(((J$4-$D44)/VLOOKUP($C44,Tableau1[],6,0))=INT(((J$4-$D44)/VLOOKUP($C44,Tableau1[],6,0))),$C44&lt;&gt;""),"S","")),"")</f>
        <v/>
      </c>
      <c r="K44" s="74" t="str">
        <f>IFERROR(IF(K$4=$D44,"x",IF(AND(((K$4-$D44)/VLOOKUP($C44,Tableau1[],6,0))=INT(((K$4-$D44)/VLOOKUP($C44,Tableau1[],6,0))),$C44&lt;&gt;""),"S","")),"")</f>
        <v/>
      </c>
      <c r="L44" s="74" t="str">
        <f>IFERROR(IF(L$4=$D44,"x",IF(AND(((L$4-$D44)/VLOOKUP($C44,Tableau1[],6,0))=INT(((L$4-$D44)/VLOOKUP($C44,Tableau1[],6,0))),$C44&lt;&gt;""),"S","")),"")</f>
        <v>S</v>
      </c>
      <c r="M44" s="74" t="str">
        <f>IFERROR(IF(M$4=$D44,"x",IF(AND(((M$4-$D44)/VLOOKUP($C44,Tableau1[],6,0))=INT(((M$4-$D44)/VLOOKUP($C44,Tableau1[],6,0))),$C44&lt;&gt;""),"S","")),"")</f>
        <v/>
      </c>
      <c r="N44" s="74" t="str">
        <f>IFERROR(IF(N$4=$D44,"x",IF(AND(((N$4-$D44)/VLOOKUP($C44,Tableau1[],6,0))=INT(((N$4-$D44)/VLOOKUP($C44,Tableau1[],6,0))),$C44&lt;&gt;""),"S","")),"")</f>
        <v/>
      </c>
      <c r="O44" s="74" t="str">
        <f>IFERROR(IF(O$4=$D44,"x",IF(AND(((O$4-$D44)/VLOOKUP($C44,Tableau1[],6,0))=INT(((O$4-$D44)/VLOOKUP($C44,Tableau1[],6,0))),$C44&lt;&gt;""),"S","")),"")</f>
        <v/>
      </c>
      <c r="P44" s="74" t="str">
        <f>IFERROR(IF(P$4=$D44,"x",IF(AND(((P$4-$D44)/VLOOKUP($C44,Tableau1[],6,0))=INT(((P$4-$D44)/VLOOKUP($C44,Tableau1[],6,0))),$C44&lt;&gt;""),"S","")),"")</f>
        <v/>
      </c>
      <c r="Q44" s="74" t="str">
        <f>IFERROR(IF(Q$4=$D44,"x",IF(AND(((Q$4-$D44)/VLOOKUP($C44,Tableau1[],6,0))=INT(((Q$4-$D44)/VLOOKUP($C44,Tableau1[],6,0))),$C44&lt;&gt;""),"S","")),"")</f>
        <v/>
      </c>
      <c r="R44" s="74" t="str">
        <f>IFERROR(IF(R$4=$D44,"x",IF(AND(((R$4-$D44)/VLOOKUP($C44,Tableau1[],6,0))=INT(((R$4-$D44)/VLOOKUP($C44,Tableau1[],6,0))),$C44&lt;&gt;""),"S","")),"")</f>
        <v/>
      </c>
      <c r="S44" s="74" t="str">
        <f>IFERROR(IF(S$4=$D44,"x",IF(AND(((S$4-$D44)/VLOOKUP($C44,Tableau1[],6,0))=INT(((S$4-$D44)/VLOOKUP($C44,Tableau1[],6,0))),$C44&lt;&gt;""),"S","")),"")</f>
        <v>S</v>
      </c>
      <c r="T44" s="74" t="str">
        <f>IFERROR(IF(T$4=$D44,"x",IF(AND(((T$4-$D44)/VLOOKUP($C44,Tableau1[],6,0))=INT(((T$4-$D44)/VLOOKUP($C44,Tableau1[],6,0))),$C44&lt;&gt;""),"S","")),"")</f>
        <v/>
      </c>
      <c r="U44" s="74" t="str">
        <f>IFERROR(IF(U$4=$D44,"x",IF(AND(((U$4-$D44)/VLOOKUP($C44,Tableau1[],6,0))=INT(((U$4-$D44)/VLOOKUP($C44,Tableau1[],6,0))),$C44&lt;&gt;""),"S","")),"")</f>
        <v/>
      </c>
      <c r="V44" s="74" t="str">
        <f>IFERROR(IF(V$4=$D44,"x",IF(AND(((V$4-$D44)/VLOOKUP($C44,Tableau1[],6,0))=INT(((V$4-$D44)/VLOOKUP($C44,Tableau1[],6,0))),$C44&lt;&gt;""),"S","")),"")</f>
        <v/>
      </c>
      <c r="W44" s="74" t="str">
        <f>IFERROR(IF(W$4=$D44,"x",IF(AND(((W$4-$D44)/VLOOKUP($C44,Tableau1[],6,0))=INT(((W$4-$D44)/VLOOKUP($C44,Tableau1[],6,0))),$C44&lt;&gt;""),"S","")),"")</f>
        <v/>
      </c>
      <c r="X44" s="74" t="str">
        <f>IFERROR(IF(X$4=$D44,"x",IF(AND(((X$4-$D44)/VLOOKUP($C44,Tableau1[],6,0))=INT(((X$4-$D44)/VLOOKUP($C44,Tableau1[],6,0))),$C44&lt;&gt;""),"S","")),"")</f>
        <v/>
      </c>
      <c r="Y44" s="74" t="str">
        <f>IFERROR(IF(Y$4=$D44,"x",IF(AND(((Y$4-$D44)/VLOOKUP($C44,Tableau1[],6,0))=INT(((Y$4-$D44)/VLOOKUP($C44,Tableau1[],6,0))),$C44&lt;&gt;""),"S","")),"")</f>
        <v/>
      </c>
      <c r="Z44" s="74" t="str">
        <f>IFERROR(IF(Z$4=$D44,"x",IF(AND(((Z$4-$D44)/VLOOKUP($C44,Tableau1[],6,0))=INT(((Z$4-$D44)/VLOOKUP($C44,Tableau1[],6,0))),$C44&lt;&gt;""),"S","")),"")</f>
        <v>S</v>
      </c>
      <c r="AA44" s="74" t="str">
        <f>IFERROR(IF(AA$4=$D44,"x",IF(AND(((AA$4-$D44)/VLOOKUP($C44,Tableau1[],6,0))=INT(((AA$4-$D44)/VLOOKUP($C44,Tableau1[],6,0))),$C44&lt;&gt;""),"S","")),"")</f>
        <v/>
      </c>
      <c r="AB44" s="74" t="str">
        <f>IFERROR(IF(AB$4=$D44,"x",IF(AND(((AB$4-$D44)/VLOOKUP($C44,Tableau1[],6,0))=INT(((AB$4-$D44)/VLOOKUP($C44,Tableau1[],6,0))),$C44&lt;&gt;""),"S","")),"")</f>
        <v/>
      </c>
      <c r="AC44" s="74" t="str">
        <f>IFERROR(IF(AC$4=$D44,"x",IF(AND(((AC$4-$D44)/VLOOKUP($C44,Tableau1[],6,0))=INT(((AC$4-$D44)/VLOOKUP($C44,Tableau1[],6,0))),$C44&lt;&gt;""),"S","")),"")</f>
        <v/>
      </c>
      <c r="AD44" s="74" t="str">
        <f>IFERROR(IF(AD$4=$D44,"x",IF(AND(((AD$4-$D44)/VLOOKUP($C44,Tableau1[],6,0))=INT(((AD$4-$D44)/VLOOKUP($C44,Tableau1[],6,0))),$C44&lt;&gt;""),"S","")),"")</f>
        <v/>
      </c>
      <c r="AE44" s="74" t="str">
        <f>IFERROR(IF(AE$4=$D44,"x",IF(AND(((AE$4-$D44)/VLOOKUP($C44,Tableau1[],6,0))=INT(((AE$4-$D44)/VLOOKUP($C44,Tableau1[],6,0))),$C44&lt;&gt;""),"S","")),"")</f>
        <v/>
      </c>
      <c r="AF44" s="74" t="str">
        <f>IFERROR(IF(AF$4=$D44,"x",IF(AND(((AF$4-$D44)/VLOOKUP($C44,Tableau1[],6,0))=INT(((AF$4-$D44)/VLOOKUP($C44,Tableau1[],6,0))),$C44&lt;&gt;""),"S","")),"")</f>
        <v/>
      </c>
      <c r="AG44" s="74" t="str">
        <f>IFERROR(IF(AG$4=$D44,"x",IF(AND(((AG$4-$D44)/VLOOKUP($C44,Tableau1[],6,0))=INT(((AG$4-$D44)/VLOOKUP($C44,Tableau1[],6,0))),$C44&lt;&gt;""),"S","")),"")</f>
        <v>S</v>
      </c>
      <c r="AH44" s="90" t="str">
        <f>IFERROR(IF(AH$4=$D44,"x",IF(AND(((AH$4-$D44)/VLOOKUP($C44,Tableau1[],6,0))=INT(((AH$4-$D44)/VLOOKUP($C44,Tableau1[],6,0))),$C44&lt;&gt;""),"S","")),"")</f>
        <v/>
      </c>
      <c r="AI44" s="7"/>
    </row>
    <row r="45" spans="1:35" x14ac:dyDescent="0.25">
      <c r="A45" s="95"/>
      <c r="B45" s="41"/>
      <c r="C45" s="5" t="s">
        <v>190</v>
      </c>
      <c r="D45" s="15">
        <f>IF(ISBLANK(C45),0,VLOOKUP(C45,Tableau1[],2,0))</f>
        <v>0</v>
      </c>
      <c r="E45" s="14">
        <f>IF(ISBLANK(C45),0,VLOOKUP(C45,Tableau1[],7,0))</f>
        <v>2</v>
      </c>
      <c r="F45" s="21">
        <f t="shared" si="5"/>
        <v>8.6666666666666661E-6</v>
      </c>
      <c r="G45" s="76" t="str">
        <f>IFERROR(IF(G$4=$D45,"x",IF(AND(((G$4-$D45)/VLOOKUP($C45,Tableau1[],6,0))=INT(((G$4-$D45)/VLOOKUP($C45,Tableau1[],6,0))),$C45&lt;&gt;""),"S","")),"")</f>
        <v/>
      </c>
      <c r="H45" s="74" t="str">
        <f>IFERROR(IF(H$4=$D45,"x",IF(AND(((H$4-$D45)/VLOOKUP($C45,Tableau1[],6,0))=INT(((H$4-$D45)/VLOOKUP($C45,Tableau1[],6,0))),$C45&lt;&gt;""),"S","")),"")</f>
        <v/>
      </c>
      <c r="I45" s="74" t="str">
        <f>IFERROR(IF(I$4=$D45,"x",IF(AND(((I$4-$D45)/VLOOKUP($C45,Tableau1[],6,0))=INT(((I$4-$D45)/VLOOKUP($C45,Tableau1[],6,0))),$C45&lt;&gt;""),"S","")),"")</f>
        <v/>
      </c>
      <c r="J45" s="74" t="str">
        <f>IFERROR(IF(J$4=$D45,"x",IF(AND(((J$4-$D45)/VLOOKUP($C45,Tableau1[],6,0))=INT(((J$4-$D45)/VLOOKUP($C45,Tableau1[],6,0))),$C45&lt;&gt;""),"S","")),"")</f>
        <v/>
      </c>
      <c r="K45" s="74" t="str">
        <f>IFERROR(IF(K$4=$D45,"x",IF(AND(((K$4-$D45)/VLOOKUP($C45,Tableau1[],6,0))=INT(((K$4-$D45)/VLOOKUP($C45,Tableau1[],6,0))),$C45&lt;&gt;""),"S","")),"")</f>
        <v/>
      </c>
      <c r="L45" s="74" t="str">
        <f>IFERROR(IF(L$4=$D45,"x",IF(AND(((L$4-$D45)/VLOOKUP($C45,Tableau1[],6,0))=INT(((L$4-$D45)/VLOOKUP($C45,Tableau1[],6,0))),$C45&lt;&gt;""),"S","")),"")</f>
        <v>S</v>
      </c>
      <c r="M45" s="74" t="str">
        <f>IFERROR(IF(M$4=$D45,"x",IF(AND(((M$4-$D45)/VLOOKUP($C45,Tableau1[],6,0))=INT(((M$4-$D45)/VLOOKUP($C45,Tableau1[],6,0))),$C45&lt;&gt;""),"S","")),"")</f>
        <v/>
      </c>
      <c r="N45" s="74" t="str">
        <f>IFERROR(IF(N$4=$D45,"x",IF(AND(((N$4-$D45)/VLOOKUP($C45,Tableau1[],6,0))=INT(((N$4-$D45)/VLOOKUP($C45,Tableau1[],6,0))),$C45&lt;&gt;""),"S","")),"")</f>
        <v/>
      </c>
      <c r="O45" s="74" t="str">
        <f>IFERROR(IF(O$4=$D45,"x",IF(AND(((O$4-$D45)/VLOOKUP($C45,Tableau1[],6,0))=INT(((O$4-$D45)/VLOOKUP($C45,Tableau1[],6,0))),$C45&lt;&gt;""),"S","")),"")</f>
        <v/>
      </c>
      <c r="P45" s="74" t="str">
        <f>IFERROR(IF(P$4=$D45,"x",IF(AND(((P$4-$D45)/VLOOKUP($C45,Tableau1[],6,0))=INT(((P$4-$D45)/VLOOKUP($C45,Tableau1[],6,0))),$C45&lt;&gt;""),"S","")),"")</f>
        <v/>
      </c>
      <c r="Q45" s="74" t="str">
        <f>IFERROR(IF(Q$4=$D45,"x",IF(AND(((Q$4-$D45)/VLOOKUP($C45,Tableau1[],6,0))=INT(((Q$4-$D45)/VLOOKUP($C45,Tableau1[],6,0))),$C45&lt;&gt;""),"S","")),"")</f>
        <v/>
      </c>
      <c r="R45" s="74" t="str">
        <f>IFERROR(IF(R$4=$D45,"x",IF(AND(((R$4-$D45)/VLOOKUP($C45,Tableau1[],6,0))=INT(((R$4-$D45)/VLOOKUP($C45,Tableau1[],6,0))),$C45&lt;&gt;""),"S","")),"")</f>
        <v/>
      </c>
      <c r="S45" s="74" t="str">
        <f>IFERROR(IF(S$4=$D45,"x",IF(AND(((S$4-$D45)/VLOOKUP($C45,Tableau1[],6,0))=INT(((S$4-$D45)/VLOOKUP($C45,Tableau1[],6,0))),$C45&lt;&gt;""),"S","")),"")</f>
        <v>S</v>
      </c>
      <c r="T45" s="74" t="str">
        <f>IFERROR(IF(T$4=$D45,"x",IF(AND(((T$4-$D45)/VLOOKUP($C45,Tableau1[],6,0))=INT(((T$4-$D45)/VLOOKUP($C45,Tableau1[],6,0))),$C45&lt;&gt;""),"S","")),"")</f>
        <v/>
      </c>
      <c r="U45" s="74" t="str">
        <f>IFERROR(IF(U$4=$D45,"x",IF(AND(((U$4-$D45)/VLOOKUP($C45,Tableau1[],6,0))=INT(((U$4-$D45)/VLOOKUP($C45,Tableau1[],6,0))),$C45&lt;&gt;""),"S","")),"")</f>
        <v/>
      </c>
      <c r="V45" s="74" t="str">
        <f>IFERROR(IF(V$4=$D45,"x",IF(AND(((V$4-$D45)/VLOOKUP($C45,Tableau1[],6,0))=INT(((V$4-$D45)/VLOOKUP($C45,Tableau1[],6,0))),$C45&lt;&gt;""),"S","")),"")</f>
        <v/>
      </c>
      <c r="W45" s="74" t="str">
        <f>IFERROR(IF(W$4=$D45,"x",IF(AND(((W$4-$D45)/VLOOKUP($C45,Tableau1[],6,0))=INT(((W$4-$D45)/VLOOKUP($C45,Tableau1[],6,0))),$C45&lt;&gt;""),"S","")),"")</f>
        <v/>
      </c>
      <c r="X45" s="74" t="str">
        <f>IFERROR(IF(X$4=$D45,"x",IF(AND(((X$4-$D45)/VLOOKUP($C45,Tableau1[],6,0))=INT(((X$4-$D45)/VLOOKUP($C45,Tableau1[],6,0))),$C45&lt;&gt;""),"S","")),"")</f>
        <v/>
      </c>
      <c r="Y45" s="74" t="str">
        <f>IFERROR(IF(Y$4=$D45,"x",IF(AND(((Y$4-$D45)/VLOOKUP($C45,Tableau1[],6,0))=INT(((Y$4-$D45)/VLOOKUP($C45,Tableau1[],6,0))),$C45&lt;&gt;""),"S","")),"")</f>
        <v/>
      </c>
      <c r="Z45" s="74" t="str">
        <f>IFERROR(IF(Z$4=$D45,"x",IF(AND(((Z$4-$D45)/VLOOKUP($C45,Tableau1[],6,0))=INT(((Z$4-$D45)/VLOOKUP($C45,Tableau1[],6,0))),$C45&lt;&gt;""),"S","")),"")</f>
        <v>S</v>
      </c>
      <c r="AA45" s="74" t="str">
        <f>IFERROR(IF(AA$4=$D45,"x",IF(AND(((AA$4-$D45)/VLOOKUP($C45,Tableau1[],6,0))=INT(((AA$4-$D45)/VLOOKUP($C45,Tableau1[],6,0))),$C45&lt;&gt;""),"S","")),"")</f>
        <v/>
      </c>
      <c r="AB45" s="74" t="str">
        <f>IFERROR(IF(AB$4=$D45,"x",IF(AND(((AB$4-$D45)/VLOOKUP($C45,Tableau1[],6,0))=INT(((AB$4-$D45)/VLOOKUP($C45,Tableau1[],6,0))),$C45&lt;&gt;""),"S","")),"")</f>
        <v/>
      </c>
      <c r="AC45" s="74" t="str">
        <f>IFERROR(IF(AC$4=$D45,"x",IF(AND(((AC$4-$D45)/VLOOKUP($C45,Tableau1[],6,0))=INT(((AC$4-$D45)/VLOOKUP($C45,Tableau1[],6,0))),$C45&lt;&gt;""),"S","")),"")</f>
        <v/>
      </c>
      <c r="AD45" s="74" t="str">
        <f>IFERROR(IF(AD$4=$D45,"x",IF(AND(((AD$4-$D45)/VLOOKUP($C45,Tableau1[],6,0))=INT(((AD$4-$D45)/VLOOKUP($C45,Tableau1[],6,0))),$C45&lt;&gt;""),"S","")),"")</f>
        <v/>
      </c>
      <c r="AE45" s="74" t="str">
        <f>IFERROR(IF(AE$4=$D45,"x",IF(AND(((AE$4-$D45)/VLOOKUP($C45,Tableau1[],6,0))=INT(((AE$4-$D45)/VLOOKUP($C45,Tableau1[],6,0))),$C45&lt;&gt;""),"S","")),"")</f>
        <v/>
      </c>
      <c r="AF45" s="74" t="str">
        <f>IFERROR(IF(AF$4=$D45,"x",IF(AND(((AF$4-$D45)/VLOOKUP($C45,Tableau1[],6,0))=INT(((AF$4-$D45)/VLOOKUP($C45,Tableau1[],6,0))),$C45&lt;&gt;""),"S","")),"")</f>
        <v/>
      </c>
      <c r="AG45" s="74" t="str">
        <f>IFERROR(IF(AG$4=$D45,"x",IF(AND(((AG$4-$D45)/VLOOKUP($C45,Tableau1[],6,0))=INT(((AG$4-$D45)/VLOOKUP($C45,Tableau1[],6,0))),$C45&lt;&gt;""),"S","")),"")</f>
        <v>S</v>
      </c>
      <c r="AH45" s="90" t="str">
        <f>IFERROR(IF(AH$4=$D45,"x",IF(AND(((AH$4-$D45)/VLOOKUP($C45,Tableau1[],6,0))=INT(((AH$4-$D45)/VLOOKUP($C45,Tableau1[],6,0))),$C45&lt;&gt;""),"S","")),"")</f>
        <v/>
      </c>
      <c r="AI45" s="7"/>
    </row>
    <row r="46" spans="1:35" x14ac:dyDescent="0.25">
      <c r="A46" s="95"/>
      <c r="B46" s="41"/>
      <c r="C46" s="5" t="s">
        <v>191</v>
      </c>
      <c r="D46" s="15">
        <f>IF(ISBLANK(C46),0,VLOOKUP(C46,Tableau1[],2,0))</f>
        <v>0</v>
      </c>
      <c r="E46" s="14">
        <f>IF(ISBLANK(C46),0,VLOOKUP(C46,Tableau1[],7,0))</f>
        <v>20</v>
      </c>
      <c r="F46" s="21">
        <f t="shared" si="5"/>
        <v>8.6666666666666668E-5</v>
      </c>
      <c r="G46" s="76" t="str">
        <f>IFERROR(IF(G$4=$D46,"x",IF(AND(((G$4-$D46)/VLOOKUP($C46,Tableau1[],6,0))=INT(((G$4-$D46)/VLOOKUP($C46,Tableau1[],6,0))),$C46&lt;&gt;""),"S","")),"")</f>
        <v/>
      </c>
      <c r="H46" s="74" t="str">
        <f>IFERROR(IF(H$4=$D46,"x",IF(AND(((H$4-$D46)/VLOOKUP($C46,Tableau1[],6,0))=INT(((H$4-$D46)/VLOOKUP($C46,Tableau1[],6,0))),$C46&lt;&gt;""),"S","")),"")</f>
        <v/>
      </c>
      <c r="I46" s="74" t="str">
        <f>IFERROR(IF(I$4=$D46,"x",IF(AND(((I$4-$D46)/VLOOKUP($C46,Tableau1[],6,0))=INT(((I$4-$D46)/VLOOKUP($C46,Tableau1[],6,0))),$C46&lt;&gt;""),"S","")),"")</f>
        <v/>
      </c>
      <c r="J46" s="74" t="str">
        <f>IFERROR(IF(J$4=$D46,"x",IF(AND(((J$4-$D46)/VLOOKUP($C46,Tableau1[],6,0))=INT(((J$4-$D46)/VLOOKUP($C46,Tableau1[],6,0))),$C46&lt;&gt;""),"S","")),"")</f>
        <v/>
      </c>
      <c r="K46" s="74" t="str">
        <f>IFERROR(IF(K$4=$D46,"x",IF(AND(((K$4-$D46)/VLOOKUP($C46,Tableau1[],6,0))=INT(((K$4-$D46)/VLOOKUP($C46,Tableau1[],6,0))),$C46&lt;&gt;""),"S","")),"")</f>
        <v/>
      </c>
      <c r="L46" s="74" t="str">
        <f>IFERROR(IF(L$4=$D46,"x",IF(AND(((L$4-$D46)/VLOOKUP($C46,Tableau1[],6,0))=INT(((L$4-$D46)/VLOOKUP($C46,Tableau1[],6,0))),$C46&lt;&gt;""),"S","")),"")</f>
        <v>S</v>
      </c>
      <c r="M46" s="74" t="str">
        <f>IFERROR(IF(M$4=$D46,"x",IF(AND(((M$4-$D46)/VLOOKUP($C46,Tableau1[],6,0))=INT(((M$4-$D46)/VLOOKUP($C46,Tableau1[],6,0))),$C46&lt;&gt;""),"S","")),"")</f>
        <v/>
      </c>
      <c r="N46" s="74" t="str">
        <f>IFERROR(IF(N$4=$D46,"x",IF(AND(((N$4-$D46)/VLOOKUP($C46,Tableau1[],6,0))=INT(((N$4-$D46)/VLOOKUP($C46,Tableau1[],6,0))),$C46&lt;&gt;""),"S","")),"")</f>
        <v/>
      </c>
      <c r="O46" s="74" t="str">
        <f>IFERROR(IF(O$4=$D46,"x",IF(AND(((O$4-$D46)/VLOOKUP($C46,Tableau1[],6,0))=INT(((O$4-$D46)/VLOOKUP($C46,Tableau1[],6,0))),$C46&lt;&gt;""),"S","")),"")</f>
        <v/>
      </c>
      <c r="P46" s="74" t="str">
        <f>IFERROR(IF(P$4=$D46,"x",IF(AND(((P$4-$D46)/VLOOKUP($C46,Tableau1[],6,0))=INT(((P$4-$D46)/VLOOKUP($C46,Tableau1[],6,0))),$C46&lt;&gt;""),"S","")),"")</f>
        <v/>
      </c>
      <c r="Q46" s="74" t="str">
        <f>IFERROR(IF(Q$4=$D46,"x",IF(AND(((Q$4-$D46)/VLOOKUP($C46,Tableau1[],6,0))=INT(((Q$4-$D46)/VLOOKUP($C46,Tableau1[],6,0))),$C46&lt;&gt;""),"S","")),"")</f>
        <v/>
      </c>
      <c r="R46" s="74" t="str">
        <f>IFERROR(IF(R$4=$D46,"x",IF(AND(((R$4-$D46)/VLOOKUP($C46,Tableau1[],6,0))=INT(((R$4-$D46)/VLOOKUP($C46,Tableau1[],6,0))),$C46&lt;&gt;""),"S","")),"")</f>
        <v/>
      </c>
      <c r="S46" s="74" t="str">
        <f>IFERROR(IF(S$4=$D46,"x",IF(AND(((S$4-$D46)/VLOOKUP($C46,Tableau1[],6,0))=INT(((S$4-$D46)/VLOOKUP($C46,Tableau1[],6,0))),$C46&lt;&gt;""),"S","")),"")</f>
        <v>S</v>
      </c>
      <c r="T46" s="74" t="str">
        <f>IFERROR(IF(T$4=$D46,"x",IF(AND(((T$4-$D46)/VLOOKUP($C46,Tableau1[],6,0))=INT(((T$4-$D46)/VLOOKUP($C46,Tableau1[],6,0))),$C46&lt;&gt;""),"S","")),"")</f>
        <v/>
      </c>
      <c r="U46" s="74" t="str">
        <f>IFERROR(IF(U$4=$D46,"x",IF(AND(((U$4-$D46)/VLOOKUP($C46,Tableau1[],6,0))=INT(((U$4-$D46)/VLOOKUP($C46,Tableau1[],6,0))),$C46&lt;&gt;""),"S","")),"")</f>
        <v/>
      </c>
      <c r="V46" s="74" t="str">
        <f>IFERROR(IF(V$4=$D46,"x",IF(AND(((V$4-$D46)/VLOOKUP($C46,Tableau1[],6,0))=INT(((V$4-$D46)/VLOOKUP($C46,Tableau1[],6,0))),$C46&lt;&gt;""),"S","")),"")</f>
        <v/>
      </c>
      <c r="W46" s="74" t="str">
        <f>IFERROR(IF(W$4=$D46,"x",IF(AND(((W$4-$D46)/VLOOKUP($C46,Tableau1[],6,0))=INT(((W$4-$D46)/VLOOKUP($C46,Tableau1[],6,0))),$C46&lt;&gt;""),"S","")),"")</f>
        <v/>
      </c>
      <c r="X46" s="74" t="str">
        <f>IFERROR(IF(X$4=$D46,"x",IF(AND(((X$4-$D46)/VLOOKUP($C46,Tableau1[],6,0))=INT(((X$4-$D46)/VLOOKUP($C46,Tableau1[],6,0))),$C46&lt;&gt;""),"S","")),"")</f>
        <v/>
      </c>
      <c r="Y46" s="74" t="str">
        <f>IFERROR(IF(Y$4=$D46,"x",IF(AND(((Y$4-$D46)/VLOOKUP($C46,Tableau1[],6,0))=INT(((Y$4-$D46)/VLOOKUP($C46,Tableau1[],6,0))),$C46&lt;&gt;""),"S","")),"")</f>
        <v/>
      </c>
      <c r="Z46" s="74" t="str">
        <f>IFERROR(IF(Z$4=$D46,"x",IF(AND(((Z$4-$D46)/VLOOKUP($C46,Tableau1[],6,0))=INT(((Z$4-$D46)/VLOOKUP($C46,Tableau1[],6,0))),$C46&lt;&gt;""),"S","")),"")</f>
        <v>S</v>
      </c>
      <c r="AA46" s="74" t="str">
        <f>IFERROR(IF(AA$4=$D46,"x",IF(AND(((AA$4-$D46)/VLOOKUP($C46,Tableau1[],6,0))=INT(((AA$4-$D46)/VLOOKUP($C46,Tableau1[],6,0))),$C46&lt;&gt;""),"S","")),"")</f>
        <v/>
      </c>
      <c r="AB46" s="74" t="str">
        <f>IFERROR(IF(AB$4=$D46,"x",IF(AND(((AB$4-$D46)/VLOOKUP($C46,Tableau1[],6,0))=INT(((AB$4-$D46)/VLOOKUP($C46,Tableau1[],6,0))),$C46&lt;&gt;""),"S","")),"")</f>
        <v/>
      </c>
      <c r="AC46" s="74" t="str">
        <f>IFERROR(IF(AC$4=$D46,"x",IF(AND(((AC$4-$D46)/VLOOKUP($C46,Tableau1[],6,0))=INT(((AC$4-$D46)/VLOOKUP($C46,Tableau1[],6,0))),$C46&lt;&gt;""),"S","")),"")</f>
        <v/>
      </c>
      <c r="AD46" s="74" t="str">
        <f>IFERROR(IF(AD$4=$D46,"x",IF(AND(((AD$4-$D46)/VLOOKUP($C46,Tableau1[],6,0))=INT(((AD$4-$D46)/VLOOKUP($C46,Tableau1[],6,0))),$C46&lt;&gt;""),"S","")),"")</f>
        <v/>
      </c>
      <c r="AE46" s="74" t="str">
        <f>IFERROR(IF(AE$4=$D46,"x",IF(AND(((AE$4-$D46)/VLOOKUP($C46,Tableau1[],6,0))=INT(((AE$4-$D46)/VLOOKUP($C46,Tableau1[],6,0))),$C46&lt;&gt;""),"S","")),"")</f>
        <v/>
      </c>
      <c r="AF46" s="74" t="str">
        <f>IFERROR(IF(AF$4=$D46,"x",IF(AND(((AF$4-$D46)/VLOOKUP($C46,Tableau1[],6,0))=INT(((AF$4-$D46)/VLOOKUP($C46,Tableau1[],6,0))),$C46&lt;&gt;""),"S","")),"")</f>
        <v/>
      </c>
      <c r="AG46" s="74" t="str">
        <f>IFERROR(IF(AG$4=$D46,"x",IF(AND(((AG$4-$D46)/VLOOKUP($C46,Tableau1[],6,0))=INT(((AG$4-$D46)/VLOOKUP($C46,Tableau1[],6,0))),$C46&lt;&gt;""),"S","")),"")</f>
        <v>S</v>
      </c>
      <c r="AH46" s="90" t="str">
        <f>IFERROR(IF(AH$4=$D46,"x",IF(AND(((AH$4-$D46)/VLOOKUP($C46,Tableau1[],6,0))=INT(((AH$4-$D46)/VLOOKUP($C46,Tableau1[],6,0))),$C46&lt;&gt;""),"S","")),"")</f>
        <v/>
      </c>
      <c r="AI46" s="7"/>
    </row>
    <row r="47" spans="1:35" x14ac:dyDescent="0.25">
      <c r="A47" s="95"/>
      <c r="B47" s="41"/>
      <c r="C47" s="5" t="s">
        <v>192</v>
      </c>
      <c r="D47" s="15">
        <f>IF(ISBLANK(C47),0,VLOOKUP(C47,Tableau1[],2,0))</f>
        <v>0</v>
      </c>
      <c r="E47" s="14">
        <f>IF(ISBLANK(C47),0,VLOOKUP(C47,Tableau1[],7,0))</f>
        <v>20</v>
      </c>
      <c r="F47" s="21">
        <f t="shared" si="5"/>
        <v>8.6666666666666668E-5</v>
      </c>
      <c r="G47" s="76" t="str">
        <f>IFERROR(IF(G$4=$D47,"x",IF(AND(((G$4-$D47)/VLOOKUP($C47,Tableau1[],6,0))=INT(((G$4-$D47)/VLOOKUP($C47,Tableau1[],6,0))),$C47&lt;&gt;""),"S","")),"")</f>
        <v/>
      </c>
      <c r="H47" s="74" t="str">
        <f>IFERROR(IF(H$4=$D47,"x",IF(AND(((H$4-$D47)/VLOOKUP($C47,Tableau1[],6,0))=INT(((H$4-$D47)/VLOOKUP($C47,Tableau1[],6,0))),$C47&lt;&gt;""),"S","")),"")</f>
        <v/>
      </c>
      <c r="I47" s="74" t="str">
        <f>IFERROR(IF(I$4=$D47,"x",IF(AND(((I$4-$D47)/VLOOKUP($C47,Tableau1[],6,0))=INT(((I$4-$D47)/VLOOKUP($C47,Tableau1[],6,0))),$C47&lt;&gt;""),"S","")),"")</f>
        <v/>
      </c>
      <c r="J47" s="74" t="str">
        <f>IFERROR(IF(J$4=$D47,"x",IF(AND(((J$4-$D47)/VLOOKUP($C47,Tableau1[],6,0))=INT(((J$4-$D47)/VLOOKUP($C47,Tableau1[],6,0))),$C47&lt;&gt;""),"S","")),"")</f>
        <v/>
      </c>
      <c r="K47" s="74" t="str">
        <f>IFERROR(IF(K$4=$D47,"x",IF(AND(((K$4-$D47)/VLOOKUP($C47,Tableau1[],6,0))=INT(((K$4-$D47)/VLOOKUP($C47,Tableau1[],6,0))),$C47&lt;&gt;""),"S","")),"")</f>
        <v/>
      </c>
      <c r="L47" s="74" t="str">
        <f>IFERROR(IF(L$4=$D47,"x",IF(AND(((L$4-$D47)/VLOOKUP($C47,Tableau1[],6,0))=INT(((L$4-$D47)/VLOOKUP($C47,Tableau1[],6,0))),$C47&lt;&gt;""),"S","")),"")</f>
        <v/>
      </c>
      <c r="M47" s="74" t="str">
        <f>IFERROR(IF(M$4=$D47,"x",IF(AND(((M$4-$D47)/VLOOKUP($C47,Tableau1[],6,0))=INT(((M$4-$D47)/VLOOKUP($C47,Tableau1[],6,0))),$C47&lt;&gt;""),"S","")),"")</f>
        <v/>
      </c>
      <c r="N47" s="74" t="str">
        <f>IFERROR(IF(N$4=$D47,"x",IF(AND(((N$4-$D47)/VLOOKUP($C47,Tableau1[],6,0))=INT(((N$4-$D47)/VLOOKUP($C47,Tableau1[],6,0))),$C47&lt;&gt;""),"S","")),"")</f>
        <v/>
      </c>
      <c r="O47" s="74" t="str">
        <f>IFERROR(IF(O$4=$D47,"x",IF(AND(((O$4-$D47)/VLOOKUP($C47,Tableau1[],6,0))=INT(((O$4-$D47)/VLOOKUP($C47,Tableau1[],6,0))),$C47&lt;&gt;""),"S","")),"")</f>
        <v/>
      </c>
      <c r="P47" s="74" t="str">
        <f>IFERROR(IF(P$4=$D47,"x",IF(AND(((P$4-$D47)/VLOOKUP($C47,Tableau1[],6,0))=INT(((P$4-$D47)/VLOOKUP($C47,Tableau1[],6,0))),$C47&lt;&gt;""),"S","")),"")</f>
        <v/>
      </c>
      <c r="Q47" s="74" t="str">
        <f>IFERROR(IF(Q$4=$D47,"x",IF(AND(((Q$4-$D47)/VLOOKUP($C47,Tableau1[],6,0))=INT(((Q$4-$D47)/VLOOKUP($C47,Tableau1[],6,0))),$C47&lt;&gt;""),"S","")),"")</f>
        <v>S</v>
      </c>
      <c r="R47" s="74" t="str">
        <f>IFERROR(IF(R$4=$D47,"x",IF(AND(((R$4-$D47)/VLOOKUP($C47,Tableau1[],6,0))=INT(((R$4-$D47)/VLOOKUP($C47,Tableau1[],6,0))),$C47&lt;&gt;""),"S","")),"")</f>
        <v/>
      </c>
      <c r="S47" s="74" t="str">
        <f>IFERROR(IF(S$4=$D47,"x",IF(AND(((S$4-$D47)/VLOOKUP($C47,Tableau1[],6,0))=INT(((S$4-$D47)/VLOOKUP($C47,Tableau1[],6,0))),$C47&lt;&gt;""),"S","")),"")</f>
        <v/>
      </c>
      <c r="T47" s="74" t="str">
        <f>IFERROR(IF(T$4=$D47,"x",IF(AND(((T$4-$D47)/VLOOKUP($C47,Tableau1[],6,0))=INT(((T$4-$D47)/VLOOKUP($C47,Tableau1[],6,0))),$C47&lt;&gt;""),"S","")),"")</f>
        <v/>
      </c>
      <c r="U47" s="74" t="str">
        <f>IFERROR(IF(U$4=$D47,"x",IF(AND(((U$4-$D47)/VLOOKUP($C47,Tableau1[],6,0))=INT(((U$4-$D47)/VLOOKUP($C47,Tableau1[],6,0))),$C47&lt;&gt;""),"S","")),"")</f>
        <v/>
      </c>
      <c r="V47" s="74" t="str">
        <f>IFERROR(IF(V$4=$D47,"x",IF(AND(((V$4-$D47)/VLOOKUP($C47,Tableau1[],6,0))=INT(((V$4-$D47)/VLOOKUP($C47,Tableau1[],6,0))),$C47&lt;&gt;""),"S","")),"")</f>
        <v/>
      </c>
      <c r="W47" s="74" t="str">
        <f>IFERROR(IF(W$4=$D47,"x",IF(AND(((W$4-$D47)/VLOOKUP($C47,Tableau1[],6,0))=INT(((W$4-$D47)/VLOOKUP($C47,Tableau1[],6,0))),$C47&lt;&gt;""),"S","")),"")</f>
        <v/>
      </c>
      <c r="X47" s="74" t="str">
        <f>IFERROR(IF(X$4=$D47,"x",IF(AND(((X$4-$D47)/VLOOKUP($C47,Tableau1[],6,0))=INT(((X$4-$D47)/VLOOKUP($C47,Tableau1[],6,0))),$C47&lt;&gt;""),"S","")),"")</f>
        <v/>
      </c>
      <c r="Y47" s="74" t="str">
        <f>IFERROR(IF(Y$4=$D47,"x",IF(AND(((Y$4-$D47)/VLOOKUP($C47,Tableau1[],6,0))=INT(((Y$4-$D47)/VLOOKUP($C47,Tableau1[],6,0))),$C47&lt;&gt;""),"S","")),"")</f>
        <v/>
      </c>
      <c r="Z47" s="74" t="str">
        <f>IFERROR(IF(Z$4=$D47,"x",IF(AND(((Z$4-$D47)/VLOOKUP($C47,Tableau1[],6,0))=INT(((Z$4-$D47)/VLOOKUP($C47,Tableau1[],6,0))),$C47&lt;&gt;""),"S","")),"")</f>
        <v/>
      </c>
      <c r="AA47" s="74" t="str">
        <f>IFERROR(IF(AA$4=$D47,"x",IF(AND(((AA$4-$D47)/VLOOKUP($C47,Tableau1[],6,0))=INT(((AA$4-$D47)/VLOOKUP($C47,Tableau1[],6,0))),$C47&lt;&gt;""),"S","")),"")</f>
        <v/>
      </c>
      <c r="AB47" s="74" t="str">
        <f>IFERROR(IF(AB$4=$D47,"x",IF(AND(((AB$4-$D47)/VLOOKUP($C47,Tableau1[],6,0))=INT(((AB$4-$D47)/VLOOKUP($C47,Tableau1[],6,0))),$C47&lt;&gt;""),"S","")),"")</f>
        <v/>
      </c>
      <c r="AC47" s="74" t="str">
        <f>IFERROR(IF(AC$4=$D47,"x",IF(AND(((AC$4-$D47)/VLOOKUP($C47,Tableau1[],6,0))=INT(((AC$4-$D47)/VLOOKUP($C47,Tableau1[],6,0))),$C47&lt;&gt;""),"S","")),"")</f>
        <v/>
      </c>
      <c r="AD47" s="74" t="str">
        <f>IFERROR(IF(AD$4=$D47,"x",IF(AND(((AD$4-$D47)/VLOOKUP($C47,Tableau1[],6,0))=INT(((AD$4-$D47)/VLOOKUP($C47,Tableau1[],6,0))),$C47&lt;&gt;""),"S","")),"")</f>
        <v/>
      </c>
      <c r="AE47" s="74" t="str">
        <f>IFERROR(IF(AE$4=$D47,"x",IF(AND(((AE$4-$D47)/VLOOKUP($C47,Tableau1[],6,0))=INT(((AE$4-$D47)/VLOOKUP($C47,Tableau1[],6,0))),$C47&lt;&gt;""),"S","")),"")</f>
        <v/>
      </c>
      <c r="AF47" s="74" t="str">
        <f>IFERROR(IF(AF$4=$D47,"x",IF(AND(((AF$4-$D47)/VLOOKUP($C47,Tableau1[],6,0))=INT(((AF$4-$D47)/VLOOKUP($C47,Tableau1[],6,0))),$C47&lt;&gt;""),"S","")),"")</f>
        <v>S</v>
      </c>
      <c r="AG47" s="74" t="str">
        <f>IFERROR(IF(AG$4=$D47,"x",IF(AND(((AG$4-$D47)/VLOOKUP($C47,Tableau1[],6,0))=INT(((AG$4-$D47)/VLOOKUP($C47,Tableau1[],6,0))),$C47&lt;&gt;""),"S","")),"")</f>
        <v/>
      </c>
      <c r="AH47" s="90" t="str">
        <f>IFERROR(IF(AH$4=$D47,"x",IF(AND(((AH$4-$D47)/VLOOKUP($C47,Tableau1[],6,0))=INT(((AH$4-$D47)/VLOOKUP($C47,Tableau1[],6,0))),$C47&lt;&gt;""),"S","")),"")</f>
        <v/>
      </c>
      <c r="AI47" s="7"/>
    </row>
    <row r="48" spans="1:35" x14ac:dyDescent="0.25">
      <c r="A48" s="95"/>
      <c r="B48" s="41"/>
      <c r="C48" s="5" t="s">
        <v>193</v>
      </c>
      <c r="D48" s="15"/>
      <c r="E48" s="14">
        <f>IF(ISBLANK(C48),0,VLOOKUP(C48,Tableau1[],7,0))</f>
        <v>10</v>
      </c>
      <c r="F48" s="21">
        <f t="shared" si="5"/>
        <v>4.3333333333333334E-5</v>
      </c>
      <c r="G48" s="76" t="str">
        <f>IFERROR(IF(G$4=$D48,"x",IF(AND(((G$4-$D48)/VLOOKUP($C48,Tableau1[],6,0))=INT(((G$4-$D48)/VLOOKUP($C48,Tableau1[],6,0))),$C48&lt;&gt;""),"S","")),"")</f>
        <v/>
      </c>
      <c r="H48" s="74" t="str">
        <f>IFERROR(IF(H$4=$D48,"x",IF(AND(((H$4-$D48)/VLOOKUP($C48,Tableau1[],6,0))=INT(((H$4-$D48)/VLOOKUP($C48,Tableau1[],6,0))),$C48&lt;&gt;""),"S","")),"")</f>
        <v/>
      </c>
      <c r="I48" s="74" t="str">
        <f>IFERROR(IF(I$4=$D48,"x",IF(AND(((I$4-$D48)/VLOOKUP($C48,Tableau1[],6,0))=INT(((I$4-$D48)/VLOOKUP($C48,Tableau1[],6,0))),$C48&lt;&gt;""),"S","")),"")</f>
        <v/>
      </c>
      <c r="J48" s="74" t="str">
        <f>IFERROR(IF(J$4=$D48,"x",IF(AND(((J$4-$D48)/VLOOKUP($C48,Tableau1[],6,0))=INT(((J$4-$D48)/VLOOKUP($C48,Tableau1[],6,0))),$C48&lt;&gt;""),"S","")),"")</f>
        <v/>
      </c>
      <c r="K48" s="74" t="str">
        <f>IFERROR(IF(K$4=$D48,"x",IF(AND(((K$4-$D48)/VLOOKUP($C48,Tableau1[],6,0))=INT(((K$4-$D48)/VLOOKUP($C48,Tableau1[],6,0))),$C48&lt;&gt;""),"S","")),"")</f>
        <v/>
      </c>
      <c r="L48" s="74" t="str">
        <f>IFERROR(IF(L$4=$D48,"x",IF(AND(((L$4-$D48)/VLOOKUP($C48,Tableau1[],6,0))=INT(((L$4-$D48)/VLOOKUP($C48,Tableau1[],6,0))),$C48&lt;&gt;""),"S","")),"")</f>
        <v/>
      </c>
      <c r="M48" s="74" t="str">
        <f>IFERROR(IF(M$4=$D48,"x",IF(AND(((M$4-$D48)/VLOOKUP($C48,Tableau1[],6,0))=INT(((M$4-$D48)/VLOOKUP($C48,Tableau1[],6,0))),$C48&lt;&gt;""),"S","")),"")</f>
        <v/>
      </c>
      <c r="N48" s="74" t="str">
        <f>IFERROR(IF(N$4=$D48,"x",IF(AND(((N$4-$D48)/VLOOKUP($C48,Tableau1[],6,0))=INT(((N$4-$D48)/VLOOKUP($C48,Tableau1[],6,0))),$C48&lt;&gt;""),"S","")),"")</f>
        <v/>
      </c>
      <c r="O48" s="74" t="str">
        <f>IFERROR(IF(O$4=$D48,"x",IF(AND(((O$4-$D48)/VLOOKUP($C48,Tableau1[],6,0))=INT(((O$4-$D48)/VLOOKUP($C48,Tableau1[],6,0))),$C48&lt;&gt;""),"S","")),"")</f>
        <v/>
      </c>
      <c r="P48" s="74" t="str">
        <f>IFERROR(IF(P$4=$D48,"x",IF(AND(((P$4-$D48)/VLOOKUP($C48,Tableau1[],6,0))=INT(((P$4-$D48)/VLOOKUP($C48,Tableau1[],6,0))),$C48&lt;&gt;""),"S","")),"")</f>
        <v/>
      </c>
      <c r="Q48" s="74" t="str">
        <f>IFERROR(IF(Q$4=$D48,"x",IF(AND(((Q$4-$D48)/VLOOKUP($C48,Tableau1[],6,0))=INT(((Q$4-$D48)/VLOOKUP($C48,Tableau1[],6,0))),$C48&lt;&gt;""),"S","")),"")</f>
        <v>S</v>
      </c>
      <c r="R48" s="74" t="str">
        <f>IFERROR(IF(R$4=$D48,"x",IF(AND(((R$4-$D48)/VLOOKUP($C48,Tableau1[],6,0))=INT(((R$4-$D48)/VLOOKUP($C48,Tableau1[],6,0))),$C48&lt;&gt;""),"S","")),"")</f>
        <v/>
      </c>
      <c r="S48" s="74" t="str">
        <f>IFERROR(IF(S$4=$D48,"x",IF(AND(((S$4-$D48)/VLOOKUP($C48,Tableau1[],6,0))=INT(((S$4-$D48)/VLOOKUP($C48,Tableau1[],6,0))),$C48&lt;&gt;""),"S","")),"")</f>
        <v/>
      </c>
      <c r="T48" s="74" t="str">
        <f>IFERROR(IF(T$4=$D48,"x",IF(AND(((T$4-$D48)/VLOOKUP($C48,Tableau1[],6,0))=INT(((T$4-$D48)/VLOOKUP($C48,Tableau1[],6,0))),$C48&lt;&gt;""),"S","")),"")</f>
        <v/>
      </c>
      <c r="U48" s="74" t="str">
        <f>IFERROR(IF(U$4=$D48,"x",IF(AND(((U$4-$D48)/VLOOKUP($C48,Tableau1[],6,0))=INT(((U$4-$D48)/VLOOKUP($C48,Tableau1[],6,0))),$C48&lt;&gt;""),"S","")),"")</f>
        <v/>
      </c>
      <c r="V48" s="74" t="str">
        <f>IFERROR(IF(V$4=$D48,"x",IF(AND(((V$4-$D48)/VLOOKUP($C48,Tableau1[],6,0))=INT(((V$4-$D48)/VLOOKUP($C48,Tableau1[],6,0))),$C48&lt;&gt;""),"S","")),"")</f>
        <v/>
      </c>
      <c r="W48" s="74" t="str">
        <f>IFERROR(IF(W$4=$D48,"x",IF(AND(((W$4-$D48)/VLOOKUP($C48,Tableau1[],6,0))=INT(((W$4-$D48)/VLOOKUP($C48,Tableau1[],6,0))),$C48&lt;&gt;""),"S","")),"")</f>
        <v/>
      </c>
      <c r="X48" s="74" t="str">
        <f>IFERROR(IF(X$4=$D48,"x",IF(AND(((X$4-$D48)/VLOOKUP($C48,Tableau1[],6,0))=INT(((X$4-$D48)/VLOOKUP($C48,Tableau1[],6,0))),$C48&lt;&gt;""),"S","")),"")</f>
        <v/>
      </c>
      <c r="Y48" s="74" t="str">
        <f>IFERROR(IF(Y$4=$D48,"x",IF(AND(((Y$4-$D48)/VLOOKUP($C48,Tableau1[],6,0))=INT(((Y$4-$D48)/VLOOKUP($C48,Tableau1[],6,0))),$C48&lt;&gt;""),"S","")),"")</f>
        <v/>
      </c>
      <c r="Z48" s="74" t="str">
        <f>IFERROR(IF(Z$4=$D48,"x",IF(AND(((Z$4-$D48)/VLOOKUP($C48,Tableau1[],6,0))=INT(((Z$4-$D48)/VLOOKUP($C48,Tableau1[],6,0))),$C48&lt;&gt;""),"S","")),"")</f>
        <v/>
      </c>
      <c r="AA48" s="74" t="str">
        <f>IFERROR(IF(AA$4=$D48,"x",IF(AND(((AA$4-$D48)/VLOOKUP($C48,Tableau1[],6,0))=INT(((AA$4-$D48)/VLOOKUP($C48,Tableau1[],6,0))),$C48&lt;&gt;""),"S","")),"")</f>
        <v/>
      </c>
      <c r="AB48" s="74" t="str">
        <f>IFERROR(IF(AB$4=$D48,"x",IF(AND(((AB$4-$D48)/VLOOKUP($C48,Tableau1[],6,0))=INT(((AB$4-$D48)/VLOOKUP($C48,Tableau1[],6,0))),$C48&lt;&gt;""),"S","")),"")</f>
        <v/>
      </c>
      <c r="AC48" s="74" t="str">
        <f>IFERROR(IF(AC$4=$D48,"x",IF(AND(((AC$4-$D48)/VLOOKUP($C48,Tableau1[],6,0))=INT(((AC$4-$D48)/VLOOKUP($C48,Tableau1[],6,0))),$C48&lt;&gt;""),"S","")),"")</f>
        <v/>
      </c>
      <c r="AD48" s="74" t="str">
        <f>IFERROR(IF(AD$4=$D48,"x",IF(AND(((AD$4-$D48)/VLOOKUP($C48,Tableau1[],6,0))=INT(((AD$4-$D48)/VLOOKUP($C48,Tableau1[],6,0))),$C48&lt;&gt;""),"S","")),"")</f>
        <v/>
      </c>
      <c r="AE48" s="74" t="str">
        <f>IFERROR(IF(AE$4=$D48,"x",IF(AND(((AE$4-$D48)/VLOOKUP($C48,Tableau1[],6,0))=INT(((AE$4-$D48)/VLOOKUP($C48,Tableau1[],6,0))),$C48&lt;&gt;""),"S","")),"")</f>
        <v/>
      </c>
      <c r="AF48" s="74" t="str">
        <f>IFERROR(IF(AF$4=$D48,"x",IF(AND(((AF$4-$D48)/VLOOKUP($C48,Tableau1[],6,0))=INT(((AF$4-$D48)/VLOOKUP($C48,Tableau1[],6,0))),$C48&lt;&gt;""),"S","")),"")</f>
        <v>S</v>
      </c>
      <c r="AG48" s="74" t="str">
        <f>IFERROR(IF(AG$4=$D48,"x",IF(AND(((AG$4-$D48)/VLOOKUP($C48,Tableau1[],6,0))=INT(((AG$4-$D48)/VLOOKUP($C48,Tableau1[],6,0))),$C48&lt;&gt;""),"S","")),"")</f>
        <v/>
      </c>
      <c r="AH48" s="90" t="str">
        <f>IFERROR(IF(AH$4=$D48,"x",IF(AND(((AH$4-$D48)/VLOOKUP($C48,Tableau1[],6,0))=INT(((AH$4-$D48)/VLOOKUP($C48,Tableau1[],6,0))),$C48&lt;&gt;""),"S","")),"")</f>
        <v/>
      </c>
      <c r="AI48" s="7"/>
    </row>
    <row r="49" spans="1:35" x14ac:dyDescent="0.25">
      <c r="A49" s="95"/>
      <c r="B49" s="41"/>
      <c r="C49" s="5" t="s">
        <v>194</v>
      </c>
      <c r="D49" s="15">
        <f>IF(ISBLANK(C49),0,VLOOKUP(C49,Tableau1[],2,0))</f>
        <v>0</v>
      </c>
      <c r="E49" s="14">
        <f>IF(ISBLANK(C49),0,VLOOKUP(C49,Tableau1[],7,0))</f>
        <v>2</v>
      </c>
      <c r="F49" s="21">
        <f t="shared" si="5"/>
        <v>8.6666666666666661E-6</v>
      </c>
      <c r="G49" s="76" t="str">
        <f>IFERROR(IF(G$4=$D49,"x",IF(AND(((G$4-$D49)/VLOOKUP($C49,Tableau1[],6,0))=INT(((G$4-$D49)/VLOOKUP($C49,Tableau1[],6,0))),$C49&lt;&gt;""),"S","")),"")</f>
        <v/>
      </c>
      <c r="H49" s="74" t="str">
        <f>IFERROR(IF(H$4=$D49,"x",IF(AND(((H$4-$D49)/VLOOKUP($C49,Tableau1[],6,0))=INT(((H$4-$D49)/VLOOKUP($C49,Tableau1[],6,0))),$C49&lt;&gt;""),"S","")),"")</f>
        <v/>
      </c>
      <c r="I49" s="74" t="str">
        <f>IFERROR(IF(I$4=$D49,"x",IF(AND(((I$4-$D49)/VLOOKUP($C49,Tableau1[],6,0))=INT(((I$4-$D49)/VLOOKUP($C49,Tableau1[],6,0))),$C49&lt;&gt;""),"S","")),"")</f>
        <v/>
      </c>
      <c r="J49" s="74" t="str">
        <f>IFERROR(IF(J$4=$D49,"x",IF(AND(((J$4-$D49)/VLOOKUP($C49,Tableau1[],6,0))=INT(((J$4-$D49)/VLOOKUP($C49,Tableau1[],6,0))),$C49&lt;&gt;""),"S","")),"")</f>
        <v/>
      </c>
      <c r="K49" s="74" t="str">
        <f>IFERROR(IF(K$4=$D49,"x",IF(AND(((K$4-$D49)/VLOOKUP($C49,Tableau1[],6,0))=INT(((K$4-$D49)/VLOOKUP($C49,Tableau1[],6,0))),$C49&lt;&gt;""),"S","")),"")</f>
        <v/>
      </c>
      <c r="L49" s="74" t="str">
        <f>IFERROR(IF(L$4=$D49,"x",IF(AND(((L$4-$D49)/VLOOKUP($C49,Tableau1[],6,0))=INT(((L$4-$D49)/VLOOKUP($C49,Tableau1[],6,0))),$C49&lt;&gt;""),"S","")),"")</f>
        <v>S</v>
      </c>
      <c r="M49" s="74" t="str">
        <f>IFERROR(IF(M$4=$D49,"x",IF(AND(((M$4-$D49)/VLOOKUP($C49,Tableau1[],6,0))=INT(((M$4-$D49)/VLOOKUP($C49,Tableau1[],6,0))),$C49&lt;&gt;""),"S","")),"")</f>
        <v/>
      </c>
      <c r="N49" s="74" t="str">
        <f>IFERROR(IF(N$4=$D49,"x",IF(AND(((N$4-$D49)/VLOOKUP($C49,Tableau1[],6,0))=INT(((N$4-$D49)/VLOOKUP($C49,Tableau1[],6,0))),$C49&lt;&gt;""),"S","")),"")</f>
        <v/>
      </c>
      <c r="O49" s="74" t="str">
        <f>IFERROR(IF(O$4=$D49,"x",IF(AND(((O$4-$D49)/VLOOKUP($C49,Tableau1[],6,0))=INT(((O$4-$D49)/VLOOKUP($C49,Tableau1[],6,0))),$C49&lt;&gt;""),"S","")),"")</f>
        <v/>
      </c>
      <c r="P49" s="74" t="str">
        <f>IFERROR(IF(P$4=$D49,"x",IF(AND(((P$4-$D49)/VLOOKUP($C49,Tableau1[],6,0))=INT(((P$4-$D49)/VLOOKUP($C49,Tableau1[],6,0))),$C49&lt;&gt;""),"S","")),"")</f>
        <v/>
      </c>
      <c r="Q49" s="74" t="str">
        <f>IFERROR(IF(Q$4=$D49,"x",IF(AND(((Q$4-$D49)/VLOOKUP($C49,Tableau1[],6,0))=INT(((Q$4-$D49)/VLOOKUP($C49,Tableau1[],6,0))),$C49&lt;&gt;""),"S","")),"")</f>
        <v/>
      </c>
      <c r="R49" s="74" t="str">
        <f>IFERROR(IF(R$4=$D49,"x",IF(AND(((R$4-$D49)/VLOOKUP($C49,Tableau1[],6,0))=INT(((R$4-$D49)/VLOOKUP($C49,Tableau1[],6,0))),$C49&lt;&gt;""),"S","")),"")</f>
        <v/>
      </c>
      <c r="S49" s="74" t="str">
        <f>IFERROR(IF(S$4=$D49,"x",IF(AND(((S$4-$D49)/VLOOKUP($C49,Tableau1[],6,0))=INT(((S$4-$D49)/VLOOKUP($C49,Tableau1[],6,0))),$C49&lt;&gt;""),"S","")),"")</f>
        <v>S</v>
      </c>
      <c r="T49" s="74" t="str">
        <f>IFERROR(IF(T$4=$D49,"x",IF(AND(((T$4-$D49)/VLOOKUP($C49,Tableau1[],6,0))=INT(((T$4-$D49)/VLOOKUP($C49,Tableau1[],6,0))),$C49&lt;&gt;""),"S","")),"")</f>
        <v/>
      </c>
      <c r="U49" s="74" t="str">
        <f>IFERROR(IF(U$4=$D49,"x",IF(AND(((U$4-$D49)/VLOOKUP($C49,Tableau1[],6,0))=INT(((U$4-$D49)/VLOOKUP($C49,Tableau1[],6,0))),$C49&lt;&gt;""),"S","")),"")</f>
        <v/>
      </c>
      <c r="V49" s="74" t="str">
        <f>IFERROR(IF(V$4=$D49,"x",IF(AND(((V$4-$D49)/VLOOKUP($C49,Tableau1[],6,0))=INT(((V$4-$D49)/VLOOKUP($C49,Tableau1[],6,0))),$C49&lt;&gt;""),"S","")),"")</f>
        <v/>
      </c>
      <c r="W49" s="74" t="str">
        <f>IFERROR(IF(W$4=$D49,"x",IF(AND(((W$4-$D49)/VLOOKUP($C49,Tableau1[],6,0))=INT(((W$4-$D49)/VLOOKUP($C49,Tableau1[],6,0))),$C49&lt;&gt;""),"S","")),"")</f>
        <v/>
      </c>
      <c r="X49" s="74" t="str">
        <f>IFERROR(IF(X$4=$D49,"x",IF(AND(((X$4-$D49)/VLOOKUP($C49,Tableau1[],6,0))=INT(((X$4-$D49)/VLOOKUP($C49,Tableau1[],6,0))),$C49&lt;&gt;""),"S","")),"")</f>
        <v/>
      </c>
      <c r="Y49" s="74" t="str">
        <f>IFERROR(IF(Y$4=$D49,"x",IF(AND(((Y$4-$D49)/VLOOKUP($C49,Tableau1[],6,0))=INT(((Y$4-$D49)/VLOOKUP($C49,Tableau1[],6,0))),$C49&lt;&gt;""),"S","")),"")</f>
        <v/>
      </c>
      <c r="Z49" s="74" t="str">
        <f>IFERROR(IF(Z$4=$D49,"x",IF(AND(((Z$4-$D49)/VLOOKUP($C49,Tableau1[],6,0))=INT(((Z$4-$D49)/VLOOKUP($C49,Tableau1[],6,0))),$C49&lt;&gt;""),"S","")),"")</f>
        <v>S</v>
      </c>
      <c r="AA49" s="74" t="str">
        <f>IFERROR(IF(AA$4=$D49,"x",IF(AND(((AA$4-$D49)/VLOOKUP($C49,Tableau1[],6,0))=INT(((AA$4-$D49)/VLOOKUP($C49,Tableau1[],6,0))),$C49&lt;&gt;""),"S","")),"")</f>
        <v/>
      </c>
      <c r="AB49" s="74" t="str">
        <f>IFERROR(IF(AB$4=$D49,"x",IF(AND(((AB$4-$D49)/VLOOKUP($C49,Tableau1[],6,0))=INT(((AB$4-$D49)/VLOOKUP($C49,Tableau1[],6,0))),$C49&lt;&gt;""),"S","")),"")</f>
        <v/>
      </c>
      <c r="AC49" s="74" t="str">
        <f>IFERROR(IF(AC$4=$D49,"x",IF(AND(((AC$4-$D49)/VLOOKUP($C49,Tableau1[],6,0))=INT(((AC$4-$D49)/VLOOKUP($C49,Tableau1[],6,0))),$C49&lt;&gt;""),"S","")),"")</f>
        <v/>
      </c>
      <c r="AD49" s="74" t="str">
        <f>IFERROR(IF(AD$4=$D49,"x",IF(AND(((AD$4-$D49)/VLOOKUP($C49,Tableau1[],6,0))=INT(((AD$4-$D49)/VLOOKUP($C49,Tableau1[],6,0))),$C49&lt;&gt;""),"S","")),"")</f>
        <v/>
      </c>
      <c r="AE49" s="74" t="str">
        <f>IFERROR(IF(AE$4=$D49,"x",IF(AND(((AE$4-$D49)/VLOOKUP($C49,Tableau1[],6,0))=INT(((AE$4-$D49)/VLOOKUP($C49,Tableau1[],6,0))),$C49&lt;&gt;""),"S","")),"")</f>
        <v/>
      </c>
      <c r="AF49" s="74" t="str">
        <f>IFERROR(IF(AF$4=$D49,"x",IF(AND(((AF$4-$D49)/VLOOKUP($C49,Tableau1[],6,0))=INT(((AF$4-$D49)/VLOOKUP($C49,Tableau1[],6,0))),$C49&lt;&gt;""),"S","")),"")</f>
        <v/>
      </c>
      <c r="AG49" s="74" t="str">
        <f>IFERROR(IF(AG$4=$D49,"x",IF(AND(((AG$4-$D49)/VLOOKUP($C49,Tableau1[],6,0))=INT(((AG$4-$D49)/VLOOKUP($C49,Tableau1[],6,0))),$C49&lt;&gt;""),"S","")),"")</f>
        <v>S</v>
      </c>
      <c r="AH49" s="90" t="str">
        <f>IFERROR(IF(AH$4=$D49,"x",IF(AND(((AH$4-$D49)/VLOOKUP($C49,Tableau1[],6,0))=INT(((AH$4-$D49)/VLOOKUP($C49,Tableau1[],6,0))),$C49&lt;&gt;""),"S","")),"")</f>
        <v/>
      </c>
      <c r="AI49" s="7"/>
    </row>
    <row r="50" spans="1:35" x14ac:dyDescent="0.25">
      <c r="A50" s="95"/>
      <c r="B50" s="41"/>
      <c r="C50" s="5" t="s">
        <v>195</v>
      </c>
      <c r="D50" s="22">
        <f>IF(ISBLANK(C50),0,VLOOKUP(C50,Tableau1[],2,0))</f>
        <v>0</v>
      </c>
      <c r="E50" s="23">
        <f>IF(ISBLANK(C50),0,VLOOKUP(C50,Tableau1[],7,0))</f>
        <v>2</v>
      </c>
      <c r="F50" s="24">
        <f t="shared" si="5"/>
        <v>8.6666666666666661E-6</v>
      </c>
      <c r="G50" s="77" t="str">
        <f>IFERROR(IF(G$4=$D50,"x",IF(AND(((G$4-$D50)/VLOOKUP($C50,Tableau1[],6,0))=INT(((G$4-$D50)/VLOOKUP($C50,Tableau1[],6,0))),$C50&lt;&gt;""),"S","")),"")</f>
        <v/>
      </c>
      <c r="H50" s="78" t="str">
        <f>IFERROR(IF(H$4=$D50,"x",IF(AND(((H$4-$D50)/VLOOKUP($C50,Tableau1[],6,0))=INT(((H$4-$D50)/VLOOKUP($C50,Tableau1[],6,0))),$C50&lt;&gt;""),"S","")),"")</f>
        <v/>
      </c>
      <c r="I50" s="78" t="str">
        <f>IFERROR(IF(I$4=$D50,"x",IF(AND(((I$4-$D50)/VLOOKUP($C50,Tableau1[],6,0))=INT(((I$4-$D50)/VLOOKUP($C50,Tableau1[],6,0))),$C50&lt;&gt;""),"S","")),"")</f>
        <v/>
      </c>
      <c r="J50" s="78" t="str">
        <f>IFERROR(IF(J$4=$D50,"x",IF(AND(((J$4-$D50)/VLOOKUP($C50,Tableau1[],6,0))=INT(((J$4-$D50)/VLOOKUP($C50,Tableau1[],6,0))),$C50&lt;&gt;""),"S","")),"")</f>
        <v/>
      </c>
      <c r="K50" s="78" t="str">
        <f>IFERROR(IF(K$4=$D50,"x",IF(AND(((K$4-$D50)/VLOOKUP($C50,Tableau1[],6,0))=INT(((K$4-$D50)/VLOOKUP($C50,Tableau1[],6,0))),$C50&lt;&gt;""),"S","")),"")</f>
        <v/>
      </c>
      <c r="L50" s="78" t="str">
        <f>IFERROR(IF(L$4=$D50,"x",IF(AND(((L$4-$D50)/VLOOKUP($C50,Tableau1[],6,0))=INT(((L$4-$D50)/VLOOKUP($C50,Tableau1[],6,0))),$C50&lt;&gt;""),"S","")),"")</f>
        <v>S</v>
      </c>
      <c r="M50" s="78" t="str">
        <f>IFERROR(IF(M$4=$D50,"x",IF(AND(((M$4-$D50)/VLOOKUP($C50,Tableau1[],6,0))=INT(((M$4-$D50)/VLOOKUP($C50,Tableau1[],6,0))),$C50&lt;&gt;""),"S","")),"")</f>
        <v/>
      </c>
      <c r="N50" s="78" t="str">
        <f>IFERROR(IF(N$4=$D50,"x",IF(AND(((N$4-$D50)/VLOOKUP($C50,Tableau1[],6,0))=INT(((N$4-$D50)/VLOOKUP($C50,Tableau1[],6,0))),$C50&lt;&gt;""),"S","")),"")</f>
        <v/>
      </c>
      <c r="O50" s="78" t="str">
        <f>IFERROR(IF(O$4=$D50,"x",IF(AND(((O$4-$D50)/VLOOKUP($C50,Tableau1[],6,0))=INT(((O$4-$D50)/VLOOKUP($C50,Tableau1[],6,0))),$C50&lt;&gt;""),"S","")),"")</f>
        <v/>
      </c>
      <c r="P50" s="78" t="str">
        <f>IFERROR(IF(P$4=$D50,"x",IF(AND(((P$4-$D50)/VLOOKUP($C50,Tableau1[],6,0))=INT(((P$4-$D50)/VLOOKUP($C50,Tableau1[],6,0))),$C50&lt;&gt;""),"S","")),"")</f>
        <v/>
      </c>
      <c r="Q50" s="78" t="str">
        <f>IFERROR(IF(Q$4=$D50,"x",IF(AND(((Q$4-$D50)/VLOOKUP($C50,Tableau1[],6,0))=INT(((Q$4-$D50)/VLOOKUP($C50,Tableau1[],6,0))),$C50&lt;&gt;""),"S","")),"")</f>
        <v/>
      </c>
      <c r="R50" s="78" t="str">
        <f>IFERROR(IF(R$4=$D50,"x",IF(AND(((R$4-$D50)/VLOOKUP($C50,Tableau1[],6,0))=INT(((R$4-$D50)/VLOOKUP($C50,Tableau1[],6,0))),$C50&lt;&gt;""),"S","")),"")</f>
        <v/>
      </c>
      <c r="S50" s="78" t="str">
        <f>IFERROR(IF(S$4=$D50,"x",IF(AND(((S$4-$D50)/VLOOKUP($C50,Tableau1[],6,0))=INT(((S$4-$D50)/VLOOKUP($C50,Tableau1[],6,0))),$C50&lt;&gt;""),"S","")),"")</f>
        <v>S</v>
      </c>
      <c r="T50" s="78" t="str">
        <f>IFERROR(IF(T$4=$D50,"x",IF(AND(((T$4-$D50)/VLOOKUP($C50,Tableau1[],6,0))=INT(((T$4-$D50)/VLOOKUP($C50,Tableau1[],6,0))),$C50&lt;&gt;""),"S","")),"")</f>
        <v/>
      </c>
      <c r="U50" s="78" t="str">
        <f>IFERROR(IF(U$4=$D50,"x",IF(AND(((U$4-$D50)/VLOOKUP($C50,Tableau1[],6,0))=INT(((U$4-$D50)/VLOOKUP($C50,Tableau1[],6,0))),$C50&lt;&gt;""),"S","")),"")</f>
        <v/>
      </c>
      <c r="V50" s="78" t="str">
        <f>IFERROR(IF(V$4=$D50,"x",IF(AND(((V$4-$D50)/VLOOKUP($C50,Tableau1[],6,0))=INT(((V$4-$D50)/VLOOKUP($C50,Tableau1[],6,0))),$C50&lt;&gt;""),"S","")),"")</f>
        <v/>
      </c>
      <c r="W50" s="78" t="str">
        <f>IFERROR(IF(W$4=$D50,"x",IF(AND(((W$4-$D50)/VLOOKUP($C50,Tableau1[],6,0))=INT(((W$4-$D50)/VLOOKUP($C50,Tableau1[],6,0))),$C50&lt;&gt;""),"S","")),"")</f>
        <v/>
      </c>
      <c r="X50" s="78" t="str">
        <f>IFERROR(IF(X$4=$D50,"x",IF(AND(((X$4-$D50)/VLOOKUP($C50,Tableau1[],6,0))=INT(((X$4-$D50)/VLOOKUP($C50,Tableau1[],6,0))),$C50&lt;&gt;""),"S","")),"")</f>
        <v/>
      </c>
      <c r="Y50" s="78" t="str">
        <f>IFERROR(IF(Y$4=$D50,"x",IF(AND(((Y$4-$D50)/VLOOKUP($C50,Tableau1[],6,0))=INT(((Y$4-$D50)/VLOOKUP($C50,Tableau1[],6,0))),$C50&lt;&gt;""),"S","")),"")</f>
        <v/>
      </c>
      <c r="Z50" s="78" t="str">
        <f>IFERROR(IF(Z$4=$D50,"x",IF(AND(((Z$4-$D50)/VLOOKUP($C50,Tableau1[],6,0))=INT(((Z$4-$D50)/VLOOKUP($C50,Tableau1[],6,0))),$C50&lt;&gt;""),"S","")),"")</f>
        <v>S</v>
      </c>
      <c r="AA50" s="78" t="str">
        <f>IFERROR(IF(AA$4=$D50,"x",IF(AND(((AA$4-$D50)/VLOOKUP($C50,Tableau1[],6,0))=INT(((AA$4-$D50)/VLOOKUP($C50,Tableau1[],6,0))),$C50&lt;&gt;""),"S","")),"")</f>
        <v/>
      </c>
      <c r="AB50" s="78" t="str">
        <f>IFERROR(IF(AB$4=$D50,"x",IF(AND(((AB$4-$D50)/VLOOKUP($C50,Tableau1[],6,0))=INT(((AB$4-$D50)/VLOOKUP($C50,Tableau1[],6,0))),$C50&lt;&gt;""),"S","")),"")</f>
        <v/>
      </c>
      <c r="AC50" s="78" t="str">
        <f>IFERROR(IF(AC$4=$D50,"x",IF(AND(((AC$4-$D50)/VLOOKUP($C50,Tableau1[],6,0))=INT(((AC$4-$D50)/VLOOKUP($C50,Tableau1[],6,0))),$C50&lt;&gt;""),"S","")),"")</f>
        <v/>
      </c>
      <c r="AD50" s="78" t="str">
        <f>IFERROR(IF(AD$4=$D50,"x",IF(AND(((AD$4-$D50)/VLOOKUP($C50,Tableau1[],6,0))=INT(((AD$4-$D50)/VLOOKUP($C50,Tableau1[],6,0))),$C50&lt;&gt;""),"S","")),"")</f>
        <v/>
      </c>
      <c r="AE50" s="78" t="str">
        <f>IFERROR(IF(AE$4=$D50,"x",IF(AND(((AE$4-$D50)/VLOOKUP($C50,Tableau1[],6,0))=INT(((AE$4-$D50)/VLOOKUP($C50,Tableau1[],6,0))),$C50&lt;&gt;""),"S","")),"")</f>
        <v/>
      </c>
      <c r="AF50" s="78" t="str">
        <f>IFERROR(IF(AF$4=$D50,"x",IF(AND(((AF$4-$D50)/VLOOKUP($C50,Tableau1[],6,0))=INT(((AF$4-$D50)/VLOOKUP($C50,Tableau1[],6,0))),$C50&lt;&gt;""),"S","")),"")</f>
        <v/>
      </c>
      <c r="AG50" s="78" t="str">
        <f>IFERROR(IF(AG$4=$D50,"x",IF(AND(((AG$4-$D50)/VLOOKUP($C50,Tableau1[],6,0))=INT(((AG$4-$D50)/VLOOKUP($C50,Tableau1[],6,0))),$C50&lt;&gt;""),"S","")),"")</f>
        <v>S</v>
      </c>
      <c r="AH50" s="91" t="str">
        <f>IFERROR(IF(AH$4=$D50,"x",IF(AND(((AH$4-$D50)/VLOOKUP($C50,Tableau1[],6,0))=INT(((AH$4-$D50)/VLOOKUP($C50,Tableau1[],6,0))),$C50&lt;&gt;""),"S","")),"")</f>
        <v/>
      </c>
      <c r="AI50" s="7"/>
    </row>
    <row r="51" spans="1:35" x14ac:dyDescent="0.25">
      <c r="A51" s="95"/>
      <c r="B51" s="41"/>
      <c r="C51" s="5" t="s">
        <v>196</v>
      </c>
      <c r="D51" s="15">
        <f>IF(ISBLANK(C51),0,VLOOKUP(C51,Tableau1[],2,0))</f>
        <v>0</v>
      </c>
      <c r="E51" s="14">
        <f>IF(ISBLANK(C51),0,VLOOKUP(C51,Tableau1[],7,0))</f>
        <v>5</v>
      </c>
      <c r="F51" s="21">
        <f t="shared" si="5"/>
        <v>2.1666666666666667E-5</v>
      </c>
      <c r="G51" s="76" t="str">
        <f>IFERROR(IF(G$4=$D51,"x",IF(AND(((G$4-$D51)/VLOOKUP($C51,Tableau1[],6,0))=INT(((G$4-$D51)/VLOOKUP($C51,Tableau1[],6,0))),$C51&lt;&gt;""),"S","")),"")</f>
        <v/>
      </c>
      <c r="H51" s="74" t="str">
        <f>IFERROR(IF(H$4=$D51,"x",IF(AND(((H$4-$D51)/VLOOKUP($C51,Tableau1[],6,0))=INT(((H$4-$D51)/VLOOKUP($C51,Tableau1[],6,0))),$C51&lt;&gt;""),"S","")),"")</f>
        <v/>
      </c>
      <c r="I51" s="74" t="str">
        <f>IFERROR(IF(I$4=$D51,"x",IF(AND(((I$4-$D51)/VLOOKUP($C51,Tableau1[],6,0))=INT(((I$4-$D51)/VLOOKUP($C51,Tableau1[],6,0))),$C51&lt;&gt;""),"S","")),"")</f>
        <v/>
      </c>
      <c r="J51" s="74" t="str">
        <f>IFERROR(IF(J$4=$D51,"x",IF(AND(((J$4-$D51)/VLOOKUP($C51,Tableau1[],6,0))=INT(((J$4-$D51)/VLOOKUP($C51,Tableau1[],6,0))),$C51&lt;&gt;""),"S","")),"")</f>
        <v/>
      </c>
      <c r="K51" s="74" t="str">
        <f>IFERROR(IF(K$4=$D51,"x",IF(AND(((K$4-$D51)/VLOOKUP($C51,Tableau1[],6,0))=INT(((K$4-$D51)/VLOOKUP($C51,Tableau1[],6,0))),$C51&lt;&gt;""),"S","")),"")</f>
        <v/>
      </c>
      <c r="L51" s="74" t="str">
        <f>IFERROR(IF(L$4=$D51,"x",IF(AND(((L$4-$D51)/VLOOKUP($C51,Tableau1[],6,0))=INT(((L$4-$D51)/VLOOKUP($C51,Tableau1[],6,0))),$C51&lt;&gt;""),"S","")),"")</f>
        <v>S</v>
      </c>
      <c r="M51" s="74" t="str">
        <f>IFERROR(IF(M$4=$D51,"x",IF(AND(((M$4-$D51)/VLOOKUP($C51,Tableau1[],6,0))=INT(((M$4-$D51)/VLOOKUP($C51,Tableau1[],6,0))),$C51&lt;&gt;""),"S","")),"")</f>
        <v/>
      </c>
      <c r="N51" s="74" t="str">
        <f>IFERROR(IF(N$4=$D51,"x",IF(AND(((N$4-$D51)/VLOOKUP($C51,Tableau1[],6,0))=INT(((N$4-$D51)/VLOOKUP($C51,Tableau1[],6,0))),$C51&lt;&gt;""),"S","")),"")</f>
        <v/>
      </c>
      <c r="O51" s="74" t="str">
        <f>IFERROR(IF(O$4=$D51,"x",IF(AND(((O$4-$D51)/VLOOKUP($C51,Tableau1[],6,0))=INT(((O$4-$D51)/VLOOKUP($C51,Tableau1[],6,0))),$C51&lt;&gt;""),"S","")),"")</f>
        <v/>
      </c>
      <c r="P51" s="74" t="str">
        <f>IFERROR(IF(P$4=$D51,"x",IF(AND(((P$4-$D51)/VLOOKUP($C51,Tableau1[],6,0))=INT(((P$4-$D51)/VLOOKUP($C51,Tableau1[],6,0))),$C51&lt;&gt;""),"S","")),"")</f>
        <v/>
      </c>
      <c r="Q51" s="74" t="str">
        <f>IFERROR(IF(Q$4=$D51,"x",IF(AND(((Q$4-$D51)/VLOOKUP($C51,Tableau1[],6,0))=INT(((Q$4-$D51)/VLOOKUP($C51,Tableau1[],6,0))),$C51&lt;&gt;""),"S","")),"")</f>
        <v/>
      </c>
      <c r="R51" s="74" t="str">
        <f>IFERROR(IF(R$4=$D51,"x",IF(AND(((R$4-$D51)/VLOOKUP($C51,Tableau1[],6,0))=INT(((R$4-$D51)/VLOOKUP($C51,Tableau1[],6,0))),$C51&lt;&gt;""),"S","")),"")</f>
        <v/>
      </c>
      <c r="S51" s="74" t="str">
        <f>IFERROR(IF(S$4=$D51,"x",IF(AND(((S$4-$D51)/VLOOKUP($C51,Tableau1[],6,0))=INT(((S$4-$D51)/VLOOKUP($C51,Tableau1[],6,0))),$C51&lt;&gt;""),"S","")),"")</f>
        <v>S</v>
      </c>
      <c r="T51" s="74" t="str">
        <f>IFERROR(IF(T$4=$D51,"x",IF(AND(((T$4-$D51)/VLOOKUP($C51,Tableau1[],6,0))=INT(((T$4-$D51)/VLOOKUP($C51,Tableau1[],6,0))),$C51&lt;&gt;""),"S","")),"")</f>
        <v/>
      </c>
      <c r="U51" s="74" t="str">
        <f>IFERROR(IF(U$4=$D51,"x",IF(AND(((U$4-$D51)/VLOOKUP($C51,Tableau1[],6,0))=INT(((U$4-$D51)/VLOOKUP($C51,Tableau1[],6,0))),$C51&lt;&gt;""),"S","")),"")</f>
        <v/>
      </c>
      <c r="V51" s="74" t="str">
        <f>IFERROR(IF(V$4=$D51,"x",IF(AND(((V$4-$D51)/VLOOKUP($C51,Tableau1[],6,0))=INT(((V$4-$D51)/VLOOKUP($C51,Tableau1[],6,0))),$C51&lt;&gt;""),"S","")),"")</f>
        <v/>
      </c>
      <c r="W51" s="74" t="str">
        <f>IFERROR(IF(W$4=$D51,"x",IF(AND(((W$4-$D51)/VLOOKUP($C51,Tableau1[],6,0))=INT(((W$4-$D51)/VLOOKUP($C51,Tableau1[],6,0))),$C51&lt;&gt;""),"S","")),"")</f>
        <v/>
      </c>
      <c r="X51" s="74" t="str">
        <f>IFERROR(IF(X$4=$D51,"x",IF(AND(((X$4-$D51)/VLOOKUP($C51,Tableau1[],6,0))=INT(((X$4-$D51)/VLOOKUP($C51,Tableau1[],6,0))),$C51&lt;&gt;""),"S","")),"")</f>
        <v/>
      </c>
      <c r="Y51" s="74" t="str">
        <f>IFERROR(IF(Y$4=$D51,"x",IF(AND(((Y$4-$D51)/VLOOKUP($C51,Tableau1[],6,0))=INT(((Y$4-$D51)/VLOOKUP($C51,Tableau1[],6,0))),$C51&lt;&gt;""),"S","")),"")</f>
        <v/>
      </c>
      <c r="Z51" s="74" t="str">
        <f>IFERROR(IF(Z$4=$D51,"x",IF(AND(((Z$4-$D51)/VLOOKUP($C51,Tableau1[],6,0))=INT(((Z$4-$D51)/VLOOKUP($C51,Tableau1[],6,0))),$C51&lt;&gt;""),"S","")),"")</f>
        <v>S</v>
      </c>
      <c r="AA51" s="74" t="str">
        <f>IFERROR(IF(AA$4=$D51,"x",IF(AND(((AA$4-$D51)/VLOOKUP($C51,Tableau1[],6,0))=INT(((AA$4-$D51)/VLOOKUP($C51,Tableau1[],6,0))),$C51&lt;&gt;""),"S","")),"")</f>
        <v/>
      </c>
      <c r="AB51" s="74" t="str">
        <f>IFERROR(IF(AB$4=$D51,"x",IF(AND(((AB$4-$D51)/VLOOKUP($C51,Tableau1[],6,0))=INT(((AB$4-$D51)/VLOOKUP($C51,Tableau1[],6,0))),$C51&lt;&gt;""),"S","")),"")</f>
        <v/>
      </c>
      <c r="AC51" s="74" t="str">
        <f>IFERROR(IF(AC$4=$D51,"x",IF(AND(((AC$4-$D51)/VLOOKUP($C51,Tableau1[],6,0))=INT(((AC$4-$D51)/VLOOKUP($C51,Tableau1[],6,0))),$C51&lt;&gt;""),"S","")),"")</f>
        <v/>
      </c>
      <c r="AD51" s="74" t="str">
        <f>IFERROR(IF(AD$4=$D51,"x",IF(AND(((AD$4-$D51)/VLOOKUP($C51,Tableau1[],6,0))=INT(((AD$4-$D51)/VLOOKUP($C51,Tableau1[],6,0))),$C51&lt;&gt;""),"S","")),"")</f>
        <v/>
      </c>
      <c r="AE51" s="74" t="str">
        <f>IFERROR(IF(AE$4=$D51,"x",IF(AND(((AE$4-$D51)/VLOOKUP($C51,Tableau1[],6,0))=INT(((AE$4-$D51)/VLOOKUP($C51,Tableau1[],6,0))),$C51&lt;&gt;""),"S","")),"")</f>
        <v/>
      </c>
      <c r="AF51" s="74" t="str">
        <f>IFERROR(IF(AF$4=$D51,"x",IF(AND(((AF$4-$D51)/VLOOKUP($C51,Tableau1[],6,0))=INT(((AF$4-$D51)/VLOOKUP($C51,Tableau1[],6,0))),$C51&lt;&gt;""),"S","")),"")</f>
        <v/>
      </c>
      <c r="AG51" s="74" t="str">
        <f>IFERROR(IF(AG$4=$D51,"x",IF(AND(((AG$4-$D51)/VLOOKUP($C51,Tableau1[],6,0))=INT(((AG$4-$D51)/VLOOKUP($C51,Tableau1[],6,0))),$C51&lt;&gt;""),"S","")),"")</f>
        <v>S</v>
      </c>
      <c r="AH51" s="90" t="str">
        <f>IFERROR(IF(AH$4=$D51,"x",IF(AND(((AH$4-$D51)/VLOOKUP($C51,Tableau1[],6,0))=INT(((AH$4-$D51)/VLOOKUP($C51,Tableau1[],6,0))),$C51&lt;&gt;""),"S","")),"")</f>
        <v/>
      </c>
      <c r="AI51" s="7"/>
    </row>
    <row r="52" spans="1:35" x14ac:dyDescent="0.25">
      <c r="A52" s="95"/>
      <c r="B52" s="41"/>
      <c r="C52" s="5" t="s">
        <v>197</v>
      </c>
      <c r="D52" s="15">
        <f>IF(ISBLANK(C52),0,VLOOKUP(C52,Tableau1[],2,0))</f>
        <v>0</v>
      </c>
      <c r="E52" s="14">
        <f>IF(ISBLANK(C52),0,VLOOKUP(C52,Tableau1[],7,0))</f>
        <v>5</v>
      </c>
      <c r="F52" s="21">
        <f t="shared" si="5"/>
        <v>2.1666666666666667E-5</v>
      </c>
      <c r="G52" s="76" t="str">
        <f>IFERROR(IF(G$4=$D52,"x",IF(AND(((G$4-$D52)/VLOOKUP($C52,Tableau1[],6,0))=INT(((G$4-$D52)/VLOOKUP($C52,Tableau1[],6,0))),$C52&lt;&gt;""),"S","")),"")</f>
        <v/>
      </c>
      <c r="H52" s="74" t="str">
        <f>IFERROR(IF(H$4=$D52,"x",IF(AND(((H$4-$D52)/VLOOKUP($C52,Tableau1[],6,0))=INT(((H$4-$D52)/VLOOKUP($C52,Tableau1[],6,0))),$C52&lt;&gt;""),"S","")),"")</f>
        <v/>
      </c>
      <c r="I52" s="74" t="str">
        <f>IFERROR(IF(I$4=$D52,"x",IF(AND(((I$4-$D52)/VLOOKUP($C52,Tableau1[],6,0))=INT(((I$4-$D52)/VLOOKUP($C52,Tableau1[],6,0))),$C52&lt;&gt;""),"S","")),"")</f>
        <v/>
      </c>
      <c r="J52" s="74" t="str">
        <f>IFERROR(IF(J$4=$D52,"x",IF(AND(((J$4-$D52)/VLOOKUP($C52,Tableau1[],6,0))=INT(((J$4-$D52)/VLOOKUP($C52,Tableau1[],6,0))),$C52&lt;&gt;""),"S","")),"")</f>
        <v/>
      </c>
      <c r="K52" s="74" t="str">
        <f>IFERROR(IF(K$4=$D52,"x",IF(AND(((K$4-$D52)/VLOOKUP($C52,Tableau1[],6,0))=INT(((K$4-$D52)/VLOOKUP($C52,Tableau1[],6,0))),$C52&lt;&gt;""),"S","")),"")</f>
        <v/>
      </c>
      <c r="L52" s="74" t="str">
        <f>IFERROR(IF(L$4=$D52,"x",IF(AND(((L$4-$D52)/VLOOKUP($C52,Tableau1[],6,0))=INT(((L$4-$D52)/VLOOKUP($C52,Tableau1[],6,0))),$C52&lt;&gt;""),"S","")),"")</f>
        <v>S</v>
      </c>
      <c r="M52" s="74" t="str">
        <f>IFERROR(IF(M$4=$D52,"x",IF(AND(((M$4-$D52)/VLOOKUP($C52,Tableau1[],6,0))=INT(((M$4-$D52)/VLOOKUP($C52,Tableau1[],6,0))),$C52&lt;&gt;""),"S","")),"")</f>
        <v/>
      </c>
      <c r="N52" s="74" t="str">
        <f>IFERROR(IF(N$4=$D52,"x",IF(AND(((N$4-$D52)/VLOOKUP($C52,Tableau1[],6,0))=INT(((N$4-$D52)/VLOOKUP($C52,Tableau1[],6,0))),$C52&lt;&gt;""),"S","")),"")</f>
        <v/>
      </c>
      <c r="O52" s="74" t="str">
        <f>IFERROR(IF(O$4=$D52,"x",IF(AND(((O$4-$D52)/VLOOKUP($C52,Tableau1[],6,0))=INT(((O$4-$D52)/VLOOKUP($C52,Tableau1[],6,0))),$C52&lt;&gt;""),"S","")),"")</f>
        <v/>
      </c>
      <c r="P52" s="74" t="str">
        <f>IFERROR(IF(P$4=$D52,"x",IF(AND(((P$4-$D52)/VLOOKUP($C52,Tableau1[],6,0))=INT(((P$4-$D52)/VLOOKUP($C52,Tableau1[],6,0))),$C52&lt;&gt;""),"S","")),"")</f>
        <v/>
      </c>
      <c r="Q52" s="74" t="str">
        <f>IFERROR(IF(Q$4=$D52,"x",IF(AND(((Q$4-$D52)/VLOOKUP($C52,Tableau1[],6,0))=INT(((Q$4-$D52)/VLOOKUP($C52,Tableau1[],6,0))),$C52&lt;&gt;""),"S","")),"")</f>
        <v/>
      </c>
      <c r="R52" s="74" t="str">
        <f>IFERROR(IF(R$4=$D52,"x",IF(AND(((R$4-$D52)/VLOOKUP($C52,Tableau1[],6,0))=INT(((R$4-$D52)/VLOOKUP($C52,Tableau1[],6,0))),$C52&lt;&gt;""),"S","")),"")</f>
        <v/>
      </c>
      <c r="S52" s="74" t="str">
        <f>IFERROR(IF(S$4=$D52,"x",IF(AND(((S$4-$D52)/VLOOKUP($C52,Tableau1[],6,0))=INT(((S$4-$D52)/VLOOKUP($C52,Tableau1[],6,0))),$C52&lt;&gt;""),"S","")),"")</f>
        <v>S</v>
      </c>
      <c r="T52" s="74" t="str">
        <f>IFERROR(IF(T$4=$D52,"x",IF(AND(((T$4-$D52)/VLOOKUP($C52,Tableau1[],6,0))=INT(((T$4-$D52)/VLOOKUP($C52,Tableau1[],6,0))),$C52&lt;&gt;""),"S","")),"")</f>
        <v/>
      </c>
      <c r="U52" s="74" t="str">
        <f>IFERROR(IF(U$4=$D52,"x",IF(AND(((U$4-$D52)/VLOOKUP($C52,Tableau1[],6,0))=INT(((U$4-$D52)/VLOOKUP($C52,Tableau1[],6,0))),$C52&lt;&gt;""),"S","")),"")</f>
        <v/>
      </c>
      <c r="V52" s="74" t="str">
        <f>IFERROR(IF(V$4=$D52,"x",IF(AND(((V$4-$D52)/VLOOKUP($C52,Tableau1[],6,0))=INT(((V$4-$D52)/VLOOKUP($C52,Tableau1[],6,0))),$C52&lt;&gt;""),"S","")),"")</f>
        <v/>
      </c>
      <c r="W52" s="74" t="str">
        <f>IFERROR(IF(W$4=$D52,"x",IF(AND(((W$4-$D52)/VLOOKUP($C52,Tableau1[],6,0))=INT(((W$4-$D52)/VLOOKUP($C52,Tableau1[],6,0))),$C52&lt;&gt;""),"S","")),"")</f>
        <v/>
      </c>
      <c r="X52" s="74" t="str">
        <f>IFERROR(IF(X$4=$D52,"x",IF(AND(((X$4-$D52)/VLOOKUP($C52,Tableau1[],6,0))=INT(((X$4-$D52)/VLOOKUP($C52,Tableau1[],6,0))),$C52&lt;&gt;""),"S","")),"")</f>
        <v/>
      </c>
      <c r="Y52" s="74" t="str">
        <f>IFERROR(IF(Y$4=$D52,"x",IF(AND(((Y$4-$D52)/VLOOKUP($C52,Tableau1[],6,0))=INT(((Y$4-$D52)/VLOOKUP($C52,Tableau1[],6,0))),$C52&lt;&gt;""),"S","")),"")</f>
        <v/>
      </c>
      <c r="Z52" s="74" t="str">
        <f>IFERROR(IF(Z$4=$D52,"x",IF(AND(((Z$4-$D52)/VLOOKUP($C52,Tableau1[],6,0))=INT(((Z$4-$D52)/VLOOKUP($C52,Tableau1[],6,0))),$C52&lt;&gt;""),"S","")),"")</f>
        <v>S</v>
      </c>
      <c r="AA52" s="74" t="str">
        <f>IFERROR(IF(AA$4=$D52,"x",IF(AND(((AA$4-$D52)/VLOOKUP($C52,Tableau1[],6,0))=INT(((AA$4-$D52)/VLOOKUP($C52,Tableau1[],6,0))),$C52&lt;&gt;""),"S","")),"")</f>
        <v/>
      </c>
      <c r="AB52" s="74" t="str">
        <f>IFERROR(IF(AB$4=$D52,"x",IF(AND(((AB$4-$D52)/VLOOKUP($C52,Tableau1[],6,0))=INT(((AB$4-$D52)/VLOOKUP($C52,Tableau1[],6,0))),$C52&lt;&gt;""),"S","")),"")</f>
        <v/>
      </c>
      <c r="AC52" s="74" t="str">
        <f>IFERROR(IF(AC$4=$D52,"x",IF(AND(((AC$4-$D52)/VLOOKUP($C52,Tableau1[],6,0))=INT(((AC$4-$D52)/VLOOKUP($C52,Tableau1[],6,0))),$C52&lt;&gt;""),"S","")),"")</f>
        <v/>
      </c>
      <c r="AD52" s="74" t="str">
        <f>IFERROR(IF(AD$4=$D52,"x",IF(AND(((AD$4-$D52)/VLOOKUP($C52,Tableau1[],6,0))=INT(((AD$4-$D52)/VLOOKUP($C52,Tableau1[],6,0))),$C52&lt;&gt;""),"S","")),"")</f>
        <v/>
      </c>
      <c r="AE52" s="74" t="str">
        <f>IFERROR(IF(AE$4=$D52,"x",IF(AND(((AE$4-$D52)/VLOOKUP($C52,Tableau1[],6,0))=INT(((AE$4-$D52)/VLOOKUP($C52,Tableau1[],6,0))),$C52&lt;&gt;""),"S","")),"")</f>
        <v/>
      </c>
      <c r="AF52" s="74" t="str">
        <f>IFERROR(IF(AF$4=$D52,"x",IF(AND(((AF$4-$D52)/VLOOKUP($C52,Tableau1[],6,0))=INT(((AF$4-$D52)/VLOOKUP($C52,Tableau1[],6,0))),$C52&lt;&gt;""),"S","")),"")</f>
        <v/>
      </c>
      <c r="AG52" s="74" t="str">
        <f>IFERROR(IF(AG$4=$D52,"x",IF(AND(((AG$4-$D52)/VLOOKUP($C52,Tableau1[],6,0))=INT(((AG$4-$D52)/VLOOKUP($C52,Tableau1[],6,0))),$C52&lt;&gt;""),"S","")),"")</f>
        <v>S</v>
      </c>
      <c r="AH52" s="90" t="str">
        <f>IFERROR(IF(AH$4=$D52,"x",IF(AND(((AH$4-$D52)/VLOOKUP($C52,Tableau1[],6,0))=INT(((AH$4-$D52)/VLOOKUP($C52,Tableau1[],6,0))),$C52&lt;&gt;""),"S","")),"")</f>
        <v/>
      </c>
      <c r="AI52" s="7"/>
    </row>
    <row r="53" spans="1:35" x14ac:dyDescent="0.25">
      <c r="A53" s="95"/>
      <c r="B53" s="41"/>
      <c r="C53" s="5" t="s">
        <v>198</v>
      </c>
      <c r="D53" s="15">
        <f>IF(ISBLANK(C53),0,VLOOKUP(C53,Tableau1[],2,0))</f>
        <v>0</v>
      </c>
      <c r="E53" s="14">
        <f>IF(ISBLANK(C53),0,VLOOKUP(C53,Tableau1[],7,0))</f>
        <v>5</v>
      </c>
      <c r="F53" s="21">
        <f t="shared" si="5"/>
        <v>2.1666666666666667E-5</v>
      </c>
      <c r="G53" s="76" t="str">
        <f>IFERROR(IF(G$4=$D53,"x",IF(AND(((G$4-$D53)/VLOOKUP($C53,Tableau1[],6,0))=INT(((G$4-$D53)/VLOOKUP($C53,Tableau1[],6,0))),$C53&lt;&gt;""),"S","")),"")</f>
        <v/>
      </c>
      <c r="H53" s="74" t="str">
        <f>IFERROR(IF(H$4=$D53,"x",IF(AND(((H$4-$D53)/VLOOKUP($C53,Tableau1[],6,0))=INT(((H$4-$D53)/VLOOKUP($C53,Tableau1[],6,0))),$C53&lt;&gt;""),"S","")),"")</f>
        <v/>
      </c>
      <c r="I53" s="74" t="str">
        <f>IFERROR(IF(I$4=$D53,"x",IF(AND(((I$4-$D53)/VLOOKUP($C53,Tableau1[],6,0))=INT(((I$4-$D53)/VLOOKUP($C53,Tableau1[],6,0))),$C53&lt;&gt;""),"S","")),"")</f>
        <v/>
      </c>
      <c r="J53" s="74" t="str">
        <f>IFERROR(IF(J$4=$D53,"x",IF(AND(((J$4-$D53)/VLOOKUP($C53,Tableau1[],6,0))=INT(((J$4-$D53)/VLOOKUP($C53,Tableau1[],6,0))),$C53&lt;&gt;""),"S","")),"")</f>
        <v/>
      </c>
      <c r="K53" s="74" t="str">
        <f>IFERROR(IF(K$4=$D53,"x",IF(AND(((K$4-$D53)/VLOOKUP($C53,Tableau1[],6,0))=INT(((K$4-$D53)/VLOOKUP($C53,Tableau1[],6,0))),$C53&lt;&gt;""),"S","")),"")</f>
        <v/>
      </c>
      <c r="L53" s="74" t="str">
        <f>IFERROR(IF(L$4=$D53,"x",IF(AND(((L$4-$D53)/VLOOKUP($C53,Tableau1[],6,0))=INT(((L$4-$D53)/VLOOKUP($C53,Tableau1[],6,0))),$C53&lt;&gt;""),"S","")),"")</f>
        <v>S</v>
      </c>
      <c r="M53" s="74" t="str">
        <f>IFERROR(IF(M$4=$D53,"x",IF(AND(((M$4-$D53)/VLOOKUP($C53,Tableau1[],6,0))=INT(((M$4-$D53)/VLOOKUP($C53,Tableau1[],6,0))),$C53&lt;&gt;""),"S","")),"")</f>
        <v/>
      </c>
      <c r="N53" s="74" t="str">
        <f>IFERROR(IF(N$4=$D53,"x",IF(AND(((N$4-$D53)/VLOOKUP($C53,Tableau1[],6,0))=INT(((N$4-$D53)/VLOOKUP($C53,Tableau1[],6,0))),$C53&lt;&gt;""),"S","")),"")</f>
        <v/>
      </c>
      <c r="O53" s="74" t="str">
        <f>IFERROR(IF(O$4=$D53,"x",IF(AND(((O$4-$D53)/VLOOKUP($C53,Tableau1[],6,0))=INT(((O$4-$D53)/VLOOKUP($C53,Tableau1[],6,0))),$C53&lt;&gt;""),"S","")),"")</f>
        <v/>
      </c>
      <c r="P53" s="74" t="str">
        <f>IFERROR(IF(P$4=$D53,"x",IF(AND(((P$4-$D53)/VLOOKUP($C53,Tableau1[],6,0))=INT(((P$4-$D53)/VLOOKUP($C53,Tableau1[],6,0))),$C53&lt;&gt;""),"S","")),"")</f>
        <v/>
      </c>
      <c r="Q53" s="74" t="str">
        <f>IFERROR(IF(Q$4=$D53,"x",IF(AND(((Q$4-$D53)/VLOOKUP($C53,Tableau1[],6,0))=INT(((Q$4-$D53)/VLOOKUP($C53,Tableau1[],6,0))),$C53&lt;&gt;""),"S","")),"")</f>
        <v/>
      </c>
      <c r="R53" s="74" t="str">
        <f>IFERROR(IF(R$4=$D53,"x",IF(AND(((R$4-$D53)/VLOOKUP($C53,Tableau1[],6,0))=INT(((R$4-$D53)/VLOOKUP($C53,Tableau1[],6,0))),$C53&lt;&gt;""),"S","")),"")</f>
        <v/>
      </c>
      <c r="S53" s="74" t="str">
        <f>IFERROR(IF(S$4=$D53,"x",IF(AND(((S$4-$D53)/VLOOKUP($C53,Tableau1[],6,0))=INT(((S$4-$D53)/VLOOKUP($C53,Tableau1[],6,0))),$C53&lt;&gt;""),"S","")),"")</f>
        <v>S</v>
      </c>
      <c r="T53" s="74" t="str">
        <f>IFERROR(IF(T$4=$D53,"x",IF(AND(((T$4-$D53)/VLOOKUP($C53,Tableau1[],6,0))=INT(((T$4-$D53)/VLOOKUP($C53,Tableau1[],6,0))),$C53&lt;&gt;""),"S","")),"")</f>
        <v/>
      </c>
      <c r="U53" s="74" t="str">
        <f>IFERROR(IF(U$4=$D53,"x",IF(AND(((U$4-$D53)/VLOOKUP($C53,Tableau1[],6,0))=INT(((U$4-$D53)/VLOOKUP($C53,Tableau1[],6,0))),$C53&lt;&gt;""),"S","")),"")</f>
        <v/>
      </c>
      <c r="V53" s="74" t="str">
        <f>IFERROR(IF(V$4=$D53,"x",IF(AND(((V$4-$D53)/VLOOKUP($C53,Tableau1[],6,0))=INT(((V$4-$D53)/VLOOKUP($C53,Tableau1[],6,0))),$C53&lt;&gt;""),"S","")),"")</f>
        <v/>
      </c>
      <c r="W53" s="74" t="str">
        <f>IFERROR(IF(W$4=$D53,"x",IF(AND(((W$4-$D53)/VLOOKUP($C53,Tableau1[],6,0))=INT(((W$4-$D53)/VLOOKUP($C53,Tableau1[],6,0))),$C53&lt;&gt;""),"S","")),"")</f>
        <v/>
      </c>
      <c r="X53" s="74" t="str">
        <f>IFERROR(IF(X$4=$D53,"x",IF(AND(((X$4-$D53)/VLOOKUP($C53,Tableau1[],6,0))=INT(((X$4-$D53)/VLOOKUP($C53,Tableau1[],6,0))),$C53&lt;&gt;""),"S","")),"")</f>
        <v/>
      </c>
      <c r="Y53" s="74" t="str">
        <f>IFERROR(IF(Y$4=$D53,"x",IF(AND(((Y$4-$D53)/VLOOKUP($C53,Tableau1[],6,0))=INT(((Y$4-$D53)/VLOOKUP($C53,Tableau1[],6,0))),$C53&lt;&gt;""),"S","")),"")</f>
        <v/>
      </c>
      <c r="Z53" s="74" t="str">
        <f>IFERROR(IF(Z$4=$D53,"x",IF(AND(((Z$4-$D53)/VLOOKUP($C53,Tableau1[],6,0))=INT(((Z$4-$D53)/VLOOKUP($C53,Tableau1[],6,0))),$C53&lt;&gt;""),"S","")),"")</f>
        <v>S</v>
      </c>
      <c r="AA53" s="74" t="str">
        <f>IFERROR(IF(AA$4=$D53,"x",IF(AND(((AA$4-$D53)/VLOOKUP($C53,Tableau1[],6,0))=INT(((AA$4-$D53)/VLOOKUP($C53,Tableau1[],6,0))),$C53&lt;&gt;""),"S","")),"")</f>
        <v/>
      </c>
      <c r="AB53" s="74" t="str">
        <f>IFERROR(IF(AB$4=$D53,"x",IF(AND(((AB$4-$D53)/VLOOKUP($C53,Tableau1[],6,0))=INT(((AB$4-$D53)/VLOOKUP($C53,Tableau1[],6,0))),$C53&lt;&gt;""),"S","")),"")</f>
        <v/>
      </c>
      <c r="AC53" s="74" t="str">
        <f>IFERROR(IF(AC$4=$D53,"x",IF(AND(((AC$4-$D53)/VLOOKUP($C53,Tableau1[],6,0))=INT(((AC$4-$D53)/VLOOKUP($C53,Tableau1[],6,0))),$C53&lt;&gt;""),"S","")),"")</f>
        <v/>
      </c>
      <c r="AD53" s="74" t="str">
        <f>IFERROR(IF(AD$4=$D53,"x",IF(AND(((AD$4-$D53)/VLOOKUP($C53,Tableau1[],6,0))=INT(((AD$4-$D53)/VLOOKUP($C53,Tableau1[],6,0))),$C53&lt;&gt;""),"S","")),"")</f>
        <v/>
      </c>
      <c r="AE53" s="74" t="str">
        <f>IFERROR(IF(AE$4=$D53,"x",IF(AND(((AE$4-$D53)/VLOOKUP($C53,Tableau1[],6,0))=INT(((AE$4-$D53)/VLOOKUP($C53,Tableau1[],6,0))),$C53&lt;&gt;""),"S","")),"")</f>
        <v/>
      </c>
      <c r="AF53" s="74" t="str">
        <f>IFERROR(IF(AF$4=$D53,"x",IF(AND(((AF$4-$D53)/VLOOKUP($C53,Tableau1[],6,0))=INT(((AF$4-$D53)/VLOOKUP($C53,Tableau1[],6,0))),$C53&lt;&gt;""),"S","")),"")</f>
        <v/>
      </c>
      <c r="AG53" s="74" t="str">
        <f>IFERROR(IF(AG$4=$D53,"x",IF(AND(((AG$4-$D53)/VLOOKUP($C53,Tableau1[],6,0))=INT(((AG$4-$D53)/VLOOKUP($C53,Tableau1[],6,0))),$C53&lt;&gt;""),"S","")),"")</f>
        <v>S</v>
      </c>
      <c r="AH53" s="90" t="str">
        <f>IFERROR(IF(AH$4=$D53,"x",IF(AND(((AH$4-$D53)/VLOOKUP($C53,Tableau1[],6,0))=INT(((AH$4-$D53)/VLOOKUP($C53,Tableau1[],6,0))),$C53&lt;&gt;""),"S","")),"")</f>
        <v/>
      </c>
      <c r="AI53" s="7"/>
    </row>
    <row r="54" spans="1:35" x14ac:dyDescent="0.25">
      <c r="A54" s="95"/>
      <c r="B54" s="41"/>
      <c r="C54" s="5" t="s">
        <v>199</v>
      </c>
      <c r="D54" s="15">
        <f>IF(ISBLANK(C54),0,VLOOKUP(C54,Tableau1[],2,0))</f>
        <v>0</v>
      </c>
      <c r="E54" s="14">
        <f>IF(ISBLANK(C54),0,VLOOKUP(C54,Tableau1[],7,0))</f>
        <v>5</v>
      </c>
      <c r="F54" s="21">
        <f t="shared" si="5"/>
        <v>2.1666666666666667E-5</v>
      </c>
      <c r="G54" s="76" t="str">
        <f>IFERROR(IF(G$4=$D54,"x",IF(AND(((G$4-$D54)/VLOOKUP($C54,Tableau1[],6,0))=INT(((G$4-$D54)/VLOOKUP($C54,Tableau1[],6,0))),$C54&lt;&gt;""),"S","")),"")</f>
        <v/>
      </c>
      <c r="H54" s="74" t="str">
        <f>IFERROR(IF(H$4=$D54,"x",IF(AND(((H$4-$D54)/VLOOKUP($C54,Tableau1[],6,0))=INT(((H$4-$D54)/VLOOKUP($C54,Tableau1[],6,0))),$C54&lt;&gt;""),"S","")),"")</f>
        <v/>
      </c>
      <c r="I54" s="74" t="str">
        <f>IFERROR(IF(I$4=$D54,"x",IF(AND(((I$4-$D54)/VLOOKUP($C54,Tableau1[],6,0))=INT(((I$4-$D54)/VLOOKUP($C54,Tableau1[],6,0))),$C54&lt;&gt;""),"S","")),"")</f>
        <v/>
      </c>
      <c r="J54" s="74" t="str">
        <f>IFERROR(IF(J$4=$D54,"x",IF(AND(((J$4-$D54)/VLOOKUP($C54,Tableau1[],6,0))=INT(((J$4-$D54)/VLOOKUP($C54,Tableau1[],6,0))),$C54&lt;&gt;""),"S","")),"")</f>
        <v/>
      </c>
      <c r="K54" s="74" t="str">
        <f>IFERROR(IF(K$4=$D54,"x",IF(AND(((K$4-$D54)/VLOOKUP($C54,Tableau1[],6,0))=INT(((K$4-$D54)/VLOOKUP($C54,Tableau1[],6,0))),$C54&lt;&gt;""),"S","")),"")</f>
        <v/>
      </c>
      <c r="L54" s="74" t="str">
        <f>IFERROR(IF(L$4=$D54,"x",IF(AND(((L$4-$D54)/VLOOKUP($C54,Tableau1[],6,0))=INT(((L$4-$D54)/VLOOKUP($C54,Tableau1[],6,0))),$C54&lt;&gt;""),"S","")),"")</f>
        <v>S</v>
      </c>
      <c r="M54" s="74" t="str">
        <f>IFERROR(IF(M$4=$D54,"x",IF(AND(((M$4-$D54)/VLOOKUP($C54,Tableau1[],6,0))=INT(((M$4-$D54)/VLOOKUP($C54,Tableau1[],6,0))),$C54&lt;&gt;""),"S","")),"")</f>
        <v/>
      </c>
      <c r="N54" s="74" t="str">
        <f>IFERROR(IF(N$4=$D54,"x",IF(AND(((N$4-$D54)/VLOOKUP($C54,Tableau1[],6,0))=INT(((N$4-$D54)/VLOOKUP($C54,Tableau1[],6,0))),$C54&lt;&gt;""),"S","")),"")</f>
        <v/>
      </c>
      <c r="O54" s="74" t="str">
        <f>IFERROR(IF(O$4=$D54,"x",IF(AND(((O$4-$D54)/VLOOKUP($C54,Tableau1[],6,0))=INT(((O$4-$D54)/VLOOKUP($C54,Tableau1[],6,0))),$C54&lt;&gt;""),"S","")),"")</f>
        <v/>
      </c>
      <c r="P54" s="74" t="str">
        <f>IFERROR(IF(P$4=$D54,"x",IF(AND(((P$4-$D54)/VLOOKUP($C54,Tableau1[],6,0))=INT(((P$4-$D54)/VLOOKUP($C54,Tableau1[],6,0))),$C54&lt;&gt;""),"S","")),"")</f>
        <v/>
      </c>
      <c r="Q54" s="74" t="str">
        <f>IFERROR(IF(Q$4=$D54,"x",IF(AND(((Q$4-$D54)/VLOOKUP($C54,Tableau1[],6,0))=INT(((Q$4-$D54)/VLOOKUP($C54,Tableau1[],6,0))),$C54&lt;&gt;""),"S","")),"")</f>
        <v/>
      </c>
      <c r="R54" s="74" t="str">
        <f>IFERROR(IF(R$4=$D54,"x",IF(AND(((R$4-$D54)/VLOOKUP($C54,Tableau1[],6,0))=INT(((R$4-$D54)/VLOOKUP($C54,Tableau1[],6,0))),$C54&lt;&gt;""),"S","")),"")</f>
        <v/>
      </c>
      <c r="S54" s="74" t="str">
        <f>IFERROR(IF(S$4=$D54,"x",IF(AND(((S$4-$D54)/VLOOKUP($C54,Tableau1[],6,0))=INT(((S$4-$D54)/VLOOKUP($C54,Tableau1[],6,0))),$C54&lt;&gt;""),"S","")),"")</f>
        <v>S</v>
      </c>
      <c r="T54" s="74" t="str">
        <f>IFERROR(IF(T$4=$D54,"x",IF(AND(((T$4-$D54)/VLOOKUP($C54,Tableau1[],6,0))=INT(((T$4-$D54)/VLOOKUP($C54,Tableau1[],6,0))),$C54&lt;&gt;""),"S","")),"")</f>
        <v/>
      </c>
      <c r="U54" s="74" t="str">
        <f>IFERROR(IF(U$4=$D54,"x",IF(AND(((U$4-$D54)/VLOOKUP($C54,Tableau1[],6,0))=INT(((U$4-$D54)/VLOOKUP($C54,Tableau1[],6,0))),$C54&lt;&gt;""),"S","")),"")</f>
        <v/>
      </c>
      <c r="V54" s="74" t="str">
        <f>IFERROR(IF(V$4=$D54,"x",IF(AND(((V$4-$D54)/VLOOKUP($C54,Tableau1[],6,0))=INT(((V$4-$D54)/VLOOKUP($C54,Tableau1[],6,0))),$C54&lt;&gt;""),"S","")),"")</f>
        <v/>
      </c>
      <c r="W54" s="74" t="str">
        <f>IFERROR(IF(W$4=$D54,"x",IF(AND(((W$4-$D54)/VLOOKUP($C54,Tableau1[],6,0))=INT(((W$4-$D54)/VLOOKUP($C54,Tableau1[],6,0))),$C54&lt;&gt;""),"S","")),"")</f>
        <v/>
      </c>
      <c r="X54" s="74" t="str">
        <f>IFERROR(IF(X$4=$D54,"x",IF(AND(((X$4-$D54)/VLOOKUP($C54,Tableau1[],6,0))=INT(((X$4-$D54)/VLOOKUP($C54,Tableau1[],6,0))),$C54&lt;&gt;""),"S","")),"")</f>
        <v/>
      </c>
      <c r="Y54" s="74" t="str">
        <f>IFERROR(IF(Y$4=$D54,"x",IF(AND(((Y$4-$D54)/VLOOKUP($C54,Tableau1[],6,0))=INT(((Y$4-$D54)/VLOOKUP($C54,Tableau1[],6,0))),$C54&lt;&gt;""),"S","")),"")</f>
        <v/>
      </c>
      <c r="Z54" s="74" t="str">
        <f>IFERROR(IF(Z$4=$D54,"x",IF(AND(((Z$4-$D54)/VLOOKUP($C54,Tableau1[],6,0))=INT(((Z$4-$D54)/VLOOKUP($C54,Tableau1[],6,0))),$C54&lt;&gt;""),"S","")),"")</f>
        <v>S</v>
      </c>
      <c r="AA54" s="74" t="str">
        <f>IFERROR(IF(AA$4=$D54,"x",IF(AND(((AA$4-$D54)/VLOOKUP($C54,Tableau1[],6,0))=INT(((AA$4-$D54)/VLOOKUP($C54,Tableau1[],6,0))),$C54&lt;&gt;""),"S","")),"")</f>
        <v/>
      </c>
      <c r="AB54" s="74" t="str">
        <f>IFERROR(IF(AB$4=$D54,"x",IF(AND(((AB$4-$D54)/VLOOKUP($C54,Tableau1[],6,0))=INT(((AB$4-$D54)/VLOOKUP($C54,Tableau1[],6,0))),$C54&lt;&gt;""),"S","")),"")</f>
        <v/>
      </c>
      <c r="AC54" s="74" t="str">
        <f>IFERROR(IF(AC$4=$D54,"x",IF(AND(((AC$4-$D54)/VLOOKUP($C54,Tableau1[],6,0))=INT(((AC$4-$D54)/VLOOKUP($C54,Tableau1[],6,0))),$C54&lt;&gt;""),"S","")),"")</f>
        <v/>
      </c>
      <c r="AD54" s="74" t="str">
        <f>IFERROR(IF(AD$4=$D54,"x",IF(AND(((AD$4-$D54)/VLOOKUP($C54,Tableau1[],6,0))=INT(((AD$4-$D54)/VLOOKUP($C54,Tableau1[],6,0))),$C54&lt;&gt;""),"S","")),"")</f>
        <v/>
      </c>
      <c r="AE54" s="74" t="str">
        <f>IFERROR(IF(AE$4=$D54,"x",IF(AND(((AE$4-$D54)/VLOOKUP($C54,Tableau1[],6,0))=INT(((AE$4-$D54)/VLOOKUP($C54,Tableau1[],6,0))),$C54&lt;&gt;""),"S","")),"")</f>
        <v/>
      </c>
      <c r="AF54" s="74" t="str">
        <f>IFERROR(IF(AF$4=$D54,"x",IF(AND(((AF$4-$D54)/VLOOKUP($C54,Tableau1[],6,0))=INT(((AF$4-$D54)/VLOOKUP($C54,Tableau1[],6,0))),$C54&lt;&gt;""),"S","")),"")</f>
        <v/>
      </c>
      <c r="AG54" s="74" t="str">
        <f>IFERROR(IF(AG$4=$D54,"x",IF(AND(((AG$4-$D54)/VLOOKUP($C54,Tableau1[],6,0))=INT(((AG$4-$D54)/VLOOKUP($C54,Tableau1[],6,0))),$C54&lt;&gt;""),"S","")),"")</f>
        <v>S</v>
      </c>
      <c r="AH54" s="90" t="str">
        <f>IFERROR(IF(AH$4=$D54,"x",IF(AND(((AH$4-$D54)/VLOOKUP($C54,Tableau1[],6,0))=INT(((AH$4-$D54)/VLOOKUP($C54,Tableau1[],6,0))),$C54&lt;&gt;""),"S","")),"")</f>
        <v/>
      </c>
      <c r="AI54" s="7"/>
    </row>
    <row r="55" spans="1:35" x14ac:dyDescent="0.25">
      <c r="A55" s="95"/>
      <c r="B55" s="41"/>
      <c r="C55" s="5" t="s">
        <v>200</v>
      </c>
      <c r="D55" s="15">
        <f>IF(ISBLANK(C55),0,VLOOKUP(C55,Tableau1[],2,0))</f>
        <v>0</v>
      </c>
      <c r="E55" s="14">
        <f>IF(ISBLANK(C55),0,VLOOKUP(C55,Tableau1[],7,0))</f>
        <v>1</v>
      </c>
      <c r="F55" s="21">
        <f t="shared" si="5"/>
        <v>4.3333333333333331E-6</v>
      </c>
      <c r="G55" s="76" t="str">
        <f>IFERROR(IF(G$4=$D55,"x",IF(AND(((G$4-$D55)/VLOOKUP($C55,Tableau1[],6,0))=INT(((G$4-$D55)/VLOOKUP($C55,Tableau1[],6,0))),$C55&lt;&gt;""),"S","")),"")</f>
        <v/>
      </c>
      <c r="H55" s="74" t="str">
        <f>IFERROR(IF(H$4=$D55,"x",IF(AND(((H$4-$D55)/VLOOKUP($C55,Tableau1[],6,0))=INT(((H$4-$D55)/VLOOKUP($C55,Tableau1[],6,0))),$C55&lt;&gt;""),"S","")),"")</f>
        <v/>
      </c>
      <c r="I55" s="74" t="str">
        <f>IFERROR(IF(I$4=$D55,"x",IF(AND(((I$4-$D55)/VLOOKUP($C55,Tableau1[],6,0))=INT(((I$4-$D55)/VLOOKUP($C55,Tableau1[],6,0))),$C55&lt;&gt;""),"S","")),"")</f>
        <v/>
      </c>
      <c r="J55" s="74" t="str">
        <f>IFERROR(IF(J$4=$D55,"x",IF(AND(((J$4-$D55)/VLOOKUP($C55,Tableau1[],6,0))=INT(((J$4-$D55)/VLOOKUP($C55,Tableau1[],6,0))),$C55&lt;&gt;""),"S","")),"")</f>
        <v/>
      </c>
      <c r="K55" s="74" t="str">
        <f>IFERROR(IF(K$4=$D55,"x",IF(AND(((K$4-$D55)/VLOOKUP($C55,Tableau1[],6,0))=INT(((K$4-$D55)/VLOOKUP($C55,Tableau1[],6,0))),$C55&lt;&gt;""),"S","")),"")</f>
        <v/>
      </c>
      <c r="L55" s="74" t="str">
        <f>IFERROR(IF(L$4=$D55,"x",IF(AND(((L$4-$D55)/VLOOKUP($C55,Tableau1[],6,0))=INT(((L$4-$D55)/VLOOKUP($C55,Tableau1[],6,0))),$C55&lt;&gt;""),"S","")),"")</f>
        <v>S</v>
      </c>
      <c r="M55" s="74" t="str">
        <f>IFERROR(IF(M$4=$D55,"x",IF(AND(((M$4-$D55)/VLOOKUP($C55,Tableau1[],6,0))=INT(((M$4-$D55)/VLOOKUP($C55,Tableau1[],6,0))),$C55&lt;&gt;""),"S","")),"")</f>
        <v/>
      </c>
      <c r="N55" s="74" t="str">
        <f>IFERROR(IF(N$4=$D55,"x",IF(AND(((N$4-$D55)/VLOOKUP($C55,Tableau1[],6,0))=INT(((N$4-$D55)/VLOOKUP($C55,Tableau1[],6,0))),$C55&lt;&gt;""),"S","")),"")</f>
        <v/>
      </c>
      <c r="O55" s="74" t="str">
        <f>IFERROR(IF(O$4=$D55,"x",IF(AND(((O$4-$D55)/VLOOKUP($C55,Tableau1[],6,0))=INT(((O$4-$D55)/VLOOKUP($C55,Tableau1[],6,0))),$C55&lt;&gt;""),"S","")),"")</f>
        <v/>
      </c>
      <c r="P55" s="74" t="str">
        <f>IFERROR(IF(P$4=$D55,"x",IF(AND(((P$4-$D55)/VLOOKUP($C55,Tableau1[],6,0))=INT(((P$4-$D55)/VLOOKUP($C55,Tableau1[],6,0))),$C55&lt;&gt;""),"S","")),"")</f>
        <v/>
      </c>
      <c r="Q55" s="74" t="str">
        <f>IFERROR(IF(Q$4=$D55,"x",IF(AND(((Q$4-$D55)/VLOOKUP($C55,Tableau1[],6,0))=INT(((Q$4-$D55)/VLOOKUP($C55,Tableau1[],6,0))),$C55&lt;&gt;""),"S","")),"")</f>
        <v/>
      </c>
      <c r="R55" s="74" t="str">
        <f>IFERROR(IF(R$4=$D55,"x",IF(AND(((R$4-$D55)/VLOOKUP($C55,Tableau1[],6,0))=INT(((R$4-$D55)/VLOOKUP($C55,Tableau1[],6,0))),$C55&lt;&gt;""),"S","")),"")</f>
        <v/>
      </c>
      <c r="S55" s="74" t="str">
        <f>IFERROR(IF(S$4=$D55,"x",IF(AND(((S$4-$D55)/VLOOKUP($C55,Tableau1[],6,0))=INT(((S$4-$D55)/VLOOKUP($C55,Tableau1[],6,0))),$C55&lt;&gt;""),"S","")),"")</f>
        <v>S</v>
      </c>
      <c r="T55" s="74" t="str">
        <f>IFERROR(IF(T$4=$D55,"x",IF(AND(((T$4-$D55)/VLOOKUP($C55,Tableau1[],6,0))=INT(((T$4-$D55)/VLOOKUP($C55,Tableau1[],6,0))),$C55&lt;&gt;""),"S","")),"")</f>
        <v/>
      </c>
      <c r="U55" s="74" t="str">
        <f>IFERROR(IF(U$4=$D55,"x",IF(AND(((U$4-$D55)/VLOOKUP($C55,Tableau1[],6,0))=INT(((U$4-$D55)/VLOOKUP($C55,Tableau1[],6,0))),$C55&lt;&gt;""),"S","")),"")</f>
        <v/>
      </c>
      <c r="V55" s="74" t="str">
        <f>IFERROR(IF(V$4=$D55,"x",IF(AND(((V$4-$D55)/VLOOKUP($C55,Tableau1[],6,0))=INT(((V$4-$D55)/VLOOKUP($C55,Tableau1[],6,0))),$C55&lt;&gt;""),"S","")),"")</f>
        <v/>
      </c>
      <c r="W55" s="74" t="str">
        <f>IFERROR(IF(W$4=$D55,"x",IF(AND(((W$4-$D55)/VLOOKUP($C55,Tableau1[],6,0))=INT(((W$4-$D55)/VLOOKUP($C55,Tableau1[],6,0))),$C55&lt;&gt;""),"S","")),"")</f>
        <v/>
      </c>
      <c r="X55" s="74" t="str">
        <f>IFERROR(IF(X$4=$D55,"x",IF(AND(((X$4-$D55)/VLOOKUP($C55,Tableau1[],6,0))=INT(((X$4-$D55)/VLOOKUP($C55,Tableau1[],6,0))),$C55&lt;&gt;""),"S","")),"")</f>
        <v/>
      </c>
      <c r="Y55" s="74" t="str">
        <f>IFERROR(IF(Y$4=$D55,"x",IF(AND(((Y$4-$D55)/VLOOKUP($C55,Tableau1[],6,0))=INT(((Y$4-$D55)/VLOOKUP($C55,Tableau1[],6,0))),$C55&lt;&gt;""),"S","")),"")</f>
        <v/>
      </c>
      <c r="Z55" s="74" t="str">
        <f>IFERROR(IF(Z$4=$D55,"x",IF(AND(((Z$4-$D55)/VLOOKUP($C55,Tableau1[],6,0))=INT(((Z$4-$D55)/VLOOKUP($C55,Tableau1[],6,0))),$C55&lt;&gt;""),"S","")),"")</f>
        <v>S</v>
      </c>
      <c r="AA55" s="74" t="str">
        <f>IFERROR(IF(AA$4=$D55,"x",IF(AND(((AA$4-$D55)/VLOOKUP($C55,Tableau1[],6,0))=INT(((AA$4-$D55)/VLOOKUP($C55,Tableau1[],6,0))),$C55&lt;&gt;""),"S","")),"")</f>
        <v/>
      </c>
      <c r="AB55" s="74" t="str">
        <f>IFERROR(IF(AB$4=$D55,"x",IF(AND(((AB$4-$D55)/VLOOKUP($C55,Tableau1[],6,0))=INT(((AB$4-$D55)/VLOOKUP($C55,Tableau1[],6,0))),$C55&lt;&gt;""),"S","")),"")</f>
        <v/>
      </c>
      <c r="AC55" s="74" t="str">
        <f>IFERROR(IF(AC$4=$D55,"x",IF(AND(((AC$4-$D55)/VLOOKUP($C55,Tableau1[],6,0))=INT(((AC$4-$D55)/VLOOKUP($C55,Tableau1[],6,0))),$C55&lt;&gt;""),"S","")),"")</f>
        <v/>
      </c>
      <c r="AD55" s="74" t="str">
        <f>IFERROR(IF(AD$4=$D55,"x",IF(AND(((AD$4-$D55)/VLOOKUP($C55,Tableau1[],6,0))=INT(((AD$4-$D55)/VLOOKUP($C55,Tableau1[],6,0))),$C55&lt;&gt;""),"S","")),"")</f>
        <v/>
      </c>
      <c r="AE55" s="74" t="str">
        <f>IFERROR(IF(AE$4=$D55,"x",IF(AND(((AE$4-$D55)/VLOOKUP($C55,Tableau1[],6,0))=INT(((AE$4-$D55)/VLOOKUP($C55,Tableau1[],6,0))),$C55&lt;&gt;""),"S","")),"")</f>
        <v/>
      </c>
      <c r="AF55" s="74" t="str">
        <f>IFERROR(IF(AF$4=$D55,"x",IF(AND(((AF$4-$D55)/VLOOKUP($C55,Tableau1[],6,0))=INT(((AF$4-$D55)/VLOOKUP($C55,Tableau1[],6,0))),$C55&lt;&gt;""),"S","")),"")</f>
        <v/>
      </c>
      <c r="AG55" s="74" t="str">
        <f>IFERROR(IF(AG$4=$D55,"x",IF(AND(((AG$4-$D55)/VLOOKUP($C55,Tableau1[],6,0))=INT(((AG$4-$D55)/VLOOKUP($C55,Tableau1[],6,0))),$C55&lt;&gt;""),"S","")),"")</f>
        <v>S</v>
      </c>
      <c r="AH55" s="90" t="str">
        <f>IFERROR(IF(AH$4=$D55,"x",IF(AND(((AH$4-$D55)/VLOOKUP($C55,Tableau1[],6,0))=INT(((AH$4-$D55)/VLOOKUP($C55,Tableau1[],6,0))),$C55&lt;&gt;""),"S","")),"")</f>
        <v/>
      </c>
      <c r="AI55" s="7"/>
    </row>
    <row r="56" spans="1:35" x14ac:dyDescent="0.25">
      <c r="A56" s="95"/>
      <c r="B56" s="41"/>
      <c r="C56" s="5" t="s">
        <v>201</v>
      </c>
      <c r="D56" s="15">
        <f>IF(ISBLANK(C56),0,VLOOKUP(C56,Tableau1[],2,0))</f>
        <v>0</v>
      </c>
      <c r="E56" s="14">
        <f>IF(ISBLANK(C56),0,VLOOKUP(C56,Tableau1[],7,0))</f>
        <v>15</v>
      </c>
      <c r="F56" s="21">
        <f t="shared" si="5"/>
        <v>6.4999999999999994E-5</v>
      </c>
      <c r="G56" s="76" t="str">
        <f>IFERROR(IF(G$4=$D56,"x",IF(AND(((G$4-$D56)/VLOOKUP($C56,Tableau1[],6,0))=INT(((G$4-$D56)/VLOOKUP($C56,Tableau1[],6,0))),$C56&lt;&gt;""),"S","")),"")</f>
        <v/>
      </c>
      <c r="H56" s="74" t="str">
        <f>IFERROR(IF(H$4=$D56,"x",IF(AND(((H$4-$D56)/VLOOKUP($C56,Tableau1[],6,0))=INT(((H$4-$D56)/VLOOKUP($C56,Tableau1[],6,0))),$C56&lt;&gt;""),"S","")),"")</f>
        <v/>
      </c>
      <c r="I56" s="74" t="str">
        <f>IFERROR(IF(I$4=$D56,"x",IF(AND(((I$4-$D56)/VLOOKUP($C56,Tableau1[],6,0))=INT(((I$4-$D56)/VLOOKUP($C56,Tableau1[],6,0))),$C56&lt;&gt;""),"S","")),"")</f>
        <v/>
      </c>
      <c r="J56" s="74" t="str">
        <f>IFERROR(IF(J$4=$D56,"x",IF(AND(((J$4-$D56)/VLOOKUP($C56,Tableau1[],6,0))=INT(((J$4-$D56)/VLOOKUP($C56,Tableau1[],6,0))),$C56&lt;&gt;""),"S","")),"")</f>
        <v/>
      </c>
      <c r="K56" s="74" t="str">
        <f>IFERROR(IF(K$4=$D56,"x",IF(AND(((K$4-$D56)/VLOOKUP($C56,Tableau1[],6,0))=INT(((K$4-$D56)/VLOOKUP($C56,Tableau1[],6,0))),$C56&lt;&gt;""),"S","")),"")</f>
        <v/>
      </c>
      <c r="L56" s="74" t="str">
        <f>IFERROR(IF(L$4=$D56,"x",IF(AND(((L$4-$D56)/VLOOKUP($C56,Tableau1[],6,0))=INT(((L$4-$D56)/VLOOKUP($C56,Tableau1[],6,0))),$C56&lt;&gt;""),"S","")),"")</f>
        <v/>
      </c>
      <c r="M56" s="74" t="str">
        <f>IFERROR(IF(M$4=$D56,"x",IF(AND(((M$4-$D56)/VLOOKUP($C56,Tableau1[],6,0))=INT(((M$4-$D56)/VLOOKUP($C56,Tableau1[],6,0))),$C56&lt;&gt;""),"S","")),"")</f>
        <v/>
      </c>
      <c r="N56" s="74" t="str">
        <f>IFERROR(IF(N$4=$D56,"x",IF(AND(((N$4-$D56)/VLOOKUP($C56,Tableau1[],6,0))=INT(((N$4-$D56)/VLOOKUP($C56,Tableau1[],6,0))),$C56&lt;&gt;""),"S","")),"")</f>
        <v/>
      </c>
      <c r="O56" s="74" t="str">
        <f>IFERROR(IF(O$4=$D56,"x",IF(AND(((O$4-$D56)/VLOOKUP($C56,Tableau1[],6,0))=INT(((O$4-$D56)/VLOOKUP($C56,Tableau1[],6,0))),$C56&lt;&gt;""),"S","")),"")</f>
        <v/>
      </c>
      <c r="P56" s="74" t="str">
        <f>IFERROR(IF(P$4=$D56,"x",IF(AND(((P$4-$D56)/VLOOKUP($C56,Tableau1[],6,0))=INT(((P$4-$D56)/VLOOKUP($C56,Tableau1[],6,0))),$C56&lt;&gt;""),"S","")),"")</f>
        <v/>
      </c>
      <c r="Q56" s="74" t="str">
        <f>IFERROR(IF(Q$4=$D56,"x",IF(AND(((Q$4-$D56)/VLOOKUP($C56,Tableau1[],6,0))=INT(((Q$4-$D56)/VLOOKUP($C56,Tableau1[],6,0))),$C56&lt;&gt;""),"S","")),"")</f>
        <v/>
      </c>
      <c r="R56" s="74" t="str">
        <f>IFERROR(IF(R$4=$D56,"x",IF(AND(((R$4-$D56)/VLOOKUP($C56,Tableau1[],6,0))=INT(((R$4-$D56)/VLOOKUP($C56,Tableau1[],6,0))),$C56&lt;&gt;""),"S","")),"")</f>
        <v/>
      </c>
      <c r="S56" s="74" t="str">
        <f>IFERROR(IF(S$4=$D56,"x",IF(AND(((S$4-$D56)/VLOOKUP($C56,Tableau1[],6,0))=INT(((S$4-$D56)/VLOOKUP($C56,Tableau1[],6,0))),$C56&lt;&gt;""),"S","")),"")</f>
        <v/>
      </c>
      <c r="T56" s="74" t="str">
        <f>IFERROR(IF(T$4=$D56,"x",IF(AND(((T$4-$D56)/VLOOKUP($C56,Tableau1[],6,0))=INT(((T$4-$D56)/VLOOKUP($C56,Tableau1[],6,0))),$C56&lt;&gt;""),"S","")),"")</f>
        <v/>
      </c>
      <c r="U56" s="74" t="str">
        <f>IFERROR(IF(U$4=$D56,"x",IF(AND(((U$4-$D56)/VLOOKUP($C56,Tableau1[],6,0))=INT(((U$4-$D56)/VLOOKUP($C56,Tableau1[],6,0))),$C56&lt;&gt;""),"S","")),"")</f>
        <v/>
      </c>
      <c r="V56" s="74" t="str">
        <f>IFERROR(IF(V$4=$D56,"x",IF(AND(((V$4-$D56)/VLOOKUP($C56,Tableau1[],6,0))=INT(((V$4-$D56)/VLOOKUP($C56,Tableau1[],6,0))),$C56&lt;&gt;""),"S","")),"")</f>
        <v/>
      </c>
      <c r="W56" s="74" t="str">
        <f>IFERROR(IF(W$4=$D56,"x",IF(AND(((W$4-$D56)/VLOOKUP($C56,Tableau1[],6,0))=INT(((W$4-$D56)/VLOOKUP($C56,Tableau1[],6,0))),$C56&lt;&gt;""),"S","")),"")</f>
        <v/>
      </c>
      <c r="X56" s="74" t="str">
        <f>IFERROR(IF(X$4=$D56,"x",IF(AND(((X$4-$D56)/VLOOKUP($C56,Tableau1[],6,0))=INT(((X$4-$D56)/VLOOKUP($C56,Tableau1[],6,0))),$C56&lt;&gt;""),"S","")),"")</f>
        <v/>
      </c>
      <c r="Y56" s="74" t="str">
        <f>IFERROR(IF(Y$4=$D56,"x",IF(AND(((Y$4-$D56)/VLOOKUP($C56,Tableau1[],6,0))=INT(((Y$4-$D56)/VLOOKUP($C56,Tableau1[],6,0))),$C56&lt;&gt;""),"S","")),"")</f>
        <v/>
      </c>
      <c r="Z56" s="74" t="str">
        <f>IFERROR(IF(Z$4=$D56,"x",IF(AND(((Z$4-$D56)/VLOOKUP($C56,Tableau1[],6,0))=INT(((Z$4-$D56)/VLOOKUP($C56,Tableau1[],6,0))),$C56&lt;&gt;""),"S","")),"")</f>
        <v/>
      </c>
      <c r="AA56" s="74" t="str">
        <f>IFERROR(IF(AA$4=$D56,"x",IF(AND(((AA$4-$D56)/VLOOKUP($C56,Tableau1[],6,0))=INT(((AA$4-$D56)/VLOOKUP($C56,Tableau1[],6,0))),$C56&lt;&gt;""),"S","")),"")</f>
        <v/>
      </c>
      <c r="AB56" s="74" t="str">
        <f>IFERROR(IF(AB$4=$D56,"x",IF(AND(((AB$4-$D56)/VLOOKUP($C56,Tableau1[],6,0))=INT(((AB$4-$D56)/VLOOKUP($C56,Tableau1[],6,0))),$C56&lt;&gt;""),"S","")),"")</f>
        <v/>
      </c>
      <c r="AC56" s="74" t="str">
        <f>IFERROR(IF(AC$4=$D56,"x",IF(AND(((AC$4-$D56)/VLOOKUP($C56,Tableau1[],6,0))=INT(((AC$4-$D56)/VLOOKUP($C56,Tableau1[],6,0))),$C56&lt;&gt;""),"S","")),"")</f>
        <v/>
      </c>
      <c r="AD56" s="74" t="str">
        <f>IFERROR(IF(AD$4=$D56,"x",IF(AND(((AD$4-$D56)/VLOOKUP($C56,Tableau1[],6,0))=INT(((AD$4-$D56)/VLOOKUP($C56,Tableau1[],6,0))),$C56&lt;&gt;""),"S","")),"")</f>
        <v/>
      </c>
      <c r="AE56" s="74" t="str">
        <f>IFERROR(IF(AE$4=$D56,"x",IF(AND(((AE$4-$D56)/VLOOKUP($C56,Tableau1[],6,0))=INT(((AE$4-$D56)/VLOOKUP($C56,Tableau1[],6,0))),$C56&lt;&gt;""),"S","")),"")</f>
        <v/>
      </c>
      <c r="AF56" s="74" t="str">
        <f>IFERROR(IF(AF$4=$D56,"x",IF(AND(((AF$4-$D56)/VLOOKUP($C56,Tableau1[],6,0))=INT(((AF$4-$D56)/VLOOKUP($C56,Tableau1[],6,0))),$C56&lt;&gt;""),"S","")),"")</f>
        <v>S</v>
      </c>
      <c r="AG56" s="74" t="str">
        <f>IFERROR(IF(AG$4=$D56,"x",IF(AND(((AG$4-$D56)/VLOOKUP($C56,Tableau1[],6,0))=INT(((AG$4-$D56)/VLOOKUP($C56,Tableau1[],6,0))),$C56&lt;&gt;""),"S","")),"")</f>
        <v/>
      </c>
      <c r="AH56" s="90" t="str">
        <f>IFERROR(IF(AH$4=$D56,"x",IF(AND(((AH$4-$D56)/VLOOKUP($C56,Tableau1[],6,0))=INT(((AH$4-$D56)/VLOOKUP($C56,Tableau1[],6,0))),$C56&lt;&gt;""),"S","")),"")</f>
        <v/>
      </c>
      <c r="AI56" s="7"/>
    </row>
    <row r="57" spans="1:35" ht="15.75" thickBot="1" x14ac:dyDescent="0.3">
      <c r="B57" s="66">
        <f>B41+B42+B43+B44+B45+B46+B47+B48+B49+B50+B51+B52+B53+B54+B55+B56</f>
        <v>0</v>
      </c>
      <c r="C57" s="67"/>
      <c r="D57" s="52">
        <f>IF(ISBLANK(C57),0,VLOOKUP(C57,Tableau1[],2,0))</f>
        <v>0</v>
      </c>
      <c r="E57" s="62">
        <f>(E41+E42+E43+E44+E45+E46+E47+E48+E49+E50+E51+E52+E53+E54+E55+E56)/60</f>
        <v>2.0499999999999998</v>
      </c>
      <c r="F57" s="38">
        <f t="shared" si="5"/>
        <v>8.8833333333333319E-6</v>
      </c>
      <c r="G57" s="79" t="str">
        <f>IFERROR(IF(G$4=$D57,"x",IF(AND(((G$4-$D57)/VLOOKUP($C57,Tableau1[],6,0))=INT(((G$4-$D57)/VLOOKUP($C57,Tableau1[],6,0))),$C57&lt;&gt;""),"S","")),"")</f>
        <v/>
      </c>
      <c r="H57" s="80" t="str">
        <f>IFERROR(IF(H$4=$D57,"x",IF(AND(((H$4-$D57)/VLOOKUP($C57,Tableau1[],6,0))=INT(((H$4-$D57)/VLOOKUP($C57,Tableau1[],6,0))),$C57&lt;&gt;""),"S","")),"")</f>
        <v/>
      </c>
      <c r="I57" s="80" t="str">
        <f>IFERROR(IF(I$4=$D57,"x",IF(AND(((I$4-$D57)/VLOOKUP($C57,Tableau1[],6,0))=INT(((I$4-$D57)/VLOOKUP($C57,Tableau1[],6,0))),$C57&lt;&gt;""),"S","")),"")</f>
        <v/>
      </c>
      <c r="J57" s="80" t="str">
        <f>IFERROR(IF(J$4=$D57,"x",IF(AND(((J$4-$D57)/VLOOKUP($C57,Tableau1[],6,0))=INT(((J$4-$D57)/VLOOKUP($C57,Tableau1[],6,0))),$C57&lt;&gt;""),"S","")),"")</f>
        <v/>
      </c>
      <c r="K57" s="80" t="str">
        <f>IFERROR(IF(K$4=$D57,"x",IF(AND(((K$4-$D57)/VLOOKUP($C57,Tableau1[],6,0))=INT(((K$4-$D57)/VLOOKUP($C57,Tableau1[],6,0))),$C57&lt;&gt;""),"S","")),"")</f>
        <v/>
      </c>
      <c r="L57" s="80" t="str">
        <f>IFERROR(IF(L$4=$D57,"x",IF(AND(((L$4-$D57)/VLOOKUP($C57,Tableau1[],6,0))=INT(((L$4-$D57)/VLOOKUP($C57,Tableau1[],6,0))),$C57&lt;&gt;""),"S","")),"")</f>
        <v/>
      </c>
      <c r="M57" s="80" t="str">
        <f>IFERROR(IF(M$4=$D57,"x",IF(AND(((M$4-$D57)/VLOOKUP($C57,Tableau1[],6,0))=INT(((M$4-$D57)/VLOOKUP($C57,Tableau1[],6,0))),$C57&lt;&gt;""),"S","")),"")</f>
        <v/>
      </c>
      <c r="N57" s="80" t="str">
        <f>IFERROR(IF(N$4=$D57,"x",IF(AND(((N$4-$D57)/VLOOKUP($C57,Tableau1[],6,0))=INT(((N$4-$D57)/VLOOKUP($C57,Tableau1[],6,0))),$C57&lt;&gt;""),"S","")),"")</f>
        <v/>
      </c>
      <c r="O57" s="80" t="str">
        <f>IFERROR(IF(O$4=$D57,"x",IF(AND(((O$4-$D57)/VLOOKUP($C57,Tableau1[],6,0))=INT(((O$4-$D57)/VLOOKUP($C57,Tableau1[],6,0))),$C57&lt;&gt;""),"S","")),"")</f>
        <v/>
      </c>
      <c r="P57" s="80" t="str">
        <f>IFERROR(IF(P$4=$D57,"x",IF(AND(((P$4-$D57)/VLOOKUP($C57,Tableau1[],6,0))=INT(((P$4-$D57)/VLOOKUP($C57,Tableau1[],6,0))),$C57&lt;&gt;""),"S","")),"")</f>
        <v/>
      </c>
      <c r="Q57" s="80" t="str">
        <f>IFERROR(IF(Q$4=$D57,"x",IF(AND(((Q$4-$D57)/VLOOKUP($C57,Tableau1[],6,0))=INT(((Q$4-$D57)/VLOOKUP($C57,Tableau1[],6,0))),$C57&lt;&gt;""),"S","")),"")</f>
        <v/>
      </c>
      <c r="R57" s="80" t="str">
        <f>IFERROR(IF(R$4=$D57,"x",IF(AND(((R$4-$D57)/VLOOKUP($C57,Tableau1[],6,0))=INT(((R$4-$D57)/VLOOKUP($C57,Tableau1[],6,0))),$C57&lt;&gt;""),"S","")),"")</f>
        <v/>
      </c>
      <c r="S57" s="80" t="str">
        <f>IFERROR(IF(S$4=$D57,"x",IF(AND(((S$4-$D57)/VLOOKUP($C57,Tableau1[],6,0))=INT(((S$4-$D57)/VLOOKUP($C57,Tableau1[],6,0))),$C57&lt;&gt;""),"S","")),"")</f>
        <v/>
      </c>
      <c r="T57" s="80" t="str">
        <f>IFERROR(IF(T$4=$D57,"x",IF(AND(((T$4-$D57)/VLOOKUP($C57,Tableau1[],6,0))=INT(((T$4-$D57)/VLOOKUP($C57,Tableau1[],6,0))),$C57&lt;&gt;""),"S","")),"")</f>
        <v/>
      </c>
      <c r="U57" s="80" t="str">
        <f>IFERROR(IF(U$4=$D57,"x",IF(AND(((U$4-$D57)/VLOOKUP($C57,Tableau1[],6,0))=INT(((U$4-$D57)/VLOOKUP($C57,Tableau1[],6,0))),$C57&lt;&gt;""),"S","")),"")</f>
        <v/>
      </c>
      <c r="V57" s="80" t="str">
        <f>IFERROR(IF(V$4=$D57,"x",IF(AND(((V$4-$D57)/VLOOKUP($C57,Tableau1[],6,0))=INT(((V$4-$D57)/VLOOKUP($C57,Tableau1[],6,0))),$C57&lt;&gt;""),"S","")),"")</f>
        <v/>
      </c>
      <c r="W57" s="80" t="str">
        <f>IFERROR(IF(W$4=$D57,"x",IF(AND(((W$4-$D57)/VLOOKUP($C57,Tableau1[],6,0))=INT(((W$4-$D57)/VLOOKUP($C57,Tableau1[],6,0))),$C57&lt;&gt;""),"S","")),"")</f>
        <v/>
      </c>
      <c r="X57" s="80" t="str">
        <f>IFERROR(IF(X$4=$D57,"x",IF(AND(((X$4-$D57)/VLOOKUP($C57,Tableau1[],6,0))=INT(((X$4-$D57)/VLOOKUP($C57,Tableau1[],6,0))),$C57&lt;&gt;""),"S","")),"")</f>
        <v/>
      </c>
      <c r="Y57" s="80" t="str">
        <f>IFERROR(IF(Y$4=$D57,"x",IF(AND(((Y$4-$D57)/VLOOKUP($C57,Tableau1[],6,0))=INT(((Y$4-$D57)/VLOOKUP($C57,Tableau1[],6,0))),$C57&lt;&gt;""),"S","")),"")</f>
        <v/>
      </c>
      <c r="Z57" s="80" t="str">
        <f>IFERROR(IF(Z$4=$D57,"x",IF(AND(((Z$4-$D57)/VLOOKUP($C57,Tableau1[],6,0))=INT(((Z$4-$D57)/VLOOKUP($C57,Tableau1[],6,0))),$C57&lt;&gt;""),"S","")),"")</f>
        <v/>
      </c>
      <c r="AA57" s="80" t="str">
        <f>IFERROR(IF(AA$4=$D57,"x",IF(AND(((AA$4-$D57)/VLOOKUP($C57,Tableau1[],6,0))=INT(((AA$4-$D57)/VLOOKUP($C57,Tableau1[],6,0))),$C57&lt;&gt;""),"S","")),"")</f>
        <v/>
      </c>
      <c r="AB57" s="80" t="str">
        <f>IFERROR(IF(AB$4=$D57,"x",IF(AND(((AB$4-$D57)/VLOOKUP($C57,Tableau1[],6,0))=INT(((AB$4-$D57)/VLOOKUP($C57,Tableau1[],6,0))),$C57&lt;&gt;""),"S","")),"")</f>
        <v/>
      </c>
      <c r="AC57" s="80" t="str">
        <f>IFERROR(IF(AC$4=$D57,"x",IF(AND(((AC$4-$D57)/VLOOKUP($C57,Tableau1[],6,0))=INT(((AC$4-$D57)/VLOOKUP($C57,Tableau1[],6,0))),$C57&lt;&gt;""),"S","")),"")</f>
        <v/>
      </c>
      <c r="AD57" s="80" t="str">
        <f>IFERROR(IF(AD$4=$D57,"x",IF(AND(((AD$4-$D57)/VLOOKUP($C57,Tableau1[],6,0))=INT(((AD$4-$D57)/VLOOKUP($C57,Tableau1[],6,0))),$C57&lt;&gt;""),"S","")),"")</f>
        <v/>
      </c>
      <c r="AE57" s="80" t="str">
        <f>IFERROR(IF(AE$4=$D57,"x",IF(AND(((AE$4-$D57)/VLOOKUP($C57,Tableau1[],6,0))=INT(((AE$4-$D57)/VLOOKUP($C57,Tableau1[],6,0))),$C57&lt;&gt;""),"S","")),"")</f>
        <v/>
      </c>
      <c r="AF57" s="80" t="str">
        <f>IFERROR(IF(AF$4=$D57,"x",IF(AND(((AF$4-$D57)/VLOOKUP($C57,Tableau1[],6,0))=INT(((AF$4-$D57)/VLOOKUP($C57,Tableau1[],6,0))),$C57&lt;&gt;""),"S","")),"")</f>
        <v/>
      </c>
      <c r="AG57" s="80" t="str">
        <f>IFERROR(IF(AG$4=$D57,"x",IF(AND(((AG$4-$D57)/VLOOKUP($C57,Tableau1[],6,0))=INT(((AG$4-$D57)/VLOOKUP($C57,Tableau1[],6,0))),$C57&lt;&gt;""),"S","")),"")</f>
        <v/>
      </c>
      <c r="AH57" s="92" t="str">
        <f>IFERROR(IF(AH$4=$D57,"x",IF(AND(((AH$4-$D57)/VLOOKUP($C57,Tableau1[],6,0))=INT(((AH$4-$D57)/VLOOKUP($C57,Tableau1[],6,0))),$C57&lt;&gt;""),"S","")),"")</f>
        <v/>
      </c>
      <c r="AI57" s="7"/>
    </row>
    <row r="58" spans="1:35" ht="15.75" thickTop="1" x14ac:dyDescent="0.25">
      <c r="A58" s="95" t="s">
        <v>226</v>
      </c>
      <c r="B58" s="41"/>
      <c r="C58" s="5" t="s">
        <v>170</v>
      </c>
      <c r="D58" s="15">
        <f>IF(ISBLANK(C58),0,VLOOKUP(C58,Tableau1[],2,0))</f>
        <v>0</v>
      </c>
      <c r="E58" s="14">
        <f>IF(ISBLANK(C58),0,VLOOKUP(C58,Tableau1[],7,0))</f>
        <v>20</v>
      </c>
      <c r="F58" s="21">
        <f>D58+((E58*1)/480)</f>
        <v>4.1666666666666664E-2</v>
      </c>
      <c r="G58" s="81" t="str">
        <f>IFERROR(IF(G$4=$D58,"x",IF(AND(((G$4-$D58)/VLOOKUP($C58,Tableau1[],6,0))=INT(((G$4-$D58)/VLOOKUP($C58,Tableau1[],6,0))),$C58&lt;&gt;""),"S","")),"")</f>
        <v/>
      </c>
      <c r="H58" s="82" t="str">
        <f>IFERROR(IF(H$4=$D58,"x",IF(AND(((H$4-$D58)/VLOOKUP($C58,Tableau1[],6,0))=INT(((H$4-$D58)/VLOOKUP($C58,Tableau1[],6,0))),$C58&lt;&gt;""),"S","")),"")</f>
        <v/>
      </c>
      <c r="I58" s="82" t="str">
        <f>IFERROR(IF(I$4=$D58,"x",IF(AND(((I$4-$D58)/VLOOKUP($C58,Tableau1[],6,0))=INT(((I$4-$D58)/VLOOKUP($C58,Tableau1[],6,0))),$C58&lt;&gt;""),"S","")),"")</f>
        <v/>
      </c>
      <c r="J58" s="82" t="str">
        <f>IFERROR(IF(J$4=$D58,"x",IF(AND(((J$4-$D58)/VLOOKUP($C58,Tableau1[],6,0))=INT(((J$4-$D58)/VLOOKUP($C58,Tableau1[],6,0))),$C58&lt;&gt;""),"S","")),"")</f>
        <v/>
      </c>
      <c r="K58" s="82" t="str">
        <f>IFERROR(IF(K$4=$D58,"x",IF(AND(((K$4-$D58)/VLOOKUP($C58,Tableau1[],6,0))=INT(((K$4-$D58)/VLOOKUP($C58,Tableau1[],6,0))),$C58&lt;&gt;""),"S","")),"")</f>
        <v/>
      </c>
      <c r="L58" s="82" t="str">
        <f>IFERROR(IF(L$4=$D58,"x",IF(AND(((L$4-$D58)/VLOOKUP($C58,Tableau1[],6,0))=INT(((L$4-$D58)/VLOOKUP($C58,Tableau1[],6,0))),$C58&lt;&gt;""),"S","")),"")</f>
        <v>S</v>
      </c>
      <c r="M58" s="82" t="str">
        <f>IFERROR(IF(M$4=$D58,"x",IF(AND(((M$4-$D58)/VLOOKUP($C58,Tableau1[],6,0))=INT(((M$4-$D58)/VLOOKUP($C58,Tableau1[],6,0))),$C58&lt;&gt;""),"S","")),"")</f>
        <v/>
      </c>
      <c r="N58" s="82" t="str">
        <f>IFERROR(IF(N$4=$D58,"x",IF(AND(((N$4-$D58)/VLOOKUP($C58,Tableau1[],6,0))=INT(((N$4-$D58)/VLOOKUP($C58,Tableau1[],6,0))),$C58&lt;&gt;""),"S","")),"")</f>
        <v/>
      </c>
      <c r="O58" s="82" t="str">
        <f>IFERROR(IF(O$4=$D58,"x",IF(AND(((O$4-$D58)/VLOOKUP($C58,Tableau1[],6,0))=INT(((O$4-$D58)/VLOOKUP($C58,Tableau1[],6,0))),$C58&lt;&gt;""),"S","")),"")</f>
        <v/>
      </c>
      <c r="P58" s="82" t="str">
        <f>IFERROR(IF(P$4=$D58,"x",IF(AND(((P$4-$D58)/VLOOKUP($C58,Tableau1[],6,0))=INT(((P$4-$D58)/VLOOKUP($C58,Tableau1[],6,0))),$C58&lt;&gt;""),"S","")),"")</f>
        <v/>
      </c>
      <c r="Q58" s="82" t="str">
        <f>IFERROR(IF(Q$4=$D58,"x",IF(AND(((Q$4-$D58)/VLOOKUP($C58,Tableau1[],6,0))=INT(((Q$4-$D58)/VLOOKUP($C58,Tableau1[],6,0))),$C58&lt;&gt;""),"S","")),"")</f>
        <v/>
      </c>
      <c r="R58" s="82" t="str">
        <f>IFERROR(IF(R$4=$D58,"x",IF(AND(((R$4-$D58)/VLOOKUP($C58,Tableau1[],6,0))=INT(((R$4-$D58)/VLOOKUP($C58,Tableau1[],6,0))),$C58&lt;&gt;""),"S","")),"")</f>
        <v/>
      </c>
      <c r="S58" s="82" t="str">
        <f>IFERROR(IF(S$4=$D58,"x",IF(AND(((S$4-$D58)/VLOOKUP($C58,Tableau1[],6,0))=INT(((S$4-$D58)/VLOOKUP($C58,Tableau1[],6,0))),$C58&lt;&gt;""),"S","")),"")</f>
        <v>S</v>
      </c>
      <c r="T58" s="82" t="str">
        <f>IFERROR(IF(T$4=$D58,"x",IF(AND(((T$4-$D58)/VLOOKUP($C58,Tableau1[],6,0))=INT(((T$4-$D58)/VLOOKUP($C58,Tableau1[],6,0))),$C58&lt;&gt;""),"S","")),"")</f>
        <v/>
      </c>
      <c r="U58" s="82" t="str">
        <f>IFERROR(IF(U$4=$D58,"x",IF(AND(((U$4-$D58)/VLOOKUP($C58,Tableau1[],6,0))=INT(((U$4-$D58)/VLOOKUP($C58,Tableau1[],6,0))),$C58&lt;&gt;""),"S","")),"")</f>
        <v/>
      </c>
      <c r="V58" s="82" t="str">
        <f>IFERROR(IF(V$4=$D58,"x",IF(AND(((V$4-$D58)/VLOOKUP($C58,Tableau1[],6,0))=INT(((V$4-$D58)/VLOOKUP($C58,Tableau1[],6,0))),$C58&lt;&gt;""),"S","")),"")</f>
        <v/>
      </c>
      <c r="W58" s="82" t="str">
        <f>IFERROR(IF(W$4=$D58,"x",IF(AND(((W$4-$D58)/VLOOKUP($C58,Tableau1[],6,0))=INT(((W$4-$D58)/VLOOKUP($C58,Tableau1[],6,0))),$C58&lt;&gt;""),"S","")),"")</f>
        <v/>
      </c>
      <c r="X58" s="82" t="str">
        <f>IFERROR(IF(X$4=$D58,"x",IF(AND(((X$4-$D58)/VLOOKUP($C58,Tableau1[],6,0))=INT(((X$4-$D58)/VLOOKUP($C58,Tableau1[],6,0))),$C58&lt;&gt;""),"S","")),"")</f>
        <v/>
      </c>
      <c r="Y58" s="82" t="str">
        <f>IFERROR(IF(Y$4=$D58,"x",IF(AND(((Y$4-$D58)/VLOOKUP($C58,Tableau1[],6,0))=INT(((Y$4-$D58)/VLOOKUP($C58,Tableau1[],6,0))),$C58&lt;&gt;""),"S","")),"")</f>
        <v/>
      </c>
      <c r="Z58" s="82" t="str">
        <f>IFERROR(IF(Z$4=$D58,"x",IF(AND(((Z$4-$D58)/VLOOKUP($C58,Tableau1[],6,0))=INT(((Z$4-$D58)/VLOOKUP($C58,Tableau1[],6,0))),$C58&lt;&gt;""),"S","")),"")</f>
        <v>S</v>
      </c>
      <c r="AA58" s="82" t="str">
        <f>IFERROR(IF(AA$4=$D58,"x",IF(AND(((AA$4-$D58)/VLOOKUP($C58,Tableau1[],6,0))=INT(((AA$4-$D58)/VLOOKUP($C58,Tableau1[],6,0))),$C58&lt;&gt;""),"S","")),"")</f>
        <v/>
      </c>
      <c r="AB58" s="82" t="str">
        <f>IFERROR(IF(AB$4=$D58,"x",IF(AND(((AB$4-$D58)/VLOOKUP($C58,Tableau1[],6,0))=INT(((AB$4-$D58)/VLOOKUP($C58,Tableau1[],6,0))),$C58&lt;&gt;""),"S","")),"")</f>
        <v/>
      </c>
      <c r="AC58" s="82" t="str">
        <f>IFERROR(IF(AC$4=$D58,"x",IF(AND(((AC$4-$D58)/VLOOKUP($C58,Tableau1[],6,0))=INT(((AC$4-$D58)/VLOOKUP($C58,Tableau1[],6,0))),$C58&lt;&gt;""),"S","")),"")</f>
        <v/>
      </c>
      <c r="AD58" s="82" t="str">
        <f>IFERROR(IF(AD$4=$D58,"x",IF(AND(((AD$4-$D58)/VLOOKUP($C58,Tableau1[],6,0))=INT(((AD$4-$D58)/VLOOKUP($C58,Tableau1[],6,0))),$C58&lt;&gt;""),"S","")),"")</f>
        <v/>
      </c>
      <c r="AE58" s="82" t="str">
        <f>IFERROR(IF(AE$4=$D58,"x",IF(AND(((AE$4-$D58)/VLOOKUP($C58,Tableau1[],6,0))=INT(((AE$4-$D58)/VLOOKUP($C58,Tableau1[],6,0))),$C58&lt;&gt;""),"S","")),"")</f>
        <v/>
      </c>
      <c r="AF58" s="82" t="str">
        <f>IFERROR(IF(AF$4=$D58,"x",IF(AND(((AF$4-$D58)/VLOOKUP($C58,Tableau1[],6,0))=INT(((AF$4-$D58)/VLOOKUP($C58,Tableau1[],6,0))),$C58&lt;&gt;""),"S","")),"")</f>
        <v/>
      </c>
      <c r="AG58" s="82" t="str">
        <f>IFERROR(IF(AG$4=$D58,"x",IF(AND(((AG$4-$D58)/VLOOKUP($C58,Tableau1[],6,0))=INT(((AG$4-$D58)/VLOOKUP($C58,Tableau1[],6,0))),$C58&lt;&gt;""),"S","")),"")</f>
        <v>S</v>
      </c>
      <c r="AH58" s="93" t="str">
        <f>IFERROR(IF(AH$4=$D58,"x",IF(AND(((AH$4-$D58)/VLOOKUP($C58,Tableau1[],6,0))=INT(((AH$4-$D58)/VLOOKUP($C58,Tableau1[],6,0))),$C58&lt;&gt;""),"S","")),"")</f>
        <v/>
      </c>
      <c r="AI58" s="7"/>
    </row>
    <row r="59" spans="1:35" x14ac:dyDescent="0.25">
      <c r="A59" s="95"/>
      <c r="B59" s="41"/>
      <c r="C59" s="5" t="s">
        <v>171</v>
      </c>
      <c r="D59" s="15">
        <f>IF(ISBLANK(C59),0,VLOOKUP(C59,Tableau1[],2,0))</f>
        <v>0</v>
      </c>
      <c r="E59" s="14">
        <f>IF(ISBLANK(C59),0,VLOOKUP(C59,Tableau1[],7,0))</f>
        <v>5</v>
      </c>
      <c r="F59" s="21">
        <f t="shared" ref="F59:F74" si="6">D59+((E59*0.00208)/480)</f>
        <v>2.1666666666666667E-5</v>
      </c>
      <c r="G59" s="73" t="str">
        <f>IFERROR(IF(G$4=$D59,"x",IF(AND(((G$4-$D59)/VLOOKUP($C59,Tableau1[],6,0))=INT(((G$4-$D59)/VLOOKUP($C59,Tableau1[],6,0))),$C59&lt;&gt;""),"S","")),"")</f>
        <v/>
      </c>
      <c r="H59" s="75" t="str">
        <f>IFERROR(IF(H$4=$D59,"x",IF(AND(((H$4-$D59)/VLOOKUP($C59,Tableau1[],6,0))=INT(((H$4-$D59)/VLOOKUP($C59,Tableau1[],6,0))),$C59&lt;&gt;""),"S","")),"")</f>
        <v/>
      </c>
      <c r="I59" s="75" t="str">
        <f>IFERROR(IF(I$4=$D59,"x",IF(AND(((I$4-$D59)/VLOOKUP($C59,Tableau1[],6,0))=INT(((I$4-$D59)/VLOOKUP($C59,Tableau1[],6,0))),$C59&lt;&gt;""),"S","")),"")</f>
        <v/>
      </c>
      <c r="J59" s="75" t="str">
        <f>IFERROR(IF(J$4=$D59,"x",IF(AND(((J$4-$D59)/VLOOKUP($C59,Tableau1[],6,0))=INT(((J$4-$D59)/VLOOKUP($C59,Tableau1[],6,0))),$C59&lt;&gt;""),"S","")),"")</f>
        <v/>
      </c>
      <c r="K59" s="75" t="str">
        <f>IFERROR(IF(K$4=$D59,"x",IF(AND(((K$4-$D59)/VLOOKUP($C59,Tableau1[],6,0))=INT(((K$4-$D59)/VLOOKUP($C59,Tableau1[],6,0))),$C59&lt;&gt;""),"S","")),"")</f>
        <v/>
      </c>
      <c r="L59" s="75" t="str">
        <f>IFERROR(IF(L$4=$D59,"x",IF(AND(((L$4-$D59)/VLOOKUP($C59,Tableau1[],6,0))=INT(((L$4-$D59)/VLOOKUP($C59,Tableau1[],6,0))),$C59&lt;&gt;""),"S","")),"")</f>
        <v>S</v>
      </c>
      <c r="M59" s="75" t="str">
        <f>IFERROR(IF(M$4=$D59,"x",IF(AND(((M$4-$D59)/VLOOKUP($C59,Tableau1[],6,0))=INT(((M$4-$D59)/VLOOKUP($C59,Tableau1[],6,0))),$C59&lt;&gt;""),"S","")),"")</f>
        <v/>
      </c>
      <c r="N59" s="75" t="str">
        <f>IFERROR(IF(N$4=$D59,"x",IF(AND(((N$4-$D59)/VLOOKUP($C59,Tableau1[],6,0))=INT(((N$4-$D59)/VLOOKUP($C59,Tableau1[],6,0))),$C59&lt;&gt;""),"S","")),"")</f>
        <v/>
      </c>
      <c r="O59" s="75" t="str">
        <f>IFERROR(IF(O$4=$D59,"x",IF(AND(((O$4-$D59)/VLOOKUP($C59,Tableau1[],6,0))=INT(((O$4-$D59)/VLOOKUP($C59,Tableau1[],6,0))),$C59&lt;&gt;""),"S","")),"")</f>
        <v/>
      </c>
      <c r="P59" s="75" t="str">
        <f>IFERROR(IF(P$4=$D59,"x",IF(AND(((P$4-$D59)/VLOOKUP($C59,Tableau1[],6,0))=INT(((P$4-$D59)/VLOOKUP($C59,Tableau1[],6,0))),$C59&lt;&gt;""),"S","")),"")</f>
        <v/>
      </c>
      <c r="Q59" s="75" t="str">
        <f>IFERROR(IF(Q$4=$D59,"x",IF(AND(((Q$4-$D59)/VLOOKUP($C59,Tableau1[],6,0))=INT(((Q$4-$D59)/VLOOKUP($C59,Tableau1[],6,0))),$C59&lt;&gt;""),"S","")),"")</f>
        <v/>
      </c>
      <c r="R59" s="75" t="str">
        <f>IFERROR(IF(R$4=$D59,"x",IF(AND(((R$4-$D59)/VLOOKUP($C59,Tableau1[],6,0))=INT(((R$4-$D59)/VLOOKUP($C59,Tableau1[],6,0))),$C59&lt;&gt;""),"S","")),"")</f>
        <v/>
      </c>
      <c r="S59" s="75" t="str">
        <f>IFERROR(IF(S$4=$D59,"x",IF(AND(((S$4-$D59)/VLOOKUP($C59,Tableau1[],6,0))=INT(((S$4-$D59)/VLOOKUP($C59,Tableau1[],6,0))),$C59&lt;&gt;""),"S","")),"")</f>
        <v>S</v>
      </c>
      <c r="T59" s="75" t="str">
        <f>IFERROR(IF(T$4=$D59,"x",IF(AND(((T$4-$D59)/VLOOKUP($C59,Tableau1[],6,0))=INT(((T$4-$D59)/VLOOKUP($C59,Tableau1[],6,0))),$C59&lt;&gt;""),"S","")),"")</f>
        <v/>
      </c>
      <c r="U59" s="75" t="str">
        <f>IFERROR(IF(U$4=$D59,"x",IF(AND(((U$4-$D59)/VLOOKUP($C59,Tableau1[],6,0))=INT(((U$4-$D59)/VLOOKUP($C59,Tableau1[],6,0))),$C59&lt;&gt;""),"S","")),"")</f>
        <v/>
      </c>
      <c r="V59" s="75" t="str">
        <f>IFERROR(IF(V$4=$D59,"x",IF(AND(((V$4-$D59)/VLOOKUP($C59,Tableau1[],6,0))=INT(((V$4-$D59)/VLOOKUP($C59,Tableau1[],6,0))),$C59&lt;&gt;""),"S","")),"")</f>
        <v/>
      </c>
      <c r="W59" s="75" t="str">
        <f>IFERROR(IF(W$4=$D59,"x",IF(AND(((W$4-$D59)/VLOOKUP($C59,Tableau1[],6,0))=INT(((W$4-$D59)/VLOOKUP($C59,Tableau1[],6,0))),$C59&lt;&gt;""),"S","")),"")</f>
        <v/>
      </c>
      <c r="X59" s="75" t="str">
        <f>IFERROR(IF(X$4=$D59,"x",IF(AND(((X$4-$D59)/VLOOKUP($C59,Tableau1[],6,0))=INT(((X$4-$D59)/VLOOKUP($C59,Tableau1[],6,0))),$C59&lt;&gt;""),"S","")),"")</f>
        <v/>
      </c>
      <c r="Y59" s="75" t="str">
        <f>IFERROR(IF(Y$4=$D59,"x",IF(AND(((Y$4-$D59)/VLOOKUP($C59,Tableau1[],6,0))=INT(((Y$4-$D59)/VLOOKUP($C59,Tableau1[],6,0))),$C59&lt;&gt;""),"S","")),"")</f>
        <v/>
      </c>
      <c r="Z59" s="75" t="str">
        <f>IFERROR(IF(Z$4=$D59,"x",IF(AND(((Z$4-$D59)/VLOOKUP($C59,Tableau1[],6,0))=INT(((Z$4-$D59)/VLOOKUP($C59,Tableau1[],6,0))),$C59&lt;&gt;""),"S","")),"")</f>
        <v>S</v>
      </c>
      <c r="AA59" s="75" t="str">
        <f>IFERROR(IF(AA$4=$D59,"x",IF(AND(((AA$4-$D59)/VLOOKUP($C59,Tableau1[],6,0))=INT(((AA$4-$D59)/VLOOKUP($C59,Tableau1[],6,0))),$C59&lt;&gt;""),"S","")),"")</f>
        <v/>
      </c>
      <c r="AB59" s="75" t="str">
        <f>IFERROR(IF(AB$4=$D59,"x",IF(AND(((AB$4-$D59)/VLOOKUP($C59,Tableau1[],6,0))=INT(((AB$4-$D59)/VLOOKUP($C59,Tableau1[],6,0))),$C59&lt;&gt;""),"S","")),"")</f>
        <v/>
      </c>
      <c r="AC59" s="75" t="str">
        <f>IFERROR(IF(AC$4=$D59,"x",IF(AND(((AC$4-$D59)/VLOOKUP($C59,Tableau1[],6,0))=INT(((AC$4-$D59)/VLOOKUP($C59,Tableau1[],6,0))),$C59&lt;&gt;""),"S","")),"")</f>
        <v/>
      </c>
      <c r="AD59" s="75" t="str">
        <f>IFERROR(IF(AD$4=$D59,"x",IF(AND(((AD$4-$D59)/VLOOKUP($C59,Tableau1[],6,0))=INT(((AD$4-$D59)/VLOOKUP($C59,Tableau1[],6,0))),$C59&lt;&gt;""),"S","")),"")</f>
        <v/>
      </c>
      <c r="AE59" s="75" t="str">
        <f>IFERROR(IF(AE$4=$D59,"x",IF(AND(((AE$4-$D59)/VLOOKUP($C59,Tableau1[],6,0))=INT(((AE$4-$D59)/VLOOKUP($C59,Tableau1[],6,0))),$C59&lt;&gt;""),"S","")),"")</f>
        <v/>
      </c>
      <c r="AF59" s="75" t="str">
        <f>IFERROR(IF(AF$4=$D59,"x",IF(AND(((AF$4-$D59)/VLOOKUP($C59,Tableau1[],6,0))=INT(((AF$4-$D59)/VLOOKUP($C59,Tableau1[],6,0))),$C59&lt;&gt;""),"S","")),"")</f>
        <v/>
      </c>
      <c r="AG59" s="75" t="str">
        <f>IFERROR(IF(AG$4=$D59,"x",IF(AND(((AG$4-$D59)/VLOOKUP($C59,Tableau1[],6,0))=INT(((AG$4-$D59)/VLOOKUP($C59,Tableau1[],6,0))),$C59&lt;&gt;""),"S","")),"")</f>
        <v>S</v>
      </c>
      <c r="AH59" s="89" t="str">
        <f>IFERROR(IF(AH$4=$D59,"x",IF(AND(((AH$4-$D59)/VLOOKUP($C59,Tableau1[],6,0))=INT(((AH$4-$D59)/VLOOKUP($C59,Tableau1[],6,0))),$C59&lt;&gt;""),"S","")),"")</f>
        <v/>
      </c>
      <c r="AI59" s="7"/>
    </row>
    <row r="60" spans="1:35" x14ac:dyDescent="0.25">
      <c r="A60" s="95"/>
      <c r="B60" s="41"/>
      <c r="C60" s="5" t="s">
        <v>172</v>
      </c>
      <c r="D60" s="15"/>
      <c r="E60" s="14">
        <f>IF(ISBLANK(C60),0,VLOOKUP(C60,Tableau1[],7,0))</f>
        <v>1</v>
      </c>
      <c r="F60" s="21">
        <f t="shared" si="6"/>
        <v>4.3333333333333331E-6</v>
      </c>
      <c r="G60" s="76" t="str">
        <f>IFERROR(IF(G$4=$D60,"x",IF(AND(((G$4-$D60)/VLOOKUP($C60,Tableau1[],6,0))=INT(((G$4-$D60)/VLOOKUP($C60,Tableau1[],6,0))),$C60&lt;&gt;""),"S","")),"")</f>
        <v/>
      </c>
      <c r="H60" s="74" t="str">
        <f>IFERROR(IF(H$4=$D60,"x",IF(AND(((H$4-$D60)/VLOOKUP($C60,Tableau1[],6,0))=INT(((H$4-$D60)/VLOOKUP($C60,Tableau1[],6,0))),$C60&lt;&gt;""),"S","")),"")</f>
        <v/>
      </c>
      <c r="I60" s="74" t="str">
        <f>IFERROR(IF(I$4=$D60,"x",IF(AND(((I$4-$D60)/VLOOKUP($C60,Tableau1[],6,0))=INT(((I$4-$D60)/VLOOKUP($C60,Tableau1[],6,0))),$C60&lt;&gt;""),"S","")),"")</f>
        <v/>
      </c>
      <c r="J60" s="74" t="str">
        <f>IFERROR(IF(J$4=$D60,"x",IF(AND(((J$4-$D60)/VLOOKUP($C60,Tableau1[],6,0))=INT(((J$4-$D60)/VLOOKUP($C60,Tableau1[],6,0))),$C60&lt;&gt;""),"S","")),"")</f>
        <v/>
      </c>
      <c r="K60" s="74" t="str">
        <f>IFERROR(IF(K$4=$D60,"x",IF(AND(((K$4-$D60)/VLOOKUP($C60,Tableau1[],6,0))=INT(((K$4-$D60)/VLOOKUP($C60,Tableau1[],6,0))),$C60&lt;&gt;""),"S","")),"")</f>
        <v/>
      </c>
      <c r="L60" s="74" t="str">
        <f>IFERROR(IF(L$4=$D60,"x",IF(AND(((L$4-$D60)/VLOOKUP($C60,Tableau1[],6,0))=INT(((L$4-$D60)/VLOOKUP($C60,Tableau1[],6,0))),$C60&lt;&gt;""),"S","")),"")</f>
        <v>S</v>
      </c>
      <c r="M60" s="74" t="str">
        <f>IFERROR(IF(M$4=$D60,"x",IF(AND(((M$4-$D60)/VLOOKUP($C60,Tableau1[],6,0))=INT(((M$4-$D60)/VLOOKUP($C60,Tableau1[],6,0))),$C60&lt;&gt;""),"S","")),"")</f>
        <v/>
      </c>
      <c r="N60" s="74" t="str">
        <f>IFERROR(IF(N$4=$D60,"x",IF(AND(((N$4-$D60)/VLOOKUP($C60,Tableau1[],6,0))=INT(((N$4-$D60)/VLOOKUP($C60,Tableau1[],6,0))),$C60&lt;&gt;""),"S","")),"")</f>
        <v/>
      </c>
      <c r="O60" s="74" t="str">
        <f>IFERROR(IF(O$4=$D60,"x",IF(AND(((O$4-$D60)/VLOOKUP($C60,Tableau1[],6,0))=INT(((O$4-$D60)/VLOOKUP($C60,Tableau1[],6,0))),$C60&lt;&gt;""),"S","")),"")</f>
        <v/>
      </c>
      <c r="P60" s="74" t="str">
        <f>IFERROR(IF(P$4=$D60,"x",IF(AND(((P$4-$D60)/VLOOKUP($C60,Tableau1[],6,0))=INT(((P$4-$D60)/VLOOKUP($C60,Tableau1[],6,0))),$C60&lt;&gt;""),"S","")),"")</f>
        <v/>
      </c>
      <c r="Q60" s="74" t="str">
        <f>IFERROR(IF(Q$4=$D60,"x",IF(AND(((Q$4-$D60)/VLOOKUP($C60,Tableau1[],6,0))=INT(((Q$4-$D60)/VLOOKUP($C60,Tableau1[],6,0))),$C60&lt;&gt;""),"S","")),"")</f>
        <v/>
      </c>
      <c r="R60" s="74" t="str">
        <f>IFERROR(IF(R$4=$D60,"x",IF(AND(((R$4-$D60)/VLOOKUP($C60,Tableau1[],6,0))=INT(((R$4-$D60)/VLOOKUP($C60,Tableau1[],6,0))),$C60&lt;&gt;""),"S","")),"")</f>
        <v/>
      </c>
      <c r="S60" s="74" t="str">
        <f>IFERROR(IF(S$4=$D60,"x",IF(AND(((S$4-$D60)/VLOOKUP($C60,Tableau1[],6,0))=INT(((S$4-$D60)/VLOOKUP($C60,Tableau1[],6,0))),$C60&lt;&gt;""),"S","")),"")</f>
        <v>S</v>
      </c>
      <c r="T60" s="74" t="str">
        <f>IFERROR(IF(T$4=$D60,"x",IF(AND(((T$4-$D60)/VLOOKUP($C60,Tableau1[],6,0))=INT(((T$4-$D60)/VLOOKUP($C60,Tableau1[],6,0))),$C60&lt;&gt;""),"S","")),"")</f>
        <v/>
      </c>
      <c r="U60" s="74" t="str">
        <f>IFERROR(IF(U$4=$D60,"x",IF(AND(((U$4-$D60)/VLOOKUP($C60,Tableau1[],6,0))=INT(((U$4-$D60)/VLOOKUP($C60,Tableau1[],6,0))),$C60&lt;&gt;""),"S","")),"")</f>
        <v/>
      </c>
      <c r="V60" s="74" t="str">
        <f>IFERROR(IF(V$4=$D60,"x",IF(AND(((V$4-$D60)/VLOOKUP($C60,Tableau1[],6,0))=INT(((V$4-$D60)/VLOOKUP($C60,Tableau1[],6,0))),$C60&lt;&gt;""),"S","")),"")</f>
        <v/>
      </c>
      <c r="W60" s="74" t="str">
        <f>IFERROR(IF(W$4=$D60,"x",IF(AND(((W$4-$D60)/VLOOKUP($C60,Tableau1[],6,0))=INT(((W$4-$D60)/VLOOKUP($C60,Tableau1[],6,0))),$C60&lt;&gt;""),"S","")),"")</f>
        <v/>
      </c>
      <c r="X60" s="74" t="str">
        <f>IFERROR(IF(X$4=$D60,"x",IF(AND(((X$4-$D60)/VLOOKUP($C60,Tableau1[],6,0))=INT(((X$4-$D60)/VLOOKUP($C60,Tableau1[],6,0))),$C60&lt;&gt;""),"S","")),"")</f>
        <v/>
      </c>
      <c r="Y60" s="74" t="str">
        <f>IFERROR(IF(Y$4=$D60,"x",IF(AND(((Y$4-$D60)/VLOOKUP($C60,Tableau1[],6,0))=INT(((Y$4-$D60)/VLOOKUP($C60,Tableau1[],6,0))),$C60&lt;&gt;""),"S","")),"")</f>
        <v/>
      </c>
      <c r="Z60" s="74" t="str">
        <f>IFERROR(IF(Z$4=$D60,"x",IF(AND(((Z$4-$D60)/VLOOKUP($C60,Tableau1[],6,0))=INT(((Z$4-$D60)/VLOOKUP($C60,Tableau1[],6,0))),$C60&lt;&gt;""),"S","")),"")</f>
        <v>S</v>
      </c>
      <c r="AA60" s="74" t="str">
        <f>IFERROR(IF(AA$4=$D60,"x",IF(AND(((AA$4-$D60)/VLOOKUP($C60,Tableau1[],6,0))=INT(((AA$4-$D60)/VLOOKUP($C60,Tableau1[],6,0))),$C60&lt;&gt;""),"S","")),"")</f>
        <v/>
      </c>
      <c r="AB60" s="74" t="str">
        <f>IFERROR(IF(AB$4=$D60,"x",IF(AND(((AB$4-$D60)/VLOOKUP($C60,Tableau1[],6,0))=INT(((AB$4-$D60)/VLOOKUP($C60,Tableau1[],6,0))),$C60&lt;&gt;""),"S","")),"")</f>
        <v/>
      </c>
      <c r="AC60" s="74" t="str">
        <f>IFERROR(IF(AC$4=$D60,"x",IF(AND(((AC$4-$D60)/VLOOKUP($C60,Tableau1[],6,0))=INT(((AC$4-$D60)/VLOOKUP($C60,Tableau1[],6,0))),$C60&lt;&gt;""),"S","")),"")</f>
        <v/>
      </c>
      <c r="AD60" s="74" t="str">
        <f>IFERROR(IF(AD$4=$D60,"x",IF(AND(((AD$4-$D60)/VLOOKUP($C60,Tableau1[],6,0))=INT(((AD$4-$D60)/VLOOKUP($C60,Tableau1[],6,0))),$C60&lt;&gt;""),"S","")),"")</f>
        <v/>
      </c>
      <c r="AE60" s="74" t="str">
        <f>IFERROR(IF(AE$4=$D60,"x",IF(AND(((AE$4-$D60)/VLOOKUP($C60,Tableau1[],6,0))=INT(((AE$4-$D60)/VLOOKUP($C60,Tableau1[],6,0))),$C60&lt;&gt;""),"S","")),"")</f>
        <v/>
      </c>
      <c r="AF60" s="74" t="str">
        <f>IFERROR(IF(AF$4=$D60,"x",IF(AND(((AF$4-$D60)/VLOOKUP($C60,Tableau1[],6,0))=INT(((AF$4-$D60)/VLOOKUP($C60,Tableau1[],6,0))),$C60&lt;&gt;""),"S","")),"")</f>
        <v/>
      </c>
      <c r="AG60" s="74" t="str">
        <f>IFERROR(IF(AG$4=$D60,"x",IF(AND(((AG$4-$D60)/VLOOKUP($C60,Tableau1[],6,0))=INT(((AG$4-$D60)/VLOOKUP($C60,Tableau1[],6,0))),$C60&lt;&gt;""),"S","")),"")</f>
        <v>S</v>
      </c>
      <c r="AH60" s="90" t="str">
        <f>IFERROR(IF(AH$4=$D60,"x",IF(AND(((AH$4-$D60)/VLOOKUP($C60,Tableau1[],6,0))=INT(((AH$4-$D60)/VLOOKUP($C60,Tableau1[],6,0))),$C60&lt;&gt;""),"S","")),"")</f>
        <v/>
      </c>
      <c r="AI60" s="7"/>
    </row>
    <row r="61" spans="1:35" x14ac:dyDescent="0.25">
      <c r="A61" s="95"/>
      <c r="B61" s="41"/>
      <c r="C61" s="5" t="s">
        <v>173</v>
      </c>
      <c r="D61" s="15">
        <f>IF(ISBLANK(C61),0,VLOOKUP(C61,Tableau1[],2,0))</f>
        <v>0</v>
      </c>
      <c r="E61" s="14">
        <f>IF(ISBLANK(C61),0,VLOOKUP(C61,Tableau1[],7,0))</f>
        <v>5</v>
      </c>
      <c r="F61" s="21">
        <f t="shared" si="6"/>
        <v>2.1666666666666667E-5</v>
      </c>
      <c r="G61" s="76" t="str">
        <f>IFERROR(IF(G$4=$D61,"x",IF(AND(((G$4-$D61)/VLOOKUP($C61,Tableau1[],6,0))=INT(((G$4-$D61)/VLOOKUP($C61,Tableau1[],6,0))),$C61&lt;&gt;""),"S","")),"")</f>
        <v/>
      </c>
      <c r="H61" s="74" t="str">
        <f>IFERROR(IF(H$4=$D61,"x",IF(AND(((H$4-$D61)/VLOOKUP($C61,Tableau1[],6,0))=INT(((H$4-$D61)/VLOOKUP($C61,Tableau1[],6,0))),$C61&lt;&gt;""),"S","")),"")</f>
        <v/>
      </c>
      <c r="I61" s="74" t="str">
        <f>IFERROR(IF(I$4=$D61,"x",IF(AND(((I$4-$D61)/VLOOKUP($C61,Tableau1[],6,0))=INT(((I$4-$D61)/VLOOKUP($C61,Tableau1[],6,0))),$C61&lt;&gt;""),"S","")),"")</f>
        <v/>
      </c>
      <c r="J61" s="74" t="str">
        <f>IFERROR(IF(J$4=$D61,"x",IF(AND(((J$4-$D61)/VLOOKUP($C61,Tableau1[],6,0))=INT(((J$4-$D61)/VLOOKUP($C61,Tableau1[],6,0))),$C61&lt;&gt;""),"S","")),"")</f>
        <v/>
      </c>
      <c r="K61" s="74" t="str">
        <f>IFERROR(IF(K$4=$D61,"x",IF(AND(((K$4-$D61)/VLOOKUP($C61,Tableau1[],6,0))=INT(((K$4-$D61)/VLOOKUP($C61,Tableau1[],6,0))),$C61&lt;&gt;""),"S","")),"")</f>
        <v/>
      </c>
      <c r="L61" s="74" t="str">
        <f>IFERROR(IF(L$4=$D61,"x",IF(AND(((L$4-$D61)/VLOOKUP($C61,Tableau1[],6,0))=INT(((L$4-$D61)/VLOOKUP($C61,Tableau1[],6,0))),$C61&lt;&gt;""),"S","")),"")</f>
        <v>S</v>
      </c>
      <c r="M61" s="74" t="str">
        <f>IFERROR(IF(M$4=$D61,"x",IF(AND(((M$4-$D61)/VLOOKUP($C61,Tableau1[],6,0))=INT(((M$4-$D61)/VLOOKUP($C61,Tableau1[],6,0))),$C61&lt;&gt;""),"S","")),"")</f>
        <v/>
      </c>
      <c r="N61" s="74" t="str">
        <f>IFERROR(IF(N$4=$D61,"x",IF(AND(((N$4-$D61)/VLOOKUP($C61,Tableau1[],6,0))=INT(((N$4-$D61)/VLOOKUP($C61,Tableau1[],6,0))),$C61&lt;&gt;""),"S","")),"")</f>
        <v/>
      </c>
      <c r="O61" s="74" t="str">
        <f>IFERROR(IF(O$4=$D61,"x",IF(AND(((O$4-$D61)/VLOOKUP($C61,Tableau1[],6,0))=INT(((O$4-$D61)/VLOOKUP($C61,Tableau1[],6,0))),$C61&lt;&gt;""),"S","")),"")</f>
        <v/>
      </c>
      <c r="P61" s="74" t="str">
        <f>IFERROR(IF(P$4=$D61,"x",IF(AND(((P$4-$D61)/VLOOKUP($C61,Tableau1[],6,0))=INT(((P$4-$D61)/VLOOKUP($C61,Tableau1[],6,0))),$C61&lt;&gt;""),"S","")),"")</f>
        <v/>
      </c>
      <c r="Q61" s="74" t="str">
        <f>IFERROR(IF(Q$4=$D61,"x",IF(AND(((Q$4-$D61)/VLOOKUP($C61,Tableau1[],6,0))=INT(((Q$4-$D61)/VLOOKUP($C61,Tableau1[],6,0))),$C61&lt;&gt;""),"S","")),"")</f>
        <v/>
      </c>
      <c r="R61" s="74" t="str">
        <f>IFERROR(IF(R$4=$D61,"x",IF(AND(((R$4-$D61)/VLOOKUP($C61,Tableau1[],6,0))=INT(((R$4-$D61)/VLOOKUP($C61,Tableau1[],6,0))),$C61&lt;&gt;""),"S","")),"")</f>
        <v/>
      </c>
      <c r="S61" s="74" t="str">
        <f>IFERROR(IF(S$4=$D61,"x",IF(AND(((S$4-$D61)/VLOOKUP($C61,Tableau1[],6,0))=INT(((S$4-$D61)/VLOOKUP($C61,Tableau1[],6,0))),$C61&lt;&gt;""),"S","")),"")</f>
        <v>S</v>
      </c>
      <c r="T61" s="74" t="str">
        <f>IFERROR(IF(T$4=$D61,"x",IF(AND(((T$4-$D61)/VLOOKUP($C61,Tableau1[],6,0))=INT(((T$4-$D61)/VLOOKUP($C61,Tableau1[],6,0))),$C61&lt;&gt;""),"S","")),"")</f>
        <v/>
      </c>
      <c r="U61" s="74" t="str">
        <f>IFERROR(IF(U$4=$D61,"x",IF(AND(((U$4-$D61)/VLOOKUP($C61,Tableau1[],6,0))=INT(((U$4-$D61)/VLOOKUP($C61,Tableau1[],6,0))),$C61&lt;&gt;""),"S","")),"")</f>
        <v/>
      </c>
      <c r="V61" s="74" t="str">
        <f>IFERROR(IF(V$4=$D61,"x",IF(AND(((V$4-$D61)/VLOOKUP($C61,Tableau1[],6,0))=INT(((V$4-$D61)/VLOOKUP($C61,Tableau1[],6,0))),$C61&lt;&gt;""),"S","")),"")</f>
        <v/>
      </c>
      <c r="W61" s="74" t="str">
        <f>IFERROR(IF(W$4=$D61,"x",IF(AND(((W$4-$D61)/VLOOKUP($C61,Tableau1[],6,0))=INT(((W$4-$D61)/VLOOKUP($C61,Tableau1[],6,0))),$C61&lt;&gt;""),"S","")),"")</f>
        <v/>
      </c>
      <c r="X61" s="74" t="str">
        <f>IFERROR(IF(X$4=$D61,"x",IF(AND(((X$4-$D61)/VLOOKUP($C61,Tableau1[],6,0))=INT(((X$4-$D61)/VLOOKUP($C61,Tableau1[],6,0))),$C61&lt;&gt;""),"S","")),"")</f>
        <v/>
      </c>
      <c r="Y61" s="74" t="str">
        <f>IFERROR(IF(Y$4=$D61,"x",IF(AND(((Y$4-$D61)/VLOOKUP($C61,Tableau1[],6,0))=INT(((Y$4-$D61)/VLOOKUP($C61,Tableau1[],6,0))),$C61&lt;&gt;""),"S","")),"")</f>
        <v/>
      </c>
      <c r="Z61" s="74" t="str">
        <f>IFERROR(IF(Z$4=$D61,"x",IF(AND(((Z$4-$D61)/VLOOKUP($C61,Tableau1[],6,0))=INT(((Z$4-$D61)/VLOOKUP($C61,Tableau1[],6,0))),$C61&lt;&gt;""),"S","")),"")</f>
        <v>S</v>
      </c>
      <c r="AA61" s="74" t="str">
        <f>IFERROR(IF(AA$4=$D61,"x",IF(AND(((AA$4-$D61)/VLOOKUP($C61,Tableau1[],6,0))=INT(((AA$4-$D61)/VLOOKUP($C61,Tableau1[],6,0))),$C61&lt;&gt;""),"S","")),"")</f>
        <v/>
      </c>
      <c r="AB61" s="74" t="str">
        <f>IFERROR(IF(AB$4=$D61,"x",IF(AND(((AB$4-$D61)/VLOOKUP($C61,Tableau1[],6,0))=INT(((AB$4-$D61)/VLOOKUP($C61,Tableau1[],6,0))),$C61&lt;&gt;""),"S","")),"")</f>
        <v/>
      </c>
      <c r="AC61" s="74" t="str">
        <f>IFERROR(IF(AC$4=$D61,"x",IF(AND(((AC$4-$D61)/VLOOKUP($C61,Tableau1[],6,0))=INT(((AC$4-$D61)/VLOOKUP($C61,Tableau1[],6,0))),$C61&lt;&gt;""),"S","")),"")</f>
        <v/>
      </c>
      <c r="AD61" s="74" t="str">
        <f>IFERROR(IF(AD$4=$D61,"x",IF(AND(((AD$4-$D61)/VLOOKUP($C61,Tableau1[],6,0))=INT(((AD$4-$D61)/VLOOKUP($C61,Tableau1[],6,0))),$C61&lt;&gt;""),"S","")),"")</f>
        <v/>
      </c>
      <c r="AE61" s="74" t="str">
        <f>IFERROR(IF(AE$4=$D61,"x",IF(AND(((AE$4-$D61)/VLOOKUP($C61,Tableau1[],6,0))=INT(((AE$4-$D61)/VLOOKUP($C61,Tableau1[],6,0))),$C61&lt;&gt;""),"S","")),"")</f>
        <v/>
      </c>
      <c r="AF61" s="74" t="str">
        <f>IFERROR(IF(AF$4=$D61,"x",IF(AND(((AF$4-$D61)/VLOOKUP($C61,Tableau1[],6,0))=INT(((AF$4-$D61)/VLOOKUP($C61,Tableau1[],6,0))),$C61&lt;&gt;""),"S","")),"")</f>
        <v/>
      </c>
      <c r="AG61" s="74" t="str">
        <f>IFERROR(IF(AG$4=$D61,"x",IF(AND(((AG$4-$D61)/VLOOKUP($C61,Tableau1[],6,0))=INT(((AG$4-$D61)/VLOOKUP($C61,Tableau1[],6,0))),$C61&lt;&gt;""),"S","")),"")</f>
        <v>S</v>
      </c>
      <c r="AH61" s="90" t="str">
        <f>IFERROR(IF(AH$4=$D61,"x",IF(AND(((AH$4-$D61)/VLOOKUP($C61,Tableau1[],6,0))=INT(((AH$4-$D61)/VLOOKUP($C61,Tableau1[],6,0))),$C61&lt;&gt;""),"S","")),"")</f>
        <v/>
      </c>
      <c r="AI61" s="7"/>
    </row>
    <row r="62" spans="1:35" x14ac:dyDescent="0.25">
      <c r="A62" s="95"/>
      <c r="B62" s="41"/>
      <c r="C62" s="5" t="s">
        <v>174</v>
      </c>
      <c r="D62" s="15">
        <f>IF(ISBLANK(C62),0,VLOOKUP(C62,Tableau1[],2,0))</f>
        <v>0</v>
      </c>
      <c r="E62" s="14">
        <f>IF(ISBLANK(C62),0,VLOOKUP(C62,Tableau1[],7,0))</f>
        <v>2</v>
      </c>
      <c r="F62" s="21">
        <f t="shared" si="6"/>
        <v>8.6666666666666661E-6</v>
      </c>
      <c r="G62" s="76" t="str">
        <f>IFERROR(IF(G$4=$D62,"x",IF(AND(((G$4-$D62)/VLOOKUP($C62,Tableau1[],6,0))=INT(((G$4-$D62)/VLOOKUP($C62,Tableau1[],6,0))),$C62&lt;&gt;""),"S","")),"")</f>
        <v/>
      </c>
      <c r="H62" s="74" t="str">
        <f>IFERROR(IF(H$4=$D62,"x",IF(AND(((H$4-$D62)/VLOOKUP($C62,Tableau1[],6,0))=INT(((H$4-$D62)/VLOOKUP($C62,Tableau1[],6,0))),$C62&lt;&gt;""),"S","")),"")</f>
        <v/>
      </c>
      <c r="I62" s="74" t="str">
        <f>IFERROR(IF(I$4=$D62,"x",IF(AND(((I$4-$D62)/VLOOKUP($C62,Tableau1[],6,0))=INT(((I$4-$D62)/VLOOKUP($C62,Tableau1[],6,0))),$C62&lt;&gt;""),"S","")),"")</f>
        <v/>
      </c>
      <c r="J62" s="74" t="str">
        <f>IFERROR(IF(J$4=$D62,"x",IF(AND(((J$4-$D62)/VLOOKUP($C62,Tableau1[],6,0))=INT(((J$4-$D62)/VLOOKUP($C62,Tableau1[],6,0))),$C62&lt;&gt;""),"S","")),"")</f>
        <v/>
      </c>
      <c r="K62" s="74" t="str">
        <f>IFERROR(IF(K$4=$D62,"x",IF(AND(((K$4-$D62)/VLOOKUP($C62,Tableau1[],6,0))=INT(((K$4-$D62)/VLOOKUP($C62,Tableau1[],6,0))),$C62&lt;&gt;""),"S","")),"")</f>
        <v/>
      </c>
      <c r="L62" s="74" t="str">
        <f>IFERROR(IF(L$4=$D62,"x",IF(AND(((L$4-$D62)/VLOOKUP($C62,Tableau1[],6,0))=INT(((L$4-$D62)/VLOOKUP($C62,Tableau1[],6,0))),$C62&lt;&gt;""),"S","")),"")</f>
        <v>S</v>
      </c>
      <c r="M62" s="74" t="str">
        <f>IFERROR(IF(M$4=$D62,"x",IF(AND(((M$4-$D62)/VLOOKUP($C62,Tableau1[],6,0))=INT(((M$4-$D62)/VLOOKUP($C62,Tableau1[],6,0))),$C62&lt;&gt;""),"S","")),"")</f>
        <v/>
      </c>
      <c r="N62" s="74" t="str">
        <f>IFERROR(IF(N$4=$D62,"x",IF(AND(((N$4-$D62)/VLOOKUP($C62,Tableau1[],6,0))=INT(((N$4-$D62)/VLOOKUP($C62,Tableau1[],6,0))),$C62&lt;&gt;""),"S","")),"")</f>
        <v/>
      </c>
      <c r="O62" s="74" t="str">
        <f>IFERROR(IF(O$4=$D62,"x",IF(AND(((O$4-$D62)/VLOOKUP($C62,Tableau1[],6,0))=INT(((O$4-$D62)/VLOOKUP($C62,Tableau1[],6,0))),$C62&lt;&gt;""),"S","")),"")</f>
        <v/>
      </c>
      <c r="P62" s="74" t="str">
        <f>IFERROR(IF(P$4=$D62,"x",IF(AND(((P$4-$D62)/VLOOKUP($C62,Tableau1[],6,0))=INT(((P$4-$D62)/VLOOKUP($C62,Tableau1[],6,0))),$C62&lt;&gt;""),"S","")),"")</f>
        <v/>
      </c>
      <c r="Q62" s="74" t="str">
        <f>IFERROR(IF(Q$4=$D62,"x",IF(AND(((Q$4-$D62)/VLOOKUP($C62,Tableau1[],6,0))=INT(((Q$4-$D62)/VLOOKUP($C62,Tableau1[],6,0))),$C62&lt;&gt;""),"S","")),"")</f>
        <v/>
      </c>
      <c r="R62" s="74" t="str">
        <f>IFERROR(IF(R$4=$D62,"x",IF(AND(((R$4-$D62)/VLOOKUP($C62,Tableau1[],6,0))=INT(((R$4-$D62)/VLOOKUP($C62,Tableau1[],6,0))),$C62&lt;&gt;""),"S","")),"")</f>
        <v/>
      </c>
      <c r="S62" s="74" t="str">
        <f>IFERROR(IF(S$4=$D62,"x",IF(AND(((S$4-$D62)/VLOOKUP($C62,Tableau1[],6,0))=INT(((S$4-$D62)/VLOOKUP($C62,Tableau1[],6,0))),$C62&lt;&gt;""),"S","")),"")</f>
        <v>S</v>
      </c>
      <c r="T62" s="74" t="str">
        <f>IFERROR(IF(T$4=$D62,"x",IF(AND(((T$4-$D62)/VLOOKUP($C62,Tableau1[],6,0))=INT(((T$4-$D62)/VLOOKUP($C62,Tableau1[],6,0))),$C62&lt;&gt;""),"S","")),"")</f>
        <v/>
      </c>
      <c r="U62" s="74" t="str">
        <f>IFERROR(IF(U$4=$D62,"x",IF(AND(((U$4-$D62)/VLOOKUP($C62,Tableau1[],6,0))=INT(((U$4-$D62)/VLOOKUP($C62,Tableau1[],6,0))),$C62&lt;&gt;""),"S","")),"")</f>
        <v/>
      </c>
      <c r="V62" s="74" t="str">
        <f>IFERROR(IF(V$4=$D62,"x",IF(AND(((V$4-$D62)/VLOOKUP($C62,Tableau1[],6,0))=INT(((V$4-$D62)/VLOOKUP($C62,Tableau1[],6,0))),$C62&lt;&gt;""),"S","")),"")</f>
        <v/>
      </c>
      <c r="W62" s="74" t="str">
        <f>IFERROR(IF(W$4=$D62,"x",IF(AND(((W$4-$D62)/VLOOKUP($C62,Tableau1[],6,0))=INT(((W$4-$D62)/VLOOKUP($C62,Tableau1[],6,0))),$C62&lt;&gt;""),"S","")),"")</f>
        <v/>
      </c>
      <c r="X62" s="74" t="str">
        <f>IFERROR(IF(X$4=$D62,"x",IF(AND(((X$4-$D62)/VLOOKUP($C62,Tableau1[],6,0))=INT(((X$4-$D62)/VLOOKUP($C62,Tableau1[],6,0))),$C62&lt;&gt;""),"S","")),"")</f>
        <v/>
      </c>
      <c r="Y62" s="74" t="str">
        <f>IFERROR(IF(Y$4=$D62,"x",IF(AND(((Y$4-$D62)/VLOOKUP($C62,Tableau1[],6,0))=INT(((Y$4-$D62)/VLOOKUP($C62,Tableau1[],6,0))),$C62&lt;&gt;""),"S","")),"")</f>
        <v/>
      </c>
      <c r="Z62" s="74" t="str">
        <f>IFERROR(IF(Z$4=$D62,"x",IF(AND(((Z$4-$D62)/VLOOKUP($C62,Tableau1[],6,0))=INT(((Z$4-$D62)/VLOOKUP($C62,Tableau1[],6,0))),$C62&lt;&gt;""),"S","")),"")</f>
        <v>S</v>
      </c>
      <c r="AA62" s="74" t="str">
        <f>IFERROR(IF(AA$4=$D62,"x",IF(AND(((AA$4-$D62)/VLOOKUP($C62,Tableau1[],6,0))=INT(((AA$4-$D62)/VLOOKUP($C62,Tableau1[],6,0))),$C62&lt;&gt;""),"S","")),"")</f>
        <v/>
      </c>
      <c r="AB62" s="74" t="str">
        <f>IFERROR(IF(AB$4=$D62,"x",IF(AND(((AB$4-$D62)/VLOOKUP($C62,Tableau1[],6,0))=INT(((AB$4-$D62)/VLOOKUP($C62,Tableau1[],6,0))),$C62&lt;&gt;""),"S","")),"")</f>
        <v/>
      </c>
      <c r="AC62" s="74" t="str">
        <f>IFERROR(IF(AC$4=$D62,"x",IF(AND(((AC$4-$D62)/VLOOKUP($C62,Tableau1[],6,0))=INT(((AC$4-$D62)/VLOOKUP($C62,Tableau1[],6,0))),$C62&lt;&gt;""),"S","")),"")</f>
        <v/>
      </c>
      <c r="AD62" s="74" t="str">
        <f>IFERROR(IF(AD$4=$D62,"x",IF(AND(((AD$4-$D62)/VLOOKUP($C62,Tableau1[],6,0))=INT(((AD$4-$D62)/VLOOKUP($C62,Tableau1[],6,0))),$C62&lt;&gt;""),"S","")),"")</f>
        <v/>
      </c>
      <c r="AE62" s="74" t="str">
        <f>IFERROR(IF(AE$4=$D62,"x",IF(AND(((AE$4-$D62)/VLOOKUP($C62,Tableau1[],6,0))=INT(((AE$4-$D62)/VLOOKUP($C62,Tableau1[],6,0))),$C62&lt;&gt;""),"S","")),"")</f>
        <v/>
      </c>
      <c r="AF62" s="74" t="str">
        <f>IFERROR(IF(AF$4=$D62,"x",IF(AND(((AF$4-$D62)/VLOOKUP($C62,Tableau1[],6,0))=INT(((AF$4-$D62)/VLOOKUP($C62,Tableau1[],6,0))),$C62&lt;&gt;""),"S","")),"")</f>
        <v/>
      </c>
      <c r="AG62" s="74" t="str">
        <f>IFERROR(IF(AG$4=$D62,"x",IF(AND(((AG$4-$D62)/VLOOKUP($C62,Tableau1[],6,0))=INT(((AG$4-$D62)/VLOOKUP($C62,Tableau1[],6,0))),$C62&lt;&gt;""),"S","")),"")</f>
        <v>S</v>
      </c>
      <c r="AH62" s="90" t="str">
        <f>IFERROR(IF(AH$4=$D62,"x",IF(AND(((AH$4-$D62)/VLOOKUP($C62,Tableau1[],6,0))=INT(((AH$4-$D62)/VLOOKUP($C62,Tableau1[],6,0))),$C62&lt;&gt;""),"S","")),"")</f>
        <v/>
      </c>
      <c r="AI62" s="7"/>
    </row>
    <row r="63" spans="1:35" x14ac:dyDescent="0.25">
      <c r="A63" s="95"/>
      <c r="B63" s="41"/>
      <c r="C63" s="5" t="s">
        <v>175</v>
      </c>
      <c r="D63" s="15">
        <f>IF(ISBLANK(C63),0,VLOOKUP(C63,Tableau1[],2,0))</f>
        <v>0</v>
      </c>
      <c r="E63" s="14">
        <f>IF(ISBLANK(C63),0,VLOOKUP(C63,Tableau1[],7,0))</f>
        <v>20</v>
      </c>
      <c r="F63" s="21">
        <f t="shared" si="6"/>
        <v>8.6666666666666668E-5</v>
      </c>
      <c r="G63" s="76" t="str">
        <f>IFERROR(IF(G$4=$D63,"x",IF(AND(((G$4-$D63)/VLOOKUP($C63,Tableau1[],6,0))=INT(((G$4-$D63)/VLOOKUP($C63,Tableau1[],6,0))),$C63&lt;&gt;""),"S","")),"")</f>
        <v/>
      </c>
      <c r="H63" s="74" t="str">
        <f>IFERROR(IF(H$4=$D63,"x",IF(AND(((H$4-$D63)/VLOOKUP($C63,Tableau1[],6,0))=INT(((H$4-$D63)/VLOOKUP($C63,Tableau1[],6,0))),$C63&lt;&gt;""),"S","")),"")</f>
        <v/>
      </c>
      <c r="I63" s="74" t="str">
        <f>IFERROR(IF(I$4=$D63,"x",IF(AND(((I$4-$D63)/VLOOKUP($C63,Tableau1[],6,0))=INT(((I$4-$D63)/VLOOKUP($C63,Tableau1[],6,0))),$C63&lt;&gt;""),"S","")),"")</f>
        <v/>
      </c>
      <c r="J63" s="74" t="str">
        <f>IFERROR(IF(J$4=$D63,"x",IF(AND(((J$4-$D63)/VLOOKUP($C63,Tableau1[],6,0))=INT(((J$4-$D63)/VLOOKUP($C63,Tableau1[],6,0))),$C63&lt;&gt;""),"S","")),"")</f>
        <v/>
      </c>
      <c r="K63" s="74" t="str">
        <f>IFERROR(IF(K$4=$D63,"x",IF(AND(((K$4-$D63)/VLOOKUP($C63,Tableau1[],6,0))=INT(((K$4-$D63)/VLOOKUP($C63,Tableau1[],6,0))),$C63&lt;&gt;""),"S","")),"")</f>
        <v/>
      </c>
      <c r="L63" s="74" t="str">
        <f>IFERROR(IF(L$4=$D63,"x",IF(AND(((L$4-$D63)/VLOOKUP($C63,Tableau1[],6,0))=INT(((L$4-$D63)/VLOOKUP($C63,Tableau1[],6,0))),$C63&lt;&gt;""),"S","")),"")</f>
        <v>S</v>
      </c>
      <c r="M63" s="74" t="str">
        <f>IFERROR(IF(M$4=$D63,"x",IF(AND(((M$4-$D63)/VLOOKUP($C63,Tableau1[],6,0))=INT(((M$4-$D63)/VLOOKUP($C63,Tableau1[],6,0))),$C63&lt;&gt;""),"S","")),"")</f>
        <v/>
      </c>
      <c r="N63" s="74" t="str">
        <f>IFERROR(IF(N$4=$D63,"x",IF(AND(((N$4-$D63)/VLOOKUP($C63,Tableau1[],6,0))=INT(((N$4-$D63)/VLOOKUP($C63,Tableau1[],6,0))),$C63&lt;&gt;""),"S","")),"")</f>
        <v/>
      </c>
      <c r="O63" s="74" t="str">
        <f>IFERROR(IF(O$4=$D63,"x",IF(AND(((O$4-$D63)/VLOOKUP($C63,Tableau1[],6,0))=INT(((O$4-$D63)/VLOOKUP($C63,Tableau1[],6,0))),$C63&lt;&gt;""),"S","")),"")</f>
        <v/>
      </c>
      <c r="P63" s="74" t="str">
        <f>IFERROR(IF(P$4=$D63,"x",IF(AND(((P$4-$D63)/VLOOKUP($C63,Tableau1[],6,0))=INT(((P$4-$D63)/VLOOKUP($C63,Tableau1[],6,0))),$C63&lt;&gt;""),"S","")),"")</f>
        <v/>
      </c>
      <c r="Q63" s="74" t="str">
        <f>IFERROR(IF(Q$4=$D63,"x",IF(AND(((Q$4-$D63)/VLOOKUP($C63,Tableau1[],6,0))=INT(((Q$4-$D63)/VLOOKUP($C63,Tableau1[],6,0))),$C63&lt;&gt;""),"S","")),"")</f>
        <v/>
      </c>
      <c r="R63" s="74" t="str">
        <f>IFERROR(IF(R$4=$D63,"x",IF(AND(((R$4-$D63)/VLOOKUP($C63,Tableau1[],6,0))=INT(((R$4-$D63)/VLOOKUP($C63,Tableau1[],6,0))),$C63&lt;&gt;""),"S","")),"")</f>
        <v/>
      </c>
      <c r="S63" s="74" t="str">
        <f>IFERROR(IF(S$4=$D63,"x",IF(AND(((S$4-$D63)/VLOOKUP($C63,Tableau1[],6,0))=INT(((S$4-$D63)/VLOOKUP($C63,Tableau1[],6,0))),$C63&lt;&gt;""),"S","")),"")</f>
        <v>S</v>
      </c>
      <c r="T63" s="74" t="str">
        <f>IFERROR(IF(T$4=$D63,"x",IF(AND(((T$4-$D63)/VLOOKUP($C63,Tableau1[],6,0))=INT(((T$4-$D63)/VLOOKUP($C63,Tableau1[],6,0))),$C63&lt;&gt;""),"S","")),"")</f>
        <v/>
      </c>
      <c r="U63" s="74" t="str">
        <f>IFERROR(IF(U$4=$D63,"x",IF(AND(((U$4-$D63)/VLOOKUP($C63,Tableau1[],6,0))=INT(((U$4-$D63)/VLOOKUP($C63,Tableau1[],6,0))),$C63&lt;&gt;""),"S","")),"")</f>
        <v/>
      </c>
      <c r="V63" s="74" t="str">
        <f>IFERROR(IF(V$4=$D63,"x",IF(AND(((V$4-$D63)/VLOOKUP($C63,Tableau1[],6,0))=INT(((V$4-$D63)/VLOOKUP($C63,Tableau1[],6,0))),$C63&lt;&gt;""),"S","")),"")</f>
        <v/>
      </c>
      <c r="W63" s="74" t="str">
        <f>IFERROR(IF(W$4=$D63,"x",IF(AND(((W$4-$D63)/VLOOKUP($C63,Tableau1[],6,0))=INT(((W$4-$D63)/VLOOKUP($C63,Tableau1[],6,0))),$C63&lt;&gt;""),"S","")),"")</f>
        <v/>
      </c>
      <c r="X63" s="74" t="str">
        <f>IFERROR(IF(X$4=$D63,"x",IF(AND(((X$4-$D63)/VLOOKUP($C63,Tableau1[],6,0))=INT(((X$4-$D63)/VLOOKUP($C63,Tableau1[],6,0))),$C63&lt;&gt;""),"S","")),"")</f>
        <v/>
      </c>
      <c r="Y63" s="74" t="str">
        <f>IFERROR(IF(Y$4=$D63,"x",IF(AND(((Y$4-$D63)/VLOOKUP($C63,Tableau1[],6,0))=INT(((Y$4-$D63)/VLOOKUP($C63,Tableau1[],6,0))),$C63&lt;&gt;""),"S","")),"")</f>
        <v/>
      </c>
      <c r="Z63" s="74" t="str">
        <f>IFERROR(IF(Z$4=$D63,"x",IF(AND(((Z$4-$D63)/VLOOKUP($C63,Tableau1[],6,0))=INT(((Z$4-$D63)/VLOOKUP($C63,Tableau1[],6,0))),$C63&lt;&gt;""),"S","")),"")</f>
        <v>S</v>
      </c>
      <c r="AA63" s="74" t="str">
        <f>IFERROR(IF(AA$4=$D63,"x",IF(AND(((AA$4-$D63)/VLOOKUP($C63,Tableau1[],6,0))=INT(((AA$4-$D63)/VLOOKUP($C63,Tableau1[],6,0))),$C63&lt;&gt;""),"S","")),"")</f>
        <v/>
      </c>
      <c r="AB63" s="74" t="str">
        <f>IFERROR(IF(AB$4=$D63,"x",IF(AND(((AB$4-$D63)/VLOOKUP($C63,Tableau1[],6,0))=INT(((AB$4-$D63)/VLOOKUP($C63,Tableau1[],6,0))),$C63&lt;&gt;""),"S","")),"")</f>
        <v/>
      </c>
      <c r="AC63" s="74" t="str">
        <f>IFERROR(IF(AC$4=$D63,"x",IF(AND(((AC$4-$D63)/VLOOKUP($C63,Tableau1[],6,0))=INT(((AC$4-$D63)/VLOOKUP($C63,Tableau1[],6,0))),$C63&lt;&gt;""),"S","")),"")</f>
        <v/>
      </c>
      <c r="AD63" s="74" t="str">
        <f>IFERROR(IF(AD$4=$D63,"x",IF(AND(((AD$4-$D63)/VLOOKUP($C63,Tableau1[],6,0))=INT(((AD$4-$D63)/VLOOKUP($C63,Tableau1[],6,0))),$C63&lt;&gt;""),"S","")),"")</f>
        <v/>
      </c>
      <c r="AE63" s="74" t="str">
        <f>IFERROR(IF(AE$4=$D63,"x",IF(AND(((AE$4-$D63)/VLOOKUP($C63,Tableau1[],6,0))=INT(((AE$4-$D63)/VLOOKUP($C63,Tableau1[],6,0))),$C63&lt;&gt;""),"S","")),"")</f>
        <v/>
      </c>
      <c r="AF63" s="74" t="str">
        <f>IFERROR(IF(AF$4=$D63,"x",IF(AND(((AF$4-$D63)/VLOOKUP($C63,Tableau1[],6,0))=INT(((AF$4-$D63)/VLOOKUP($C63,Tableau1[],6,0))),$C63&lt;&gt;""),"S","")),"")</f>
        <v/>
      </c>
      <c r="AG63" s="74" t="str">
        <f>IFERROR(IF(AG$4=$D63,"x",IF(AND(((AG$4-$D63)/VLOOKUP($C63,Tableau1[],6,0))=INT(((AG$4-$D63)/VLOOKUP($C63,Tableau1[],6,0))),$C63&lt;&gt;""),"S","")),"")</f>
        <v>S</v>
      </c>
      <c r="AH63" s="90" t="str">
        <f>IFERROR(IF(AH$4=$D63,"x",IF(AND(((AH$4-$D63)/VLOOKUP($C63,Tableau1[],6,0))=INT(((AH$4-$D63)/VLOOKUP($C63,Tableau1[],6,0))),$C63&lt;&gt;""),"S","")),"")</f>
        <v/>
      </c>
      <c r="AI63" s="7"/>
    </row>
    <row r="64" spans="1:35" x14ac:dyDescent="0.25">
      <c r="A64" s="95"/>
      <c r="B64" s="41"/>
      <c r="C64" s="5" t="s">
        <v>176</v>
      </c>
      <c r="D64" s="15">
        <f>IF(ISBLANK(C64),0,VLOOKUP(C64,Tableau1[],2,0))</f>
        <v>0</v>
      </c>
      <c r="E64" s="14">
        <f>IF(ISBLANK(C64),0,VLOOKUP(C64,Tableau1[],7,0))</f>
        <v>20</v>
      </c>
      <c r="F64" s="21">
        <f t="shared" si="6"/>
        <v>8.6666666666666668E-5</v>
      </c>
      <c r="G64" s="76" t="str">
        <f>IFERROR(IF(G$4=$D64,"x",IF(AND(((G$4-$D64)/VLOOKUP($C64,Tableau1[],6,0))=INT(((G$4-$D64)/VLOOKUP($C64,Tableau1[],6,0))),$C64&lt;&gt;""),"S","")),"")</f>
        <v/>
      </c>
      <c r="H64" s="74" t="str">
        <f>IFERROR(IF(H$4=$D64,"x",IF(AND(((H$4-$D64)/VLOOKUP($C64,Tableau1[],6,0))=INT(((H$4-$D64)/VLOOKUP($C64,Tableau1[],6,0))),$C64&lt;&gt;""),"S","")),"")</f>
        <v/>
      </c>
      <c r="I64" s="74" t="str">
        <f>IFERROR(IF(I$4=$D64,"x",IF(AND(((I$4-$D64)/VLOOKUP($C64,Tableau1[],6,0))=INT(((I$4-$D64)/VLOOKUP($C64,Tableau1[],6,0))),$C64&lt;&gt;""),"S","")),"")</f>
        <v/>
      </c>
      <c r="J64" s="74" t="str">
        <f>IFERROR(IF(J$4=$D64,"x",IF(AND(((J$4-$D64)/VLOOKUP($C64,Tableau1[],6,0))=INT(((J$4-$D64)/VLOOKUP($C64,Tableau1[],6,0))),$C64&lt;&gt;""),"S","")),"")</f>
        <v/>
      </c>
      <c r="K64" s="74" t="str">
        <f>IFERROR(IF(K$4=$D64,"x",IF(AND(((K$4-$D64)/VLOOKUP($C64,Tableau1[],6,0))=INT(((K$4-$D64)/VLOOKUP($C64,Tableau1[],6,0))),$C64&lt;&gt;""),"S","")),"")</f>
        <v/>
      </c>
      <c r="L64" s="74" t="str">
        <f>IFERROR(IF(L$4=$D64,"x",IF(AND(((L$4-$D64)/VLOOKUP($C64,Tableau1[],6,0))=INT(((L$4-$D64)/VLOOKUP($C64,Tableau1[],6,0))),$C64&lt;&gt;""),"S","")),"")</f>
        <v/>
      </c>
      <c r="M64" s="74" t="str">
        <f>IFERROR(IF(M$4=$D64,"x",IF(AND(((M$4-$D64)/VLOOKUP($C64,Tableau1[],6,0))=INT(((M$4-$D64)/VLOOKUP($C64,Tableau1[],6,0))),$C64&lt;&gt;""),"S","")),"")</f>
        <v/>
      </c>
      <c r="N64" s="74" t="str">
        <f>IFERROR(IF(N$4=$D64,"x",IF(AND(((N$4-$D64)/VLOOKUP($C64,Tableau1[],6,0))=INT(((N$4-$D64)/VLOOKUP($C64,Tableau1[],6,0))),$C64&lt;&gt;""),"S","")),"")</f>
        <v/>
      </c>
      <c r="O64" s="74" t="str">
        <f>IFERROR(IF(O$4=$D64,"x",IF(AND(((O$4-$D64)/VLOOKUP($C64,Tableau1[],6,0))=INT(((O$4-$D64)/VLOOKUP($C64,Tableau1[],6,0))),$C64&lt;&gt;""),"S","")),"")</f>
        <v/>
      </c>
      <c r="P64" s="74" t="str">
        <f>IFERROR(IF(P$4=$D64,"x",IF(AND(((P$4-$D64)/VLOOKUP($C64,Tableau1[],6,0))=INT(((P$4-$D64)/VLOOKUP($C64,Tableau1[],6,0))),$C64&lt;&gt;""),"S","")),"")</f>
        <v/>
      </c>
      <c r="Q64" s="74" t="str">
        <f>IFERROR(IF(Q$4=$D64,"x",IF(AND(((Q$4-$D64)/VLOOKUP($C64,Tableau1[],6,0))=INT(((Q$4-$D64)/VLOOKUP($C64,Tableau1[],6,0))),$C64&lt;&gt;""),"S","")),"")</f>
        <v>S</v>
      </c>
      <c r="R64" s="74" t="str">
        <f>IFERROR(IF(R$4=$D64,"x",IF(AND(((R$4-$D64)/VLOOKUP($C64,Tableau1[],6,0))=INT(((R$4-$D64)/VLOOKUP($C64,Tableau1[],6,0))),$C64&lt;&gt;""),"S","")),"")</f>
        <v/>
      </c>
      <c r="S64" s="74" t="str">
        <f>IFERROR(IF(S$4=$D64,"x",IF(AND(((S$4-$D64)/VLOOKUP($C64,Tableau1[],6,0))=INT(((S$4-$D64)/VLOOKUP($C64,Tableau1[],6,0))),$C64&lt;&gt;""),"S","")),"")</f>
        <v/>
      </c>
      <c r="T64" s="74" t="str">
        <f>IFERROR(IF(T$4=$D64,"x",IF(AND(((T$4-$D64)/VLOOKUP($C64,Tableau1[],6,0))=INT(((T$4-$D64)/VLOOKUP($C64,Tableau1[],6,0))),$C64&lt;&gt;""),"S","")),"")</f>
        <v/>
      </c>
      <c r="U64" s="74" t="str">
        <f>IFERROR(IF(U$4=$D64,"x",IF(AND(((U$4-$D64)/VLOOKUP($C64,Tableau1[],6,0))=INT(((U$4-$D64)/VLOOKUP($C64,Tableau1[],6,0))),$C64&lt;&gt;""),"S","")),"")</f>
        <v/>
      </c>
      <c r="V64" s="74" t="str">
        <f>IFERROR(IF(V$4=$D64,"x",IF(AND(((V$4-$D64)/VLOOKUP($C64,Tableau1[],6,0))=INT(((V$4-$D64)/VLOOKUP($C64,Tableau1[],6,0))),$C64&lt;&gt;""),"S","")),"")</f>
        <v/>
      </c>
      <c r="W64" s="74" t="str">
        <f>IFERROR(IF(W$4=$D64,"x",IF(AND(((W$4-$D64)/VLOOKUP($C64,Tableau1[],6,0))=INT(((W$4-$D64)/VLOOKUP($C64,Tableau1[],6,0))),$C64&lt;&gt;""),"S","")),"")</f>
        <v/>
      </c>
      <c r="X64" s="74" t="str">
        <f>IFERROR(IF(X$4=$D64,"x",IF(AND(((X$4-$D64)/VLOOKUP($C64,Tableau1[],6,0))=INT(((X$4-$D64)/VLOOKUP($C64,Tableau1[],6,0))),$C64&lt;&gt;""),"S","")),"")</f>
        <v/>
      </c>
      <c r="Y64" s="74" t="str">
        <f>IFERROR(IF(Y$4=$D64,"x",IF(AND(((Y$4-$D64)/VLOOKUP($C64,Tableau1[],6,0))=INT(((Y$4-$D64)/VLOOKUP($C64,Tableau1[],6,0))),$C64&lt;&gt;""),"S","")),"")</f>
        <v/>
      </c>
      <c r="Z64" s="74" t="str">
        <f>IFERROR(IF(Z$4=$D64,"x",IF(AND(((Z$4-$D64)/VLOOKUP($C64,Tableau1[],6,0))=INT(((Z$4-$D64)/VLOOKUP($C64,Tableau1[],6,0))),$C64&lt;&gt;""),"S","")),"")</f>
        <v/>
      </c>
      <c r="AA64" s="74" t="str">
        <f>IFERROR(IF(AA$4=$D64,"x",IF(AND(((AA$4-$D64)/VLOOKUP($C64,Tableau1[],6,0))=INT(((AA$4-$D64)/VLOOKUP($C64,Tableau1[],6,0))),$C64&lt;&gt;""),"S","")),"")</f>
        <v/>
      </c>
      <c r="AB64" s="74" t="str">
        <f>IFERROR(IF(AB$4=$D64,"x",IF(AND(((AB$4-$D64)/VLOOKUP($C64,Tableau1[],6,0))=INT(((AB$4-$D64)/VLOOKUP($C64,Tableau1[],6,0))),$C64&lt;&gt;""),"S","")),"")</f>
        <v/>
      </c>
      <c r="AC64" s="74" t="str">
        <f>IFERROR(IF(AC$4=$D64,"x",IF(AND(((AC$4-$D64)/VLOOKUP($C64,Tableau1[],6,0))=INT(((AC$4-$D64)/VLOOKUP($C64,Tableau1[],6,0))),$C64&lt;&gt;""),"S","")),"")</f>
        <v/>
      </c>
      <c r="AD64" s="74" t="str">
        <f>IFERROR(IF(AD$4=$D64,"x",IF(AND(((AD$4-$D64)/VLOOKUP($C64,Tableau1[],6,0))=INT(((AD$4-$D64)/VLOOKUP($C64,Tableau1[],6,0))),$C64&lt;&gt;""),"S","")),"")</f>
        <v/>
      </c>
      <c r="AE64" s="74" t="str">
        <f>IFERROR(IF(AE$4=$D64,"x",IF(AND(((AE$4-$D64)/VLOOKUP($C64,Tableau1[],6,0))=INT(((AE$4-$D64)/VLOOKUP($C64,Tableau1[],6,0))),$C64&lt;&gt;""),"S","")),"")</f>
        <v/>
      </c>
      <c r="AF64" s="74" t="str">
        <f>IFERROR(IF(AF$4=$D64,"x",IF(AND(((AF$4-$D64)/VLOOKUP($C64,Tableau1[],6,0))=INT(((AF$4-$D64)/VLOOKUP($C64,Tableau1[],6,0))),$C64&lt;&gt;""),"S","")),"")</f>
        <v>S</v>
      </c>
      <c r="AG64" s="74" t="str">
        <f>IFERROR(IF(AG$4=$D64,"x",IF(AND(((AG$4-$D64)/VLOOKUP($C64,Tableau1[],6,0))=INT(((AG$4-$D64)/VLOOKUP($C64,Tableau1[],6,0))),$C64&lt;&gt;""),"S","")),"")</f>
        <v/>
      </c>
      <c r="AH64" s="90" t="str">
        <f>IFERROR(IF(AH$4=$D64,"x",IF(AND(((AH$4-$D64)/VLOOKUP($C64,Tableau1[],6,0))=INT(((AH$4-$D64)/VLOOKUP($C64,Tableau1[],6,0))),$C64&lt;&gt;""),"S","")),"")</f>
        <v/>
      </c>
      <c r="AI64" s="7"/>
    </row>
    <row r="65" spans="1:35" x14ac:dyDescent="0.25">
      <c r="A65" s="95"/>
      <c r="B65" s="41"/>
      <c r="C65" s="5" t="s">
        <v>177</v>
      </c>
      <c r="D65" s="15"/>
      <c r="E65" s="14">
        <f>IF(ISBLANK(C65),0,VLOOKUP(C65,Tableau1[],7,0))</f>
        <v>10</v>
      </c>
      <c r="F65" s="21">
        <f t="shared" si="6"/>
        <v>4.3333333333333334E-5</v>
      </c>
      <c r="G65" s="76" t="str">
        <f>IFERROR(IF(G$4=$D65,"x",IF(AND(((G$4-$D65)/VLOOKUP($C65,Tableau1[],6,0))=INT(((G$4-$D65)/VLOOKUP($C65,Tableau1[],6,0))),$C65&lt;&gt;""),"S","")),"")</f>
        <v/>
      </c>
      <c r="H65" s="74" t="str">
        <f>IFERROR(IF(H$4=$D65,"x",IF(AND(((H$4-$D65)/VLOOKUP($C65,Tableau1[],6,0))=INT(((H$4-$D65)/VLOOKUP($C65,Tableau1[],6,0))),$C65&lt;&gt;""),"S","")),"")</f>
        <v/>
      </c>
      <c r="I65" s="74" t="str">
        <f>IFERROR(IF(I$4=$D65,"x",IF(AND(((I$4-$D65)/VLOOKUP($C65,Tableau1[],6,0))=INT(((I$4-$D65)/VLOOKUP($C65,Tableau1[],6,0))),$C65&lt;&gt;""),"S","")),"")</f>
        <v/>
      </c>
      <c r="J65" s="74" t="str">
        <f>IFERROR(IF(J$4=$D65,"x",IF(AND(((J$4-$D65)/VLOOKUP($C65,Tableau1[],6,0))=INT(((J$4-$D65)/VLOOKUP($C65,Tableau1[],6,0))),$C65&lt;&gt;""),"S","")),"")</f>
        <v/>
      </c>
      <c r="K65" s="74" t="str">
        <f>IFERROR(IF(K$4=$D65,"x",IF(AND(((K$4-$D65)/VLOOKUP($C65,Tableau1[],6,0))=INT(((K$4-$D65)/VLOOKUP($C65,Tableau1[],6,0))),$C65&lt;&gt;""),"S","")),"")</f>
        <v/>
      </c>
      <c r="L65" s="74" t="str">
        <f>IFERROR(IF(L$4=$D65,"x",IF(AND(((L$4-$D65)/VLOOKUP($C65,Tableau1[],6,0))=INT(((L$4-$D65)/VLOOKUP($C65,Tableau1[],6,0))),$C65&lt;&gt;""),"S","")),"")</f>
        <v/>
      </c>
      <c r="M65" s="74" t="str">
        <f>IFERROR(IF(M$4=$D65,"x",IF(AND(((M$4-$D65)/VLOOKUP($C65,Tableau1[],6,0))=INT(((M$4-$D65)/VLOOKUP($C65,Tableau1[],6,0))),$C65&lt;&gt;""),"S","")),"")</f>
        <v/>
      </c>
      <c r="N65" s="74" t="str">
        <f>IFERROR(IF(N$4=$D65,"x",IF(AND(((N$4-$D65)/VLOOKUP($C65,Tableau1[],6,0))=INT(((N$4-$D65)/VLOOKUP($C65,Tableau1[],6,0))),$C65&lt;&gt;""),"S","")),"")</f>
        <v/>
      </c>
      <c r="O65" s="74" t="str">
        <f>IFERROR(IF(O$4=$D65,"x",IF(AND(((O$4-$D65)/VLOOKUP($C65,Tableau1[],6,0))=INT(((O$4-$D65)/VLOOKUP($C65,Tableau1[],6,0))),$C65&lt;&gt;""),"S","")),"")</f>
        <v/>
      </c>
      <c r="P65" s="74" t="str">
        <f>IFERROR(IF(P$4=$D65,"x",IF(AND(((P$4-$D65)/VLOOKUP($C65,Tableau1[],6,0))=INT(((P$4-$D65)/VLOOKUP($C65,Tableau1[],6,0))),$C65&lt;&gt;""),"S","")),"")</f>
        <v/>
      </c>
      <c r="Q65" s="74" t="str">
        <f>IFERROR(IF(Q$4=$D65,"x",IF(AND(((Q$4-$D65)/VLOOKUP($C65,Tableau1[],6,0))=INT(((Q$4-$D65)/VLOOKUP($C65,Tableau1[],6,0))),$C65&lt;&gt;""),"S","")),"")</f>
        <v>S</v>
      </c>
      <c r="R65" s="74" t="str">
        <f>IFERROR(IF(R$4=$D65,"x",IF(AND(((R$4-$D65)/VLOOKUP($C65,Tableau1[],6,0))=INT(((R$4-$D65)/VLOOKUP($C65,Tableau1[],6,0))),$C65&lt;&gt;""),"S","")),"")</f>
        <v/>
      </c>
      <c r="S65" s="74" t="str">
        <f>IFERROR(IF(S$4=$D65,"x",IF(AND(((S$4-$D65)/VLOOKUP($C65,Tableau1[],6,0))=INT(((S$4-$D65)/VLOOKUP($C65,Tableau1[],6,0))),$C65&lt;&gt;""),"S","")),"")</f>
        <v/>
      </c>
      <c r="T65" s="74" t="str">
        <f>IFERROR(IF(T$4=$D65,"x",IF(AND(((T$4-$D65)/VLOOKUP($C65,Tableau1[],6,0))=INT(((T$4-$D65)/VLOOKUP($C65,Tableau1[],6,0))),$C65&lt;&gt;""),"S","")),"")</f>
        <v/>
      </c>
      <c r="U65" s="74" t="str">
        <f>IFERROR(IF(U$4=$D65,"x",IF(AND(((U$4-$D65)/VLOOKUP($C65,Tableau1[],6,0))=INT(((U$4-$D65)/VLOOKUP($C65,Tableau1[],6,0))),$C65&lt;&gt;""),"S","")),"")</f>
        <v/>
      </c>
      <c r="V65" s="74" t="str">
        <f>IFERROR(IF(V$4=$D65,"x",IF(AND(((V$4-$D65)/VLOOKUP($C65,Tableau1[],6,0))=INT(((V$4-$D65)/VLOOKUP($C65,Tableau1[],6,0))),$C65&lt;&gt;""),"S","")),"")</f>
        <v/>
      </c>
      <c r="W65" s="74" t="str">
        <f>IFERROR(IF(W$4=$D65,"x",IF(AND(((W$4-$D65)/VLOOKUP($C65,Tableau1[],6,0))=INT(((W$4-$D65)/VLOOKUP($C65,Tableau1[],6,0))),$C65&lt;&gt;""),"S","")),"")</f>
        <v/>
      </c>
      <c r="X65" s="74" t="str">
        <f>IFERROR(IF(X$4=$D65,"x",IF(AND(((X$4-$D65)/VLOOKUP($C65,Tableau1[],6,0))=INT(((X$4-$D65)/VLOOKUP($C65,Tableau1[],6,0))),$C65&lt;&gt;""),"S","")),"")</f>
        <v/>
      </c>
      <c r="Y65" s="74" t="str">
        <f>IFERROR(IF(Y$4=$D65,"x",IF(AND(((Y$4-$D65)/VLOOKUP($C65,Tableau1[],6,0))=INT(((Y$4-$D65)/VLOOKUP($C65,Tableau1[],6,0))),$C65&lt;&gt;""),"S","")),"")</f>
        <v/>
      </c>
      <c r="Z65" s="74" t="str">
        <f>IFERROR(IF(Z$4=$D65,"x",IF(AND(((Z$4-$D65)/VLOOKUP($C65,Tableau1[],6,0))=INT(((Z$4-$D65)/VLOOKUP($C65,Tableau1[],6,0))),$C65&lt;&gt;""),"S","")),"")</f>
        <v/>
      </c>
      <c r="AA65" s="74" t="str">
        <f>IFERROR(IF(AA$4=$D65,"x",IF(AND(((AA$4-$D65)/VLOOKUP($C65,Tableau1[],6,0))=INT(((AA$4-$D65)/VLOOKUP($C65,Tableau1[],6,0))),$C65&lt;&gt;""),"S","")),"")</f>
        <v/>
      </c>
      <c r="AB65" s="74" t="str">
        <f>IFERROR(IF(AB$4=$D65,"x",IF(AND(((AB$4-$D65)/VLOOKUP($C65,Tableau1[],6,0))=INT(((AB$4-$D65)/VLOOKUP($C65,Tableau1[],6,0))),$C65&lt;&gt;""),"S","")),"")</f>
        <v/>
      </c>
      <c r="AC65" s="74" t="str">
        <f>IFERROR(IF(AC$4=$D65,"x",IF(AND(((AC$4-$D65)/VLOOKUP($C65,Tableau1[],6,0))=INT(((AC$4-$D65)/VLOOKUP($C65,Tableau1[],6,0))),$C65&lt;&gt;""),"S","")),"")</f>
        <v/>
      </c>
      <c r="AD65" s="74" t="str">
        <f>IFERROR(IF(AD$4=$D65,"x",IF(AND(((AD$4-$D65)/VLOOKUP($C65,Tableau1[],6,0))=INT(((AD$4-$D65)/VLOOKUP($C65,Tableau1[],6,0))),$C65&lt;&gt;""),"S","")),"")</f>
        <v/>
      </c>
      <c r="AE65" s="74" t="str">
        <f>IFERROR(IF(AE$4=$D65,"x",IF(AND(((AE$4-$D65)/VLOOKUP($C65,Tableau1[],6,0))=INT(((AE$4-$D65)/VLOOKUP($C65,Tableau1[],6,0))),$C65&lt;&gt;""),"S","")),"")</f>
        <v/>
      </c>
      <c r="AF65" s="74" t="str">
        <f>IFERROR(IF(AF$4=$D65,"x",IF(AND(((AF$4-$D65)/VLOOKUP($C65,Tableau1[],6,0))=INT(((AF$4-$D65)/VLOOKUP($C65,Tableau1[],6,0))),$C65&lt;&gt;""),"S","")),"")</f>
        <v>S</v>
      </c>
      <c r="AG65" s="74" t="str">
        <f>IFERROR(IF(AG$4=$D65,"x",IF(AND(((AG$4-$D65)/VLOOKUP($C65,Tableau1[],6,0))=INT(((AG$4-$D65)/VLOOKUP($C65,Tableau1[],6,0))),$C65&lt;&gt;""),"S","")),"")</f>
        <v/>
      </c>
      <c r="AH65" s="90" t="str">
        <f>IFERROR(IF(AH$4=$D65,"x",IF(AND(((AH$4-$D65)/VLOOKUP($C65,Tableau1[],6,0))=INT(((AH$4-$D65)/VLOOKUP($C65,Tableau1[],6,0))),$C65&lt;&gt;""),"S","")),"")</f>
        <v/>
      </c>
      <c r="AI65" s="7"/>
    </row>
    <row r="66" spans="1:35" x14ac:dyDescent="0.25">
      <c r="A66" s="95"/>
      <c r="B66" s="41"/>
      <c r="C66" s="5" t="s">
        <v>178</v>
      </c>
      <c r="D66" s="15">
        <f>IF(ISBLANK(C66),0,VLOOKUP(C66,Tableau1[],2,0))</f>
        <v>0</v>
      </c>
      <c r="E66" s="14">
        <f>IF(ISBLANK(C66),0,VLOOKUP(C66,Tableau1[],7,0))</f>
        <v>2</v>
      </c>
      <c r="F66" s="21">
        <f t="shared" si="6"/>
        <v>8.6666666666666661E-6</v>
      </c>
      <c r="G66" s="76" t="str">
        <f>IFERROR(IF(G$4=$D66,"x",IF(AND(((G$4-$D66)/VLOOKUP($C66,Tableau1[],6,0))=INT(((G$4-$D66)/VLOOKUP($C66,Tableau1[],6,0))),$C66&lt;&gt;""),"S","")),"")</f>
        <v/>
      </c>
      <c r="H66" s="74" t="str">
        <f>IFERROR(IF(H$4=$D66,"x",IF(AND(((H$4-$D66)/VLOOKUP($C66,Tableau1[],6,0))=INT(((H$4-$D66)/VLOOKUP($C66,Tableau1[],6,0))),$C66&lt;&gt;""),"S","")),"")</f>
        <v/>
      </c>
      <c r="I66" s="74" t="str">
        <f>IFERROR(IF(I$4=$D66,"x",IF(AND(((I$4-$D66)/VLOOKUP($C66,Tableau1[],6,0))=INT(((I$4-$D66)/VLOOKUP($C66,Tableau1[],6,0))),$C66&lt;&gt;""),"S","")),"")</f>
        <v/>
      </c>
      <c r="J66" s="74" t="str">
        <f>IFERROR(IF(J$4=$D66,"x",IF(AND(((J$4-$D66)/VLOOKUP($C66,Tableau1[],6,0))=INT(((J$4-$D66)/VLOOKUP($C66,Tableau1[],6,0))),$C66&lt;&gt;""),"S","")),"")</f>
        <v/>
      </c>
      <c r="K66" s="74" t="str">
        <f>IFERROR(IF(K$4=$D66,"x",IF(AND(((K$4-$D66)/VLOOKUP($C66,Tableau1[],6,0))=INT(((K$4-$D66)/VLOOKUP($C66,Tableau1[],6,0))),$C66&lt;&gt;""),"S","")),"")</f>
        <v/>
      </c>
      <c r="L66" s="74" t="str">
        <f>IFERROR(IF(L$4=$D66,"x",IF(AND(((L$4-$D66)/VLOOKUP($C66,Tableau1[],6,0))=INT(((L$4-$D66)/VLOOKUP($C66,Tableau1[],6,0))),$C66&lt;&gt;""),"S","")),"")</f>
        <v>S</v>
      </c>
      <c r="M66" s="74" t="str">
        <f>IFERROR(IF(M$4=$D66,"x",IF(AND(((M$4-$D66)/VLOOKUP($C66,Tableau1[],6,0))=INT(((M$4-$D66)/VLOOKUP($C66,Tableau1[],6,0))),$C66&lt;&gt;""),"S","")),"")</f>
        <v/>
      </c>
      <c r="N66" s="74" t="str">
        <f>IFERROR(IF(N$4=$D66,"x",IF(AND(((N$4-$D66)/VLOOKUP($C66,Tableau1[],6,0))=INT(((N$4-$D66)/VLOOKUP($C66,Tableau1[],6,0))),$C66&lt;&gt;""),"S","")),"")</f>
        <v/>
      </c>
      <c r="O66" s="74" t="str">
        <f>IFERROR(IF(O$4=$D66,"x",IF(AND(((O$4-$D66)/VLOOKUP($C66,Tableau1[],6,0))=INT(((O$4-$D66)/VLOOKUP($C66,Tableau1[],6,0))),$C66&lt;&gt;""),"S","")),"")</f>
        <v/>
      </c>
      <c r="P66" s="74" t="str">
        <f>IFERROR(IF(P$4=$D66,"x",IF(AND(((P$4-$D66)/VLOOKUP($C66,Tableau1[],6,0))=INT(((P$4-$D66)/VLOOKUP($C66,Tableau1[],6,0))),$C66&lt;&gt;""),"S","")),"")</f>
        <v/>
      </c>
      <c r="Q66" s="74" t="str">
        <f>IFERROR(IF(Q$4=$D66,"x",IF(AND(((Q$4-$D66)/VLOOKUP($C66,Tableau1[],6,0))=INT(((Q$4-$D66)/VLOOKUP($C66,Tableau1[],6,0))),$C66&lt;&gt;""),"S","")),"")</f>
        <v/>
      </c>
      <c r="R66" s="74" t="str">
        <f>IFERROR(IF(R$4=$D66,"x",IF(AND(((R$4-$D66)/VLOOKUP($C66,Tableau1[],6,0))=INT(((R$4-$D66)/VLOOKUP($C66,Tableau1[],6,0))),$C66&lt;&gt;""),"S","")),"")</f>
        <v/>
      </c>
      <c r="S66" s="74" t="str">
        <f>IFERROR(IF(S$4=$D66,"x",IF(AND(((S$4-$D66)/VLOOKUP($C66,Tableau1[],6,0))=INT(((S$4-$D66)/VLOOKUP($C66,Tableau1[],6,0))),$C66&lt;&gt;""),"S","")),"")</f>
        <v>S</v>
      </c>
      <c r="T66" s="74" t="str">
        <f>IFERROR(IF(T$4=$D66,"x",IF(AND(((T$4-$D66)/VLOOKUP($C66,Tableau1[],6,0))=INT(((T$4-$D66)/VLOOKUP($C66,Tableau1[],6,0))),$C66&lt;&gt;""),"S","")),"")</f>
        <v/>
      </c>
      <c r="U66" s="74" t="str">
        <f>IFERROR(IF(U$4=$D66,"x",IF(AND(((U$4-$D66)/VLOOKUP($C66,Tableau1[],6,0))=INT(((U$4-$D66)/VLOOKUP($C66,Tableau1[],6,0))),$C66&lt;&gt;""),"S","")),"")</f>
        <v/>
      </c>
      <c r="V66" s="74" t="str">
        <f>IFERROR(IF(V$4=$D66,"x",IF(AND(((V$4-$D66)/VLOOKUP($C66,Tableau1[],6,0))=INT(((V$4-$D66)/VLOOKUP($C66,Tableau1[],6,0))),$C66&lt;&gt;""),"S","")),"")</f>
        <v/>
      </c>
      <c r="W66" s="74" t="str">
        <f>IFERROR(IF(W$4=$D66,"x",IF(AND(((W$4-$D66)/VLOOKUP($C66,Tableau1[],6,0))=INT(((W$4-$D66)/VLOOKUP($C66,Tableau1[],6,0))),$C66&lt;&gt;""),"S","")),"")</f>
        <v/>
      </c>
      <c r="X66" s="74" t="str">
        <f>IFERROR(IF(X$4=$D66,"x",IF(AND(((X$4-$D66)/VLOOKUP($C66,Tableau1[],6,0))=INT(((X$4-$D66)/VLOOKUP($C66,Tableau1[],6,0))),$C66&lt;&gt;""),"S","")),"")</f>
        <v/>
      </c>
      <c r="Y66" s="74" t="str">
        <f>IFERROR(IF(Y$4=$D66,"x",IF(AND(((Y$4-$D66)/VLOOKUP($C66,Tableau1[],6,0))=INT(((Y$4-$D66)/VLOOKUP($C66,Tableau1[],6,0))),$C66&lt;&gt;""),"S","")),"")</f>
        <v/>
      </c>
      <c r="Z66" s="74" t="str">
        <f>IFERROR(IF(Z$4=$D66,"x",IF(AND(((Z$4-$D66)/VLOOKUP($C66,Tableau1[],6,0))=INT(((Z$4-$D66)/VLOOKUP($C66,Tableau1[],6,0))),$C66&lt;&gt;""),"S","")),"")</f>
        <v>S</v>
      </c>
      <c r="AA66" s="74" t="str">
        <f>IFERROR(IF(AA$4=$D66,"x",IF(AND(((AA$4-$D66)/VLOOKUP($C66,Tableau1[],6,0))=INT(((AA$4-$D66)/VLOOKUP($C66,Tableau1[],6,0))),$C66&lt;&gt;""),"S","")),"")</f>
        <v/>
      </c>
      <c r="AB66" s="74" t="str">
        <f>IFERROR(IF(AB$4=$D66,"x",IF(AND(((AB$4-$D66)/VLOOKUP($C66,Tableau1[],6,0))=INT(((AB$4-$D66)/VLOOKUP($C66,Tableau1[],6,0))),$C66&lt;&gt;""),"S","")),"")</f>
        <v/>
      </c>
      <c r="AC66" s="74" t="str">
        <f>IFERROR(IF(AC$4=$D66,"x",IF(AND(((AC$4-$D66)/VLOOKUP($C66,Tableau1[],6,0))=INT(((AC$4-$D66)/VLOOKUP($C66,Tableau1[],6,0))),$C66&lt;&gt;""),"S","")),"")</f>
        <v/>
      </c>
      <c r="AD66" s="74" t="str">
        <f>IFERROR(IF(AD$4=$D66,"x",IF(AND(((AD$4-$D66)/VLOOKUP($C66,Tableau1[],6,0))=INT(((AD$4-$D66)/VLOOKUP($C66,Tableau1[],6,0))),$C66&lt;&gt;""),"S","")),"")</f>
        <v/>
      </c>
      <c r="AE66" s="74" t="str">
        <f>IFERROR(IF(AE$4=$D66,"x",IF(AND(((AE$4-$D66)/VLOOKUP($C66,Tableau1[],6,0))=INT(((AE$4-$D66)/VLOOKUP($C66,Tableau1[],6,0))),$C66&lt;&gt;""),"S","")),"")</f>
        <v/>
      </c>
      <c r="AF66" s="74" t="str">
        <f>IFERROR(IF(AF$4=$D66,"x",IF(AND(((AF$4-$D66)/VLOOKUP($C66,Tableau1[],6,0))=INT(((AF$4-$D66)/VLOOKUP($C66,Tableau1[],6,0))),$C66&lt;&gt;""),"S","")),"")</f>
        <v/>
      </c>
      <c r="AG66" s="74" t="str">
        <f>IFERROR(IF(AG$4=$D66,"x",IF(AND(((AG$4-$D66)/VLOOKUP($C66,Tableau1[],6,0))=INT(((AG$4-$D66)/VLOOKUP($C66,Tableau1[],6,0))),$C66&lt;&gt;""),"S","")),"")</f>
        <v>S</v>
      </c>
      <c r="AH66" s="90" t="str">
        <f>IFERROR(IF(AH$4=$D66,"x",IF(AND(((AH$4-$D66)/VLOOKUP($C66,Tableau1[],6,0))=INT(((AH$4-$D66)/VLOOKUP($C66,Tableau1[],6,0))),$C66&lt;&gt;""),"S","")),"")</f>
        <v/>
      </c>
      <c r="AI66" s="7"/>
    </row>
    <row r="67" spans="1:35" x14ac:dyDescent="0.25">
      <c r="A67" s="95"/>
      <c r="B67" s="41"/>
      <c r="C67" s="5" t="s">
        <v>179</v>
      </c>
      <c r="D67" s="22">
        <f>IF(ISBLANK(C67),0,VLOOKUP(C67,Tableau1[],2,0))</f>
        <v>0</v>
      </c>
      <c r="E67" s="23">
        <f>IF(ISBLANK(C67),0,VLOOKUP(C67,Tableau1[],7,0))</f>
        <v>2</v>
      </c>
      <c r="F67" s="24">
        <f t="shared" si="6"/>
        <v>8.6666666666666661E-6</v>
      </c>
      <c r="G67" s="77" t="str">
        <f>IFERROR(IF(G$4=$D67,"x",IF(AND(((G$4-$D67)/VLOOKUP($C67,Tableau1[],6,0))=INT(((G$4-$D67)/VLOOKUP($C67,Tableau1[],6,0))),$C67&lt;&gt;""),"S","")),"")</f>
        <v/>
      </c>
      <c r="H67" s="78" t="str">
        <f>IFERROR(IF(H$4=$D67,"x",IF(AND(((H$4-$D67)/VLOOKUP($C67,Tableau1[],6,0))=INT(((H$4-$D67)/VLOOKUP($C67,Tableau1[],6,0))),$C67&lt;&gt;""),"S","")),"")</f>
        <v/>
      </c>
      <c r="I67" s="78" t="str">
        <f>IFERROR(IF(I$4=$D67,"x",IF(AND(((I$4-$D67)/VLOOKUP($C67,Tableau1[],6,0))=INT(((I$4-$D67)/VLOOKUP($C67,Tableau1[],6,0))),$C67&lt;&gt;""),"S","")),"")</f>
        <v/>
      </c>
      <c r="J67" s="78" t="str">
        <f>IFERROR(IF(J$4=$D67,"x",IF(AND(((J$4-$D67)/VLOOKUP($C67,Tableau1[],6,0))=INT(((J$4-$D67)/VLOOKUP($C67,Tableau1[],6,0))),$C67&lt;&gt;""),"S","")),"")</f>
        <v/>
      </c>
      <c r="K67" s="78" t="str">
        <f>IFERROR(IF(K$4=$D67,"x",IF(AND(((K$4-$D67)/VLOOKUP($C67,Tableau1[],6,0))=INT(((K$4-$D67)/VLOOKUP($C67,Tableau1[],6,0))),$C67&lt;&gt;""),"S","")),"")</f>
        <v/>
      </c>
      <c r="L67" s="78" t="str">
        <f>IFERROR(IF(L$4=$D67,"x",IF(AND(((L$4-$D67)/VLOOKUP($C67,Tableau1[],6,0))=INT(((L$4-$D67)/VLOOKUP($C67,Tableau1[],6,0))),$C67&lt;&gt;""),"S","")),"")</f>
        <v>S</v>
      </c>
      <c r="M67" s="78" t="str">
        <f>IFERROR(IF(M$4=$D67,"x",IF(AND(((M$4-$D67)/VLOOKUP($C67,Tableau1[],6,0))=INT(((M$4-$D67)/VLOOKUP($C67,Tableau1[],6,0))),$C67&lt;&gt;""),"S","")),"")</f>
        <v/>
      </c>
      <c r="N67" s="78" t="str">
        <f>IFERROR(IF(N$4=$D67,"x",IF(AND(((N$4-$D67)/VLOOKUP($C67,Tableau1[],6,0))=INT(((N$4-$D67)/VLOOKUP($C67,Tableau1[],6,0))),$C67&lt;&gt;""),"S","")),"")</f>
        <v/>
      </c>
      <c r="O67" s="78" t="str">
        <f>IFERROR(IF(O$4=$D67,"x",IF(AND(((O$4-$D67)/VLOOKUP($C67,Tableau1[],6,0))=INT(((O$4-$D67)/VLOOKUP($C67,Tableau1[],6,0))),$C67&lt;&gt;""),"S","")),"")</f>
        <v/>
      </c>
      <c r="P67" s="78" t="str">
        <f>IFERROR(IF(P$4=$D67,"x",IF(AND(((P$4-$D67)/VLOOKUP($C67,Tableau1[],6,0))=INT(((P$4-$D67)/VLOOKUP($C67,Tableau1[],6,0))),$C67&lt;&gt;""),"S","")),"")</f>
        <v/>
      </c>
      <c r="Q67" s="78" t="str">
        <f>IFERROR(IF(Q$4=$D67,"x",IF(AND(((Q$4-$D67)/VLOOKUP($C67,Tableau1[],6,0))=INT(((Q$4-$D67)/VLOOKUP($C67,Tableau1[],6,0))),$C67&lt;&gt;""),"S","")),"")</f>
        <v/>
      </c>
      <c r="R67" s="78" t="str">
        <f>IFERROR(IF(R$4=$D67,"x",IF(AND(((R$4-$D67)/VLOOKUP($C67,Tableau1[],6,0))=INT(((R$4-$D67)/VLOOKUP($C67,Tableau1[],6,0))),$C67&lt;&gt;""),"S","")),"")</f>
        <v/>
      </c>
      <c r="S67" s="78" t="str">
        <f>IFERROR(IF(S$4=$D67,"x",IF(AND(((S$4-$D67)/VLOOKUP($C67,Tableau1[],6,0))=INT(((S$4-$D67)/VLOOKUP($C67,Tableau1[],6,0))),$C67&lt;&gt;""),"S","")),"")</f>
        <v>S</v>
      </c>
      <c r="T67" s="78" t="str">
        <f>IFERROR(IF(T$4=$D67,"x",IF(AND(((T$4-$D67)/VLOOKUP($C67,Tableau1[],6,0))=INT(((T$4-$D67)/VLOOKUP($C67,Tableau1[],6,0))),$C67&lt;&gt;""),"S","")),"")</f>
        <v/>
      </c>
      <c r="U67" s="78" t="str">
        <f>IFERROR(IF(U$4=$D67,"x",IF(AND(((U$4-$D67)/VLOOKUP($C67,Tableau1[],6,0))=INT(((U$4-$D67)/VLOOKUP($C67,Tableau1[],6,0))),$C67&lt;&gt;""),"S","")),"")</f>
        <v/>
      </c>
      <c r="V67" s="78" t="str">
        <f>IFERROR(IF(V$4=$D67,"x",IF(AND(((V$4-$D67)/VLOOKUP($C67,Tableau1[],6,0))=INT(((V$4-$D67)/VLOOKUP($C67,Tableau1[],6,0))),$C67&lt;&gt;""),"S","")),"")</f>
        <v/>
      </c>
      <c r="W67" s="78" t="str">
        <f>IFERROR(IF(W$4=$D67,"x",IF(AND(((W$4-$D67)/VLOOKUP($C67,Tableau1[],6,0))=INT(((W$4-$D67)/VLOOKUP($C67,Tableau1[],6,0))),$C67&lt;&gt;""),"S","")),"")</f>
        <v/>
      </c>
      <c r="X67" s="78" t="str">
        <f>IFERROR(IF(X$4=$D67,"x",IF(AND(((X$4-$D67)/VLOOKUP($C67,Tableau1[],6,0))=INT(((X$4-$D67)/VLOOKUP($C67,Tableau1[],6,0))),$C67&lt;&gt;""),"S","")),"")</f>
        <v/>
      </c>
      <c r="Y67" s="78" t="str">
        <f>IFERROR(IF(Y$4=$D67,"x",IF(AND(((Y$4-$D67)/VLOOKUP($C67,Tableau1[],6,0))=INT(((Y$4-$D67)/VLOOKUP($C67,Tableau1[],6,0))),$C67&lt;&gt;""),"S","")),"")</f>
        <v/>
      </c>
      <c r="Z67" s="78" t="str">
        <f>IFERROR(IF(Z$4=$D67,"x",IF(AND(((Z$4-$D67)/VLOOKUP($C67,Tableau1[],6,0))=INT(((Z$4-$D67)/VLOOKUP($C67,Tableau1[],6,0))),$C67&lt;&gt;""),"S","")),"")</f>
        <v>S</v>
      </c>
      <c r="AA67" s="78" t="str">
        <f>IFERROR(IF(AA$4=$D67,"x",IF(AND(((AA$4-$D67)/VLOOKUP($C67,Tableau1[],6,0))=INT(((AA$4-$D67)/VLOOKUP($C67,Tableau1[],6,0))),$C67&lt;&gt;""),"S","")),"")</f>
        <v/>
      </c>
      <c r="AB67" s="78" t="str">
        <f>IFERROR(IF(AB$4=$D67,"x",IF(AND(((AB$4-$D67)/VLOOKUP($C67,Tableau1[],6,0))=INT(((AB$4-$D67)/VLOOKUP($C67,Tableau1[],6,0))),$C67&lt;&gt;""),"S","")),"")</f>
        <v/>
      </c>
      <c r="AC67" s="78" t="str">
        <f>IFERROR(IF(AC$4=$D67,"x",IF(AND(((AC$4-$D67)/VLOOKUP($C67,Tableau1[],6,0))=INT(((AC$4-$D67)/VLOOKUP($C67,Tableau1[],6,0))),$C67&lt;&gt;""),"S","")),"")</f>
        <v/>
      </c>
      <c r="AD67" s="78" t="str">
        <f>IFERROR(IF(AD$4=$D67,"x",IF(AND(((AD$4-$D67)/VLOOKUP($C67,Tableau1[],6,0))=INT(((AD$4-$D67)/VLOOKUP($C67,Tableau1[],6,0))),$C67&lt;&gt;""),"S","")),"")</f>
        <v/>
      </c>
      <c r="AE67" s="78" t="str">
        <f>IFERROR(IF(AE$4=$D67,"x",IF(AND(((AE$4-$D67)/VLOOKUP($C67,Tableau1[],6,0))=INT(((AE$4-$D67)/VLOOKUP($C67,Tableau1[],6,0))),$C67&lt;&gt;""),"S","")),"")</f>
        <v/>
      </c>
      <c r="AF67" s="78" t="str">
        <f>IFERROR(IF(AF$4=$D67,"x",IF(AND(((AF$4-$D67)/VLOOKUP($C67,Tableau1[],6,0))=INT(((AF$4-$D67)/VLOOKUP($C67,Tableau1[],6,0))),$C67&lt;&gt;""),"S","")),"")</f>
        <v/>
      </c>
      <c r="AG67" s="78" t="str">
        <f>IFERROR(IF(AG$4=$D67,"x",IF(AND(((AG$4-$D67)/VLOOKUP($C67,Tableau1[],6,0))=INT(((AG$4-$D67)/VLOOKUP($C67,Tableau1[],6,0))),$C67&lt;&gt;""),"S","")),"")</f>
        <v>S</v>
      </c>
      <c r="AH67" s="91" t="str">
        <f>IFERROR(IF(AH$4=$D67,"x",IF(AND(((AH$4-$D67)/VLOOKUP($C67,Tableau1[],6,0))=INT(((AH$4-$D67)/VLOOKUP($C67,Tableau1[],6,0))),$C67&lt;&gt;""),"S","")),"")</f>
        <v/>
      </c>
      <c r="AI67" s="7"/>
    </row>
    <row r="68" spans="1:35" x14ac:dyDescent="0.25">
      <c r="A68" s="95"/>
      <c r="B68" s="41"/>
      <c r="C68" s="5" t="s">
        <v>180</v>
      </c>
      <c r="D68" s="15">
        <f>IF(ISBLANK(C68),0,VLOOKUP(C68,Tableau1[],2,0))</f>
        <v>0</v>
      </c>
      <c r="E68" s="14">
        <f>IF(ISBLANK(C68),0,VLOOKUP(C68,Tableau1[],7,0))</f>
        <v>5</v>
      </c>
      <c r="F68" s="21">
        <f t="shared" si="6"/>
        <v>2.1666666666666667E-5</v>
      </c>
      <c r="G68" s="76" t="str">
        <f>IFERROR(IF(G$4=$D68,"x",IF(AND(((G$4-$D68)/VLOOKUP($C68,Tableau1[],6,0))=INT(((G$4-$D68)/VLOOKUP($C68,Tableau1[],6,0))),$C68&lt;&gt;""),"S","")),"")</f>
        <v/>
      </c>
      <c r="H68" s="74" t="str">
        <f>IFERROR(IF(H$4=$D68,"x",IF(AND(((H$4-$D68)/VLOOKUP($C68,Tableau1[],6,0))=INT(((H$4-$D68)/VLOOKUP($C68,Tableau1[],6,0))),$C68&lt;&gt;""),"S","")),"")</f>
        <v/>
      </c>
      <c r="I68" s="74" t="str">
        <f>IFERROR(IF(I$4=$D68,"x",IF(AND(((I$4-$D68)/VLOOKUP($C68,Tableau1[],6,0))=INT(((I$4-$D68)/VLOOKUP($C68,Tableau1[],6,0))),$C68&lt;&gt;""),"S","")),"")</f>
        <v/>
      </c>
      <c r="J68" s="74" t="str">
        <f>IFERROR(IF(J$4=$D68,"x",IF(AND(((J$4-$D68)/VLOOKUP($C68,Tableau1[],6,0))=INT(((J$4-$D68)/VLOOKUP($C68,Tableau1[],6,0))),$C68&lt;&gt;""),"S","")),"")</f>
        <v/>
      </c>
      <c r="K68" s="74" t="str">
        <f>IFERROR(IF(K$4=$D68,"x",IF(AND(((K$4-$D68)/VLOOKUP($C68,Tableau1[],6,0))=INT(((K$4-$D68)/VLOOKUP($C68,Tableau1[],6,0))),$C68&lt;&gt;""),"S","")),"")</f>
        <v/>
      </c>
      <c r="L68" s="74" t="str">
        <f>IFERROR(IF(L$4=$D68,"x",IF(AND(((L$4-$D68)/VLOOKUP($C68,Tableau1[],6,0))=INT(((L$4-$D68)/VLOOKUP($C68,Tableau1[],6,0))),$C68&lt;&gt;""),"S","")),"")</f>
        <v>S</v>
      </c>
      <c r="M68" s="74" t="str">
        <f>IFERROR(IF(M$4=$D68,"x",IF(AND(((M$4-$D68)/VLOOKUP($C68,Tableau1[],6,0))=INT(((M$4-$D68)/VLOOKUP($C68,Tableau1[],6,0))),$C68&lt;&gt;""),"S","")),"")</f>
        <v/>
      </c>
      <c r="N68" s="74" t="str">
        <f>IFERROR(IF(N$4=$D68,"x",IF(AND(((N$4-$D68)/VLOOKUP($C68,Tableau1[],6,0))=INT(((N$4-$D68)/VLOOKUP($C68,Tableau1[],6,0))),$C68&lt;&gt;""),"S","")),"")</f>
        <v/>
      </c>
      <c r="O68" s="74" t="str">
        <f>IFERROR(IF(O$4=$D68,"x",IF(AND(((O$4-$D68)/VLOOKUP($C68,Tableau1[],6,0))=INT(((O$4-$D68)/VLOOKUP($C68,Tableau1[],6,0))),$C68&lt;&gt;""),"S","")),"")</f>
        <v/>
      </c>
      <c r="P68" s="74" t="str">
        <f>IFERROR(IF(P$4=$D68,"x",IF(AND(((P$4-$D68)/VLOOKUP($C68,Tableau1[],6,0))=INT(((P$4-$D68)/VLOOKUP($C68,Tableau1[],6,0))),$C68&lt;&gt;""),"S","")),"")</f>
        <v/>
      </c>
      <c r="Q68" s="74" t="str">
        <f>IFERROR(IF(Q$4=$D68,"x",IF(AND(((Q$4-$D68)/VLOOKUP($C68,Tableau1[],6,0))=INT(((Q$4-$D68)/VLOOKUP($C68,Tableau1[],6,0))),$C68&lt;&gt;""),"S","")),"")</f>
        <v/>
      </c>
      <c r="R68" s="74" t="str">
        <f>IFERROR(IF(R$4=$D68,"x",IF(AND(((R$4-$D68)/VLOOKUP($C68,Tableau1[],6,0))=INT(((R$4-$D68)/VLOOKUP($C68,Tableau1[],6,0))),$C68&lt;&gt;""),"S","")),"")</f>
        <v/>
      </c>
      <c r="S68" s="74" t="str">
        <f>IFERROR(IF(S$4=$D68,"x",IF(AND(((S$4-$D68)/VLOOKUP($C68,Tableau1[],6,0))=INT(((S$4-$D68)/VLOOKUP($C68,Tableau1[],6,0))),$C68&lt;&gt;""),"S","")),"")</f>
        <v>S</v>
      </c>
      <c r="T68" s="74" t="str">
        <f>IFERROR(IF(T$4=$D68,"x",IF(AND(((T$4-$D68)/VLOOKUP($C68,Tableau1[],6,0))=INT(((T$4-$D68)/VLOOKUP($C68,Tableau1[],6,0))),$C68&lt;&gt;""),"S","")),"")</f>
        <v/>
      </c>
      <c r="U68" s="74" t="str">
        <f>IFERROR(IF(U$4=$D68,"x",IF(AND(((U$4-$D68)/VLOOKUP($C68,Tableau1[],6,0))=INT(((U$4-$D68)/VLOOKUP($C68,Tableau1[],6,0))),$C68&lt;&gt;""),"S","")),"")</f>
        <v/>
      </c>
      <c r="V68" s="74" t="str">
        <f>IFERROR(IF(V$4=$D68,"x",IF(AND(((V$4-$D68)/VLOOKUP($C68,Tableau1[],6,0))=INT(((V$4-$D68)/VLOOKUP($C68,Tableau1[],6,0))),$C68&lt;&gt;""),"S","")),"")</f>
        <v/>
      </c>
      <c r="W68" s="74" t="str">
        <f>IFERROR(IF(W$4=$D68,"x",IF(AND(((W$4-$D68)/VLOOKUP($C68,Tableau1[],6,0))=INT(((W$4-$D68)/VLOOKUP($C68,Tableau1[],6,0))),$C68&lt;&gt;""),"S","")),"")</f>
        <v/>
      </c>
      <c r="X68" s="74" t="str">
        <f>IFERROR(IF(X$4=$D68,"x",IF(AND(((X$4-$D68)/VLOOKUP($C68,Tableau1[],6,0))=INT(((X$4-$D68)/VLOOKUP($C68,Tableau1[],6,0))),$C68&lt;&gt;""),"S","")),"")</f>
        <v/>
      </c>
      <c r="Y68" s="74" t="str">
        <f>IFERROR(IF(Y$4=$D68,"x",IF(AND(((Y$4-$D68)/VLOOKUP($C68,Tableau1[],6,0))=INT(((Y$4-$D68)/VLOOKUP($C68,Tableau1[],6,0))),$C68&lt;&gt;""),"S","")),"")</f>
        <v/>
      </c>
      <c r="Z68" s="74" t="str">
        <f>IFERROR(IF(Z$4=$D68,"x",IF(AND(((Z$4-$D68)/VLOOKUP($C68,Tableau1[],6,0))=INT(((Z$4-$D68)/VLOOKUP($C68,Tableau1[],6,0))),$C68&lt;&gt;""),"S","")),"")</f>
        <v>S</v>
      </c>
      <c r="AA68" s="74" t="str">
        <f>IFERROR(IF(AA$4=$D68,"x",IF(AND(((AA$4-$D68)/VLOOKUP($C68,Tableau1[],6,0))=INT(((AA$4-$D68)/VLOOKUP($C68,Tableau1[],6,0))),$C68&lt;&gt;""),"S","")),"")</f>
        <v/>
      </c>
      <c r="AB68" s="74" t="str">
        <f>IFERROR(IF(AB$4=$D68,"x",IF(AND(((AB$4-$D68)/VLOOKUP($C68,Tableau1[],6,0))=INT(((AB$4-$D68)/VLOOKUP($C68,Tableau1[],6,0))),$C68&lt;&gt;""),"S","")),"")</f>
        <v/>
      </c>
      <c r="AC68" s="74" t="str">
        <f>IFERROR(IF(AC$4=$D68,"x",IF(AND(((AC$4-$D68)/VLOOKUP($C68,Tableau1[],6,0))=INT(((AC$4-$D68)/VLOOKUP($C68,Tableau1[],6,0))),$C68&lt;&gt;""),"S","")),"")</f>
        <v/>
      </c>
      <c r="AD68" s="74" t="str">
        <f>IFERROR(IF(AD$4=$D68,"x",IF(AND(((AD$4-$D68)/VLOOKUP($C68,Tableau1[],6,0))=INT(((AD$4-$D68)/VLOOKUP($C68,Tableau1[],6,0))),$C68&lt;&gt;""),"S","")),"")</f>
        <v/>
      </c>
      <c r="AE68" s="74" t="str">
        <f>IFERROR(IF(AE$4=$D68,"x",IF(AND(((AE$4-$D68)/VLOOKUP($C68,Tableau1[],6,0))=INT(((AE$4-$D68)/VLOOKUP($C68,Tableau1[],6,0))),$C68&lt;&gt;""),"S","")),"")</f>
        <v/>
      </c>
      <c r="AF68" s="74" t="str">
        <f>IFERROR(IF(AF$4=$D68,"x",IF(AND(((AF$4-$D68)/VLOOKUP($C68,Tableau1[],6,0))=INT(((AF$4-$D68)/VLOOKUP($C68,Tableau1[],6,0))),$C68&lt;&gt;""),"S","")),"")</f>
        <v/>
      </c>
      <c r="AG68" s="74" t="str">
        <f>IFERROR(IF(AG$4=$D68,"x",IF(AND(((AG$4-$D68)/VLOOKUP($C68,Tableau1[],6,0))=INT(((AG$4-$D68)/VLOOKUP($C68,Tableau1[],6,0))),$C68&lt;&gt;""),"S","")),"")</f>
        <v>S</v>
      </c>
      <c r="AH68" s="90" t="str">
        <f>IFERROR(IF(AH$4=$D68,"x",IF(AND(((AH$4-$D68)/VLOOKUP($C68,Tableau1[],6,0))=INT(((AH$4-$D68)/VLOOKUP($C68,Tableau1[],6,0))),$C68&lt;&gt;""),"S","")),"")</f>
        <v/>
      </c>
      <c r="AI68" s="7"/>
    </row>
    <row r="69" spans="1:35" x14ac:dyDescent="0.25">
      <c r="A69" s="95"/>
      <c r="B69" s="41"/>
      <c r="C69" s="5" t="s">
        <v>181</v>
      </c>
      <c r="D69" s="15">
        <f>IF(ISBLANK(C69),0,VLOOKUP(C69,Tableau1[],2,0))</f>
        <v>0</v>
      </c>
      <c r="E69" s="14">
        <f>IF(ISBLANK(C69),0,VLOOKUP(C69,Tableau1[],7,0))</f>
        <v>5</v>
      </c>
      <c r="F69" s="21">
        <f t="shared" si="6"/>
        <v>2.1666666666666667E-5</v>
      </c>
      <c r="G69" s="76" t="str">
        <f>IFERROR(IF(G$4=$D69,"x",IF(AND(((G$4-$D69)/VLOOKUP($C69,Tableau1[],6,0))=INT(((G$4-$D69)/VLOOKUP($C69,Tableau1[],6,0))),$C69&lt;&gt;""),"S","")),"")</f>
        <v/>
      </c>
      <c r="H69" s="74" t="str">
        <f>IFERROR(IF(H$4=$D69,"x",IF(AND(((H$4-$D69)/VLOOKUP($C69,Tableau1[],6,0))=INT(((H$4-$D69)/VLOOKUP($C69,Tableau1[],6,0))),$C69&lt;&gt;""),"S","")),"")</f>
        <v/>
      </c>
      <c r="I69" s="74" t="str">
        <f>IFERROR(IF(I$4=$D69,"x",IF(AND(((I$4-$D69)/VLOOKUP($C69,Tableau1[],6,0))=INT(((I$4-$D69)/VLOOKUP($C69,Tableau1[],6,0))),$C69&lt;&gt;""),"S","")),"")</f>
        <v/>
      </c>
      <c r="J69" s="74" t="str">
        <f>IFERROR(IF(J$4=$D69,"x",IF(AND(((J$4-$D69)/VLOOKUP($C69,Tableau1[],6,0))=INT(((J$4-$D69)/VLOOKUP($C69,Tableau1[],6,0))),$C69&lt;&gt;""),"S","")),"")</f>
        <v/>
      </c>
      <c r="K69" s="74" t="str">
        <f>IFERROR(IF(K$4=$D69,"x",IF(AND(((K$4-$D69)/VLOOKUP($C69,Tableau1[],6,0))=INT(((K$4-$D69)/VLOOKUP($C69,Tableau1[],6,0))),$C69&lt;&gt;""),"S","")),"")</f>
        <v/>
      </c>
      <c r="L69" s="74" t="str">
        <f>IFERROR(IF(L$4=$D69,"x",IF(AND(((L$4-$D69)/VLOOKUP($C69,Tableau1[],6,0))=INT(((L$4-$D69)/VLOOKUP($C69,Tableau1[],6,0))),$C69&lt;&gt;""),"S","")),"")</f>
        <v>S</v>
      </c>
      <c r="M69" s="74" t="str">
        <f>IFERROR(IF(M$4=$D69,"x",IF(AND(((M$4-$D69)/VLOOKUP($C69,Tableau1[],6,0))=INT(((M$4-$D69)/VLOOKUP($C69,Tableau1[],6,0))),$C69&lt;&gt;""),"S","")),"")</f>
        <v/>
      </c>
      <c r="N69" s="74" t="str">
        <f>IFERROR(IF(N$4=$D69,"x",IF(AND(((N$4-$D69)/VLOOKUP($C69,Tableau1[],6,0))=INT(((N$4-$D69)/VLOOKUP($C69,Tableau1[],6,0))),$C69&lt;&gt;""),"S","")),"")</f>
        <v/>
      </c>
      <c r="O69" s="74" t="str">
        <f>IFERROR(IF(O$4=$D69,"x",IF(AND(((O$4-$D69)/VLOOKUP($C69,Tableau1[],6,0))=INT(((O$4-$D69)/VLOOKUP($C69,Tableau1[],6,0))),$C69&lt;&gt;""),"S","")),"")</f>
        <v/>
      </c>
      <c r="P69" s="74" t="str">
        <f>IFERROR(IF(P$4=$D69,"x",IF(AND(((P$4-$D69)/VLOOKUP($C69,Tableau1[],6,0))=INT(((P$4-$D69)/VLOOKUP($C69,Tableau1[],6,0))),$C69&lt;&gt;""),"S","")),"")</f>
        <v/>
      </c>
      <c r="Q69" s="74" t="str">
        <f>IFERROR(IF(Q$4=$D69,"x",IF(AND(((Q$4-$D69)/VLOOKUP($C69,Tableau1[],6,0))=INT(((Q$4-$D69)/VLOOKUP($C69,Tableau1[],6,0))),$C69&lt;&gt;""),"S","")),"")</f>
        <v/>
      </c>
      <c r="R69" s="74" t="str">
        <f>IFERROR(IF(R$4=$D69,"x",IF(AND(((R$4-$D69)/VLOOKUP($C69,Tableau1[],6,0))=INT(((R$4-$D69)/VLOOKUP($C69,Tableau1[],6,0))),$C69&lt;&gt;""),"S","")),"")</f>
        <v/>
      </c>
      <c r="S69" s="74" t="str">
        <f>IFERROR(IF(S$4=$D69,"x",IF(AND(((S$4-$D69)/VLOOKUP($C69,Tableau1[],6,0))=INT(((S$4-$D69)/VLOOKUP($C69,Tableau1[],6,0))),$C69&lt;&gt;""),"S","")),"")</f>
        <v>S</v>
      </c>
      <c r="T69" s="74" t="str">
        <f>IFERROR(IF(T$4=$D69,"x",IF(AND(((T$4-$D69)/VLOOKUP($C69,Tableau1[],6,0))=INT(((T$4-$D69)/VLOOKUP($C69,Tableau1[],6,0))),$C69&lt;&gt;""),"S","")),"")</f>
        <v/>
      </c>
      <c r="U69" s="74" t="str">
        <f>IFERROR(IF(U$4=$D69,"x",IF(AND(((U$4-$D69)/VLOOKUP($C69,Tableau1[],6,0))=INT(((U$4-$D69)/VLOOKUP($C69,Tableau1[],6,0))),$C69&lt;&gt;""),"S","")),"")</f>
        <v/>
      </c>
      <c r="V69" s="74" t="str">
        <f>IFERROR(IF(V$4=$D69,"x",IF(AND(((V$4-$D69)/VLOOKUP($C69,Tableau1[],6,0))=INT(((V$4-$D69)/VLOOKUP($C69,Tableau1[],6,0))),$C69&lt;&gt;""),"S","")),"")</f>
        <v/>
      </c>
      <c r="W69" s="74" t="str">
        <f>IFERROR(IF(W$4=$D69,"x",IF(AND(((W$4-$D69)/VLOOKUP($C69,Tableau1[],6,0))=INT(((W$4-$D69)/VLOOKUP($C69,Tableau1[],6,0))),$C69&lt;&gt;""),"S","")),"")</f>
        <v/>
      </c>
      <c r="X69" s="74" t="str">
        <f>IFERROR(IF(X$4=$D69,"x",IF(AND(((X$4-$D69)/VLOOKUP($C69,Tableau1[],6,0))=INT(((X$4-$D69)/VLOOKUP($C69,Tableau1[],6,0))),$C69&lt;&gt;""),"S","")),"")</f>
        <v/>
      </c>
      <c r="Y69" s="74" t="str">
        <f>IFERROR(IF(Y$4=$D69,"x",IF(AND(((Y$4-$D69)/VLOOKUP($C69,Tableau1[],6,0))=INT(((Y$4-$D69)/VLOOKUP($C69,Tableau1[],6,0))),$C69&lt;&gt;""),"S","")),"")</f>
        <v/>
      </c>
      <c r="Z69" s="74" t="str">
        <f>IFERROR(IF(Z$4=$D69,"x",IF(AND(((Z$4-$D69)/VLOOKUP($C69,Tableau1[],6,0))=INT(((Z$4-$D69)/VLOOKUP($C69,Tableau1[],6,0))),$C69&lt;&gt;""),"S","")),"")</f>
        <v>S</v>
      </c>
      <c r="AA69" s="74" t="str">
        <f>IFERROR(IF(AA$4=$D69,"x",IF(AND(((AA$4-$D69)/VLOOKUP($C69,Tableau1[],6,0))=INT(((AA$4-$D69)/VLOOKUP($C69,Tableau1[],6,0))),$C69&lt;&gt;""),"S","")),"")</f>
        <v/>
      </c>
      <c r="AB69" s="74" t="str">
        <f>IFERROR(IF(AB$4=$D69,"x",IF(AND(((AB$4-$D69)/VLOOKUP($C69,Tableau1[],6,0))=INT(((AB$4-$D69)/VLOOKUP($C69,Tableau1[],6,0))),$C69&lt;&gt;""),"S","")),"")</f>
        <v/>
      </c>
      <c r="AC69" s="74" t="str">
        <f>IFERROR(IF(AC$4=$D69,"x",IF(AND(((AC$4-$D69)/VLOOKUP($C69,Tableau1[],6,0))=INT(((AC$4-$D69)/VLOOKUP($C69,Tableau1[],6,0))),$C69&lt;&gt;""),"S","")),"")</f>
        <v/>
      </c>
      <c r="AD69" s="74" t="str">
        <f>IFERROR(IF(AD$4=$D69,"x",IF(AND(((AD$4-$D69)/VLOOKUP($C69,Tableau1[],6,0))=INT(((AD$4-$D69)/VLOOKUP($C69,Tableau1[],6,0))),$C69&lt;&gt;""),"S","")),"")</f>
        <v/>
      </c>
      <c r="AE69" s="74" t="str">
        <f>IFERROR(IF(AE$4=$D69,"x",IF(AND(((AE$4-$D69)/VLOOKUP($C69,Tableau1[],6,0))=INT(((AE$4-$D69)/VLOOKUP($C69,Tableau1[],6,0))),$C69&lt;&gt;""),"S","")),"")</f>
        <v/>
      </c>
      <c r="AF69" s="74" t="str">
        <f>IFERROR(IF(AF$4=$D69,"x",IF(AND(((AF$4-$D69)/VLOOKUP($C69,Tableau1[],6,0))=INT(((AF$4-$D69)/VLOOKUP($C69,Tableau1[],6,0))),$C69&lt;&gt;""),"S","")),"")</f>
        <v/>
      </c>
      <c r="AG69" s="74" t="str">
        <f>IFERROR(IF(AG$4=$D69,"x",IF(AND(((AG$4-$D69)/VLOOKUP($C69,Tableau1[],6,0))=INT(((AG$4-$D69)/VLOOKUP($C69,Tableau1[],6,0))),$C69&lt;&gt;""),"S","")),"")</f>
        <v>S</v>
      </c>
      <c r="AH69" s="90" t="str">
        <f>IFERROR(IF(AH$4=$D69,"x",IF(AND(((AH$4-$D69)/VLOOKUP($C69,Tableau1[],6,0))=INT(((AH$4-$D69)/VLOOKUP($C69,Tableau1[],6,0))),$C69&lt;&gt;""),"S","")),"")</f>
        <v/>
      </c>
      <c r="AI69" s="7"/>
    </row>
    <row r="70" spans="1:35" x14ac:dyDescent="0.25">
      <c r="A70" s="95"/>
      <c r="B70" s="41"/>
      <c r="C70" s="5" t="s">
        <v>182</v>
      </c>
      <c r="D70" s="15">
        <f>IF(ISBLANK(C70),0,VLOOKUP(C70,Tableau1[],2,0))</f>
        <v>0</v>
      </c>
      <c r="E70" s="14">
        <f>IF(ISBLANK(C70),0,VLOOKUP(C70,Tableau1[],7,0))</f>
        <v>5</v>
      </c>
      <c r="F70" s="21">
        <f t="shared" si="6"/>
        <v>2.1666666666666667E-5</v>
      </c>
      <c r="G70" s="76" t="str">
        <f>IFERROR(IF(G$4=$D70,"x",IF(AND(((G$4-$D70)/VLOOKUP($C70,Tableau1[],6,0))=INT(((G$4-$D70)/VLOOKUP($C70,Tableau1[],6,0))),$C70&lt;&gt;""),"S","")),"")</f>
        <v/>
      </c>
      <c r="H70" s="74" t="str">
        <f>IFERROR(IF(H$4=$D70,"x",IF(AND(((H$4-$D70)/VLOOKUP($C70,Tableau1[],6,0))=INT(((H$4-$D70)/VLOOKUP($C70,Tableau1[],6,0))),$C70&lt;&gt;""),"S","")),"")</f>
        <v/>
      </c>
      <c r="I70" s="74" t="str">
        <f>IFERROR(IF(I$4=$D70,"x",IF(AND(((I$4-$D70)/VLOOKUP($C70,Tableau1[],6,0))=INT(((I$4-$D70)/VLOOKUP($C70,Tableau1[],6,0))),$C70&lt;&gt;""),"S","")),"")</f>
        <v/>
      </c>
      <c r="J70" s="74" t="str">
        <f>IFERROR(IF(J$4=$D70,"x",IF(AND(((J$4-$D70)/VLOOKUP($C70,Tableau1[],6,0))=INT(((J$4-$D70)/VLOOKUP($C70,Tableau1[],6,0))),$C70&lt;&gt;""),"S","")),"")</f>
        <v/>
      </c>
      <c r="K70" s="74" t="str">
        <f>IFERROR(IF(K$4=$D70,"x",IF(AND(((K$4-$D70)/VLOOKUP($C70,Tableau1[],6,0))=INT(((K$4-$D70)/VLOOKUP($C70,Tableau1[],6,0))),$C70&lt;&gt;""),"S","")),"")</f>
        <v/>
      </c>
      <c r="L70" s="74" t="str">
        <f>IFERROR(IF(L$4=$D70,"x",IF(AND(((L$4-$D70)/VLOOKUP($C70,Tableau1[],6,0))=INT(((L$4-$D70)/VLOOKUP($C70,Tableau1[],6,0))),$C70&lt;&gt;""),"S","")),"")</f>
        <v>S</v>
      </c>
      <c r="M70" s="74" t="str">
        <f>IFERROR(IF(M$4=$D70,"x",IF(AND(((M$4-$D70)/VLOOKUP($C70,Tableau1[],6,0))=INT(((M$4-$D70)/VLOOKUP($C70,Tableau1[],6,0))),$C70&lt;&gt;""),"S","")),"")</f>
        <v/>
      </c>
      <c r="N70" s="74" t="str">
        <f>IFERROR(IF(N$4=$D70,"x",IF(AND(((N$4-$D70)/VLOOKUP($C70,Tableau1[],6,0))=INT(((N$4-$D70)/VLOOKUP($C70,Tableau1[],6,0))),$C70&lt;&gt;""),"S","")),"")</f>
        <v/>
      </c>
      <c r="O70" s="74" t="str">
        <f>IFERROR(IF(O$4=$D70,"x",IF(AND(((O$4-$D70)/VLOOKUP($C70,Tableau1[],6,0))=INT(((O$4-$D70)/VLOOKUP($C70,Tableau1[],6,0))),$C70&lt;&gt;""),"S","")),"")</f>
        <v/>
      </c>
      <c r="P70" s="74" t="str">
        <f>IFERROR(IF(P$4=$D70,"x",IF(AND(((P$4-$D70)/VLOOKUP($C70,Tableau1[],6,0))=INT(((P$4-$D70)/VLOOKUP($C70,Tableau1[],6,0))),$C70&lt;&gt;""),"S","")),"")</f>
        <v/>
      </c>
      <c r="Q70" s="74" t="str">
        <f>IFERROR(IF(Q$4=$D70,"x",IF(AND(((Q$4-$D70)/VLOOKUP($C70,Tableau1[],6,0))=INT(((Q$4-$D70)/VLOOKUP($C70,Tableau1[],6,0))),$C70&lt;&gt;""),"S","")),"")</f>
        <v/>
      </c>
      <c r="R70" s="74" t="str">
        <f>IFERROR(IF(R$4=$D70,"x",IF(AND(((R$4-$D70)/VLOOKUP($C70,Tableau1[],6,0))=INT(((R$4-$D70)/VLOOKUP($C70,Tableau1[],6,0))),$C70&lt;&gt;""),"S","")),"")</f>
        <v/>
      </c>
      <c r="S70" s="74" t="str">
        <f>IFERROR(IF(S$4=$D70,"x",IF(AND(((S$4-$D70)/VLOOKUP($C70,Tableau1[],6,0))=INT(((S$4-$D70)/VLOOKUP($C70,Tableau1[],6,0))),$C70&lt;&gt;""),"S","")),"")</f>
        <v>S</v>
      </c>
      <c r="T70" s="74" t="str">
        <f>IFERROR(IF(T$4=$D70,"x",IF(AND(((T$4-$D70)/VLOOKUP($C70,Tableau1[],6,0))=INT(((T$4-$D70)/VLOOKUP($C70,Tableau1[],6,0))),$C70&lt;&gt;""),"S","")),"")</f>
        <v/>
      </c>
      <c r="U70" s="74" t="str">
        <f>IFERROR(IF(U$4=$D70,"x",IF(AND(((U$4-$D70)/VLOOKUP($C70,Tableau1[],6,0))=INT(((U$4-$D70)/VLOOKUP($C70,Tableau1[],6,0))),$C70&lt;&gt;""),"S","")),"")</f>
        <v/>
      </c>
      <c r="V70" s="74" t="str">
        <f>IFERROR(IF(V$4=$D70,"x",IF(AND(((V$4-$D70)/VLOOKUP($C70,Tableau1[],6,0))=INT(((V$4-$D70)/VLOOKUP($C70,Tableau1[],6,0))),$C70&lt;&gt;""),"S","")),"")</f>
        <v/>
      </c>
      <c r="W70" s="74" t="str">
        <f>IFERROR(IF(W$4=$D70,"x",IF(AND(((W$4-$D70)/VLOOKUP($C70,Tableau1[],6,0))=INT(((W$4-$D70)/VLOOKUP($C70,Tableau1[],6,0))),$C70&lt;&gt;""),"S","")),"")</f>
        <v/>
      </c>
      <c r="X70" s="74" t="str">
        <f>IFERROR(IF(X$4=$D70,"x",IF(AND(((X$4-$D70)/VLOOKUP($C70,Tableau1[],6,0))=INT(((X$4-$D70)/VLOOKUP($C70,Tableau1[],6,0))),$C70&lt;&gt;""),"S","")),"")</f>
        <v/>
      </c>
      <c r="Y70" s="74" t="str">
        <f>IFERROR(IF(Y$4=$D70,"x",IF(AND(((Y$4-$D70)/VLOOKUP($C70,Tableau1[],6,0))=INT(((Y$4-$D70)/VLOOKUP($C70,Tableau1[],6,0))),$C70&lt;&gt;""),"S","")),"")</f>
        <v/>
      </c>
      <c r="Z70" s="74" t="str">
        <f>IFERROR(IF(Z$4=$D70,"x",IF(AND(((Z$4-$D70)/VLOOKUP($C70,Tableau1[],6,0))=INT(((Z$4-$D70)/VLOOKUP($C70,Tableau1[],6,0))),$C70&lt;&gt;""),"S","")),"")</f>
        <v>S</v>
      </c>
      <c r="AA70" s="74" t="str">
        <f>IFERROR(IF(AA$4=$D70,"x",IF(AND(((AA$4-$D70)/VLOOKUP($C70,Tableau1[],6,0))=INT(((AA$4-$D70)/VLOOKUP($C70,Tableau1[],6,0))),$C70&lt;&gt;""),"S","")),"")</f>
        <v/>
      </c>
      <c r="AB70" s="74" t="str">
        <f>IFERROR(IF(AB$4=$D70,"x",IF(AND(((AB$4-$D70)/VLOOKUP($C70,Tableau1[],6,0))=INT(((AB$4-$D70)/VLOOKUP($C70,Tableau1[],6,0))),$C70&lt;&gt;""),"S","")),"")</f>
        <v/>
      </c>
      <c r="AC70" s="74" t="str">
        <f>IFERROR(IF(AC$4=$D70,"x",IF(AND(((AC$4-$D70)/VLOOKUP($C70,Tableau1[],6,0))=INT(((AC$4-$D70)/VLOOKUP($C70,Tableau1[],6,0))),$C70&lt;&gt;""),"S","")),"")</f>
        <v/>
      </c>
      <c r="AD70" s="74" t="str">
        <f>IFERROR(IF(AD$4=$D70,"x",IF(AND(((AD$4-$D70)/VLOOKUP($C70,Tableau1[],6,0))=INT(((AD$4-$D70)/VLOOKUP($C70,Tableau1[],6,0))),$C70&lt;&gt;""),"S","")),"")</f>
        <v/>
      </c>
      <c r="AE70" s="74" t="str">
        <f>IFERROR(IF(AE$4=$D70,"x",IF(AND(((AE$4-$D70)/VLOOKUP($C70,Tableau1[],6,0))=INT(((AE$4-$D70)/VLOOKUP($C70,Tableau1[],6,0))),$C70&lt;&gt;""),"S","")),"")</f>
        <v/>
      </c>
      <c r="AF70" s="74" t="str">
        <f>IFERROR(IF(AF$4=$D70,"x",IF(AND(((AF$4-$D70)/VLOOKUP($C70,Tableau1[],6,0))=INT(((AF$4-$D70)/VLOOKUP($C70,Tableau1[],6,0))),$C70&lt;&gt;""),"S","")),"")</f>
        <v/>
      </c>
      <c r="AG70" s="74" t="str">
        <f>IFERROR(IF(AG$4=$D70,"x",IF(AND(((AG$4-$D70)/VLOOKUP($C70,Tableau1[],6,0))=INT(((AG$4-$D70)/VLOOKUP($C70,Tableau1[],6,0))),$C70&lt;&gt;""),"S","")),"")</f>
        <v>S</v>
      </c>
      <c r="AH70" s="90" t="str">
        <f>IFERROR(IF(AH$4=$D70,"x",IF(AND(((AH$4-$D70)/VLOOKUP($C70,Tableau1[],6,0))=INT(((AH$4-$D70)/VLOOKUP($C70,Tableau1[],6,0))),$C70&lt;&gt;""),"S","")),"")</f>
        <v/>
      </c>
      <c r="AI70" s="7"/>
    </row>
    <row r="71" spans="1:35" x14ac:dyDescent="0.25">
      <c r="A71" s="95"/>
      <c r="B71" s="41"/>
      <c r="C71" s="5" t="s">
        <v>183</v>
      </c>
      <c r="D71" s="15">
        <f>IF(ISBLANK(C71),0,VLOOKUP(C71,Tableau1[],2,0))</f>
        <v>0</v>
      </c>
      <c r="E71" s="14">
        <f>IF(ISBLANK(C71),0,VLOOKUP(C71,Tableau1[],7,0))</f>
        <v>5</v>
      </c>
      <c r="F71" s="21">
        <f t="shared" si="6"/>
        <v>2.1666666666666667E-5</v>
      </c>
      <c r="G71" s="76" t="str">
        <f>IFERROR(IF(G$4=$D71,"x",IF(AND(((G$4-$D71)/VLOOKUP($C71,Tableau1[],6,0))=INT(((G$4-$D71)/VLOOKUP($C71,Tableau1[],6,0))),$C71&lt;&gt;""),"S","")),"")</f>
        <v/>
      </c>
      <c r="H71" s="74" t="str">
        <f>IFERROR(IF(H$4=$D71,"x",IF(AND(((H$4-$D71)/VLOOKUP($C71,Tableau1[],6,0))=INT(((H$4-$D71)/VLOOKUP($C71,Tableau1[],6,0))),$C71&lt;&gt;""),"S","")),"")</f>
        <v/>
      </c>
      <c r="I71" s="74" t="str">
        <f>IFERROR(IF(I$4=$D71,"x",IF(AND(((I$4-$D71)/VLOOKUP($C71,Tableau1[],6,0))=INT(((I$4-$D71)/VLOOKUP($C71,Tableau1[],6,0))),$C71&lt;&gt;""),"S","")),"")</f>
        <v/>
      </c>
      <c r="J71" s="74" t="str">
        <f>IFERROR(IF(J$4=$D71,"x",IF(AND(((J$4-$D71)/VLOOKUP($C71,Tableau1[],6,0))=INT(((J$4-$D71)/VLOOKUP($C71,Tableau1[],6,0))),$C71&lt;&gt;""),"S","")),"")</f>
        <v/>
      </c>
      <c r="K71" s="74" t="str">
        <f>IFERROR(IF(K$4=$D71,"x",IF(AND(((K$4-$D71)/VLOOKUP($C71,Tableau1[],6,0))=INT(((K$4-$D71)/VLOOKUP($C71,Tableau1[],6,0))),$C71&lt;&gt;""),"S","")),"")</f>
        <v/>
      </c>
      <c r="L71" s="74" t="str">
        <f>IFERROR(IF(L$4=$D71,"x",IF(AND(((L$4-$D71)/VLOOKUP($C71,Tableau1[],6,0))=INT(((L$4-$D71)/VLOOKUP($C71,Tableau1[],6,0))),$C71&lt;&gt;""),"S","")),"")</f>
        <v>S</v>
      </c>
      <c r="M71" s="74" t="str">
        <f>IFERROR(IF(M$4=$D71,"x",IF(AND(((M$4-$D71)/VLOOKUP($C71,Tableau1[],6,0))=INT(((M$4-$D71)/VLOOKUP($C71,Tableau1[],6,0))),$C71&lt;&gt;""),"S","")),"")</f>
        <v/>
      </c>
      <c r="N71" s="74" t="str">
        <f>IFERROR(IF(N$4=$D71,"x",IF(AND(((N$4-$D71)/VLOOKUP($C71,Tableau1[],6,0))=INT(((N$4-$D71)/VLOOKUP($C71,Tableau1[],6,0))),$C71&lt;&gt;""),"S","")),"")</f>
        <v/>
      </c>
      <c r="O71" s="74" t="str">
        <f>IFERROR(IF(O$4=$D71,"x",IF(AND(((O$4-$D71)/VLOOKUP($C71,Tableau1[],6,0))=INT(((O$4-$D71)/VLOOKUP($C71,Tableau1[],6,0))),$C71&lt;&gt;""),"S","")),"")</f>
        <v/>
      </c>
      <c r="P71" s="74" t="str">
        <f>IFERROR(IF(P$4=$D71,"x",IF(AND(((P$4-$D71)/VLOOKUP($C71,Tableau1[],6,0))=INT(((P$4-$D71)/VLOOKUP($C71,Tableau1[],6,0))),$C71&lt;&gt;""),"S","")),"")</f>
        <v/>
      </c>
      <c r="Q71" s="74" t="str">
        <f>IFERROR(IF(Q$4=$D71,"x",IF(AND(((Q$4-$D71)/VLOOKUP($C71,Tableau1[],6,0))=INT(((Q$4-$D71)/VLOOKUP($C71,Tableau1[],6,0))),$C71&lt;&gt;""),"S","")),"")</f>
        <v/>
      </c>
      <c r="R71" s="74" t="str">
        <f>IFERROR(IF(R$4=$D71,"x",IF(AND(((R$4-$D71)/VLOOKUP($C71,Tableau1[],6,0))=INT(((R$4-$D71)/VLOOKUP($C71,Tableau1[],6,0))),$C71&lt;&gt;""),"S","")),"")</f>
        <v/>
      </c>
      <c r="S71" s="74" t="str">
        <f>IFERROR(IF(S$4=$D71,"x",IF(AND(((S$4-$D71)/VLOOKUP($C71,Tableau1[],6,0))=INT(((S$4-$D71)/VLOOKUP($C71,Tableau1[],6,0))),$C71&lt;&gt;""),"S","")),"")</f>
        <v>S</v>
      </c>
      <c r="T71" s="74" t="str">
        <f>IFERROR(IF(T$4=$D71,"x",IF(AND(((T$4-$D71)/VLOOKUP($C71,Tableau1[],6,0))=INT(((T$4-$D71)/VLOOKUP($C71,Tableau1[],6,0))),$C71&lt;&gt;""),"S","")),"")</f>
        <v/>
      </c>
      <c r="U71" s="74" t="str">
        <f>IFERROR(IF(U$4=$D71,"x",IF(AND(((U$4-$D71)/VLOOKUP($C71,Tableau1[],6,0))=INT(((U$4-$D71)/VLOOKUP($C71,Tableau1[],6,0))),$C71&lt;&gt;""),"S","")),"")</f>
        <v/>
      </c>
      <c r="V71" s="74" t="str">
        <f>IFERROR(IF(V$4=$D71,"x",IF(AND(((V$4-$D71)/VLOOKUP($C71,Tableau1[],6,0))=INT(((V$4-$D71)/VLOOKUP($C71,Tableau1[],6,0))),$C71&lt;&gt;""),"S","")),"")</f>
        <v/>
      </c>
      <c r="W71" s="74" t="str">
        <f>IFERROR(IF(W$4=$D71,"x",IF(AND(((W$4-$D71)/VLOOKUP($C71,Tableau1[],6,0))=INT(((W$4-$D71)/VLOOKUP($C71,Tableau1[],6,0))),$C71&lt;&gt;""),"S","")),"")</f>
        <v/>
      </c>
      <c r="X71" s="74" t="str">
        <f>IFERROR(IF(X$4=$D71,"x",IF(AND(((X$4-$D71)/VLOOKUP($C71,Tableau1[],6,0))=INT(((X$4-$D71)/VLOOKUP($C71,Tableau1[],6,0))),$C71&lt;&gt;""),"S","")),"")</f>
        <v/>
      </c>
      <c r="Y71" s="74" t="str">
        <f>IFERROR(IF(Y$4=$D71,"x",IF(AND(((Y$4-$D71)/VLOOKUP($C71,Tableau1[],6,0))=INT(((Y$4-$D71)/VLOOKUP($C71,Tableau1[],6,0))),$C71&lt;&gt;""),"S","")),"")</f>
        <v/>
      </c>
      <c r="Z71" s="74" t="str">
        <f>IFERROR(IF(Z$4=$D71,"x",IF(AND(((Z$4-$D71)/VLOOKUP($C71,Tableau1[],6,0))=INT(((Z$4-$D71)/VLOOKUP($C71,Tableau1[],6,0))),$C71&lt;&gt;""),"S","")),"")</f>
        <v>S</v>
      </c>
      <c r="AA71" s="74" t="str">
        <f>IFERROR(IF(AA$4=$D71,"x",IF(AND(((AA$4-$D71)/VLOOKUP($C71,Tableau1[],6,0))=INT(((AA$4-$D71)/VLOOKUP($C71,Tableau1[],6,0))),$C71&lt;&gt;""),"S","")),"")</f>
        <v/>
      </c>
      <c r="AB71" s="74" t="str">
        <f>IFERROR(IF(AB$4=$D71,"x",IF(AND(((AB$4-$D71)/VLOOKUP($C71,Tableau1[],6,0))=INT(((AB$4-$D71)/VLOOKUP($C71,Tableau1[],6,0))),$C71&lt;&gt;""),"S","")),"")</f>
        <v/>
      </c>
      <c r="AC71" s="74" t="str">
        <f>IFERROR(IF(AC$4=$D71,"x",IF(AND(((AC$4-$D71)/VLOOKUP($C71,Tableau1[],6,0))=INT(((AC$4-$D71)/VLOOKUP($C71,Tableau1[],6,0))),$C71&lt;&gt;""),"S","")),"")</f>
        <v/>
      </c>
      <c r="AD71" s="74" t="str">
        <f>IFERROR(IF(AD$4=$D71,"x",IF(AND(((AD$4-$D71)/VLOOKUP($C71,Tableau1[],6,0))=INT(((AD$4-$D71)/VLOOKUP($C71,Tableau1[],6,0))),$C71&lt;&gt;""),"S","")),"")</f>
        <v/>
      </c>
      <c r="AE71" s="74" t="str">
        <f>IFERROR(IF(AE$4=$D71,"x",IF(AND(((AE$4-$D71)/VLOOKUP($C71,Tableau1[],6,0))=INT(((AE$4-$D71)/VLOOKUP($C71,Tableau1[],6,0))),$C71&lt;&gt;""),"S","")),"")</f>
        <v/>
      </c>
      <c r="AF71" s="74" t="str">
        <f>IFERROR(IF(AF$4=$D71,"x",IF(AND(((AF$4-$D71)/VLOOKUP($C71,Tableau1[],6,0))=INT(((AF$4-$D71)/VLOOKUP($C71,Tableau1[],6,0))),$C71&lt;&gt;""),"S","")),"")</f>
        <v/>
      </c>
      <c r="AG71" s="74" t="str">
        <f>IFERROR(IF(AG$4=$D71,"x",IF(AND(((AG$4-$D71)/VLOOKUP($C71,Tableau1[],6,0))=INT(((AG$4-$D71)/VLOOKUP($C71,Tableau1[],6,0))),$C71&lt;&gt;""),"S","")),"")</f>
        <v>S</v>
      </c>
      <c r="AH71" s="90" t="str">
        <f>IFERROR(IF(AH$4=$D71,"x",IF(AND(((AH$4-$D71)/VLOOKUP($C71,Tableau1[],6,0))=INT(((AH$4-$D71)/VLOOKUP($C71,Tableau1[],6,0))),$C71&lt;&gt;""),"S","")),"")</f>
        <v/>
      </c>
      <c r="AI71" s="7"/>
    </row>
    <row r="72" spans="1:35" x14ac:dyDescent="0.25">
      <c r="A72" s="95"/>
      <c r="B72" s="41"/>
      <c r="C72" s="5" t="s">
        <v>184</v>
      </c>
      <c r="D72" s="15">
        <f>IF(ISBLANK(C72),0,VLOOKUP(C72,Tableau1[],2,0))</f>
        <v>0</v>
      </c>
      <c r="E72" s="14">
        <f>IF(ISBLANK(C72),0,VLOOKUP(C72,Tableau1[],7,0))</f>
        <v>1</v>
      </c>
      <c r="F72" s="21">
        <f t="shared" si="6"/>
        <v>4.3333333333333331E-6</v>
      </c>
      <c r="G72" s="76" t="str">
        <f>IFERROR(IF(G$4=$D72,"x",IF(AND(((G$4-$D72)/VLOOKUP($C72,Tableau1[],6,0))=INT(((G$4-$D72)/VLOOKUP($C72,Tableau1[],6,0))),$C72&lt;&gt;""),"S","")),"")</f>
        <v/>
      </c>
      <c r="H72" s="74" t="str">
        <f>IFERROR(IF(H$4=$D72,"x",IF(AND(((H$4-$D72)/VLOOKUP($C72,Tableau1[],6,0))=INT(((H$4-$D72)/VLOOKUP($C72,Tableau1[],6,0))),$C72&lt;&gt;""),"S","")),"")</f>
        <v/>
      </c>
      <c r="I72" s="74" t="str">
        <f>IFERROR(IF(I$4=$D72,"x",IF(AND(((I$4-$D72)/VLOOKUP($C72,Tableau1[],6,0))=INT(((I$4-$D72)/VLOOKUP($C72,Tableau1[],6,0))),$C72&lt;&gt;""),"S","")),"")</f>
        <v/>
      </c>
      <c r="J72" s="74" t="str">
        <f>IFERROR(IF(J$4=$D72,"x",IF(AND(((J$4-$D72)/VLOOKUP($C72,Tableau1[],6,0))=INT(((J$4-$D72)/VLOOKUP($C72,Tableau1[],6,0))),$C72&lt;&gt;""),"S","")),"")</f>
        <v/>
      </c>
      <c r="K72" s="74" t="str">
        <f>IFERROR(IF(K$4=$D72,"x",IF(AND(((K$4-$D72)/VLOOKUP($C72,Tableau1[],6,0))=INT(((K$4-$D72)/VLOOKUP($C72,Tableau1[],6,0))),$C72&lt;&gt;""),"S","")),"")</f>
        <v/>
      </c>
      <c r="L72" s="74" t="str">
        <f>IFERROR(IF(L$4=$D72,"x",IF(AND(((L$4-$D72)/VLOOKUP($C72,Tableau1[],6,0))=INT(((L$4-$D72)/VLOOKUP($C72,Tableau1[],6,0))),$C72&lt;&gt;""),"S","")),"")</f>
        <v>S</v>
      </c>
      <c r="M72" s="74" t="str">
        <f>IFERROR(IF(M$4=$D72,"x",IF(AND(((M$4-$D72)/VLOOKUP($C72,Tableau1[],6,0))=INT(((M$4-$D72)/VLOOKUP($C72,Tableau1[],6,0))),$C72&lt;&gt;""),"S","")),"")</f>
        <v/>
      </c>
      <c r="N72" s="74" t="str">
        <f>IFERROR(IF(N$4=$D72,"x",IF(AND(((N$4-$D72)/VLOOKUP($C72,Tableau1[],6,0))=INT(((N$4-$D72)/VLOOKUP($C72,Tableau1[],6,0))),$C72&lt;&gt;""),"S","")),"")</f>
        <v/>
      </c>
      <c r="O72" s="74" t="str">
        <f>IFERROR(IF(O$4=$D72,"x",IF(AND(((O$4-$D72)/VLOOKUP($C72,Tableau1[],6,0))=INT(((O$4-$D72)/VLOOKUP($C72,Tableau1[],6,0))),$C72&lt;&gt;""),"S","")),"")</f>
        <v/>
      </c>
      <c r="P72" s="74" t="str">
        <f>IFERROR(IF(P$4=$D72,"x",IF(AND(((P$4-$D72)/VLOOKUP($C72,Tableau1[],6,0))=INT(((P$4-$D72)/VLOOKUP($C72,Tableau1[],6,0))),$C72&lt;&gt;""),"S","")),"")</f>
        <v/>
      </c>
      <c r="Q72" s="74" t="str">
        <f>IFERROR(IF(Q$4=$D72,"x",IF(AND(((Q$4-$D72)/VLOOKUP($C72,Tableau1[],6,0))=INT(((Q$4-$D72)/VLOOKUP($C72,Tableau1[],6,0))),$C72&lt;&gt;""),"S","")),"")</f>
        <v/>
      </c>
      <c r="R72" s="74" t="str">
        <f>IFERROR(IF(R$4=$D72,"x",IF(AND(((R$4-$D72)/VLOOKUP($C72,Tableau1[],6,0))=INT(((R$4-$D72)/VLOOKUP($C72,Tableau1[],6,0))),$C72&lt;&gt;""),"S","")),"")</f>
        <v/>
      </c>
      <c r="S72" s="74" t="str">
        <f>IFERROR(IF(S$4=$D72,"x",IF(AND(((S$4-$D72)/VLOOKUP($C72,Tableau1[],6,0))=INT(((S$4-$D72)/VLOOKUP($C72,Tableau1[],6,0))),$C72&lt;&gt;""),"S","")),"")</f>
        <v>S</v>
      </c>
      <c r="T72" s="74" t="str">
        <f>IFERROR(IF(T$4=$D72,"x",IF(AND(((T$4-$D72)/VLOOKUP($C72,Tableau1[],6,0))=INT(((T$4-$D72)/VLOOKUP($C72,Tableau1[],6,0))),$C72&lt;&gt;""),"S","")),"")</f>
        <v/>
      </c>
      <c r="U72" s="74" t="str">
        <f>IFERROR(IF(U$4=$D72,"x",IF(AND(((U$4-$D72)/VLOOKUP($C72,Tableau1[],6,0))=INT(((U$4-$D72)/VLOOKUP($C72,Tableau1[],6,0))),$C72&lt;&gt;""),"S","")),"")</f>
        <v/>
      </c>
      <c r="V72" s="74" t="str">
        <f>IFERROR(IF(V$4=$D72,"x",IF(AND(((V$4-$D72)/VLOOKUP($C72,Tableau1[],6,0))=INT(((V$4-$D72)/VLOOKUP($C72,Tableau1[],6,0))),$C72&lt;&gt;""),"S","")),"")</f>
        <v/>
      </c>
      <c r="W72" s="74" t="str">
        <f>IFERROR(IF(W$4=$D72,"x",IF(AND(((W$4-$D72)/VLOOKUP($C72,Tableau1[],6,0))=INT(((W$4-$D72)/VLOOKUP($C72,Tableau1[],6,0))),$C72&lt;&gt;""),"S","")),"")</f>
        <v/>
      </c>
      <c r="X72" s="74" t="str">
        <f>IFERROR(IF(X$4=$D72,"x",IF(AND(((X$4-$D72)/VLOOKUP($C72,Tableau1[],6,0))=INT(((X$4-$D72)/VLOOKUP($C72,Tableau1[],6,0))),$C72&lt;&gt;""),"S","")),"")</f>
        <v/>
      </c>
      <c r="Y72" s="74" t="str">
        <f>IFERROR(IF(Y$4=$D72,"x",IF(AND(((Y$4-$D72)/VLOOKUP($C72,Tableau1[],6,0))=INT(((Y$4-$D72)/VLOOKUP($C72,Tableau1[],6,0))),$C72&lt;&gt;""),"S","")),"")</f>
        <v/>
      </c>
      <c r="Z72" s="74" t="str">
        <f>IFERROR(IF(Z$4=$D72,"x",IF(AND(((Z$4-$D72)/VLOOKUP($C72,Tableau1[],6,0))=INT(((Z$4-$D72)/VLOOKUP($C72,Tableau1[],6,0))),$C72&lt;&gt;""),"S","")),"")</f>
        <v>S</v>
      </c>
      <c r="AA72" s="74" t="str">
        <f>IFERROR(IF(AA$4=$D72,"x",IF(AND(((AA$4-$D72)/VLOOKUP($C72,Tableau1[],6,0))=INT(((AA$4-$D72)/VLOOKUP($C72,Tableau1[],6,0))),$C72&lt;&gt;""),"S","")),"")</f>
        <v/>
      </c>
      <c r="AB72" s="74" t="str">
        <f>IFERROR(IF(AB$4=$D72,"x",IF(AND(((AB$4-$D72)/VLOOKUP($C72,Tableau1[],6,0))=INT(((AB$4-$D72)/VLOOKUP($C72,Tableau1[],6,0))),$C72&lt;&gt;""),"S","")),"")</f>
        <v/>
      </c>
      <c r="AC72" s="74" t="str">
        <f>IFERROR(IF(AC$4=$D72,"x",IF(AND(((AC$4-$D72)/VLOOKUP($C72,Tableau1[],6,0))=INT(((AC$4-$D72)/VLOOKUP($C72,Tableau1[],6,0))),$C72&lt;&gt;""),"S","")),"")</f>
        <v/>
      </c>
      <c r="AD72" s="74" t="str">
        <f>IFERROR(IF(AD$4=$D72,"x",IF(AND(((AD$4-$D72)/VLOOKUP($C72,Tableau1[],6,0))=INT(((AD$4-$D72)/VLOOKUP($C72,Tableau1[],6,0))),$C72&lt;&gt;""),"S","")),"")</f>
        <v/>
      </c>
      <c r="AE72" s="74" t="str">
        <f>IFERROR(IF(AE$4=$D72,"x",IF(AND(((AE$4-$D72)/VLOOKUP($C72,Tableau1[],6,0))=INT(((AE$4-$D72)/VLOOKUP($C72,Tableau1[],6,0))),$C72&lt;&gt;""),"S","")),"")</f>
        <v/>
      </c>
      <c r="AF72" s="74" t="str">
        <f>IFERROR(IF(AF$4=$D72,"x",IF(AND(((AF$4-$D72)/VLOOKUP($C72,Tableau1[],6,0))=INT(((AF$4-$D72)/VLOOKUP($C72,Tableau1[],6,0))),$C72&lt;&gt;""),"S","")),"")</f>
        <v/>
      </c>
      <c r="AG72" s="74" t="str">
        <f>IFERROR(IF(AG$4=$D72,"x",IF(AND(((AG$4-$D72)/VLOOKUP($C72,Tableau1[],6,0))=INT(((AG$4-$D72)/VLOOKUP($C72,Tableau1[],6,0))),$C72&lt;&gt;""),"S","")),"")</f>
        <v>S</v>
      </c>
      <c r="AH72" s="90" t="str">
        <f>IFERROR(IF(AH$4=$D72,"x",IF(AND(((AH$4-$D72)/VLOOKUP($C72,Tableau1[],6,0))=INT(((AH$4-$D72)/VLOOKUP($C72,Tableau1[],6,0))),$C72&lt;&gt;""),"S","")),"")</f>
        <v/>
      </c>
      <c r="AI72" s="7"/>
    </row>
    <row r="73" spans="1:35" x14ac:dyDescent="0.25">
      <c r="A73" s="95"/>
      <c r="B73" s="41"/>
      <c r="C73" s="5" t="s">
        <v>185</v>
      </c>
      <c r="D73" s="15">
        <f>IF(ISBLANK(C73),0,VLOOKUP(C73,Tableau1[],2,0))</f>
        <v>0</v>
      </c>
      <c r="E73" s="14">
        <f>IF(ISBLANK(C73),0,VLOOKUP(C73,Tableau1[],7,0))</f>
        <v>15</v>
      </c>
      <c r="F73" s="21">
        <f t="shared" si="6"/>
        <v>6.4999999999999994E-5</v>
      </c>
      <c r="G73" s="76" t="str">
        <f>IFERROR(IF(G$4=$D73,"x",IF(AND(((G$4-$D73)/VLOOKUP($C73,Tableau1[],6,0))=INT(((G$4-$D73)/VLOOKUP($C73,Tableau1[],6,0))),$C73&lt;&gt;""),"S","")),"")</f>
        <v/>
      </c>
      <c r="H73" s="74" t="str">
        <f>IFERROR(IF(H$4=$D73,"x",IF(AND(((H$4-$D73)/VLOOKUP($C73,Tableau1[],6,0))=INT(((H$4-$D73)/VLOOKUP($C73,Tableau1[],6,0))),$C73&lt;&gt;""),"S","")),"")</f>
        <v/>
      </c>
      <c r="I73" s="74" t="str">
        <f>IFERROR(IF(I$4=$D73,"x",IF(AND(((I$4-$D73)/VLOOKUP($C73,Tableau1[],6,0))=INT(((I$4-$D73)/VLOOKUP($C73,Tableau1[],6,0))),$C73&lt;&gt;""),"S","")),"")</f>
        <v/>
      </c>
      <c r="J73" s="74" t="str">
        <f>IFERROR(IF(J$4=$D73,"x",IF(AND(((J$4-$D73)/VLOOKUP($C73,Tableau1[],6,0))=INT(((J$4-$D73)/VLOOKUP($C73,Tableau1[],6,0))),$C73&lt;&gt;""),"S","")),"")</f>
        <v/>
      </c>
      <c r="K73" s="74" t="str">
        <f>IFERROR(IF(K$4=$D73,"x",IF(AND(((K$4-$D73)/VLOOKUP($C73,Tableau1[],6,0))=INT(((K$4-$D73)/VLOOKUP($C73,Tableau1[],6,0))),$C73&lt;&gt;""),"S","")),"")</f>
        <v/>
      </c>
      <c r="L73" s="74" t="str">
        <f>IFERROR(IF(L$4=$D73,"x",IF(AND(((L$4-$D73)/VLOOKUP($C73,Tableau1[],6,0))=INT(((L$4-$D73)/VLOOKUP($C73,Tableau1[],6,0))),$C73&lt;&gt;""),"S","")),"")</f>
        <v/>
      </c>
      <c r="M73" s="74" t="str">
        <f>IFERROR(IF(M$4=$D73,"x",IF(AND(((M$4-$D73)/VLOOKUP($C73,Tableau1[],6,0))=INT(((M$4-$D73)/VLOOKUP($C73,Tableau1[],6,0))),$C73&lt;&gt;""),"S","")),"")</f>
        <v/>
      </c>
      <c r="N73" s="74" t="str">
        <f>IFERROR(IF(N$4=$D73,"x",IF(AND(((N$4-$D73)/VLOOKUP($C73,Tableau1[],6,0))=INT(((N$4-$D73)/VLOOKUP($C73,Tableau1[],6,0))),$C73&lt;&gt;""),"S","")),"")</f>
        <v/>
      </c>
      <c r="O73" s="74" t="str">
        <f>IFERROR(IF(O$4=$D73,"x",IF(AND(((O$4-$D73)/VLOOKUP($C73,Tableau1[],6,0))=INT(((O$4-$D73)/VLOOKUP($C73,Tableau1[],6,0))),$C73&lt;&gt;""),"S","")),"")</f>
        <v/>
      </c>
      <c r="P73" s="74" t="str">
        <f>IFERROR(IF(P$4=$D73,"x",IF(AND(((P$4-$D73)/VLOOKUP($C73,Tableau1[],6,0))=INT(((P$4-$D73)/VLOOKUP($C73,Tableau1[],6,0))),$C73&lt;&gt;""),"S","")),"")</f>
        <v/>
      </c>
      <c r="Q73" s="74" t="str">
        <f>IFERROR(IF(Q$4=$D73,"x",IF(AND(((Q$4-$D73)/VLOOKUP($C73,Tableau1[],6,0))=INT(((Q$4-$D73)/VLOOKUP($C73,Tableau1[],6,0))),$C73&lt;&gt;""),"S","")),"")</f>
        <v/>
      </c>
      <c r="R73" s="74" t="str">
        <f>IFERROR(IF(R$4=$D73,"x",IF(AND(((R$4-$D73)/VLOOKUP($C73,Tableau1[],6,0))=INT(((R$4-$D73)/VLOOKUP($C73,Tableau1[],6,0))),$C73&lt;&gt;""),"S","")),"")</f>
        <v/>
      </c>
      <c r="S73" s="74" t="str">
        <f>IFERROR(IF(S$4=$D73,"x",IF(AND(((S$4-$D73)/VLOOKUP($C73,Tableau1[],6,0))=INT(((S$4-$D73)/VLOOKUP($C73,Tableau1[],6,0))),$C73&lt;&gt;""),"S","")),"")</f>
        <v/>
      </c>
      <c r="T73" s="74" t="str">
        <f>IFERROR(IF(T$4=$D73,"x",IF(AND(((T$4-$D73)/VLOOKUP($C73,Tableau1[],6,0))=INT(((T$4-$D73)/VLOOKUP($C73,Tableau1[],6,0))),$C73&lt;&gt;""),"S","")),"")</f>
        <v/>
      </c>
      <c r="U73" s="74" t="str">
        <f>IFERROR(IF(U$4=$D73,"x",IF(AND(((U$4-$D73)/VLOOKUP($C73,Tableau1[],6,0))=INT(((U$4-$D73)/VLOOKUP($C73,Tableau1[],6,0))),$C73&lt;&gt;""),"S","")),"")</f>
        <v/>
      </c>
      <c r="V73" s="74" t="str">
        <f>IFERROR(IF(V$4=$D73,"x",IF(AND(((V$4-$D73)/VLOOKUP($C73,Tableau1[],6,0))=INT(((V$4-$D73)/VLOOKUP($C73,Tableau1[],6,0))),$C73&lt;&gt;""),"S","")),"")</f>
        <v/>
      </c>
      <c r="W73" s="74" t="str">
        <f>IFERROR(IF(W$4=$D73,"x",IF(AND(((W$4-$D73)/VLOOKUP($C73,Tableau1[],6,0))=INT(((W$4-$D73)/VLOOKUP($C73,Tableau1[],6,0))),$C73&lt;&gt;""),"S","")),"")</f>
        <v/>
      </c>
      <c r="X73" s="74" t="str">
        <f>IFERROR(IF(X$4=$D73,"x",IF(AND(((X$4-$D73)/VLOOKUP($C73,Tableau1[],6,0))=INT(((X$4-$D73)/VLOOKUP($C73,Tableau1[],6,0))),$C73&lt;&gt;""),"S","")),"")</f>
        <v/>
      </c>
      <c r="Y73" s="74" t="str">
        <f>IFERROR(IF(Y$4=$D73,"x",IF(AND(((Y$4-$D73)/VLOOKUP($C73,Tableau1[],6,0))=INT(((Y$4-$D73)/VLOOKUP($C73,Tableau1[],6,0))),$C73&lt;&gt;""),"S","")),"")</f>
        <v/>
      </c>
      <c r="Z73" s="74" t="str">
        <f>IFERROR(IF(Z$4=$D73,"x",IF(AND(((Z$4-$D73)/VLOOKUP($C73,Tableau1[],6,0))=INT(((Z$4-$D73)/VLOOKUP($C73,Tableau1[],6,0))),$C73&lt;&gt;""),"S","")),"")</f>
        <v/>
      </c>
      <c r="AA73" s="74" t="str">
        <f>IFERROR(IF(AA$4=$D73,"x",IF(AND(((AA$4-$D73)/VLOOKUP($C73,Tableau1[],6,0))=INT(((AA$4-$D73)/VLOOKUP($C73,Tableau1[],6,0))),$C73&lt;&gt;""),"S","")),"")</f>
        <v/>
      </c>
      <c r="AB73" s="74" t="str">
        <f>IFERROR(IF(AB$4=$D73,"x",IF(AND(((AB$4-$D73)/VLOOKUP($C73,Tableau1[],6,0))=INT(((AB$4-$D73)/VLOOKUP($C73,Tableau1[],6,0))),$C73&lt;&gt;""),"S","")),"")</f>
        <v/>
      </c>
      <c r="AC73" s="74" t="str">
        <f>IFERROR(IF(AC$4=$D73,"x",IF(AND(((AC$4-$D73)/VLOOKUP($C73,Tableau1[],6,0))=INT(((AC$4-$D73)/VLOOKUP($C73,Tableau1[],6,0))),$C73&lt;&gt;""),"S","")),"")</f>
        <v/>
      </c>
      <c r="AD73" s="74" t="str">
        <f>IFERROR(IF(AD$4=$D73,"x",IF(AND(((AD$4-$D73)/VLOOKUP($C73,Tableau1[],6,0))=INT(((AD$4-$D73)/VLOOKUP($C73,Tableau1[],6,0))),$C73&lt;&gt;""),"S","")),"")</f>
        <v/>
      </c>
      <c r="AE73" s="74" t="str">
        <f>IFERROR(IF(AE$4=$D73,"x",IF(AND(((AE$4-$D73)/VLOOKUP($C73,Tableau1[],6,0))=INT(((AE$4-$D73)/VLOOKUP($C73,Tableau1[],6,0))),$C73&lt;&gt;""),"S","")),"")</f>
        <v/>
      </c>
      <c r="AF73" s="74" t="str">
        <f>IFERROR(IF(AF$4=$D73,"x",IF(AND(((AF$4-$D73)/VLOOKUP($C73,Tableau1[],6,0))=INT(((AF$4-$D73)/VLOOKUP($C73,Tableau1[],6,0))),$C73&lt;&gt;""),"S","")),"")</f>
        <v>S</v>
      </c>
      <c r="AG73" s="74" t="str">
        <f>IFERROR(IF(AG$4=$D73,"x",IF(AND(((AG$4-$D73)/VLOOKUP($C73,Tableau1[],6,0))=INT(((AG$4-$D73)/VLOOKUP($C73,Tableau1[],6,0))),$C73&lt;&gt;""),"S","")),"")</f>
        <v/>
      </c>
      <c r="AH73" s="90" t="str">
        <f>IFERROR(IF(AH$4=$D73,"x",IF(AND(((AH$4-$D73)/VLOOKUP($C73,Tableau1[],6,0))=INT(((AH$4-$D73)/VLOOKUP($C73,Tableau1[],6,0))),$C73&lt;&gt;""),"S","")),"")</f>
        <v/>
      </c>
      <c r="AI73" s="7"/>
    </row>
    <row r="74" spans="1:35" ht="15.75" thickBot="1" x14ac:dyDescent="0.3">
      <c r="B74" s="66">
        <f>B58+B59+B60+B61+B62+B63+B64+B65+B66+B67+B68+B69+B70+B71+B72+B73</f>
        <v>0</v>
      </c>
      <c r="C74" s="67"/>
      <c r="D74" s="52">
        <f>IF(ISBLANK(C74),0,VLOOKUP(C74,Tableau1[],2,0))</f>
        <v>0</v>
      </c>
      <c r="E74" s="62">
        <f>(E58+E59+E60+E61+E62+E63+E64+E65+E66+E67+E68+E69+E70+E71+E72+E73)/60</f>
        <v>2.0499999999999998</v>
      </c>
      <c r="F74" s="38">
        <f t="shared" si="6"/>
        <v>8.8833333333333319E-6</v>
      </c>
      <c r="G74" s="79" t="str">
        <f>IFERROR(IF(G$4=$D74,"x",IF(AND(((G$4-$D74)/VLOOKUP($C74,Tableau1[],6,0))=INT(((G$4-$D74)/VLOOKUP($C74,Tableau1[],6,0))),$C74&lt;&gt;""),"S","")),"")</f>
        <v/>
      </c>
      <c r="H74" s="80" t="str">
        <f>IFERROR(IF(H$4=$D74,"x",IF(AND(((H$4-$D74)/VLOOKUP($C74,Tableau1[],6,0))=INT(((H$4-$D74)/VLOOKUP($C74,Tableau1[],6,0))),$C74&lt;&gt;""),"S","")),"")</f>
        <v/>
      </c>
      <c r="I74" s="80" t="str">
        <f>IFERROR(IF(I$4=$D74,"x",IF(AND(((I$4-$D74)/VLOOKUP($C74,Tableau1[],6,0))=INT(((I$4-$D74)/VLOOKUP($C74,Tableau1[],6,0))),$C74&lt;&gt;""),"S","")),"")</f>
        <v/>
      </c>
      <c r="J74" s="80" t="str">
        <f>IFERROR(IF(J$4=$D74,"x",IF(AND(((J$4-$D74)/VLOOKUP($C74,Tableau1[],6,0))=INT(((J$4-$D74)/VLOOKUP($C74,Tableau1[],6,0))),$C74&lt;&gt;""),"S","")),"")</f>
        <v/>
      </c>
      <c r="K74" s="80" t="str">
        <f>IFERROR(IF(K$4=$D74,"x",IF(AND(((K$4-$D74)/VLOOKUP($C74,Tableau1[],6,0))=INT(((K$4-$D74)/VLOOKUP($C74,Tableau1[],6,0))),$C74&lt;&gt;""),"S","")),"")</f>
        <v/>
      </c>
      <c r="L74" s="80" t="str">
        <f>IFERROR(IF(L$4=$D74,"x",IF(AND(((L$4-$D74)/VLOOKUP($C74,Tableau1[],6,0))=INT(((L$4-$D74)/VLOOKUP($C74,Tableau1[],6,0))),$C74&lt;&gt;""),"S","")),"")</f>
        <v/>
      </c>
      <c r="M74" s="80" t="str">
        <f>IFERROR(IF(M$4=$D74,"x",IF(AND(((M$4-$D74)/VLOOKUP($C74,Tableau1[],6,0))=INT(((M$4-$D74)/VLOOKUP($C74,Tableau1[],6,0))),$C74&lt;&gt;""),"S","")),"")</f>
        <v/>
      </c>
      <c r="N74" s="80" t="str">
        <f>IFERROR(IF(N$4=$D74,"x",IF(AND(((N$4-$D74)/VLOOKUP($C74,Tableau1[],6,0))=INT(((N$4-$D74)/VLOOKUP($C74,Tableau1[],6,0))),$C74&lt;&gt;""),"S","")),"")</f>
        <v/>
      </c>
      <c r="O74" s="80" t="str">
        <f>IFERROR(IF(O$4=$D74,"x",IF(AND(((O$4-$D74)/VLOOKUP($C74,Tableau1[],6,0))=INT(((O$4-$D74)/VLOOKUP($C74,Tableau1[],6,0))),$C74&lt;&gt;""),"S","")),"")</f>
        <v/>
      </c>
      <c r="P74" s="80" t="str">
        <f>IFERROR(IF(P$4=$D74,"x",IF(AND(((P$4-$D74)/VLOOKUP($C74,Tableau1[],6,0))=INT(((P$4-$D74)/VLOOKUP($C74,Tableau1[],6,0))),$C74&lt;&gt;""),"S","")),"")</f>
        <v/>
      </c>
      <c r="Q74" s="80" t="str">
        <f>IFERROR(IF(Q$4=$D74,"x",IF(AND(((Q$4-$D74)/VLOOKUP($C74,Tableau1[],6,0))=INT(((Q$4-$D74)/VLOOKUP($C74,Tableau1[],6,0))),$C74&lt;&gt;""),"S","")),"")</f>
        <v/>
      </c>
      <c r="R74" s="80" t="str">
        <f>IFERROR(IF(R$4=$D74,"x",IF(AND(((R$4-$D74)/VLOOKUP($C74,Tableau1[],6,0))=INT(((R$4-$D74)/VLOOKUP($C74,Tableau1[],6,0))),$C74&lt;&gt;""),"S","")),"")</f>
        <v/>
      </c>
      <c r="S74" s="80" t="str">
        <f>IFERROR(IF(S$4=$D74,"x",IF(AND(((S$4-$D74)/VLOOKUP($C74,Tableau1[],6,0))=INT(((S$4-$D74)/VLOOKUP($C74,Tableau1[],6,0))),$C74&lt;&gt;""),"S","")),"")</f>
        <v/>
      </c>
      <c r="T74" s="80" t="str">
        <f>IFERROR(IF(T$4=$D74,"x",IF(AND(((T$4-$D74)/VLOOKUP($C74,Tableau1[],6,0))=INT(((T$4-$D74)/VLOOKUP($C74,Tableau1[],6,0))),$C74&lt;&gt;""),"S","")),"")</f>
        <v/>
      </c>
      <c r="U74" s="80" t="str">
        <f>IFERROR(IF(U$4=$D74,"x",IF(AND(((U$4-$D74)/VLOOKUP($C74,Tableau1[],6,0))=INT(((U$4-$D74)/VLOOKUP($C74,Tableau1[],6,0))),$C74&lt;&gt;""),"S","")),"")</f>
        <v/>
      </c>
      <c r="V74" s="80" t="str">
        <f>IFERROR(IF(V$4=$D74,"x",IF(AND(((V$4-$D74)/VLOOKUP($C74,Tableau1[],6,0))=INT(((V$4-$D74)/VLOOKUP($C74,Tableau1[],6,0))),$C74&lt;&gt;""),"S","")),"")</f>
        <v/>
      </c>
      <c r="W74" s="80" t="str">
        <f>IFERROR(IF(W$4=$D74,"x",IF(AND(((W$4-$D74)/VLOOKUP($C74,Tableau1[],6,0))=INT(((W$4-$D74)/VLOOKUP($C74,Tableau1[],6,0))),$C74&lt;&gt;""),"S","")),"")</f>
        <v/>
      </c>
      <c r="X74" s="80" t="str">
        <f>IFERROR(IF(X$4=$D74,"x",IF(AND(((X$4-$D74)/VLOOKUP($C74,Tableau1[],6,0))=INT(((X$4-$D74)/VLOOKUP($C74,Tableau1[],6,0))),$C74&lt;&gt;""),"S","")),"")</f>
        <v/>
      </c>
      <c r="Y74" s="80" t="str">
        <f>IFERROR(IF(Y$4=$D74,"x",IF(AND(((Y$4-$D74)/VLOOKUP($C74,Tableau1[],6,0))=INT(((Y$4-$D74)/VLOOKUP($C74,Tableau1[],6,0))),$C74&lt;&gt;""),"S","")),"")</f>
        <v/>
      </c>
      <c r="Z74" s="80" t="str">
        <f>IFERROR(IF(Z$4=$D74,"x",IF(AND(((Z$4-$D74)/VLOOKUP($C74,Tableau1[],6,0))=INT(((Z$4-$D74)/VLOOKUP($C74,Tableau1[],6,0))),$C74&lt;&gt;""),"S","")),"")</f>
        <v/>
      </c>
      <c r="AA74" s="80" t="str">
        <f>IFERROR(IF(AA$4=$D74,"x",IF(AND(((AA$4-$D74)/VLOOKUP($C74,Tableau1[],6,0))=INT(((AA$4-$D74)/VLOOKUP($C74,Tableau1[],6,0))),$C74&lt;&gt;""),"S","")),"")</f>
        <v/>
      </c>
      <c r="AB74" s="80" t="str">
        <f>IFERROR(IF(AB$4=$D74,"x",IF(AND(((AB$4-$D74)/VLOOKUP($C74,Tableau1[],6,0))=INT(((AB$4-$D74)/VLOOKUP($C74,Tableau1[],6,0))),$C74&lt;&gt;""),"S","")),"")</f>
        <v/>
      </c>
      <c r="AC74" s="80" t="str">
        <f>IFERROR(IF(AC$4=$D74,"x",IF(AND(((AC$4-$D74)/VLOOKUP($C74,Tableau1[],6,0))=INT(((AC$4-$D74)/VLOOKUP($C74,Tableau1[],6,0))),$C74&lt;&gt;""),"S","")),"")</f>
        <v/>
      </c>
      <c r="AD74" s="80" t="str">
        <f>IFERROR(IF(AD$4=$D74,"x",IF(AND(((AD$4-$D74)/VLOOKUP($C74,Tableau1[],6,0))=INT(((AD$4-$D74)/VLOOKUP($C74,Tableau1[],6,0))),$C74&lt;&gt;""),"S","")),"")</f>
        <v/>
      </c>
      <c r="AE74" s="80" t="str">
        <f>IFERROR(IF(AE$4=$D74,"x",IF(AND(((AE$4-$D74)/VLOOKUP($C74,Tableau1[],6,0))=INT(((AE$4-$D74)/VLOOKUP($C74,Tableau1[],6,0))),$C74&lt;&gt;""),"S","")),"")</f>
        <v/>
      </c>
      <c r="AF74" s="80" t="str">
        <f>IFERROR(IF(AF$4=$D74,"x",IF(AND(((AF$4-$D74)/VLOOKUP($C74,Tableau1[],6,0))=INT(((AF$4-$D74)/VLOOKUP($C74,Tableau1[],6,0))),$C74&lt;&gt;""),"S","")),"")</f>
        <v/>
      </c>
      <c r="AG74" s="80" t="str">
        <f>IFERROR(IF(AG$4=$D74,"x",IF(AND(((AG$4-$D74)/VLOOKUP($C74,Tableau1[],6,0))=INT(((AG$4-$D74)/VLOOKUP($C74,Tableau1[],6,0))),$C74&lt;&gt;""),"S","")),"")</f>
        <v/>
      </c>
      <c r="AH74" s="92" t="str">
        <f>IFERROR(IF(AH$4=$D74,"x",IF(AND(((AH$4-$D74)/VLOOKUP($C74,Tableau1[],6,0))=INT(((AH$4-$D74)/VLOOKUP($C74,Tableau1[],6,0))),$C74&lt;&gt;""),"S","")),"")</f>
        <v/>
      </c>
      <c r="AI74" s="7"/>
    </row>
    <row r="75" spans="1:35" ht="15.75" thickTop="1" x14ac:dyDescent="0.25">
      <c r="A75" s="95" t="s">
        <v>225</v>
      </c>
      <c r="B75" s="41"/>
      <c r="C75" s="5" t="s">
        <v>154</v>
      </c>
      <c r="D75" s="15">
        <f>IF(ISBLANK(C75),0,VLOOKUP(C75,Tableau1[],2,0))</f>
        <v>0</v>
      </c>
      <c r="E75" s="14">
        <f>IF(ISBLANK(C75),0,VLOOKUP(C75,Tableau1[],7,0))</f>
        <v>20</v>
      </c>
      <c r="F75" s="21">
        <f>D75+((E75*1)/480)</f>
        <v>4.1666666666666664E-2</v>
      </c>
      <c r="G75" s="81" t="str">
        <f>IFERROR(IF(G$4=$D75,"x",IF(AND(((G$4-$D75)/VLOOKUP($C75,Tableau1[],6,0))=INT(((G$4-$D75)/VLOOKUP($C75,Tableau1[],6,0))),$C75&lt;&gt;""),"S","")),"")</f>
        <v/>
      </c>
      <c r="H75" s="82" t="str">
        <f>IFERROR(IF(H$4=$D75,"x",IF(AND(((H$4-$D75)/VLOOKUP($C75,Tableau1[],6,0))=INT(((H$4-$D75)/VLOOKUP($C75,Tableau1[],6,0))),$C75&lt;&gt;""),"S","")),"")</f>
        <v/>
      </c>
      <c r="I75" s="82" t="str">
        <f>IFERROR(IF(I$4=$D75,"x",IF(AND(((I$4-$D75)/VLOOKUP($C75,Tableau1[],6,0))=INT(((I$4-$D75)/VLOOKUP($C75,Tableau1[],6,0))),$C75&lt;&gt;""),"S","")),"")</f>
        <v/>
      </c>
      <c r="J75" s="82" t="str">
        <f>IFERROR(IF(J$4=$D75,"x",IF(AND(((J$4-$D75)/VLOOKUP($C75,Tableau1[],6,0))=INT(((J$4-$D75)/VLOOKUP($C75,Tableau1[],6,0))),$C75&lt;&gt;""),"S","")),"")</f>
        <v/>
      </c>
      <c r="K75" s="82" t="str">
        <f>IFERROR(IF(K$4=$D75,"x",IF(AND(((K$4-$D75)/VLOOKUP($C75,Tableau1[],6,0))=INT(((K$4-$D75)/VLOOKUP($C75,Tableau1[],6,0))),$C75&lt;&gt;""),"S","")),"")</f>
        <v/>
      </c>
      <c r="L75" s="82" t="str">
        <f>IFERROR(IF(L$4=$D75,"x",IF(AND(((L$4-$D75)/VLOOKUP($C75,Tableau1[],6,0))=INT(((L$4-$D75)/VLOOKUP($C75,Tableau1[],6,0))),$C75&lt;&gt;""),"S","")),"")</f>
        <v>S</v>
      </c>
      <c r="M75" s="82" t="str">
        <f>IFERROR(IF(M$4=$D75,"x",IF(AND(((M$4-$D75)/VLOOKUP($C75,Tableau1[],6,0))=INT(((M$4-$D75)/VLOOKUP($C75,Tableau1[],6,0))),$C75&lt;&gt;""),"S","")),"")</f>
        <v/>
      </c>
      <c r="N75" s="82" t="str">
        <f>IFERROR(IF(N$4=$D75,"x",IF(AND(((N$4-$D75)/VLOOKUP($C75,Tableau1[],6,0))=INT(((N$4-$D75)/VLOOKUP($C75,Tableau1[],6,0))),$C75&lt;&gt;""),"S","")),"")</f>
        <v/>
      </c>
      <c r="O75" s="82" t="str">
        <f>IFERROR(IF(O$4=$D75,"x",IF(AND(((O$4-$D75)/VLOOKUP($C75,Tableau1[],6,0))=INT(((O$4-$D75)/VLOOKUP($C75,Tableau1[],6,0))),$C75&lt;&gt;""),"S","")),"")</f>
        <v/>
      </c>
      <c r="P75" s="82" t="str">
        <f>IFERROR(IF(P$4=$D75,"x",IF(AND(((P$4-$D75)/VLOOKUP($C75,Tableau1[],6,0))=INT(((P$4-$D75)/VLOOKUP($C75,Tableau1[],6,0))),$C75&lt;&gt;""),"S","")),"")</f>
        <v/>
      </c>
      <c r="Q75" s="82" t="str">
        <f>IFERROR(IF(Q$4=$D75,"x",IF(AND(((Q$4-$D75)/VLOOKUP($C75,Tableau1[],6,0))=INT(((Q$4-$D75)/VLOOKUP($C75,Tableau1[],6,0))),$C75&lt;&gt;""),"S","")),"")</f>
        <v/>
      </c>
      <c r="R75" s="82" t="str">
        <f>IFERROR(IF(R$4=$D75,"x",IF(AND(((R$4-$D75)/VLOOKUP($C75,Tableau1[],6,0))=INT(((R$4-$D75)/VLOOKUP($C75,Tableau1[],6,0))),$C75&lt;&gt;""),"S","")),"")</f>
        <v/>
      </c>
      <c r="S75" s="82" t="str">
        <f>IFERROR(IF(S$4=$D75,"x",IF(AND(((S$4-$D75)/VLOOKUP($C75,Tableau1[],6,0))=INT(((S$4-$D75)/VLOOKUP($C75,Tableau1[],6,0))),$C75&lt;&gt;""),"S","")),"")</f>
        <v>S</v>
      </c>
      <c r="T75" s="82" t="str">
        <f>IFERROR(IF(T$4=$D75,"x",IF(AND(((T$4-$D75)/VLOOKUP($C75,Tableau1[],6,0))=INT(((T$4-$D75)/VLOOKUP($C75,Tableau1[],6,0))),$C75&lt;&gt;""),"S","")),"")</f>
        <v/>
      </c>
      <c r="U75" s="82" t="str">
        <f>IFERROR(IF(U$4=$D75,"x",IF(AND(((U$4-$D75)/VLOOKUP($C75,Tableau1[],6,0))=INT(((U$4-$D75)/VLOOKUP($C75,Tableau1[],6,0))),$C75&lt;&gt;""),"S","")),"")</f>
        <v/>
      </c>
      <c r="V75" s="82" t="str">
        <f>IFERROR(IF(V$4=$D75,"x",IF(AND(((V$4-$D75)/VLOOKUP($C75,Tableau1[],6,0))=INT(((V$4-$D75)/VLOOKUP($C75,Tableau1[],6,0))),$C75&lt;&gt;""),"S","")),"")</f>
        <v/>
      </c>
      <c r="W75" s="82" t="str">
        <f>IFERROR(IF(W$4=$D75,"x",IF(AND(((W$4-$D75)/VLOOKUP($C75,Tableau1[],6,0))=INT(((W$4-$D75)/VLOOKUP($C75,Tableau1[],6,0))),$C75&lt;&gt;""),"S","")),"")</f>
        <v/>
      </c>
      <c r="X75" s="82" t="str">
        <f>IFERROR(IF(X$4=$D75,"x",IF(AND(((X$4-$D75)/VLOOKUP($C75,Tableau1[],6,0))=INT(((X$4-$D75)/VLOOKUP($C75,Tableau1[],6,0))),$C75&lt;&gt;""),"S","")),"")</f>
        <v/>
      </c>
      <c r="Y75" s="82" t="str">
        <f>IFERROR(IF(Y$4=$D75,"x",IF(AND(((Y$4-$D75)/VLOOKUP($C75,Tableau1[],6,0))=INT(((Y$4-$D75)/VLOOKUP($C75,Tableau1[],6,0))),$C75&lt;&gt;""),"S","")),"")</f>
        <v/>
      </c>
      <c r="Z75" s="82" t="str">
        <f>IFERROR(IF(Z$4=$D75,"x",IF(AND(((Z$4-$D75)/VLOOKUP($C75,Tableau1[],6,0))=INT(((Z$4-$D75)/VLOOKUP($C75,Tableau1[],6,0))),$C75&lt;&gt;""),"S","")),"")</f>
        <v>S</v>
      </c>
      <c r="AA75" s="82" t="str">
        <f>IFERROR(IF(AA$4=$D75,"x",IF(AND(((AA$4-$D75)/VLOOKUP($C75,Tableau1[],6,0))=INT(((AA$4-$D75)/VLOOKUP($C75,Tableau1[],6,0))),$C75&lt;&gt;""),"S","")),"")</f>
        <v/>
      </c>
      <c r="AB75" s="82" t="str">
        <f>IFERROR(IF(AB$4=$D75,"x",IF(AND(((AB$4-$D75)/VLOOKUP($C75,Tableau1[],6,0))=INT(((AB$4-$D75)/VLOOKUP($C75,Tableau1[],6,0))),$C75&lt;&gt;""),"S","")),"")</f>
        <v/>
      </c>
      <c r="AC75" s="82" t="str">
        <f>IFERROR(IF(AC$4=$D75,"x",IF(AND(((AC$4-$D75)/VLOOKUP($C75,Tableau1[],6,0))=INT(((AC$4-$D75)/VLOOKUP($C75,Tableau1[],6,0))),$C75&lt;&gt;""),"S","")),"")</f>
        <v/>
      </c>
      <c r="AD75" s="82" t="str">
        <f>IFERROR(IF(AD$4=$D75,"x",IF(AND(((AD$4-$D75)/VLOOKUP($C75,Tableau1[],6,0))=INT(((AD$4-$D75)/VLOOKUP($C75,Tableau1[],6,0))),$C75&lt;&gt;""),"S","")),"")</f>
        <v/>
      </c>
      <c r="AE75" s="82" t="str">
        <f>IFERROR(IF(AE$4=$D75,"x",IF(AND(((AE$4-$D75)/VLOOKUP($C75,Tableau1[],6,0))=INT(((AE$4-$D75)/VLOOKUP($C75,Tableau1[],6,0))),$C75&lt;&gt;""),"S","")),"")</f>
        <v/>
      </c>
      <c r="AF75" s="82" t="str">
        <f>IFERROR(IF(AF$4=$D75,"x",IF(AND(((AF$4-$D75)/VLOOKUP($C75,Tableau1[],6,0))=INT(((AF$4-$D75)/VLOOKUP($C75,Tableau1[],6,0))),$C75&lt;&gt;""),"S","")),"")</f>
        <v/>
      </c>
      <c r="AG75" s="82" t="str">
        <f>IFERROR(IF(AG$4=$D75,"x",IF(AND(((AG$4-$D75)/VLOOKUP($C75,Tableau1[],6,0))=INT(((AG$4-$D75)/VLOOKUP($C75,Tableau1[],6,0))),$C75&lt;&gt;""),"S","")),"")</f>
        <v>S</v>
      </c>
      <c r="AH75" s="93" t="str">
        <f>IFERROR(IF(AH$4=$D75,"x",IF(AND(((AH$4-$D75)/VLOOKUP($C75,Tableau1[],6,0))=INT(((AH$4-$D75)/VLOOKUP($C75,Tableau1[],6,0))),$C75&lt;&gt;""),"S","")),"")</f>
        <v/>
      </c>
      <c r="AI75" s="7"/>
    </row>
    <row r="76" spans="1:35" x14ac:dyDescent="0.25">
      <c r="A76" s="95"/>
      <c r="B76" s="41"/>
      <c r="C76" s="5" t="s">
        <v>155</v>
      </c>
      <c r="D76" s="15">
        <f>IF(ISBLANK(C76),0,VLOOKUP(C76,Tableau1[],2,0))</f>
        <v>0</v>
      </c>
      <c r="E76" s="14">
        <f>IF(ISBLANK(C76),0,VLOOKUP(C76,Tableau1[],7,0))</f>
        <v>5</v>
      </c>
      <c r="F76" s="21">
        <f t="shared" ref="F76:F91" si="7">D76+((E76*0.00208)/480)</f>
        <v>2.1666666666666667E-5</v>
      </c>
      <c r="G76" s="73" t="str">
        <f>IFERROR(IF(G$4=$D76,"x",IF(AND(((G$4-$D76)/VLOOKUP($C76,Tableau1[],6,0))=INT(((G$4-$D76)/VLOOKUP($C76,Tableau1[],6,0))),$C76&lt;&gt;""),"S","")),"")</f>
        <v/>
      </c>
      <c r="H76" s="75" t="str">
        <f>IFERROR(IF(H$4=$D76,"x",IF(AND(((H$4-$D76)/VLOOKUP($C76,Tableau1[],6,0))=INT(((H$4-$D76)/VLOOKUP($C76,Tableau1[],6,0))),$C76&lt;&gt;""),"S","")),"")</f>
        <v/>
      </c>
      <c r="I76" s="75" t="str">
        <f>IFERROR(IF(I$4=$D76,"x",IF(AND(((I$4-$D76)/VLOOKUP($C76,Tableau1[],6,0))=INT(((I$4-$D76)/VLOOKUP($C76,Tableau1[],6,0))),$C76&lt;&gt;""),"S","")),"")</f>
        <v/>
      </c>
      <c r="J76" s="75" t="str">
        <f>IFERROR(IF(J$4=$D76,"x",IF(AND(((J$4-$D76)/VLOOKUP($C76,Tableau1[],6,0))=INT(((J$4-$D76)/VLOOKUP($C76,Tableau1[],6,0))),$C76&lt;&gt;""),"S","")),"")</f>
        <v/>
      </c>
      <c r="K76" s="75" t="str">
        <f>IFERROR(IF(K$4=$D76,"x",IF(AND(((K$4-$D76)/VLOOKUP($C76,Tableau1[],6,0))=INT(((K$4-$D76)/VLOOKUP($C76,Tableau1[],6,0))),$C76&lt;&gt;""),"S","")),"")</f>
        <v/>
      </c>
      <c r="L76" s="75" t="str">
        <f>IFERROR(IF(L$4=$D76,"x",IF(AND(((L$4-$D76)/VLOOKUP($C76,Tableau1[],6,0))=INT(((L$4-$D76)/VLOOKUP($C76,Tableau1[],6,0))),$C76&lt;&gt;""),"S","")),"")</f>
        <v>S</v>
      </c>
      <c r="M76" s="75" t="str">
        <f>IFERROR(IF(M$4=$D76,"x",IF(AND(((M$4-$D76)/VLOOKUP($C76,Tableau1[],6,0))=INT(((M$4-$D76)/VLOOKUP($C76,Tableau1[],6,0))),$C76&lt;&gt;""),"S","")),"")</f>
        <v/>
      </c>
      <c r="N76" s="75" t="str">
        <f>IFERROR(IF(N$4=$D76,"x",IF(AND(((N$4-$D76)/VLOOKUP($C76,Tableau1[],6,0))=INT(((N$4-$D76)/VLOOKUP($C76,Tableau1[],6,0))),$C76&lt;&gt;""),"S","")),"")</f>
        <v/>
      </c>
      <c r="O76" s="75" t="str">
        <f>IFERROR(IF(O$4=$D76,"x",IF(AND(((O$4-$D76)/VLOOKUP($C76,Tableau1[],6,0))=INT(((O$4-$D76)/VLOOKUP($C76,Tableau1[],6,0))),$C76&lt;&gt;""),"S","")),"")</f>
        <v/>
      </c>
      <c r="P76" s="75" t="str">
        <f>IFERROR(IF(P$4=$D76,"x",IF(AND(((P$4-$D76)/VLOOKUP($C76,Tableau1[],6,0))=INT(((P$4-$D76)/VLOOKUP($C76,Tableau1[],6,0))),$C76&lt;&gt;""),"S","")),"")</f>
        <v/>
      </c>
      <c r="Q76" s="75" t="str">
        <f>IFERROR(IF(Q$4=$D76,"x",IF(AND(((Q$4-$D76)/VLOOKUP($C76,Tableau1[],6,0))=INT(((Q$4-$D76)/VLOOKUP($C76,Tableau1[],6,0))),$C76&lt;&gt;""),"S","")),"")</f>
        <v/>
      </c>
      <c r="R76" s="75" t="str">
        <f>IFERROR(IF(R$4=$D76,"x",IF(AND(((R$4-$D76)/VLOOKUP($C76,Tableau1[],6,0))=INT(((R$4-$D76)/VLOOKUP($C76,Tableau1[],6,0))),$C76&lt;&gt;""),"S","")),"")</f>
        <v/>
      </c>
      <c r="S76" s="75" t="str">
        <f>IFERROR(IF(S$4=$D76,"x",IF(AND(((S$4-$D76)/VLOOKUP($C76,Tableau1[],6,0))=INT(((S$4-$D76)/VLOOKUP($C76,Tableau1[],6,0))),$C76&lt;&gt;""),"S","")),"")</f>
        <v>S</v>
      </c>
      <c r="T76" s="75" t="str">
        <f>IFERROR(IF(T$4=$D76,"x",IF(AND(((T$4-$D76)/VLOOKUP($C76,Tableau1[],6,0))=INT(((T$4-$D76)/VLOOKUP($C76,Tableau1[],6,0))),$C76&lt;&gt;""),"S","")),"")</f>
        <v/>
      </c>
      <c r="U76" s="75" t="str">
        <f>IFERROR(IF(U$4=$D76,"x",IF(AND(((U$4-$D76)/VLOOKUP($C76,Tableau1[],6,0))=INT(((U$4-$D76)/VLOOKUP($C76,Tableau1[],6,0))),$C76&lt;&gt;""),"S","")),"")</f>
        <v/>
      </c>
      <c r="V76" s="75" t="str">
        <f>IFERROR(IF(V$4=$D76,"x",IF(AND(((V$4-$D76)/VLOOKUP($C76,Tableau1[],6,0))=INT(((V$4-$D76)/VLOOKUP($C76,Tableau1[],6,0))),$C76&lt;&gt;""),"S","")),"")</f>
        <v/>
      </c>
      <c r="W76" s="75" t="str">
        <f>IFERROR(IF(W$4=$D76,"x",IF(AND(((W$4-$D76)/VLOOKUP($C76,Tableau1[],6,0))=INT(((W$4-$D76)/VLOOKUP($C76,Tableau1[],6,0))),$C76&lt;&gt;""),"S","")),"")</f>
        <v/>
      </c>
      <c r="X76" s="75" t="str">
        <f>IFERROR(IF(X$4=$D76,"x",IF(AND(((X$4-$D76)/VLOOKUP($C76,Tableau1[],6,0))=INT(((X$4-$D76)/VLOOKUP($C76,Tableau1[],6,0))),$C76&lt;&gt;""),"S","")),"")</f>
        <v/>
      </c>
      <c r="Y76" s="75" t="str">
        <f>IFERROR(IF(Y$4=$D76,"x",IF(AND(((Y$4-$D76)/VLOOKUP($C76,Tableau1[],6,0))=INT(((Y$4-$D76)/VLOOKUP($C76,Tableau1[],6,0))),$C76&lt;&gt;""),"S","")),"")</f>
        <v/>
      </c>
      <c r="Z76" s="75" t="str">
        <f>IFERROR(IF(Z$4=$D76,"x",IF(AND(((Z$4-$D76)/VLOOKUP($C76,Tableau1[],6,0))=INT(((Z$4-$D76)/VLOOKUP($C76,Tableau1[],6,0))),$C76&lt;&gt;""),"S","")),"")</f>
        <v>S</v>
      </c>
      <c r="AA76" s="75" t="str">
        <f>IFERROR(IF(AA$4=$D76,"x",IF(AND(((AA$4-$D76)/VLOOKUP($C76,Tableau1[],6,0))=INT(((AA$4-$D76)/VLOOKUP($C76,Tableau1[],6,0))),$C76&lt;&gt;""),"S","")),"")</f>
        <v/>
      </c>
      <c r="AB76" s="75" t="str">
        <f>IFERROR(IF(AB$4=$D76,"x",IF(AND(((AB$4-$D76)/VLOOKUP($C76,Tableau1[],6,0))=INT(((AB$4-$D76)/VLOOKUP($C76,Tableau1[],6,0))),$C76&lt;&gt;""),"S","")),"")</f>
        <v/>
      </c>
      <c r="AC76" s="75" t="str">
        <f>IFERROR(IF(AC$4=$D76,"x",IF(AND(((AC$4-$D76)/VLOOKUP($C76,Tableau1[],6,0))=INT(((AC$4-$D76)/VLOOKUP($C76,Tableau1[],6,0))),$C76&lt;&gt;""),"S","")),"")</f>
        <v/>
      </c>
      <c r="AD76" s="75" t="str">
        <f>IFERROR(IF(AD$4=$D76,"x",IF(AND(((AD$4-$D76)/VLOOKUP($C76,Tableau1[],6,0))=INT(((AD$4-$D76)/VLOOKUP($C76,Tableau1[],6,0))),$C76&lt;&gt;""),"S","")),"")</f>
        <v/>
      </c>
      <c r="AE76" s="75" t="str">
        <f>IFERROR(IF(AE$4=$D76,"x",IF(AND(((AE$4-$D76)/VLOOKUP($C76,Tableau1[],6,0))=INT(((AE$4-$D76)/VLOOKUP($C76,Tableau1[],6,0))),$C76&lt;&gt;""),"S","")),"")</f>
        <v/>
      </c>
      <c r="AF76" s="75" t="str">
        <f>IFERROR(IF(AF$4=$D76,"x",IF(AND(((AF$4-$D76)/VLOOKUP($C76,Tableau1[],6,0))=INT(((AF$4-$D76)/VLOOKUP($C76,Tableau1[],6,0))),$C76&lt;&gt;""),"S","")),"")</f>
        <v/>
      </c>
      <c r="AG76" s="75" t="str">
        <f>IFERROR(IF(AG$4=$D76,"x",IF(AND(((AG$4-$D76)/VLOOKUP($C76,Tableau1[],6,0))=INT(((AG$4-$D76)/VLOOKUP($C76,Tableau1[],6,0))),$C76&lt;&gt;""),"S","")),"")</f>
        <v>S</v>
      </c>
      <c r="AH76" s="89" t="str">
        <f>IFERROR(IF(AH$4=$D76,"x",IF(AND(((AH$4-$D76)/VLOOKUP($C76,Tableau1[],6,0))=INT(((AH$4-$D76)/VLOOKUP($C76,Tableau1[],6,0))),$C76&lt;&gt;""),"S","")),"")</f>
        <v/>
      </c>
      <c r="AI76" s="7"/>
    </row>
    <row r="77" spans="1:35" x14ac:dyDescent="0.25">
      <c r="A77" s="95"/>
      <c r="B77" s="41"/>
      <c r="C77" s="5" t="s">
        <v>156</v>
      </c>
      <c r="D77" s="15"/>
      <c r="E77" s="14">
        <f>IF(ISBLANK(C77),0,VLOOKUP(C77,Tableau1[],7,0))</f>
        <v>1</v>
      </c>
      <c r="F77" s="21">
        <f t="shared" si="7"/>
        <v>4.3333333333333331E-6</v>
      </c>
      <c r="G77" s="76" t="str">
        <f>IFERROR(IF(G$4=$D77,"x",IF(AND(((G$4-$D77)/VLOOKUP($C77,Tableau1[],6,0))=INT(((G$4-$D77)/VLOOKUP($C77,Tableau1[],6,0))),$C77&lt;&gt;""),"S","")),"")</f>
        <v/>
      </c>
      <c r="H77" s="74" t="str">
        <f>IFERROR(IF(H$4=$D77,"x",IF(AND(((H$4-$D77)/VLOOKUP($C77,Tableau1[],6,0))=INT(((H$4-$D77)/VLOOKUP($C77,Tableau1[],6,0))),$C77&lt;&gt;""),"S","")),"")</f>
        <v/>
      </c>
      <c r="I77" s="74" t="str">
        <f>IFERROR(IF(I$4=$D77,"x",IF(AND(((I$4-$D77)/VLOOKUP($C77,Tableau1[],6,0))=INT(((I$4-$D77)/VLOOKUP($C77,Tableau1[],6,0))),$C77&lt;&gt;""),"S","")),"")</f>
        <v/>
      </c>
      <c r="J77" s="74" t="str">
        <f>IFERROR(IF(J$4=$D77,"x",IF(AND(((J$4-$D77)/VLOOKUP($C77,Tableau1[],6,0))=INT(((J$4-$D77)/VLOOKUP($C77,Tableau1[],6,0))),$C77&lt;&gt;""),"S","")),"")</f>
        <v/>
      </c>
      <c r="K77" s="74" t="str">
        <f>IFERROR(IF(K$4=$D77,"x",IF(AND(((K$4-$D77)/VLOOKUP($C77,Tableau1[],6,0))=INT(((K$4-$D77)/VLOOKUP($C77,Tableau1[],6,0))),$C77&lt;&gt;""),"S","")),"")</f>
        <v/>
      </c>
      <c r="L77" s="74" t="str">
        <f>IFERROR(IF(L$4=$D77,"x",IF(AND(((L$4-$D77)/VLOOKUP($C77,Tableau1[],6,0))=INT(((L$4-$D77)/VLOOKUP($C77,Tableau1[],6,0))),$C77&lt;&gt;""),"S","")),"")</f>
        <v>S</v>
      </c>
      <c r="M77" s="74" t="str">
        <f>IFERROR(IF(M$4=$D77,"x",IF(AND(((M$4-$D77)/VLOOKUP($C77,Tableau1[],6,0))=INT(((M$4-$D77)/VLOOKUP($C77,Tableau1[],6,0))),$C77&lt;&gt;""),"S","")),"")</f>
        <v/>
      </c>
      <c r="N77" s="74" t="str">
        <f>IFERROR(IF(N$4=$D77,"x",IF(AND(((N$4-$D77)/VLOOKUP($C77,Tableau1[],6,0))=INT(((N$4-$D77)/VLOOKUP($C77,Tableau1[],6,0))),$C77&lt;&gt;""),"S","")),"")</f>
        <v/>
      </c>
      <c r="O77" s="74" t="str">
        <f>IFERROR(IF(O$4=$D77,"x",IF(AND(((O$4-$D77)/VLOOKUP($C77,Tableau1[],6,0))=INT(((O$4-$D77)/VLOOKUP($C77,Tableau1[],6,0))),$C77&lt;&gt;""),"S","")),"")</f>
        <v/>
      </c>
      <c r="P77" s="74" t="str">
        <f>IFERROR(IF(P$4=$D77,"x",IF(AND(((P$4-$D77)/VLOOKUP($C77,Tableau1[],6,0))=INT(((P$4-$D77)/VLOOKUP($C77,Tableau1[],6,0))),$C77&lt;&gt;""),"S","")),"")</f>
        <v/>
      </c>
      <c r="Q77" s="74" t="str">
        <f>IFERROR(IF(Q$4=$D77,"x",IF(AND(((Q$4-$D77)/VLOOKUP($C77,Tableau1[],6,0))=INT(((Q$4-$D77)/VLOOKUP($C77,Tableau1[],6,0))),$C77&lt;&gt;""),"S","")),"")</f>
        <v/>
      </c>
      <c r="R77" s="74" t="str">
        <f>IFERROR(IF(R$4=$D77,"x",IF(AND(((R$4-$D77)/VLOOKUP($C77,Tableau1[],6,0))=INT(((R$4-$D77)/VLOOKUP($C77,Tableau1[],6,0))),$C77&lt;&gt;""),"S","")),"")</f>
        <v/>
      </c>
      <c r="S77" s="74" t="str">
        <f>IFERROR(IF(S$4=$D77,"x",IF(AND(((S$4-$D77)/VLOOKUP($C77,Tableau1[],6,0))=INT(((S$4-$D77)/VLOOKUP($C77,Tableau1[],6,0))),$C77&lt;&gt;""),"S","")),"")</f>
        <v>S</v>
      </c>
      <c r="T77" s="74" t="str">
        <f>IFERROR(IF(T$4=$D77,"x",IF(AND(((T$4-$D77)/VLOOKUP($C77,Tableau1[],6,0))=INT(((T$4-$D77)/VLOOKUP($C77,Tableau1[],6,0))),$C77&lt;&gt;""),"S","")),"")</f>
        <v/>
      </c>
      <c r="U77" s="74" t="str">
        <f>IFERROR(IF(U$4=$D77,"x",IF(AND(((U$4-$D77)/VLOOKUP($C77,Tableau1[],6,0))=INT(((U$4-$D77)/VLOOKUP($C77,Tableau1[],6,0))),$C77&lt;&gt;""),"S","")),"")</f>
        <v/>
      </c>
      <c r="V77" s="74" t="str">
        <f>IFERROR(IF(V$4=$D77,"x",IF(AND(((V$4-$D77)/VLOOKUP($C77,Tableau1[],6,0))=INT(((V$4-$D77)/VLOOKUP($C77,Tableau1[],6,0))),$C77&lt;&gt;""),"S","")),"")</f>
        <v/>
      </c>
      <c r="W77" s="74" t="str">
        <f>IFERROR(IF(W$4=$D77,"x",IF(AND(((W$4-$D77)/VLOOKUP($C77,Tableau1[],6,0))=INT(((W$4-$D77)/VLOOKUP($C77,Tableau1[],6,0))),$C77&lt;&gt;""),"S","")),"")</f>
        <v/>
      </c>
      <c r="X77" s="74" t="str">
        <f>IFERROR(IF(X$4=$D77,"x",IF(AND(((X$4-$D77)/VLOOKUP($C77,Tableau1[],6,0))=INT(((X$4-$D77)/VLOOKUP($C77,Tableau1[],6,0))),$C77&lt;&gt;""),"S","")),"")</f>
        <v/>
      </c>
      <c r="Y77" s="74" t="str">
        <f>IFERROR(IF(Y$4=$D77,"x",IF(AND(((Y$4-$D77)/VLOOKUP($C77,Tableau1[],6,0))=INT(((Y$4-$D77)/VLOOKUP($C77,Tableau1[],6,0))),$C77&lt;&gt;""),"S","")),"")</f>
        <v/>
      </c>
      <c r="Z77" s="74" t="str">
        <f>IFERROR(IF(Z$4=$D77,"x",IF(AND(((Z$4-$D77)/VLOOKUP($C77,Tableau1[],6,0))=INT(((Z$4-$D77)/VLOOKUP($C77,Tableau1[],6,0))),$C77&lt;&gt;""),"S","")),"")</f>
        <v>S</v>
      </c>
      <c r="AA77" s="74" t="str">
        <f>IFERROR(IF(AA$4=$D77,"x",IF(AND(((AA$4-$D77)/VLOOKUP($C77,Tableau1[],6,0))=INT(((AA$4-$D77)/VLOOKUP($C77,Tableau1[],6,0))),$C77&lt;&gt;""),"S","")),"")</f>
        <v/>
      </c>
      <c r="AB77" s="74" t="str">
        <f>IFERROR(IF(AB$4=$D77,"x",IF(AND(((AB$4-$D77)/VLOOKUP($C77,Tableau1[],6,0))=INT(((AB$4-$D77)/VLOOKUP($C77,Tableau1[],6,0))),$C77&lt;&gt;""),"S","")),"")</f>
        <v/>
      </c>
      <c r="AC77" s="74" t="str">
        <f>IFERROR(IF(AC$4=$D77,"x",IF(AND(((AC$4-$D77)/VLOOKUP($C77,Tableau1[],6,0))=INT(((AC$4-$D77)/VLOOKUP($C77,Tableau1[],6,0))),$C77&lt;&gt;""),"S","")),"")</f>
        <v/>
      </c>
      <c r="AD77" s="74" t="str">
        <f>IFERROR(IF(AD$4=$D77,"x",IF(AND(((AD$4-$D77)/VLOOKUP($C77,Tableau1[],6,0))=INT(((AD$4-$D77)/VLOOKUP($C77,Tableau1[],6,0))),$C77&lt;&gt;""),"S","")),"")</f>
        <v/>
      </c>
      <c r="AE77" s="74" t="str">
        <f>IFERROR(IF(AE$4=$D77,"x",IF(AND(((AE$4-$D77)/VLOOKUP($C77,Tableau1[],6,0))=INT(((AE$4-$D77)/VLOOKUP($C77,Tableau1[],6,0))),$C77&lt;&gt;""),"S","")),"")</f>
        <v/>
      </c>
      <c r="AF77" s="74" t="str">
        <f>IFERROR(IF(AF$4=$D77,"x",IF(AND(((AF$4-$D77)/VLOOKUP($C77,Tableau1[],6,0))=INT(((AF$4-$D77)/VLOOKUP($C77,Tableau1[],6,0))),$C77&lt;&gt;""),"S","")),"")</f>
        <v/>
      </c>
      <c r="AG77" s="74" t="str">
        <f>IFERROR(IF(AG$4=$D77,"x",IF(AND(((AG$4-$D77)/VLOOKUP($C77,Tableau1[],6,0))=INT(((AG$4-$D77)/VLOOKUP($C77,Tableau1[],6,0))),$C77&lt;&gt;""),"S","")),"")</f>
        <v>S</v>
      </c>
      <c r="AH77" s="90" t="str">
        <f>IFERROR(IF(AH$4=$D77,"x",IF(AND(((AH$4-$D77)/VLOOKUP($C77,Tableau1[],6,0))=INT(((AH$4-$D77)/VLOOKUP($C77,Tableau1[],6,0))),$C77&lt;&gt;""),"S","")),"")</f>
        <v/>
      </c>
      <c r="AI77" s="7"/>
    </row>
    <row r="78" spans="1:35" x14ac:dyDescent="0.25">
      <c r="A78" s="95"/>
      <c r="B78" s="41"/>
      <c r="C78" s="5" t="s">
        <v>157</v>
      </c>
      <c r="D78" s="15">
        <f>IF(ISBLANK(C78),0,VLOOKUP(C78,Tableau1[],2,0))</f>
        <v>0</v>
      </c>
      <c r="E78" s="14">
        <f>IF(ISBLANK(C78),0,VLOOKUP(C78,Tableau1[],7,0))</f>
        <v>5</v>
      </c>
      <c r="F78" s="21">
        <f t="shared" si="7"/>
        <v>2.1666666666666667E-5</v>
      </c>
      <c r="G78" s="76" t="str">
        <f>IFERROR(IF(G$4=$D78,"x",IF(AND(((G$4-$D78)/VLOOKUP($C78,Tableau1[],6,0))=INT(((G$4-$D78)/VLOOKUP($C78,Tableau1[],6,0))),$C78&lt;&gt;""),"S","")),"")</f>
        <v/>
      </c>
      <c r="H78" s="74" t="str">
        <f>IFERROR(IF(H$4=$D78,"x",IF(AND(((H$4-$D78)/VLOOKUP($C78,Tableau1[],6,0))=INT(((H$4-$D78)/VLOOKUP($C78,Tableau1[],6,0))),$C78&lt;&gt;""),"S","")),"")</f>
        <v/>
      </c>
      <c r="I78" s="74" t="str">
        <f>IFERROR(IF(I$4=$D78,"x",IF(AND(((I$4-$D78)/VLOOKUP($C78,Tableau1[],6,0))=INT(((I$4-$D78)/VLOOKUP($C78,Tableau1[],6,0))),$C78&lt;&gt;""),"S","")),"")</f>
        <v/>
      </c>
      <c r="J78" s="74" t="str">
        <f>IFERROR(IF(J$4=$D78,"x",IF(AND(((J$4-$D78)/VLOOKUP($C78,Tableau1[],6,0))=INT(((J$4-$D78)/VLOOKUP($C78,Tableau1[],6,0))),$C78&lt;&gt;""),"S","")),"")</f>
        <v/>
      </c>
      <c r="K78" s="74" t="str">
        <f>IFERROR(IF(K$4=$D78,"x",IF(AND(((K$4-$D78)/VLOOKUP($C78,Tableau1[],6,0))=INT(((K$4-$D78)/VLOOKUP($C78,Tableau1[],6,0))),$C78&lt;&gt;""),"S","")),"")</f>
        <v/>
      </c>
      <c r="L78" s="74" t="str">
        <f>IFERROR(IF(L$4=$D78,"x",IF(AND(((L$4-$D78)/VLOOKUP($C78,Tableau1[],6,0))=INT(((L$4-$D78)/VLOOKUP($C78,Tableau1[],6,0))),$C78&lt;&gt;""),"S","")),"")</f>
        <v>S</v>
      </c>
      <c r="M78" s="74" t="str">
        <f>IFERROR(IF(M$4=$D78,"x",IF(AND(((M$4-$D78)/VLOOKUP($C78,Tableau1[],6,0))=INT(((M$4-$D78)/VLOOKUP($C78,Tableau1[],6,0))),$C78&lt;&gt;""),"S","")),"")</f>
        <v/>
      </c>
      <c r="N78" s="74" t="str">
        <f>IFERROR(IF(N$4=$D78,"x",IF(AND(((N$4-$D78)/VLOOKUP($C78,Tableau1[],6,0))=INT(((N$4-$D78)/VLOOKUP($C78,Tableau1[],6,0))),$C78&lt;&gt;""),"S","")),"")</f>
        <v/>
      </c>
      <c r="O78" s="74" t="str">
        <f>IFERROR(IF(O$4=$D78,"x",IF(AND(((O$4-$D78)/VLOOKUP($C78,Tableau1[],6,0))=INT(((O$4-$D78)/VLOOKUP($C78,Tableau1[],6,0))),$C78&lt;&gt;""),"S","")),"")</f>
        <v/>
      </c>
      <c r="P78" s="74" t="str">
        <f>IFERROR(IF(P$4=$D78,"x",IF(AND(((P$4-$D78)/VLOOKUP($C78,Tableau1[],6,0))=INT(((P$4-$D78)/VLOOKUP($C78,Tableau1[],6,0))),$C78&lt;&gt;""),"S","")),"")</f>
        <v/>
      </c>
      <c r="Q78" s="74" t="str">
        <f>IFERROR(IF(Q$4=$D78,"x",IF(AND(((Q$4-$D78)/VLOOKUP($C78,Tableau1[],6,0))=INT(((Q$4-$D78)/VLOOKUP($C78,Tableau1[],6,0))),$C78&lt;&gt;""),"S","")),"")</f>
        <v/>
      </c>
      <c r="R78" s="74" t="str">
        <f>IFERROR(IF(R$4=$D78,"x",IF(AND(((R$4-$D78)/VLOOKUP($C78,Tableau1[],6,0))=INT(((R$4-$D78)/VLOOKUP($C78,Tableau1[],6,0))),$C78&lt;&gt;""),"S","")),"")</f>
        <v/>
      </c>
      <c r="S78" s="74" t="str">
        <f>IFERROR(IF(S$4=$D78,"x",IF(AND(((S$4-$D78)/VLOOKUP($C78,Tableau1[],6,0))=INT(((S$4-$D78)/VLOOKUP($C78,Tableau1[],6,0))),$C78&lt;&gt;""),"S","")),"")</f>
        <v>S</v>
      </c>
      <c r="T78" s="74" t="str">
        <f>IFERROR(IF(T$4=$D78,"x",IF(AND(((T$4-$D78)/VLOOKUP($C78,Tableau1[],6,0))=INT(((T$4-$D78)/VLOOKUP($C78,Tableau1[],6,0))),$C78&lt;&gt;""),"S","")),"")</f>
        <v/>
      </c>
      <c r="U78" s="74" t="str">
        <f>IFERROR(IF(U$4=$D78,"x",IF(AND(((U$4-$D78)/VLOOKUP($C78,Tableau1[],6,0))=INT(((U$4-$D78)/VLOOKUP($C78,Tableau1[],6,0))),$C78&lt;&gt;""),"S","")),"")</f>
        <v/>
      </c>
      <c r="V78" s="74" t="str">
        <f>IFERROR(IF(V$4=$D78,"x",IF(AND(((V$4-$D78)/VLOOKUP($C78,Tableau1[],6,0))=INT(((V$4-$D78)/VLOOKUP($C78,Tableau1[],6,0))),$C78&lt;&gt;""),"S","")),"")</f>
        <v/>
      </c>
      <c r="W78" s="74" t="str">
        <f>IFERROR(IF(W$4=$D78,"x",IF(AND(((W$4-$D78)/VLOOKUP($C78,Tableau1[],6,0))=INT(((W$4-$D78)/VLOOKUP($C78,Tableau1[],6,0))),$C78&lt;&gt;""),"S","")),"")</f>
        <v/>
      </c>
      <c r="X78" s="74" t="str">
        <f>IFERROR(IF(X$4=$D78,"x",IF(AND(((X$4-$D78)/VLOOKUP($C78,Tableau1[],6,0))=INT(((X$4-$D78)/VLOOKUP($C78,Tableau1[],6,0))),$C78&lt;&gt;""),"S","")),"")</f>
        <v/>
      </c>
      <c r="Y78" s="74" t="str">
        <f>IFERROR(IF(Y$4=$D78,"x",IF(AND(((Y$4-$D78)/VLOOKUP($C78,Tableau1[],6,0))=INT(((Y$4-$D78)/VLOOKUP($C78,Tableau1[],6,0))),$C78&lt;&gt;""),"S","")),"")</f>
        <v/>
      </c>
      <c r="Z78" s="74" t="str">
        <f>IFERROR(IF(Z$4=$D78,"x",IF(AND(((Z$4-$D78)/VLOOKUP($C78,Tableau1[],6,0))=INT(((Z$4-$D78)/VLOOKUP($C78,Tableau1[],6,0))),$C78&lt;&gt;""),"S","")),"")</f>
        <v>S</v>
      </c>
      <c r="AA78" s="74" t="str">
        <f>IFERROR(IF(AA$4=$D78,"x",IF(AND(((AA$4-$D78)/VLOOKUP($C78,Tableau1[],6,0))=INT(((AA$4-$D78)/VLOOKUP($C78,Tableau1[],6,0))),$C78&lt;&gt;""),"S","")),"")</f>
        <v/>
      </c>
      <c r="AB78" s="74" t="str">
        <f>IFERROR(IF(AB$4=$D78,"x",IF(AND(((AB$4-$D78)/VLOOKUP($C78,Tableau1[],6,0))=INT(((AB$4-$D78)/VLOOKUP($C78,Tableau1[],6,0))),$C78&lt;&gt;""),"S","")),"")</f>
        <v/>
      </c>
      <c r="AC78" s="74" t="str">
        <f>IFERROR(IF(AC$4=$D78,"x",IF(AND(((AC$4-$D78)/VLOOKUP($C78,Tableau1[],6,0))=INT(((AC$4-$D78)/VLOOKUP($C78,Tableau1[],6,0))),$C78&lt;&gt;""),"S","")),"")</f>
        <v/>
      </c>
      <c r="AD78" s="74" t="str">
        <f>IFERROR(IF(AD$4=$D78,"x",IF(AND(((AD$4-$D78)/VLOOKUP($C78,Tableau1[],6,0))=INT(((AD$4-$D78)/VLOOKUP($C78,Tableau1[],6,0))),$C78&lt;&gt;""),"S","")),"")</f>
        <v/>
      </c>
      <c r="AE78" s="74" t="str">
        <f>IFERROR(IF(AE$4=$D78,"x",IF(AND(((AE$4-$D78)/VLOOKUP($C78,Tableau1[],6,0))=INT(((AE$4-$D78)/VLOOKUP($C78,Tableau1[],6,0))),$C78&lt;&gt;""),"S","")),"")</f>
        <v/>
      </c>
      <c r="AF78" s="74" t="str">
        <f>IFERROR(IF(AF$4=$D78,"x",IF(AND(((AF$4-$D78)/VLOOKUP($C78,Tableau1[],6,0))=INT(((AF$4-$D78)/VLOOKUP($C78,Tableau1[],6,0))),$C78&lt;&gt;""),"S","")),"")</f>
        <v/>
      </c>
      <c r="AG78" s="74" t="str">
        <f>IFERROR(IF(AG$4=$D78,"x",IF(AND(((AG$4-$D78)/VLOOKUP($C78,Tableau1[],6,0))=INT(((AG$4-$D78)/VLOOKUP($C78,Tableau1[],6,0))),$C78&lt;&gt;""),"S","")),"")</f>
        <v>S</v>
      </c>
      <c r="AH78" s="90" t="str">
        <f>IFERROR(IF(AH$4=$D78,"x",IF(AND(((AH$4-$D78)/VLOOKUP($C78,Tableau1[],6,0))=INT(((AH$4-$D78)/VLOOKUP($C78,Tableau1[],6,0))),$C78&lt;&gt;""),"S","")),"")</f>
        <v/>
      </c>
      <c r="AI78" s="7"/>
    </row>
    <row r="79" spans="1:35" x14ac:dyDescent="0.25">
      <c r="A79" s="95"/>
      <c r="B79" s="41"/>
      <c r="C79" s="5" t="s">
        <v>158</v>
      </c>
      <c r="D79" s="15">
        <f>IF(ISBLANK(C79),0,VLOOKUP(C79,Tableau1[],2,0))</f>
        <v>0</v>
      </c>
      <c r="E79" s="14">
        <f>IF(ISBLANK(C79),0,VLOOKUP(C79,Tableau1[],7,0))</f>
        <v>2</v>
      </c>
      <c r="F79" s="21">
        <f t="shared" si="7"/>
        <v>8.6666666666666661E-6</v>
      </c>
      <c r="G79" s="76" t="str">
        <f>IFERROR(IF(G$4=$D79,"x",IF(AND(((G$4-$D79)/VLOOKUP($C79,Tableau1[],6,0))=INT(((G$4-$D79)/VLOOKUP($C79,Tableau1[],6,0))),$C79&lt;&gt;""),"S","")),"")</f>
        <v/>
      </c>
      <c r="H79" s="74" t="str">
        <f>IFERROR(IF(H$4=$D79,"x",IF(AND(((H$4-$D79)/VLOOKUP($C79,Tableau1[],6,0))=INT(((H$4-$D79)/VLOOKUP($C79,Tableau1[],6,0))),$C79&lt;&gt;""),"S","")),"")</f>
        <v/>
      </c>
      <c r="I79" s="74" t="str">
        <f>IFERROR(IF(I$4=$D79,"x",IF(AND(((I$4-$D79)/VLOOKUP($C79,Tableau1[],6,0))=INT(((I$4-$D79)/VLOOKUP($C79,Tableau1[],6,0))),$C79&lt;&gt;""),"S","")),"")</f>
        <v/>
      </c>
      <c r="J79" s="74" t="str">
        <f>IFERROR(IF(J$4=$D79,"x",IF(AND(((J$4-$D79)/VLOOKUP($C79,Tableau1[],6,0))=INT(((J$4-$D79)/VLOOKUP($C79,Tableau1[],6,0))),$C79&lt;&gt;""),"S","")),"")</f>
        <v/>
      </c>
      <c r="K79" s="74" t="str">
        <f>IFERROR(IF(K$4=$D79,"x",IF(AND(((K$4-$D79)/VLOOKUP($C79,Tableau1[],6,0))=INT(((K$4-$D79)/VLOOKUP($C79,Tableau1[],6,0))),$C79&lt;&gt;""),"S","")),"")</f>
        <v/>
      </c>
      <c r="L79" s="74" t="str">
        <f>IFERROR(IF(L$4=$D79,"x",IF(AND(((L$4-$D79)/VLOOKUP($C79,Tableau1[],6,0))=INT(((L$4-$D79)/VLOOKUP($C79,Tableau1[],6,0))),$C79&lt;&gt;""),"S","")),"")</f>
        <v>S</v>
      </c>
      <c r="M79" s="74" t="str">
        <f>IFERROR(IF(M$4=$D79,"x",IF(AND(((M$4-$D79)/VLOOKUP($C79,Tableau1[],6,0))=INT(((M$4-$D79)/VLOOKUP($C79,Tableau1[],6,0))),$C79&lt;&gt;""),"S","")),"")</f>
        <v/>
      </c>
      <c r="N79" s="74" t="str">
        <f>IFERROR(IF(N$4=$D79,"x",IF(AND(((N$4-$D79)/VLOOKUP($C79,Tableau1[],6,0))=INT(((N$4-$D79)/VLOOKUP($C79,Tableau1[],6,0))),$C79&lt;&gt;""),"S","")),"")</f>
        <v/>
      </c>
      <c r="O79" s="74" t="str">
        <f>IFERROR(IF(O$4=$D79,"x",IF(AND(((O$4-$D79)/VLOOKUP($C79,Tableau1[],6,0))=INT(((O$4-$D79)/VLOOKUP($C79,Tableau1[],6,0))),$C79&lt;&gt;""),"S","")),"")</f>
        <v/>
      </c>
      <c r="P79" s="74" t="str">
        <f>IFERROR(IF(P$4=$D79,"x",IF(AND(((P$4-$D79)/VLOOKUP($C79,Tableau1[],6,0))=INT(((P$4-$D79)/VLOOKUP($C79,Tableau1[],6,0))),$C79&lt;&gt;""),"S","")),"")</f>
        <v/>
      </c>
      <c r="Q79" s="74" t="str">
        <f>IFERROR(IF(Q$4=$D79,"x",IF(AND(((Q$4-$D79)/VLOOKUP($C79,Tableau1[],6,0))=INT(((Q$4-$D79)/VLOOKUP($C79,Tableau1[],6,0))),$C79&lt;&gt;""),"S","")),"")</f>
        <v/>
      </c>
      <c r="R79" s="74" t="str">
        <f>IFERROR(IF(R$4=$D79,"x",IF(AND(((R$4-$D79)/VLOOKUP($C79,Tableau1[],6,0))=INT(((R$4-$D79)/VLOOKUP($C79,Tableau1[],6,0))),$C79&lt;&gt;""),"S","")),"")</f>
        <v/>
      </c>
      <c r="S79" s="74" t="str">
        <f>IFERROR(IF(S$4=$D79,"x",IF(AND(((S$4-$D79)/VLOOKUP($C79,Tableau1[],6,0))=INT(((S$4-$D79)/VLOOKUP($C79,Tableau1[],6,0))),$C79&lt;&gt;""),"S","")),"")</f>
        <v>S</v>
      </c>
      <c r="T79" s="74" t="str">
        <f>IFERROR(IF(T$4=$D79,"x",IF(AND(((T$4-$D79)/VLOOKUP($C79,Tableau1[],6,0))=INT(((T$4-$D79)/VLOOKUP($C79,Tableau1[],6,0))),$C79&lt;&gt;""),"S","")),"")</f>
        <v/>
      </c>
      <c r="U79" s="74" t="str">
        <f>IFERROR(IF(U$4=$D79,"x",IF(AND(((U$4-$D79)/VLOOKUP($C79,Tableau1[],6,0))=INT(((U$4-$D79)/VLOOKUP($C79,Tableau1[],6,0))),$C79&lt;&gt;""),"S","")),"")</f>
        <v/>
      </c>
      <c r="V79" s="74" t="str">
        <f>IFERROR(IF(V$4=$D79,"x",IF(AND(((V$4-$D79)/VLOOKUP($C79,Tableau1[],6,0))=INT(((V$4-$D79)/VLOOKUP($C79,Tableau1[],6,0))),$C79&lt;&gt;""),"S","")),"")</f>
        <v/>
      </c>
      <c r="W79" s="74" t="str">
        <f>IFERROR(IF(W$4=$D79,"x",IF(AND(((W$4-$D79)/VLOOKUP($C79,Tableau1[],6,0))=INT(((W$4-$D79)/VLOOKUP($C79,Tableau1[],6,0))),$C79&lt;&gt;""),"S","")),"")</f>
        <v/>
      </c>
      <c r="X79" s="74" t="str">
        <f>IFERROR(IF(X$4=$D79,"x",IF(AND(((X$4-$D79)/VLOOKUP($C79,Tableau1[],6,0))=INT(((X$4-$D79)/VLOOKUP($C79,Tableau1[],6,0))),$C79&lt;&gt;""),"S","")),"")</f>
        <v/>
      </c>
      <c r="Y79" s="74" t="str">
        <f>IFERROR(IF(Y$4=$D79,"x",IF(AND(((Y$4-$D79)/VLOOKUP($C79,Tableau1[],6,0))=INT(((Y$4-$D79)/VLOOKUP($C79,Tableau1[],6,0))),$C79&lt;&gt;""),"S","")),"")</f>
        <v/>
      </c>
      <c r="Z79" s="74" t="str">
        <f>IFERROR(IF(Z$4=$D79,"x",IF(AND(((Z$4-$D79)/VLOOKUP($C79,Tableau1[],6,0))=INT(((Z$4-$D79)/VLOOKUP($C79,Tableau1[],6,0))),$C79&lt;&gt;""),"S","")),"")</f>
        <v>S</v>
      </c>
      <c r="AA79" s="74" t="str">
        <f>IFERROR(IF(AA$4=$D79,"x",IF(AND(((AA$4-$D79)/VLOOKUP($C79,Tableau1[],6,0))=INT(((AA$4-$D79)/VLOOKUP($C79,Tableau1[],6,0))),$C79&lt;&gt;""),"S","")),"")</f>
        <v/>
      </c>
      <c r="AB79" s="74" t="str">
        <f>IFERROR(IF(AB$4=$D79,"x",IF(AND(((AB$4-$D79)/VLOOKUP($C79,Tableau1[],6,0))=INT(((AB$4-$D79)/VLOOKUP($C79,Tableau1[],6,0))),$C79&lt;&gt;""),"S","")),"")</f>
        <v/>
      </c>
      <c r="AC79" s="74" t="str">
        <f>IFERROR(IF(AC$4=$D79,"x",IF(AND(((AC$4-$D79)/VLOOKUP($C79,Tableau1[],6,0))=INT(((AC$4-$D79)/VLOOKUP($C79,Tableau1[],6,0))),$C79&lt;&gt;""),"S","")),"")</f>
        <v/>
      </c>
      <c r="AD79" s="74" t="str">
        <f>IFERROR(IF(AD$4=$D79,"x",IF(AND(((AD$4-$D79)/VLOOKUP($C79,Tableau1[],6,0))=INT(((AD$4-$D79)/VLOOKUP($C79,Tableau1[],6,0))),$C79&lt;&gt;""),"S","")),"")</f>
        <v/>
      </c>
      <c r="AE79" s="74" t="str">
        <f>IFERROR(IF(AE$4=$D79,"x",IF(AND(((AE$4-$D79)/VLOOKUP($C79,Tableau1[],6,0))=INT(((AE$4-$D79)/VLOOKUP($C79,Tableau1[],6,0))),$C79&lt;&gt;""),"S","")),"")</f>
        <v/>
      </c>
      <c r="AF79" s="74" t="str">
        <f>IFERROR(IF(AF$4=$D79,"x",IF(AND(((AF$4-$D79)/VLOOKUP($C79,Tableau1[],6,0))=INT(((AF$4-$D79)/VLOOKUP($C79,Tableau1[],6,0))),$C79&lt;&gt;""),"S","")),"")</f>
        <v/>
      </c>
      <c r="AG79" s="74" t="str">
        <f>IFERROR(IF(AG$4=$D79,"x",IF(AND(((AG$4-$D79)/VLOOKUP($C79,Tableau1[],6,0))=INT(((AG$4-$D79)/VLOOKUP($C79,Tableau1[],6,0))),$C79&lt;&gt;""),"S","")),"")</f>
        <v>S</v>
      </c>
      <c r="AH79" s="90" t="str">
        <f>IFERROR(IF(AH$4=$D79,"x",IF(AND(((AH$4-$D79)/VLOOKUP($C79,Tableau1[],6,0))=INT(((AH$4-$D79)/VLOOKUP($C79,Tableau1[],6,0))),$C79&lt;&gt;""),"S","")),"")</f>
        <v/>
      </c>
      <c r="AI79" s="7"/>
    </row>
    <row r="80" spans="1:35" x14ac:dyDescent="0.25">
      <c r="A80" s="95"/>
      <c r="B80" s="41"/>
      <c r="C80" s="5" t="s">
        <v>159</v>
      </c>
      <c r="D80" s="15">
        <f>IF(ISBLANK(C80),0,VLOOKUP(C80,Tableau1[],2,0))</f>
        <v>0</v>
      </c>
      <c r="E80" s="14">
        <f>IF(ISBLANK(C80),0,VLOOKUP(C80,Tableau1[],7,0))</f>
        <v>20</v>
      </c>
      <c r="F80" s="21">
        <f t="shared" si="7"/>
        <v>8.6666666666666668E-5</v>
      </c>
      <c r="G80" s="76" t="str">
        <f>IFERROR(IF(G$4=$D80,"x",IF(AND(((G$4-$D80)/VLOOKUP($C80,Tableau1[],6,0))=INT(((G$4-$D80)/VLOOKUP($C80,Tableau1[],6,0))),$C80&lt;&gt;""),"S","")),"")</f>
        <v/>
      </c>
      <c r="H80" s="74" t="str">
        <f>IFERROR(IF(H$4=$D80,"x",IF(AND(((H$4-$D80)/VLOOKUP($C80,Tableau1[],6,0))=INT(((H$4-$D80)/VLOOKUP($C80,Tableau1[],6,0))),$C80&lt;&gt;""),"S","")),"")</f>
        <v/>
      </c>
      <c r="I80" s="74" t="str">
        <f>IFERROR(IF(I$4=$D80,"x",IF(AND(((I$4-$D80)/VLOOKUP($C80,Tableau1[],6,0))=INT(((I$4-$D80)/VLOOKUP($C80,Tableau1[],6,0))),$C80&lt;&gt;""),"S","")),"")</f>
        <v/>
      </c>
      <c r="J80" s="74" t="str">
        <f>IFERROR(IF(J$4=$D80,"x",IF(AND(((J$4-$D80)/VLOOKUP($C80,Tableau1[],6,0))=INT(((J$4-$D80)/VLOOKUP($C80,Tableau1[],6,0))),$C80&lt;&gt;""),"S","")),"")</f>
        <v/>
      </c>
      <c r="K80" s="74" t="str">
        <f>IFERROR(IF(K$4=$D80,"x",IF(AND(((K$4-$D80)/VLOOKUP($C80,Tableau1[],6,0))=INT(((K$4-$D80)/VLOOKUP($C80,Tableau1[],6,0))),$C80&lt;&gt;""),"S","")),"")</f>
        <v/>
      </c>
      <c r="L80" s="74" t="str">
        <f>IFERROR(IF(L$4=$D80,"x",IF(AND(((L$4-$D80)/VLOOKUP($C80,Tableau1[],6,0))=INT(((L$4-$D80)/VLOOKUP($C80,Tableau1[],6,0))),$C80&lt;&gt;""),"S","")),"")</f>
        <v>S</v>
      </c>
      <c r="M80" s="74" t="str">
        <f>IFERROR(IF(M$4=$D80,"x",IF(AND(((M$4-$D80)/VLOOKUP($C80,Tableau1[],6,0))=INT(((M$4-$D80)/VLOOKUP($C80,Tableau1[],6,0))),$C80&lt;&gt;""),"S","")),"")</f>
        <v/>
      </c>
      <c r="N80" s="74" t="str">
        <f>IFERROR(IF(N$4=$D80,"x",IF(AND(((N$4-$D80)/VLOOKUP($C80,Tableau1[],6,0))=INT(((N$4-$D80)/VLOOKUP($C80,Tableau1[],6,0))),$C80&lt;&gt;""),"S","")),"")</f>
        <v/>
      </c>
      <c r="O80" s="74" t="str">
        <f>IFERROR(IF(O$4=$D80,"x",IF(AND(((O$4-$D80)/VLOOKUP($C80,Tableau1[],6,0))=INT(((O$4-$D80)/VLOOKUP($C80,Tableau1[],6,0))),$C80&lt;&gt;""),"S","")),"")</f>
        <v/>
      </c>
      <c r="P80" s="74" t="str">
        <f>IFERROR(IF(P$4=$D80,"x",IF(AND(((P$4-$D80)/VLOOKUP($C80,Tableau1[],6,0))=INT(((P$4-$D80)/VLOOKUP($C80,Tableau1[],6,0))),$C80&lt;&gt;""),"S","")),"")</f>
        <v/>
      </c>
      <c r="Q80" s="74" t="str">
        <f>IFERROR(IF(Q$4=$D80,"x",IF(AND(((Q$4-$D80)/VLOOKUP($C80,Tableau1[],6,0))=INT(((Q$4-$D80)/VLOOKUP($C80,Tableau1[],6,0))),$C80&lt;&gt;""),"S","")),"")</f>
        <v/>
      </c>
      <c r="R80" s="74" t="str">
        <f>IFERROR(IF(R$4=$D80,"x",IF(AND(((R$4-$D80)/VLOOKUP($C80,Tableau1[],6,0))=INT(((R$4-$D80)/VLOOKUP($C80,Tableau1[],6,0))),$C80&lt;&gt;""),"S","")),"")</f>
        <v/>
      </c>
      <c r="S80" s="74" t="str">
        <f>IFERROR(IF(S$4=$D80,"x",IF(AND(((S$4-$D80)/VLOOKUP($C80,Tableau1[],6,0))=INT(((S$4-$D80)/VLOOKUP($C80,Tableau1[],6,0))),$C80&lt;&gt;""),"S","")),"")</f>
        <v>S</v>
      </c>
      <c r="T80" s="74" t="str">
        <f>IFERROR(IF(T$4=$D80,"x",IF(AND(((T$4-$D80)/VLOOKUP($C80,Tableau1[],6,0))=INT(((T$4-$D80)/VLOOKUP($C80,Tableau1[],6,0))),$C80&lt;&gt;""),"S","")),"")</f>
        <v/>
      </c>
      <c r="U80" s="74" t="str">
        <f>IFERROR(IF(U$4=$D80,"x",IF(AND(((U$4-$D80)/VLOOKUP($C80,Tableau1[],6,0))=INT(((U$4-$D80)/VLOOKUP($C80,Tableau1[],6,0))),$C80&lt;&gt;""),"S","")),"")</f>
        <v/>
      </c>
      <c r="V80" s="74" t="str">
        <f>IFERROR(IF(V$4=$D80,"x",IF(AND(((V$4-$D80)/VLOOKUP($C80,Tableau1[],6,0))=INT(((V$4-$D80)/VLOOKUP($C80,Tableau1[],6,0))),$C80&lt;&gt;""),"S","")),"")</f>
        <v/>
      </c>
      <c r="W80" s="74" t="str">
        <f>IFERROR(IF(W$4=$D80,"x",IF(AND(((W$4-$D80)/VLOOKUP($C80,Tableau1[],6,0))=INT(((W$4-$D80)/VLOOKUP($C80,Tableau1[],6,0))),$C80&lt;&gt;""),"S","")),"")</f>
        <v/>
      </c>
      <c r="X80" s="74" t="str">
        <f>IFERROR(IF(X$4=$D80,"x",IF(AND(((X$4-$D80)/VLOOKUP($C80,Tableau1[],6,0))=INT(((X$4-$D80)/VLOOKUP($C80,Tableau1[],6,0))),$C80&lt;&gt;""),"S","")),"")</f>
        <v/>
      </c>
      <c r="Y80" s="74" t="str">
        <f>IFERROR(IF(Y$4=$D80,"x",IF(AND(((Y$4-$D80)/VLOOKUP($C80,Tableau1[],6,0))=INT(((Y$4-$D80)/VLOOKUP($C80,Tableau1[],6,0))),$C80&lt;&gt;""),"S","")),"")</f>
        <v/>
      </c>
      <c r="Z80" s="74" t="str">
        <f>IFERROR(IF(Z$4=$D80,"x",IF(AND(((Z$4-$D80)/VLOOKUP($C80,Tableau1[],6,0))=INT(((Z$4-$D80)/VLOOKUP($C80,Tableau1[],6,0))),$C80&lt;&gt;""),"S","")),"")</f>
        <v>S</v>
      </c>
      <c r="AA80" s="74" t="str">
        <f>IFERROR(IF(AA$4=$D80,"x",IF(AND(((AA$4-$D80)/VLOOKUP($C80,Tableau1[],6,0))=INT(((AA$4-$D80)/VLOOKUP($C80,Tableau1[],6,0))),$C80&lt;&gt;""),"S","")),"")</f>
        <v/>
      </c>
      <c r="AB80" s="74" t="str">
        <f>IFERROR(IF(AB$4=$D80,"x",IF(AND(((AB$4-$D80)/VLOOKUP($C80,Tableau1[],6,0))=INT(((AB$4-$D80)/VLOOKUP($C80,Tableau1[],6,0))),$C80&lt;&gt;""),"S","")),"")</f>
        <v/>
      </c>
      <c r="AC80" s="74" t="str">
        <f>IFERROR(IF(AC$4=$D80,"x",IF(AND(((AC$4-$D80)/VLOOKUP($C80,Tableau1[],6,0))=INT(((AC$4-$D80)/VLOOKUP($C80,Tableau1[],6,0))),$C80&lt;&gt;""),"S","")),"")</f>
        <v/>
      </c>
      <c r="AD80" s="74" t="str">
        <f>IFERROR(IF(AD$4=$D80,"x",IF(AND(((AD$4-$D80)/VLOOKUP($C80,Tableau1[],6,0))=INT(((AD$4-$D80)/VLOOKUP($C80,Tableau1[],6,0))),$C80&lt;&gt;""),"S","")),"")</f>
        <v/>
      </c>
      <c r="AE80" s="74" t="str">
        <f>IFERROR(IF(AE$4=$D80,"x",IF(AND(((AE$4-$D80)/VLOOKUP($C80,Tableau1[],6,0))=INT(((AE$4-$D80)/VLOOKUP($C80,Tableau1[],6,0))),$C80&lt;&gt;""),"S","")),"")</f>
        <v/>
      </c>
      <c r="AF80" s="74" t="str">
        <f>IFERROR(IF(AF$4=$D80,"x",IF(AND(((AF$4-$D80)/VLOOKUP($C80,Tableau1[],6,0))=INT(((AF$4-$D80)/VLOOKUP($C80,Tableau1[],6,0))),$C80&lt;&gt;""),"S","")),"")</f>
        <v/>
      </c>
      <c r="AG80" s="74" t="str">
        <f>IFERROR(IF(AG$4=$D80,"x",IF(AND(((AG$4-$D80)/VLOOKUP($C80,Tableau1[],6,0))=INT(((AG$4-$D80)/VLOOKUP($C80,Tableau1[],6,0))),$C80&lt;&gt;""),"S","")),"")</f>
        <v>S</v>
      </c>
      <c r="AH80" s="90" t="str">
        <f>IFERROR(IF(AH$4=$D80,"x",IF(AND(((AH$4-$D80)/VLOOKUP($C80,Tableau1[],6,0))=INT(((AH$4-$D80)/VLOOKUP($C80,Tableau1[],6,0))),$C80&lt;&gt;""),"S","")),"")</f>
        <v/>
      </c>
      <c r="AI80" s="7"/>
    </row>
    <row r="81" spans="1:35" x14ac:dyDescent="0.25">
      <c r="A81" s="95"/>
      <c r="B81" s="41"/>
      <c r="C81" s="5" t="s">
        <v>160</v>
      </c>
      <c r="D81" s="15">
        <f>IF(ISBLANK(C81),0,VLOOKUP(C81,Tableau1[],2,0))</f>
        <v>0</v>
      </c>
      <c r="E81" s="14">
        <f>IF(ISBLANK(C81),0,VLOOKUP(C81,Tableau1[],7,0))</f>
        <v>20</v>
      </c>
      <c r="F81" s="21">
        <f t="shared" si="7"/>
        <v>8.6666666666666668E-5</v>
      </c>
      <c r="G81" s="76" t="str">
        <f>IFERROR(IF(G$4=$D81,"x",IF(AND(((G$4-$D81)/VLOOKUP($C81,Tableau1[],6,0))=INT(((G$4-$D81)/VLOOKUP($C81,Tableau1[],6,0))),$C81&lt;&gt;""),"S","")),"")</f>
        <v/>
      </c>
      <c r="H81" s="74" t="str">
        <f>IFERROR(IF(H$4=$D81,"x",IF(AND(((H$4-$D81)/VLOOKUP($C81,Tableau1[],6,0))=INT(((H$4-$D81)/VLOOKUP($C81,Tableau1[],6,0))),$C81&lt;&gt;""),"S","")),"")</f>
        <v/>
      </c>
      <c r="I81" s="74" t="str">
        <f>IFERROR(IF(I$4=$D81,"x",IF(AND(((I$4-$D81)/VLOOKUP($C81,Tableau1[],6,0))=INT(((I$4-$D81)/VLOOKUP($C81,Tableau1[],6,0))),$C81&lt;&gt;""),"S","")),"")</f>
        <v/>
      </c>
      <c r="J81" s="74" t="str">
        <f>IFERROR(IF(J$4=$D81,"x",IF(AND(((J$4-$D81)/VLOOKUP($C81,Tableau1[],6,0))=INT(((J$4-$D81)/VLOOKUP($C81,Tableau1[],6,0))),$C81&lt;&gt;""),"S","")),"")</f>
        <v/>
      </c>
      <c r="K81" s="74" t="str">
        <f>IFERROR(IF(K$4=$D81,"x",IF(AND(((K$4-$D81)/VLOOKUP($C81,Tableau1[],6,0))=INT(((K$4-$D81)/VLOOKUP($C81,Tableau1[],6,0))),$C81&lt;&gt;""),"S","")),"")</f>
        <v/>
      </c>
      <c r="L81" s="74" t="str">
        <f>IFERROR(IF(L$4=$D81,"x",IF(AND(((L$4-$D81)/VLOOKUP($C81,Tableau1[],6,0))=INT(((L$4-$D81)/VLOOKUP($C81,Tableau1[],6,0))),$C81&lt;&gt;""),"S","")),"")</f>
        <v/>
      </c>
      <c r="M81" s="74" t="str">
        <f>IFERROR(IF(M$4=$D81,"x",IF(AND(((M$4-$D81)/VLOOKUP($C81,Tableau1[],6,0))=INT(((M$4-$D81)/VLOOKUP($C81,Tableau1[],6,0))),$C81&lt;&gt;""),"S","")),"")</f>
        <v/>
      </c>
      <c r="N81" s="74" t="str">
        <f>IFERROR(IF(N$4=$D81,"x",IF(AND(((N$4-$D81)/VLOOKUP($C81,Tableau1[],6,0))=INT(((N$4-$D81)/VLOOKUP($C81,Tableau1[],6,0))),$C81&lt;&gt;""),"S","")),"")</f>
        <v/>
      </c>
      <c r="O81" s="74" t="str">
        <f>IFERROR(IF(O$4=$D81,"x",IF(AND(((O$4-$D81)/VLOOKUP($C81,Tableau1[],6,0))=INT(((O$4-$D81)/VLOOKUP($C81,Tableau1[],6,0))),$C81&lt;&gt;""),"S","")),"")</f>
        <v/>
      </c>
      <c r="P81" s="74" t="str">
        <f>IFERROR(IF(P$4=$D81,"x",IF(AND(((P$4-$D81)/VLOOKUP($C81,Tableau1[],6,0))=INT(((P$4-$D81)/VLOOKUP($C81,Tableau1[],6,0))),$C81&lt;&gt;""),"S","")),"")</f>
        <v/>
      </c>
      <c r="Q81" s="74" t="str">
        <f>IFERROR(IF(Q$4=$D81,"x",IF(AND(((Q$4-$D81)/VLOOKUP($C81,Tableau1[],6,0))=INT(((Q$4-$D81)/VLOOKUP($C81,Tableau1[],6,0))),$C81&lt;&gt;""),"S","")),"")</f>
        <v>S</v>
      </c>
      <c r="R81" s="74" t="str">
        <f>IFERROR(IF(R$4=$D81,"x",IF(AND(((R$4-$D81)/VLOOKUP($C81,Tableau1[],6,0))=INT(((R$4-$D81)/VLOOKUP($C81,Tableau1[],6,0))),$C81&lt;&gt;""),"S","")),"")</f>
        <v/>
      </c>
      <c r="S81" s="74" t="str">
        <f>IFERROR(IF(S$4=$D81,"x",IF(AND(((S$4-$D81)/VLOOKUP($C81,Tableau1[],6,0))=INT(((S$4-$D81)/VLOOKUP($C81,Tableau1[],6,0))),$C81&lt;&gt;""),"S","")),"")</f>
        <v/>
      </c>
      <c r="T81" s="74" t="str">
        <f>IFERROR(IF(T$4=$D81,"x",IF(AND(((T$4-$D81)/VLOOKUP($C81,Tableau1[],6,0))=INT(((T$4-$D81)/VLOOKUP($C81,Tableau1[],6,0))),$C81&lt;&gt;""),"S","")),"")</f>
        <v/>
      </c>
      <c r="U81" s="74" t="str">
        <f>IFERROR(IF(U$4=$D81,"x",IF(AND(((U$4-$D81)/VLOOKUP($C81,Tableau1[],6,0))=INT(((U$4-$D81)/VLOOKUP($C81,Tableau1[],6,0))),$C81&lt;&gt;""),"S","")),"")</f>
        <v/>
      </c>
      <c r="V81" s="74" t="str">
        <f>IFERROR(IF(V$4=$D81,"x",IF(AND(((V$4-$D81)/VLOOKUP($C81,Tableau1[],6,0))=INT(((V$4-$D81)/VLOOKUP($C81,Tableau1[],6,0))),$C81&lt;&gt;""),"S","")),"")</f>
        <v/>
      </c>
      <c r="W81" s="74" t="str">
        <f>IFERROR(IF(W$4=$D81,"x",IF(AND(((W$4-$D81)/VLOOKUP($C81,Tableau1[],6,0))=INT(((W$4-$D81)/VLOOKUP($C81,Tableau1[],6,0))),$C81&lt;&gt;""),"S","")),"")</f>
        <v/>
      </c>
      <c r="X81" s="74" t="str">
        <f>IFERROR(IF(X$4=$D81,"x",IF(AND(((X$4-$D81)/VLOOKUP($C81,Tableau1[],6,0))=INT(((X$4-$D81)/VLOOKUP($C81,Tableau1[],6,0))),$C81&lt;&gt;""),"S","")),"")</f>
        <v/>
      </c>
      <c r="Y81" s="74" t="str">
        <f>IFERROR(IF(Y$4=$D81,"x",IF(AND(((Y$4-$D81)/VLOOKUP($C81,Tableau1[],6,0))=INT(((Y$4-$D81)/VLOOKUP($C81,Tableau1[],6,0))),$C81&lt;&gt;""),"S","")),"")</f>
        <v/>
      </c>
      <c r="Z81" s="74" t="str">
        <f>IFERROR(IF(Z$4=$D81,"x",IF(AND(((Z$4-$D81)/VLOOKUP($C81,Tableau1[],6,0))=INT(((Z$4-$D81)/VLOOKUP($C81,Tableau1[],6,0))),$C81&lt;&gt;""),"S","")),"")</f>
        <v/>
      </c>
      <c r="AA81" s="74" t="str">
        <f>IFERROR(IF(AA$4=$D81,"x",IF(AND(((AA$4-$D81)/VLOOKUP($C81,Tableau1[],6,0))=INT(((AA$4-$D81)/VLOOKUP($C81,Tableau1[],6,0))),$C81&lt;&gt;""),"S","")),"")</f>
        <v/>
      </c>
      <c r="AB81" s="74" t="str">
        <f>IFERROR(IF(AB$4=$D81,"x",IF(AND(((AB$4-$D81)/VLOOKUP($C81,Tableau1[],6,0))=INT(((AB$4-$D81)/VLOOKUP($C81,Tableau1[],6,0))),$C81&lt;&gt;""),"S","")),"")</f>
        <v/>
      </c>
      <c r="AC81" s="74" t="str">
        <f>IFERROR(IF(AC$4=$D81,"x",IF(AND(((AC$4-$D81)/VLOOKUP($C81,Tableau1[],6,0))=INT(((AC$4-$D81)/VLOOKUP($C81,Tableau1[],6,0))),$C81&lt;&gt;""),"S","")),"")</f>
        <v/>
      </c>
      <c r="AD81" s="74" t="str">
        <f>IFERROR(IF(AD$4=$D81,"x",IF(AND(((AD$4-$D81)/VLOOKUP($C81,Tableau1[],6,0))=INT(((AD$4-$D81)/VLOOKUP($C81,Tableau1[],6,0))),$C81&lt;&gt;""),"S","")),"")</f>
        <v/>
      </c>
      <c r="AE81" s="74" t="str">
        <f>IFERROR(IF(AE$4=$D81,"x",IF(AND(((AE$4-$D81)/VLOOKUP($C81,Tableau1[],6,0))=INT(((AE$4-$D81)/VLOOKUP($C81,Tableau1[],6,0))),$C81&lt;&gt;""),"S","")),"")</f>
        <v/>
      </c>
      <c r="AF81" s="74" t="str">
        <f>IFERROR(IF(AF$4=$D81,"x",IF(AND(((AF$4-$D81)/VLOOKUP($C81,Tableau1[],6,0))=INT(((AF$4-$D81)/VLOOKUP($C81,Tableau1[],6,0))),$C81&lt;&gt;""),"S","")),"")</f>
        <v>S</v>
      </c>
      <c r="AG81" s="74" t="str">
        <f>IFERROR(IF(AG$4=$D81,"x",IF(AND(((AG$4-$D81)/VLOOKUP($C81,Tableau1[],6,0))=INT(((AG$4-$D81)/VLOOKUP($C81,Tableau1[],6,0))),$C81&lt;&gt;""),"S","")),"")</f>
        <v/>
      </c>
      <c r="AH81" s="90" t="str">
        <f>IFERROR(IF(AH$4=$D81,"x",IF(AND(((AH$4-$D81)/VLOOKUP($C81,Tableau1[],6,0))=INT(((AH$4-$D81)/VLOOKUP($C81,Tableau1[],6,0))),$C81&lt;&gt;""),"S","")),"")</f>
        <v/>
      </c>
      <c r="AI81" s="7"/>
    </row>
    <row r="82" spans="1:35" x14ac:dyDescent="0.25">
      <c r="A82" s="95"/>
      <c r="B82" s="41"/>
      <c r="C82" s="5" t="s">
        <v>161</v>
      </c>
      <c r="D82" s="15"/>
      <c r="E82" s="14">
        <f>IF(ISBLANK(C82),0,VLOOKUP(C82,Tableau1[],7,0))</f>
        <v>10</v>
      </c>
      <c r="F82" s="21">
        <f t="shared" si="7"/>
        <v>4.3333333333333334E-5</v>
      </c>
      <c r="G82" s="76" t="str">
        <f>IFERROR(IF(G$4=$D82,"x",IF(AND(((G$4-$D82)/VLOOKUP($C82,Tableau1[],6,0))=INT(((G$4-$D82)/VLOOKUP($C82,Tableau1[],6,0))),$C82&lt;&gt;""),"S","")),"")</f>
        <v/>
      </c>
      <c r="H82" s="74" t="str">
        <f>IFERROR(IF(H$4=$D82,"x",IF(AND(((H$4-$D82)/VLOOKUP($C82,Tableau1[],6,0))=INT(((H$4-$D82)/VLOOKUP($C82,Tableau1[],6,0))),$C82&lt;&gt;""),"S","")),"")</f>
        <v/>
      </c>
      <c r="I82" s="74" t="str">
        <f>IFERROR(IF(I$4=$D82,"x",IF(AND(((I$4-$D82)/VLOOKUP($C82,Tableau1[],6,0))=INT(((I$4-$D82)/VLOOKUP($C82,Tableau1[],6,0))),$C82&lt;&gt;""),"S","")),"")</f>
        <v/>
      </c>
      <c r="J82" s="74" t="str">
        <f>IFERROR(IF(J$4=$D82,"x",IF(AND(((J$4-$D82)/VLOOKUP($C82,Tableau1[],6,0))=INT(((J$4-$D82)/VLOOKUP($C82,Tableau1[],6,0))),$C82&lt;&gt;""),"S","")),"")</f>
        <v/>
      </c>
      <c r="K82" s="74" t="str">
        <f>IFERROR(IF(K$4=$D82,"x",IF(AND(((K$4-$D82)/VLOOKUP($C82,Tableau1[],6,0))=INT(((K$4-$D82)/VLOOKUP($C82,Tableau1[],6,0))),$C82&lt;&gt;""),"S","")),"")</f>
        <v/>
      </c>
      <c r="L82" s="74" t="str">
        <f>IFERROR(IF(L$4=$D82,"x",IF(AND(((L$4-$D82)/VLOOKUP($C82,Tableau1[],6,0))=INT(((L$4-$D82)/VLOOKUP($C82,Tableau1[],6,0))),$C82&lt;&gt;""),"S","")),"")</f>
        <v/>
      </c>
      <c r="M82" s="74" t="str">
        <f>IFERROR(IF(M$4=$D82,"x",IF(AND(((M$4-$D82)/VLOOKUP($C82,Tableau1[],6,0))=INT(((M$4-$D82)/VLOOKUP($C82,Tableau1[],6,0))),$C82&lt;&gt;""),"S","")),"")</f>
        <v/>
      </c>
      <c r="N82" s="74" t="str">
        <f>IFERROR(IF(N$4=$D82,"x",IF(AND(((N$4-$D82)/VLOOKUP($C82,Tableau1[],6,0))=INT(((N$4-$D82)/VLOOKUP($C82,Tableau1[],6,0))),$C82&lt;&gt;""),"S","")),"")</f>
        <v/>
      </c>
      <c r="O82" s="74" t="str">
        <f>IFERROR(IF(O$4=$D82,"x",IF(AND(((O$4-$D82)/VLOOKUP($C82,Tableau1[],6,0))=INT(((O$4-$D82)/VLOOKUP($C82,Tableau1[],6,0))),$C82&lt;&gt;""),"S","")),"")</f>
        <v/>
      </c>
      <c r="P82" s="74" t="str">
        <f>IFERROR(IF(P$4=$D82,"x",IF(AND(((P$4-$D82)/VLOOKUP($C82,Tableau1[],6,0))=INT(((P$4-$D82)/VLOOKUP($C82,Tableau1[],6,0))),$C82&lt;&gt;""),"S","")),"")</f>
        <v/>
      </c>
      <c r="Q82" s="74" t="str">
        <f>IFERROR(IF(Q$4=$D82,"x",IF(AND(((Q$4-$D82)/VLOOKUP($C82,Tableau1[],6,0))=INT(((Q$4-$D82)/VLOOKUP($C82,Tableau1[],6,0))),$C82&lt;&gt;""),"S","")),"")</f>
        <v>S</v>
      </c>
      <c r="R82" s="74" t="str">
        <f>IFERROR(IF(R$4=$D82,"x",IF(AND(((R$4-$D82)/VLOOKUP($C82,Tableau1[],6,0))=INT(((R$4-$D82)/VLOOKUP($C82,Tableau1[],6,0))),$C82&lt;&gt;""),"S","")),"")</f>
        <v/>
      </c>
      <c r="S82" s="74" t="str">
        <f>IFERROR(IF(S$4=$D82,"x",IF(AND(((S$4-$D82)/VLOOKUP($C82,Tableau1[],6,0))=INT(((S$4-$D82)/VLOOKUP($C82,Tableau1[],6,0))),$C82&lt;&gt;""),"S","")),"")</f>
        <v/>
      </c>
      <c r="T82" s="74" t="str">
        <f>IFERROR(IF(T$4=$D82,"x",IF(AND(((T$4-$D82)/VLOOKUP($C82,Tableau1[],6,0))=INT(((T$4-$D82)/VLOOKUP($C82,Tableau1[],6,0))),$C82&lt;&gt;""),"S","")),"")</f>
        <v/>
      </c>
      <c r="U82" s="74" t="str">
        <f>IFERROR(IF(U$4=$D82,"x",IF(AND(((U$4-$D82)/VLOOKUP($C82,Tableau1[],6,0))=INT(((U$4-$D82)/VLOOKUP($C82,Tableau1[],6,0))),$C82&lt;&gt;""),"S","")),"")</f>
        <v/>
      </c>
      <c r="V82" s="74" t="str">
        <f>IFERROR(IF(V$4=$D82,"x",IF(AND(((V$4-$D82)/VLOOKUP($C82,Tableau1[],6,0))=INT(((V$4-$D82)/VLOOKUP($C82,Tableau1[],6,0))),$C82&lt;&gt;""),"S","")),"")</f>
        <v/>
      </c>
      <c r="W82" s="74" t="str">
        <f>IFERROR(IF(W$4=$D82,"x",IF(AND(((W$4-$D82)/VLOOKUP($C82,Tableau1[],6,0))=INT(((W$4-$D82)/VLOOKUP($C82,Tableau1[],6,0))),$C82&lt;&gt;""),"S","")),"")</f>
        <v/>
      </c>
      <c r="X82" s="74" t="str">
        <f>IFERROR(IF(X$4=$D82,"x",IF(AND(((X$4-$D82)/VLOOKUP($C82,Tableau1[],6,0))=INT(((X$4-$D82)/VLOOKUP($C82,Tableau1[],6,0))),$C82&lt;&gt;""),"S","")),"")</f>
        <v/>
      </c>
      <c r="Y82" s="74" t="str">
        <f>IFERROR(IF(Y$4=$D82,"x",IF(AND(((Y$4-$D82)/VLOOKUP($C82,Tableau1[],6,0))=INT(((Y$4-$D82)/VLOOKUP($C82,Tableau1[],6,0))),$C82&lt;&gt;""),"S","")),"")</f>
        <v/>
      </c>
      <c r="Z82" s="74" t="str">
        <f>IFERROR(IF(Z$4=$D82,"x",IF(AND(((Z$4-$D82)/VLOOKUP($C82,Tableau1[],6,0))=INT(((Z$4-$D82)/VLOOKUP($C82,Tableau1[],6,0))),$C82&lt;&gt;""),"S","")),"")</f>
        <v/>
      </c>
      <c r="AA82" s="74" t="str">
        <f>IFERROR(IF(AA$4=$D82,"x",IF(AND(((AA$4-$D82)/VLOOKUP($C82,Tableau1[],6,0))=INT(((AA$4-$D82)/VLOOKUP($C82,Tableau1[],6,0))),$C82&lt;&gt;""),"S","")),"")</f>
        <v/>
      </c>
      <c r="AB82" s="74" t="str">
        <f>IFERROR(IF(AB$4=$D82,"x",IF(AND(((AB$4-$D82)/VLOOKUP($C82,Tableau1[],6,0))=INT(((AB$4-$D82)/VLOOKUP($C82,Tableau1[],6,0))),$C82&lt;&gt;""),"S","")),"")</f>
        <v/>
      </c>
      <c r="AC82" s="74" t="str">
        <f>IFERROR(IF(AC$4=$D82,"x",IF(AND(((AC$4-$D82)/VLOOKUP($C82,Tableau1[],6,0))=INT(((AC$4-$D82)/VLOOKUP($C82,Tableau1[],6,0))),$C82&lt;&gt;""),"S","")),"")</f>
        <v/>
      </c>
      <c r="AD82" s="74" t="str">
        <f>IFERROR(IF(AD$4=$D82,"x",IF(AND(((AD$4-$D82)/VLOOKUP($C82,Tableau1[],6,0))=INT(((AD$4-$D82)/VLOOKUP($C82,Tableau1[],6,0))),$C82&lt;&gt;""),"S","")),"")</f>
        <v/>
      </c>
      <c r="AE82" s="74" t="str">
        <f>IFERROR(IF(AE$4=$D82,"x",IF(AND(((AE$4-$D82)/VLOOKUP($C82,Tableau1[],6,0))=INT(((AE$4-$D82)/VLOOKUP($C82,Tableau1[],6,0))),$C82&lt;&gt;""),"S","")),"")</f>
        <v/>
      </c>
      <c r="AF82" s="74" t="str">
        <f>IFERROR(IF(AF$4=$D82,"x",IF(AND(((AF$4-$D82)/VLOOKUP($C82,Tableau1[],6,0))=INT(((AF$4-$D82)/VLOOKUP($C82,Tableau1[],6,0))),$C82&lt;&gt;""),"S","")),"")</f>
        <v>S</v>
      </c>
      <c r="AG82" s="74" t="str">
        <f>IFERROR(IF(AG$4=$D82,"x",IF(AND(((AG$4-$D82)/VLOOKUP($C82,Tableau1[],6,0))=INT(((AG$4-$D82)/VLOOKUP($C82,Tableau1[],6,0))),$C82&lt;&gt;""),"S","")),"")</f>
        <v/>
      </c>
      <c r="AH82" s="90" t="str">
        <f>IFERROR(IF(AH$4=$D82,"x",IF(AND(((AH$4-$D82)/VLOOKUP($C82,Tableau1[],6,0))=INT(((AH$4-$D82)/VLOOKUP($C82,Tableau1[],6,0))),$C82&lt;&gt;""),"S","")),"")</f>
        <v/>
      </c>
      <c r="AI82" s="7"/>
    </row>
    <row r="83" spans="1:35" x14ac:dyDescent="0.25">
      <c r="A83" s="95"/>
      <c r="B83" s="41"/>
      <c r="C83" s="5" t="s">
        <v>162</v>
      </c>
      <c r="D83" s="15">
        <f>IF(ISBLANK(C83),0,VLOOKUP(C83,Tableau1[],2,0))</f>
        <v>0</v>
      </c>
      <c r="E83" s="14">
        <f>IF(ISBLANK(C83),0,VLOOKUP(C83,Tableau1[],7,0))</f>
        <v>2</v>
      </c>
      <c r="F83" s="21">
        <f t="shared" si="7"/>
        <v>8.6666666666666661E-6</v>
      </c>
      <c r="G83" s="76" t="str">
        <f>IFERROR(IF(G$4=$D83,"x",IF(AND(((G$4-$D83)/VLOOKUP($C83,Tableau1[],6,0))=INT(((G$4-$D83)/VLOOKUP($C83,Tableau1[],6,0))),$C83&lt;&gt;""),"S","")),"")</f>
        <v/>
      </c>
      <c r="H83" s="74" t="str">
        <f>IFERROR(IF(H$4=$D83,"x",IF(AND(((H$4-$D83)/VLOOKUP($C83,Tableau1[],6,0))=INT(((H$4-$D83)/VLOOKUP($C83,Tableau1[],6,0))),$C83&lt;&gt;""),"S","")),"")</f>
        <v/>
      </c>
      <c r="I83" s="74" t="str">
        <f>IFERROR(IF(I$4=$D83,"x",IF(AND(((I$4-$D83)/VLOOKUP($C83,Tableau1[],6,0))=INT(((I$4-$D83)/VLOOKUP($C83,Tableau1[],6,0))),$C83&lt;&gt;""),"S","")),"")</f>
        <v/>
      </c>
      <c r="J83" s="74" t="str">
        <f>IFERROR(IF(J$4=$D83,"x",IF(AND(((J$4-$D83)/VLOOKUP($C83,Tableau1[],6,0))=INT(((J$4-$D83)/VLOOKUP($C83,Tableau1[],6,0))),$C83&lt;&gt;""),"S","")),"")</f>
        <v/>
      </c>
      <c r="K83" s="74" t="str">
        <f>IFERROR(IF(K$4=$D83,"x",IF(AND(((K$4-$D83)/VLOOKUP($C83,Tableau1[],6,0))=INT(((K$4-$D83)/VLOOKUP($C83,Tableau1[],6,0))),$C83&lt;&gt;""),"S","")),"")</f>
        <v/>
      </c>
      <c r="L83" s="74" t="str">
        <f>IFERROR(IF(L$4=$D83,"x",IF(AND(((L$4-$D83)/VLOOKUP($C83,Tableau1[],6,0))=INT(((L$4-$D83)/VLOOKUP($C83,Tableau1[],6,0))),$C83&lt;&gt;""),"S","")),"")</f>
        <v>S</v>
      </c>
      <c r="M83" s="74" t="str">
        <f>IFERROR(IF(M$4=$D83,"x",IF(AND(((M$4-$D83)/VLOOKUP($C83,Tableau1[],6,0))=INT(((M$4-$D83)/VLOOKUP($C83,Tableau1[],6,0))),$C83&lt;&gt;""),"S","")),"")</f>
        <v/>
      </c>
      <c r="N83" s="74" t="str">
        <f>IFERROR(IF(N$4=$D83,"x",IF(AND(((N$4-$D83)/VLOOKUP($C83,Tableau1[],6,0))=INT(((N$4-$D83)/VLOOKUP($C83,Tableau1[],6,0))),$C83&lt;&gt;""),"S","")),"")</f>
        <v/>
      </c>
      <c r="O83" s="74" t="str">
        <f>IFERROR(IF(O$4=$D83,"x",IF(AND(((O$4-$D83)/VLOOKUP($C83,Tableau1[],6,0))=INT(((O$4-$D83)/VLOOKUP($C83,Tableau1[],6,0))),$C83&lt;&gt;""),"S","")),"")</f>
        <v/>
      </c>
      <c r="P83" s="74" t="str">
        <f>IFERROR(IF(P$4=$D83,"x",IF(AND(((P$4-$D83)/VLOOKUP($C83,Tableau1[],6,0))=INT(((P$4-$D83)/VLOOKUP($C83,Tableau1[],6,0))),$C83&lt;&gt;""),"S","")),"")</f>
        <v/>
      </c>
      <c r="Q83" s="74" t="str">
        <f>IFERROR(IF(Q$4=$D83,"x",IF(AND(((Q$4-$D83)/VLOOKUP($C83,Tableau1[],6,0))=INT(((Q$4-$D83)/VLOOKUP($C83,Tableau1[],6,0))),$C83&lt;&gt;""),"S","")),"")</f>
        <v/>
      </c>
      <c r="R83" s="74" t="str">
        <f>IFERROR(IF(R$4=$D83,"x",IF(AND(((R$4-$D83)/VLOOKUP($C83,Tableau1[],6,0))=INT(((R$4-$D83)/VLOOKUP($C83,Tableau1[],6,0))),$C83&lt;&gt;""),"S","")),"")</f>
        <v/>
      </c>
      <c r="S83" s="74" t="str">
        <f>IFERROR(IF(S$4=$D83,"x",IF(AND(((S$4-$D83)/VLOOKUP($C83,Tableau1[],6,0))=INT(((S$4-$D83)/VLOOKUP($C83,Tableau1[],6,0))),$C83&lt;&gt;""),"S","")),"")</f>
        <v>S</v>
      </c>
      <c r="T83" s="74" t="str">
        <f>IFERROR(IF(T$4=$D83,"x",IF(AND(((T$4-$D83)/VLOOKUP($C83,Tableau1[],6,0))=INT(((T$4-$D83)/VLOOKUP($C83,Tableau1[],6,0))),$C83&lt;&gt;""),"S","")),"")</f>
        <v/>
      </c>
      <c r="U83" s="74" t="str">
        <f>IFERROR(IF(U$4=$D83,"x",IF(AND(((U$4-$D83)/VLOOKUP($C83,Tableau1[],6,0))=INT(((U$4-$D83)/VLOOKUP($C83,Tableau1[],6,0))),$C83&lt;&gt;""),"S","")),"")</f>
        <v/>
      </c>
      <c r="V83" s="74" t="str">
        <f>IFERROR(IF(V$4=$D83,"x",IF(AND(((V$4-$D83)/VLOOKUP($C83,Tableau1[],6,0))=INT(((V$4-$D83)/VLOOKUP($C83,Tableau1[],6,0))),$C83&lt;&gt;""),"S","")),"")</f>
        <v/>
      </c>
      <c r="W83" s="74" t="str">
        <f>IFERROR(IF(W$4=$D83,"x",IF(AND(((W$4-$D83)/VLOOKUP($C83,Tableau1[],6,0))=INT(((W$4-$D83)/VLOOKUP($C83,Tableau1[],6,0))),$C83&lt;&gt;""),"S","")),"")</f>
        <v/>
      </c>
      <c r="X83" s="74" t="str">
        <f>IFERROR(IF(X$4=$D83,"x",IF(AND(((X$4-$D83)/VLOOKUP($C83,Tableau1[],6,0))=INT(((X$4-$D83)/VLOOKUP($C83,Tableau1[],6,0))),$C83&lt;&gt;""),"S","")),"")</f>
        <v/>
      </c>
      <c r="Y83" s="74" t="str">
        <f>IFERROR(IF(Y$4=$D83,"x",IF(AND(((Y$4-$D83)/VLOOKUP($C83,Tableau1[],6,0))=INT(((Y$4-$D83)/VLOOKUP($C83,Tableau1[],6,0))),$C83&lt;&gt;""),"S","")),"")</f>
        <v/>
      </c>
      <c r="Z83" s="74" t="str">
        <f>IFERROR(IF(Z$4=$D83,"x",IF(AND(((Z$4-$D83)/VLOOKUP($C83,Tableau1[],6,0))=INT(((Z$4-$D83)/VLOOKUP($C83,Tableau1[],6,0))),$C83&lt;&gt;""),"S","")),"")</f>
        <v>S</v>
      </c>
      <c r="AA83" s="74" t="str">
        <f>IFERROR(IF(AA$4=$D83,"x",IF(AND(((AA$4-$D83)/VLOOKUP($C83,Tableau1[],6,0))=INT(((AA$4-$D83)/VLOOKUP($C83,Tableau1[],6,0))),$C83&lt;&gt;""),"S","")),"")</f>
        <v/>
      </c>
      <c r="AB83" s="74" t="str">
        <f>IFERROR(IF(AB$4=$D83,"x",IF(AND(((AB$4-$D83)/VLOOKUP($C83,Tableau1[],6,0))=INT(((AB$4-$D83)/VLOOKUP($C83,Tableau1[],6,0))),$C83&lt;&gt;""),"S","")),"")</f>
        <v/>
      </c>
      <c r="AC83" s="74" t="str">
        <f>IFERROR(IF(AC$4=$D83,"x",IF(AND(((AC$4-$D83)/VLOOKUP($C83,Tableau1[],6,0))=INT(((AC$4-$D83)/VLOOKUP($C83,Tableau1[],6,0))),$C83&lt;&gt;""),"S","")),"")</f>
        <v/>
      </c>
      <c r="AD83" s="74" t="str">
        <f>IFERROR(IF(AD$4=$D83,"x",IF(AND(((AD$4-$D83)/VLOOKUP($C83,Tableau1[],6,0))=INT(((AD$4-$D83)/VLOOKUP($C83,Tableau1[],6,0))),$C83&lt;&gt;""),"S","")),"")</f>
        <v/>
      </c>
      <c r="AE83" s="74" t="str">
        <f>IFERROR(IF(AE$4=$D83,"x",IF(AND(((AE$4-$D83)/VLOOKUP($C83,Tableau1[],6,0))=INT(((AE$4-$D83)/VLOOKUP($C83,Tableau1[],6,0))),$C83&lt;&gt;""),"S","")),"")</f>
        <v/>
      </c>
      <c r="AF83" s="74" t="str">
        <f>IFERROR(IF(AF$4=$D83,"x",IF(AND(((AF$4-$D83)/VLOOKUP($C83,Tableau1[],6,0))=INT(((AF$4-$D83)/VLOOKUP($C83,Tableau1[],6,0))),$C83&lt;&gt;""),"S","")),"")</f>
        <v/>
      </c>
      <c r="AG83" s="74" t="str">
        <f>IFERROR(IF(AG$4=$D83,"x",IF(AND(((AG$4-$D83)/VLOOKUP($C83,Tableau1[],6,0))=INT(((AG$4-$D83)/VLOOKUP($C83,Tableau1[],6,0))),$C83&lt;&gt;""),"S","")),"")</f>
        <v>S</v>
      </c>
      <c r="AH83" s="90" t="str">
        <f>IFERROR(IF(AH$4=$D83,"x",IF(AND(((AH$4-$D83)/VLOOKUP($C83,Tableau1[],6,0))=INT(((AH$4-$D83)/VLOOKUP($C83,Tableau1[],6,0))),$C83&lt;&gt;""),"S","")),"")</f>
        <v/>
      </c>
      <c r="AI83" s="7"/>
    </row>
    <row r="84" spans="1:35" x14ac:dyDescent="0.25">
      <c r="A84" s="95"/>
      <c r="B84" s="41"/>
      <c r="C84" s="5" t="s">
        <v>163</v>
      </c>
      <c r="D84" s="22">
        <f>IF(ISBLANK(C84),0,VLOOKUP(C84,Tableau1[],2,0))</f>
        <v>0</v>
      </c>
      <c r="E84" s="23">
        <f>IF(ISBLANK(C84),0,VLOOKUP(C84,Tableau1[],7,0))</f>
        <v>2</v>
      </c>
      <c r="F84" s="24">
        <f t="shared" si="7"/>
        <v>8.6666666666666661E-6</v>
      </c>
      <c r="G84" s="77" t="str">
        <f>IFERROR(IF(G$4=$D84,"x",IF(AND(((G$4-$D84)/VLOOKUP($C84,Tableau1[],6,0))=INT(((G$4-$D84)/VLOOKUP($C84,Tableau1[],6,0))),$C84&lt;&gt;""),"S","")),"")</f>
        <v/>
      </c>
      <c r="H84" s="78" t="str">
        <f>IFERROR(IF(H$4=$D84,"x",IF(AND(((H$4-$D84)/VLOOKUP($C84,Tableau1[],6,0))=INT(((H$4-$D84)/VLOOKUP($C84,Tableau1[],6,0))),$C84&lt;&gt;""),"S","")),"")</f>
        <v/>
      </c>
      <c r="I84" s="78" t="str">
        <f>IFERROR(IF(I$4=$D84,"x",IF(AND(((I$4-$D84)/VLOOKUP($C84,Tableau1[],6,0))=INT(((I$4-$D84)/VLOOKUP($C84,Tableau1[],6,0))),$C84&lt;&gt;""),"S","")),"")</f>
        <v/>
      </c>
      <c r="J84" s="78" t="str">
        <f>IFERROR(IF(J$4=$D84,"x",IF(AND(((J$4-$D84)/VLOOKUP($C84,Tableau1[],6,0))=INT(((J$4-$D84)/VLOOKUP($C84,Tableau1[],6,0))),$C84&lt;&gt;""),"S","")),"")</f>
        <v/>
      </c>
      <c r="K84" s="78" t="str">
        <f>IFERROR(IF(K$4=$D84,"x",IF(AND(((K$4-$D84)/VLOOKUP($C84,Tableau1[],6,0))=INT(((K$4-$D84)/VLOOKUP($C84,Tableau1[],6,0))),$C84&lt;&gt;""),"S","")),"")</f>
        <v/>
      </c>
      <c r="L84" s="78" t="str">
        <f>IFERROR(IF(L$4=$D84,"x",IF(AND(((L$4-$D84)/VLOOKUP($C84,Tableau1[],6,0))=INT(((L$4-$D84)/VLOOKUP($C84,Tableau1[],6,0))),$C84&lt;&gt;""),"S","")),"")</f>
        <v>S</v>
      </c>
      <c r="M84" s="78" t="str">
        <f>IFERROR(IF(M$4=$D84,"x",IF(AND(((M$4-$D84)/VLOOKUP($C84,Tableau1[],6,0))=INT(((M$4-$D84)/VLOOKUP($C84,Tableau1[],6,0))),$C84&lt;&gt;""),"S","")),"")</f>
        <v/>
      </c>
      <c r="N84" s="78" t="str">
        <f>IFERROR(IF(N$4=$D84,"x",IF(AND(((N$4-$D84)/VLOOKUP($C84,Tableau1[],6,0))=INT(((N$4-$D84)/VLOOKUP($C84,Tableau1[],6,0))),$C84&lt;&gt;""),"S","")),"")</f>
        <v/>
      </c>
      <c r="O84" s="78" t="str">
        <f>IFERROR(IF(O$4=$D84,"x",IF(AND(((O$4-$D84)/VLOOKUP($C84,Tableau1[],6,0))=INT(((O$4-$D84)/VLOOKUP($C84,Tableau1[],6,0))),$C84&lt;&gt;""),"S","")),"")</f>
        <v/>
      </c>
      <c r="P84" s="78" t="str">
        <f>IFERROR(IF(P$4=$D84,"x",IF(AND(((P$4-$D84)/VLOOKUP($C84,Tableau1[],6,0))=INT(((P$4-$D84)/VLOOKUP($C84,Tableau1[],6,0))),$C84&lt;&gt;""),"S","")),"")</f>
        <v/>
      </c>
      <c r="Q84" s="78" t="str">
        <f>IFERROR(IF(Q$4=$D84,"x",IF(AND(((Q$4-$D84)/VLOOKUP($C84,Tableau1[],6,0))=INT(((Q$4-$D84)/VLOOKUP($C84,Tableau1[],6,0))),$C84&lt;&gt;""),"S","")),"")</f>
        <v/>
      </c>
      <c r="R84" s="78" t="str">
        <f>IFERROR(IF(R$4=$D84,"x",IF(AND(((R$4-$D84)/VLOOKUP($C84,Tableau1[],6,0))=INT(((R$4-$D84)/VLOOKUP($C84,Tableau1[],6,0))),$C84&lt;&gt;""),"S","")),"")</f>
        <v/>
      </c>
      <c r="S84" s="78" t="str">
        <f>IFERROR(IF(S$4=$D84,"x",IF(AND(((S$4-$D84)/VLOOKUP($C84,Tableau1[],6,0))=INT(((S$4-$D84)/VLOOKUP($C84,Tableau1[],6,0))),$C84&lt;&gt;""),"S","")),"")</f>
        <v>S</v>
      </c>
      <c r="T84" s="78" t="str">
        <f>IFERROR(IF(T$4=$D84,"x",IF(AND(((T$4-$D84)/VLOOKUP($C84,Tableau1[],6,0))=INT(((T$4-$D84)/VLOOKUP($C84,Tableau1[],6,0))),$C84&lt;&gt;""),"S","")),"")</f>
        <v/>
      </c>
      <c r="U84" s="78" t="str">
        <f>IFERROR(IF(U$4=$D84,"x",IF(AND(((U$4-$D84)/VLOOKUP($C84,Tableau1[],6,0))=INT(((U$4-$D84)/VLOOKUP($C84,Tableau1[],6,0))),$C84&lt;&gt;""),"S","")),"")</f>
        <v/>
      </c>
      <c r="V84" s="78" t="str">
        <f>IFERROR(IF(V$4=$D84,"x",IF(AND(((V$4-$D84)/VLOOKUP($C84,Tableau1[],6,0))=INT(((V$4-$D84)/VLOOKUP($C84,Tableau1[],6,0))),$C84&lt;&gt;""),"S","")),"")</f>
        <v/>
      </c>
      <c r="W84" s="78" t="str">
        <f>IFERROR(IF(W$4=$D84,"x",IF(AND(((W$4-$D84)/VLOOKUP($C84,Tableau1[],6,0))=INT(((W$4-$D84)/VLOOKUP($C84,Tableau1[],6,0))),$C84&lt;&gt;""),"S","")),"")</f>
        <v/>
      </c>
      <c r="X84" s="78" t="str">
        <f>IFERROR(IF(X$4=$D84,"x",IF(AND(((X$4-$D84)/VLOOKUP($C84,Tableau1[],6,0))=INT(((X$4-$D84)/VLOOKUP($C84,Tableau1[],6,0))),$C84&lt;&gt;""),"S","")),"")</f>
        <v/>
      </c>
      <c r="Y84" s="78" t="str">
        <f>IFERROR(IF(Y$4=$D84,"x",IF(AND(((Y$4-$D84)/VLOOKUP($C84,Tableau1[],6,0))=INT(((Y$4-$D84)/VLOOKUP($C84,Tableau1[],6,0))),$C84&lt;&gt;""),"S","")),"")</f>
        <v/>
      </c>
      <c r="Z84" s="78" t="str">
        <f>IFERROR(IF(Z$4=$D84,"x",IF(AND(((Z$4-$D84)/VLOOKUP($C84,Tableau1[],6,0))=INT(((Z$4-$D84)/VLOOKUP($C84,Tableau1[],6,0))),$C84&lt;&gt;""),"S","")),"")</f>
        <v>S</v>
      </c>
      <c r="AA84" s="78" t="str">
        <f>IFERROR(IF(AA$4=$D84,"x",IF(AND(((AA$4-$D84)/VLOOKUP($C84,Tableau1[],6,0))=INT(((AA$4-$D84)/VLOOKUP($C84,Tableau1[],6,0))),$C84&lt;&gt;""),"S","")),"")</f>
        <v/>
      </c>
      <c r="AB84" s="78" t="str">
        <f>IFERROR(IF(AB$4=$D84,"x",IF(AND(((AB$4-$D84)/VLOOKUP($C84,Tableau1[],6,0))=INT(((AB$4-$D84)/VLOOKUP($C84,Tableau1[],6,0))),$C84&lt;&gt;""),"S","")),"")</f>
        <v/>
      </c>
      <c r="AC84" s="78" t="str">
        <f>IFERROR(IF(AC$4=$D84,"x",IF(AND(((AC$4-$D84)/VLOOKUP($C84,Tableau1[],6,0))=INT(((AC$4-$D84)/VLOOKUP($C84,Tableau1[],6,0))),$C84&lt;&gt;""),"S","")),"")</f>
        <v/>
      </c>
      <c r="AD84" s="78" t="str">
        <f>IFERROR(IF(AD$4=$D84,"x",IF(AND(((AD$4-$D84)/VLOOKUP($C84,Tableau1[],6,0))=INT(((AD$4-$D84)/VLOOKUP($C84,Tableau1[],6,0))),$C84&lt;&gt;""),"S","")),"")</f>
        <v/>
      </c>
      <c r="AE84" s="78" t="str">
        <f>IFERROR(IF(AE$4=$D84,"x",IF(AND(((AE$4-$D84)/VLOOKUP($C84,Tableau1[],6,0))=INT(((AE$4-$D84)/VLOOKUP($C84,Tableau1[],6,0))),$C84&lt;&gt;""),"S","")),"")</f>
        <v/>
      </c>
      <c r="AF84" s="78" t="str">
        <f>IFERROR(IF(AF$4=$D84,"x",IF(AND(((AF$4-$D84)/VLOOKUP($C84,Tableau1[],6,0))=INT(((AF$4-$D84)/VLOOKUP($C84,Tableau1[],6,0))),$C84&lt;&gt;""),"S","")),"")</f>
        <v/>
      </c>
      <c r="AG84" s="78" t="str">
        <f>IFERROR(IF(AG$4=$D84,"x",IF(AND(((AG$4-$D84)/VLOOKUP($C84,Tableau1[],6,0))=INT(((AG$4-$D84)/VLOOKUP($C84,Tableau1[],6,0))),$C84&lt;&gt;""),"S","")),"")</f>
        <v>S</v>
      </c>
      <c r="AH84" s="91" t="str">
        <f>IFERROR(IF(AH$4=$D84,"x",IF(AND(((AH$4-$D84)/VLOOKUP($C84,Tableau1[],6,0))=INT(((AH$4-$D84)/VLOOKUP($C84,Tableau1[],6,0))),$C84&lt;&gt;""),"S","")),"")</f>
        <v/>
      </c>
      <c r="AI84" s="7"/>
    </row>
    <row r="85" spans="1:35" x14ac:dyDescent="0.25">
      <c r="A85" s="95"/>
      <c r="B85" s="41"/>
      <c r="C85" s="5" t="s">
        <v>164</v>
      </c>
      <c r="D85" s="15">
        <f>IF(ISBLANK(C85),0,VLOOKUP(C85,Tableau1[],2,0))</f>
        <v>0</v>
      </c>
      <c r="E85" s="14">
        <f>IF(ISBLANK(C85),0,VLOOKUP(C85,Tableau1[],7,0))</f>
        <v>5</v>
      </c>
      <c r="F85" s="21">
        <f t="shared" si="7"/>
        <v>2.1666666666666667E-5</v>
      </c>
      <c r="G85" s="76" t="str">
        <f>IFERROR(IF(G$4=$D85,"x",IF(AND(((G$4-$D85)/VLOOKUP($C85,Tableau1[],6,0))=INT(((G$4-$D85)/VLOOKUP($C85,Tableau1[],6,0))),$C85&lt;&gt;""),"S","")),"")</f>
        <v/>
      </c>
      <c r="H85" s="74" t="str">
        <f>IFERROR(IF(H$4=$D85,"x",IF(AND(((H$4-$D85)/VLOOKUP($C85,Tableau1[],6,0))=INT(((H$4-$D85)/VLOOKUP($C85,Tableau1[],6,0))),$C85&lt;&gt;""),"S","")),"")</f>
        <v/>
      </c>
      <c r="I85" s="74" t="str">
        <f>IFERROR(IF(I$4=$D85,"x",IF(AND(((I$4-$D85)/VLOOKUP($C85,Tableau1[],6,0))=INT(((I$4-$D85)/VLOOKUP($C85,Tableau1[],6,0))),$C85&lt;&gt;""),"S","")),"")</f>
        <v/>
      </c>
      <c r="J85" s="74" t="str">
        <f>IFERROR(IF(J$4=$D85,"x",IF(AND(((J$4-$D85)/VLOOKUP($C85,Tableau1[],6,0))=INT(((J$4-$D85)/VLOOKUP($C85,Tableau1[],6,0))),$C85&lt;&gt;""),"S","")),"")</f>
        <v/>
      </c>
      <c r="K85" s="74" t="str">
        <f>IFERROR(IF(K$4=$D85,"x",IF(AND(((K$4-$D85)/VLOOKUP($C85,Tableau1[],6,0))=INT(((K$4-$D85)/VLOOKUP($C85,Tableau1[],6,0))),$C85&lt;&gt;""),"S","")),"")</f>
        <v/>
      </c>
      <c r="L85" s="74" t="str">
        <f>IFERROR(IF(L$4=$D85,"x",IF(AND(((L$4-$D85)/VLOOKUP($C85,Tableau1[],6,0))=INT(((L$4-$D85)/VLOOKUP($C85,Tableau1[],6,0))),$C85&lt;&gt;""),"S","")),"")</f>
        <v>S</v>
      </c>
      <c r="M85" s="74" t="str">
        <f>IFERROR(IF(M$4=$D85,"x",IF(AND(((M$4-$D85)/VLOOKUP($C85,Tableau1[],6,0))=INT(((M$4-$D85)/VLOOKUP($C85,Tableau1[],6,0))),$C85&lt;&gt;""),"S","")),"")</f>
        <v/>
      </c>
      <c r="N85" s="74" t="str">
        <f>IFERROR(IF(N$4=$D85,"x",IF(AND(((N$4-$D85)/VLOOKUP($C85,Tableau1[],6,0))=INT(((N$4-$D85)/VLOOKUP($C85,Tableau1[],6,0))),$C85&lt;&gt;""),"S","")),"")</f>
        <v/>
      </c>
      <c r="O85" s="74" t="str">
        <f>IFERROR(IF(O$4=$D85,"x",IF(AND(((O$4-$D85)/VLOOKUP($C85,Tableau1[],6,0))=INT(((O$4-$D85)/VLOOKUP($C85,Tableau1[],6,0))),$C85&lt;&gt;""),"S","")),"")</f>
        <v/>
      </c>
      <c r="P85" s="74" t="str">
        <f>IFERROR(IF(P$4=$D85,"x",IF(AND(((P$4-$D85)/VLOOKUP($C85,Tableau1[],6,0))=INT(((P$4-$D85)/VLOOKUP($C85,Tableau1[],6,0))),$C85&lt;&gt;""),"S","")),"")</f>
        <v/>
      </c>
      <c r="Q85" s="74" t="str">
        <f>IFERROR(IF(Q$4=$D85,"x",IF(AND(((Q$4-$D85)/VLOOKUP($C85,Tableau1[],6,0))=INT(((Q$4-$D85)/VLOOKUP($C85,Tableau1[],6,0))),$C85&lt;&gt;""),"S","")),"")</f>
        <v/>
      </c>
      <c r="R85" s="74" t="str">
        <f>IFERROR(IF(R$4=$D85,"x",IF(AND(((R$4-$D85)/VLOOKUP($C85,Tableau1[],6,0))=INT(((R$4-$D85)/VLOOKUP($C85,Tableau1[],6,0))),$C85&lt;&gt;""),"S","")),"")</f>
        <v/>
      </c>
      <c r="S85" s="74" t="str">
        <f>IFERROR(IF(S$4=$D85,"x",IF(AND(((S$4-$D85)/VLOOKUP($C85,Tableau1[],6,0))=INT(((S$4-$D85)/VLOOKUP($C85,Tableau1[],6,0))),$C85&lt;&gt;""),"S","")),"")</f>
        <v>S</v>
      </c>
      <c r="T85" s="74" t="str">
        <f>IFERROR(IF(T$4=$D85,"x",IF(AND(((T$4-$D85)/VLOOKUP($C85,Tableau1[],6,0))=INT(((T$4-$D85)/VLOOKUP($C85,Tableau1[],6,0))),$C85&lt;&gt;""),"S","")),"")</f>
        <v/>
      </c>
      <c r="U85" s="74" t="str">
        <f>IFERROR(IF(U$4=$D85,"x",IF(AND(((U$4-$D85)/VLOOKUP($C85,Tableau1[],6,0))=INT(((U$4-$D85)/VLOOKUP($C85,Tableau1[],6,0))),$C85&lt;&gt;""),"S","")),"")</f>
        <v/>
      </c>
      <c r="V85" s="74" t="str">
        <f>IFERROR(IF(V$4=$D85,"x",IF(AND(((V$4-$D85)/VLOOKUP($C85,Tableau1[],6,0))=INT(((V$4-$D85)/VLOOKUP($C85,Tableau1[],6,0))),$C85&lt;&gt;""),"S","")),"")</f>
        <v/>
      </c>
      <c r="W85" s="74" t="str">
        <f>IFERROR(IF(W$4=$D85,"x",IF(AND(((W$4-$D85)/VLOOKUP($C85,Tableau1[],6,0))=INT(((W$4-$D85)/VLOOKUP($C85,Tableau1[],6,0))),$C85&lt;&gt;""),"S","")),"")</f>
        <v/>
      </c>
      <c r="X85" s="74" t="str">
        <f>IFERROR(IF(X$4=$D85,"x",IF(AND(((X$4-$D85)/VLOOKUP($C85,Tableau1[],6,0))=INT(((X$4-$D85)/VLOOKUP($C85,Tableau1[],6,0))),$C85&lt;&gt;""),"S","")),"")</f>
        <v/>
      </c>
      <c r="Y85" s="74" t="str">
        <f>IFERROR(IF(Y$4=$D85,"x",IF(AND(((Y$4-$D85)/VLOOKUP($C85,Tableau1[],6,0))=INT(((Y$4-$D85)/VLOOKUP($C85,Tableau1[],6,0))),$C85&lt;&gt;""),"S","")),"")</f>
        <v/>
      </c>
      <c r="Z85" s="74" t="str">
        <f>IFERROR(IF(Z$4=$D85,"x",IF(AND(((Z$4-$D85)/VLOOKUP($C85,Tableau1[],6,0))=INT(((Z$4-$D85)/VLOOKUP($C85,Tableau1[],6,0))),$C85&lt;&gt;""),"S","")),"")</f>
        <v>S</v>
      </c>
      <c r="AA85" s="74" t="str">
        <f>IFERROR(IF(AA$4=$D85,"x",IF(AND(((AA$4-$D85)/VLOOKUP($C85,Tableau1[],6,0))=INT(((AA$4-$D85)/VLOOKUP($C85,Tableau1[],6,0))),$C85&lt;&gt;""),"S","")),"")</f>
        <v/>
      </c>
      <c r="AB85" s="74" t="str">
        <f>IFERROR(IF(AB$4=$D85,"x",IF(AND(((AB$4-$D85)/VLOOKUP($C85,Tableau1[],6,0))=INT(((AB$4-$D85)/VLOOKUP($C85,Tableau1[],6,0))),$C85&lt;&gt;""),"S","")),"")</f>
        <v/>
      </c>
      <c r="AC85" s="74" t="str">
        <f>IFERROR(IF(AC$4=$D85,"x",IF(AND(((AC$4-$D85)/VLOOKUP($C85,Tableau1[],6,0))=INT(((AC$4-$D85)/VLOOKUP($C85,Tableau1[],6,0))),$C85&lt;&gt;""),"S","")),"")</f>
        <v/>
      </c>
      <c r="AD85" s="74" t="str">
        <f>IFERROR(IF(AD$4=$D85,"x",IF(AND(((AD$4-$D85)/VLOOKUP($C85,Tableau1[],6,0))=INT(((AD$4-$D85)/VLOOKUP($C85,Tableau1[],6,0))),$C85&lt;&gt;""),"S","")),"")</f>
        <v/>
      </c>
      <c r="AE85" s="74" t="str">
        <f>IFERROR(IF(AE$4=$D85,"x",IF(AND(((AE$4-$D85)/VLOOKUP($C85,Tableau1[],6,0))=INT(((AE$4-$D85)/VLOOKUP($C85,Tableau1[],6,0))),$C85&lt;&gt;""),"S","")),"")</f>
        <v/>
      </c>
      <c r="AF85" s="74" t="str">
        <f>IFERROR(IF(AF$4=$D85,"x",IF(AND(((AF$4-$D85)/VLOOKUP($C85,Tableau1[],6,0))=INT(((AF$4-$D85)/VLOOKUP($C85,Tableau1[],6,0))),$C85&lt;&gt;""),"S","")),"")</f>
        <v/>
      </c>
      <c r="AG85" s="74" t="str">
        <f>IFERROR(IF(AG$4=$D85,"x",IF(AND(((AG$4-$D85)/VLOOKUP($C85,Tableau1[],6,0))=INT(((AG$4-$D85)/VLOOKUP($C85,Tableau1[],6,0))),$C85&lt;&gt;""),"S","")),"")</f>
        <v>S</v>
      </c>
      <c r="AH85" s="90" t="str">
        <f>IFERROR(IF(AH$4=$D85,"x",IF(AND(((AH$4-$D85)/VLOOKUP($C85,Tableau1[],6,0))=INT(((AH$4-$D85)/VLOOKUP($C85,Tableau1[],6,0))),$C85&lt;&gt;""),"S","")),"")</f>
        <v/>
      </c>
      <c r="AI85" s="7"/>
    </row>
    <row r="86" spans="1:35" x14ac:dyDescent="0.25">
      <c r="A86" s="95"/>
      <c r="B86" s="41"/>
      <c r="C86" s="5" t="s">
        <v>165</v>
      </c>
      <c r="D86" s="15">
        <f>IF(ISBLANK(C86),0,VLOOKUP(C86,Tableau1[],2,0))</f>
        <v>0</v>
      </c>
      <c r="E86" s="14">
        <f>IF(ISBLANK(C86),0,VLOOKUP(C86,Tableau1[],7,0))</f>
        <v>5</v>
      </c>
      <c r="F86" s="21">
        <f t="shared" si="7"/>
        <v>2.1666666666666667E-5</v>
      </c>
      <c r="G86" s="76" t="str">
        <f>IFERROR(IF(G$4=$D86,"x",IF(AND(((G$4-$D86)/VLOOKUP($C86,Tableau1[],6,0))=INT(((G$4-$D86)/VLOOKUP($C86,Tableau1[],6,0))),$C86&lt;&gt;""),"S","")),"")</f>
        <v/>
      </c>
      <c r="H86" s="74" t="str">
        <f>IFERROR(IF(H$4=$D86,"x",IF(AND(((H$4-$D86)/VLOOKUP($C86,Tableau1[],6,0))=INT(((H$4-$D86)/VLOOKUP($C86,Tableau1[],6,0))),$C86&lt;&gt;""),"S","")),"")</f>
        <v/>
      </c>
      <c r="I86" s="74" t="str">
        <f>IFERROR(IF(I$4=$D86,"x",IF(AND(((I$4-$D86)/VLOOKUP($C86,Tableau1[],6,0))=INT(((I$4-$D86)/VLOOKUP($C86,Tableau1[],6,0))),$C86&lt;&gt;""),"S","")),"")</f>
        <v/>
      </c>
      <c r="J86" s="74" t="str">
        <f>IFERROR(IF(J$4=$D86,"x",IF(AND(((J$4-$D86)/VLOOKUP($C86,Tableau1[],6,0))=INT(((J$4-$D86)/VLOOKUP($C86,Tableau1[],6,0))),$C86&lt;&gt;""),"S","")),"")</f>
        <v/>
      </c>
      <c r="K86" s="74" t="str">
        <f>IFERROR(IF(K$4=$D86,"x",IF(AND(((K$4-$D86)/VLOOKUP($C86,Tableau1[],6,0))=INT(((K$4-$D86)/VLOOKUP($C86,Tableau1[],6,0))),$C86&lt;&gt;""),"S","")),"")</f>
        <v/>
      </c>
      <c r="L86" s="74" t="str">
        <f>IFERROR(IF(L$4=$D86,"x",IF(AND(((L$4-$D86)/VLOOKUP($C86,Tableau1[],6,0))=INT(((L$4-$D86)/VLOOKUP($C86,Tableau1[],6,0))),$C86&lt;&gt;""),"S","")),"")</f>
        <v>S</v>
      </c>
      <c r="M86" s="74" t="str">
        <f>IFERROR(IF(M$4=$D86,"x",IF(AND(((M$4-$D86)/VLOOKUP($C86,Tableau1[],6,0))=INT(((M$4-$D86)/VLOOKUP($C86,Tableau1[],6,0))),$C86&lt;&gt;""),"S","")),"")</f>
        <v/>
      </c>
      <c r="N86" s="74" t="str">
        <f>IFERROR(IF(N$4=$D86,"x",IF(AND(((N$4-$D86)/VLOOKUP($C86,Tableau1[],6,0))=INT(((N$4-$D86)/VLOOKUP($C86,Tableau1[],6,0))),$C86&lt;&gt;""),"S","")),"")</f>
        <v/>
      </c>
      <c r="O86" s="74" t="str">
        <f>IFERROR(IF(O$4=$D86,"x",IF(AND(((O$4-$D86)/VLOOKUP($C86,Tableau1[],6,0))=INT(((O$4-$D86)/VLOOKUP($C86,Tableau1[],6,0))),$C86&lt;&gt;""),"S","")),"")</f>
        <v/>
      </c>
      <c r="P86" s="74" t="str">
        <f>IFERROR(IF(P$4=$D86,"x",IF(AND(((P$4-$D86)/VLOOKUP($C86,Tableau1[],6,0))=INT(((P$4-$D86)/VLOOKUP($C86,Tableau1[],6,0))),$C86&lt;&gt;""),"S","")),"")</f>
        <v/>
      </c>
      <c r="Q86" s="74" t="str">
        <f>IFERROR(IF(Q$4=$D86,"x",IF(AND(((Q$4-$D86)/VLOOKUP($C86,Tableau1[],6,0))=INT(((Q$4-$D86)/VLOOKUP($C86,Tableau1[],6,0))),$C86&lt;&gt;""),"S","")),"")</f>
        <v/>
      </c>
      <c r="R86" s="74" t="str">
        <f>IFERROR(IF(R$4=$D86,"x",IF(AND(((R$4-$D86)/VLOOKUP($C86,Tableau1[],6,0))=INT(((R$4-$D86)/VLOOKUP($C86,Tableau1[],6,0))),$C86&lt;&gt;""),"S","")),"")</f>
        <v/>
      </c>
      <c r="S86" s="74" t="str">
        <f>IFERROR(IF(S$4=$D86,"x",IF(AND(((S$4-$D86)/VLOOKUP($C86,Tableau1[],6,0))=INT(((S$4-$D86)/VLOOKUP($C86,Tableau1[],6,0))),$C86&lt;&gt;""),"S","")),"")</f>
        <v>S</v>
      </c>
      <c r="T86" s="74" t="str">
        <f>IFERROR(IF(T$4=$D86,"x",IF(AND(((T$4-$D86)/VLOOKUP($C86,Tableau1[],6,0))=INT(((T$4-$D86)/VLOOKUP($C86,Tableau1[],6,0))),$C86&lt;&gt;""),"S","")),"")</f>
        <v/>
      </c>
      <c r="U86" s="74" t="str">
        <f>IFERROR(IF(U$4=$D86,"x",IF(AND(((U$4-$D86)/VLOOKUP($C86,Tableau1[],6,0))=INT(((U$4-$D86)/VLOOKUP($C86,Tableau1[],6,0))),$C86&lt;&gt;""),"S","")),"")</f>
        <v/>
      </c>
      <c r="V86" s="74" t="str">
        <f>IFERROR(IF(V$4=$D86,"x",IF(AND(((V$4-$D86)/VLOOKUP($C86,Tableau1[],6,0))=INT(((V$4-$D86)/VLOOKUP($C86,Tableau1[],6,0))),$C86&lt;&gt;""),"S","")),"")</f>
        <v/>
      </c>
      <c r="W86" s="74" t="str">
        <f>IFERROR(IF(W$4=$D86,"x",IF(AND(((W$4-$D86)/VLOOKUP($C86,Tableau1[],6,0))=INT(((W$4-$D86)/VLOOKUP($C86,Tableau1[],6,0))),$C86&lt;&gt;""),"S","")),"")</f>
        <v/>
      </c>
      <c r="X86" s="74" t="str">
        <f>IFERROR(IF(X$4=$D86,"x",IF(AND(((X$4-$D86)/VLOOKUP($C86,Tableau1[],6,0))=INT(((X$4-$D86)/VLOOKUP($C86,Tableau1[],6,0))),$C86&lt;&gt;""),"S","")),"")</f>
        <v/>
      </c>
      <c r="Y86" s="74" t="str">
        <f>IFERROR(IF(Y$4=$D86,"x",IF(AND(((Y$4-$D86)/VLOOKUP($C86,Tableau1[],6,0))=INT(((Y$4-$D86)/VLOOKUP($C86,Tableau1[],6,0))),$C86&lt;&gt;""),"S","")),"")</f>
        <v/>
      </c>
      <c r="Z86" s="74" t="str">
        <f>IFERROR(IF(Z$4=$D86,"x",IF(AND(((Z$4-$D86)/VLOOKUP($C86,Tableau1[],6,0))=INT(((Z$4-$D86)/VLOOKUP($C86,Tableau1[],6,0))),$C86&lt;&gt;""),"S","")),"")</f>
        <v>S</v>
      </c>
      <c r="AA86" s="74" t="str">
        <f>IFERROR(IF(AA$4=$D86,"x",IF(AND(((AA$4-$D86)/VLOOKUP($C86,Tableau1[],6,0))=INT(((AA$4-$D86)/VLOOKUP($C86,Tableau1[],6,0))),$C86&lt;&gt;""),"S","")),"")</f>
        <v/>
      </c>
      <c r="AB86" s="74" t="str">
        <f>IFERROR(IF(AB$4=$D86,"x",IF(AND(((AB$4-$D86)/VLOOKUP($C86,Tableau1[],6,0))=INT(((AB$4-$D86)/VLOOKUP($C86,Tableau1[],6,0))),$C86&lt;&gt;""),"S","")),"")</f>
        <v/>
      </c>
      <c r="AC86" s="74" t="str">
        <f>IFERROR(IF(AC$4=$D86,"x",IF(AND(((AC$4-$D86)/VLOOKUP($C86,Tableau1[],6,0))=INT(((AC$4-$D86)/VLOOKUP($C86,Tableau1[],6,0))),$C86&lt;&gt;""),"S","")),"")</f>
        <v/>
      </c>
      <c r="AD86" s="74" t="str">
        <f>IFERROR(IF(AD$4=$D86,"x",IF(AND(((AD$4-$D86)/VLOOKUP($C86,Tableau1[],6,0))=INT(((AD$4-$D86)/VLOOKUP($C86,Tableau1[],6,0))),$C86&lt;&gt;""),"S","")),"")</f>
        <v/>
      </c>
      <c r="AE86" s="74" t="str">
        <f>IFERROR(IF(AE$4=$D86,"x",IF(AND(((AE$4-$D86)/VLOOKUP($C86,Tableau1[],6,0))=INT(((AE$4-$D86)/VLOOKUP($C86,Tableau1[],6,0))),$C86&lt;&gt;""),"S","")),"")</f>
        <v/>
      </c>
      <c r="AF86" s="74" t="str">
        <f>IFERROR(IF(AF$4=$D86,"x",IF(AND(((AF$4-$D86)/VLOOKUP($C86,Tableau1[],6,0))=INT(((AF$4-$D86)/VLOOKUP($C86,Tableau1[],6,0))),$C86&lt;&gt;""),"S","")),"")</f>
        <v/>
      </c>
      <c r="AG86" s="74" t="str">
        <f>IFERROR(IF(AG$4=$D86,"x",IF(AND(((AG$4-$D86)/VLOOKUP($C86,Tableau1[],6,0))=INT(((AG$4-$D86)/VLOOKUP($C86,Tableau1[],6,0))),$C86&lt;&gt;""),"S","")),"")</f>
        <v>S</v>
      </c>
      <c r="AH86" s="90" t="str">
        <f>IFERROR(IF(AH$4=$D86,"x",IF(AND(((AH$4-$D86)/VLOOKUP($C86,Tableau1[],6,0))=INT(((AH$4-$D86)/VLOOKUP($C86,Tableau1[],6,0))),$C86&lt;&gt;""),"S","")),"")</f>
        <v/>
      </c>
      <c r="AI86" s="7"/>
    </row>
    <row r="87" spans="1:35" x14ac:dyDescent="0.25">
      <c r="A87" s="95"/>
      <c r="B87" s="41"/>
      <c r="C87" s="5" t="s">
        <v>166</v>
      </c>
      <c r="D87" s="15">
        <f>IF(ISBLANK(C87),0,VLOOKUP(C87,Tableau1[],2,0))</f>
        <v>0</v>
      </c>
      <c r="E87" s="14">
        <f>IF(ISBLANK(C87),0,VLOOKUP(C87,Tableau1[],7,0))</f>
        <v>5</v>
      </c>
      <c r="F87" s="21">
        <f t="shared" si="7"/>
        <v>2.1666666666666667E-5</v>
      </c>
      <c r="G87" s="76" t="str">
        <f>IFERROR(IF(G$4=$D87,"x",IF(AND(((G$4-$D87)/VLOOKUP($C87,Tableau1[],6,0))=INT(((G$4-$D87)/VLOOKUP($C87,Tableau1[],6,0))),$C87&lt;&gt;""),"S","")),"")</f>
        <v/>
      </c>
      <c r="H87" s="74" t="str">
        <f>IFERROR(IF(H$4=$D87,"x",IF(AND(((H$4-$D87)/VLOOKUP($C87,Tableau1[],6,0))=INT(((H$4-$D87)/VLOOKUP($C87,Tableau1[],6,0))),$C87&lt;&gt;""),"S","")),"")</f>
        <v/>
      </c>
      <c r="I87" s="74" t="str">
        <f>IFERROR(IF(I$4=$D87,"x",IF(AND(((I$4-$D87)/VLOOKUP($C87,Tableau1[],6,0))=INT(((I$4-$D87)/VLOOKUP($C87,Tableau1[],6,0))),$C87&lt;&gt;""),"S","")),"")</f>
        <v/>
      </c>
      <c r="J87" s="74" t="str">
        <f>IFERROR(IF(J$4=$D87,"x",IF(AND(((J$4-$D87)/VLOOKUP($C87,Tableau1[],6,0))=INT(((J$4-$D87)/VLOOKUP($C87,Tableau1[],6,0))),$C87&lt;&gt;""),"S","")),"")</f>
        <v/>
      </c>
      <c r="K87" s="74" t="str">
        <f>IFERROR(IF(K$4=$D87,"x",IF(AND(((K$4-$D87)/VLOOKUP($C87,Tableau1[],6,0))=INT(((K$4-$D87)/VLOOKUP($C87,Tableau1[],6,0))),$C87&lt;&gt;""),"S","")),"")</f>
        <v/>
      </c>
      <c r="L87" s="74" t="str">
        <f>IFERROR(IF(L$4=$D87,"x",IF(AND(((L$4-$D87)/VLOOKUP($C87,Tableau1[],6,0))=INT(((L$4-$D87)/VLOOKUP($C87,Tableau1[],6,0))),$C87&lt;&gt;""),"S","")),"")</f>
        <v>S</v>
      </c>
      <c r="M87" s="74" t="str">
        <f>IFERROR(IF(M$4=$D87,"x",IF(AND(((M$4-$D87)/VLOOKUP($C87,Tableau1[],6,0))=INT(((M$4-$D87)/VLOOKUP($C87,Tableau1[],6,0))),$C87&lt;&gt;""),"S","")),"")</f>
        <v/>
      </c>
      <c r="N87" s="74" t="str">
        <f>IFERROR(IF(N$4=$D87,"x",IF(AND(((N$4-$D87)/VLOOKUP($C87,Tableau1[],6,0))=INT(((N$4-$D87)/VLOOKUP($C87,Tableau1[],6,0))),$C87&lt;&gt;""),"S","")),"")</f>
        <v/>
      </c>
      <c r="O87" s="74" t="str">
        <f>IFERROR(IF(O$4=$D87,"x",IF(AND(((O$4-$D87)/VLOOKUP($C87,Tableau1[],6,0))=INT(((O$4-$D87)/VLOOKUP($C87,Tableau1[],6,0))),$C87&lt;&gt;""),"S","")),"")</f>
        <v/>
      </c>
      <c r="P87" s="74" t="str">
        <f>IFERROR(IF(P$4=$D87,"x",IF(AND(((P$4-$D87)/VLOOKUP($C87,Tableau1[],6,0))=INT(((P$4-$D87)/VLOOKUP($C87,Tableau1[],6,0))),$C87&lt;&gt;""),"S","")),"")</f>
        <v/>
      </c>
      <c r="Q87" s="74" t="str">
        <f>IFERROR(IF(Q$4=$D87,"x",IF(AND(((Q$4-$D87)/VLOOKUP($C87,Tableau1[],6,0))=INT(((Q$4-$D87)/VLOOKUP($C87,Tableau1[],6,0))),$C87&lt;&gt;""),"S","")),"")</f>
        <v/>
      </c>
      <c r="R87" s="74" t="str">
        <f>IFERROR(IF(R$4=$D87,"x",IF(AND(((R$4-$D87)/VLOOKUP($C87,Tableau1[],6,0))=INT(((R$4-$D87)/VLOOKUP($C87,Tableau1[],6,0))),$C87&lt;&gt;""),"S","")),"")</f>
        <v/>
      </c>
      <c r="S87" s="74" t="str">
        <f>IFERROR(IF(S$4=$D87,"x",IF(AND(((S$4-$D87)/VLOOKUP($C87,Tableau1[],6,0))=INT(((S$4-$D87)/VLOOKUP($C87,Tableau1[],6,0))),$C87&lt;&gt;""),"S","")),"")</f>
        <v>S</v>
      </c>
      <c r="T87" s="74" t="str">
        <f>IFERROR(IF(T$4=$D87,"x",IF(AND(((T$4-$D87)/VLOOKUP($C87,Tableau1[],6,0))=INT(((T$4-$D87)/VLOOKUP($C87,Tableau1[],6,0))),$C87&lt;&gt;""),"S","")),"")</f>
        <v/>
      </c>
      <c r="U87" s="74" t="str">
        <f>IFERROR(IF(U$4=$D87,"x",IF(AND(((U$4-$D87)/VLOOKUP($C87,Tableau1[],6,0))=INT(((U$4-$D87)/VLOOKUP($C87,Tableau1[],6,0))),$C87&lt;&gt;""),"S","")),"")</f>
        <v/>
      </c>
      <c r="V87" s="74" t="str">
        <f>IFERROR(IF(V$4=$D87,"x",IF(AND(((V$4-$D87)/VLOOKUP($C87,Tableau1[],6,0))=INT(((V$4-$D87)/VLOOKUP($C87,Tableau1[],6,0))),$C87&lt;&gt;""),"S","")),"")</f>
        <v/>
      </c>
      <c r="W87" s="74" t="str">
        <f>IFERROR(IF(W$4=$D87,"x",IF(AND(((W$4-$D87)/VLOOKUP($C87,Tableau1[],6,0))=INT(((W$4-$D87)/VLOOKUP($C87,Tableau1[],6,0))),$C87&lt;&gt;""),"S","")),"")</f>
        <v/>
      </c>
      <c r="X87" s="74" t="str">
        <f>IFERROR(IF(X$4=$D87,"x",IF(AND(((X$4-$D87)/VLOOKUP($C87,Tableau1[],6,0))=INT(((X$4-$D87)/VLOOKUP($C87,Tableau1[],6,0))),$C87&lt;&gt;""),"S","")),"")</f>
        <v/>
      </c>
      <c r="Y87" s="74" t="str">
        <f>IFERROR(IF(Y$4=$D87,"x",IF(AND(((Y$4-$D87)/VLOOKUP($C87,Tableau1[],6,0))=INT(((Y$4-$D87)/VLOOKUP($C87,Tableau1[],6,0))),$C87&lt;&gt;""),"S","")),"")</f>
        <v/>
      </c>
      <c r="Z87" s="74" t="str">
        <f>IFERROR(IF(Z$4=$D87,"x",IF(AND(((Z$4-$D87)/VLOOKUP($C87,Tableau1[],6,0))=INT(((Z$4-$D87)/VLOOKUP($C87,Tableau1[],6,0))),$C87&lt;&gt;""),"S","")),"")</f>
        <v>S</v>
      </c>
      <c r="AA87" s="74" t="str">
        <f>IFERROR(IF(AA$4=$D87,"x",IF(AND(((AA$4-$D87)/VLOOKUP($C87,Tableau1[],6,0))=INT(((AA$4-$D87)/VLOOKUP($C87,Tableau1[],6,0))),$C87&lt;&gt;""),"S","")),"")</f>
        <v/>
      </c>
      <c r="AB87" s="74" t="str">
        <f>IFERROR(IF(AB$4=$D87,"x",IF(AND(((AB$4-$D87)/VLOOKUP($C87,Tableau1[],6,0))=INT(((AB$4-$D87)/VLOOKUP($C87,Tableau1[],6,0))),$C87&lt;&gt;""),"S","")),"")</f>
        <v/>
      </c>
      <c r="AC87" s="74" t="str">
        <f>IFERROR(IF(AC$4=$D87,"x",IF(AND(((AC$4-$D87)/VLOOKUP($C87,Tableau1[],6,0))=INT(((AC$4-$D87)/VLOOKUP($C87,Tableau1[],6,0))),$C87&lt;&gt;""),"S","")),"")</f>
        <v/>
      </c>
      <c r="AD87" s="74" t="str">
        <f>IFERROR(IF(AD$4=$D87,"x",IF(AND(((AD$4-$D87)/VLOOKUP($C87,Tableau1[],6,0))=INT(((AD$4-$D87)/VLOOKUP($C87,Tableau1[],6,0))),$C87&lt;&gt;""),"S","")),"")</f>
        <v/>
      </c>
      <c r="AE87" s="74" t="str">
        <f>IFERROR(IF(AE$4=$D87,"x",IF(AND(((AE$4-$D87)/VLOOKUP($C87,Tableau1[],6,0))=INT(((AE$4-$D87)/VLOOKUP($C87,Tableau1[],6,0))),$C87&lt;&gt;""),"S","")),"")</f>
        <v/>
      </c>
      <c r="AF87" s="74" t="str">
        <f>IFERROR(IF(AF$4=$D87,"x",IF(AND(((AF$4-$D87)/VLOOKUP($C87,Tableau1[],6,0))=INT(((AF$4-$D87)/VLOOKUP($C87,Tableau1[],6,0))),$C87&lt;&gt;""),"S","")),"")</f>
        <v/>
      </c>
      <c r="AG87" s="74" t="str">
        <f>IFERROR(IF(AG$4=$D87,"x",IF(AND(((AG$4-$D87)/VLOOKUP($C87,Tableau1[],6,0))=INT(((AG$4-$D87)/VLOOKUP($C87,Tableau1[],6,0))),$C87&lt;&gt;""),"S","")),"")</f>
        <v>S</v>
      </c>
      <c r="AH87" s="90" t="str">
        <f>IFERROR(IF(AH$4=$D87,"x",IF(AND(((AH$4-$D87)/VLOOKUP($C87,Tableau1[],6,0))=INT(((AH$4-$D87)/VLOOKUP($C87,Tableau1[],6,0))),$C87&lt;&gt;""),"S","")),"")</f>
        <v/>
      </c>
      <c r="AI87" s="7"/>
    </row>
    <row r="88" spans="1:35" x14ac:dyDescent="0.25">
      <c r="A88" s="95"/>
      <c r="B88" s="41"/>
      <c r="C88" s="5" t="s">
        <v>167</v>
      </c>
      <c r="D88" s="15">
        <f>IF(ISBLANK(C88),0,VLOOKUP(C88,Tableau1[],2,0))</f>
        <v>0</v>
      </c>
      <c r="E88" s="14">
        <f>IF(ISBLANK(C88),0,VLOOKUP(C88,Tableau1[],7,0))</f>
        <v>5</v>
      </c>
      <c r="F88" s="21">
        <f t="shared" si="7"/>
        <v>2.1666666666666667E-5</v>
      </c>
      <c r="G88" s="76" t="str">
        <f>IFERROR(IF(G$4=$D88,"x",IF(AND(((G$4-$D88)/VLOOKUP($C88,Tableau1[],6,0))=INT(((G$4-$D88)/VLOOKUP($C88,Tableau1[],6,0))),$C88&lt;&gt;""),"S","")),"")</f>
        <v/>
      </c>
      <c r="H88" s="74" t="str">
        <f>IFERROR(IF(H$4=$D88,"x",IF(AND(((H$4-$D88)/VLOOKUP($C88,Tableau1[],6,0))=INT(((H$4-$D88)/VLOOKUP($C88,Tableau1[],6,0))),$C88&lt;&gt;""),"S","")),"")</f>
        <v/>
      </c>
      <c r="I88" s="74" t="str">
        <f>IFERROR(IF(I$4=$D88,"x",IF(AND(((I$4-$D88)/VLOOKUP($C88,Tableau1[],6,0))=INT(((I$4-$D88)/VLOOKUP($C88,Tableau1[],6,0))),$C88&lt;&gt;""),"S","")),"")</f>
        <v/>
      </c>
      <c r="J88" s="74" t="str">
        <f>IFERROR(IF(J$4=$D88,"x",IF(AND(((J$4-$D88)/VLOOKUP($C88,Tableau1[],6,0))=INT(((J$4-$D88)/VLOOKUP($C88,Tableau1[],6,0))),$C88&lt;&gt;""),"S","")),"")</f>
        <v/>
      </c>
      <c r="K88" s="74" t="str">
        <f>IFERROR(IF(K$4=$D88,"x",IF(AND(((K$4-$D88)/VLOOKUP($C88,Tableau1[],6,0))=INT(((K$4-$D88)/VLOOKUP($C88,Tableau1[],6,0))),$C88&lt;&gt;""),"S","")),"")</f>
        <v/>
      </c>
      <c r="L88" s="74" t="str">
        <f>IFERROR(IF(L$4=$D88,"x",IF(AND(((L$4-$D88)/VLOOKUP($C88,Tableau1[],6,0))=INT(((L$4-$D88)/VLOOKUP($C88,Tableau1[],6,0))),$C88&lt;&gt;""),"S","")),"")</f>
        <v>S</v>
      </c>
      <c r="M88" s="74" t="str">
        <f>IFERROR(IF(M$4=$D88,"x",IF(AND(((M$4-$D88)/VLOOKUP($C88,Tableau1[],6,0))=INT(((M$4-$D88)/VLOOKUP($C88,Tableau1[],6,0))),$C88&lt;&gt;""),"S","")),"")</f>
        <v/>
      </c>
      <c r="N88" s="74" t="str">
        <f>IFERROR(IF(N$4=$D88,"x",IF(AND(((N$4-$D88)/VLOOKUP($C88,Tableau1[],6,0))=INT(((N$4-$D88)/VLOOKUP($C88,Tableau1[],6,0))),$C88&lt;&gt;""),"S","")),"")</f>
        <v/>
      </c>
      <c r="O88" s="74" t="str">
        <f>IFERROR(IF(O$4=$D88,"x",IF(AND(((O$4-$D88)/VLOOKUP($C88,Tableau1[],6,0))=INT(((O$4-$D88)/VLOOKUP($C88,Tableau1[],6,0))),$C88&lt;&gt;""),"S","")),"")</f>
        <v/>
      </c>
      <c r="P88" s="74" t="str">
        <f>IFERROR(IF(P$4=$D88,"x",IF(AND(((P$4-$D88)/VLOOKUP($C88,Tableau1[],6,0))=INT(((P$4-$D88)/VLOOKUP($C88,Tableau1[],6,0))),$C88&lt;&gt;""),"S","")),"")</f>
        <v/>
      </c>
      <c r="Q88" s="74" t="str">
        <f>IFERROR(IF(Q$4=$D88,"x",IF(AND(((Q$4-$D88)/VLOOKUP($C88,Tableau1[],6,0))=INT(((Q$4-$D88)/VLOOKUP($C88,Tableau1[],6,0))),$C88&lt;&gt;""),"S","")),"")</f>
        <v/>
      </c>
      <c r="R88" s="74" t="str">
        <f>IFERROR(IF(R$4=$D88,"x",IF(AND(((R$4-$D88)/VLOOKUP($C88,Tableau1[],6,0))=INT(((R$4-$D88)/VLOOKUP($C88,Tableau1[],6,0))),$C88&lt;&gt;""),"S","")),"")</f>
        <v/>
      </c>
      <c r="S88" s="74" t="str">
        <f>IFERROR(IF(S$4=$D88,"x",IF(AND(((S$4-$D88)/VLOOKUP($C88,Tableau1[],6,0))=INT(((S$4-$D88)/VLOOKUP($C88,Tableau1[],6,0))),$C88&lt;&gt;""),"S","")),"")</f>
        <v>S</v>
      </c>
      <c r="T88" s="74" t="str">
        <f>IFERROR(IF(T$4=$D88,"x",IF(AND(((T$4-$D88)/VLOOKUP($C88,Tableau1[],6,0))=INT(((T$4-$D88)/VLOOKUP($C88,Tableau1[],6,0))),$C88&lt;&gt;""),"S","")),"")</f>
        <v/>
      </c>
      <c r="U88" s="74" t="str">
        <f>IFERROR(IF(U$4=$D88,"x",IF(AND(((U$4-$D88)/VLOOKUP($C88,Tableau1[],6,0))=INT(((U$4-$D88)/VLOOKUP($C88,Tableau1[],6,0))),$C88&lt;&gt;""),"S","")),"")</f>
        <v/>
      </c>
      <c r="V88" s="74" t="str">
        <f>IFERROR(IF(V$4=$D88,"x",IF(AND(((V$4-$D88)/VLOOKUP($C88,Tableau1[],6,0))=INT(((V$4-$D88)/VLOOKUP($C88,Tableau1[],6,0))),$C88&lt;&gt;""),"S","")),"")</f>
        <v/>
      </c>
      <c r="W88" s="74" t="str">
        <f>IFERROR(IF(W$4=$D88,"x",IF(AND(((W$4-$D88)/VLOOKUP($C88,Tableau1[],6,0))=INT(((W$4-$D88)/VLOOKUP($C88,Tableau1[],6,0))),$C88&lt;&gt;""),"S","")),"")</f>
        <v/>
      </c>
      <c r="X88" s="74" t="str">
        <f>IFERROR(IF(X$4=$D88,"x",IF(AND(((X$4-$D88)/VLOOKUP($C88,Tableau1[],6,0))=INT(((X$4-$D88)/VLOOKUP($C88,Tableau1[],6,0))),$C88&lt;&gt;""),"S","")),"")</f>
        <v/>
      </c>
      <c r="Y88" s="74" t="str">
        <f>IFERROR(IF(Y$4=$D88,"x",IF(AND(((Y$4-$D88)/VLOOKUP($C88,Tableau1[],6,0))=INT(((Y$4-$D88)/VLOOKUP($C88,Tableau1[],6,0))),$C88&lt;&gt;""),"S","")),"")</f>
        <v/>
      </c>
      <c r="Z88" s="74" t="str">
        <f>IFERROR(IF(Z$4=$D88,"x",IF(AND(((Z$4-$D88)/VLOOKUP($C88,Tableau1[],6,0))=INT(((Z$4-$D88)/VLOOKUP($C88,Tableau1[],6,0))),$C88&lt;&gt;""),"S","")),"")</f>
        <v>S</v>
      </c>
      <c r="AA88" s="74" t="str">
        <f>IFERROR(IF(AA$4=$D88,"x",IF(AND(((AA$4-$D88)/VLOOKUP($C88,Tableau1[],6,0))=INT(((AA$4-$D88)/VLOOKUP($C88,Tableau1[],6,0))),$C88&lt;&gt;""),"S","")),"")</f>
        <v/>
      </c>
      <c r="AB88" s="74" t="str">
        <f>IFERROR(IF(AB$4=$D88,"x",IF(AND(((AB$4-$D88)/VLOOKUP($C88,Tableau1[],6,0))=INT(((AB$4-$D88)/VLOOKUP($C88,Tableau1[],6,0))),$C88&lt;&gt;""),"S","")),"")</f>
        <v/>
      </c>
      <c r="AC88" s="74" t="str">
        <f>IFERROR(IF(AC$4=$D88,"x",IF(AND(((AC$4-$D88)/VLOOKUP($C88,Tableau1[],6,0))=INT(((AC$4-$D88)/VLOOKUP($C88,Tableau1[],6,0))),$C88&lt;&gt;""),"S","")),"")</f>
        <v/>
      </c>
      <c r="AD88" s="74" t="str">
        <f>IFERROR(IF(AD$4=$D88,"x",IF(AND(((AD$4-$D88)/VLOOKUP($C88,Tableau1[],6,0))=INT(((AD$4-$D88)/VLOOKUP($C88,Tableau1[],6,0))),$C88&lt;&gt;""),"S","")),"")</f>
        <v/>
      </c>
      <c r="AE88" s="74" t="str">
        <f>IFERROR(IF(AE$4=$D88,"x",IF(AND(((AE$4-$D88)/VLOOKUP($C88,Tableau1[],6,0))=INT(((AE$4-$D88)/VLOOKUP($C88,Tableau1[],6,0))),$C88&lt;&gt;""),"S","")),"")</f>
        <v/>
      </c>
      <c r="AF88" s="74" t="str">
        <f>IFERROR(IF(AF$4=$D88,"x",IF(AND(((AF$4-$D88)/VLOOKUP($C88,Tableau1[],6,0))=INT(((AF$4-$D88)/VLOOKUP($C88,Tableau1[],6,0))),$C88&lt;&gt;""),"S","")),"")</f>
        <v/>
      </c>
      <c r="AG88" s="74" t="str">
        <f>IFERROR(IF(AG$4=$D88,"x",IF(AND(((AG$4-$D88)/VLOOKUP($C88,Tableau1[],6,0))=INT(((AG$4-$D88)/VLOOKUP($C88,Tableau1[],6,0))),$C88&lt;&gt;""),"S","")),"")</f>
        <v>S</v>
      </c>
      <c r="AH88" s="90" t="str">
        <f>IFERROR(IF(AH$4=$D88,"x",IF(AND(((AH$4-$D88)/VLOOKUP($C88,Tableau1[],6,0))=INT(((AH$4-$D88)/VLOOKUP($C88,Tableau1[],6,0))),$C88&lt;&gt;""),"S","")),"")</f>
        <v/>
      </c>
      <c r="AI88" s="7"/>
    </row>
    <row r="89" spans="1:35" x14ac:dyDescent="0.25">
      <c r="A89" s="95"/>
      <c r="B89" s="41"/>
      <c r="C89" s="5" t="s">
        <v>168</v>
      </c>
      <c r="D89" s="15">
        <f>IF(ISBLANK(C89),0,VLOOKUP(C89,Tableau1[],2,0))</f>
        <v>0</v>
      </c>
      <c r="E89" s="14">
        <f>IF(ISBLANK(C89),0,VLOOKUP(C89,Tableau1[],7,0))</f>
        <v>1</v>
      </c>
      <c r="F89" s="21">
        <f t="shared" si="7"/>
        <v>4.3333333333333331E-6</v>
      </c>
      <c r="G89" s="76" t="str">
        <f>IFERROR(IF(G$4=$D89,"x",IF(AND(((G$4-$D89)/VLOOKUP($C89,Tableau1[],6,0))=INT(((G$4-$D89)/VLOOKUP($C89,Tableau1[],6,0))),$C89&lt;&gt;""),"S","")),"")</f>
        <v/>
      </c>
      <c r="H89" s="74" t="str">
        <f>IFERROR(IF(H$4=$D89,"x",IF(AND(((H$4-$D89)/VLOOKUP($C89,Tableau1[],6,0))=INT(((H$4-$D89)/VLOOKUP($C89,Tableau1[],6,0))),$C89&lt;&gt;""),"S","")),"")</f>
        <v/>
      </c>
      <c r="I89" s="74" t="str">
        <f>IFERROR(IF(I$4=$D89,"x",IF(AND(((I$4-$D89)/VLOOKUP($C89,Tableau1[],6,0))=INT(((I$4-$D89)/VLOOKUP($C89,Tableau1[],6,0))),$C89&lt;&gt;""),"S","")),"")</f>
        <v/>
      </c>
      <c r="J89" s="74" t="str">
        <f>IFERROR(IF(J$4=$D89,"x",IF(AND(((J$4-$D89)/VLOOKUP($C89,Tableau1[],6,0))=INT(((J$4-$D89)/VLOOKUP($C89,Tableau1[],6,0))),$C89&lt;&gt;""),"S","")),"")</f>
        <v/>
      </c>
      <c r="K89" s="74" t="str">
        <f>IFERROR(IF(K$4=$D89,"x",IF(AND(((K$4-$D89)/VLOOKUP($C89,Tableau1[],6,0))=INT(((K$4-$D89)/VLOOKUP($C89,Tableau1[],6,0))),$C89&lt;&gt;""),"S","")),"")</f>
        <v/>
      </c>
      <c r="L89" s="74" t="str">
        <f>IFERROR(IF(L$4=$D89,"x",IF(AND(((L$4-$D89)/VLOOKUP($C89,Tableau1[],6,0))=INT(((L$4-$D89)/VLOOKUP($C89,Tableau1[],6,0))),$C89&lt;&gt;""),"S","")),"")</f>
        <v>S</v>
      </c>
      <c r="M89" s="74" t="str">
        <f>IFERROR(IF(M$4=$D89,"x",IF(AND(((M$4-$D89)/VLOOKUP($C89,Tableau1[],6,0))=INT(((M$4-$D89)/VLOOKUP($C89,Tableau1[],6,0))),$C89&lt;&gt;""),"S","")),"")</f>
        <v/>
      </c>
      <c r="N89" s="74" t="str">
        <f>IFERROR(IF(N$4=$D89,"x",IF(AND(((N$4-$D89)/VLOOKUP($C89,Tableau1[],6,0))=INT(((N$4-$D89)/VLOOKUP($C89,Tableau1[],6,0))),$C89&lt;&gt;""),"S","")),"")</f>
        <v/>
      </c>
      <c r="O89" s="74" t="str">
        <f>IFERROR(IF(O$4=$D89,"x",IF(AND(((O$4-$D89)/VLOOKUP($C89,Tableau1[],6,0))=INT(((O$4-$D89)/VLOOKUP($C89,Tableau1[],6,0))),$C89&lt;&gt;""),"S","")),"")</f>
        <v/>
      </c>
      <c r="P89" s="74" t="str">
        <f>IFERROR(IF(P$4=$D89,"x",IF(AND(((P$4-$D89)/VLOOKUP($C89,Tableau1[],6,0))=INT(((P$4-$D89)/VLOOKUP($C89,Tableau1[],6,0))),$C89&lt;&gt;""),"S","")),"")</f>
        <v/>
      </c>
      <c r="Q89" s="74" t="str">
        <f>IFERROR(IF(Q$4=$D89,"x",IF(AND(((Q$4-$D89)/VLOOKUP($C89,Tableau1[],6,0))=INT(((Q$4-$D89)/VLOOKUP($C89,Tableau1[],6,0))),$C89&lt;&gt;""),"S","")),"")</f>
        <v/>
      </c>
      <c r="R89" s="74" t="str">
        <f>IFERROR(IF(R$4=$D89,"x",IF(AND(((R$4-$D89)/VLOOKUP($C89,Tableau1[],6,0))=INT(((R$4-$D89)/VLOOKUP($C89,Tableau1[],6,0))),$C89&lt;&gt;""),"S","")),"")</f>
        <v/>
      </c>
      <c r="S89" s="74" t="str">
        <f>IFERROR(IF(S$4=$D89,"x",IF(AND(((S$4-$D89)/VLOOKUP($C89,Tableau1[],6,0))=INT(((S$4-$D89)/VLOOKUP($C89,Tableau1[],6,0))),$C89&lt;&gt;""),"S","")),"")</f>
        <v>S</v>
      </c>
      <c r="T89" s="74" t="str">
        <f>IFERROR(IF(T$4=$D89,"x",IF(AND(((T$4-$D89)/VLOOKUP($C89,Tableau1[],6,0))=INT(((T$4-$D89)/VLOOKUP($C89,Tableau1[],6,0))),$C89&lt;&gt;""),"S","")),"")</f>
        <v/>
      </c>
      <c r="U89" s="74" t="str">
        <f>IFERROR(IF(U$4=$D89,"x",IF(AND(((U$4-$D89)/VLOOKUP($C89,Tableau1[],6,0))=INT(((U$4-$D89)/VLOOKUP($C89,Tableau1[],6,0))),$C89&lt;&gt;""),"S","")),"")</f>
        <v/>
      </c>
      <c r="V89" s="74" t="str">
        <f>IFERROR(IF(V$4=$D89,"x",IF(AND(((V$4-$D89)/VLOOKUP($C89,Tableau1[],6,0))=INT(((V$4-$D89)/VLOOKUP($C89,Tableau1[],6,0))),$C89&lt;&gt;""),"S","")),"")</f>
        <v/>
      </c>
      <c r="W89" s="74" t="str">
        <f>IFERROR(IF(W$4=$D89,"x",IF(AND(((W$4-$D89)/VLOOKUP($C89,Tableau1[],6,0))=INT(((W$4-$D89)/VLOOKUP($C89,Tableau1[],6,0))),$C89&lt;&gt;""),"S","")),"")</f>
        <v/>
      </c>
      <c r="X89" s="74" t="str">
        <f>IFERROR(IF(X$4=$D89,"x",IF(AND(((X$4-$D89)/VLOOKUP($C89,Tableau1[],6,0))=INT(((X$4-$D89)/VLOOKUP($C89,Tableau1[],6,0))),$C89&lt;&gt;""),"S","")),"")</f>
        <v/>
      </c>
      <c r="Y89" s="74" t="str">
        <f>IFERROR(IF(Y$4=$D89,"x",IF(AND(((Y$4-$D89)/VLOOKUP($C89,Tableau1[],6,0))=INT(((Y$4-$D89)/VLOOKUP($C89,Tableau1[],6,0))),$C89&lt;&gt;""),"S","")),"")</f>
        <v/>
      </c>
      <c r="Z89" s="74" t="str">
        <f>IFERROR(IF(Z$4=$D89,"x",IF(AND(((Z$4-$D89)/VLOOKUP($C89,Tableau1[],6,0))=INT(((Z$4-$D89)/VLOOKUP($C89,Tableau1[],6,0))),$C89&lt;&gt;""),"S","")),"")</f>
        <v>S</v>
      </c>
      <c r="AA89" s="74" t="str">
        <f>IFERROR(IF(AA$4=$D89,"x",IF(AND(((AA$4-$D89)/VLOOKUP($C89,Tableau1[],6,0))=INT(((AA$4-$D89)/VLOOKUP($C89,Tableau1[],6,0))),$C89&lt;&gt;""),"S","")),"")</f>
        <v/>
      </c>
      <c r="AB89" s="74" t="str">
        <f>IFERROR(IF(AB$4=$D89,"x",IF(AND(((AB$4-$D89)/VLOOKUP($C89,Tableau1[],6,0))=INT(((AB$4-$D89)/VLOOKUP($C89,Tableau1[],6,0))),$C89&lt;&gt;""),"S","")),"")</f>
        <v/>
      </c>
      <c r="AC89" s="74" t="str">
        <f>IFERROR(IF(AC$4=$D89,"x",IF(AND(((AC$4-$D89)/VLOOKUP($C89,Tableau1[],6,0))=INT(((AC$4-$D89)/VLOOKUP($C89,Tableau1[],6,0))),$C89&lt;&gt;""),"S","")),"")</f>
        <v/>
      </c>
      <c r="AD89" s="74" t="str">
        <f>IFERROR(IF(AD$4=$D89,"x",IF(AND(((AD$4-$D89)/VLOOKUP($C89,Tableau1[],6,0))=INT(((AD$4-$D89)/VLOOKUP($C89,Tableau1[],6,0))),$C89&lt;&gt;""),"S","")),"")</f>
        <v/>
      </c>
      <c r="AE89" s="74" t="str">
        <f>IFERROR(IF(AE$4=$D89,"x",IF(AND(((AE$4-$D89)/VLOOKUP($C89,Tableau1[],6,0))=INT(((AE$4-$D89)/VLOOKUP($C89,Tableau1[],6,0))),$C89&lt;&gt;""),"S","")),"")</f>
        <v/>
      </c>
      <c r="AF89" s="74" t="str">
        <f>IFERROR(IF(AF$4=$D89,"x",IF(AND(((AF$4-$D89)/VLOOKUP($C89,Tableau1[],6,0))=INT(((AF$4-$D89)/VLOOKUP($C89,Tableau1[],6,0))),$C89&lt;&gt;""),"S","")),"")</f>
        <v/>
      </c>
      <c r="AG89" s="74" t="str">
        <f>IFERROR(IF(AG$4=$D89,"x",IF(AND(((AG$4-$D89)/VLOOKUP($C89,Tableau1[],6,0))=INT(((AG$4-$D89)/VLOOKUP($C89,Tableau1[],6,0))),$C89&lt;&gt;""),"S","")),"")</f>
        <v>S</v>
      </c>
      <c r="AH89" s="90" t="str">
        <f>IFERROR(IF(AH$4=$D89,"x",IF(AND(((AH$4-$D89)/VLOOKUP($C89,Tableau1[],6,0))=INT(((AH$4-$D89)/VLOOKUP($C89,Tableau1[],6,0))),$C89&lt;&gt;""),"S","")),"")</f>
        <v/>
      </c>
      <c r="AI89" s="7"/>
    </row>
    <row r="90" spans="1:35" x14ac:dyDescent="0.25">
      <c r="A90" s="95"/>
      <c r="B90" s="41"/>
      <c r="C90" s="5" t="s">
        <v>169</v>
      </c>
      <c r="D90" s="15">
        <f>IF(ISBLANK(C90),0,VLOOKUP(C90,Tableau1[],2,0))</f>
        <v>0</v>
      </c>
      <c r="E90" s="14">
        <f>IF(ISBLANK(C90),0,VLOOKUP(C90,Tableau1[],7,0))</f>
        <v>15</v>
      </c>
      <c r="F90" s="21">
        <f t="shared" si="7"/>
        <v>6.4999999999999994E-5</v>
      </c>
      <c r="G90" s="76" t="str">
        <f>IFERROR(IF(G$4=$D90,"x",IF(AND(((G$4-$D90)/VLOOKUP($C90,Tableau1[],6,0))=INT(((G$4-$D90)/VLOOKUP($C90,Tableau1[],6,0))),$C90&lt;&gt;""),"S","")),"")</f>
        <v/>
      </c>
      <c r="H90" s="74" t="str">
        <f>IFERROR(IF(H$4=$D90,"x",IF(AND(((H$4-$D90)/VLOOKUP($C90,Tableau1[],6,0))=INT(((H$4-$D90)/VLOOKUP($C90,Tableau1[],6,0))),$C90&lt;&gt;""),"S","")),"")</f>
        <v/>
      </c>
      <c r="I90" s="74" t="str">
        <f>IFERROR(IF(I$4=$D90,"x",IF(AND(((I$4-$D90)/VLOOKUP($C90,Tableau1[],6,0))=INT(((I$4-$D90)/VLOOKUP($C90,Tableau1[],6,0))),$C90&lt;&gt;""),"S","")),"")</f>
        <v/>
      </c>
      <c r="J90" s="74" t="str">
        <f>IFERROR(IF(J$4=$D90,"x",IF(AND(((J$4-$D90)/VLOOKUP($C90,Tableau1[],6,0))=INT(((J$4-$D90)/VLOOKUP($C90,Tableau1[],6,0))),$C90&lt;&gt;""),"S","")),"")</f>
        <v/>
      </c>
      <c r="K90" s="74" t="str">
        <f>IFERROR(IF(K$4=$D90,"x",IF(AND(((K$4-$D90)/VLOOKUP($C90,Tableau1[],6,0))=INT(((K$4-$D90)/VLOOKUP($C90,Tableau1[],6,0))),$C90&lt;&gt;""),"S","")),"")</f>
        <v/>
      </c>
      <c r="L90" s="74" t="str">
        <f>IFERROR(IF(L$4=$D90,"x",IF(AND(((L$4-$D90)/VLOOKUP($C90,Tableau1[],6,0))=INT(((L$4-$D90)/VLOOKUP($C90,Tableau1[],6,0))),$C90&lt;&gt;""),"S","")),"")</f>
        <v/>
      </c>
      <c r="M90" s="74" t="str">
        <f>IFERROR(IF(M$4=$D90,"x",IF(AND(((M$4-$D90)/VLOOKUP($C90,Tableau1[],6,0))=INT(((M$4-$D90)/VLOOKUP($C90,Tableau1[],6,0))),$C90&lt;&gt;""),"S","")),"")</f>
        <v/>
      </c>
      <c r="N90" s="74" t="str">
        <f>IFERROR(IF(N$4=$D90,"x",IF(AND(((N$4-$D90)/VLOOKUP($C90,Tableau1[],6,0))=INT(((N$4-$D90)/VLOOKUP($C90,Tableau1[],6,0))),$C90&lt;&gt;""),"S","")),"")</f>
        <v/>
      </c>
      <c r="O90" s="74" t="str">
        <f>IFERROR(IF(O$4=$D90,"x",IF(AND(((O$4-$D90)/VLOOKUP($C90,Tableau1[],6,0))=INT(((O$4-$D90)/VLOOKUP($C90,Tableau1[],6,0))),$C90&lt;&gt;""),"S","")),"")</f>
        <v/>
      </c>
      <c r="P90" s="74" t="str">
        <f>IFERROR(IF(P$4=$D90,"x",IF(AND(((P$4-$D90)/VLOOKUP($C90,Tableau1[],6,0))=INT(((P$4-$D90)/VLOOKUP($C90,Tableau1[],6,0))),$C90&lt;&gt;""),"S","")),"")</f>
        <v/>
      </c>
      <c r="Q90" s="74" t="str">
        <f>IFERROR(IF(Q$4=$D90,"x",IF(AND(((Q$4-$D90)/VLOOKUP($C90,Tableau1[],6,0))=INT(((Q$4-$D90)/VLOOKUP($C90,Tableau1[],6,0))),$C90&lt;&gt;""),"S","")),"")</f>
        <v/>
      </c>
      <c r="R90" s="74" t="str">
        <f>IFERROR(IF(R$4=$D90,"x",IF(AND(((R$4-$D90)/VLOOKUP($C90,Tableau1[],6,0))=INT(((R$4-$D90)/VLOOKUP($C90,Tableau1[],6,0))),$C90&lt;&gt;""),"S","")),"")</f>
        <v/>
      </c>
      <c r="S90" s="74" t="str">
        <f>IFERROR(IF(S$4=$D90,"x",IF(AND(((S$4-$D90)/VLOOKUP($C90,Tableau1[],6,0))=INT(((S$4-$D90)/VLOOKUP($C90,Tableau1[],6,0))),$C90&lt;&gt;""),"S","")),"")</f>
        <v/>
      </c>
      <c r="T90" s="74" t="str">
        <f>IFERROR(IF(T$4=$D90,"x",IF(AND(((T$4-$D90)/VLOOKUP($C90,Tableau1[],6,0))=INT(((T$4-$D90)/VLOOKUP($C90,Tableau1[],6,0))),$C90&lt;&gt;""),"S","")),"")</f>
        <v/>
      </c>
      <c r="U90" s="74" t="str">
        <f>IFERROR(IF(U$4=$D90,"x",IF(AND(((U$4-$D90)/VLOOKUP($C90,Tableau1[],6,0))=INT(((U$4-$D90)/VLOOKUP($C90,Tableau1[],6,0))),$C90&lt;&gt;""),"S","")),"")</f>
        <v/>
      </c>
      <c r="V90" s="74" t="str">
        <f>IFERROR(IF(V$4=$D90,"x",IF(AND(((V$4-$D90)/VLOOKUP($C90,Tableau1[],6,0))=INT(((V$4-$D90)/VLOOKUP($C90,Tableau1[],6,0))),$C90&lt;&gt;""),"S","")),"")</f>
        <v/>
      </c>
      <c r="W90" s="74" t="str">
        <f>IFERROR(IF(W$4=$D90,"x",IF(AND(((W$4-$D90)/VLOOKUP($C90,Tableau1[],6,0))=INT(((W$4-$D90)/VLOOKUP($C90,Tableau1[],6,0))),$C90&lt;&gt;""),"S","")),"")</f>
        <v/>
      </c>
      <c r="X90" s="74" t="str">
        <f>IFERROR(IF(X$4=$D90,"x",IF(AND(((X$4-$D90)/VLOOKUP($C90,Tableau1[],6,0))=INT(((X$4-$D90)/VLOOKUP($C90,Tableau1[],6,0))),$C90&lt;&gt;""),"S","")),"")</f>
        <v/>
      </c>
      <c r="Y90" s="74" t="str">
        <f>IFERROR(IF(Y$4=$D90,"x",IF(AND(((Y$4-$D90)/VLOOKUP($C90,Tableau1[],6,0))=INT(((Y$4-$D90)/VLOOKUP($C90,Tableau1[],6,0))),$C90&lt;&gt;""),"S","")),"")</f>
        <v/>
      </c>
      <c r="Z90" s="74" t="str">
        <f>IFERROR(IF(Z$4=$D90,"x",IF(AND(((Z$4-$D90)/VLOOKUP($C90,Tableau1[],6,0))=INT(((Z$4-$D90)/VLOOKUP($C90,Tableau1[],6,0))),$C90&lt;&gt;""),"S","")),"")</f>
        <v/>
      </c>
      <c r="AA90" s="74" t="str">
        <f>IFERROR(IF(AA$4=$D90,"x",IF(AND(((AA$4-$D90)/VLOOKUP($C90,Tableau1[],6,0))=INT(((AA$4-$D90)/VLOOKUP($C90,Tableau1[],6,0))),$C90&lt;&gt;""),"S","")),"")</f>
        <v/>
      </c>
      <c r="AB90" s="74" t="str">
        <f>IFERROR(IF(AB$4=$D90,"x",IF(AND(((AB$4-$D90)/VLOOKUP($C90,Tableau1[],6,0))=INT(((AB$4-$D90)/VLOOKUP($C90,Tableau1[],6,0))),$C90&lt;&gt;""),"S","")),"")</f>
        <v/>
      </c>
      <c r="AC90" s="74" t="str">
        <f>IFERROR(IF(AC$4=$D90,"x",IF(AND(((AC$4-$D90)/VLOOKUP($C90,Tableau1[],6,0))=INT(((AC$4-$D90)/VLOOKUP($C90,Tableau1[],6,0))),$C90&lt;&gt;""),"S","")),"")</f>
        <v/>
      </c>
      <c r="AD90" s="74" t="str">
        <f>IFERROR(IF(AD$4=$D90,"x",IF(AND(((AD$4-$D90)/VLOOKUP($C90,Tableau1[],6,0))=INT(((AD$4-$D90)/VLOOKUP($C90,Tableau1[],6,0))),$C90&lt;&gt;""),"S","")),"")</f>
        <v/>
      </c>
      <c r="AE90" s="74" t="str">
        <f>IFERROR(IF(AE$4=$D90,"x",IF(AND(((AE$4-$D90)/VLOOKUP($C90,Tableau1[],6,0))=INT(((AE$4-$D90)/VLOOKUP($C90,Tableau1[],6,0))),$C90&lt;&gt;""),"S","")),"")</f>
        <v/>
      </c>
      <c r="AF90" s="74" t="str">
        <f>IFERROR(IF(AF$4=$D90,"x",IF(AND(((AF$4-$D90)/VLOOKUP($C90,Tableau1[],6,0))=INT(((AF$4-$D90)/VLOOKUP($C90,Tableau1[],6,0))),$C90&lt;&gt;""),"S","")),"")</f>
        <v>S</v>
      </c>
      <c r="AG90" s="74" t="str">
        <f>IFERROR(IF(AG$4=$D90,"x",IF(AND(((AG$4-$D90)/VLOOKUP($C90,Tableau1[],6,0))=INT(((AG$4-$D90)/VLOOKUP($C90,Tableau1[],6,0))),$C90&lt;&gt;""),"S","")),"")</f>
        <v/>
      </c>
      <c r="AH90" s="90" t="str">
        <f>IFERROR(IF(AH$4=$D90,"x",IF(AND(((AH$4-$D90)/VLOOKUP($C90,Tableau1[],6,0))=INT(((AH$4-$D90)/VLOOKUP($C90,Tableau1[],6,0))),$C90&lt;&gt;""),"S","")),"")</f>
        <v/>
      </c>
      <c r="AI90" s="7"/>
    </row>
    <row r="91" spans="1:35" ht="15.75" thickBot="1" x14ac:dyDescent="0.3">
      <c r="B91" s="66">
        <f>B75+B76+B77+B78+B79+B80+B81+B82+B83+B84+B85+B86+B87+B88+B89+B90</f>
        <v>0</v>
      </c>
      <c r="C91" s="67"/>
      <c r="D91" s="52">
        <f>IF(ISBLANK(C91),0,VLOOKUP(C91,Tableau1[],2,0))</f>
        <v>0</v>
      </c>
      <c r="E91" s="62">
        <f>(E75+E76+E77+E78+E79+E80+E81+E82+E83+E84+E85+E86+E87+E88+E89+E90)/60</f>
        <v>2.0499999999999998</v>
      </c>
      <c r="F91" s="38">
        <f t="shared" si="7"/>
        <v>8.8833333333333319E-6</v>
      </c>
      <c r="G91" s="79" t="str">
        <f>IFERROR(IF(G$4=$D91,"x",IF(AND(((G$4-$D91)/VLOOKUP($C91,Tableau1[],6,0))=INT(((G$4-$D91)/VLOOKUP($C91,Tableau1[],6,0))),$C91&lt;&gt;""),"S","")),"")</f>
        <v/>
      </c>
      <c r="H91" s="80" t="str">
        <f>IFERROR(IF(H$4=$D91,"x",IF(AND(((H$4-$D91)/VLOOKUP($C91,Tableau1[],6,0))=INT(((H$4-$D91)/VLOOKUP($C91,Tableau1[],6,0))),$C91&lt;&gt;""),"S","")),"")</f>
        <v/>
      </c>
      <c r="I91" s="80" t="str">
        <f>IFERROR(IF(I$4=$D91,"x",IF(AND(((I$4-$D91)/VLOOKUP($C91,Tableau1[],6,0))=INT(((I$4-$D91)/VLOOKUP($C91,Tableau1[],6,0))),$C91&lt;&gt;""),"S","")),"")</f>
        <v/>
      </c>
      <c r="J91" s="80" t="str">
        <f>IFERROR(IF(J$4=$D91,"x",IF(AND(((J$4-$D91)/VLOOKUP($C91,Tableau1[],6,0))=INT(((J$4-$D91)/VLOOKUP($C91,Tableau1[],6,0))),$C91&lt;&gt;""),"S","")),"")</f>
        <v/>
      </c>
      <c r="K91" s="80" t="str">
        <f>IFERROR(IF(K$4=$D91,"x",IF(AND(((K$4-$D91)/VLOOKUP($C91,Tableau1[],6,0))=INT(((K$4-$D91)/VLOOKUP($C91,Tableau1[],6,0))),$C91&lt;&gt;""),"S","")),"")</f>
        <v/>
      </c>
      <c r="L91" s="80" t="str">
        <f>IFERROR(IF(L$4=$D91,"x",IF(AND(((L$4-$D91)/VLOOKUP($C91,Tableau1[],6,0))=INT(((L$4-$D91)/VLOOKUP($C91,Tableau1[],6,0))),$C91&lt;&gt;""),"S","")),"")</f>
        <v/>
      </c>
      <c r="M91" s="80" t="str">
        <f>IFERROR(IF(M$4=$D91,"x",IF(AND(((M$4-$D91)/VLOOKUP($C91,Tableau1[],6,0))=INT(((M$4-$D91)/VLOOKUP($C91,Tableau1[],6,0))),$C91&lt;&gt;""),"S","")),"")</f>
        <v/>
      </c>
      <c r="N91" s="80" t="str">
        <f>IFERROR(IF(N$4=$D91,"x",IF(AND(((N$4-$D91)/VLOOKUP($C91,Tableau1[],6,0))=INT(((N$4-$D91)/VLOOKUP($C91,Tableau1[],6,0))),$C91&lt;&gt;""),"S","")),"")</f>
        <v/>
      </c>
      <c r="O91" s="80" t="str">
        <f>IFERROR(IF(O$4=$D91,"x",IF(AND(((O$4-$D91)/VLOOKUP($C91,Tableau1[],6,0))=INT(((O$4-$D91)/VLOOKUP($C91,Tableau1[],6,0))),$C91&lt;&gt;""),"S","")),"")</f>
        <v/>
      </c>
      <c r="P91" s="80" t="str">
        <f>IFERROR(IF(P$4=$D91,"x",IF(AND(((P$4-$D91)/VLOOKUP($C91,Tableau1[],6,0))=INT(((P$4-$D91)/VLOOKUP($C91,Tableau1[],6,0))),$C91&lt;&gt;""),"S","")),"")</f>
        <v/>
      </c>
      <c r="Q91" s="80" t="str">
        <f>IFERROR(IF(Q$4=$D91,"x",IF(AND(((Q$4-$D91)/VLOOKUP($C91,Tableau1[],6,0))=INT(((Q$4-$D91)/VLOOKUP($C91,Tableau1[],6,0))),$C91&lt;&gt;""),"S","")),"")</f>
        <v/>
      </c>
      <c r="R91" s="80" t="str">
        <f>IFERROR(IF(R$4=$D91,"x",IF(AND(((R$4-$D91)/VLOOKUP($C91,Tableau1[],6,0))=INT(((R$4-$D91)/VLOOKUP($C91,Tableau1[],6,0))),$C91&lt;&gt;""),"S","")),"")</f>
        <v/>
      </c>
      <c r="S91" s="80" t="str">
        <f>IFERROR(IF(S$4=$D91,"x",IF(AND(((S$4-$D91)/VLOOKUP($C91,Tableau1[],6,0))=INT(((S$4-$D91)/VLOOKUP($C91,Tableau1[],6,0))),$C91&lt;&gt;""),"S","")),"")</f>
        <v/>
      </c>
      <c r="T91" s="80" t="str">
        <f>IFERROR(IF(T$4=$D91,"x",IF(AND(((T$4-$D91)/VLOOKUP($C91,Tableau1[],6,0))=INT(((T$4-$D91)/VLOOKUP($C91,Tableau1[],6,0))),$C91&lt;&gt;""),"S","")),"")</f>
        <v/>
      </c>
      <c r="U91" s="80" t="str">
        <f>IFERROR(IF(U$4=$D91,"x",IF(AND(((U$4-$D91)/VLOOKUP($C91,Tableau1[],6,0))=INT(((U$4-$D91)/VLOOKUP($C91,Tableau1[],6,0))),$C91&lt;&gt;""),"S","")),"")</f>
        <v/>
      </c>
      <c r="V91" s="80" t="str">
        <f>IFERROR(IF(V$4=$D91,"x",IF(AND(((V$4-$D91)/VLOOKUP($C91,Tableau1[],6,0))=INT(((V$4-$D91)/VLOOKUP($C91,Tableau1[],6,0))),$C91&lt;&gt;""),"S","")),"")</f>
        <v/>
      </c>
      <c r="W91" s="80" t="str">
        <f>IFERROR(IF(W$4=$D91,"x",IF(AND(((W$4-$D91)/VLOOKUP($C91,Tableau1[],6,0))=INT(((W$4-$D91)/VLOOKUP($C91,Tableau1[],6,0))),$C91&lt;&gt;""),"S","")),"")</f>
        <v/>
      </c>
      <c r="X91" s="80" t="str">
        <f>IFERROR(IF(X$4=$D91,"x",IF(AND(((X$4-$D91)/VLOOKUP($C91,Tableau1[],6,0))=INT(((X$4-$D91)/VLOOKUP($C91,Tableau1[],6,0))),$C91&lt;&gt;""),"S","")),"")</f>
        <v/>
      </c>
      <c r="Y91" s="80" t="str">
        <f>IFERROR(IF(Y$4=$D91,"x",IF(AND(((Y$4-$D91)/VLOOKUP($C91,Tableau1[],6,0))=INT(((Y$4-$D91)/VLOOKUP($C91,Tableau1[],6,0))),$C91&lt;&gt;""),"S","")),"")</f>
        <v/>
      </c>
      <c r="Z91" s="80" t="str">
        <f>IFERROR(IF(Z$4=$D91,"x",IF(AND(((Z$4-$D91)/VLOOKUP($C91,Tableau1[],6,0))=INT(((Z$4-$D91)/VLOOKUP($C91,Tableau1[],6,0))),$C91&lt;&gt;""),"S","")),"")</f>
        <v/>
      </c>
      <c r="AA91" s="80" t="str">
        <f>IFERROR(IF(AA$4=$D91,"x",IF(AND(((AA$4-$D91)/VLOOKUP($C91,Tableau1[],6,0))=INT(((AA$4-$D91)/VLOOKUP($C91,Tableau1[],6,0))),$C91&lt;&gt;""),"S","")),"")</f>
        <v/>
      </c>
      <c r="AB91" s="80" t="str">
        <f>IFERROR(IF(AB$4=$D91,"x",IF(AND(((AB$4-$D91)/VLOOKUP($C91,Tableau1[],6,0))=INT(((AB$4-$D91)/VLOOKUP($C91,Tableau1[],6,0))),$C91&lt;&gt;""),"S","")),"")</f>
        <v/>
      </c>
      <c r="AC91" s="80" t="str">
        <f>IFERROR(IF(AC$4=$D91,"x",IF(AND(((AC$4-$D91)/VLOOKUP($C91,Tableau1[],6,0))=INT(((AC$4-$D91)/VLOOKUP($C91,Tableau1[],6,0))),$C91&lt;&gt;""),"S","")),"")</f>
        <v/>
      </c>
      <c r="AD91" s="80" t="str">
        <f>IFERROR(IF(AD$4=$D91,"x",IF(AND(((AD$4-$D91)/VLOOKUP($C91,Tableau1[],6,0))=INT(((AD$4-$D91)/VLOOKUP($C91,Tableau1[],6,0))),$C91&lt;&gt;""),"S","")),"")</f>
        <v/>
      </c>
      <c r="AE91" s="80" t="str">
        <f>IFERROR(IF(AE$4=$D91,"x",IF(AND(((AE$4-$D91)/VLOOKUP($C91,Tableau1[],6,0))=INT(((AE$4-$D91)/VLOOKUP($C91,Tableau1[],6,0))),$C91&lt;&gt;""),"S","")),"")</f>
        <v/>
      </c>
      <c r="AF91" s="80" t="str">
        <f>IFERROR(IF(AF$4=$D91,"x",IF(AND(((AF$4-$D91)/VLOOKUP($C91,Tableau1[],6,0))=INT(((AF$4-$D91)/VLOOKUP($C91,Tableau1[],6,0))),$C91&lt;&gt;""),"S","")),"")</f>
        <v/>
      </c>
      <c r="AG91" s="80" t="str">
        <f>IFERROR(IF(AG$4=$D91,"x",IF(AND(((AG$4-$D91)/VLOOKUP($C91,Tableau1[],6,0))=INT(((AG$4-$D91)/VLOOKUP($C91,Tableau1[],6,0))),$C91&lt;&gt;""),"S","")),"")</f>
        <v/>
      </c>
      <c r="AH91" s="92" t="str">
        <f>IFERROR(IF(AH$4=$D91,"x",IF(AND(((AH$4-$D91)/VLOOKUP($C91,Tableau1[],6,0))=INT(((AH$4-$D91)/VLOOKUP($C91,Tableau1[],6,0))),$C91&lt;&gt;""),"S","")),"")</f>
        <v/>
      </c>
      <c r="AI91" s="7"/>
    </row>
    <row r="92" spans="1:35" ht="15.75" thickTop="1" x14ac:dyDescent="0.25">
      <c r="A92" s="95" t="s">
        <v>224</v>
      </c>
      <c r="B92" s="41"/>
      <c r="C92" s="5" t="s">
        <v>138</v>
      </c>
      <c r="D92" s="15">
        <f>IF(ISBLANK(C92),0,VLOOKUP(C92,Tableau1[],2,0))</f>
        <v>0</v>
      </c>
      <c r="E92" s="14">
        <f>IF(ISBLANK(C92),0,VLOOKUP(C92,Tableau1[],7,0))</f>
        <v>20</v>
      </c>
      <c r="F92" s="21">
        <f>D92+((E92*1)/480)</f>
        <v>4.1666666666666664E-2</v>
      </c>
      <c r="G92" s="81" t="str">
        <f>IFERROR(IF(G$4=$D92,"x",IF(AND(((G$4-$D92)/VLOOKUP($C92,Tableau1[],6,0))=INT(((G$4-$D92)/VLOOKUP($C92,Tableau1[],6,0))),$C92&lt;&gt;""),"S","")),"")</f>
        <v/>
      </c>
      <c r="H92" s="82" t="str">
        <f>IFERROR(IF(H$4=$D92,"x",IF(AND(((H$4-$D92)/VLOOKUP($C92,Tableau1[],6,0))=INT(((H$4-$D92)/VLOOKUP($C92,Tableau1[],6,0))),$C92&lt;&gt;""),"S","")),"")</f>
        <v/>
      </c>
      <c r="I92" s="82" t="str">
        <f>IFERROR(IF(I$4=$D92,"x",IF(AND(((I$4-$D92)/VLOOKUP($C92,Tableau1[],6,0))=INT(((I$4-$D92)/VLOOKUP($C92,Tableau1[],6,0))),$C92&lt;&gt;""),"S","")),"")</f>
        <v/>
      </c>
      <c r="J92" s="82" t="str">
        <f>IFERROR(IF(J$4=$D92,"x",IF(AND(((J$4-$D92)/VLOOKUP($C92,Tableau1[],6,0))=INT(((J$4-$D92)/VLOOKUP($C92,Tableau1[],6,0))),$C92&lt;&gt;""),"S","")),"")</f>
        <v/>
      </c>
      <c r="K92" s="82" t="str">
        <f>IFERROR(IF(K$4=$D92,"x",IF(AND(((K$4-$D92)/VLOOKUP($C92,Tableau1[],6,0))=INT(((K$4-$D92)/VLOOKUP($C92,Tableau1[],6,0))),$C92&lt;&gt;""),"S","")),"")</f>
        <v/>
      </c>
      <c r="L92" s="82" t="str">
        <f>IFERROR(IF(L$4=$D92,"x",IF(AND(((L$4-$D92)/VLOOKUP($C92,Tableau1[],6,0))=INT(((L$4-$D92)/VLOOKUP($C92,Tableau1[],6,0))),$C92&lt;&gt;""),"S","")),"")</f>
        <v>S</v>
      </c>
      <c r="M92" s="82" t="str">
        <f>IFERROR(IF(M$4=$D92,"x",IF(AND(((M$4-$D92)/VLOOKUP($C92,Tableau1[],6,0))=INT(((M$4-$D92)/VLOOKUP($C92,Tableau1[],6,0))),$C92&lt;&gt;""),"S","")),"")</f>
        <v/>
      </c>
      <c r="N92" s="82" t="str">
        <f>IFERROR(IF(N$4=$D92,"x",IF(AND(((N$4-$D92)/VLOOKUP($C92,Tableau1[],6,0))=INT(((N$4-$D92)/VLOOKUP($C92,Tableau1[],6,0))),$C92&lt;&gt;""),"S","")),"")</f>
        <v/>
      </c>
      <c r="O92" s="82" t="str">
        <f>IFERROR(IF(O$4=$D92,"x",IF(AND(((O$4-$D92)/VLOOKUP($C92,Tableau1[],6,0))=INT(((O$4-$D92)/VLOOKUP($C92,Tableau1[],6,0))),$C92&lt;&gt;""),"S","")),"")</f>
        <v/>
      </c>
      <c r="P92" s="82" t="str">
        <f>IFERROR(IF(P$4=$D92,"x",IF(AND(((P$4-$D92)/VLOOKUP($C92,Tableau1[],6,0))=INT(((P$4-$D92)/VLOOKUP($C92,Tableau1[],6,0))),$C92&lt;&gt;""),"S","")),"")</f>
        <v/>
      </c>
      <c r="Q92" s="82" t="str">
        <f>IFERROR(IF(Q$4=$D92,"x",IF(AND(((Q$4-$D92)/VLOOKUP($C92,Tableau1[],6,0))=INT(((Q$4-$D92)/VLOOKUP($C92,Tableau1[],6,0))),$C92&lt;&gt;""),"S","")),"")</f>
        <v/>
      </c>
      <c r="R92" s="82" t="str">
        <f>IFERROR(IF(R$4=$D92,"x",IF(AND(((R$4-$D92)/VLOOKUP($C92,Tableau1[],6,0))=INT(((R$4-$D92)/VLOOKUP($C92,Tableau1[],6,0))),$C92&lt;&gt;""),"S","")),"")</f>
        <v/>
      </c>
      <c r="S92" s="82" t="str">
        <f>IFERROR(IF(S$4=$D92,"x",IF(AND(((S$4-$D92)/VLOOKUP($C92,Tableau1[],6,0))=INT(((S$4-$D92)/VLOOKUP($C92,Tableau1[],6,0))),$C92&lt;&gt;""),"S","")),"")</f>
        <v>S</v>
      </c>
      <c r="T92" s="82" t="str">
        <f>IFERROR(IF(T$4=$D92,"x",IF(AND(((T$4-$D92)/VLOOKUP($C92,Tableau1[],6,0))=INT(((T$4-$D92)/VLOOKUP($C92,Tableau1[],6,0))),$C92&lt;&gt;""),"S","")),"")</f>
        <v/>
      </c>
      <c r="U92" s="82" t="str">
        <f>IFERROR(IF(U$4=$D92,"x",IF(AND(((U$4-$D92)/VLOOKUP($C92,Tableau1[],6,0))=INT(((U$4-$D92)/VLOOKUP($C92,Tableau1[],6,0))),$C92&lt;&gt;""),"S","")),"")</f>
        <v/>
      </c>
      <c r="V92" s="82" t="str">
        <f>IFERROR(IF(V$4=$D92,"x",IF(AND(((V$4-$D92)/VLOOKUP($C92,Tableau1[],6,0))=INT(((V$4-$D92)/VLOOKUP($C92,Tableau1[],6,0))),$C92&lt;&gt;""),"S","")),"")</f>
        <v/>
      </c>
      <c r="W92" s="82" t="str">
        <f>IFERROR(IF(W$4=$D92,"x",IF(AND(((W$4-$D92)/VLOOKUP($C92,Tableau1[],6,0))=INT(((W$4-$D92)/VLOOKUP($C92,Tableau1[],6,0))),$C92&lt;&gt;""),"S","")),"")</f>
        <v/>
      </c>
      <c r="X92" s="82" t="str">
        <f>IFERROR(IF(X$4=$D92,"x",IF(AND(((X$4-$D92)/VLOOKUP($C92,Tableau1[],6,0))=INT(((X$4-$D92)/VLOOKUP($C92,Tableau1[],6,0))),$C92&lt;&gt;""),"S","")),"")</f>
        <v/>
      </c>
      <c r="Y92" s="82" t="str">
        <f>IFERROR(IF(Y$4=$D92,"x",IF(AND(((Y$4-$D92)/VLOOKUP($C92,Tableau1[],6,0))=INT(((Y$4-$D92)/VLOOKUP($C92,Tableau1[],6,0))),$C92&lt;&gt;""),"S","")),"")</f>
        <v/>
      </c>
      <c r="Z92" s="82" t="str">
        <f>IFERROR(IF(Z$4=$D92,"x",IF(AND(((Z$4-$D92)/VLOOKUP($C92,Tableau1[],6,0))=INT(((Z$4-$D92)/VLOOKUP($C92,Tableau1[],6,0))),$C92&lt;&gt;""),"S","")),"")</f>
        <v>S</v>
      </c>
      <c r="AA92" s="82" t="str">
        <f>IFERROR(IF(AA$4=$D92,"x",IF(AND(((AA$4-$D92)/VLOOKUP($C92,Tableau1[],6,0))=INT(((AA$4-$D92)/VLOOKUP($C92,Tableau1[],6,0))),$C92&lt;&gt;""),"S","")),"")</f>
        <v/>
      </c>
      <c r="AB92" s="82" t="str">
        <f>IFERROR(IF(AB$4=$D92,"x",IF(AND(((AB$4-$D92)/VLOOKUP($C92,Tableau1[],6,0))=INT(((AB$4-$D92)/VLOOKUP($C92,Tableau1[],6,0))),$C92&lt;&gt;""),"S","")),"")</f>
        <v/>
      </c>
      <c r="AC92" s="82" t="str">
        <f>IFERROR(IF(AC$4=$D92,"x",IF(AND(((AC$4-$D92)/VLOOKUP($C92,Tableau1[],6,0))=INT(((AC$4-$D92)/VLOOKUP($C92,Tableau1[],6,0))),$C92&lt;&gt;""),"S","")),"")</f>
        <v/>
      </c>
      <c r="AD92" s="82" t="str">
        <f>IFERROR(IF(AD$4=$D92,"x",IF(AND(((AD$4-$D92)/VLOOKUP($C92,Tableau1[],6,0))=INT(((AD$4-$D92)/VLOOKUP($C92,Tableau1[],6,0))),$C92&lt;&gt;""),"S","")),"")</f>
        <v/>
      </c>
      <c r="AE92" s="82" t="str">
        <f>IFERROR(IF(AE$4=$D92,"x",IF(AND(((AE$4-$D92)/VLOOKUP($C92,Tableau1[],6,0))=INT(((AE$4-$D92)/VLOOKUP($C92,Tableau1[],6,0))),$C92&lt;&gt;""),"S","")),"")</f>
        <v/>
      </c>
      <c r="AF92" s="82" t="str">
        <f>IFERROR(IF(AF$4=$D92,"x",IF(AND(((AF$4-$D92)/VLOOKUP($C92,Tableau1[],6,0))=INT(((AF$4-$D92)/VLOOKUP($C92,Tableau1[],6,0))),$C92&lt;&gt;""),"S","")),"")</f>
        <v/>
      </c>
      <c r="AG92" s="82" t="str">
        <f>IFERROR(IF(AG$4=$D92,"x",IF(AND(((AG$4-$D92)/VLOOKUP($C92,Tableau1[],6,0))=INT(((AG$4-$D92)/VLOOKUP($C92,Tableau1[],6,0))),$C92&lt;&gt;""),"S","")),"")</f>
        <v>S</v>
      </c>
      <c r="AH92" s="93" t="str">
        <f>IFERROR(IF(AH$4=$D92,"x",IF(AND(((AH$4-$D92)/VLOOKUP($C92,Tableau1[],6,0))=INT(((AH$4-$D92)/VLOOKUP($C92,Tableau1[],6,0))),$C92&lt;&gt;""),"S","")),"")</f>
        <v/>
      </c>
      <c r="AI92" s="7"/>
    </row>
    <row r="93" spans="1:35" x14ac:dyDescent="0.25">
      <c r="A93" s="95"/>
      <c r="B93" s="41"/>
      <c r="C93" s="5" t="s">
        <v>139</v>
      </c>
      <c r="D93" s="15">
        <f>IF(ISBLANK(C93),0,VLOOKUP(C93,Tableau1[],2,0))</f>
        <v>0</v>
      </c>
      <c r="E93" s="14">
        <f>IF(ISBLANK(C93),0,VLOOKUP(C93,Tableau1[],7,0))</f>
        <v>5</v>
      </c>
      <c r="F93" s="21">
        <f t="shared" ref="F93:F108" si="8">D93+((E93*0.00208)/480)</f>
        <v>2.1666666666666667E-5</v>
      </c>
      <c r="G93" s="73" t="str">
        <f>IFERROR(IF(G$4=$D93,"x",IF(AND(((G$4-$D93)/VLOOKUP($C93,Tableau1[],6,0))=INT(((G$4-$D93)/VLOOKUP($C93,Tableau1[],6,0))),$C93&lt;&gt;""),"S","")),"")</f>
        <v/>
      </c>
      <c r="H93" s="75" t="str">
        <f>IFERROR(IF(H$4=$D93,"x",IF(AND(((H$4-$D93)/VLOOKUP($C93,Tableau1[],6,0))=INT(((H$4-$D93)/VLOOKUP($C93,Tableau1[],6,0))),$C93&lt;&gt;""),"S","")),"")</f>
        <v/>
      </c>
      <c r="I93" s="75" t="str">
        <f>IFERROR(IF(I$4=$D93,"x",IF(AND(((I$4-$D93)/VLOOKUP($C93,Tableau1[],6,0))=INT(((I$4-$D93)/VLOOKUP($C93,Tableau1[],6,0))),$C93&lt;&gt;""),"S","")),"")</f>
        <v/>
      </c>
      <c r="J93" s="75" t="str">
        <f>IFERROR(IF(J$4=$D93,"x",IF(AND(((J$4-$D93)/VLOOKUP($C93,Tableau1[],6,0))=INT(((J$4-$D93)/VLOOKUP($C93,Tableau1[],6,0))),$C93&lt;&gt;""),"S","")),"")</f>
        <v/>
      </c>
      <c r="K93" s="75" t="str">
        <f>IFERROR(IF(K$4=$D93,"x",IF(AND(((K$4-$D93)/VLOOKUP($C93,Tableau1[],6,0))=INT(((K$4-$D93)/VLOOKUP($C93,Tableau1[],6,0))),$C93&lt;&gt;""),"S","")),"")</f>
        <v/>
      </c>
      <c r="L93" s="75" t="str">
        <f>IFERROR(IF(L$4=$D93,"x",IF(AND(((L$4-$D93)/VLOOKUP($C93,Tableau1[],6,0))=INT(((L$4-$D93)/VLOOKUP($C93,Tableau1[],6,0))),$C93&lt;&gt;""),"S","")),"")</f>
        <v>S</v>
      </c>
      <c r="M93" s="75" t="str">
        <f>IFERROR(IF(M$4=$D93,"x",IF(AND(((M$4-$D93)/VLOOKUP($C93,Tableau1[],6,0))=INT(((M$4-$D93)/VLOOKUP($C93,Tableau1[],6,0))),$C93&lt;&gt;""),"S","")),"")</f>
        <v/>
      </c>
      <c r="N93" s="75" t="str">
        <f>IFERROR(IF(N$4=$D93,"x",IF(AND(((N$4-$D93)/VLOOKUP($C93,Tableau1[],6,0))=INT(((N$4-$D93)/VLOOKUP($C93,Tableau1[],6,0))),$C93&lt;&gt;""),"S","")),"")</f>
        <v/>
      </c>
      <c r="O93" s="75" t="str">
        <f>IFERROR(IF(O$4=$D93,"x",IF(AND(((O$4-$D93)/VLOOKUP($C93,Tableau1[],6,0))=INT(((O$4-$D93)/VLOOKUP($C93,Tableau1[],6,0))),$C93&lt;&gt;""),"S","")),"")</f>
        <v/>
      </c>
      <c r="P93" s="75" t="str">
        <f>IFERROR(IF(P$4=$D93,"x",IF(AND(((P$4-$D93)/VLOOKUP($C93,Tableau1[],6,0))=INT(((P$4-$D93)/VLOOKUP($C93,Tableau1[],6,0))),$C93&lt;&gt;""),"S","")),"")</f>
        <v/>
      </c>
      <c r="Q93" s="75" t="str">
        <f>IFERROR(IF(Q$4=$D93,"x",IF(AND(((Q$4-$D93)/VLOOKUP($C93,Tableau1[],6,0))=INT(((Q$4-$D93)/VLOOKUP($C93,Tableau1[],6,0))),$C93&lt;&gt;""),"S","")),"")</f>
        <v/>
      </c>
      <c r="R93" s="75" t="str">
        <f>IFERROR(IF(R$4=$D93,"x",IF(AND(((R$4-$D93)/VLOOKUP($C93,Tableau1[],6,0))=INT(((R$4-$D93)/VLOOKUP($C93,Tableau1[],6,0))),$C93&lt;&gt;""),"S","")),"")</f>
        <v/>
      </c>
      <c r="S93" s="75" t="str">
        <f>IFERROR(IF(S$4=$D93,"x",IF(AND(((S$4-$D93)/VLOOKUP($C93,Tableau1[],6,0))=INT(((S$4-$D93)/VLOOKUP($C93,Tableau1[],6,0))),$C93&lt;&gt;""),"S","")),"")</f>
        <v>S</v>
      </c>
      <c r="T93" s="75" t="str">
        <f>IFERROR(IF(T$4=$D93,"x",IF(AND(((T$4-$D93)/VLOOKUP($C93,Tableau1[],6,0))=INT(((T$4-$D93)/VLOOKUP($C93,Tableau1[],6,0))),$C93&lt;&gt;""),"S","")),"")</f>
        <v/>
      </c>
      <c r="U93" s="75" t="str">
        <f>IFERROR(IF(U$4=$D93,"x",IF(AND(((U$4-$D93)/VLOOKUP($C93,Tableau1[],6,0))=INT(((U$4-$D93)/VLOOKUP($C93,Tableau1[],6,0))),$C93&lt;&gt;""),"S","")),"")</f>
        <v/>
      </c>
      <c r="V93" s="75" t="str">
        <f>IFERROR(IF(V$4=$D93,"x",IF(AND(((V$4-$D93)/VLOOKUP($C93,Tableau1[],6,0))=INT(((V$4-$D93)/VLOOKUP($C93,Tableau1[],6,0))),$C93&lt;&gt;""),"S","")),"")</f>
        <v/>
      </c>
      <c r="W93" s="75" t="str">
        <f>IFERROR(IF(W$4=$D93,"x",IF(AND(((W$4-$D93)/VLOOKUP($C93,Tableau1[],6,0))=INT(((W$4-$D93)/VLOOKUP($C93,Tableau1[],6,0))),$C93&lt;&gt;""),"S","")),"")</f>
        <v/>
      </c>
      <c r="X93" s="75" t="str">
        <f>IFERROR(IF(X$4=$D93,"x",IF(AND(((X$4-$D93)/VLOOKUP($C93,Tableau1[],6,0))=INT(((X$4-$D93)/VLOOKUP($C93,Tableau1[],6,0))),$C93&lt;&gt;""),"S","")),"")</f>
        <v/>
      </c>
      <c r="Y93" s="75" t="str">
        <f>IFERROR(IF(Y$4=$D93,"x",IF(AND(((Y$4-$D93)/VLOOKUP($C93,Tableau1[],6,0))=INT(((Y$4-$D93)/VLOOKUP($C93,Tableau1[],6,0))),$C93&lt;&gt;""),"S","")),"")</f>
        <v/>
      </c>
      <c r="Z93" s="75" t="str">
        <f>IFERROR(IF(Z$4=$D93,"x",IF(AND(((Z$4-$D93)/VLOOKUP($C93,Tableau1[],6,0))=INT(((Z$4-$D93)/VLOOKUP($C93,Tableau1[],6,0))),$C93&lt;&gt;""),"S","")),"")</f>
        <v>S</v>
      </c>
      <c r="AA93" s="75" t="str">
        <f>IFERROR(IF(AA$4=$D93,"x",IF(AND(((AA$4-$D93)/VLOOKUP($C93,Tableau1[],6,0))=INT(((AA$4-$D93)/VLOOKUP($C93,Tableau1[],6,0))),$C93&lt;&gt;""),"S","")),"")</f>
        <v/>
      </c>
      <c r="AB93" s="75" t="str">
        <f>IFERROR(IF(AB$4=$D93,"x",IF(AND(((AB$4-$D93)/VLOOKUP($C93,Tableau1[],6,0))=INT(((AB$4-$D93)/VLOOKUP($C93,Tableau1[],6,0))),$C93&lt;&gt;""),"S","")),"")</f>
        <v/>
      </c>
      <c r="AC93" s="75" t="str">
        <f>IFERROR(IF(AC$4=$D93,"x",IF(AND(((AC$4-$D93)/VLOOKUP($C93,Tableau1[],6,0))=INT(((AC$4-$D93)/VLOOKUP($C93,Tableau1[],6,0))),$C93&lt;&gt;""),"S","")),"")</f>
        <v/>
      </c>
      <c r="AD93" s="75" t="str">
        <f>IFERROR(IF(AD$4=$D93,"x",IF(AND(((AD$4-$D93)/VLOOKUP($C93,Tableau1[],6,0))=INT(((AD$4-$D93)/VLOOKUP($C93,Tableau1[],6,0))),$C93&lt;&gt;""),"S","")),"")</f>
        <v/>
      </c>
      <c r="AE93" s="75" t="str">
        <f>IFERROR(IF(AE$4=$D93,"x",IF(AND(((AE$4-$D93)/VLOOKUP($C93,Tableau1[],6,0))=INT(((AE$4-$D93)/VLOOKUP($C93,Tableau1[],6,0))),$C93&lt;&gt;""),"S","")),"")</f>
        <v/>
      </c>
      <c r="AF93" s="75" t="str">
        <f>IFERROR(IF(AF$4=$D93,"x",IF(AND(((AF$4-$D93)/VLOOKUP($C93,Tableau1[],6,0))=INT(((AF$4-$D93)/VLOOKUP($C93,Tableau1[],6,0))),$C93&lt;&gt;""),"S","")),"")</f>
        <v/>
      </c>
      <c r="AG93" s="75" t="str">
        <f>IFERROR(IF(AG$4=$D93,"x",IF(AND(((AG$4-$D93)/VLOOKUP($C93,Tableau1[],6,0))=INT(((AG$4-$D93)/VLOOKUP($C93,Tableau1[],6,0))),$C93&lt;&gt;""),"S","")),"")</f>
        <v>S</v>
      </c>
      <c r="AH93" s="89" t="str">
        <f>IFERROR(IF(AH$4=$D93,"x",IF(AND(((AH$4-$D93)/VLOOKUP($C93,Tableau1[],6,0))=INT(((AH$4-$D93)/VLOOKUP($C93,Tableau1[],6,0))),$C93&lt;&gt;""),"S","")),"")</f>
        <v/>
      </c>
      <c r="AI93" s="7"/>
    </row>
    <row r="94" spans="1:35" x14ac:dyDescent="0.25">
      <c r="A94" s="95"/>
      <c r="B94" s="41"/>
      <c r="C94" s="5" t="s">
        <v>140</v>
      </c>
      <c r="D94" s="15"/>
      <c r="E94" s="14">
        <f>IF(ISBLANK(C94),0,VLOOKUP(C94,Tableau1[],7,0))</f>
        <v>1</v>
      </c>
      <c r="F94" s="21">
        <f t="shared" si="8"/>
        <v>4.3333333333333331E-6</v>
      </c>
      <c r="G94" s="76" t="str">
        <f>IFERROR(IF(G$4=$D94,"x",IF(AND(((G$4-$D94)/VLOOKUP($C94,Tableau1[],6,0))=INT(((G$4-$D94)/VLOOKUP($C94,Tableau1[],6,0))),$C94&lt;&gt;""),"S","")),"")</f>
        <v/>
      </c>
      <c r="H94" s="74" t="str">
        <f>IFERROR(IF(H$4=$D94,"x",IF(AND(((H$4-$D94)/VLOOKUP($C94,Tableau1[],6,0))=INT(((H$4-$D94)/VLOOKUP($C94,Tableau1[],6,0))),$C94&lt;&gt;""),"S","")),"")</f>
        <v/>
      </c>
      <c r="I94" s="74" t="str">
        <f>IFERROR(IF(I$4=$D94,"x",IF(AND(((I$4-$D94)/VLOOKUP($C94,Tableau1[],6,0))=INT(((I$4-$D94)/VLOOKUP($C94,Tableau1[],6,0))),$C94&lt;&gt;""),"S","")),"")</f>
        <v/>
      </c>
      <c r="J94" s="74" t="str">
        <f>IFERROR(IF(J$4=$D94,"x",IF(AND(((J$4-$D94)/VLOOKUP($C94,Tableau1[],6,0))=INT(((J$4-$D94)/VLOOKUP($C94,Tableau1[],6,0))),$C94&lt;&gt;""),"S","")),"")</f>
        <v/>
      </c>
      <c r="K94" s="74" t="str">
        <f>IFERROR(IF(K$4=$D94,"x",IF(AND(((K$4-$D94)/VLOOKUP($C94,Tableau1[],6,0))=INT(((K$4-$D94)/VLOOKUP($C94,Tableau1[],6,0))),$C94&lt;&gt;""),"S","")),"")</f>
        <v/>
      </c>
      <c r="L94" s="74" t="str">
        <f>IFERROR(IF(L$4=$D94,"x",IF(AND(((L$4-$D94)/VLOOKUP($C94,Tableau1[],6,0))=INT(((L$4-$D94)/VLOOKUP($C94,Tableau1[],6,0))),$C94&lt;&gt;""),"S","")),"")</f>
        <v>S</v>
      </c>
      <c r="M94" s="74" t="str">
        <f>IFERROR(IF(M$4=$D94,"x",IF(AND(((M$4-$D94)/VLOOKUP($C94,Tableau1[],6,0))=INT(((M$4-$D94)/VLOOKUP($C94,Tableau1[],6,0))),$C94&lt;&gt;""),"S","")),"")</f>
        <v/>
      </c>
      <c r="N94" s="74" t="str">
        <f>IFERROR(IF(N$4=$D94,"x",IF(AND(((N$4-$D94)/VLOOKUP($C94,Tableau1[],6,0))=INT(((N$4-$D94)/VLOOKUP($C94,Tableau1[],6,0))),$C94&lt;&gt;""),"S","")),"")</f>
        <v/>
      </c>
      <c r="O94" s="74" t="str">
        <f>IFERROR(IF(O$4=$D94,"x",IF(AND(((O$4-$D94)/VLOOKUP($C94,Tableau1[],6,0))=INT(((O$4-$D94)/VLOOKUP($C94,Tableau1[],6,0))),$C94&lt;&gt;""),"S","")),"")</f>
        <v/>
      </c>
      <c r="P94" s="74" t="str">
        <f>IFERROR(IF(P$4=$D94,"x",IF(AND(((P$4-$D94)/VLOOKUP($C94,Tableau1[],6,0))=INT(((P$4-$D94)/VLOOKUP($C94,Tableau1[],6,0))),$C94&lt;&gt;""),"S","")),"")</f>
        <v/>
      </c>
      <c r="Q94" s="74" t="str">
        <f>IFERROR(IF(Q$4=$D94,"x",IF(AND(((Q$4-$D94)/VLOOKUP($C94,Tableau1[],6,0))=INT(((Q$4-$D94)/VLOOKUP($C94,Tableau1[],6,0))),$C94&lt;&gt;""),"S","")),"")</f>
        <v/>
      </c>
      <c r="R94" s="74" t="str">
        <f>IFERROR(IF(R$4=$D94,"x",IF(AND(((R$4-$D94)/VLOOKUP($C94,Tableau1[],6,0))=INT(((R$4-$D94)/VLOOKUP($C94,Tableau1[],6,0))),$C94&lt;&gt;""),"S","")),"")</f>
        <v/>
      </c>
      <c r="S94" s="74" t="str">
        <f>IFERROR(IF(S$4=$D94,"x",IF(AND(((S$4-$D94)/VLOOKUP($C94,Tableau1[],6,0))=INT(((S$4-$D94)/VLOOKUP($C94,Tableau1[],6,0))),$C94&lt;&gt;""),"S","")),"")</f>
        <v>S</v>
      </c>
      <c r="T94" s="74" t="str">
        <f>IFERROR(IF(T$4=$D94,"x",IF(AND(((T$4-$D94)/VLOOKUP($C94,Tableau1[],6,0))=INT(((T$4-$D94)/VLOOKUP($C94,Tableau1[],6,0))),$C94&lt;&gt;""),"S","")),"")</f>
        <v/>
      </c>
      <c r="U94" s="74" t="str">
        <f>IFERROR(IF(U$4=$D94,"x",IF(AND(((U$4-$D94)/VLOOKUP($C94,Tableau1[],6,0))=INT(((U$4-$D94)/VLOOKUP($C94,Tableau1[],6,0))),$C94&lt;&gt;""),"S","")),"")</f>
        <v/>
      </c>
      <c r="V94" s="74" t="str">
        <f>IFERROR(IF(V$4=$D94,"x",IF(AND(((V$4-$D94)/VLOOKUP($C94,Tableau1[],6,0))=INT(((V$4-$D94)/VLOOKUP($C94,Tableau1[],6,0))),$C94&lt;&gt;""),"S","")),"")</f>
        <v/>
      </c>
      <c r="W94" s="74" t="str">
        <f>IFERROR(IF(W$4=$D94,"x",IF(AND(((W$4-$D94)/VLOOKUP($C94,Tableau1[],6,0))=INT(((W$4-$D94)/VLOOKUP($C94,Tableau1[],6,0))),$C94&lt;&gt;""),"S","")),"")</f>
        <v/>
      </c>
      <c r="X94" s="74" t="str">
        <f>IFERROR(IF(X$4=$D94,"x",IF(AND(((X$4-$D94)/VLOOKUP($C94,Tableau1[],6,0))=INT(((X$4-$D94)/VLOOKUP($C94,Tableau1[],6,0))),$C94&lt;&gt;""),"S","")),"")</f>
        <v/>
      </c>
      <c r="Y94" s="74" t="str">
        <f>IFERROR(IF(Y$4=$D94,"x",IF(AND(((Y$4-$D94)/VLOOKUP($C94,Tableau1[],6,0))=INT(((Y$4-$D94)/VLOOKUP($C94,Tableau1[],6,0))),$C94&lt;&gt;""),"S","")),"")</f>
        <v/>
      </c>
      <c r="Z94" s="74" t="str">
        <f>IFERROR(IF(Z$4=$D94,"x",IF(AND(((Z$4-$D94)/VLOOKUP($C94,Tableau1[],6,0))=INT(((Z$4-$D94)/VLOOKUP($C94,Tableau1[],6,0))),$C94&lt;&gt;""),"S","")),"")</f>
        <v>S</v>
      </c>
      <c r="AA94" s="74" t="str">
        <f>IFERROR(IF(AA$4=$D94,"x",IF(AND(((AA$4-$D94)/VLOOKUP($C94,Tableau1[],6,0))=INT(((AA$4-$D94)/VLOOKUP($C94,Tableau1[],6,0))),$C94&lt;&gt;""),"S","")),"")</f>
        <v/>
      </c>
      <c r="AB94" s="74" t="str">
        <f>IFERROR(IF(AB$4=$D94,"x",IF(AND(((AB$4-$D94)/VLOOKUP($C94,Tableau1[],6,0))=INT(((AB$4-$D94)/VLOOKUP($C94,Tableau1[],6,0))),$C94&lt;&gt;""),"S","")),"")</f>
        <v/>
      </c>
      <c r="AC94" s="74" t="str">
        <f>IFERROR(IF(AC$4=$D94,"x",IF(AND(((AC$4-$D94)/VLOOKUP($C94,Tableau1[],6,0))=INT(((AC$4-$D94)/VLOOKUP($C94,Tableau1[],6,0))),$C94&lt;&gt;""),"S","")),"")</f>
        <v/>
      </c>
      <c r="AD94" s="74" t="str">
        <f>IFERROR(IF(AD$4=$D94,"x",IF(AND(((AD$4-$D94)/VLOOKUP($C94,Tableau1[],6,0))=INT(((AD$4-$D94)/VLOOKUP($C94,Tableau1[],6,0))),$C94&lt;&gt;""),"S","")),"")</f>
        <v/>
      </c>
      <c r="AE94" s="74" t="str">
        <f>IFERROR(IF(AE$4=$D94,"x",IF(AND(((AE$4-$D94)/VLOOKUP($C94,Tableau1[],6,0))=INT(((AE$4-$D94)/VLOOKUP($C94,Tableau1[],6,0))),$C94&lt;&gt;""),"S","")),"")</f>
        <v/>
      </c>
      <c r="AF94" s="74" t="str">
        <f>IFERROR(IF(AF$4=$D94,"x",IF(AND(((AF$4-$D94)/VLOOKUP($C94,Tableau1[],6,0))=INT(((AF$4-$D94)/VLOOKUP($C94,Tableau1[],6,0))),$C94&lt;&gt;""),"S","")),"")</f>
        <v/>
      </c>
      <c r="AG94" s="74" t="str">
        <f>IFERROR(IF(AG$4=$D94,"x",IF(AND(((AG$4-$D94)/VLOOKUP($C94,Tableau1[],6,0))=INT(((AG$4-$D94)/VLOOKUP($C94,Tableau1[],6,0))),$C94&lt;&gt;""),"S","")),"")</f>
        <v>S</v>
      </c>
      <c r="AH94" s="90" t="str">
        <f>IFERROR(IF(AH$4=$D94,"x",IF(AND(((AH$4-$D94)/VLOOKUP($C94,Tableau1[],6,0))=INT(((AH$4-$D94)/VLOOKUP($C94,Tableau1[],6,0))),$C94&lt;&gt;""),"S","")),"")</f>
        <v/>
      </c>
      <c r="AI94" s="7"/>
    </row>
    <row r="95" spans="1:35" x14ac:dyDescent="0.25">
      <c r="A95" s="95"/>
      <c r="B95" s="41"/>
      <c r="C95" s="5" t="s">
        <v>141</v>
      </c>
      <c r="D95" s="15">
        <f>IF(ISBLANK(C95),0,VLOOKUP(C95,Tableau1[],2,0))</f>
        <v>0</v>
      </c>
      <c r="E95" s="14">
        <f>IF(ISBLANK(C95),0,VLOOKUP(C95,Tableau1[],7,0))</f>
        <v>5</v>
      </c>
      <c r="F95" s="21">
        <f t="shared" si="8"/>
        <v>2.1666666666666667E-5</v>
      </c>
      <c r="G95" s="76" t="str">
        <f>IFERROR(IF(G$4=$D95,"x",IF(AND(((G$4-$D95)/VLOOKUP($C95,Tableau1[],6,0))=INT(((G$4-$D95)/VLOOKUP($C95,Tableau1[],6,0))),$C95&lt;&gt;""),"S","")),"")</f>
        <v/>
      </c>
      <c r="H95" s="74" t="str">
        <f>IFERROR(IF(H$4=$D95,"x",IF(AND(((H$4-$D95)/VLOOKUP($C95,Tableau1[],6,0))=INT(((H$4-$D95)/VLOOKUP($C95,Tableau1[],6,0))),$C95&lt;&gt;""),"S","")),"")</f>
        <v/>
      </c>
      <c r="I95" s="74" t="str">
        <f>IFERROR(IF(I$4=$D95,"x",IF(AND(((I$4-$D95)/VLOOKUP($C95,Tableau1[],6,0))=INT(((I$4-$D95)/VLOOKUP($C95,Tableau1[],6,0))),$C95&lt;&gt;""),"S","")),"")</f>
        <v/>
      </c>
      <c r="J95" s="74" t="str">
        <f>IFERROR(IF(J$4=$D95,"x",IF(AND(((J$4-$D95)/VLOOKUP($C95,Tableau1[],6,0))=INT(((J$4-$D95)/VLOOKUP($C95,Tableau1[],6,0))),$C95&lt;&gt;""),"S","")),"")</f>
        <v/>
      </c>
      <c r="K95" s="74" t="str">
        <f>IFERROR(IF(K$4=$D95,"x",IF(AND(((K$4-$D95)/VLOOKUP($C95,Tableau1[],6,0))=INT(((K$4-$D95)/VLOOKUP($C95,Tableau1[],6,0))),$C95&lt;&gt;""),"S","")),"")</f>
        <v/>
      </c>
      <c r="L95" s="74" t="str">
        <f>IFERROR(IF(L$4=$D95,"x",IF(AND(((L$4-$D95)/VLOOKUP($C95,Tableau1[],6,0))=INT(((L$4-$D95)/VLOOKUP($C95,Tableau1[],6,0))),$C95&lt;&gt;""),"S","")),"")</f>
        <v>S</v>
      </c>
      <c r="M95" s="74" t="str">
        <f>IFERROR(IF(M$4=$D95,"x",IF(AND(((M$4-$D95)/VLOOKUP($C95,Tableau1[],6,0))=INT(((M$4-$D95)/VLOOKUP($C95,Tableau1[],6,0))),$C95&lt;&gt;""),"S","")),"")</f>
        <v/>
      </c>
      <c r="N95" s="74" t="str">
        <f>IFERROR(IF(N$4=$D95,"x",IF(AND(((N$4-$D95)/VLOOKUP($C95,Tableau1[],6,0))=INT(((N$4-$D95)/VLOOKUP($C95,Tableau1[],6,0))),$C95&lt;&gt;""),"S","")),"")</f>
        <v/>
      </c>
      <c r="O95" s="74" t="str">
        <f>IFERROR(IF(O$4=$D95,"x",IF(AND(((O$4-$D95)/VLOOKUP($C95,Tableau1[],6,0))=INT(((O$4-$D95)/VLOOKUP($C95,Tableau1[],6,0))),$C95&lt;&gt;""),"S","")),"")</f>
        <v/>
      </c>
      <c r="P95" s="74" t="str">
        <f>IFERROR(IF(P$4=$D95,"x",IF(AND(((P$4-$D95)/VLOOKUP($C95,Tableau1[],6,0))=INT(((P$4-$D95)/VLOOKUP($C95,Tableau1[],6,0))),$C95&lt;&gt;""),"S","")),"")</f>
        <v/>
      </c>
      <c r="Q95" s="74" t="str">
        <f>IFERROR(IF(Q$4=$D95,"x",IF(AND(((Q$4-$D95)/VLOOKUP($C95,Tableau1[],6,0))=INT(((Q$4-$D95)/VLOOKUP($C95,Tableau1[],6,0))),$C95&lt;&gt;""),"S","")),"")</f>
        <v/>
      </c>
      <c r="R95" s="74" t="str">
        <f>IFERROR(IF(R$4=$D95,"x",IF(AND(((R$4-$D95)/VLOOKUP($C95,Tableau1[],6,0))=INT(((R$4-$D95)/VLOOKUP($C95,Tableau1[],6,0))),$C95&lt;&gt;""),"S","")),"")</f>
        <v/>
      </c>
      <c r="S95" s="74" t="str">
        <f>IFERROR(IF(S$4=$D95,"x",IF(AND(((S$4-$D95)/VLOOKUP($C95,Tableau1[],6,0))=INT(((S$4-$D95)/VLOOKUP($C95,Tableau1[],6,0))),$C95&lt;&gt;""),"S","")),"")</f>
        <v>S</v>
      </c>
      <c r="T95" s="74" t="str">
        <f>IFERROR(IF(T$4=$D95,"x",IF(AND(((T$4-$D95)/VLOOKUP($C95,Tableau1[],6,0))=INT(((T$4-$D95)/VLOOKUP($C95,Tableau1[],6,0))),$C95&lt;&gt;""),"S","")),"")</f>
        <v/>
      </c>
      <c r="U95" s="74" t="str">
        <f>IFERROR(IF(U$4=$D95,"x",IF(AND(((U$4-$D95)/VLOOKUP($C95,Tableau1[],6,0))=INT(((U$4-$D95)/VLOOKUP($C95,Tableau1[],6,0))),$C95&lt;&gt;""),"S","")),"")</f>
        <v/>
      </c>
      <c r="V95" s="74" t="str">
        <f>IFERROR(IF(V$4=$D95,"x",IF(AND(((V$4-$D95)/VLOOKUP($C95,Tableau1[],6,0))=INT(((V$4-$D95)/VLOOKUP($C95,Tableau1[],6,0))),$C95&lt;&gt;""),"S","")),"")</f>
        <v/>
      </c>
      <c r="W95" s="74" t="str">
        <f>IFERROR(IF(W$4=$D95,"x",IF(AND(((W$4-$D95)/VLOOKUP($C95,Tableau1[],6,0))=INT(((W$4-$D95)/VLOOKUP($C95,Tableau1[],6,0))),$C95&lt;&gt;""),"S","")),"")</f>
        <v/>
      </c>
      <c r="X95" s="74" t="str">
        <f>IFERROR(IF(X$4=$D95,"x",IF(AND(((X$4-$D95)/VLOOKUP($C95,Tableau1[],6,0))=INT(((X$4-$D95)/VLOOKUP($C95,Tableau1[],6,0))),$C95&lt;&gt;""),"S","")),"")</f>
        <v/>
      </c>
      <c r="Y95" s="74" t="str">
        <f>IFERROR(IF(Y$4=$D95,"x",IF(AND(((Y$4-$D95)/VLOOKUP($C95,Tableau1[],6,0))=INT(((Y$4-$D95)/VLOOKUP($C95,Tableau1[],6,0))),$C95&lt;&gt;""),"S","")),"")</f>
        <v/>
      </c>
      <c r="Z95" s="74" t="str">
        <f>IFERROR(IF(Z$4=$D95,"x",IF(AND(((Z$4-$D95)/VLOOKUP($C95,Tableau1[],6,0))=INT(((Z$4-$D95)/VLOOKUP($C95,Tableau1[],6,0))),$C95&lt;&gt;""),"S","")),"")</f>
        <v>S</v>
      </c>
      <c r="AA95" s="74" t="str">
        <f>IFERROR(IF(AA$4=$D95,"x",IF(AND(((AA$4-$D95)/VLOOKUP($C95,Tableau1[],6,0))=INT(((AA$4-$D95)/VLOOKUP($C95,Tableau1[],6,0))),$C95&lt;&gt;""),"S","")),"")</f>
        <v/>
      </c>
      <c r="AB95" s="74" t="str">
        <f>IFERROR(IF(AB$4=$D95,"x",IF(AND(((AB$4-$D95)/VLOOKUP($C95,Tableau1[],6,0))=INT(((AB$4-$D95)/VLOOKUP($C95,Tableau1[],6,0))),$C95&lt;&gt;""),"S","")),"")</f>
        <v/>
      </c>
      <c r="AC95" s="74" t="str">
        <f>IFERROR(IF(AC$4=$D95,"x",IF(AND(((AC$4-$D95)/VLOOKUP($C95,Tableau1[],6,0))=INT(((AC$4-$D95)/VLOOKUP($C95,Tableau1[],6,0))),$C95&lt;&gt;""),"S","")),"")</f>
        <v/>
      </c>
      <c r="AD95" s="74" t="str">
        <f>IFERROR(IF(AD$4=$D95,"x",IF(AND(((AD$4-$D95)/VLOOKUP($C95,Tableau1[],6,0))=INT(((AD$4-$D95)/VLOOKUP($C95,Tableau1[],6,0))),$C95&lt;&gt;""),"S","")),"")</f>
        <v/>
      </c>
      <c r="AE95" s="74" t="str">
        <f>IFERROR(IF(AE$4=$D95,"x",IF(AND(((AE$4-$D95)/VLOOKUP($C95,Tableau1[],6,0))=INT(((AE$4-$D95)/VLOOKUP($C95,Tableau1[],6,0))),$C95&lt;&gt;""),"S","")),"")</f>
        <v/>
      </c>
      <c r="AF95" s="74" t="str">
        <f>IFERROR(IF(AF$4=$D95,"x",IF(AND(((AF$4-$D95)/VLOOKUP($C95,Tableau1[],6,0))=INT(((AF$4-$D95)/VLOOKUP($C95,Tableau1[],6,0))),$C95&lt;&gt;""),"S","")),"")</f>
        <v/>
      </c>
      <c r="AG95" s="74" t="str">
        <f>IFERROR(IF(AG$4=$D95,"x",IF(AND(((AG$4-$D95)/VLOOKUP($C95,Tableau1[],6,0))=INT(((AG$4-$D95)/VLOOKUP($C95,Tableau1[],6,0))),$C95&lt;&gt;""),"S","")),"")</f>
        <v>S</v>
      </c>
      <c r="AH95" s="90" t="str">
        <f>IFERROR(IF(AH$4=$D95,"x",IF(AND(((AH$4-$D95)/VLOOKUP($C95,Tableau1[],6,0))=INT(((AH$4-$D95)/VLOOKUP($C95,Tableau1[],6,0))),$C95&lt;&gt;""),"S","")),"")</f>
        <v/>
      </c>
      <c r="AI95" s="7"/>
    </row>
    <row r="96" spans="1:35" x14ac:dyDescent="0.25">
      <c r="A96" s="95"/>
      <c r="B96" s="41"/>
      <c r="C96" s="5" t="s">
        <v>142</v>
      </c>
      <c r="D96" s="15">
        <f>IF(ISBLANK(C96),0,VLOOKUP(C96,Tableau1[],2,0))</f>
        <v>0</v>
      </c>
      <c r="E96" s="14">
        <f>IF(ISBLANK(C96),0,VLOOKUP(C96,Tableau1[],7,0))</f>
        <v>2</v>
      </c>
      <c r="F96" s="21">
        <f t="shared" si="8"/>
        <v>8.6666666666666661E-6</v>
      </c>
      <c r="G96" s="76" t="str">
        <f>IFERROR(IF(G$4=$D96,"x",IF(AND(((G$4-$D96)/VLOOKUP($C96,Tableau1[],6,0))=INT(((G$4-$D96)/VLOOKUP($C96,Tableau1[],6,0))),$C96&lt;&gt;""),"S","")),"")</f>
        <v/>
      </c>
      <c r="H96" s="74" t="str">
        <f>IFERROR(IF(H$4=$D96,"x",IF(AND(((H$4-$D96)/VLOOKUP($C96,Tableau1[],6,0))=INT(((H$4-$D96)/VLOOKUP($C96,Tableau1[],6,0))),$C96&lt;&gt;""),"S","")),"")</f>
        <v/>
      </c>
      <c r="I96" s="74" t="str">
        <f>IFERROR(IF(I$4=$D96,"x",IF(AND(((I$4-$D96)/VLOOKUP($C96,Tableau1[],6,0))=INT(((I$4-$D96)/VLOOKUP($C96,Tableau1[],6,0))),$C96&lt;&gt;""),"S","")),"")</f>
        <v/>
      </c>
      <c r="J96" s="74" t="str">
        <f>IFERROR(IF(J$4=$D96,"x",IF(AND(((J$4-$D96)/VLOOKUP($C96,Tableau1[],6,0))=INT(((J$4-$D96)/VLOOKUP($C96,Tableau1[],6,0))),$C96&lt;&gt;""),"S","")),"")</f>
        <v/>
      </c>
      <c r="K96" s="74" t="str">
        <f>IFERROR(IF(K$4=$D96,"x",IF(AND(((K$4-$D96)/VLOOKUP($C96,Tableau1[],6,0))=INT(((K$4-$D96)/VLOOKUP($C96,Tableau1[],6,0))),$C96&lt;&gt;""),"S","")),"")</f>
        <v/>
      </c>
      <c r="L96" s="74" t="str">
        <f>IFERROR(IF(L$4=$D96,"x",IF(AND(((L$4-$D96)/VLOOKUP($C96,Tableau1[],6,0))=INT(((L$4-$D96)/VLOOKUP($C96,Tableau1[],6,0))),$C96&lt;&gt;""),"S","")),"")</f>
        <v>S</v>
      </c>
      <c r="M96" s="74" t="str">
        <f>IFERROR(IF(M$4=$D96,"x",IF(AND(((M$4-$D96)/VLOOKUP($C96,Tableau1[],6,0))=INT(((M$4-$D96)/VLOOKUP($C96,Tableau1[],6,0))),$C96&lt;&gt;""),"S","")),"")</f>
        <v/>
      </c>
      <c r="N96" s="74" t="str">
        <f>IFERROR(IF(N$4=$D96,"x",IF(AND(((N$4-$D96)/VLOOKUP($C96,Tableau1[],6,0))=INT(((N$4-$D96)/VLOOKUP($C96,Tableau1[],6,0))),$C96&lt;&gt;""),"S","")),"")</f>
        <v/>
      </c>
      <c r="O96" s="74" t="str">
        <f>IFERROR(IF(O$4=$D96,"x",IF(AND(((O$4-$D96)/VLOOKUP($C96,Tableau1[],6,0))=INT(((O$4-$D96)/VLOOKUP($C96,Tableau1[],6,0))),$C96&lt;&gt;""),"S","")),"")</f>
        <v/>
      </c>
      <c r="P96" s="74" t="str">
        <f>IFERROR(IF(P$4=$D96,"x",IF(AND(((P$4-$D96)/VLOOKUP($C96,Tableau1[],6,0))=INT(((P$4-$D96)/VLOOKUP($C96,Tableau1[],6,0))),$C96&lt;&gt;""),"S","")),"")</f>
        <v/>
      </c>
      <c r="Q96" s="74" t="str">
        <f>IFERROR(IF(Q$4=$D96,"x",IF(AND(((Q$4-$D96)/VLOOKUP($C96,Tableau1[],6,0))=INT(((Q$4-$D96)/VLOOKUP($C96,Tableau1[],6,0))),$C96&lt;&gt;""),"S","")),"")</f>
        <v/>
      </c>
      <c r="R96" s="74" t="str">
        <f>IFERROR(IF(R$4=$D96,"x",IF(AND(((R$4-$D96)/VLOOKUP($C96,Tableau1[],6,0))=INT(((R$4-$D96)/VLOOKUP($C96,Tableau1[],6,0))),$C96&lt;&gt;""),"S","")),"")</f>
        <v/>
      </c>
      <c r="S96" s="74" t="str">
        <f>IFERROR(IF(S$4=$D96,"x",IF(AND(((S$4-$D96)/VLOOKUP($C96,Tableau1[],6,0))=INT(((S$4-$D96)/VLOOKUP($C96,Tableau1[],6,0))),$C96&lt;&gt;""),"S","")),"")</f>
        <v>S</v>
      </c>
      <c r="T96" s="74" t="str">
        <f>IFERROR(IF(T$4=$D96,"x",IF(AND(((T$4-$D96)/VLOOKUP($C96,Tableau1[],6,0))=INT(((T$4-$D96)/VLOOKUP($C96,Tableau1[],6,0))),$C96&lt;&gt;""),"S","")),"")</f>
        <v/>
      </c>
      <c r="U96" s="74" t="str">
        <f>IFERROR(IF(U$4=$D96,"x",IF(AND(((U$4-$D96)/VLOOKUP($C96,Tableau1[],6,0))=INT(((U$4-$D96)/VLOOKUP($C96,Tableau1[],6,0))),$C96&lt;&gt;""),"S","")),"")</f>
        <v/>
      </c>
      <c r="V96" s="74" t="str">
        <f>IFERROR(IF(V$4=$D96,"x",IF(AND(((V$4-$D96)/VLOOKUP($C96,Tableau1[],6,0))=INT(((V$4-$D96)/VLOOKUP($C96,Tableau1[],6,0))),$C96&lt;&gt;""),"S","")),"")</f>
        <v/>
      </c>
      <c r="W96" s="74" t="str">
        <f>IFERROR(IF(W$4=$D96,"x",IF(AND(((W$4-$D96)/VLOOKUP($C96,Tableau1[],6,0))=INT(((W$4-$D96)/VLOOKUP($C96,Tableau1[],6,0))),$C96&lt;&gt;""),"S","")),"")</f>
        <v/>
      </c>
      <c r="X96" s="74" t="str">
        <f>IFERROR(IF(X$4=$D96,"x",IF(AND(((X$4-$D96)/VLOOKUP($C96,Tableau1[],6,0))=INT(((X$4-$D96)/VLOOKUP($C96,Tableau1[],6,0))),$C96&lt;&gt;""),"S","")),"")</f>
        <v/>
      </c>
      <c r="Y96" s="74" t="str">
        <f>IFERROR(IF(Y$4=$D96,"x",IF(AND(((Y$4-$D96)/VLOOKUP($C96,Tableau1[],6,0))=INT(((Y$4-$D96)/VLOOKUP($C96,Tableau1[],6,0))),$C96&lt;&gt;""),"S","")),"")</f>
        <v/>
      </c>
      <c r="Z96" s="74" t="str">
        <f>IFERROR(IF(Z$4=$D96,"x",IF(AND(((Z$4-$D96)/VLOOKUP($C96,Tableau1[],6,0))=INT(((Z$4-$D96)/VLOOKUP($C96,Tableau1[],6,0))),$C96&lt;&gt;""),"S","")),"")</f>
        <v>S</v>
      </c>
      <c r="AA96" s="74" t="str">
        <f>IFERROR(IF(AA$4=$D96,"x",IF(AND(((AA$4-$D96)/VLOOKUP($C96,Tableau1[],6,0))=INT(((AA$4-$D96)/VLOOKUP($C96,Tableau1[],6,0))),$C96&lt;&gt;""),"S","")),"")</f>
        <v/>
      </c>
      <c r="AB96" s="74" t="str">
        <f>IFERROR(IF(AB$4=$D96,"x",IF(AND(((AB$4-$D96)/VLOOKUP($C96,Tableau1[],6,0))=INT(((AB$4-$D96)/VLOOKUP($C96,Tableau1[],6,0))),$C96&lt;&gt;""),"S","")),"")</f>
        <v/>
      </c>
      <c r="AC96" s="74" t="str">
        <f>IFERROR(IF(AC$4=$D96,"x",IF(AND(((AC$4-$D96)/VLOOKUP($C96,Tableau1[],6,0))=INT(((AC$4-$D96)/VLOOKUP($C96,Tableau1[],6,0))),$C96&lt;&gt;""),"S","")),"")</f>
        <v/>
      </c>
      <c r="AD96" s="74" t="str">
        <f>IFERROR(IF(AD$4=$D96,"x",IF(AND(((AD$4-$D96)/VLOOKUP($C96,Tableau1[],6,0))=INT(((AD$4-$D96)/VLOOKUP($C96,Tableau1[],6,0))),$C96&lt;&gt;""),"S","")),"")</f>
        <v/>
      </c>
      <c r="AE96" s="74" t="str">
        <f>IFERROR(IF(AE$4=$D96,"x",IF(AND(((AE$4-$D96)/VLOOKUP($C96,Tableau1[],6,0))=INT(((AE$4-$D96)/VLOOKUP($C96,Tableau1[],6,0))),$C96&lt;&gt;""),"S","")),"")</f>
        <v/>
      </c>
      <c r="AF96" s="74" t="str">
        <f>IFERROR(IF(AF$4=$D96,"x",IF(AND(((AF$4-$D96)/VLOOKUP($C96,Tableau1[],6,0))=INT(((AF$4-$D96)/VLOOKUP($C96,Tableau1[],6,0))),$C96&lt;&gt;""),"S","")),"")</f>
        <v/>
      </c>
      <c r="AG96" s="74" t="str">
        <f>IFERROR(IF(AG$4=$D96,"x",IF(AND(((AG$4-$D96)/VLOOKUP($C96,Tableau1[],6,0))=INT(((AG$4-$D96)/VLOOKUP($C96,Tableau1[],6,0))),$C96&lt;&gt;""),"S","")),"")</f>
        <v>S</v>
      </c>
      <c r="AH96" s="90" t="str">
        <f>IFERROR(IF(AH$4=$D96,"x",IF(AND(((AH$4-$D96)/VLOOKUP($C96,Tableau1[],6,0))=INT(((AH$4-$D96)/VLOOKUP($C96,Tableau1[],6,0))),$C96&lt;&gt;""),"S","")),"")</f>
        <v/>
      </c>
      <c r="AI96" s="7"/>
    </row>
    <row r="97" spans="1:35" x14ac:dyDescent="0.25">
      <c r="A97" s="95"/>
      <c r="B97" s="41"/>
      <c r="C97" s="5" t="s">
        <v>143</v>
      </c>
      <c r="D97" s="15">
        <f>IF(ISBLANK(C97),0,VLOOKUP(C97,Tableau1[],2,0))</f>
        <v>0</v>
      </c>
      <c r="E97" s="14">
        <f>IF(ISBLANK(C97),0,VLOOKUP(C97,Tableau1[],7,0))</f>
        <v>20</v>
      </c>
      <c r="F97" s="21">
        <f t="shared" si="8"/>
        <v>8.6666666666666668E-5</v>
      </c>
      <c r="G97" s="76" t="str">
        <f>IFERROR(IF(G$4=$D97,"x",IF(AND(((G$4-$D97)/VLOOKUP($C97,Tableau1[],6,0))=INT(((G$4-$D97)/VLOOKUP($C97,Tableau1[],6,0))),$C97&lt;&gt;""),"S","")),"")</f>
        <v/>
      </c>
      <c r="H97" s="74" t="str">
        <f>IFERROR(IF(H$4=$D97,"x",IF(AND(((H$4-$D97)/VLOOKUP($C97,Tableau1[],6,0))=INT(((H$4-$D97)/VLOOKUP($C97,Tableau1[],6,0))),$C97&lt;&gt;""),"S","")),"")</f>
        <v/>
      </c>
      <c r="I97" s="74" t="str">
        <f>IFERROR(IF(I$4=$D97,"x",IF(AND(((I$4-$D97)/VLOOKUP($C97,Tableau1[],6,0))=INT(((I$4-$D97)/VLOOKUP($C97,Tableau1[],6,0))),$C97&lt;&gt;""),"S","")),"")</f>
        <v/>
      </c>
      <c r="J97" s="74" t="str">
        <f>IFERROR(IF(J$4=$D97,"x",IF(AND(((J$4-$D97)/VLOOKUP($C97,Tableau1[],6,0))=INT(((J$4-$D97)/VLOOKUP($C97,Tableau1[],6,0))),$C97&lt;&gt;""),"S","")),"")</f>
        <v/>
      </c>
      <c r="K97" s="74" t="str">
        <f>IFERROR(IF(K$4=$D97,"x",IF(AND(((K$4-$D97)/VLOOKUP($C97,Tableau1[],6,0))=INT(((K$4-$D97)/VLOOKUP($C97,Tableau1[],6,0))),$C97&lt;&gt;""),"S","")),"")</f>
        <v/>
      </c>
      <c r="L97" s="74" t="str">
        <f>IFERROR(IF(L$4=$D97,"x",IF(AND(((L$4-$D97)/VLOOKUP($C97,Tableau1[],6,0))=INT(((L$4-$D97)/VLOOKUP($C97,Tableau1[],6,0))),$C97&lt;&gt;""),"S","")),"")</f>
        <v>S</v>
      </c>
      <c r="M97" s="74" t="str">
        <f>IFERROR(IF(M$4=$D97,"x",IF(AND(((M$4-$D97)/VLOOKUP($C97,Tableau1[],6,0))=INT(((M$4-$D97)/VLOOKUP($C97,Tableau1[],6,0))),$C97&lt;&gt;""),"S","")),"")</f>
        <v/>
      </c>
      <c r="N97" s="74" t="str">
        <f>IFERROR(IF(N$4=$D97,"x",IF(AND(((N$4-$D97)/VLOOKUP($C97,Tableau1[],6,0))=INT(((N$4-$D97)/VLOOKUP($C97,Tableau1[],6,0))),$C97&lt;&gt;""),"S","")),"")</f>
        <v/>
      </c>
      <c r="O97" s="74" t="str">
        <f>IFERROR(IF(O$4=$D97,"x",IF(AND(((O$4-$D97)/VLOOKUP($C97,Tableau1[],6,0))=INT(((O$4-$D97)/VLOOKUP($C97,Tableau1[],6,0))),$C97&lt;&gt;""),"S","")),"")</f>
        <v/>
      </c>
      <c r="P97" s="74" t="str">
        <f>IFERROR(IF(P$4=$D97,"x",IF(AND(((P$4-$D97)/VLOOKUP($C97,Tableau1[],6,0))=INT(((P$4-$D97)/VLOOKUP($C97,Tableau1[],6,0))),$C97&lt;&gt;""),"S","")),"")</f>
        <v/>
      </c>
      <c r="Q97" s="74" t="str">
        <f>IFERROR(IF(Q$4=$D97,"x",IF(AND(((Q$4-$D97)/VLOOKUP($C97,Tableau1[],6,0))=INT(((Q$4-$D97)/VLOOKUP($C97,Tableau1[],6,0))),$C97&lt;&gt;""),"S","")),"")</f>
        <v/>
      </c>
      <c r="R97" s="74" t="str">
        <f>IFERROR(IF(R$4=$D97,"x",IF(AND(((R$4-$D97)/VLOOKUP($C97,Tableau1[],6,0))=INT(((R$4-$D97)/VLOOKUP($C97,Tableau1[],6,0))),$C97&lt;&gt;""),"S","")),"")</f>
        <v/>
      </c>
      <c r="S97" s="74" t="str">
        <f>IFERROR(IF(S$4=$D97,"x",IF(AND(((S$4-$D97)/VLOOKUP($C97,Tableau1[],6,0))=INT(((S$4-$D97)/VLOOKUP($C97,Tableau1[],6,0))),$C97&lt;&gt;""),"S","")),"")</f>
        <v>S</v>
      </c>
      <c r="T97" s="74" t="str">
        <f>IFERROR(IF(T$4=$D97,"x",IF(AND(((T$4-$D97)/VLOOKUP($C97,Tableau1[],6,0))=INT(((T$4-$D97)/VLOOKUP($C97,Tableau1[],6,0))),$C97&lt;&gt;""),"S","")),"")</f>
        <v/>
      </c>
      <c r="U97" s="74" t="str">
        <f>IFERROR(IF(U$4=$D97,"x",IF(AND(((U$4-$D97)/VLOOKUP($C97,Tableau1[],6,0))=INT(((U$4-$D97)/VLOOKUP($C97,Tableau1[],6,0))),$C97&lt;&gt;""),"S","")),"")</f>
        <v/>
      </c>
      <c r="V97" s="74" t="str">
        <f>IFERROR(IF(V$4=$D97,"x",IF(AND(((V$4-$D97)/VLOOKUP($C97,Tableau1[],6,0))=INT(((V$4-$D97)/VLOOKUP($C97,Tableau1[],6,0))),$C97&lt;&gt;""),"S","")),"")</f>
        <v/>
      </c>
      <c r="W97" s="74" t="str">
        <f>IFERROR(IF(W$4=$D97,"x",IF(AND(((W$4-$D97)/VLOOKUP($C97,Tableau1[],6,0))=INT(((W$4-$D97)/VLOOKUP($C97,Tableau1[],6,0))),$C97&lt;&gt;""),"S","")),"")</f>
        <v/>
      </c>
      <c r="X97" s="74" t="str">
        <f>IFERROR(IF(X$4=$D97,"x",IF(AND(((X$4-$D97)/VLOOKUP($C97,Tableau1[],6,0))=INT(((X$4-$D97)/VLOOKUP($C97,Tableau1[],6,0))),$C97&lt;&gt;""),"S","")),"")</f>
        <v/>
      </c>
      <c r="Y97" s="74" t="str">
        <f>IFERROR(IF(Y$4=$D97,"x",IF(AND(((Y$4-$D97)/VLOOKUP($C97,Tableau1[],6,0))=INT(((Y$4-$D97)/VLOOKUP($C97,Tableau1[],6,0))),$C97&lt;&gt;""),"S","")),"")</f>
        <v/>
      </c>
      <c r="Z97" s="74" t="str">
        <f>IFERROR(IF(Z$4=$D97,"x",IF(AND(((Z$4-$D97)/VLOOKUP($C97,Tableau1[],6,0))=INT(((Z$4-$D97)/VLOOKUP($C97,Tableau1[],6,0))),$C97&lt;&gt;""),"S","")),"")</f>
        <v>S</v>
      </c>
      <c r="AA97" s="74" t="str">
        <f>IFERROR(IF(AA$4=$D97,"x",IF(AND(((AA$4-$D97)/VLOOKUP($C97,Tableau1[],6,0))=INT(((AA$4-$D97)/VLOOKUP($C97,Tableau1[],6,0))),$C97&lt;&gt;""),"S","")),"")</f>
        <v/>
      </c>
      <c r="AB97" s="74" t="str">
        <f>IFERROR(IF(AB$4=$D97,"x",IF(AND(((AB$4-$D97)/VLOOKUP($C97,Tableau1[],6,0))=INT(((AB$4-$D97)/VLOOKUP($C97,Tableau1[],6,0))),$C97&lt;&gt;""),"S","")),"")</f>
        <v/>
      </c>
      <c r="AC97" s="74" t="str">
        <f>IFERROR(IF(AC$4=$D97,"x",IF(AND(((AC$4-$D97)/VLOOKUP($C97,Tableau1[],6,0))=INT(((AC$4-$D97)/VLOOKUP($C97,Tableau1[],6,0))),$C97&lt;&gt;""),"S","")),"")</f>
        <v/>
      </c>
      <c r="AD97" s="74" t="str">
        <f>IFERROR(IF(AD$4=$D97,"x",IF(AND(((AD$4-$D97)/VLOOKUP($C97,Tableau1[],6,0))=INT(((AD$4-$D97)/VLOOKUP($C97,Tableau1[],6,0))),$C97&lt;&gt;""),"S","")),"")</f>
        <v/>
      </c>
      <c r="AE97" s="74" t="str">
        <f>IFERROR(IF(AE$4=$D97,"x",IF(AND(((AE$4-$D97)/VLOOKUP($C97,Tableau1[],6,0))=INT(((AE$4-$D97)/VLOOKUP($C97,Tableau1[],6,0))),$C97&lt;&gt;""),"S","")),"")</f>
        <v/>
      </c>
      <c r="AF97" s="74" t="str">
        <f>IFERROR(IF(AF$4=$D97,"x",IF(AND(((AF$4-$D97)/VLOOKUP($C97,Tableau1[],6,0))=INT(((AF$4-$D97)/VLOOKUP($C97,Tableau1[],6,0))),$C97&lt;&gt;""),"S","")),"")</f>
        <v/>
      </c>
      <c r="AG97" s="74" t="str">
        <f>IFERROR(IF(AG$4=$D97,"x",IF(AND(((AG$4-$D97)/VLOOKUP($C97,Tableau1[],6,0))=INT(((AG$4-$D97)/VLOOKUP($C97,Tableau1[],6,0))),$C97&lt;&gt;""),"S","")),"")</f>
        <v>S</v>
      </c>
      <c r="AH97" s="90" t="str">
        <f>IFERROR(IF(AH$4=$D97,"x",IF(AND(((AH$4-$D97)/VLOOKUP($C97,Tableau1[],6,0))=INT(((AH$4-$D97)/VLOOKUP($C97,Tableau1[],6,0))),$C97&lt;&gt;""),"S","")),"")</f>
        <v/>
      </c>
      <c r="AI97" s="7"/>
    </row>
    <row r="98" spans="1:35" x14ac:dyDescent="0.25">
      <c r="A98" s="95"/>
      <c r="B98" s="41"/>
      <c r="C98" s="5" t="s">
        <v>144</v>
      </c>
      <c r="D98" s="15">
        <f>IF(ISBLANK(C98),0,VLOOKUP(C98,Tableau1[],2,0))</f>
        <v>0</v>
      </c>
      <c r="E98" s="14">
        <f>IF(ISBLANK(C98),0,VLOOKUP(C98,Tableau1[],7,0))</f>
        <v>20</v>
      </c>
      <c r="F98" s="21">
        <f t="shared" si="8"/>
        <v>8.6666666666666668E-5</v>
      </c>
      <c r="G98" s="76" t="str">
        <f>IFERROR(IF(G$4=$D98,"x",IF(AND(((G$4-$D98)/VLOOKUP($C98,Tableau1[],6,0))=INT(((G$4-$D98)/VLOOKUP($C98,Tableau1[],6,0))),$C98&lt;&gt;""),"S","")),"")</f>
        <v/>
      </c>
      <c r="H98" s="74" t="str">
        <f>IFERROR(IF(H$4=$D98,"x",IF(AND(((H$4-$D98)/VLOOKUP($C98,Tableau1[],6,0))=INT(((H$4-$D98)/VLOOKUP($C98,Tableau1[],6,0))),$C98&lt;&gt;""),"S","")),"")</f>
        <v/>
      </c>
      <c r="I98" s="74" t="str">
        <f>IFERROR(IF(I$4=$D98,"x",IF(AND(((I$4-$D98)/VLOOKUP($C98,Tableau1[],6,0))=INT(((I$4-$D98)/VLOOKUP($C98,Tableau1[],6,0))),$C98&lt;&gt;""),"S","")),"")</f>
        <v/>
      </c>
      <c r="J98" s="74" t="str">
        <f>IFERROR(IF(J$4=$D98,"x",IF(AND(((J$4-$D98)/VLOOKUP($C98,Tableau1[],6,0))=INT(((J$4-$D98)/VLOOKUP($C98,Tableau1[],6,0))),$C98&lt;&gt;""),"S","")),"")</f>
        <v/>
      </c>
      <c r="K98" s="74" t="str">
        <f>IFERROR(IF(K$4=$D98,"x",IF(AND(((K$4-$D98)/VLOOKUP($C98,Tableau1[],6,0))=INT(((K$4-$D98)/VLOOKUP($C98,Tableau1[],6,0))),$C98&lt;&gt;""),"S","")),"")</f>
        <v/>
      </c>
      <c r="L98" s="74" t="str">
        <f>IFERROR(IF(L$4=$D98,"x",IF(AND(((L$4-$D98)/VLOOKUP($C98,Tableau1[],6,0))=INT(((L$4-$D98)/VLOOKUP($C98,Tableau1[],6,0))),$C98&lt;&gt;""),"S","")),"")</f>
        <v/>
      </c>
      <c r="M98" s="74" t="str">
        <f>IFERROR(IF(M$4=$D98,"x",IF(AND(((M$4-$D98)/VLOOKUP($C98,Tableau1[],6,0))=INT(((M$4-$D98)/VLOOKUP($C98,Tableau1[],6,0))),$C98&lt;&gt;""),"S","")),"")</f>
        <v/>
      </c>
      <c r="N98" s="74" t="str">
        <f>IFERROR(IF(N$4=$D98,"x",IF(AND(((N$4-$D98)/VLOOKUP($C98,Tableau1[],6,0))=INT(((N$4-$D98)/VLOOKUP($C98,Tableau1[],6,0))),$C98&lt;&gt;""),"S","")),"")</f>
        <v/>
      </c>
      <c r="O98" s="74" t="str">
        <f>IFERROR(IF(O$4=$D98,"x",IF(AND(((O$4-$D98)/VLOOKUP($C98,Tableau1[],6,0))=INT(((O$4-$D98)/VLOOKUP($C98,Tableau1[],6,0))),$C98&lt;&gt;""),"S","")),"")</f>
        <v/>
      </c>
      <c r="P98" s="74" t="str">
        <f>IFERROR(IF(P$4=$D98,"x",IF(AND(((P$4-$D98)/VLOOKUP($C98,Tableau1[],6,0))=INT(((P$4-$D98)/VLOOKUP($C98,Tableau1[],6,0))),$C98&lt;&gt;""),"S","")),"")</f>
        <v/>
      </c>
      <c r="Q98" s="74" t="str">
        <f>IFERROR(IF(Q$4=$D98,"x",IF(AND(((Q$4-$D98)/VLOOKUP($C98,Tableau1[],6,0))=INT(((Q$4-$D98)/VLOOKUP($C98,Tableau1[],6,0))),$C98&lt;&gt;""),"S","")),"")</f>
        <v>S</v>
      </c>
      <c r="R98" s="74" t="str">
        <f>IFERROR(IF(R$4=$D98,"x",IF(AND(((R$4-$D98)/VLOOKUP($C98,Tableau1[],6,0))=INT(((R$4-$D98)/VLOOKUP($C98,Tableau1[],6,0))),$C98&lt;&gt;""),"S","")),"")</f>
        <v/>
      </c>
      <c r="S98" s="74" t="str">
        <f>IFERROR(IF(S$4=$D98,"x",IF(AND(((S$4-$D98)/VLOOKUP($C98,Tableau1[],6,0))=INT(((S$4-$D98)/VLOOKUP($C98,Tableau1[],6,0))),$C98&lt;&gt;""),"S","")),"")</f>
        <v/>
      </c>
      <c r="T98" s="74" t="str">
        <f>IFERROR(IF(T$4=$D98,"x",IF(AND(((T$4-$D98)/VLOOKUP($C98,Tableau1[],6,0))=INT(((T$4-$D98)/VLOOKUP($C98,Tableau1[],6,0))),$C98&lt;&gt;""),"S","")),"")</f>
        <v/>
      </c>
      <c r="U98" s="74" t="str">
        <f>IFERROR(IF(U$4=$D98,"x",IF(AND(((U$4-$D98)/VLOOKUP($C98,Tableau1[],6,0))=INT(((U$4-$D98)/VLOOKUP($C98,Tableau1[],6,0))),$C98&lt;&gt;""),"S","")),"")</f>
        <v/>
      </c>
      <c r="V98" s="74" t="str">
        <f>IFERROR(IF(V$4=$D98,"x",IF(AND(((V$4-$D98)/VLOOKUP($C98,Tableau1[],6,0))=INT(((V$4-$D98)/VLOOKUP($C98,Tableau1[],6,0))),$C98&lt;&gt;""),"S","")),"")</f>
        <v/>
      </c>
      <c r="W98" s="74" t="str">
        <f>IFERROR(IF(W$4=$D98,"x",IF(AND(((W$4-$D98)/VLOOKUP($C98,Tableau1[],6,0))=INT(((W$4-$D98)/VLOOKUP($C98,Tableau1[],6,0))),$C98&lt;&gt;""),"S","")),"")</f>
        <v/>
      </c>
      <c r="X98" s="74" t="str">
        <f>IFERROR(IF(X$4=$D98,"x",IF(AND(((X$4-$D98)/VLOOKUP($C98,Tableau1[],6,0))=INT(((X$4-$D98)/VLOOKUP($C98,Tableau1[],6,0))),$C98&lt;&gt;""),"S","")),"")</f>
        <v/>
      </c>
      <c r="Y98" s="74" t="str">
        <f>IFERROR(IF(Y$4=$D98,"x",IF(AND(((Y$4-$D98)/VLOOKUP($C98,Tableau1[],6,0))=INT(((Y$4-$D98)/VLOOKUP($C98,Tableau1[],6,0))),$C98&lt;&gt;""),"S","")),"")</f>
        <v/>
      </c>
      <c r="Z98" s="74" t="str">
        <f>IFERROR(IF(Z$4=$D98,"x",IF(AND(((Z$4-$D98)/VLOOKUP($C98,Tableau1[],6,0))=INT(((Z$4-$D98)/VLOOKUP($C98,Tableau1[],6,0))),$C98&lt;&gt;""),"S","")),"")</f>
        <v/>
      </c>
      <c r="AA98" s="74" t="str">
        <f>IFERROR(IF(AA$4=$D98,"x",IF(AND(((AA$4-$D98)/VLOOKUP($C98,Tableau1[],6,0))=INT(((AA$4-$D98)/VLOOKUP($C98,Tableau1[],6,0))),$C98&lt;&gt;""),"S","")),"")</f>
        <v/>
      </c>
      <c r="AB98" s="74" t="str">
        <f>IFERROR(IF(AB$4=$D98,"x",IF(AND(((AB$4-$D98)/VLOOKUP($C98,Tableau1[],6,0))=INT(((AB$4-$D98)/VLOOKUP($C98,Tableau1[],6,0))),$C98&lt;&gt;""),"S","")),"")</f>
        <v/>
      </c>
      <c r="AC98" s="74" t="str">
        <f>IFERROR(IF(AC$4=$D98,"x",IF(AND(((AC$4-$D98)/VLOOKUP($C98,Tableau1[],6,0))=INT(((AC$4-$D98)/VLOOKUP($C98,Tableau1[],6,0))),$C98&lt;&gt;""),"S","")),"")</f>
        <v/>
      </c>
      <c r="AD98" s="74" t="str">
        <f>IFERROR(IF(AD$4=$D98,"x",IF(AND(((AD$4-$D98)/VLOOKUP($C98,Tableau1[],6,0))=INT(((AD$4-$D98)/VLOOKUP($C98,Tableau1[],6,0))),$C98&lt;&gt;""),"S","")),"")</f>
        <v/>
      </c>
      <c r="AE98" s="74" t="str">
        <f>IFERROR(IF(AE$4=$D98,"x",IF(AND(((AE$4-$D98)/VLOOKUP($C98,Tableau1[],6,0))=INT(((AE$4-$D98)/VLOOKUP($C98,Tableau1[],6,0))),$C98&lt;&gt;""),"S","")),"")</f>
        <v/>
      </c>
      <c r="AF98" s="74" t="str">
        <f>IFERROR(IF(AF$4=$D98,"x",IF(AND(((AF$4-$D98)/VLOOKUP($C98,Tableau1[],6,0))=INT(((AF$4-$D98)/VLOOKUP($C98,Tableau1[],6,0))),$C98&lt;&gt;""),"S","")),"")</f>
        <v>S</v>
      </c>
      <c r="AG98" s="74" t="str">
        <f>IFERROR(IF(AG$4=$D98,"x",IF(AND(((AG$4-$D98)/VLOOKUP($C98,Tableau1[],6,0))=INT(((AG$4-$D98)/VLOOKUP($C98,Tableau1[],6,0))),$C98&lt;&gt;""),"S","")),"")</f>
        <v/>
      </c>
      <c r="AH98" s="90" t="str">
        <f>IFERROR(IF(AH$4=$D98,"x",IF(AND(((AH$4-$D98)/VLOOKUP($C98,Tableau1[],6,0))=INT(((AH$4-$D98)/VLOOKUP($C98,Tableau1[],6,0))),$C98&lt;&gt;""),"S","")),"")</f>
        <v/>
      </c>
      <c r="AI98" s="7"/>
    </row>
    <row r="99" spans="1:35" x14ac:dyDescent="0.25">
      <c r="A99" s="95"/>
      <c r="B99" s="41"/>
      <c r="C99" s="5" t="s">
        <v>145</v>
      </c>
      <c r="D99" s="15"/>
      <c r="E99" s="14">
        <f>IF(ISBLANK(C99),0,VLOOKUP(C99,Tableau1[],7,0))</f>
        <v>10</v>
      </c>
      <c r="F99" s="21">
        <f t="shared" si="8"/>
        <v>4.3333333333333334E-5</v>
      </c>
      <c r="G99" s="76" t="str">
        <f>IFERROR(IF(G$4=$D99,"x",IF(AND(((G$4-$D99)/VLOOKUP($C99,Tableau1[],6,0))=INT(((G$4-$D99)/VLOOKUP($C99,Tableau1[],6,0))),$C99&lt;&gt;""),"S","")),"")</f>
        <v/>
      </c>
      <c r="H99" s="74" t="str">
        <f>IFERROR(IF(H$4=$D99,"x",IF(AND(((H$4-$D99)/VLOOKUP($C99,Tableau1[],6,0))=INT(((H$4-$D99)/VLOOKUP($C99,Tableau1[],6,0))),$C99&lt;&gt;""),"S","")),"")</f>
        <v/>
      </c>
      <c r="I99" s="74" t="str">
        <f>IFERROR(IF(I$4=$D99,"x",IF(AND(((I$4-$D99)/VLOOKUP($C99,Tableau1[],6,0))=INT(((I$4-$D99)/VLOOKUP($C99,Tableau1[],6,0))),$C99&lt;&gt;""),"S","")),"")</f>
        <v/>
      </c>
      <c r="J99" s="74" t="str">
        <f>IFERROR(IF(J$4=$D99,"x",IF(AND(((J$4-$D99)/VLOOKUP($C99,Tableau1[],6,0))=INT(((J$4-$D99)/VLOOKUP($C99,Tableau1[],6,0))),$C99&lt;&gt;""),"S","")),"")</f>
        <v/>
      </c>
      <c r="K99" s="74" t="str">
        <f>IFERROR(IF(K$4=$D99,"x",IF(AND(((K$4-$D99)/VLOOKUP($C99,Tableau1[],6,0))=INT(((K$4-$D99)/VLOOKUP($C99,Tableau1[],6,0))),$C99&lt;&gt;""),"S","")),"")</f>
        <v/>
      </c>
      <c r="L99" s="74" t="str">
        <f>IFERROR(IF(L$4=$D99,"x",IF(AND(((L$4-$D99)/VLOOKUP($C99,Tableau1[],6,0))=INT(((L$4-$D99)/VLOOKUP($C99,Tableau1[],6,0))),$C99&lt;&gt;""),"S","")),"")</f>
        <v/>
      </c>
      <c r="M99" s="74" t="str">
        <f>IFERROR(IF(M$4=$D99,"x",IF(AND(((M$4-$D99)/VLOOKUP($C99,Tableau1[],6,0))=INT(((M$4-$D99)/VLOOKUP($C99,Tableau1[],6,0))),$C99&lt;&gt;""),"S","")),"")</f>
        <v/>
      </c>
      <c r="N99" s="74" t="str">
        <f>IFERROR(IF(N$4=$D99,"x",IF(AND(((N$4-$D99)/VLOOKUP($C99,Tableau1[],6,0))=INT(((N$4-$D99)/VLOOKUP($C99,Tableau1[],6,0))),$C99&lt;&gt;""),"S","")),"")</f>
        <v/>
      </c>
      <c r="O99" s="74" t="str">
        <f>IFERROR(IF(O$4=$D99,"x",IF(AND(((O$4-$D99)/VLOOKUP($C99,Tableau1[],6,0))=INT(((O$4-$D99)/VLOOKUP($C99,Tableau1[],6,0))),$C99&lt;&gt;""),"S","")),"")</f>
        <v/>
      </c>
      <c r="P99" s="74" t="str">
        <f>IFERROR(IF(P$4=$D99,"x",IF(AND(((P$4-$D99)/VLOOKUP($C99,Tableau1[],6,0))=INT(((P$4-$D99)/VLOOKUP($C99,Tableau1[],6,0))),$C99&lt;&gt;""),"S","")),"")</f>
        <v/>
      </c>
      <c r="Q99" s="74" t="str">
        <f>IFERROR(IF(Q$4=$D99,"x",IF(AND(((Q$4-$D99)/VLOOKUP($C99,Tableau1[],6,0))=INT(((Q$4-$D99)/VLOOKUP($C99,Tableau1[],6,0))),$C99&lt;&gt;""),"S","")),"")</f>
        <v>S</v>
      </c>
      <c r="R99" s="74" t="str">
        <f>IFERROR(IF(R$4=$D99,"x",IF(AND(((R$4-$D99)/VLOOKUP($C99,Tableau1[],6,0))=INT(((R$4-$D99)/VLOOKUP($C99,Tableau1[],6,0))),$C99&lt;&gt;""),"S","")),"")</f>
        <v/>
      </c>
      <c r="S99" s="74" t="str">
        <f>IFERROR(IF(S$4=$D99,"x",IF(AND(((S$4-$D99)/VLOOKUP($C99,Tableau1[],6,0))=INT(((S$4-$D99)/VLOOKUP($C99,Tableau1[],6,0))),$C99&lt;&gt;""),"S","")),"")</f>
        <v/>
      </c>
      <c r="T99" s="74" t="str">
        <f>IFERROR(IF(T$4=$D99,"x",IF(AND(((T$4-$D99)/VLOOKUP($C99,Tableau1[],6,0))=INT(((T$4-$D99)/VLOOKUP($C99,Tableau1[],6,0))),$C99&lt;&gt;""),"S","")),"")</f>
        <v/>
      </c>
      <c r="U99" s="74" t="str">
        <f>IFERROR(IF(U$4=$D99,"x",IF(AND(((U$4-$D99)/VLOOKUP($C99,Tableau1[],6,0))=INT(((U$4-$D99)/VLOOKUP($C99,Tableau1[],6,0))),$C99&lt;&gt;""),"S","")),"")</f>
        <v/>
      </c>
      <c r="V99" s="74" t="str">
        <f>IFERROR(IF(V$4=$D99,"x",IF(AND(((V$4-$D99)/VLOOKUP($C99,Tableau1[],6,0))=INT(((V$4-$D99)/VLOOKUP($C99,Tableau1[],6,0))),$C99&lt;&gt;""),"S","")),"")</f>
        <v/>
      </c>
      <c r="W99" s="74" t="str">
        <f>IFERROR(IF(W$4=$D99,"x",IF(AND(((W$4-$D99)/VLOOKUP($C99,Tableau1[],6,0))=INT(((W$4-$D99)/VLOOKUP($C99,Tableau1[],6,0))),$C99&lt;&gt;""),"S","")),"")</f>
        <v/>
      </c>
      <c r="X99" s="74" t="str">
        <f>IFERROR(IF(X$4=$D99,"x",IF(AND(((X$4-$D99)/VLOOKUP($C99,Tableau1[],6,0))=INT(((X$4-$D99)/VLOOKUP($C99,Tableau1[],6,0))),$C99&lt;&gt;""),"S","")),"")</f>
        <v/>
      </c>
      <c r="Y99" s="74" t="str">
        <f>IFERROR(IF(Y$4=$D99,"x",IF(AND(((Y$4-$D99)/VLOOKUP($C99,Tableau1[],6,0))=INT(((Y$4-$D99)/VLOOKUP($C99,Tableau1[],6,0))),$C99&lt;&gt;""),"S","")),"")</f>
        <v/>
      </c>
      <c r="Z99" s="74" t="str">
        <f>IFERROR(IF(Z$4=$D99,"x",IF(AND(((Z$4-$D99)/VLOOKUP($C99,Tableau1[],6,0))=INT(((Z$4-$D99)/VLOOKUP($C99,Tableau1[],6,0))),$C99&lt;&gt;""),"S","")),"")</f>
        <v/>
      </c>
      <c r="AA99" s="74" t="str">
        <f>IFERROR(IF(AA$4=$D99,"x",IF(AND(((AA$4-$D99)/VLOOKUP($C99,Tableau1[],6,0))=INT(((AA$4-$D99)/VLOOKUP($C99,Tableau1[],6,0))),$C99&lt;&gt;""),"S","")),"")</f>
        <v/>
      </c>
      <c r="AB99" s="74" t="str">
        <f>IFERROR(IF(AB$4=$D99,"x",IF(AND(((AB$4-$D99)/VLOOKUP($C99,Tableau1[],6,0))=INT(((AB$4-$D99)/VLOOKUP($C99,Tableau1[],6,0))),$C99&lt;&gt;""),"S","")),"")</f>
        <v/>
      </c>
      <c r="AC99" s="74" t="str">
        <f>IFERROR(IF(AC$4=$D99,"x",IF(AND(((AC$4-$D99)/VLOOKUP($C99,Tableau1[],6,0))=INT(((AC$4-$D99)/VLOOKUP($C99,Tableau1[],6,0))),$C99&lt;&gt;""),"S","")),"")</f>
        <v/>
      </c>
      <c r="AD99" s="74" t="str">
        <f>IFERROR(IF(AD$4=$D99,"x",IF(AND(((AD$4-$D99)/VLOOKUP($C99,Tableau1[],6,0))=INT(((AD$4-$D99)/VLOOKUP($C99,Tableau1[],6,0))),$C99&lt;&gt;""),"S","")),"")</f>
        <v/>
      </c>
      <c r="AE99" s="74" t="str">
        <f>IFERROR(IF(AE$4=$D99,"x",IF(AND(((AE$4-$D99)/VLOOKUP($C99,Tableau1[],6,0))=INT(((AE$4-$D99)/VLOOKUP($C99,Tableau1[],6,0))),$C99&lt;&gt;""),"S","")),"")</f>
        <v/>
      </c>
      <c r="AF99" s="74" t="str">
        <f>IFERROR(IF(AF$4=$D99,"x",IF(AND(((AF$4-$D99)/VLOOKUP($C99,Tableau1[],6,0))=INT(((AF$4-$D99)/VLOOKUP($C99,Tableau1[],6,0))),$C99&lt;&gt;""),"S","")),"")</f>
        <v>S</v>
      </c>
      <c r="AG99" s="74" t="str">
        <f>IFERROR(IF(AG$4=$D99,"x",IF(AND(((AG$4-$D99)/VLOOKUP($C99,Tableau1[],6,0))=INT(((AG$4-$D99)/VLOOKUP($C99,Tableau1[],6,0))),$C99&lt;&gt;""),"S","")),"")</f>
        <v/>
      </c>
      <c r="AH99" s="90" t="str">
        <f>IFERROR(IF(AH$4=$D99,"x",IF(AND(((AH$4-$D99)/VLOOKUP($C99,Tableau1[],6,0))=INT(((AH$4-$D99)/VLOOKUP($C99,Tableau1[],6,0))),$C99&lt;&gt;""),"S","")),"")</f>
        <v/>
      </c>
      <c r="AI99" s="7"/>
    </row>
    <row r="100" spans="1:35" x14ac:dyDescent="0.25">
      <c r="A100" s="95"/>
      <c r="B100" s="41"/>
      <c r="C100" s="5" t="s">
        <v>146</v>
      </c>
      <c r="D100" s="15">
        <f>IF(ISBLANK(C100),0,VLOOKUP(C100,Tableau1[],2,0))</f>
        <v>0</v>
      </c>
      <c r="E100" s="14">
        <f>IF(ISBLANK(C100),0,VLOOKUP(C100,Tableau1[],7,0))</f>
        <v>2</v>
      </c>
      <c r="F100" s="21">
        <f t="shared" si="8"/>
        <v>8.6666666666666661E-6</v>
      </c>
      <c r="G100" s="76" t="str">
        <f>IFERROR(IF(G$4=$D100,"x",IF(AND(((G$4-$D100)/VLOOKUP($C100,Tableau1[],6,0))=INT(((G$4-$D100)/VLOOKUP($C100,Tableau1[],6,0))),$C100&lt;&gt;""),"S","")),"")</f>
        <v/>
      </c>
      <c r="H100" s="74" t="str">
        <f>IFERROR(IF(H$4=$D100,"x",IF(AND(((H$4-$D100)/VLOOKUP($C100,Tableau1[],6,0))=INT(((H$4-$D100)/VLOOKUP($C100,Tableau1[],6,0))),$C100&lt;&gt;""),"S","")),"")</f>
        <v/>
      </c>
      <c r="I100" s="74" t="str">
        <f>IFERROR(IF(I$4=$D100,"x",IF(AND(((I$4-$D100)/VLOOKUP($C100,Tableau1[],6,0))=INT(((I$4-$D100)/VLOOKUP($C100,Tableau1[],6,0))),$C100&lt;&gt;""),"S","")),"")</f>
        <v/>
      </c>
      <c r="J100" s="74" t="str">
        <f>IFERROR(IF(J$4=$D100,"x",IF(AND(((J$4-$D100)/VLOOKUP($C100,Tableau1[],6,0))=INT(((J$4-$D100)/VLOOKUP($C100,Tableau1[],6,0))),$C100&lt;&gt;""),"S","")),"")</f>
        <v/>
      </c>
      <c r="K100" s="74" t="str">
        <f>IFERROR(IF(K$4=$D100,"x",IF(AND(((K$4-$D100)/VLOOKUP($C100,Tableau1[],6,0))=INT(((K$4-$D100)/VLOOKUP($C100,Tableau1[],6,0))),$C100&lt;&gt;""),"S","")),"")</f>
        <v/>
      </c>
      <c r="L100" s="74" t="str">
        <f>IFERROR(IF(L$4=$D100,"x",IF(AND(((L$4-$D100)/VLOOKUP($C100,Tableau1[],6,0))=INT(((L$4-$D100)/VLOOKUP($C100,Tableau1[],6,0))),$C100&lt;&gt;""),"S","")),"")</f>
        <v>S</v>
      </c>
      <c r="M100" s="74" t="str">
        <f>IFERROR(IF(M$4=$D100,"x",IF(AND(((M$4-$D100)/VLOOKUP($C100,Tableau1[],6,0))=INT(((M$4-$D100)/VLOOKUP($C100,Tableau1[],6,0))),$C100&lt;&gt;""),"S","")),"")</f>
        <v/>
      </c>
      <c r="N100" s="74" t="str">
        <f>IFERROR(IF(N$4=$D100,"x",IF(AND(((N$4-$D100)/VLOOKUP($C100,Tableau1[],6,0))=INT(((N$4-$D100)/VLOOKUP($C100,Tableau1[],6,0))),$C100&lt;&gt;""),"S","")),"")</f>
        <v/>
      </c>
      <c r="O100" s="74" t="str">
        <f>IFERROR(IF(O$4=$D100,"x",IF(AND(((O$4-$D100)/VLOOKUP($C100,Tableau1[],6,0))=INT(((O$4-$D100)/VLOOKUP($C100,Tableau1[],6,0))),$C100&lt;&gt;""),"S","")),"")</f>
        <v/>
      </c>
      <c r="P100" s="74" t="str">
        <f>IFERROR(IF(P$4=$D100,"x",IF(AND(((P$4-$D100)/VLOOKUP($C100,Tableau1[],6,0))=INT(((P$4-$D100)/VLOOKUP($C100,Tableau1[],6,0))),$C100&lt;&gt;""),"S","")),"")</f>
        <v/>
      </c>
      <c r="Q100" s="74" t="str">
        <f>IFERROR(IF(Q$4=$D100,"x",IF(AND(((Q$4-$D100)/VLOOKUP($C100,Tableau1[],6,0))=INT(((Q$4-$D100)/VLOOKUP($C100,Tableau1[],6,0))),$C100&lt;&gt;""),"S","")),"")</f>
        <v/>
      </c>
      <c r="R100" s="74" t="str">
        <f>IFERROR(IF(R$4=$D100,"x",IF(AND(((R$4-$D100)/VLOOKUP($C100,Tableau1[],6,0))=INT(((R$4-$D100)/VLOOKUP($C100,Tableau1[],6,0))),$C100&lt;&gt;""),"S","")),"")</f>
        <v/>
      </c>
      <c r="S100" s="74" t="str">
        <f>IFERROR(IF(S$4=$D100,"x",IF(AND(((S$4-$D100)/VLOOKUP($C100,Tableau1[],6,0))=INT(((S$4-$D100)/VLOOKUP($C100,Tableau1[],6,0))),$C100&lt;&gt;""),"S","")),"")</f>
        <v>S</v>
      </c>
      <c r="T100" s="74" t="str">
        <f>IFERROR(IF(T$4=$D100,"x",IF(AND(((T$4-$D100)/VLOOKUP($C100,Tableau1[],6,0))=INT(((T$4-$D100)/VLOOKUP($C100,Tableau1[],6,0))),$C100&lt;&gt;""),"S","")),"")</f>
        <v/>
      </c>
      <c r="U100" s="74" t="str">
        <f>IFERROR(IF(U$4=$D100,"x",IF(AND(((U$4-$D100)/VLOOKUP($C100,Tableau1[],6,0))=INT(((U$4-$D100)/VLOOKUP($C100,Tableau1[],6,0))),$C100&lt;&gt;""),"S","")),"")</f>
        <v/>
      </c>
      <c r="V100" s="74" t="str">
        <f>IFERROR(IF(V$4=$D100,"x",IF(AND(((V$4-$D100)/VLOOKUP($C100,Tableau1[],6,0))=INT(((V$4-$D100)/VLOOKUP($C100,Tableau1[],6,0))),$C100&lt;&gt;""),"S","")),"")</f>
        <v/>
      </c>
      <c r="W100" s="74" t="str">
        <f>IFERROR(IF(W$4=$D100,"x",IF(AND(((W$4-$D100)/VLOOKUP($C100,Tableau1[],6,0))=INT(((W$4-$D100)/VLOOKUP($C100,Tableau1[],6,0))),$C100&lt;&gt;""),"S","")),"")</f>
        <v/>
      </c>
      <c r="X100" s="74" t="str">
        <f>IFERROR(IF(X$4=$D100,"x",IF(AND(((X$4-$D100)/VLOOKUP($C100,Tableau1[],6,0))=INT(((X$4-$D100)/VLOOKUP($C100,Tableau1[],6,0))),$C100&lt;&gt;""),"S","")),"")</f>
        <v/>
      </c>
      <c r="Y100" s="74" t="str">
        <f>IFERROR(IF(Y$4=$D100,"x",IF(AND(((Y$4-$D100)/VLOOKUP($C100,Tableau1[],6,0))=INT(((Y$4-$D100)/VLOOKUP($C100,Tableau1[],6,0))),$C100&lt;&gt;""),"S","")),"")</f>
        <v/>
      </c>
      <c r="Z100" s="74" t="str">
        <f>IFERROR(IF(Z$4=$D100,"x",IF(AND(((Z$4-$D100)/VLOOKUP($C100,Tableau1[],6,0))=INT(((Z$4-$D100)/VLOOKUP($C100,Tableau1[],6,0))),$C100&lt;&gt;""),"S","")),"")</f>
        <v>S</v>
      </c>
      <c r="AA100" s="74" t="str">
        <f>IFERROR(IF(AA$4=$D100,"x",IF(AND(((AA$4-$D100)/VLOOKUP($C100,Tableau1[],6,0))=INT(((AA$4-$D100)/VLOOKUP($C100,Tableau1[],6,0))),$C100&lt;&gt;""),"S","")),"")</f>
        <v/>
      </c>
      <c r="AB100" s="74" t="str">
        <f>IFERROR(IF(AB$4=$D100,"x",IF(AND(((AB$4-$D100)/VLOOKUP($C100,Tableau1[],6,0))=INT(((AB$4-$D100)/VLOOKUP($C100,Tableau1[],6,0))),$C100&lt;&gt;""),"S","")),"")</f>
        <v/>
      </c>
      <c r="AC100" s="74" t="str">
        <f>IFERROR(IF(AC$4=$D100,"x",IF(AND(((AC$4-$D100)/VLOOKUP($C100,Tableau1[],6,0))=INT(((AC$4-$D100)/VLOOKUP($C100,Tableau1[],6,0))),$C100&lt;&gt;""),"S","")),"")</f>
        <v/>
      </c>
      <c r="AD100" s="74" t="str">
        <f>IFERROR(IF(AD$4=$D100,"x",IF(AND(((AD$4-$D100)/VLOOKUP($C100,Tableau1[],6,0))=INT(((AD$4-$D100)/VLOOKUP($C100,Tableau1[],6,0))),$C100&lt;&gt;""),"S","")),"")</f>
        <v/>
      </c>
      <c r="AE100" s="74" t="str">
        <f>IFERROR(IF(AE$4=$D100,"x",IF(AND(((AE$4-$D100)/VLOOKUP($C100,Tableau1[],6,0))=INT(((AE$4-$D100)/VLOOKUP($C100,Tableau1[],6,0))),$C100&lt;&gt;""),"S","")),"")</f>
        <v/>
      </c>
      <c r="AF100" s="74" t="str">
        <f>IFERROR(IF(AF$4=$D100,"x",IF(AND(((AF$4-$D100)/VLOOKUP($C100,Tableau1[],6,0))=INT(((AF$4-$D100)/VLOOKUP($C100,Tableau1[],6,0))),$C100&lt;&gt;""),"S","")),"")</f>
        <v/>
      </c>
      <c r="AG100" s="74" t="str">
        <f>IFERROR(IF(AG$4=$D100,"x",IF(AND(((AG$4-$D100)/VLOOKUP($C100,Tableau1[],6,0))=INT(((AG$4-$D100)/VLOOKUP($C100,Tableau1[],6,0))),$C100&lt;&gt;""),"S","")),"")</f>
        <v>S</v>
      </c>
      <c r="AH100" s="90" t="str">
        <f>IFERROR(IF(AH$4=$D100,"x",IF(AND(((AH$4-$D100)/VLOOKUP($C100,Tableau1[],6,0))=INT(((AH$4-$D100)/VLOOKUP($C100,Tableau1[],6,0))),$C100&lt;&gt;""),"S","")),"")</f>
        <v/>
      </c>
      <c r="AI100" s="7"/>
    </row>
    <row r="101" spans="1:35" x14ac:dyDescent="0.25">
      <c r="A101" s="95"/>
      <c r="B101" s="41"/>
      <c r="C101" s="5" t="s">
        <v>147</v>
      </c>
      <c r="D101" s="22">
        <f>IF(ISBLANK(C101),0,VLOOKUP(C101,Tableau1[],2,0))</f>
        <v>0</v>
      </c>
      <c r="E101" s="23">
        <f>IF(ISBLANK(C101),0,VLOOKUP(C101,Tableau1[],7,0))</f>
        <v>2</v>
      </c>
      <c r="F101" s="24">
        <f t="shared" si="8"/>
        <v>8.6666666666666661E-6</v>
      </c>
      <c r="G101" s="77" t="str">
        <f>IFERROR(IF(G$4=$D101,"x",IF(AND(((G$4-$D101)/VLOOKUP($C101,Tableau1[],6,0))=INT(((G$4-$D101)/VLOOKUP($C101,Tableau1[],6,0))),$C101&lt;&gt;""),"S","")),"")</f>
        <v/>
      </c>
      <c r="H101" s="78" t="str">
        <f>IFERROR(IF(H$4=$D101,"x",IF(AND(((H$4-$D101)/VLOOKUP($C101,Tableau1[],6,0))=INT(((H$4-$D101)/VLOOKUP($C101,Tableau1[],6,0))),$C101&lt;&gt;""),"S","")),"")</f>
        <v/>
      </c>
      <c r="I101" s="78" t="str">
        <f>IFERROR(IF(I$4=$D101,"x",IF(AND(((I$4-$D101)/VLOOKUP($C101,Tableau1[],6,0))=INT(((I$4-$D101)/VLOOKUP($C101,Tableau1[],6,0))),$C101&lt;&gt;""),"S","")),"")</f>
        <v/>
      </c>
      <c r="J101" s="78" t="str">
        <f>IFERROR(IF(J$4=$D101,"x",IF(AND(((J$4-$D101)/VLOOKUP($C101,Tableau1[],6,0))=INT(((J$4-$D101)/VLOOKUP($C101,Tableau1[],6,0))),$C101&lt;&gt;""),"S","")),"")</f>
        <v/>
      </c>
      <c r="K101" s="78" t="str">
        <f>IFERROR(IF(K$4=$D101,"x",IF(AND(((K$4-$D101)/VLOOKUP($C101,Tableau1[],6,0))=INT(((K$4-$D101)/VLOOKUP($C101,Tableau1[],6,0))),$C101&lt;&gt;""),"S","")),"")</f>
        <v/>
      </c>
      <c r="L101" s="78" t="str">
        <f>IFERROR(IF(L$4=$D101,"x",IF(AND(((L$4-$D101)/VLOOKUP($C101,Tableau1[],6,0))=INT(((L$4-$D101)/VLOOKUP($C101,Tableau1[],6,0))),$C101&lt;&gt;""),"S","")),"")</f>
        <v>S</v>
      </c>
      <c r="M101" s="78" t="str">
        <f>IFERROR(IF(M$4=$D101,"x",IF(AND(((M$4-$D101)/VLOOKUP($C101,Tableau1[],6,0))=INT(((M$4-$D101)/VLOOKUP($C101,Tableau1[],6,0))),$C101&lt;&gt;""),"S","")),"")</f>
        <v/>
      </c>
      <c r="N101" s="78" t="str">
        <f>IFERROR(IF(N$4=$D101,"x",IF(AND(((N$4-$D101)/VLOOKUP($C101,Tableau1[],6,0))=INT(((N$4-$D101)/VLOOKUP($C101,Tableau1[],6,0))),$C101&lt;&gt;""),"S","")),"")</f>
        <v/>
      </c>
      <c r="O101" s="78" t="str">
        <f>IFERROR(IF(O$4=$D101,"x",IF(AND(((O$4-$D101)/VLOOKUP($C101,Tableau1[],6,0))=INT(((O$4-$D101)/VLOOKUP($C101,Tableau1[],6,0))),$C101&lt;&gt;""),"S","")),"")</f>
        <v/>
      </c>
      <c r="P101" s="78" t="str">
        <f>IFERROR(IF(P$4=$D101,"x",IF(AND(((P$4-$D101)/VLOOKUP($C101,Tableau1[],6,0))=INT(((P$4-$D101)/VLOOKUP($C101,Tableau1[],6,0))),$C101&lt;&gt;""),"S","")),"")</f>
        <v/>
      </c>
      <c r="Q101" s="78" t="str">
        <f>IFERROR(IF(Q$4=$D101,"x",IF(AND(((Q$4-$D101)/VLOOKUP($C101,Tableau1[],6,0))=INT(((Q$4-$D101)/VLOOKUP($C101,Tableau1[],6,0))),$C101&lt;&gt;""),"S","")),"")</f>
        <v/>
      </c>
      <c r="R101" s="78" t="str">
        <f>IFERROR(IF(R$4=$D101,"x",IF(AND(((R$4-$D101)/VLOOKUP($C101,Tableau1[],6,0))=INT(((R$4-$D101)/VLOOKUP($C101,Tableau1[],6,0))),$C101&lt;&gt;""),"S","")),"")</f>
        <v/>
      </c>
      <c r="S101" s="78" t="str">
        <f>IFERROR(IF(S$4=$D101,"x",IF(AND(((S$4-$D101)/VLOOKUP($C101,Tableau1[],6,0))=INT(((S$4-$D101)/VLOOKUP($C101,Tableau1[],6,0))),$C101&lt;&gt;""),"S","")),"")</f>
        <v>S</v>
      </c>
      <c r="T101" s="78" t="str">
        <f>IFERROR(IF(T$4=$D101,"x",IF(AND(((T$4-$D101)/VLOOKUP($C101,Tableau1[],6,0))=INT(((T$4-$D101)/VLOOKUP($C101,Tableau1[],6,0))),$C101&lt;&gt;""),"S","")),"")</f>
        <v/>
      </c>
      <c r="U101" s="78" t="str">
        <f>IFERROR(IF(U$4=$D101,"x",IF(AND(((U$4-$D101)/VLOOKUP($C101,Tableau1[],6,0))=INT(((U$4-$D101)/VLOOKUP($C101,Tableau1[],6,0))),$C101&lt;&gt;""),"S","")),"")</f>
        <v/>
      </c>
      <c r="V101" s="78" t="str">
        <f>IFERROR(IF(V$4=$D101,"x",IF(AND(((V$4-$D101)/VLOOKUP($C101,Tableau1[],6,0))=INT(((V$4-$D101)/VLOOKUP($C101,Tableau1[],6,0))),$C101&lt;&gt;""),"S","")),"")</f>
        <v/>
      </c>
      <c r="W101" s="78" t="str">
        <f>IFERROR(IF(W$4=$D101,"x",IF(AND(((W$4-$D101)/VLOOKUP($C101,Tableau1[],6,0))=INT(((W$4-$D101)/VLOOKUP($C101,Tableau1[],6,0))),$C101&lt;&gt;""),"S","")),"")</f>
        <v/>
      </c>
      <c r="X101" s="78" t="str">
        <f>IFERROR(IF(X$4=$D101,"x",IF(AND(((X$4-$D101)/VLOOKUP($C101,Tableau1[],6,0))=INT(((X$4-$D101)/VLOOKUP($C101,Tableau1[],6,0))),$C101&lt;&gt;""),"S","")),"")</f>
        <v/>
      </c>
      <c r="Y101" s="78" t="str">
        <f>IFERROR(IF(Y$4=$D101,"x",IF(AND(((Y$4-$D101)/VLOOKUP($C101,Tableau1[],6,0))=INT(((Y$4-$D101)/VLOOKUP($C101,Tableau1[],6,0))),$C101&lt;&gt;""),"S","")),"")</f>
        <v/>
      </c>
      <c r="Z101" s="78" t="str">
        <f>IFERROR(IF(Z$4=$D101,"x",IF(AND(((Z$4-$D101)/VLOOKUP($C101,Tableau1[],6,0))=INT(((Z$4-$D101)/VLOOKUP($C101,Tableau1[],6,0))),$C101&lt;&gt;""),"S","")),"")</f>
        <v>S</v>
      </c>
      <c r="AA101" s="78" t="str">
        <f>IFERROR(IF(AA$4=$D101,"x",IF(AND(((AA$4-$D101)/VLOOKUP($C101,Tableau1[],6,0))=INT(((AA$4-$D101)/VLOOKUP($C101,Tableau1[],6,0))),$C101&lt;&gt;""),"S","")),"")</f>
        <v/>
      </c>
      <c r="AB101" s="78" t="str">
        <f>IFERROR(IF(AB$4=$D101,"x",IF(AND(((AB$4-$D101)/VLOOKUP($C101,Tableau1[],6,0))=INT(((AB$4-$D101)/VLOOKUP($C101,Tableau1[],6,0))),$C101&lt;&gt;""),"S","")),"")</f>
        <v/>
      </c>
      <c r="AC101" s="78" t="str">
        <f>IFERROR(IF(AC$4=$D101,"x",IF(AND(((AC$4-$D101)/VLOOKUP($C101,Tableau1[],6,0))=INT(((AC$4-$D101)/VLOOKUP($C101,Tableau1[],6,0))),$C101&lt;&gt;""),"S","")),"")</f>
        <v/>
      </c>
      <c r="AD101" s="78" t="str">
        <f>IFERROR(IF(AD$4=$D101,"x",IF(AND(((AD$4-$D101)/VLOOKUP($C101,Tableau1[],6,0))=INT(((AD$4-$D101)/VLOOKUP($C101,Tableau1[],6,0))),$C101&lt;&gt;""),"S","")),"")</f>
        <v/>
      </c>
      <c r="AE101" s="78" t="str">
        <f>IFERROR(IF(AE$4=$D101,"x",IF(AND(((AE$4-$D101)/VLOOKUP($C101,Tableau1[],6,0))=INT(((AE$4-$D101)/VLOOKUP($C101,Tableau1[],6,0))),$C101&lt;&gt;""),"S","")),"")</f>
        <v/>
      </c>
      <c r="AF101" s="78" t="str">
        <f>IFERROR(IF(AF$4=$D101,"x",IF(AND(((AF$4-$D101)/VLOOKUP($C101,Tableau1[],6,0))=INT(((AF$4-$D101)/VLOOKUP($C101,Tableau1[],6,0))),$C101&lt;&gt;""),"S","")),"")</f>
        <v/>
      </c>
      <c r="AG101" s="78" t="str">
        <f>IFERROR(IF(AG$4=$D101,"x",IF(AND(((AG$4-$D101)/VLOOKUP($C101,Tableau1[],6,0))=INT(((AG$4-$D101)/VLOOKUP($C101,Tableau1[],6,0))),$C101&lt;&gt;""),"S","")),"")</f>
        <v>S</v>
      </c>
      <c r="AH101" s="91" t="str">
        <f>IFERROR(IF(AH$4=$D101,"x",IF(AND(((AH$4-$D101)/VLOOKUP($C101,Tableau1[],6,0))=INT(((AH$4-$D101)/VLOOKUP($C101,Tableau1[],6,0))),$C101&lt;&gt;""),"S","")),"")</f>
        <v/>
      </c>
      <c r="AI101" s="7"/>
    </row>
    <row r="102" spans="1:35" x14ac:dyDescent="0.25">
      <c r="A102" s="95"/>
      <c r="B102" s="41"/>
      <c r="C102" s="5" t="s">
        <v>148</v>
      </c>
      <c r="D102" s="15">
        <f>IF(ISBLANK(C102),0,VLOOKUP(C102,Tableau1[],2,0))</f>
        <v>0</v>
      </c>
      <c r="E102" s="14">
        <f>IF(ISBLANK(C102),0,VLOOKUP(C102,Tableau1[],7,0))</f>
        <v>5</v>
      </c>
      <c r="F102" s="21">
        <f t="shared" si="8"/>
        <v>2.1666666666666667E-5</v>
      </c>
      <c r="G102" s="76" t="str">
        <f>IFERROR(IF(G$4=$D102,"x",IF(AND(((G$4-$D102)/VLOOKUP($C102,Tableau1[],6,0))=INT(((G$4-$D102)/VLOOKUP($C102,Tableau1[],6,0))),$C102&lt;&gt;""),"S","")),"")</f>
        <v/>
      </c>
      <c r="H102" s="74" t="str">
        <f>IFERROR(IF(H$4=$D102,"x",IF(AND(((H$4-$D102)/VLOOKUP($C102,Tableau1[],6,0))=INT(((H$4-$D102)/VLOOKUP($C102,Tableau1[],6,0))),$C102&lt;&gt;""),"S","")),"")</f>
        <v/>
      </c>
      <c r="I102" s="74" t="str">
        <f>IFERROR(IF(I$4=$D102,"x",IF(AND(((I$4-$D102)/VLOOKUP($C102,Tableau1[],6,0))=INT(((I$4-$D102)/VLOOKUP($C102,Tableau1[],6,0))),$C102&lt;&gt;""),"S","")),"")</f>
        <v/>
      </c>
      <c r="J102" s="74" t="str">
        <f>IFERROR(IF(J$4=$D102,"x",IF(AND(((J$4-$D102)/VLOOKUP($C102,Tableau1[],6,0))=INT(((J$4-$D102)/VLOOKUP($C102,Tableau1[],6,0))),$C102&lt;&gt;""),"S","")),"")</f>
        <v/>
      </c>
      <c r="K102" s="74" t="str">
        <f>IFERROR(IF(K$4=$D102,"x",IF(AND(((K$4-$D102)/VLOOKUP($C102,Tableau1[],6,0))=INT(((K$4-$D102)/VLOOKUP($C102,Tableau1[],6,0))),$C102&lt;&gt;""),"S","")),"")</f>
        <v/>
      </c>
      <c r="L102" s="74" t="str">
        <f>IFERROR(IF(L$4=$D102,"x",IF(AND(((L$4-$D102)/VLOOKUP($C102,Tableau1[],6,0))=INT(((L$4-$D102)/VLOOKUP($C102,Tableau1[],6,0))),$C102&lt;&gt;""),"S","")),"")</f>
        <v>S</v>
      </c>
      <c r="M102" s="74" t="str">
        <f>IFERROR(IF(M$4=$D102,"x",IF(AND(((M$4-$D102)/VLOOKUP($C102,Tableau1[],6,0))=INT(((M$4-$D102)/VLOOKUP($C102,Tableau1[],6,0))),$C102&lt;&gt;""),"S","")),"")</f>
        <v/>
      </c>
      <c r="N102" s="74" t="str">
        <f>IFERROR(IF(N$4=$D102,"x",IF(AND(((N$4-$D102)/VLOOKUP($C102,Tableau1[],6,0))=INT(((N$4-$D102)/VLOOKUP($C102,Tableau1[],6,0))),$C102&lt;&gt;""),"S","")),"")</f>
        <v/>
      </c>
      <c r="O102" s="74" t="str">
        <f>IFERROR(IF(O$4=$D102,"x",IF(AND(((O$4-$D102)/VLOOKUP($C102,Tableau1[],6,0))=INT(((O$4-$D102)/VLOOKUP($C102,Tableau1[],6,0))),$C102&lt;&gt;""),"S","")),"")</f>
        <v/>
      </c>
      <c r="P102" s="74" t="str">
        <f>IFERROR(IF(P$4=$D102,"x",IF(AND(((P$4-$D102)/VLOOKUP($C102,Tableau1[],6,0))=INT(((P$4-$D102)/VLOOKUP($C102,Tableau1[],6,0))),$C102&lt;&gt;""),"S","")),"")</f>
        <v/>
      </c>
      <c r="Q102" s="74" t="str">
        <f>IFERROR(IF(Q$4=$D102,"x",IF(AND(((Q$4-$D102)/VLOOKUP($C102,Tableau1[],6,0))=INT(((Q$4-$D102)/VLOOKUP($C102,Tableau1[],6,0))),$C102&lt;&gt;""),"S","")),"")</f>
        <v/>
      </c>
      <c r="R102" s="74" t="str">
        <f>IFERROR(IF(R$4=$D102,"x",IF(AND(((R$4-$D102)/VLOOKUP($C102,Tableau1[],6,0))=INT(((R$4-$D102)/VLOOKUP($C102,Tableau1[],6,0))),$C102&lt;&gt;""),"S","")),"")</f>
        <v/>
      </c>
      <c r="S102" s="74" t="str">
        <f>IFERROR(IF(S$4=$D102,"x",IF(AND(((S$4-$D102)/VLOOKUP($C102,Tableau1[],6,0))=INT(((S$4-$D102)/VLOOKUP($C102,Tableau1[],6,0))),$C102&lt;&gt;""),"S","")),"")</f>
        <v>S</v>
      </c>
      <c r="T102" s="74" t="str">
        <f>IFERROR(IF(T$4=$D102,"x",IF(AND(((T$4-$D102)/VLOOKUP($C102,Tableau1[],6,0))=INT(((T$4-$D102)/VLOOKUP($C102,Tableau1[],6,0))),$C102&lt;&gt;""),"S","")),"")</f>
        <v/>
      </c>
      <c r="U102" s="74" t="str">
        <f>IFERROR(IF(U$4=$D102,"x",IF(AND(((U$4-$D102)/VLOOKUP($C102,Tableau1[],6,0))=INT(((U$4-$D102)/VLOOKUP($C102,Tableau1[],6,0))),$C102&lt;&gt;""),"S","")),"")</f>
        <v/>
      </c>
      <c r="V102" s="74" t="str">
        <f>IFERROR(IF(V$4=$D102,"x",IF(AND(((V$4-$D102)/VLOOKUP($C102,Tableau1[],6,0))=INT(((V$4-$D102)/VLOOKUP($C102,Tableau1[],6,0))),$C102&lt;&gt;""),"S","")),"")</f>
        <v/>
      </c>
      <c r="W102" s="74" t="str">
        <f>IFERROR(IF(W$4=$D102,"x",IF(AND(((W$4-$D102)/VLOOKUP($C102,Tableau1[],6,0))=INT(((W$4-$D102)/VLOOKUP($C102,Tableau1[],6,0))),$C102&lt;&gt;""),"S","")),"")</f>
        <v/>
      </c>
      <c r="X102" s="74" t="str">
        <f>IFERROR(IF(X$4=$D102,"x",IF(AND(((X$4-$D102)/VLOOKUP($C102,Tableau1[],6,0))=INT(((X$4-$D102)/VLOOKUP($C102,Tableau1[],6,0))),$C102&lt;&gt;""),"S","")),"")</f>
        <v/>
      </c>
      <c r="Y102" s="74" t="str">
        <f>IFERROR(IF(Y$4=$D102,"x",IF(AND(((Y$4-$D102)/VLOOKUP($C102,Tableau1[],6,0))=INT(((Y$4-$D102)/VLOOKUP($C102,Tableau1[],6,0))),$C102&lt;&gt;""),"S","")),"")</f>
        <v/>
      </c>
      <c r="Z102" s="74" t="str">
        <f>IFERROR(IF(Z$4=$D102,"x",IF(AND(((Z$4-$D102)/VLOOKUP($C102,Tableau1[],6,0))=INT(((Z$4-$D102)/VLOOKUP($C102,Tableau1[],6,0))),$C102&lt;&gt;""),"S","")),"")</f>
        <v>S</v>
      </c>
      <c r="AA102" s="74" t="str">
        <f>IFERROR(IF(AA$4=$D102,"x",IF(AND(((AA$4-$D102)/VLOOKUP($C102,Tableau1[],6,0))=INT(((AA$4-$D102)/VLOOKUP($C102,Tableau1[],6,0))),$C102&lt;&gt;""),"S","")),"")</f>
        <v/>
      </c>
      <c r="AB102" s="74" t="str">
        <f>IFERROR(IF(AB$4=$D102,"x",IF(AND(((AB$4-$D102)/VLOOKUP($C102,Tableau1[],6,0))=INT(((AB$4-$D102)/VLOOKUP($C102,Tableau1[],6,0))),$C102&lt;&gt;""),"S","")),"")</f>
        <v/>
      </c>
      <c r="AC102" s="74" t="str">
        <f>IFERROR(IF(AC$4=$D102,"x",IF(AND(((AC$4-$D102)/VLOOKUP($C102,Tableau1[],6,0))=INT(((AC$4-$D102)/VLOOKUP($C102,Tableau1[],6,0))),$C102&lt;&gt;""),"S","")),"")</f>
        <v/>
      </c>
      <c r="AD102" s="74" t="str">
        <f>IFERROR(IF(AD$4=$D102,"x",IF(AND(((AD$4-$D102)/VLOOKUP($C102,Tableau1[],6,0))=INT(((AD$4-$D102)/VLOOKUP($C102,Tableau1[],6,0))),$C102&lt;&gt;""),"S","")),"")</f>
        <v/>
      </c>
      <c r="AE102" s="74" t="str">
        <f>IFERROR(IF(AE$4=$D102,"x",IF(AND(((AE$4-$D102)/VLOOKUP($C102,Tableau1[],6,0))=INT(((AE$4-$D102)/VLOOKUP($C102,Tableau1[],6,0))),$C102&lt;&gt;""),"S","")),"")</f>
        <v/>
      </c>
      <c r="AF102" s="74" t="str">
        <f>IFERROR(IF(AF$4=$D102,"x",IF(AND(((AF$4-$D102)/VLOOKUP($C102,Tableau1[],6,0))=INT(((AF$4-$D102)/VLOOKUP($C102,Tableau1[],6,0))),$C102&lt;&gt;""),"S","")),"")</f>
        <v/>
      </c>
      <c r="AG102" s="74" t="str">
        <f>IFERROR(IF(AG$4=$D102,"x",IF(AND(((AG$4-$D102)/VLOOKUP($C102,Tableau1[],6,0))=INT(((AG$4-$D102)/VLOOKUP($C102,Tableau1[],6,0))),$C102&lt;&gt;""),"S","")),"")</f>
        <v>S</v>
      </c>
      <c r="AH102" s="90" t="str">
        <f>IFERROR(IF(AH$4=$D102,"x",IF(AND(((AH$4-$D102)/VLOOKUP($C102,Tableau1[],6,0))=INT(((AH$4-$D102)/VLOOKUP($C102,Tableau1[],6,0))),$C102&lt;&gt;""),"S","")),"")</f>
        <v/>
      </c>
      <c r="AI102" s="7"/>
    </row>
    <row r="103" spans="1:35" x14ac:dyDescent="0.25">
      <c r="A103" s="95"/>
      <c r="B103" s="41"/>
      <c r="C103" s="5" t="s">
        <v>149</v>
      </c>
      <c r="D103" s="15">
        <f>IF(ISBLANK(C103),0,VLOOKUP(C103,Tableau1[],2,0))</f>
        <v>0</v>
      </c>
      <c r="E103" s="14">
        <f>IF(ISBLANK(C103),0,VLOOKUP(C103,Tableau1[],7,0))</f>
        <v>5</v>
      </c>
      <c r="F103" s="21">
        <f t="shared" si="8"/>
        <v>2.1666666666666667E-5</v>
      </c>
      <c r="G103" s="76" t="str">
        <f>IFERROR(IF(G$4=$D103,"x",IF(AND(((G$4-$D103)/VLOOKUP($C103,Tableau1[],6,0))=INT(((G$4-$D103)/VLOOKUP($C103,Tableau1[],6,0))),$C103&lt;&gt;""),"S","")),"")</f>
        <v/>
      </c>
      <c r="H103" s="74" t="str">
        <f>IFERROR(IF(H$4=$D103,"x",IF(AND(((H$4-$D103)/VLOOKUP($C103,Tableau1[],6,0))=INT(((H$4-$D103)/VLOOKUP($C103,Tableau1[],6,0))),$C103&lt;&gt;""),"S","")),"")</f>
        <v/>
      </c>
      <c r="I103" s="74" t="str">
        <f>IFERROR(IF(I$4=$D103,"x",IF(AND(((I$4-$D103)/VLOOKUP($C103,Tableau1[],6,0))=INT(((I$4-$D103)/VLOOKUP($C103,Tableau1[],6,0))),$C103&lt;&gt;""),"S","")),"")</f>
        <v/>
      </c>
      <c r="J103" s="74" t="str">
        <f>IFERROR(IF(J$4=$D103,"x",IF(AND(((J$4-$D103)/VLOOKUP($C103,Tableau1[],6,0))=INT(((J$4-$D103)/VLOOKUP($C103,Tableau1[],6,0))),$C103&lt;&gt;""),"S","")),"")</f>
        <v/>
      </c>
      <c r="K103" s="74" t="str">
        <f>IFERROR(IF(K$4=$D103,"x",IF(AND(((K$4-$D103)/VLOOKUP($C103,Tableau1[],6,0))=INT(((K$4-$D103)/VLOOKUP($C103,Tableau1[],6,0))),$C103&lt;&gt;""),"S","")),"")</f>
        <v/>
      </c>
      <c r="L103" s="74" t="str">
        <f>IFERROR(IF(L$4=$D103,"x",IF(AND(((L$4-$D103)/VLOOKUP($C103,Tableau1[],6,0))=INT(((L$4-$D103)/VLOOKUP($C103,Tableau1[],6,0))),$C103&lt;&gt;""),"S","")),"")</f>
        <v>S</v>
      </c>
      <c r="M103" s="74" t="str">
        <f>IFERROR(IF(M$4=$D103,"x",IF(AND(((M$4-$D103)/VLOOKUP($C103,Tableau1[],6,0))=INT(((M$4-$D103)/VLOOKUP($C103,Tableau1[],6,0))),$C103&lt;&gt;""),"S","")),"")</f>
        <v/>
      </c>
      <c r="N103" s="74" t="str">
        <f>IFERROR(IF(N$4=$D103,"x",IF(AND(((N$4-$D103)/VLOOKUP($C103,Tableau1[],6,0))=INT(((N$4-$D103)/VLOOKUP($C103,Tableau1[],6,0))),$C103&lt;&gt;""),"S","")),"")</f>
        <v/>
      </c>
      <c r="O103" s="74" t="str">
        <f>IFERROR(IF(O$4=$D103,"x",IF(AND(((O$4-$D103)/VLOOKUP($C103,Tableau1[],6,0))=INT(((O$4-$D103)/VLOOKUP($C103,Tableau1[],6,0))),$C103&lt;&gt;""),"S","")),"")</f>
        <v/>
      </c>
      <c r="P103" s="74" t="str">
        <f>IFERROR(IF(P$4=$D103,"x",IF(AND(((P$4-$D103)/VLOOKUP($C103,Tableau1[],6,0))=INT(((P$4-$D103)/VLOOKUP($C103,Tableau1[],6,0))),$C103&lt;&gt;""),"S","")),"")</f>
        <v/>
      </c>
      <c r="Q103" s="74" t="str">
        <f>IFERROR(IF(Q$4=$D103,"x",IF(AND(((Q$4-$D103)/VLOOKUP($C103,Tableau1[],6,0))=INT(((Q$4-$D103)/VLOOKUP($C103,Tableau1[],6,0))),$C103&lt;&gt;""),"S","")),"")</f>
        <v/>
      </c>
      <c r="R103" s="74" t="str">
        <f>IFERROR(IF(R$4=$D103,"x",IF(AND(((R$4-$D103)/VLOOKUP($C103,Tableau1[],6,0))=INT(((R$4-$D103)/VLOOKUP($C103,Tableau1[],6,0))),$C103&lt;&gt;""),"S","")),"")</f>
        <v/>
      </c>
      <c r="S103" s="74" t="str">
        <f>IFERROR(IF(S$4=$D103,"x",IF(AND(((S$4-$D103)/VLOOKUP($C103,Tableau1[],6,0))=INT(((S$4-$D103)/VLOOKUP($C103,Tableau1[],6,0))),$C103&lt;&gt;""),"S","")),"")</f>
        <v>S</v>
      </c>
      <c r="T103" s="74" t="str">
        <f>IFERROR(IF(T$4=$D103,"x",IF(AND(((T$4-$D103)/VLOOKUP($C103,Tableau1[],6,0))=INT(((T$4-$D103)/VLOOKUP($C103,Tableau1[],6,0))),$C103&lt;&gt;""),"S","")),"")</f>
        <v/>
      </c>
      <c r="U103" s="74" t="str">
        <f>IFERROR(IF(U$4=$D103,"x",IF(AND(((U$4-$D103)/VLOOKUP($C103,Tableau1[],6,0))=INT(((U$4-$D103)/VLOOKUP($C103,Tableau1[],6,0))),$C103&lt;&gt;""),"S","")),"")</f>
        <v/>
      </c>
      <c r="V103" s="74" t="str">
        <f>IFERROR(IF(V$4=$D103,"x",IF(AND(((V$4-$D103)/VLOOKUP($C103,Tableau1[],6,0))=INT(((V$4-$D103)/VLOOKUP($C103,Tableau1[],6,0))),$C103&lt;&gt;""),"S","")),"")</f>
        <v/>
      </c>
      <c r="W103" s="74" t="str">
        <f>IFERROR(IF(W$4=$D103,"x",IF(AND(((W$4-$D103)/VLOOKUP($C103,Tableau1[],6,0))=INT(((W$4-$D103)/VLOOKUP($C103,Tableau1[],6,0))),$C103&lt;&gt;""),"S","")),"")</f>
        <v/>
      </c>
      <c r="X103" s="74" t="str">
        <f>IFERROR(IF(X$4=$D103,"x",IF(AND(((X$4-$D103)/VLOOKUP($C103,Tableau1[],6,0))=INT(((X$4-$D103)/VLOOKUP($C103,Tableau1[],6,0))),$C103&lt;&gt;""),"S","")),"")</f>
        <v/>
      </c>
      <c r="Y103" s="74" t="str">
        <f>IFERROR(IF(Y$4=$D103,"x",IF(AND(((Y$4-$D103)/VLOOKUP($C103,Tableau1[],6,0))=INT(((Y$4-$D103)/VLOOKUP($C103,Tableau1[],6,0))),$C103&lt;&gt;""),"S","")),"")</f>
        <v/>
      </c>
      <c r="Z103" s="74" t="str">
        <f>IFERROR(IF(Z$4=$D103,"x",IF(AND(((Z$4-$D103)/VLOOKUP($C103,Tableau1[],6,0))=INT(((Z$4-$D103)/VLOOKUP($C103,Tableau1[],6,0))),$C103&lt;&gt;""),"S","")),"")</f>
        <v>S</v>
      </c>
      <c r="AA103" s="74" t="str">
        <f>IFERROR(IF(AA$4=$D103,"x",IF(AND(((AA$4-$D103)/VLOOKUP($C103,Tableau1[],6,0))=INT(((AA$4-$D103)/VLOOKUP($C103,Tableau1[],6,0))),$C103&lt;&gt;""),"S","")),"")</f>
        <v/>
      </c>
      <c r="AB103" s="74" t="str">
        <f>IFERROR(IF(AB$4=$D103,"x",IF(AND(((AB$4-$D103)/VLOOKUP($C103,Tableau1[],6,0))=INT(((AB$4-$D103)/VLOOKUP($C103,Tableau1[],6,0))),$C103&lt;&gt;""),"S","")),"")</f>
        <v/>
      </c>
      <c r="AC103" s="74" t="str">
        <f>IFERROR(IF(AC$4=$D103,"x",IF(AND(((AC$4-$D103)/VLOOKUP($C103,Tableau1[],6,0))=INT(((AC$4-$D103)/VLOOKUP($C103,Tableau1[],6,0))),$C103&lt;&gt;""),"S","")),"")</f>
        <v/>
      </c>
      <c r="AD103" s="74" t="str">
        <f>IFERROR(IF(AD$4=$D103,"x",IF(AND(((AD$4-$D103)/VLOOKUP($C103,Tableau1[],6,0))=INT(((AD$4-$D103)/VLOOKUP($C103,Tableau1[],6,0))),$C103&lt;&gt;""),"S","")),"")</f>
        <v/>
      </c>
      <c r="AE103" s="74" t="str">
        <f>IFERROR(IF(AE$4=$D103,"x",IF(AND(((AE$4-$D103)/VLOOKUP($C103,Tableau1[],6,0))=INT(((AE$4-$D103)/VLOOKUP($C103,Tableau1[],6,0))),$C103&lt;&gt;""),"S","")),"")</f>
        <v/>
      </c>
      <c r="AF103" s="74" t="str">
        <f>IFERROR(IF(AF$4=$D103,"x",IF(AND(((AF$4-$D103)/VLOOKUP($C103,Tableau1[],6,0))=INT(((AF$4-$D103)/VLOOKUP($C103,Tableau1[],6,0))),$C103&lt;&gt;""),"S","")),"")</f>
        <v/>
      </c>
      <c r="AG103" s="74" t="str">
        <f>IFERROR(IF(AG$4=$D103,"x",IF(AND(((AG$4-$D103)/VLOOKUP($C103,Tableau1[],6,0))=INT(((AG$4-$D103)/VLOOKUP($C103,Tableau1[],6,0))),$C103&lt;&gt;""),"S","")),"")</f>
        <v>S</v>
      </c>
      <c r="AH103" s="90" t="str">
        <f>IFERROR(IF(AH$4=$D103,"x",IF(AND(((AH$4-$D103)/VLOOKUP($C103,Tableau1[],6,0))=INT(((AH$4-$D103)/VLOOKUP($C103,Tableau1[],6,0))),$C103&lt;&gt;""),"S","")),"")</f>
        <v/>
      </c>
      <c r="AI103" s="7"/>
    </row>
    <row r="104" spans="1:35" x14ac:dyDescent="0.25">
      <c r="A104" s="95"/>
      <c r="B104" s="41"/>
      <c r="C104" s="5" t="s">
        <v>150</v>
      </c>
      <c r="D104" s="15">
        <f>IF(ISBLANK(C104),0,VLOOKUP(C104,Tableau1[],2,0))</f>
        <v>0</v>
      </c>
      <c r="E104" s="14">
        <f>IF(ISBLANK(C104),0,VLOOKUP(C104,Tableau1[],7,0))</f>
        <v>5</v>
      </c>
      <c r="F104" s="21">
        <f t="shared" si="8"/>
        <v>2.1666666666666667E-5</v>
      </c>
      <c r="G104" s="76" t="str">
        <f>IFERROR(IF(G$4=$D104,"x",IF(AND(((G$4-$D104)/VLOOKUP($C104,Tableau1[],6,0))=INT(((G$4-$D104)/VLOOKUP($C104,Tableau1[],6,0))),$C104&lt;&gt;""),"S","")),"")</f>
        <v/>
      </c>
      <c r="H104" s="74" t="str">
        <f>IFERROR(IF(H$4=$D104,"x",IF(AND(((H$4-$D104)/VLOOKUP($C104,Tableau1[],6,0))=INT(((H$4-$D104)/VLOOKUP($C104,Tableau1[],6,0))),$C104&lt;&gt;""),"S","")),"")</f>
        <v/>
      </c>
      <c r="I104" s="74" t="str">
        <f>IFERROR(IF(I$4=$D104,"x",IF(AND(((I$4-$D104)/VLOOKUP($C104,Tableau1[],6,0))=INT(((I$4-$D104)/VLOOKUP($C104,Tableau1[],6,0))),$C104&lt;&gt;""),"S","")),"")</f>
        <v/>
      </c>
      <c r="J104" s="74" t="str">
        <f>IFERROR(IF(J$4=$D104,"x",IF(AND(((J$4-$D104)/VLOOKUP($C104,Tableau1[],6,0))=INT(((J$4-$D104)/VLOOKUP($C104,Tableau1[],6,0))),$C104&lt;&gt;""),"S","")),"")</f>
        <v/>
      </c>
      <c r="K104" s="74" t="str">
        <f>IFERROR(IF(K$4=$D104,"x",IF(AND(((K$4-$D104)/VLOOKUP($C104,Tableau1[],6,0))=INT(((K$4-$D104)/VLOOKUP($C104,Tableau1[],6,0))),$C104&lt;&gt;""),"S","")),"")</f>
        <v/>
      </c>
      <c r="L104" s="74" t="str">
        <f>IFERROR(IF(L$4=$D104,"x",IF(AND(((L$4-$D104)/VLOOKUP($C104,Tableau1[],6,0))=INT(((L$4-$D104)/VLOOKUP($C104,Tableau1[],6,0))),$C104&lt;&gt;""),"S","")),"")</f>
        <v>S</v>
      </c>
      <c r="M104" s="74" t="str">
        <f>IFERROR(IF(M$4=$D104,"x",IF(AND(((M$4-$D104)/VLOOKUP($C104,Tableau1[],6,0))=INT(((M$4-$D104)/VLOOKUP($C104,Tableau1[],6,0))),$C104&lt;&gt;""),"S","")),"")</f>
        <v/>
      </c>
      <c r="N104" s="74" t="str">
        <f>IFERROR(IF(N$4=$D104,"x",IF(AND(((N$4-$D104)/VLOOKUP($C104,Tableau1[],6,0))=INT(((N$4-$D104)/VLOOKUP($C104,Tableau1[],6,0))),$C104&lt;&gt;""),"S","")),"")</f>
        <v/>
      </c>
      <c r="O104" s="74" t="str">
        <f>IFERROR(IF(O$4=$D104,"x",IF(AND(((O$4-$D104)/VLOOKUP($C104,Tableau1[],6,0))=INT(((O$4-$D104)/VLOOKUP($C104,Tableau1[],6,0))),$C104&lt;&gt;""),"S","")),"")</f>
        <v/>
      </c>
      <c r="P104" s="74" t="str">
        <f>IFERROR(IF(P$4=$D104,"x",IF(AND(((P$4-$D104)/VLOOKUP($C104,Tableau1[],6,0))=INT(((P$4-$D104)/VLOOKUP($C104,Tableau1[],6,0))),$C104&lt;&gt;""),"S","")),"")</f>
        <v/>
      </c>
      <c r="Q104" s="74" t="str">
        <f>IFERROR(IF(Q$4=$D104,"x",IF(AND(((Q$4-$D104)/VLOOKUP($C104,Tableau1[],6,0))=INT(((Q$4-$D104)/VLOOKUP($C104,Tableau1[],6,0))),$C104&lt;&gt;""),"S","")),"")</f>
        <v/>
      </c>
      <c r="R104" s="74" t="str">
        <f>IFERROR(IF(R$4=$D104,"x",IF(AND(((R$4-$D104)/VLOOKUP($C104,Tableau1[],6,0))=INT(((R$4-$D104)/VLOOKUP($C104,Tableau1[],6,0))),$C104&lt;&gt;""),"S","")),"")</f>
        <v/>
      </c>
      <c r="S104" s="74" t="str">
        <f>IFERROR(IF(S$4=$D104,"x",IF(AND(((S$4-$D104)/VLOOKUP($C104,Tableau1[],6,0))=INT(((S$4-$D104)/VLOOKUP($C104,Tableau1[],6,0))),$C104&lt;&gt;""),"S","")),"")</f>
        <v>S</v>
      </c>
      <c r="T104" s="74" t="str">
        <f>IFERROR(IF(T$4=$D104,"x",IF(AND(((T$4-$D104)/VLOOKUP($C104,Tableau1[],6,0))=INT(((T$4-$D104)/VLOOKUP($C104,Tableau1[],6,0))),$C104&lt;&gt;""),"S","")),"")</f>
        <v/>
      </c>
      <c r="U104" s="74" t="str">
        <f>IFERROR(IF(U$4=$D104,"x",IF(AND(((U$4-$D104)/VLOOKUP($C104,Tableau1[],6,0))=INT(((U$4-$D104)/VLOOKUP($C104,Tableau1[],6,0))),$C104&lt;&gt;""),"S","")),"")</f>
        <v/>
      </c>
      <c r="V104" s="74" t="str">
        <f>IFERROR(IF(V$4=$D104,"x",IF(AND(((V$4-$D104)/VLOOKUP($C104,Tableau1[],6,0))=INT(((V$4-$D104)/VLOOKUP($C104,Tableau1[],6,0))),$C104&lt;&gt;""),"S","")),"")</f>
        <v/>
      </c>
      <c r="W104" s="74" t="str">
        <f>IFERROR(IF(W$4=$D104,"x",IF(AND(((W$4-$D104)/VLOOKUP($C104,Tableau1[],6,0))=INT(((W$4-$D104)/VLOOKUP($C104,Tableau1[],6,0))),$C104&lt;&gt;""),"S","")),"")</f>
        <v/>
      </c>
      <c r="X104" s="74" t="str">
        <f>IFERROR(IF(X$4=$D104,"x",IF(AND(((X$4-$D104)/VLOOKUP($C104,Tableau1[],6,0))=INT(((X$4-$D104)/VLOOKUP($C104,Tableau1[],6,0))),$C104&lt;&gt;""),"S","")),"")</f>
        <v/>
      </c>
      <c r="Y104" s="74" t="str">
        <f>IFERROR(IF(Y$4=$D104,"x",IF(AND(((Y$4-$D104)/VLOOKUP($C104,Tableau1[],6,0))=INT(((Y$4-$D104)/VLOOKUP($C104,Tableau1[],6,0))),$C104&lt;&gt;""),"S","")),"")</f>
        <v/>
      </c>
      <c r="Z104" s="74" t="str">
        <f>IFERROR(IF(Z$4=$D104,"x",IF(AND(((Z$4-$D104)/VLOOKUP($C104,Tableau1[],6,0))=INT(((Z$4-$D104)/VLOOKUP($C104,Tableau1[],6,0))),$C104&lt;&gt;""),"S","")),"")</f>
        <v>S</v>
      </c>
      <c r="AA104" s="74" t="str">
        <f>IFERROR(IF(AA$4=$D104,"x",IF(AND(((AA$4-$D104)/VLOOKUP($C104,Tableau1[],6,0))=INT(((AA$4-$D104)/VLOOKUP($C104,Tableau1[],6,0))),$C104&lt;&gt;""),"S","")),"")</f>
        <v/>
      </c>
      <c r="AB104" s="74" t="str">
        <f>IFERROR(IF(AB$4=$D104,"x",IF(AND(((AB$4-$D104)/VLOOKUP($C104,Tableau1[],6,0))=INT(((AB$4-$D104)/VLOOKUP($C104,Tableau1[],6,0))),$C104&lt;&gt;""),"S","")),"")</f>
        <v/>
      </c>
      <c r="AC104" s="74" t="str">
        <f>IFERROR(IF(AC$4=$D104,"x",IF(AND(((AC$4-$D104)/VLOOKUP($C104,Tableau1[],6,0))=INT(((AC$4-$D104)/VLOOKUP($C104,Tableau1[],6,0))),$C104&lt;&gt;""),"S","")),"")</f>
        <v/>
      </c>
      <c r="AD104" s="74" t="str">
        <f>IFERROR(IF(AD$4=$D104,"x",IF(AND(((AD$4-$D104)/VLOOKUP($C104,Tableau1[],6,0))=INT(((AD$4-$D104)/VLOOKUP($C104,Tableau1[],6,0))),$C104&lt;&gt;""),"S","")),"")</f>
        <v/>
      </c>
      <c r="AE104" s="74" t="str">
        <f>IFERROR(IF(AE$4=$D104,"x",IF(AND(((AE$4-$D104)/VLOOKUP($C104,Tableau1[],6,0))=INT(((AE$4-$D104)/VLOOKUP($C104,Tableau1[],6,0))),$C104&lt;&gt;""),"S","")),"")</f>
        <v/>
      </c>
      <c r="AF104" s="74" t="str">
        <f>IFERROR(IF(AF$4=$D104,"x",IF(AND(((AF$4-$D104)/VLOOKUP($C104,Tableau1[],6,0))=INT(((AF$4-$D104)/VLOOKUP($C104,Tableau1[],6,0))),$C104&lt;&gt;""),"S","")),"")</f>
        <v/>
      </c>
      <c r="AG104" s="74" t="str">
        <f>IFERROR(IF(AG$4=$D104,"x",IF(AND(((AG$4-$D104)/VLOOKUP($C104,Tableau1[],6,0))=INT(((AG$4-$D104)/VLOOKUP($C104,Tableau1[],6,0))),$C104&lt;&gt;""),"S","")),"")</f>
        <v>S</v>
      </c>
      <c r="AH104" s="90" t="str">
        <f>IFERROR(IF(AH$4=$D104,"x",IF(AND(((AH$4-$D104)/VLOOKUP($C104,Tableau1[],6,0))=INT(((AH$4-$D104)/VLOOKUP($C104,Tableau1[],6,0))),$C104&lt;&gt;""),"S","")),"")</f>
        <v/>
      </c>
      <c r="AI104" s="7"/>
    </row>
    <row r="105" spans="1:35" x14ac:dyDescent="0.25">
      <c r="A105" s="95"/>
      <c r="B105" s="41"/>
      <c r="C105" s="5" t="s">
        <v>151</v>
      </c>
      <c r="D105" s="15">
        <f>IF(ISBLANK(C105),0,VLOOKUP(C105,Tableau1[],2,0))</f>
        <v>0</v>
      </c>
      <c r="E105" s="14">
        <f>IF(ISBLANK(C105),0,VLOOKUP(C105,Tableau1[],7,0))</f>
        <v>5</v>
      </c>
      <c r="F105" s="21">
        <f t="shared" si="8"/>
        <v>2.1666666666666667E-5</v>
      </c>
      <c r="G105" s="76" t="str">
        <f>IFERROR(IF(G$4=$D105,"x",IF(AND(((G$4-$D105)/VLOOKUP($C105,Tableau1[],6,0))=INT(((G$4-$D105)/VLOOKUP($C105,Tableau1[],6,0))),$C105&lt;&gt;""),"S","")),"")</f>
        <v/>
      </c>
      <c r="H105" s="74" t="str">
        <f>IFERROR(IF(H$4=$D105,"x",IF(AND(((H$4-$D105)/VLOOKUP($C105,Tableau1[],6,0))=INT(((H$4-$D105)/VLOOKUP($C105,Tableau1[],6,0))),$C105&lt;&gt;""),"S","")),"")</f>
        <v/>
      </c>
      <c r="I105" s="74" t="str">
        <f>IFERROR(IF(I$4=$D105,"x",IF(AND(((I$4-$D105)/VLOOKUP($C105,Tableau1[],6,0))=INT(((I$4-$D105)/VLOOKUP($C105,Tableau1[],6,0))),$C105&lt;&gt;""),"S","")),"")</f>
        <v/>
      </c>
      <c r="J105" s="74" t="str">
        <f>IFERROR(IF(J$4=$D105,"x",IF(AND(((J$4-$D105)/VLOOKUP($C105,Tableau1[],6,0))=INT(((J$4-$D105)/VLOOKUP($C105,Tableau1[],6,0))),$C105&lt;&gt;""),"S","")),"")</f>
        <v/>
      </c>
      <c r="K105" s="74" t="str">
        <f>IFERROR(IF(K$4=$D105,"x",IF(AND(((K$4-$D105)/VLOOKUP($C105,Tableau1[],6,0))=INT(((K$4-$D105)/VLOOKUP($C105,Tableau1[],6,0))),$C105&lt;&gt;""),"S","")),"")</f>
        <v/>
      </c>
      <c r="L105" s="74" t="str">
        <f>IFERROR(IF(L$4=$D105,"x",IF(AND(((L$4-$D105)/VLOOKUP($C105,Tableau1[],6,0))=INT(((L$4-$D105)/VLOOKUP($C105,Tableau1[],6,0))),$C105&lt;&gt;""),"S","")),"")</f>
        <v>S</v>
      </c>
      <c r="M105" s="74" t="str">
        <f>IFERROR(IF(M$4=$D105,"x",IF(AND(((M$4-$D105)/VLOOKUP($C105,Tableau1[],6,0))=INT(((M$4-$D105)/VLOOKUP($C105,Tableau1[],6,0))),$C105&lt;&gt;""),"S","")),"")</f>
        <v/>
      </c>
      <c r="N105" s="74" t="str">
        <f>IFERROR(IF(N$4=$D105,"x",IF(AND(((N$4-$D105)/VLOOKUP($C105,Tableau1[],6,0))=INT(((N$4-$D105)/VLOOKUP($C105,Tableau1[],6,0))),$C105&lt;&gt;""),"S","")),"")</f>
        <v/>
      </c>
      <c r="O105" s="74" t="str">
        <f>IFERROR(IF(O$4=$D105,"x",IF(AND(((O$4-$D105)/VLOOKUP($C105,Tableau1[],6,0))=INT(((O$4-$D105)/VLOOKUP($C105,Tableau1[],6,0))),$C105&lt;&gt;""),"S","")),"")</f>
        <v/>
      </c>
      <c r="P105" s="74" t="str">
        <f>IFERROR(IF(P$4=$D105,"x",IF(AND(((P$4-$D105)/VLOOKUP($C105,Tableau1[],6,0))=INT(((P$4-$D105)/VLOOKUP($C105,Tableau1[],6,0))),$C105&lt;&gt;""),"S","")),"")</f>
        <v/>
      </c>
      <c r="Q105" s="74" t="str">
        <f>IFERROR(IF(Q$4=$D105,"x",IF(AND(((Q$4-$D105)/VLOOKUP($C105,Tableau1[],6,0))=INT(((Q$4-$D105)/VLOOKUP($C105,Tableau1[],6,0))),$C105&lt;&gt;""),"S","")),"")</f>
        <v/>
      </c>
      <c r="R105" s="74" t="str">
        <f>IFERROR(IF(R$4=$D105,"x",IF(AND(((R$4-$D105)/VLOOKUP($C105,Tableau1[],6,0))=INT(((R$4-$D105)/VLOOKUP($C105,Tableau1[],6,0))),$C105&lt;&gt;""),"S","")),"")</f>
        <v/>
      </c>
      <c r="S105" s="74" t="str">
        <f>IFERROR(IF(S$4=$D105,"x",IF(AND(((S$4-$D105)/VLOOKUP($C105,Tableau1[],6,0))=INT(((S$4-$D105)/VLOOKUP($C105,Tableau1[],6,0))),$C105&lt;&gt;""),"S","")),"")</f>
        <v>S</v>
      </c>
      <c r="T105" s="74" t="str">
        <f>IFERROR(IF(T$4=$D105,"x",IF(AND(((T$4-$D105)/VLOOKUP($C105,Tableau1[],6,0))=INT(((T$4-$D105)/VLOOKUP($C105,Tableau1[],6,0))),$C105&lt;&gt;""),"S","")),"")</f>
        <v/>
      </c>
      <c r="U105" s="74" t="str">
        <f>IFERROR(IF(U$4=$D105,"x",IF(AND(((U$4-$D105)/VLOOKUP($C105,Tableau1[],6,0))=INT(((U$4-$D105)/VLOOKUP($C105,Tableau1[],6,0))),$C105&lt;&gt;""),"S","")),"")</f>
        <v/>
      </c>
      <c r="V105" s="74" t="str">
        <f>IFERROR(IF(V$4=$D105,"x",IF(AND(((V$4-$D105)/VLOOKUP($C105,Tableau1[],6,0))=INT(((V$4-$D105)/VLOOKUP($C105,Tableau1[],6,0))),$C105&lt;&gt;""),"S","")),"")</f>
        <v/>
      </c>
      <c r="W105" s="74" t="str">
        <f>IFERROR(IF(W$4=$D105,"x",IF(AND(((W$4-$D105)/VLOOKUP($C105,Tableau1[],6,0))=INT(((W$4-$D105)/VLOOKUP($C105,Tableau1[],6,0))),$C105&lt;&gt;""),"S","")),"")</f>
        <v/>
      </c>
      <c r="X105" s="74" t="str">
        <f>IFERROR(IF(X$4=$D105,"x",IF(AND(((X$4-$D105)/VLOOKUP($C105,Tableau1[],6,0))=INT(((X$4-$D105)/VLOOKUP($C105,Tableau1[],6,0))),$C105&lt;&gt;""),"S","")),"")</f>
        <v/>
      </c>
      <c r="Y105" s="74" t="str">
        <f>IFERROR(IF(Y$4=$D105,"x",IF(AND(((Y$4-$D105)/VLOOKUP($C105,Tableau1[],6,0))=INT(((Y$4-$D105)/VLOOKUP($C105,Tableau1[],6,0))),$C105&lt;&gt;""),"S","")),"")</f>
        <v/>
      </c>
      <c r="Z105" s="74" t="str">
        <f>IFERROR(IF(Z$4=$D105,"x",IF(AND(((Z$4-$D105)/VLOOKUP($C105,Tableau1[],6,0))=INT(((Z$4-$D105)/VLOOKUP($C105,Tableau1[],6,0))),$C105&lt;&gt;""),"S","")),"")</f>
        <v>S</v>
      </c>
      <c r="AA105" s="74" t="str">
        <f>IFERROR(IF(AA$4=$D105,"x",IF(AND(((AA$4-$D105)/VLOOKUP($C105,Tableau1[],6,0))=INT(((AA$4-$D105)/VLOOKUP($C105,Tableau1[],6,0))),$C105&lt;&gt;""),"S","")),"")</f>
        <v/>
      </c>
      <c r="AB105" s="74" t="str">
        <f>IFERROR(IF(AB$4=$D105,"x",IF(AND(((AB$4-$D105)/VLOOKUP($C105,Tableau1[],6,0))=INT(((AB$4-$D105)/VLOOKUP($C105,Tableau1[],6,0))),$C105&lt;&gt;""),"S","")),"")</f>
        <v/>
      </c>
      <c r="AC105" s="74" t="str">
        <f>IFERROR(IF(AC$4=$D105,"x",IF(AND(((AC$4-$D105)/VLOOKUP($C105,Tableau1[],6,0))=INT(((AC$4-$D105)/VLOOKUP($C105,Tableau1[],6,0))),$C105&lt;&gt;""),"S","")),"")</f>
        <v/>
      </c>
      <c r="AD105" s="74" t="str">
        <f>IFERROR(IF(AD$4=$D105,"x",IF(AND(((AD$4-$D105)/VLOOKUP($C105,Tableau1[],6,0))=INT(((AD$4-$D105)/VLOOKUP($C105,Tableau1[],6,0))),$C105&lt;&gt;""),"S","")),"")</f>
        <v/>
      </c>
      <c r="AE105" s="74" t="str">
        <f>IFERROR(IF(AE$4=$D105,"x",IF(AND(((AE$4-$D105)/VLOOKUP($C105,Tableau1[],6,0))=INT(((AE$4-$D105)/VLOOKUP($C105,Tableau1[],6,0))),$C105&lt;&gt;""),"S","")),"")</f>
        <v/>
      </c>
      <c r="AF105" s="74" t="str">
        <f>IFERROR(IF(AF$4=$D105,"x",IF(AND(((AF$4-$D105)/VLOOKUP($C105,Tableau1[],6,0))=INT(((AF$4-$D105)/VLOOKUP($C105,Tableau1[],6,0))),$C105&lt;&gt;""),"S","")),"")</f>
        <v/>
      </c>
      <c r="AG105" s="74" t="str">
        <f>IFERROR(IF(AG$4=$D105,"x",IF(AND(((AG$4-$D105)/VLOOKUP($C105,Tableau1[],6,0))=INT(((AG$4-$D105)/VLOOKUP($C105,Tableau1[],6,0))),$C105&lt;&gt;""),"S","")),"")</f>
        <v>S</v>
      </c>
      <c r="AH105" s="90" t="str">
        <f>IFERROR(IF(AH$4=$D105,"x",IF(AND(((AH$4-$D105)/VLOOKUP($C105,Tableau1[],6,0))=INT(((AH$4-$D105)/VLOOKUP($C105,Tableau1[],6,0))),$C105&lt;&gt;""),"S","")),"")</f>
        <v/>
      </c>
    </row>
    <row r="106" spans="1:35" x14ac:dyDescent="0.25">
      <c r="A106" s="95"/>
      <c r="B106" s="41"/>
      <c r="C106" s="5" t="s">
        <v>152</v>
      </c>
      <c r="D106" s="15">
        <f>IF(ISBLANK(C106),0,VLOOKUP(C106,Tableau1[],2,0))</f>
        <v>0</v>
      </c>
      <c r="E106" s="14">
        <f>IF(ISBLANK(C106),0,VLOOKUP(C106,Tableau1[],7,0))</f>
        <v>1</v>
      </c>
      <c r="F106" s="21">
        <f t="shared" si="8"/>
        <v>4.3333333333333331E-6</v>
      </c>
      <c r="G106" s="76" t="str">
        <f>IFERROR(IF(G$4=$D106,"x",IF(AND(((G$4-$D106)/VLOOKUP($C106,Tableau1[],6,0))=INT(((G$4-$D106)/VLOOKUP($C106,Tableau1[],6,0))),$C106&lt;&gt;""),"S","")),"")</f>
        <v/>
      </c>
      <c r="H106" s="74" t="str">
        <f>IFERROR(IF(H$4=$D106,"x",IF(AND(((H$4-$D106)/VLOOKUP($C106,Tableau1[],6,0))=INT(((H$4-$D106)/VLOOKUP($C106,Tableau1[],6,0))),$C106&lt;&gt;""),"S","")),"")</f>
        <v/>
      </c>
      <c r="I106" s="74" t="str">
        <f>IFERROR(IF(I$4=$D106,"x",IF(AND(((I$4-$D106)/VLOOKUP($C106,Tableau1[],6,0))=INT(((I$4-$D106)/VLOOKUP($C106,Tableau1[],6,0))),$C106&lt;&gt;""),"S","")),"")</f>
        <v/>
      </c>
      <c r="J106" s="74" t="str">
        <f>IFERROR(IF(J$4=$D106,"x",IF(AND(((J$4-$D106)/VLOOKUP($C106,Tableau1[],6,0))=INT(((J$4-$D106)/VLOOKUP($C106,Tableau1[],6,0))),$C106&lt;&gt;""),"S","")),"")</f>
        <v/>
      </c>
      <c r="K106" s="74" t="str">
        <f>IFERROR(IF(K$4=$D106,"x",IF(AND(((K$4-$D106)/VLOOKUP($C106,Tableau1[],6,0))=INT(((K$4-$D106)/VLOOKUP($C106,Tableau1[],6,0))),$C106&lt;&gt;""),"S","")),"")</f>
        <v/>
      </c>
      <c r="L106" s="74" t="str">
        <f>IFERROR(IF(L$4=$D106,"x",IF(AND(((L$4-$D106)/VLOOKUP($C106,Tableau1[],6,0))=INT(((L$4-$D106)/VLOOKUP($C106,Tableau1[],6,0))),$C106&lt;&gt;""),"S","")),"")</f>
        <v>S</v>
      </c>
      <c r="M106" s="74" t="str">
        <f>IFERROR(IF(M$4=$D106,"x",IF(AND(((M$4-$D106)/VLOOKUP($C106,Tableau1[],6,0))=INT(((M$4-$D106)/VLOOKUP($C106,Tableau1[],6,0))),$C106&lt;&gt;""),"S","")),"")</f>
        <v/>
      </c>
      <c r="N106" s="74" t="str">
        <f>IFERROR(IF(N$4=$D106,"x",IF(AND(((N$4-$D106)/VLOOKUP($C106,Tableau1[],6,0))=INT(((N$4-$D106)/VLOOKUP($C106,Tableau1[],6,0))),$C106&lt;&gt;""),"S","")),"")</f>
        <v/>
      </c>
      <c r="O106" s="74" t="str">
        <f>IFERROR(IF(O$4=$D106,"x",IF(AND(((O$4-$D106)/VLOOKUP($C106,Tableau1[],6,0))=INT(((O$4-$D106)/VLOOKUP($C106,Tableau1[],6,0))),$C106&lt;&gt;""),"S","")),"")</f>
        <v/>
      </c>
      <c r="P106" s="74" t="str">
        <f>IFERROR(IF(P$4=$D106,"x",IF(AND(((P$4-$D106)/VLOOKUP($C106,Tableau1[],6,0))=INT(((P$4-$D106)/VLOOKUP($C106,Tableau1[],6,0))),$C106&lt;&gt;""),"S","")),"")</f>
        <v/>
      </c>
      <c r="Q106" s="74" t="str">
        <f>IFERROR(IF(Q$4=$D106,"x",IF(AND(((Q$4-$D106)/VLOOKUP($C106,Tableau1[],6,0))=INT(((Q$4-$D106)/VLOOKUP($C106,Tableau1[],6,0))),$C106&lt;&gt;""),"S","")),"")</f>
        <v/>
      </c>
      <c r="R106" s="74" t="str">
        <f>IFERROR(IF(R$4=$D106,"x",IF(AND(((R$4-$D106)/VLOOKUP($C106,Tableau1[],6,0))=INT(((R$4-$D106)/VLOOKUP($C106,Tableau1[],6,0))),$C106&lt;&gt;""),"S","")),"")</f>
        <v/>
      </c>
      <c r="S106" s="74" t="str">
        <f>IFERROR(IF(S$4=$D106,"x",IF(AND(((S$4-$D106)/VLOOKUP($C106,Tableau1[],6,0))=INT(((S$4-$D106)/VLOOKUP($C106,Tableau1[],6,0))),$C106&lt;&gt;""),"S","")),"")</f>
        <v>S</v>
      </c>
      <c r="T106" s="74" t="str">
        <f>IFERROR(IF(T$4=$D106,"x",IF(AND(((T$4-$D106)/VLOOKUP($C106,Tableau1[],6,0))=INT(((T$4-$D106)/VLOOKUP($C106,Tableau1[],6,0))),$C106&lt;&gt;""),"S","")),"")</f>
        <v/>
      </c>
      <c r="U106" s="74" t="str">
        <f>IFERROR(IF(U$4=$D106,"x",IF(AND(((U$4-$D106)/VLOOKUP($C106,Tableau1[],6,0))=INT(((U$4-$D106)/VLOOKUP($C106,Tableau1[],6,0))),$C106&lt;&gt;""),"S","")),"")</f>
        <v/>
      </c>
      <c r="V106" s="74" t="str">
        <f>IFERROR(IF(V$4=$D106,"x",IF(AND(((V$4-$D106)/VLOOKUP($C106,Tableau1[],6,0))=INT(((V$4-$D106)/VLOOKUP($C106,Tableau1[],6,0))),$C106&lt;&gt;""),"S","")),"")</f>
        <v/>
      </c>
      <c r="W106" s="74" t="str">
        <f>IFERROR(IF(W$4=$D106,"x",IF(AND(((W$4-$D106)/VLOOKUP($C106,Tableau1[],6,0))=INT(((W$4-$D106)/VLOOKUP($C106,Tableau1[],6,0))),$C106&lt;&gt;""),"S","")),"")</f>
        <v/>
      </c>
      <c r="X106" s="74" t="str">
        <f>IFERROR(IF(X$4=$D106,"x",IF(AND(((X$4-$D106)/VLOOKUP($C106,Tableau1[],6,0))=INT(((X$4-$D106)/VLOOKUP($C106,Tableau1[],6,0))),$C106&lt;&gt;""),"S","")),"")</f>
        <v/>
      </c>
      <c r="Y106" s="74" t="str">
        <f>IFERROR(IF(Y$4=$D106,"x",IF(AND(((Y$4-$D106)/VLOOKUP($C106,Tableau1[],6,0))=INT(((Y$4-$D106)/VLOOKUP($C106,Tableau1[],6,0))),$C106&lt;&gt;""),"S","")),"")</f>
        <v/>
      </c>
      <c r="Z106" s="74" t="str">
        <f>IFERROR(IF(Z$4=$D106,"x",IF(AND(((Z$4-$D106)/VLOOKUP($C106,Tableau1[],6,0))=INT(((Z$4-$D106)/VLOOKUP($C106,Tableau1[],6,0))),$C106&lt;&gt;""),"S","")),"")</f>
        <v>S</v>
      </c>
      <c r="AA106" s="74" t="str">
        <f>IFERROR(IF(AA$4=$D106,"x",IF(AND(((AA$4-$D106)/VLOOKUP($C106,Tableau1[],6,0))=INT(((AA$4-$D106)/VLOOKUP($C106,Tableau1[],6,0))),$C106&lt;&gt;""),"S","")),"")</f>
        <v/>
      </c>
      <c r="AB106" s="74" t="str">
        <f>IFERROR(IF(AB$4=$D106,"x",IF(AND(((AB$4-$D106)/VLOOKUP($C106,Tableau1[],6,0))=INT(((AB$4-$D106)/VLOOKUP($C106,Tableau1[],6,0))),$C106&lt;&gt;""),"S","")),"")</f>
        <v/>
      </c>
      <c r="AC106" s="74" t="str">
        <f>IFERROR(IF(AC$4=$D106,"x",IF(AND(((AC$4-$D106)/VLOOKUP($C106,Tableau1[],6,0))=INT(((AC$4-$D106)/VLOOKUP($C106,Tableau1[],6,0))),$C106&lt;&gt;""),"S","")),"")</f>
        <v/>
      </c>
      <c r="AD106" s="74" t="str">
        <f>IFERROR(IF(AD$4=$D106,"x",IF(AND(((AD$4-$D106)/VLOOKUP($C106,Tableau1[],6,0))=INT(((AD$4-$D106)/VLOOKUP($C106,Tableau1[],6,0))),$C106&lt;&gt;""),"S","")),"")</f>
        <v/>
      </c>
      <c r="AE106" s="74" t="str">
        <f>IFERROR(IF(AE$4=$D106,"x",IF(AND(((AE$4-$D106)/VLOOKUP($C106,Tableau1[],6,0))=INT(((AE$4-$D106)/VLOOKUP($C106,Tableau1[],6,0))),$C106&lt;&gt;""),"S","")),"")</f>
        <v/>
      </c>
      <c r="AF106" s="74" t="str">
        <f>IFERROR(IF(AF$4=$D106,"x",IF(AND(((AF$4-$D106)/VLOOKUP($C106,Tableau1[],6,0))=INT(((AF$4-$D106)/VLOOKUP($C106,Tableau1[],6,0))),$C106&lt;&gt;""),"S","")),"")</f>
        <v/>
      </c>
      <c r="AG106" s="74" t="str">
        <f>IFERROR(IF(AG$4=$D106,"x",IF(AND(((AG$4-$D106)/VLOOKUP($C106,Tableau1[],6,0))=INT(((AG$4-$D106)/VLOOKUP($C106,Tableau1[],6,0))),$C106&lt;&gt;""),"S","")),"")</f>
        <v>S</v>
      </c>
      <c r="AH106" s="90" t="str">
        <f>IFERROR(IF(AH$4=$D106,"x",IF(AND(((AH$4-$D106)/VLOOKUP($C106,Tableau1[],6,0))=INT(((AH$4-$D106)/VLOOKUP($C106,Tableau1[],6,0))),$C106&lt;&gt;""),"S","")),"")</f>
        <v/>
      </c>
    </row>
    <row r="107" spans="1:35" x14ac:dyDescent="0.25">
      <c r="A107" s="95"/>
      <c r="B107" s="41"/>
      <c r="C107" s="5" t="s">
        <v>153</v>
      </c>
      <c r="D107" s="15">
        <f>IF(ISBLANK(C107),0,VLOOKUP(C107,Tableau1[],2,0))</f>
        <v>0</v>
      </c>
      <c r="E107" s="14">
        <f>IF(ISBLANK(C107),0,VLOOKUP(C107,Tableau1[],7,0))</f>
        <v>15</v>
      </c>
      <c r="F107" s="21">
        <f t="shared" si="8"/>
        <v>6.4999999999999994E-5</v>
      </c>
      <c r="G107" s="76" t="str">
        <f>IFERROR(IF(G$4=$D107,"x",IF(AND(((G$4-$D107)/VLOOKUP($C107,Tableau1[],6,0))=INT(((G$4-$D107)/VLOOKUP($C107,Tableau1[],6,0))),$C107&lt;&gt;""),"S","")),"")</f>
        <v/>
      </c>
      <c r="H107" s="74" t="str">
        <f>IFERROR(IF(H$4=$D107,"x",IF(AND(((H$4-$D107)/VLOOKUP($C107,Tableau1[],6,0))=INT(((H$4-$D107)/VLOOKUP($C107,Tableau1[],6,0))),$C107&lt;&gt;""),"S","")),"")</f>
        <v/>
      </c>
      <c r="I107" s="74" t="str">
        <f>IFERROR(IF(I$4=$D107,"x",IF(AND(((I$4-$D107)/VLOOKUP($C107,Tableau1[],6,0))=INT(((I$4-$D107)/VLOOKUP($C107,Tableau1[],6,0))),$C107&lt;&gt;""),"S","")),"")</f>
        <v/>
      </c>
      <c r="J107" s="74" t="str">
        <f>IFERROR(IF(J$4=$D107,"x",IF(AND(((J$4-$D107)/VLOOKUP($C107,Tableau1[],6,0))=INT(((J$4-$D107)/VLOOKUP($C107,Tableau1[],6,0))),$C107&lt;&gt;""),"S","")),"")</f>
        <v/>
      </c>
      <c r="K107" s="74" t="str">
        <f>IFERROR(IF(K$4=$D107,"x",IF(AND(((K$4-$D107)/VLOOKUP($C107,Tableau1[],6,0))=INT(((K$4-$D107)/VLOOKUP($C107,Tableau1[],6,0))),$C107&lt;&gt;""),"S","")),"")</f>
        <v/>
      </c>
      <c r="L107" s="74" t="str">
        <f>IFERROR(IF(L$4=$D107,"x",IF(AND(((L$4-$D107)/VLOOKUP($C107,Tableau1[],6,0))=INT(((L$4-$D107)/VLOOKUP($C107,Tableau1[],6,0))),$C107&lt;&gt;""),"S","")),"")</f>
        <v/>
      </c>
      <c r="M107" s="74" t="str">
        <f>IFERROR(IF(M$4=$D107,"x",IF(AND(((M$4-$D107)/VLOOKUP($C107,Tableau1[],6,0))=INT(((M$4-$D107)/VLOOKUP($C107,Tableau1[],6,0))),$C107&lt;&gt;""),"S","")),"")</f>
        <v/>
      </c>
      <c r="N107" s="74" t="str">
        <f>IFERROR(IF(N$4=$D107,"x",IF(AND(((N$4-$D107)/VLOOKUP($C107,Tableau1[],6,0))=INT(((N$4-$D107)/VLOOKUP($C107,Tableau1[],6,0))),$C107&lt;&gt;""),"S","")),"")</f>
        <v/>
      </c>
      <c r="O107" s="74" t="str">
        <f>IFERROR(IF(O$4=$D107,"x",IF(AND(((O$4-$D107)/VLOOKUP($C107,Tableau1[],6,0))=INT(((O$4-$D107)/VLOOKUP($C107,Tableau1[],6,0))),$C107&lt;&gt;""),"S","")),"")</f>
        <v/>
      </c>
      <c r="P107" s="74" t="str">
        <f>IFERROR(IF(P$4=$D107,"x",IF(AND(((P$4-$D107)/VLOOKUP($C107,Tableau1[],6,0))=INT(((P$4-$D107)/VLOOKUP($C107,Tableau1[],6,0))),$C107&lt;&gt;""),"S","")),"")</f>
        <v/>
      </c>
      <c r="Q107" s="74" t="str">
        <f>IFERROR(IF(Q$4=$D107,"x",IF(AND(((Q$4-$D107)/VLOOKUP($C107,Tableau1[],6,0))=INT(((Q$4-$D107)/VLOOKUP($C107,Tableau1[],6,0))),$C107&lt;&gt;""),"S","")),"")</f>
        <v/>
      </c>
      <c r="R107" s="74" t="str">
        <f>IFERROR(IF(R$4=$D107,"x",IF(AND(((R$4-$D107)/VLOOKUP($C107,Tableau1[],6,0))=INT(((R$4-$D107)/VLOOKUP($C107,Tableau1[],6,0))),$C107&lt;&gt;""),"S","")),"")</f>
        <v/>
      </c>
      <c r="S107" s="74" t="str">
        <f>IFERROR(IF(S$4=$D107,"x",IF(AND(((S$4-$D107)/VLOOKUP($C107,Tableau1[],6,0))=INT(((S$4-$D107)/VLOOKUP($C107,Tableau1[],6,0))),$C107&lt;&gt;""),"S","")),"")</f>
        <v/>
      </c>
      <c r="T107" s="74" t="str">
        <f>IFERROR(IF(T$4=$D107,"x",IF(AND(((T$4-$D107)/VLOOKUP($C107,Tableau1[],6,0))=INT(((T$4-$D107)/VLOOKUP($C107,Tableau1[],6,0))),$C107&lt;&gt;""),"S","")),"")</f>
        <v/>
      </c>
      <c r="U107" s="74" t="str">
        <f>IFERROR(IF(U$4=$D107,"x",IF(AND(((U$4-$D107)/VLOOKUP($C107,Tableau1[],6,0))=INT(((U$4-$D107)/VLOOKUP($C107,Tableau1[],6,0))),$C107&lt;&gt;""),"S","")),"")</f>
        <v/>
      </c>
      <c r="V107" s="74" t="str">
        <f>IFERROR(IF(V$4=$D107,"x",IF(AND(((V$4-$D107)/VLOOKUP($C107,Tableau1[],6,0))=INT(((V$4-$D107)/VLOOKUP($C107,Tableau1[],6,0))),$C107&lt;&gt;""),"S","")),"")</f>
        <v/>
      </c>
      <c r="W107" s="74" t="str">
        <f>IFERROR(IF(W$4=$D107,"x",IF(AND(((W$4-$D107)/VLOOKUP($C107,Tableau1[],6,0))=INT(((W$4-$D107)/VLOOKUP($C107,Tableau1[],6,0))),$C107&lt;&gt;""),"S","")),"")</f>
        <v/>
      </c>
      <c r="X107" s="74" t="str">
        <f>IFERROR(IF(X$4=$D107,"x",IF(AND(((X$4-$D107)/VLOOKUP($C107,Tableau1[],6,0))=INT(((X$4-$D107)/VLOOKUP($C107,Tableau1[],6,0))),$C107&lt;&gt;""),"S","")),"")</f>
        <v/>
      </c>
      <c r="Y107" s="74" t="str">
        <f>IFERROR(IF(Y$4=$D107,"x",IF(AND(((Y$4-$D107)/VLOOKUP($C107,Tableau1[],6,0))=INT(((Y$4-$D107)/VLOOKUP($C107,Tableau1[],6,0))),$C107&lt;&gt;""),"S","")),"")</f>
        <v/>
      </c>
      <c r="Z107" s="74" t="str">
        <f>IFERROR(IF(Z$4=$D107,"x",IF(AND(((Z$4-$D107)/VLOOKUP($C107,Tableau1[],6,0))=INT(((Z$4-$D107)/VLOOKUP($C107,Tableau1[],6,0))),$C107&lt;&gt;""),"S","")),"")</f>
        <v/>
      </c>
      <c r="AA107" s="74" t="str">
        <f>IFERROR(IF(AA$4=$D107,"x",IF(AND(((AA$4-$D107)/VLOOKUP($C107,Tableau1[],6,0))=INT(((AA$4-$D107)/VLOOKUP($C107,Tableau1[],6,0))),$C107&lt;&gt;""),"S","")),"")</f>
        <v/>
      </c>
      <c r="AB107" s="74" t="str">
        <f>IFERROR(IF(AB$4=$D107,"x",IF(AND(((AB$4-$D107)/VLOOKUP($C107,Tableau1[],6,0))=INT(((AB$4-$D107)/VLOOKUP($C107,Tableau1[],6,0))),$C107&lt;&gt;""),"S","")),"")</f>
        <v/>
      </c>
      <c r="AC107" s="74" t="str">
        <f>IFERROR(IF(AC$4=$D107,"x",IF(AND(((AC$4-$D107)/VLOOKUP($C107,Tableau1[],6,0))=INT(((AC$4-$D107)/VLOOKUP($C107,Tableau1[],6,0))),$C107&lt;&gt;""),"S","")),"")</f>
        <v/>
      </c>
      <c r="AD107" s="74" t="str">
        <f>IFERROR(IF(AD$4=$D107,"x",IF(AND(((AD$4-$D107)/VLOOKUP($C107,Tableau1[],6,0))=INT(((AD$4-$D107)/VLOOKUP($C107,Tableau1[],6,0))),$C107&lt;&gt;""),"S","")),"")</f>
        <v/>
      </c>
      <c r="AE107" s="74" t="str">
        <f>IFERROR(IF(AE$4=$D107,"x",IF(AND(((AE$4-$D107)/VLOOKUP($C107,Tableau1[],6,0))=INT(((AE$4-$D107)/VLOOKUP($C107,Tableau1[],6,0))),$C107&lt;&gt;""),"S","")),"")</f>
        <v/>
      </c>
      <c r="AF107" s="74" t="str">
        <f>IFERROR(IF(AF$4=$D107,"x",IF(AND(((AF$4-$D107)/VLOOKUP($C107,Tableau1[],6,0))=INT(((AF$4-$D107)/VLOOKUP($C107,Tableau1[],6,0))),$C107&lt;&gt;""),"S","")),"")</f>
        <v>S</v>
      </c>
      <c r="AG107" s="74" t="str">
        <f>IFERROR(IF(AG$4=$D107,"x",IF(AND(((AG$4-$D107)/VLOOKUP($C107,Tableau1[],6,0))=INT(((AG$4-$D107)/VLOOKUP($C107,Tableau1[],6,0))),$C107&lt;&gt;""),"S","")),"")</f>
        <v/>
      </c>
      <c r="AH107" s="90" t="str">
        <f>IFERROR(IF(AH$4=$D107,"x",IF(AND(((AH$4-$D107)/VLOOKUP($C107,Tableau1[],6,0))=INT(((AH$4-$D107)/VLOOKUP($C107,Tableau1[],6,0))),$C107&lt;&gt;""),"S","")),"")</f>
        <v/>
      </c>
    </row>
    <row r="108" spans="1:35" ht="15.75" thickBot="1" x14ac:dyDescent="0.3">
      <c r="B108" s="66">
        <f>B92+B93+B94+B95+B96+B97+B98+B99+B100+B101+B102+B103+B104+B105+B106+B107</f>
        <v>0</v>
      </c>
      <c r="C108" s="67"/>
      <c r="D108" s="52">
        <f>IF(ISBLANK(C108),0,VLOOKUP(C108,Tableau1[],2,0))</f>
        <v>0</v>
      </c>
      <c r="E108" s="62">
        <f>(E92+E93+E94+E95+E96+E97+E98+E99+E100+E101+E102+E103+E104+E105+E106+E107)/60</f>
        <v>2.0499999999999998</v>
      </c>
      <c r="F108" s="38">
        <f t="shared" si="8"/>
        <v>8.8833333333333319E-6</v>
      </c>
      <c r="G108" s="79" t="str">
        <f>IFERROR(IF(G$4=$D108,"x",IF(AND(((G$4-$D108)/VLOOKUP($C108,Tableau1[],6,0))=INT(((G$4-$D108)/VLOOKUP($C108,Tableau1[],6,0))),$C108&lt;&gt;""),"S","")),"")</f>
        <v/>
      </c>
      <c r="H108" s="80" t="str">
        <f>IFERROR(IF(H$4=$D108,"x",IF(AND(((H$4-$D108)/VLOOKUP($C108,Tableau1[],6,0))=INT(((H$4-$D108)/VLOOKUP($C108,Tableau1[],6,0))),$C108&lt;&gt;""),"S","")),"")</f>
        <v/>
      </c>
      <c r="I108" s="80" t="str">
        <f>IFERROR(IF(I$4=$D108,"x",IF(AND(((I$4-$D108)/VLOOKUP($C108,Tableau1[],6,0))=INT(((I$4-$D108)/VLOOKUP($C108,Tableau1[],6,0))),$C108&lt;&gt;""),"S","")),"")</f>
        <v/>
      </c>
      <c r="J108" s="80" t="str">
        <f>IFERROR(IF(J$4=$D108,"x",IF(AND(((J$4-$D108)/VLOOKUP($C108,Tableau1[],6,0))=INT(((J$4-$D108)/VLOOKUP($C108,Tableau1[],6,0))),$C108&lt;&gt;""),"S","")),"")</f>
        <v/>
      </c>
      <c r="K108" s="80" t="str">
        <f>IFERROR(IF(K$4=$D108,"x",IF(AND(((K$4-$D108)/VLOOKUP($C108,Tableau1[],6,0))=INT(((K$4-$D108)/VLOOKUP($C108,Tableau1[],6,0))),$C108&lt;&gt;""),"S","")),"")</f>
        <v/>
      </c>
      <c r="L108" s="80" t="str">
        <f>IFERROR(IF(L$4=$D108,"x",IF(AND(((L$4-$D108)/VLOOKUP($C108,Tableau1[],6,0))=INT(((L$4-$D108)/VLOOKUP($C108,Tableau1[],6,0))),$C108&lt;&gt;""),"S","")),"")</f>
        <v/>
      </c>
      <c r="M108" s="80" t="str">
        <f>IFERROR(IF(M$4=$D108,"x",IF(AND(((M$4-$D108)/VLOOKUP($C108,Tableau1[],6,0))=INT(((M$4-$D108)/VLOOKUP($C108,Tableau1[],6,0))),$C108&lt;&gt;""),"S","")),"")</f>
        <v/>
      </c>
      <c r="N108" s="80" t="str">
        <f>IFERROR(IF(N$4=$D108,"x",IF(AND(((N$4-$D108)/VLOOKUP($C108,Tableau1[],6,0))=INT(((N$4-$D108)/VLOOKUP($C108,Tableau1[],6,0))),$C108&lt;&gt;""),"S","")),"")</f>
        <v/>
      </c>
      <c r="O108" s="80" t="str">
        <f>IFERROR(IF(O$4=$D108,"x",IF(AND(((O$4-$D108)/VLOOKUP($C108,Tableau1[],6,0))=INT(((O$4-$D108)/VLOOKUP($C108,Tableau1[],6,0))),$C108&lt;&gt;""),"S","")),"")</f>
        <v/>
      </c>
      <c r="P108" s="80" t="str">
        <f>IFERROR(IF(P$4=$D108,"x",IF(AND(((P$4-$D108)/VLOOKUP($C108,Tableau1[],6,0))=INT(((P$4-$D108)/VLOOKUP($C108,Tableau1[],6,0))),$C108&lt;&gt;""),"S","")),"")</f>
        <v/>
      </c>
      <c r="Q108" s="80" t="str">
        <f>IFERROR(IF(Q$4=$D108,"x",IF(AND(((Q$4-$D108)/VLOOKUP($C108,Tableau1[],6,0))=INT(((Q$4-$D108)/VLOOKUP($C108,Tableau1[],6,0))),$C108&lt;&gt;""),"S","")),"")</f>
        <v/>
      </c>
      <c r="R108" s="80" t="str">
        <f>IFERROR(IF(R$4=$D108,"x",IF(AND(((R$4-$D108)/VLOOKUP($C108,Tableau1[],6,0))=INT(((R$4-$D108)/VLOOKUP($C108,Tableau1[],6,0))),$C108&lt;&gt;""),"S","")),"")</f>
        <v/>
      </c>
      <c r="S108" s="80" t="str">
        <f>IFERROR(IF(S$4=$D108,"x",IF(AND(((S$4-$D108)/VLOOKUP($C108,Tableau1[],6,0))=INT(((S$4-$D108)/VLOOKUP($C108,Tableau1[],6,0))),$C108&lt;&gt;""),"S","")),"")</f>
        <v/>
      </c>
      <c r="T108" s="80" t="str">
        <f>IFERROR(IF(T$4=$D108,"x",IF(AND(((T$4-$D108)/VLOOKUP($C108,Tableau1[],6,0))=INT(((T$4-$D108)/VLOOKUP($C108,Tableau1[],6,0))),$C108&lt;&gt;""),"S","")),"")</f>
        <v/>
      </c>
      <c r="U108" s="80" t="str">
        <f>IFERROR(IF(U$4=$D108,"x",IF(AND(((U$4-$D108)/VLOOKUP($C108,Tableau1[],6,0))=INT(((U$4-$D108)/VLOOKUP($C108,Tableau1[],6,0))),$C108&lt;&gt;""),"S","")),"")</f>
        <v/>
      </c>
      <c r="V108" s="80" t="str">
        <f>IFERROR(IF(V$4=$D108,"x",IF(AND(((V$4-$D108)/VLOOKUP($C108,Tableau1[],6,0))=INT(((V$4-$D108)/VLOOKUP($C108,Tableau1[],6,0))),$C108&lt;&gt;""),"S","")),"")</f>
        <v/>
      </c>
      <c r="W108" s="80" t="str">
        <f>IFERROR(IF(W$4=$D108,"x",IF(AND(((W$4-$D108)/VLOOKUP($C108,Tableau1[],6,0))=INT(((W$4-$D108)/VLOOKUP($C108,Tableau1[],6,0))),$C108&lt;&gt;""),"S","")),"")</f>
        <v/>
      </c>
      <c r="X108" s="80" t="str">
        <f>IFERROR(IF(X$4=$D108,"x",IF(AND(((X$4-$D108)/VLOOKUP($C108,Tableau1[],6,0))=INT(((X$4-$D108)/VLOOKUP($C108,Tableau1[],6,0))),$C108&lt;&gt;""),"S","")),"")</f>
        <v/>
      </c>
      <c r="Y108" s="80" t="str">
        <f>IFERROR(IF(Y$4=$D108,"x",IF(AND(((Y$4-$D108)/VLOOKUP($C108,Tableau1[],6,0))=INT(((Y$4-$D108)/VLOOKUP($C108,Tableau1[],6,0))),$C108&lt;&gt;""),"S","")),"")</f>
        <v/>
      </c>
      <c r="Z108" s="80" t="str">
        <f>IFERROR(IF(Z$4=$D108,"x",IF(AND(((Z$4-$D108)/VLOOKUP($C108,Tableau1[],6,0))=INT(((Z$4-$D108)/VLOOKUP($C108,Tableau1[],6,0))),$C108&lt;&gt;""),"S","")),"")</f>
        <v/>
      </c>
      <c r="AA108" s="80" t="str">
        <f>IFERROR(IF(AA$4=$D108,"x",IF(AND(((AA$4-$D108)/VLOOKUP($C108,Tableau1[],6,0))=INT(((AA$4-$D108)/VLOOKUP($C108,Tableau1[],6,0))),$C108&lt;&gt;""),"S","")),"")</f>
        <v/>
      </c>
      <c r="AB108" s="80" t="str">
        <f>IFERROR(IF(AB$4=$D108,"x",IF(AND(((AB$4-$D108)/VLOOKUP($C108,Tableau1[],6,0))=INT(((AB$4-$D108)/VLOOKUP($C108,Tableau1[],6,0))),$C108&lt;&gt;""),"S","")),"")</f>
        <v/>
      </c>
      <c r="AC108" s="80" t="str">
        <f>IFERROR(IF(AC$4=$D108,"x",IF(AND(((AC$4-$D108)/VLOOKUP($C108,Tableau1[],6,0))=INT(((AC$4-$D108)/VLOOKUP($C108,Tableau1[],6,0))),$C108&lt;&gt;""),"S","")),"")</f>
        <v/>
      </c>
      <c r="AD108" s="80" t="str">
        <f>IFERROR(IF(AD$4=$D108,"x",IF(AND(((AD$4-$D108)/VLOOKUP($C108,Tableau1[],6,0))=INT(((AD$4-$D108)/VLOOKUP($C108,Tableau1[],6,0))),$C108&lt;&gt;""),"S","")),"")</f>
        <v/>
      </c>
      <c r="AE108" s="80" t="str">
        <f>IFERROR(IF(AE$4=$D108,"x",IF(AND(((AE$4-$D108)/VLOOKUP($C108,Tableau1[],6,0))=INT(((AE$4-$D108)/VLOOKUP($C108,Tableau1[],6,0))),$C108&lt;&gt;""),"S","")),"")</f>
        <v/>
      </c>
      <c r="AF108" s="80" t="str">
        <f>IFERROR(IF(AF$4=$D108,"x",IF(AND(((AF$4-$D108)/VLOOKUP($C108,Tableau1[],6,0))=INT(((AF$4-$D108)/VLOOKUP($C108,Tableau1[],6,0))),$C108&lt;&gt;""),"S","")),"")</f>
        <v/>
      </c>
      <c r="AG108" s="80" t="str">
        <f>IFERROR(IF(AG$4=$D108,"x",IF(AND(((AG$4-$D108)/VLOOKUP($C108,Tableau1[],6,0))=INT(((AG$4-$D108)/VLOOKUP($C108,Tableau1[],6,0))),$C108&lt;&gt;""),"S","")),"")</f>
        <v/>
      </c>
      <c r="AH108" s="92" t="str">
        <f>IFERROR(IF(AH$4=$D108,"x",IF(AND(((AH$4-$D108)/VLOOKUP($C108,Tableau1[],6,0))=INT(((AH$4-$D108)/VLOOKUP($C108,Tableau1[],6,0))),$C108&lt;&gt;""),"S","")),"")</f>
        <v/>
      </c>
    </row>
    <row r="109" spans="1:35" ht="15.75" thickTop="1" x14ac:dyDescent="0.25">
      <c r="A109" s="95" t="s">
        <v>223</v>
      </c>
      <c r="B109" s="41"/>
      <c r="C109" s="5" t="s">
        <v>122</v>
      </c>
      <c r="D109" s="15">
        <f>IF(ISBLANK(C109),0,VLOOKUP(C109,Tableau1[],2,0))</f>
        <v>0</v>
      </c>
      <c r="E109" s="14">
        <f>IF(ISBLANK(C109),0,VLOOKUP(C109,Tableau1[],7,0))</f>
        <v>20</v>
      </c>
      <c r="F109" s="21">
        <f>D109+((E109*1)/480)</f>
        <v>4.1666666666666664E-2</v>
      </c>
      <c r="G109" s="81" t="str">
        <f>IFERROR(IF(G$4=$D109,"x",IF(AND(((G$4-$D109)/VLOOKUP($C109,Tableau1[],6,0))=INT(((G$4-$D109)/VLOOKUP($C109,Tableau1[],6,0))),$C109&lt;&gt;""),"S","")),"")</f>
        <v/>
      </c>
      <c r="H109" s="82" t="str">
        <f>IFERROR(IF(H$4=$D109,"x",IF(AND(((H$4-$D109)/VLOOKUP($C109,Tableau1[],6,0))=INT(((H$4-$D109)/VLOOKUP($C109,Tableau1[],6,0))),$C109&lt;&gt;""),"S","")),"")</f>
        <v/>
      </c>
      <c r="I109" s="82" t="str">
        <f>IFERROR(IF(I$4=$D109,"x",IF(AND(((I$4-$D109)/VLOOKUP($C109,Tableau1[],6,0))=INT(((I$4-$D109)/VLOOKUP($C109,Tableau1[],6,0))),$C109&lt;&gt;""),"S","")),"")</f>
        <v/>
      </c>
      <c r="J109" s="82" t="str">
        <f>IFERROR(IF(J$4=$D109,"x",IF(AND(((J$4-$D109)/VLOOKUP($C109,Tableau1[],6,0))=INT(((J$4-$D109)/VLOOKUP($C109,Tableau1[],6,0))),$C109&lt;&gt;""),"S","")),"")</f>
        <v/>
      </c>
      <c r="K109" s="82" t="str">
        <f>IFERROR(IF(K$4=$D109,"x",IF(AND(((K$4-$D109)/VLOOKUP($C109,Tableau1[],6,0))=INT(((K$4-$D109)/VLOOKUP($C109,Tableau1[],6,0))),$C109&lt;&gt;""),"S","")),"")</f>
        <v/>
      </c>
      <c r="L109" s="82" t="str">
        <f>IFERROR(IF(L$4=$D109,"x",IF(AND(((L$4-$D109)/VLOOKUP($C109,Tableau1[],6,0))=INT(((L$4-$D109)/VLOOKUP($C109,Tableau1[],6,0))),$C109&lt;&gt;""),"S","")),"")</f>
        <v>S</v>
      </c>
      <c r="M109" s="82" t="str">
        <f>IFERROR(IF(M$4=$D109,"x",IF(AND(((M$4-$D109)/VLOOKUP($C109,Tableau1[],6,0))=INT(((M$4-$D109)/VLOOKUP($C109,Tableau1[],6,0))),$C109&lt;&gt;""),"S","")),"")</f>
        <v/>
      </c>
      <c r="N109" s="82" t="str">
        <f>IFERROR(IF(N$4=$D109,"x",IF(AND(((N$4-$D109)/VLOOKUP($C109,Tableau1[],6,0))=INT(((N$4-$D109)/VLOOKUP($C109,Tableau1[],6,0))),$C109&lt;&gt;""),"S","")),"")</f>
        <v/>
      </c>
      <c r="O109" s="82" t="str">
        <f>IFERROR(IF(O$4=$D109,"x",IF(AND(((O$4-$D109)/VLOOKUP($C109,Tableau1[],6,0))=INT(((O$4-$D109)/VLOOKUP($C109,Tableau1[],6,0))),$C109&lt;&gt;""),"S","")),"")</f>
        <v/>
      </c>
      <c r="P109" s="82" t="str">
        <f>IFERROR(IF(P$4=$D109,"x",IF(AND(((P$4-$D109)/VLOOKUP($C109,Tableau1[],6,0))=INT(((P$4-$D109)/VLOOKUP($C109,Tableau1[],6,0))),$C109&lt;&gt;""),"S","")),"")</f>
        <v/>
      </c>
      <c r="Q109" s="82" t="str">
        <f>IFERROR(IF(Q$4=$D109,"x",IF(AND(((Q$4-$D109)/VLOOKUP($C109,Tableau1[],6,0))=INT(((Q$4-$D109)/VLOOKUP($C109,Tableau1[],6,0))),$C109&lt;&gt;""),"S","")),"")</f>
        <v/>
      </c>
      <c r="R109" s="82" t="str">
        <f>IFERROR(IF(R$4=$D109,"x",IF(AND(((R$4-$D109)/VLOOKUP($C109,Tableau1[],6,0))=INT(((R$4-$D109)/VLOOKUP($C109,Tableau1[],6,0))),$C109&lt;&gt;""),"S","")),"")</f>
        <v/>
      </c>
      <c r="S109" s="82" t="str">
        <f>IFERROR(IF(S$4=$D109,"x",IF(AND(((S$4-$D109)/VLOOKUP($C109,Tableau1[],6,0))=INT(((S$4-$D109)/VLOOKUP($C109,Tableau1[],6,0))),$C109&lt;&gt;""),"S","")),"")</f>
        <v>S</v>
      </c>
      <c r="T109" s="82" t="str">
        <f>IFERROR(IF(T$4=$D109,"x",IF(AND(((T$4-$D109)/VLOOKUP($C109,Tableau1[],6,0))=INT(((T$4-$D109)/VLOOKUP($C109,Tableau1[],6,0))),$C109&lt;&gt;""),"S","")),"")</f>
        <v/>
      </c>
      <c r="U109" s="82" t="str">
        <f>IFERROR(IF(U$4=$D109,"x",IF(AND(((U$4-$D109)/VLOOKUP($C109,Tableau1[],6,0))=INT(((U$4-$D109)/VLOOKUP($C109,Tableau1[],6,0))),$C109&lt;&gt;""),"S","")),"")</f>
        <v/>
      </c>
      <c r="V109" s="82" t="str">
        <f>IFERROR(IF(V$4=$D109,"x",IF(AND(((V$4-$D109)/VLOOKUP($C109,Tableau1[],6,0))=INT(((V$4-$D109)/VLOOKUP($C109,Tableau1[],6,0))),$C109&lt;&gt;""),"S","")),"")</f>
        <v/>
      </c>
      <c r="W109" s="82" t="str">
        <f>IFERROR(IF(W$4=$D109,"x",IF(AND(((W$4-$D109)/VLOOKUP($C109,Tableau1[],6,0))=INT(((W$4-$D109)/VLOOKUP($C109,Tableau1[],6,0))),$C109&lt;&gt;""),"S","")),"")</f>
        <v/>
      </c>
      <c r="X109" s="82" t="str">
        <f>IFERROR(IF(X$4=$D109,"x",IF(AND(((X$4-$D109)/VLOOKUP($C109,Tableau1[],6,0))=INT(((X$4-$D109)/VLOOKUP($C109,Tableau1[],6,0))),$C109&lt;&gt;""),"S","")),"")</f>
        <v/>
      </c>
      <c r="Y109" s="82" t="str">
        <f>IFERROR(IF(Y$4=$D109,"x",IF(AND(((Y$4-$D109)/VLOOKUP($C109,Tableau1[],6,0))=INT(((Y$4-$D109)/VLOOKUP($C109,Tableau1[],6,0))),$C109&lt;&gt;""),"S","")),"")</f>
        <v/>
      </c>
      <c r="Z109" s="82" t="str">
        <f>IFERROR(IF(Z$4=$D109,"x",IF(AND(((Z$4-$D109)/VLOOKUP($C109,Tableau1[],6,0))=INT(((Z$4-$D109)/VLOOKUP($C109,Tableau1[],6,0))),$C109&lt;&gt;""),"S","")),"")</f>
        <v>S</v>
      </c>
      <c r="AA109" s="82" t="str">
        <f>IFERROR(IF(AA$4=$D109,"x",IF(AND(((AA$4-$D109)/VLOOKUP($C109,Tableau1[],6,0))=INT(((AA$4-$D109)/VLOOKUP($C109,Tableau1[],6,0))),$C109&lt;&gt;""),"S","")),"")</f>
        <v/>
      </c>
      <c r="AB109" s="82" t="str">
        <f>IFERROR(IF(AB$4=$D109,"x",IF(AND(((AB$4-$D109)/VLOOKUP($C109,Tableau1[],6,0))=INT(((AB$4-$D109)/VLOOKUP($C109,Tableau1[],6,0))),$C109&lt;&gt;""),"S","")),"")</f>
        <v/>
      </c>
      <c r="AC109" s="82" t="str">
        <f>IFERROR(IF(AC$4=$D109,"x",IF(AND(((AC$4-$D109)/VLOOKUP($C109,Tableau1[],6,0))=INT(((AC$4-$D109)/VLOOKUP($C109,Tableau1[],6,0))),$C109&lt;&gt;""),"S","")),"")</f>
        <v/>
      </c>
      <c r="AD109" s="82" t="str">
        <f>IFERROR(IF(AD$4=$D109,"x",IF(AND(((AD$4-$D109)/VLOOKUP($C109,Tableau1[],6,0))=INT(((AD$4-$D109)/VLOOKUP($C109,Tableau1[],6,0))),$C109&lt;&gt;""),"S","")),"")</f>
        <v/>
      </c>
      <c r="AE109" s="82" t="str">
        <f>IFERROR(IF(AE$4=$D109,"x",IF(AND(((AE$4-$D109)/VLOOKUP($C109,Tableau1[],6,0))=INT(((AE$4-$D109)/VLOOKUP($C109,Tableau1[],6,0))),$C109&lt;&gt;""),"S","")),"")</f>
        <v/>
      </c>
      <c r="AF109" s="82" t="str">
        <f>IFERROR(IF(AF$4=$D109,"x",IF(AND(((AF$4-$D109)/VLOOKUP($C109,Tableau1[],6,0))=INT(((AF$4-$D109)/VLOOKUP($C109,Tableau1[],6,0))),$C109&lt;&gt;""),"S","")),"")</f>
        <v/>
      </c>
      <c r="AG109" s="82" t="str">
        <f>IFERROR(IF(AG$4=$D109,"x",IF(AND(((AG$4-$D109)/VLOOKUP($C109,Tableau1[],6,0))=INT(((AG$4-$D109)/VLOOKUP($C109,Tableau1[],6,0))),$C109&lt;&gt;""),"S","")),"")</f>
        <v>S</v>
      </c>
      <c r="AH109" s="93" t="str">
        <f>IFERROR(IF(AH$4=$D109,"x",IF(AND(((AH$4-$D109)/VLOOKUP($C109,Tableau1[],6,0))=INT(((AH$4-$D109)/VLOOKUP($C109,Tableau1[],6,0))),$C109&lt;&gt;""),"S","")),"")</f>
        <v/>
      </c>
    </row>
    <row r="110" spans="1:35" x14ac:dyDescent="0.25">
      <c r="A110" s="95"/>
      <c r="B110" s="41"/>
      <c r="C110" s="5" t="s">
        <v>123</v>
      </c>
      <c r="D110" s="15">
        <f>IF(ISBLANK(C110),0,VLOOKUP(C110,Tableau1[],2,0))</f>
        <v>0</v>
      </c>
      <c r="E110" s="14">
        <f>IF(ISBLANK(C110),0,VLOOKUP(C110,Tableau1[],7,0))</f>
        <v>5</v>
      </c>
      <c r="F110" s="21">
        <f t="shared" ref="F110:F125" si="9">D110+((E110*0.00208)/480)</f>
        <v>2.1666666666666667E-5</v>
      </c>
      <c r="G110" s="73" t="str">
        <f>IFERROR(IF(G$4=$D110,"x",IF(AND(((G$4-$D110)/VLOOKUP($C110,Tableau1[],6,0))=INT(((G$4-$D110)/VLOOKUP($C110,Tableau1[],6,0))),$C110&lt;&gt;""),"S","")),"")</f>
        <v/>
      </c>
      <c r="H110" s="75" t="str">
        <f>IFERROR(IF(H$4=$D110,"x",IF(AND(((H$4-$D110)/VLOOKUP($C110,Tableau1[],6,0))=INT(((H$4-$D110)/VLOOKUP($C110,Tableau1[],6,0))),$C110&lt;&gt;""),"S","")),"")</f>
        <v/>
      </c>
      <c r="I110" s="75" t="str">
        <f>IFERROR(IF(I$4=$D110,"x",IF(AND(((I$4-$D110)/VLOOKUP($C110,Tableau1[],6,0))=INT(((I$4-$D110)/VLOOKUP($C110,Tableau1[],6,0))),$C110&lt;&gt;""),"S","")),"")</f>
        <v/>
      </c>
      <c r="J110" s="75" t="str">
        <f>IFERROR(IF(J$4=$D110,"x",IF(AND(((J$4-$D110)/VLOOKUP($C110,Tableau1[],6,0))=INT(((J$4-$D110)/VLOOKUP($C110,Tableau1[],6,0))),$C110&lt;&gt;""),"S","")),"")</f>
        <v/>
      </c>
      <c r="K110" s="75" t="str">
        <f>IFERROR(IF(K$4=$D110,"x",IF(AND(((K$4-$D110)/VLOOKUP($C110,Tableau1[],6,0))=INT(((K$4-$D110)/VLOOKUP($C110,Tableau1[],6,0))),$C110&lt;&gt;""),"S","")),"")</f>
        <v/>
      </c>
      <c r="L110" s="75" t="str">
        <f>IFERROR(IF(L$4=$D110,"x",IF(AND(((L$4-$D110)/VLOOKUP($C110,Tableau1[],6,0))=INT(((L$4-$D110)/VLOOKUP($C110,Tableau1[],6,0))),$C110&lt;&gt;""),"S","")),"")</f>
        <v>S</v>
      </c>
      <c r="M110" s="75" t="str">
        <f>IFERROR(IF(M$4=$D110,"x",IF(AND(((M$4-$D110)/VLOOKUP($C110,Tableau1[],6,0))=INT(((M$4-$D110)/VLOOKUP($C110,Tableau1[],6,0))),$C110&lt;&gt;""),"S","")),"")</f>
        <v/>
      </c>
      <c r="N110" s="75" t="str">
        <f>IFERROR(IF(N$4=$D110,"x",IF(AND(((N$4-$D110)/VLOOKUP($C110,Tableau1[],6,0))=INT(((N$4-$D110)/VLOOKUP($C110,Tableau1[],6,0))),$C110&lt;&gt;""),"S","")),"")</f>
        <v/>
      </c>
      <c r="O110" s="75" t="str">
        <f>IFERROR(IF(O$4=$D110,"x",IF(AND(((O$4-$D110)/VLOOKUP($C110,Tableau1[],6,0))=INT(((O$4-$D110)/VLOOKUP($C110,Tableau1[],6,0))),$C110&lt;&gt;""),"S","")),"")</f>
        <v/>
      </c>
      <c r="P110" s="75" t="str">
        <f>IFERROR(IF(P$4=$D110,"x",IF(AND(((P$4-$D110)/VLOOKUP($C110,Tableau1[],6,0))=INT(((P$4-$D110)/VLOOKUP($C110,Tableau1[],6,0))),$C110&lt;&gt;""),"S","")),"")</f>
        <v/>
      </c>
      <c r="Q110" s="75" t="str">
        <f>IFERROR(IF(Q$4=$D110,"x",IF(AND(((Q$4-$D110)/VLOOKUP($C110,Tableau1[],6,0))=INT(((Q$4-$D110)/VLOOKUP($C110,Tableau1[],6,0))),$C110&lt;&gt;""),"S","")),"")</f>
        <v/>
      </c>
      <c r="R110" s="75" t="str">
        <f>IFERROR(IF(R$4=$D110,"x",IF(AND(((R$4-$D110)/VLOOKUP($C110,Tableau1[],6,0))=INT(((R$4-$D110)/VLOOKUP($C110,Tableau1[],6,0))),$C110&lt;&gt;""),"S","")),"")</f>
        <v/>
      </c>
      <c r="S110" s="75" t="str">
        <f>IFERROR(IF(S$4=$D110,"x",IF(AND(((S$4-$D110)/VLOOKUP($C110,Tableau1[],6,0))=INT(((S$4-$D110)/VLOOKUP($C110,Tableau1[],6,0))),$C110&lt;&gt;""),"S","")),"")</f>
        <v>S</v>
      </c>
      <c r="T110" s="75" t="str">
        <f>IFERROR(IF(T$4=$D110,"x",IF(AND(((T$4-$D110)/VLOOKUP($C110,Tableau1[],6,0))=INT(((T$4-$D110)/VLOOKUP($C110,Tableau1[],6,0))),$C110&lt;&gt;""),"S","")),"")</f>
        <v/>
      </c>
      <c r="U110" s="75" t="str">
        <f>IFERROR(IF(U$4=$D110,"x",IF(AND(((U$4-$D110)/VLOOKUP($C110,Tableau1[],6,0))=INT(((U$4-$D110)/VLOOKUP($C110,Tableau1[],6,0))),$C110&lt;&gt;""),"S","")),"")</f>
        <v/>
      </c>
      <c r="V110" s="75" t="str">
        <f>IFERROR(IF(V$4=$D110,"x",IF(AND(((V$4-$D110)/VLOOKUP($C110,Tableau1[],6,0))=INT(((V$4-$D110)/VLOOKUP($C110,Tableau1[],6,0))),$C110&lt;&gt;""),"S","")),"")</f>
        <v/>
      </c>
      <c r="W110" s="75" t="str">
        <f>IFERROR(IF(W$4=$D110,"x",IF(AND(((W$4-$D110)/VLOOKUP($C110,Tableau1[],6,0))=INT(((W$4-$D110)/VLOOKUP($C110,Tableau1[],6,0))),$C110&lt;&gt;""),"S","")),"")</f>
        <v/>
      </c>
      <c r="X110" s="75" t="str">
        <f>IFERROR(IF(X$4=$D110,"x",IF(AND(((X$4-$D110)/VLOOKUP($C110,Tableau1[],6,0))=INT(((X$4-$D110)/VLOOKUP($C110,Tableau1[],6,0))),$C110&lt;&gt;""),"S","")),"")</f>
        <v/>
      </c>
      <c r="Y110" s="75" t="str">
        <f>IFERROR(IF(Y$4=$D110,"x",IF(AND(((Y$4-$D110)/VLOOKUP($C110,Tableau1[],6,0))=INT(((Y$4-$D110)/VLOOKUP($C110,Tableau1[],6,0))),$C110&lt;&gt;""),"S","")),"")</f>
        <v/>
      </c>
      <c r="Z110" s="75" t="str">
        <f>IFERROR(IF(Z$4=$D110,"x",IF(AND(((Z$4-$D110)/VLOOKUP($C110,Tableau1[],6,0))=INT(((Z$4-$D110)/VLOOKUP($C110,Tableau1[],6,0))),$C110&lt;&gt;""),"S","")),"")</f>
        <v>S</v>
      </c>
      <c r="AA110" s="75" t="str">
        <f>IFERROR(IF(AA$4=$D110,"x",IF(AND(((AA$4-$D110)/VLOOKUP($C110,Tableau1[],6,0))=INT(((AA$4-$D110)/VLOOKUP($C110,Tableau1[],6,0))),$C110&lt;&gt;""),"S","")),"")</f>
        <v/>
      </c>
      <c r="AB110" s="75" t="str">
        <f>IFERROR(IF(AB$4=$D110,"x",IF(AND(((AB$4-$D110)/VLOOKUP($C110,Tableau1[],6,0))=INT(((AB$4-$D110)/VLOOKUP($C110,Tableau1[],6,0))),$C110&lt;&gt;""),"S","")),"")</f>
        <v/>
      </c>
      <c r="AC110" s="75" t="str">
        <f>IFERROR(IF(AC$4=$D110,"x",IF(AND(((AC$4-$D110)/VLOOKUP($C110,Tableau1[],6,0))=INT(((AC$4-$D110)/VLOOKUP($C110,Tableau1[],6,0))),$C110&lt;&gt;""),"S","")),"")</f>
        <v/>
      </c>
      <c r="AD110" s="75" t="str">
        <f>IFERROR(IF(AD$4=$D110,"x",IF(AND(((AD$4-$D110)/VLOOKUP($C110,Tableau1[],6,0))=INT(((AD$4-$D110)/VLOOKUP($C110,Tableau1[],6,0))),$C110&lt;&gt;""),"S","")),"")</f>
        <v/>
      </c>
      <c r="AE110" s="75" t="str">
        <f>IFERROR(IF(AE$4=$D110,"x",IF(AND(((AE$4-$D110)/VLOOKUP($C110,Tableau1[],6,0))=INT(((AE$4-$D110)/VLOOKUP($C110,Tableau1[],6,0))),$C110&lt;&gt;""),"S","")),"")</f>
        <v/>
      </c>
      <c r="AF110" s="75" t="str">
        <f>IFERROR(IF(AF$4=$D110,"x",IF(AND(((AF$4-$D110)/VLOOKUP($C110,Tableau1[],6,0))=INT(((AF$4-$D110)/VLOOKUP($C110,Tableau1[],6,0))),$C110&lt;&gt;""),"S","")),"")</f>
        <v/>
      </c>
      <c r="AG110" s="75" t="str">
        <f>IFERROR(IF(AG$4=$D110,"x",IF(AND(((AG$4-$D110)/VLOOKUP($C110,Tableau1[],6,0))=INT(((AG$4-$D110)/VLOOKUP($C110,Tableau1[],6,0))),$C110&lt;&gt;""),"S","")),"")</f>
        <v>S</v>
      </c>
      <c r="AH110" s="89" t="str">
        <f>IFERROR(IF(AH$4=$D110,"x",IF(AND(((AH$4-$D110)/VLOOKUP($C110,Tableau1[],6,0))=INT(((AH$4-$D110)/VLOOKUP($C110,Tableau1[],6,0))),$C110&lt;&gt;""),"S","")),"")</f>
        <v/>
      </c>
    </row>
    <row r="111" spans="1:35" x14ac:dyDescent="0.25">
      <c r="A111" s="95"/>
      <c r="B111" s="41"/>
      <c r="C111" s="5" t="s">
        <v>124</v>
      </c>
      <c r="D111" s="15"/>
      <c r="E111" s="14">
        <f>IF(ISBLANK(C111),0,VLOOKUP(C111,Tableau1[],7,0))</f>
        <v>1</v>
      </c>
      <c r="F111" s="21">
        <f t="shared" si="9"/>
        <v>4.3333333333333331E-6</v>
      </c>
      <c r="G111" s="76" t="str">
        <f>IFERROR(IF(G$4=$D111,"x",IF(AND(((G$4-$D111)/VLOOKUP($C111,Tableau1[],6,0))=INT(((G$4-$D111)/VLOOKUP($C111,Tableau1[],6,0))),$C111&lt;&gt;""),"S","")),"")</f>
        <v/>
      </c>
      <c r="H111" s="74" t="str">
        <f>IFERROR(IF(H$4=$D111,"x",IF(AND(((H$4-$D111)/VLOOKUP($C111,Tableau1[],6,0))=INT(((H$4-$D111)/VLOOKUP($C111,Tableau1[],6,0))),$C111&lt;&gt;""),"S","")),"")</f>
        <v/>
      </c>
      <c r="I111" s="74" t="str">
        <f>IFERROR(IF(I$4=$D111,"x",IF(AND(((I$4-$D111)/VLOOKUP($C111,Tableau1[],6,0))=INT(((I$4-$D111)/VLOOKUP($C111,Tableau1[],6,0))),$C111&lt;&gt;""),"S","")),"")</f>
        <v/>
      </c>
      <c r="J111" s="74" t="str">
        <f>IFERROR(IF(J$4=$D111,"x",IF(AND(((J$4-$D111)/VLOOKUP($C111,Tableau1[],6,0))=INT(((J$4-$D111)/VLOOKUP($C111,Tableau1[],6,0))),$C111&lt;&gt;""),"S","")),"")</f>
        <v/>
      </c>
      <c r="K111" s="74" t="str">
        <f>IFERROR(IF(K$4=$D111,"x",IF(AND(((K$4-$D111)/VLOOKUP($C111,Tableau1[],6,0))=INT(((K$4-$D111)/VLOOKUP($C111,Tableau1[],6,0))),$C111&lt;&gt;""),"S","")),"")</f>
        <v/>
      </c>
      <c r="L111" s="74" t="str">
        <f>IFERROR(IF(L$4=$D111,"x",IF(AND(((L$4-$D111)/VLOOKUP($C111,Tableau1[],6,0))=INT(((L$4-$D111)/VLOOKUP($C111,Tableau1[],6,0))),$C111&lt;&gt;""),"S","")),"")</f>
        <v>S</v>
      </c>
      <c r="M111" s="74" t="str">
        <f>IFERROR(IF(M$4=$D111,"x",IF(AND(((M$4-$D111)/VLOOKUP($C111,Tableau1[],6,0))=INT(((M$4-$D111)/VLOOKUP($C111,Tableau1[],6,0))),$C111&lt;&gt;""),"S","")),"")</f>
        <v/>
      </c>
      <c r="N111" s="74" t="str">
        <f>IFERROR(IF(N$4=$D111,"x",IF(AND(((N$4-$D111)/VLOOKUP($C111,Tableau1[],6,0))=INT(((N$4-$D111)/VLOOKUP($C111,Tableau1[],6,0))),$C111&lt;&gt;""),"S","")),"")</f>
        <v/>
      </c>
      <c r="O111" s="74" t="str">
        <f>IFERROR(IF(O$4=$D111,"x",IF(AND(((O$4-$D111)/VLOOKUP($C111,Tableau1[],6,0))=INT(((O$4-$D111)/VLOOKUP($C111,Tableau1[],6,0))),$C111&lt;&gt;""),"S","")),"")</f>
        <v/>
      </c>
      <c r="P111" s="74" t="str">
        <f>IFERROR(IF(P$4=$D111,"x",IF(AND(((P$4-$D111)/VLOOKUP($C111,Tableau1[],6,0))=INT(((P$4-$D111)/VLOOKUP($C111,Tableau1[],6,0))),$C111&lt;&gt;""),"S","")),"")</f>
        <v/>
      </c>
      <c r="Q111" s="74" t="str">
        <f>IFERROR(IF(Q$4=$D111,"x",IF(AND(((Q$4-$D111)/VLOOKUP($C111,Tableau1[],6,0))=INT(((Q$4-$D111)/VLOOKUP($C111,Tableau1[],6,0))),$C111&lt;&gt;""),"S","")),"")</f>
        <v/>
      </c>
      <c r="R111" s="74" t="str">
        <f>IFERROR(IF(R$4=$D111,"x",IF(AND(((R$4-$D111)/VLOOKUP($C111,Tableau1[],6,0))=INT(((R$4-$D111)/VLOOKUP($C111,Tableau1[],6,0))),$C111&lt;&gt;""),"S","")),"")</f>
        <v/>
      </c>
      <c r="S111" s="74" t="str">
        <f>IFERROR(IF(S$4=$D111,"x",IF(AND(((S$4-$D111)/VLOOKUP($C111,Tableau1[],6,0))=INT(((S$4-$D111)/VLOOKUP($C111,Tableau1[],6,0))),$C111&lt;&gt;""),"S","")),"")</f>
        <v>S</v>
      </c>
      <c r="T111" s="74" t="str">
        <f>IFERROR(IF(T$4=$D111,"x",IF(AND(((T$4-$D111)/VLOOKUP($C111,Tableau1[],6,0))=INT(((T$4-$D111)/VLOOKUP($C111,Tableau1[],6,0))),$C111&lt;&gt;""),"S","")),"")</f>
        <v/>
      </c>
      <c r="U111" s="74" t="str">
        <f>IFERROR(IF(U$4=$D111,"x",IF(AND(((U$4-$D111)/VLOOKUP($C111,Tableau1[],6,0))=INT(((U$4-$D111)/VLOOKUP($C111,Tableau1[],6,0))),$C111&lt;&gt;""),"S","")),"")</f>
        <v/>
      </c>
      <c r="V111" s="74" t="str">
        <f>IFERROR(IF(V$4=$D111,"x",IF(AND(((V$4-$D111)/VLOOKUP($C111,Tableau1[],6,0))=INT(((V$4-$D111)/VLOOKUP($C111,Tableau1[],6,0))),$C111&lt;&gt;""),"S","")),"")</f>
        <v/>
      </c>
      <c r="W111" s="74" t="str">
        <f>IFERROR(IF(W$4=$D111,"x",IF(AND(((W$4-$D111)/VLOOKUP($C111,Tableau1[],6,0))=INT(((W$4-$D111)/VLOOKUP($C111,Tableau1[],6,0))),$C111&lt;&gt;""),"S","")),"")</f>
        <v/>
      </c>
      <c r="X111" s="74" t="str">
        <f>IFERROR(IF(X$4=$D111,"x",IF(AND(((X$4-$D111)/VLOOKUP($C111,Tableau1[],6,0))=INT(((X$4-$D111)/VLOOKUP($C111,Tableau1[],6,0))),$C111&lt;&gt;""),"S","")),"")</f>
        <v/>
      </c>
      <c r="Y111" s="74" t="str">
        <f>IFERROR(IF(Y$4=$D111,"x",IF(AND(((Y$4-$D111)/VLOOKUP($C111,Tableau1[],6,0))=INT(((Y$4-$D111)/VLOOKUP($C111,Tableau1[],6,0))),$C111&lt;&gt;""),"S","")),"")</f>
        <v/>
      </c>
      <c r="Z111" s="74" t="str">
        <f>IFERROR(IF(Z$4=$D111,"x",IF(AND(((Z$4-$D111)/VLOOKUP($C111,Tableau1[],6,0))=INT(((Z$4-$D111)/VLOOKUP($C111,Tableau1[],6,0))),$C111&lt;&gt;""),"S","")),"")</f>
        <v>S</v>
      </c>
      <c r="AA111" s="74" t="str">
        <f>IFERROR(IF(AA$4=$D111,"x",IF(AND(((AA$4-$D111)/VLOOKUP($C111,Tableau1[],6,0))=INT(((AA$4-$D111)/VLOOKUP($C111,Tableau1[],6,0))),$C111&lt;&gt;""),"S","")),"")</f>
        <v/>
      </c>
      <c r="AB111" s="74" t="str">
        <f>IFERROR(IF(AB$4=$D111,"x",IF(AND(((AB$4-$D111)/VLOOKUP($C111,Tableau1[],6,0))=INT(((AB$4-$D111)/VLOOKUP($C111,Tableau1[],6,0))),$C111&lt;&gt;""),"S","")),"")</f>
        <v/>
      </c>
      <c r="AC111" s="74" t="str">
        <f>IFERROR(IF(AC$4=$D111,"x",IF(AND(((AC$4-$D111)/VLOOKUP($C111,Tableau1[],6,0))=INT(((AC$4-$D111)/VLOOKUP($C111,Tableau1[],6,0))),$C111&lt;&gt;""),"S","")),"")</f>
        <v/>
      </c>
      <c r="AD111" s="74" t="str">
        <f>IFERROR(IF(AD$4=$D111,"x",IF(AND(((AD$4-$D111)/VLOOKUP($C111,Tableau1[],6,0))=INT(((AD$4-$D111)/VLOOKUP($C111,Tableau1[],6,0))),$C111&lt;&gt;""),"S","")),"")</f>
        <v/>
      </c>
      <c r="AE111" s="74" t="str">
        <f>IFERROR(IF(AE$4=$D111,"x",IF(AND(((AE$4-$D111)/VLOOKUP($C111,Tableau1[],6,0))=INT(((AE$4-$D111)/VLOOKUP($C111,Tableau1[],6,0))),$C111&lt;&gt;""),"S","")),"")</f>
        <v/>
      </c>
      <c r="AF111" s="74" t="str">
        <f>IFERROR(IF(AF$4=$D111,"x",IF(AND(((AF$4-$D111)/VLOOKUP($C111,Tableau1[],6,0))=INT(((AF$4-$D111)/VLOOKUP($C111,Tableau1[],6,0))),$C111&lt;&gt;""),"S","")),"")</f>
        <v/>
      </c>
      <c r="AG111" s="74" t="str">
        <f>IFERROR(IF(AG$4=$D111,"x",IF(AND(((AG$4-$D111)/VLOOKUP($C111,Tableau1[],6,0))=INT(((AG$4-$D111)/VLOOKUP($C111,Tableau1[],6,0))),$C111&lt;&gt;""),"S","")),"")</f>
        <v>S</v>
      </c>
      <c r="AH111" s="90" t="str">
        <f>IFERROR(IF(AH$4=$D111,"x",IF(AND(((AH$4-$D111)/VLOOKUP($C111,Tableau1[],6,0))=INT(((AH$4-$D111)/VLOOKUP($C111,Tableau1[],6,0))),$C111&lt;&gt;""),"S","")),"")</f>
        <v/>
      </c>
    </row>
    <row r="112" spans="1:35" x14ac:dyDescent="0.25">
      <c r="A112" s="95"/>
      <c r="B112" s="41"/>
      <c r="C112" s="5" t="s">
        <v>125</v>
      </c>
      <c r="D112" s="15">
        <f>IF(ISBLANK(C112),0,VLOOKUP(C112,Tableau1[],2,0))</f>
        <v>0</v>
      </c>
      <c r="E112" s="14">
        <f>IF(ISBLANK(C112),0,VLOOKUP(C112,Tableau1[],7,0))</f>
        <v>5</v>
      </c>
      <c r="F112" s="21">
        <f t="shared" si="9"/>
        <v>2.1666666666666667E-5</v>
      </c>
      <c r="G112" s="76" t="str">
        <f>IFERROR(IF(G$4=$D112,"x",IF(AND(((G$4-$D112)/VLOOKUP($C112,Tableau1[],6,0))=INT(((G$4-$D112)/VLOOKUP($C112,Tableau1[],6,0))),$C112&lt;&gt;""),"S","")),"")</f>
        <v/>
      </c>
      <c r="H112" s="74" t="str">
        <f>IFERROR(IF(H$4=$D112,"x",IF(AND(((H$4-$D112)/VLOOKUP($C112,Tableau1[],6,0))=INT(((H$4-$D112)/VLOOKUP($C112,Tableau1[],6,0))),$C112&lt;&gt;""),"S","")),"")</f>
        <v/>
      </c>
      <c r="I112" s="74" t="str">
        <f>IFERROR(IF(I$4=$D112,"x",IF(AND(((I$4-$D112)/VLOOKUP($C112,Tableau1[],6,0))=INT(((I$4-$D112)/VLOOKUP($C112,Tableau1[],6,0))),$C112&lt;&gt;""),"S","")),"")</f>
        <v/>
      </c>
      <c r="J112" s="74" t="str">
        <f>IFERROR(IF(J$4=$D112,"x",IF(AND(((J$4-$D112)/VLOOKUP($C112,Tableau1[],6,0))=INT(((J$4-$D112)/VLOOKUP($C112,Tableau1[],6,0))),$C112&lt;&gt;""),"S","")),"")</f>
        <v/>
      </c>
      <c r="K112" s="74" t="str">
        <f>IFERROR(IF(K$4=$D112,"x",IF(AND(((K$4-$D112)/VLOOKUP($C112,Tableau1[],6,0))=INT(((K$4-$D112)/VLOOKUP($C112,Tableau1[],6,0))),$C112&lt;&gt;""),"S","")),"")</f>
        <v/>
      </c>
      <c r="L112" s="74" t="str">
        <f>IFERROR(IF(L$4=$D112,"x",IF(AND(((L$4-$D112)/VLOOKUP($C112,Tableau1[],6,0))=INT(((L$4-$D112)/VLOOKUP($C112,Tableau1[],6,0))),$C112&lt;&gt;""),"S","")),"")</f>
        <v>S</v>
      </c>
      <c r="M112" s="74" t="str">
        <f>IFERROR(IF(M$4=$D112,"x",IF(AND(((M$4-$D112)/VLOOKUP($C112,Tableau1[],6,0))=INT(((M$4-$D112)/VLOOKUP($C112,Tableau1[],6,0))),$C112&lt;&gt;""),"S","")),"")</f>
        <v/>
      </c>
      <c r="N112" s="74" t="str">
        <f>IFERROR(IF(N$4=$D112,"x",IF(AND(((N$4-$D112)/VLOOKUP($C112,Tableau1[],6,0))=INT(((N$4-$D112)/VLOOKUP($C112,Tableau1[],6,0))),$C112&lt;&gt;""),"S","")),"")</f>
        <v/>
      </c>
      <c r="O112" s="74" t="str">
        <f>IFERROR(IF(O$4=$D112,"x",IF(AND(((O$4-$D112)/VLOOKUP($C112,Tableau1[],6,0))=INT(((O$4-$D112)/VLOOKUP($C112,Tableau1[],6,0))),$C112&lt;&gt;""),"S","")),"")</f>
        <v/>
      </c>
      <c r="P112" s="74" t="str">
        <f>IFERROR(IF(P$4=$D112,"x",IF(AND(((P$4-$D112)/VLOOKUP($C112,Tableau1[],6,0))=INT(((P$4-$D112)/VLOOKUP($C112,Tableau1[],6,0))),$C112&lt;&gt;""),"S","")),"")</f>
        <v/>
      </c>
      <c r="Q112" s="74" t="str">
        <f>IFERROR(IF(Q$4=$D112,"x",IF(AND(((Q$4-$D112)/VLOOKUP($C112,Tableau1[],6,0))=INT(((Q$4-$D112)/VLOOKUP($C112,Tableau1[],6,0))),$C112&lt;&gt;""),"S","")),"")</f>
        <v/>
      </c>
      <c r="R112" s="74" t="str">
        <f>IFERROR(IF(R$4=$D112,"x",IF(AND(((R$4-$D112)/VLOOKUP($C112,Tableau1[],6,0))=INT(((R$4-$D112)/VLOOKUP($C112,Tableau1[],6,0))),$C112&lt;&gt;""),"S","")),"")</f>
        <v/>
      </c>
      <c r="S112" s="74" t="str">
        <f>IFERROR(IF(S$4=$D112,"x",IF(AND(((S$4-$D112)/VLOOKUP($C112,Tableau1[],6,0))=INT(((S$4-$D112)/VLOOKUP($C112,Tableau1[],6,0))),$C112&lt;&gt;""),"S","")),"")</f>
        <v>S</v>
      </c>
      <c r="T112" s="74" t="str">
        <f>IFERROR(IF(T$4=$D112,"x",IF(AND(((T$4-$D112)/VLOOKUP($C112,Tableau1[],6,0))=INT(((T$4-$D112)/VLOOKUP($C112,Tableau1[],6,0))),$C112&lt;&gt;""),"S","")),"")</f>
        <v/>
      </c>
      <c r="U112" s="74" t="str">
        <f>IFERROR(IF(U$4=$D112,"x",IF(AND(((U$4-$D112)/VLOOKUP($C112,Tableau1[],6,0))=INT(((U$4-$D112)/VLOOKUP($C112,Tableau1[],6,0))),$C112&lt;&gt;""),"S","")),"")</f>
        <v/>
      </c>
      <c r="V112" s="74" t="str">
        <f>IFERROR(IF(V$4=$D112,"x",IF(AND(((V$4-$D112)/VLOOKUP($C112,Tableau1[],6,0))=INT(((V$4-$D112)/VLOOKUP($C112,Tableau1[],6,0))),$C112&lt;&gt;""),"S","")),"")</f>
        <v/>
      </c>
      <c r="W112" s="74" t="str">
        <f>IFERROR(IF(W$4=$D112,"x",IF(AND(((W$4-$D112)/VLOOKUP($C112,Tableau1[],6,0))=INT(((W$4-$D112)/VLOOKUP($C112,Tableau1[],6,0))),$C112&lt;&gt;""),"S","")),"")</f>
        <v/>
      </c>
      <c r="X112" s="74" t="str">
        <f>IFERROR(IF(X$4=$D112,"x",IF(AND(((X$4-$D112)/VLOOKUP($C112,Tableau1[],6,0))=INT(((X$4-$D112)/VLOOKUP($C112,Tableau1[],6,0))),$C112&lt;&gt;""),"S","")),"")</f>
        <v/>
      </c>
      <c r="Y112" s="74" t="str">
        <f>IFERROR(IF(Y$4=$D112,"x",IF(AND(((Y$4-$D112)/VLOOKUP($C112,Tableau1[],6,0))=INT(((Y$4-$D112)/VLOOKUP($C112,Tableau1[],6,0))),$C112&lt;&gt;""),"S","")),"")</f>
        <v/>
      </c>
      <c r="Z112" s="74" t="str">
        <f>IFERROR(IF(Z$4=$D112,"x",IF(AND(((Z$4-$D112)/VLOOKUP($C112,Tableau1[],6,0))=INT(((Z$4-$D112)/VLOOKUP($C112,Tableau1[],6,0))),$C112&lt;&gt;""),"S","")),"")</f>
        <v>S</v>
      </c>
      <c r="AA112" s="74" t="str">
        <f>IFERROR(IF(AA$4=$D112,"x",IF(AND(((AA$4-$D112)/VLOOKUP($C112,Tableau1[],6,0))=INT(((AA$4-$D112)/VLOOKUP($C112,Tableau1[],6,0))),$C112&lt;&gt;""),"S","")),"")</f>
        <v/>
      </c>
      <c r="AB112" s="74" t="str">
        <f>IFERROR(IF(AB$4=$D112,"x",IF(AND(((AB$4-$D112)/VLOOKUP($C112,Tableau1[],6,0))=INT(((AB$4-$D112)/VLOOKUP($C112,Tableau1[],6,0))),$C112&lt;&gt;""),"S","")),"")</f>
        <v/>
      </c>
      <c r="AC112" s="74" t="str">
        <f>IFERROR(IF(AC$4=$D112,"x",IF(AND(((AC$4-$D112)/VLOOKUP($C112,Tableau1[],6,0))=INT(((AC$4-$D112)/VLOOKUP($C112,Tableau1[],6,0))),$C112&lt;&gt;""),"S","")),"")</f>
        <v/>
      </c>
      <c r="AD112" s="74" t="str">
        <f>IFERROR(IF(AD$4=$D112,"x",IF(AND(((AD$4-$D112)/VLOOKUP($C112,Tableau1[],6,0))=INT(((AD$4-$D112)/VLOOKUP($C112,Tableau1[],6,0))),$C112&lt;&gt;""),"S","")),"")</f>
        <v/>
      </c>
      <c r="AE112" s="74" t="str">
        <f>IFERROR(IF(AE$4=$D112,"x",IF(AND(((AE$4-$D112)/VLOOKUP($C112,Tableau1[],6,0))=INT(((AE$4-$D112)/VLOOKUP($C112,Tableau1[],6,0))),$C112&lt;&gt;""),"S","")),"")</f>
        <v/>
      </c>
      <c r="AF112" s="74" t="str">
        <f>IFERROR(IF(AF$4=$D112,"x",IF(AND(((AF$4-$D112)/VLOOKUP($C112,Tableau1[],6,0))=INT(((AF$4-$D112)/VLOOKUP($C112,Tableau1[],6,0))),$C112&lt;&gt;""),"S","")),"")</f>
        <v/>
      </c>
      <c r="AG112" s="74" t="str">
        <f>IFERROR(IF(AG$4=$D112,"x",IF(AND(((AG$4-$D112)/VLOOKUP($C112,Tableau1[],6,0))=INT(((AG$4-$D112)/VLOOKUP($C112,Tableau1[],6,0))),$C112&lt;&gt;""),"S","")),"")</f>
        <v>S</v>
      </c>
      <c r="AH112" s="90" t="str">
        <f>IFERROR(IF(AH$4=$D112,"x",IF(AND(((AH$4-$D112)/VLOOKUP($C112,Tableau1[],6,0))=INT(((AH$4-$D112)/VLOOKUP($C112,Tableau1[],6,0))),$C112&lt;&gt;""),"S","")),"")</f>
        <v/>
      </c>
    </row>
    <row r="113" spans="1:34" x14ac:dyDescent="0.25">
      <c r="A113" s="95"/>
      <c r="B113" s="41"/>
      <c r="C113" s="5" t="s">
        <v>126</v>
      </c>
      <c r="D113" s="15">
        <f>IF(ISBLANK(C113),0,VLOOKUP(C113,Tableau1[],2,0))</f>
        <v>0</v>
      </c>
      <c r="E113" s="14">
        <f>IF(ISBLANK(C113),0,VLOOKUP(C113,Tableau1[],7,0))</f>
        <v>2</v>
      </c>
      <c r="F113" s="21">
        <f t="shared" si="9"/>
        <v>8.6666666666666661E-6</v>
      </c>
      <c r="G113" s="76" t="str">
        <f>IFERROR(IF(G$4=$D113,"x",IF(AND(((G$4-$D113)/VLOOKUP($C113,Tableau1[],6,0))=INT(((G$4-$D113)/VLOOKUP($C113,Tableau1[],6,0))),$C113&lt;&gt;""),"S","")),"")</f>
        <v/>
      </c>
      <c r="H113" s="74" t="str">
        <f>IFERROR(IF(H$4=$D113,"x",IF(AND(((H$4-$D113)/VLOOKUP($C113,Tableau1[],6,0))=INT(((H$4-$D113)/VLOOKUP($C113,Tableau1[],6,0))),$C113&lt;&gt;""),"S","")),"")</f>
        <v/>
      </c>
      <c r="I113" s="74" t="str">
        <f>IFERROR(IF(I$4=$D113,"x",IF(AND(((I$4-$D113)/VLOOKUP($C113,Tableau1[],6,0))=INT(((I$4-$D113)/VLOOKUP($C113,Tableau1[],6,0))),$C113&lt;&gt;""),"S","")),"")</f>
        <v/>
      </c>
      <c r="J113" s="74" t="str">
        <f>IFERROR(IF(J$4=$D113,"x",IF(AND(((J$4-$D113)/VLOOKUP($C113,Tableau1[],6,0))=INT(((J$4-$D113)/VLOOKUP($C113,Tableau1[],6,0))),$C113&lt;&gt;""),"S","")),"")</f>
        <v/>
      </c>
      <c r="K113" s="74" t="str">
        <f>IFERROR(IF(K$4=$D113,"x",IF(AND(((K$4-$D113)/VLOOKUP($C113,Tableau1[],6,0))=INT(((K$4-$D113)/VLOOKUP($C113,Tableau1[],6,0))),$C113&lt;&gt;""),"S","")),"")</f>
        <v/>
      </c>
      <c r="L113" s="74" t="str">
        <f>IFERROR(IF(L$4=$D113,"x",IF(AND(((L$4-$D113)/VLOOKUP($C113,Tableau1[],6,0))=INT(((L$4-$D113)/VLOOKUP($C113,Tableau1[],6,0))),$C113&lt;&gt;""),"S","")),"")</f>
        <v>S</v>
      </c>
      <c r="M113" s="74" t="str">
        <f>IFERROR(IF(M$4=$D113,"x",IF(AND(((M$4-$D113)/VLOOKUP($C113,Tableau1[],6,0))=INT(((M$4-$D113)/VLOOKUP($C113,Tableau1[],6,0))),$C113&lt;&gt;""),"S","")),"")</f>
        <v/>
      </c>
      <c r="N113" s="74" t="str">
        <f>IFERROR(IF(N$4=$D113,"x",IF(AND(((N$4-$D113)/VLOOKUP($C113,Tableau1[],6,0))=INT(((N$4-$D113)/VLOOKUP($C113,Tableau1[],6,0))),$C113&lt;&gt;""),"S","")),"")</f>
        <v/>
      </c>
      <c r="O113" s="74" t="str">
        <f>IFERROR(IF(O$4=$D113,"x",IF(AND(((O$4-$D113)/VLOOKUP($C113,Tableau1[],6,0))=INT(((O$4-$D113)/VLOOKUP($C113,Tableau1[],6,0))),$C113&lt;&gt;""),"S","")),"")</f>
        <v/>
      </c>
      <c r="P113" s="74" t="str">
        <f>IFERROR(IF(P$4=$D113,"x",IF(AND(((P$4-$D113)/VLOOKUP($C113,Tableau1[],6,0))=INT(((P$4-$D113)/VLOOKUP($C113,Tableau1[],6,0))),$C113&lt;&gt;""),"S","")),"")</f>
        <v/>
      </c>
      <c r="Q113" s="74" t="str">
        <f>IFERROR(IF(Q$4=$D113,"x",IF(AND(((Q$4-$D113)/VLOOKUP($C113,Tableau1[],6,0))=INT(((Q$4-$D113)/VLOOKUP($C113,Tableau1[],6,0))),$C113&lt;&gt;""),"S","")),"")</f>
        <v/>
      </c>
      <c r="R113" s="74" t="str">
        <f>IFERROR(IF(R$4=$D113,"x",IF(AND(((R$4-$D113)/VLOOKUP($C113,Tableau1[],6,0))=INT(((R$4-$D113)/VLOOKUP($C113,Tableau1[],6,0))),$C113&lt;&gt;""),"S","")),"")</f>
        <v/>
      </c>
      <c r="S113" s="74" t="str">
        <f>IFERROR(IF(S$4=$D113,"x",IF(AND(((S$4-$D113)/VLOOKUP($C113,Tableau1[],6,0))=INT(((S$4-$D113)/VLOOKUP($C113,Tableau1[],6,0))),$C113&lt;&gt;""),"S","")),"")</f>
        <v>S</v>
      </c>
      <c r="T113" s="74" t="str">
        <f>IFERROR(IF(T$4=$D113,"x",IF(AND(((T$4-$D113)/VLOOKUP($C113,Tableau1[],6,0))=INT(((T$4-$D113)/VLOOKUP($C113,Tableau1[],6,0))),$C113&lt;&gt;""),"S","")),"")</f>
        <v/>
      </c>
      <c r="U113" s="74" t="str">
        <f>IFERROR(IF(U$4=$D113,"x",IF(AND(((U$4-$D113)/VLOOKUP($C113,Tableau1[],6,0))=INT(((U$4-$D113)/VLOOKUP($C113,Tableau1[],6,0))),$C113&lt;&gt;""),"S","")),"")</f>
        <v/>
      </c>
      <c r="V113" s="74" t="str">
        <f>IFERROR(IF(V$4=$D113,"x",IF(AND(((V$4-$D113)/VLOOKUP($C113,Tableau1[],6,0))=INT(((V$4-$D113)/VLOOKUP($C113,Tableau1[],6,0))),$C113&lt;&gt;""),"S","")),"")</f>
        <v/>
      </c>
      <c r="W113" s="74" t="str">
        <f>IFERROR(IF(W$4=$D113,"x",IF(AND(((W$4-$D113)/VLOOKUP($C113,Tableau1[],6,0))=INT(((W$4-$D113)/VLOOKUP($C113,Tableau1[],6,0))),$C113&lt;&gt;""),"S","")),"")</f>
        <v/>
      </c>
      <c r="X113" s="74" t="str">
        <f>IFERROR(IF(X$4=$D113,"x",IF(AND(((X$4-$D113)/VLOOKUP($C113,Tableau1[],6,0))=INT(((X$4-$D113)/VLOOKUP($C113,Tableau1[],6,0))),$C113&lt;&gt;""),"S","")),"")</f>
        <v/>
      </c>
      <c r="Y113" s="74" t="str">
        <f>IFERROR(IF(Y$4=$D113,"x",IF(AND(((Y$4-$D113)/VLOOKUP($C113,Tableau1[],6,0))=INT(((Y$4-$D113)/VLOOKUP($C113,Tableau1[],6,0))),$C113&lt;&gt;""),"S","")),"")</f>
        <v/>
      </c>
      <c r="Z113" s="74" t="str">
        <f>IFERROR(IF(Z$4=$D113,"x",IF(AND(((Z$4-$D113)/VLOOKUP($C113,Tableau1[],6,0))=INT(((Z$4-$D113)/VLOOKUP($C113,Tableau1[],6,0))),$C113&lt;&gt;""),"S","")),"")</f>
        <v>S</v>
      </c>
      <c r="AA113" s="74" t="str">
        <f>IFERROR(IF(AA$4=$D113,"x",IF(AND(((AA$4-$D113)/VLOOKUP($C113,Tableau1[],6,0))=INT(((AA$4-$D113)/VLOOKUP($C113,Tableau1[],6,0))),$C113&lt;&gt;""),"S","")),"")</f>
        <v/>
      </c>
      <c r="AB113" s="74" t="str">
        <f>IFERROR(IF(AB$4=$D113,"x",IF(AND(((AB$4-$D113)/VLOOKUP($C113,Tableau1[],6,0))=INT(((AB$4-$D113)/VLOOKUP($C113,Tableau1[],6,0))),$C113&lt;&gt;""),"S","")),"")</f>
        <v/>
      </c>
      <c r="AC113" s="74" t="str">
        <f>IFERROR(IF(AC$4=$D113,"x",IF(AND(((AC$4-$D113)/VLOOKUP($C113,Tableau1[],6,0))=INT(((AC$4-$D113)/VLOOKUP($C113,Tableau1[],6,0))),$C113&lt;&gt;""),"S","")),"")</f>
        <v/>
      </c>
      <c r="AD113" s="74" t="str">
        <f>IFERROR(IF(AD$4=$D113,"x",IF(AND(((AD$4-$D113)/VLOOKUP($C113,Tableau1[],6,0))=INT(((AD$4-$D113)/VLOOKUP($C113,Tableau1[],6,0))),$C113&lt;&gt;""),"S","")),"")</f>
        <v/>
      </c>
      <c r="AE113" s="74" t="str">
        <f>IFERROR(IF(AE$4=$D113,"x",IF(AND(((AE$4-$D113)/VLOOKUP($C113,Tableau1[],6,0))=INT(((AE$4-$D113)/VLOOKUP($C113,Tableau1[],6,0))),$C113&lt;&gt;""),"S","")),"")</f>
        <v/>
      </c>
      <c r="AF113" s="74" t="str">
        <f>IFERROR(IF(AF$4=$D113,"x",IF(AND(((AF$4-$D113)/VLOOKUP($C113,Tableau1[],6,0))=INT(((AF$4-$D113)/VLOOKUP($C113,Tableau1[],6,0))),$C113&lt;&gt;""),"S","")),"")</f>
        <v/>
      </c>
      <c r="AG113" s="74" t="str">
        <f>IFERROR(IF(AG$4=$D113,"x",IF(AND(((AG$4-$D113)/VLOOKUP($C113,Tableau1[],6,0))=INT(((AG$4-$D113)/VLOOKUP($C113,Tableau1[],6,0))),$C113&lt;&gt;""),"S","")),"")</f>
        <v>S</v>
      </c>
      <c r="AH113" s="90" t="str">
        <f>IFERROR(IF(AH$4=$D113,"x",IF(AND(((AH$4-$D113)/VLOOKUP($C113,Tableau1[],6,0))=INT(((AH$4-$D113)/VLOOKUP($C113,Tableau1[],6,0))),$C113&lt;&gt;""),"S","")),"")</f>
        <v/>
      </c>
    </row>
    <row r="114" spans="1:34" x14ac:dyDescent="0.25">
      <c r="A114" s="95"/>
      <c r="B114" s="41"/>
      <c r="C114" s="5" t="s">
        <v>127</v>
      </c>
      <c r="D114" s="15">
        <f>IF(ISBLANK(C114),0,VLOOKUP(C114,Tableau1[],2,0))</f>
        <v>0</v>
      </c>
      <c r="E114" s="14">
        <f>IF(ISBLANK(C114),0,VLOOKUP(C114,Tableau1[],7,0))</f>
        <v>20</v>
      </c>
      <c r="F114" s="21">
        <f t="shared" si="9"/>
        <v>8.6666666666666668E-5</v>
      </c>
      <c r="G114" s="76" t="str">
        <f>IFERROR(IF(G$4=$D114,"x",IF(AND(((G$4-$D114)/VLOOKUP($C114,Tableau1[],6,0))=INT(((G$4-$D114)/VLOOKUP($C114,Tableau1[],6,0))),$C114&lt;&gt;""),"S","")),"")</f>
        <v/>
      </c>
      <c r="H114" s="74" t="str">
        <f>IFERROR(IF(H$4=$D114,"x",IF(AND(((H$4-$D114)/VLOOKUP($C114,Tableau1[],6,0))=INT(((H$4-$D114)/VLOOKUP($C114,Tableau1[],6,0))),$C114&lt;&gt;""),"S","")),"")</f>
        <v/>
      </c>
      <c r="I114" s="74" t="str">
        <f>IFERROR(IF(I$4=$D114,"x",IF(AND(((I$4-$D114)/VLOOKUP($C114,Tableau1[],6,0))=INT(((I$4-$D114)/VLOOKUP($C114,Tableau1[],6,0))),$C114&lt;&gt;""),"S","")),"")</f>
        <v/>
      </c>
      <c r="J114" s="74" t="str">
        <f>IFERROR(IF(J$4=$D114,"x",IF(AND(((J$4-$D114)/VLOOKUP($C114,Tableau1[],6,0))=INT(((J$4-$D114)/VLOOKUP($C114,Tableau1[],6,0))),$C114&lt;&gt;""),"S","")),"")</f>
        <v/>
      </c>
      <c r="K114" s="74" t="str">
        <f>IFERROR(IF(K$4=$D114,"x",IF(AND(((K$4-$D114)/VLOOKUP($C114,Tableau1[],6,0))=INT(((K$4-$D114)/VLOOKUP($C114,Tableau1[],6,0))),$C114&lt;&gt;""),"S","")),"")</f>
        <v/>
      </c>
      <c r="L114" s="74" t="str">
        <f>IFERROR(IF(L$4=$D114,"x",IF(AND(((L$4-$D114)/VLOOKUP($C114,Tableau1[],6,0))=INT(((L$4-$D114)/VLOOKUP($C114,Tableau1[],6,0))),$C114&lt;&gt;""),"S","")),"")</f>
        <v>S</v>
      </c>
      <c r="M114" s="74" t="str">
        <f>IFERROR(IF(M$4=$D114,"x",IF(AND(((M$4-$D114)/VLOOKUP($C114,Tableau1[],6,0))=INT(((M$4-$D114)/VLOOKUP($C114,Tableau1[],6,0))),$C114&lt;&gt;""),"S","")),"")</f>
        <v/>
      </c>
      <c r="N114" s="74" t="str">
        <f>IFERROR(IF(N$4=$D114,"x",IF(AND(((N$4-$D114)/VLOOKUP($C114,Tableau1[],6,0))=INT(((N$4-$D114)/VLOOKUP($C114,Tableau1[],6,0))),$C114&lt;&gt;""),"S","")),"")</f>
        <v/>
      </c>
      <c r="O114" s="74" t="str">
        <f>IFERROR(IF(O$4=$D114,"x",IF(AND(((O$4-$D114)/VLOOKUP($C114,Tableau1[],6,0))=INT(((O$4-$D114)/VLOOKUP($C114,Tableau1[],6,0))),$C114&lt;&gt;""),"S","")),"")</f>
        <v/>
      </c>
      <c r="P114" s="74" t="str">
        <f>IFERROR(IF(P$4=$D114,"x",IF(AND(((P$4-$D114)/VLOOKUP($C114,Tableau1[],6,0))=INT(((P$4-$D114)/VLOOKUP($C114,Tableau1[],6,0))),$C114&lt;&gt;""),"S","")),"")</f>
        <v/>
      </c>
      <c r="Q114" s="74" t="str">
        <f>IFERROR(IF(Q$4=$D114,"x",IF(AND(((Q$4-$D114)/VLOOKUP($C114,Tableau1[],6,0))=INT(((Q$4-$D114)/VLOOKUP($C114,Tableau1[],6,0))),$C114&lt;&gt;""),"S","")),"")</f>
        <v/>
      </c>
      <c r="R114" s="74" t="str">
        <f>IFERROR(IF(R$4=$D114,"x",IF(AND(((R$4-$D114)/VLOOKUP($C114,Tableau1[],6,0))=INT(((R$4-$D114)/VLOOKUP($C114,Tableau1[],6,0))),$C114&lt;&gt;""),"S","")),"")</f>
        <v/>
      </c>
      <c r="S114" s="74" t="str">
        <f>IFERROR(IF(S$4=$D114,"x",IF(AND(((S$4-$D114)/VLOOKUP($C114,Tableau1[],6,0))=INT(((S$4-$D114)/VLOOKUP($C114,Tableau1[],6,0))),$C114&lt;&gt;""),"S","")),"")</f>
        <v>S</v>
      </c>
      <c r="T114" s="74" t="str">
        <f>IFERROR(IF(T$4=$D114,"x",IF(AND(((T$4-$D114)/VLOOKUP($C114,Tableau1[],6,0))=INT(((T$4-$D114)/VLOOKUP($C114,Tableau1[],6,0))),$C114&lt;&gt;""),"S","")),"")</f>
        <v/>
      </c>
      <c r="U114" s="74" t="str">
        <f>IFERROR(IF(U$4=$D114,"x",IF(AND(((U$4-$D114)/VLOOKUP($C114,Tableau1[],6,0))=INT(((U$4-$D114)/VLOOKUP($C114,Tableau1[],6,0))),$C114&lt;&gt;""),"S","")),"")</f>
        <v/>
      </c>
      <c r="V114" s="74" t="str">
        <f>IFERROR(IF(V$4=$D114,"x",IF(AND(((V$4-$D114)/VLOOKUP($C114,Tableau1[],6,0))=INT(((V$4-$D114)/VLOOKUP($C114,Tableau1[],6,0))),$C114&lt;&gt;""),"S","")),"")</f>
        <v/>
      </c>
      <c r="W114" s="74" t="str">
        <f>IFERROR(IF(W$4=$D114,"x",IF(AND(((W$4-$D114)/VLOOKUP($C114,Tableau1[],6,0))=INT(((W$4-$D114)/VLOOKUP($C114,Tableau1[],6,0))),$C114&lt;&gt;""),"S","")),"")</f>
        <v/>
      </c>
      <c r="X114" s="74" t="str">
        <f>IFERROR(IF(X$4=$D114,"x",IF(AND(((X$4-$D114)/VLOOKUP($C114,Tableau1[],6,0))=INT(((X$4-$D114)/VLOOKUP($C114,Tableau1[],6,0))),$C114&lt;&gt;""),"S","")),"")</f>
        <v/>
      </c>
      <c r="Y114" s="74" t="str">
        <f>IFERROR(IF(Y$4=$D114,"x",IF(AND(((Y$4-$D114)/VLOOKUP($C114,Tableau1[],6,0))=INT(((Y$4-$D114)/VLOOKUP($C114,Tableau1[],6,0))),$C114&lt;&gt;""),"S","")),"")</f>
        <v/>
      </c>
      <c r="Z114" s="74" t="str">
        <f>IFERROR(IF(Z$4=$D114,"x",IF(AND(((Z$4-$D114)/VLOOKUP($C114,Tableau1[],6,0))=INT(((Z$4-$D114)/VLOOKUP($C114,Tableau1[],6,0))),$C114&lt;&gt;""),"S","")),"")</f>
        <v>S</v>
      </c>
      <c r="AA114" s="74" t="str">
        <f>IFERROR(IF(AA$4=$D114,"x",IF(AND(((AA$4-$D114)/VLOOKUP($C114,Tableau1[],6,0))=INT(((AA$4-$D114)/VLOOKUP($C114,Tableau1[],6,0))),$C114&lt;&gt;""),"S","")),"")</f>
        <v/>
      </c>
      <c r="AB114" s="74" t="str">
        <f>IFERROR(IF(AB$4=$D114,"x",IF(AND(((AB$4-$D114)/VLOOKUP($C114,Tableau1[],6,0))=INT(((AB$4-$D114)/VLOOKUP($C114,Tableau1[],6,0))),$C114&lt;&gt;""),"S","")),"")</f>
        <v/>
      </c>
      <c r="AC114" s="74" t="str">
        <f>IFERROR(IF(AC$4=$D114,"x",IF(AND(((AC$4-$D114)/VLOOKUP($C114,Tableau1[],6,0))=INT(((AC$4-$D114)/VLOOKUP($C114,Tableau1[],6,0))),$C114&lt;&gt;""),"S","")),"")</f>
        <v/>
      </c>
      <c r="AD114" s="74" t="str">
        <f>IFERROR(IF(AD$4=$D114,"x",IF(AND(((AD$4-$D114)/VLOOKUP($C114,Tableau1[],6,0))=INT(((AD$4-$D114)/VLOOKUP($C114,Tableau1[],6,0))),$C114&lt;&gt;""),"S","")),"")</f>
        <v/>
      </c>
      <c r="AE114" s="74" t="str">
        <f>IFERROR(IF(AE$4=$D114,"x",IF(AND(((AE$4-$D114)/VLOOKUP($C114,Tableau1[],6,0))=INT(((AE$4-$D114)/VLOOKUP($C114,Tableau1[],6,0))),$C114&lt;&gt;""),"S","")),"")</f>
        <v/>
      </c>
      <c r="AF114" s="74" t="str">
        <f>IFERROR(IF(AF$4=$D114,"x",IF(AND(((AF$4-$D114)/VLOOKUP($C114,Tableau1[],6,0))=INT(((AF$4-$D114)/VLOOKUP($C114,Tableau1[],6,0))),$C114&lt;&gt;""),"S","")),"")</f>
        <v/>
      </c>
      <c r="AG114" s="74" t="str">
        <f>IFERROR(IF(AG$4=$D114,"x",IF(AND(((AG$4-$D114)/VLOOKUP($C114,Tableau1[],6,0))=INT(((AG$4-$D114)/VLOOKUP($C114,Tableau1[],6,0))),$C114&lt;&gt;""),"S","")),"")</f>
        <v>S</v>
      </c>
      <c r="AH114" s="90" t="str">
        <f>IFERROR(IF(AH$4=$D114,"x",IF(AND(((AH$4-$D114)/VLOOKUP($C114,Tableau1[],6,0))=INT(((AH$4-$D114)/VLOOKUP($C114,Tableau1[],6,0))),$C114&lt;&gt;""),"S","")),"")</f>
        <v/>
      </c>
    </row>
    <row r="115" spans="1:34" x14ac:dyDescent="0.25">
      <c r="A115" s="95"/>
      <c r="B115" s="41"/>
      <c r="C115" s="5" t="s">
        <v>128</v>
      </c>
      <c r="D115" s="15">
        <f>IF(ISBLANK(C115),0,VLOOKUP(C115,Tableau1[],2,0))</f>
        <v>0</v>
      </c>
      <c r="E115" s="14">
        <f>IF(ISBLANK(C115),0,VLOOKUP(C115,Tableau1[],7,0))</f>
        <v>20</v>
      </c>
      <c r="F115" s="21">
        <f t="shared" si="9"/>
        <v>8.6666666666666668E-5</v>
      </c>
      <c r="G115" s="76" t="str">
        <f>IFERROR(IF(G$4=$D115,"x",IF(AND(((G$4-$D115)/VLOOKUP($C115,Tableau1[],6,0))=INT(((G$4-$D115)/VLOOKUP($C115,Tableau1[],6,0))),$C115&lt;&gt;""),"S","")),"")</f>
        <v/>
      </c>
      <c r="H115" s="74" t="str">
        <f>IFERROR(IF(H$4=$D115,"x",IF(AND(((H$4-$D115)/VLOOKUP($C115,Tableau1[],6,0))=INT(((H$4-$D115)/VLOOKUP($C115,Tableau1[],6,0))),$C115&lt;&gt;""),"S","")),"")</f>
        <v/>
      </c>
      <c r="I115" s="74" t="str">
        <f>IFERROR(IF(I$4=$D115,"x",IF(AND(((I$4-$D115)/VLOOKUP($C115,Tableau1[],6,0))=INT(((I$4-$D115)/VLOOKUP($C115,Tableau1[],6,0))),$C115&lt;&gt;""),"S","")),"")</f>
        <v/>
      </c>
      <c r="J115" s="74" t="str">
        <f>IFERROR(IF(J$4=$D115,"x",IF(AND(((J$4-$D115)/VLOOKUP($C115,Tableau1[],6,0))=INT(((J$4-$D115)/VLOOKUP($C115,Tableau1[],6,0))),$C115&lt;&gt;""),"S","")),"")</f>
        <v/>
      </c>
      <c r="K115" s="74" t="str">
        <f>IFERROR(IF(K$4=$D115,"x",IF(AND(((K$4-$D115)/VLOOKUP($C115,Tableau1[],6,0))=INT(((K$4-$D115)/VLOOKUP($C115,Tableau1[],6,0))),$C115&lt;&gt;""),"S","")),"")</f>
        <v/>
      </c>
      <c r="L115" s="74" t="str">
        <f>IFERROR(IF(L$4=$D115,"x",IF(AND(((L$4-$D115)/VLOOKUP($C115,Tableau1[],6,0))=INT(((L$4-$D115)/VLOOKUP($C115,Tableau1[],6,0))),$C115&lt;&gt;""),"S","")),"")</f>
        <v/>
      </c>
      <c r="M115" s="74" t="str">
        <f>IFERROR(IF(M$4=$D115,"x",IF(AND(((M$4-$D115)/VLOOKUP($C115,Tableau1[],6,0))=INT(((M$4-$D115)/VLOOKUP($C115,Tableau1[],6,0))),$C115&lt;&gt;""),"S","")),"")</f>
        <v/>
      </c>
      <c r="N115" s="74" t="str">
        <f>IFERROR(IF(N$4=$D115,"x",IF(AND(((N$4-$D115)/VLOOKUP($C115,Tableau1[],6,0))=INT(((N$4-$D115)/VLOOKUP($C115,Tableau1[],6,0))),$C115&lt;&gt;""),"S","")),"")</f>
        <v/>
      </c>
      <c r="O115" s="74" t="str">
        <f>IFERROR(IF(O$4=$D115,"x",IF(AND(((O$4-$D115)/VLOOKUP($C115,Tableau1[],6,0))=INT(((O$4-$D115)/VLOOKUP($C115,Tableau1[],6,0))),$C115&lt;&gt;""),"S","")),"")</f>
        <v/>
      </c>
      <c r="P115" s="74" t="str">
        <f>IFERROR(IF(P$4=$D115,"x",IF(AND(((P$4-$D115)/VLOOKUP($C115,Tableau1[],6,0))=INT(((P$4-$D115)/VLOOKUP($C115,Tableau1[],6,0))),$C115&lt;&gt;""),"S","")),"")</f>
        <v/>
      </c>
      <c r="Q115" s="74" t="str">
        <f>IFERROR(IF(Q$4=$D115,"x",IF(AND(((Q$4-$D115)/VLOOKUP($C115,Tableau1[],6,0))=INT(((Q$4-$D115)/VLOOKUP($C115,Tableau1[],6,0))),$C115&lt;&gt;""),"S","")),"")</f>
        <v>S</v>
      </c>
      <c r="R115" s="74" t="str">
        <f>IFERROR(IF(R$4=$D115,"x",IF(AND(((R$4-$D115)/VLOOKUP($C115,Tableau1[],6,0))=INT(((R$4-$D115)/VLOOKUP($C115,Tableau1[],6,0))),$C115&lt;&gt;""),"S","")),"")</f>
        <v/>
      </c>
      <c r="S115" s="74" t="str">
        <f>IFERROR(IF(S$4=$D115,"x",IF(AND(((S$4-$D115)/VLOOKUP($C115,Tableau1[],6,0))=INT(((S$4-$D115)/VLOOKUP($C115,Tableau1[],6,0))),$C115&lt;&gt;""),"S","")),"")</f>
        <v/>
      </c>
      <c r="T115" s="74" t="str">
        <f>IFERROR(IF(T$4=$D115,"x",IF(AND(((T$4-$D115)/VLOOKUP($C115,Tableau1[],6,0))=INT(((T$4-$D115)/VLOOKUP($C115,Tableau1[],6,0))),$C115&lt;&gt;""),"S","")),"")</f>
        <v/>
      </c>
      <c r="U115" s="74" t="str">
        <f>IFERROR(IF(U$4=$D115,"x",IF(AND(((U$4-$D115)/VLOOKUP($C115,Tableau1[],6,0))=INT(((U$4-$D115)/VLOOKUP($C115,Tableau1[],6,0))),$C115&lt;&gt;""),"S","")),"")</f>
        <v/>
      </c>
      <c r="V115" s="74" t="str">
        <f>IFERROR(IF(V$4=$D115,"x",IF(AND(((V$4-$D115)/VLOOKUP($C115,Tableau1[],6,0))=INT(((V$4-$D115)/VLOOKUP($C115,Tableau1[],6,0))),$C115&lt;&gt;""),"S","")),"")</f>
        <v/>
      </c>
      <c r="W115" s="74" t="str">
        <f>IFERROR(IF(W$4=$D115,"x",IF(AND(((W$4-$D115)/VLOOKUP($C115,Tableau1[],6,0))=INT(((W$4-$D115)/VLOOKUP($C115,Tableau1[],6,0))),$C115&lt;&gt;""),"S","")),"")</f>
        <v/>
      </c>
      <c r="X115" s="74" t="str">
        <f>IFERROR(IF(X$4=$D115,"x",IF(AND(((X$4-$D115)/VLOOKUP($C115,Tableau1[],6,0))=INT(((X$4-$D115)/VLOOKUP($C115,Tableau1[],6,0))),$C115&lt;&gt;""),"S","")),"")</f>
        <v/>
      </c>
      <c r="Y115" s="74" t="str">
        <f>IFERROR(IF(Y$4=$D115,"x",IF(AND(((Y$4-$D115)/VLOOKUP($C115,Tableau1[],6,0))=INT(((Y$4-$D115)/VLOOKUP($C115,Tableau1[],6,0))),$C115&lt;&gt;""),"S","")),"")</f>
        <v/>
      </c>
      <c r="Z115" s="74" t="str">
        <f>IFERROR(IF(Z$4=$D115,"x",IF(AND(((Z$4-$D115)/VLOOKUP($C115,Tableau1[],6,0))=INT(((Z$4-$D115)/VLOOKUP($C115,Tableau1[],6,0))),$C115&lt;&gt;""),"S","")),"")</f>
        <v/>
      </c>
      <c r="AA115" s="74" t="str">
        <f>IFERROR(IF(AA$4=$D115,"x",IF(AND(((AA$4-$D115)/VLOOKUP($C115,Tableau1[],6,0))=INT(((AA$4-$D115)/VLOOKUP($C115,Tableau1[],6,0))),$C115&lt;&gt;""),"S","")),"")</f>
        <v/>
      </c>
      <c r="AB115" s="74" t="str">
        <f>IFERROR(IF(AB$4=$D115,"x",IF(AND(((AB$4-$D115)/VLOOKUP($C115,Tableau1[],6,0))=INT(((AB$4-$D115)/VLOOKUP($C115,Tableau1[],6,0))),$C115&lt;&gt;""),"S","")),"")</f>
        <v/>
      </c>
      <c r="AC115" s="74" t="str">
        <f>IFERROR(IF(AC$4=$D115,"x",IF(AND(((AC$4-$D115)/VLOOKUP($C115,Tableau1[],6,0))=INT(((AC$4-$D115)/VLOOKUP($C115,Tableau1[],6,0))),$C115&lt;&gt;""),"S","")),"")</f>
        <v/>
      </c>
      <c r="AD115" s="74" t="str">
        <f>IFERROR(IF(AD$4=$D115,"x",IF(AND(((AD$4-$D115)/VLOOKUP($C115,Tableau1[],6,0))=INT(((AD$4-$D115)/VLOOKUP($C115,Tableau1[],6,0))),$C115&lt;&gt;""),"S","")),"")</f>
        <v/>
      </c>
      <c r="AE115" s="74" t="str">
        <f>IFERROR(IF(AE$4=$D115,"x",IF(AND(((AE$4-$D115)/VLOOKUP($C115,Tableau1[],6,0))=INT(((AE$4-$D115)/VLOOKUP($C115,Tableau1[],6,0))),$C115&lt;&gt;""),"S","")),"")</f>
        <v/>
      </c>
      <c r="AF115" s="74" t="str">
        <f>IFERROR(IF(AF$4=$D115,"x",IF(AND(((AF$4-$D115)/VLOOKUP($C115,Tableau1[],6,0))=INT(((AF$4-$D115)/VLOOKUP($C115,Tableau1[],6,0))),$C115&lt;&gt;""),"S","")),"")</f>
        <v>S</v>
      </c>
      <c r="AG115" s="74" t="str">
        <f>IFERROR(IF(AG$4=$D115,"x",IF(AND(((AG$4-$D115)/VLOOKUP($C115,Tableau1[],6,0))=INT(((AG$4-$D115)/VLOOKUP($C115,Tableau1[],6,0))),$C115&lt;&gt;""),"S","")),"")</f>
        <v/>
      </c>
      <c r="AH115" s="90" t="str">
        <f>IFERROR(IF(AH$4=$D115,"x",IF(AND(((AH$4-$D115)/VLOOKUP($C115,Tableau1[],6,0))=INT(((AH$4-$D115)/VLOOKUP($C115,Tableau1[],6,0))),$C115&lt;&gt;""),"S","")),"")</f>
        <v/>
      </c>
    </row>
    <row r="116" spans="1:34" x14ac:dyDescent="0.25">
      <c r="A116" s="95"/>
      <c r="B116" s="41"/>
      <c r="C116" s="5" t="s">
        <v>129</v>
      </c>
      <c r="D116" s="15"/>
      <c r="E116" s="14">
        <f>IF(ISBLANK(C116),0,VLOOKUP(C116,Tableau1[],7,0))</f>
        <v>10</v>
      </c>
      <c r="F116" s="21">
        <f t="shared" si="9"/>
        <v>4.3333333333333334E-5</v>
      </c>
      <c r="G116" s="76" t="str">
        <f>IFERROR(IF(G$4=$D116,"x",IF(AND(((G$4-$D116)/VLOOKUP($C116,Tableau1[],6,0))=INT(((G$4-$D116)/VLOOKUP($C116,Tableau1[],6,0))),$C116&lt;&gt;""),"S","")),"")</f>
        <v/>
      </c>
      <c r="H116" s="74" t="str">
        <f>IFERROR(IF(H$4=$D116,"x",IF(AND(((H$4-$D116)/VLOOKUP($C116,Tableau1[],6,0))=INT(((H$4-$D116)/VLOOKUP($C116,Tableau1[],6,0))),$C116&lt;&gt;""),"S","")),"")</f>
        <v/>
      </c>
      <c r="I116" s="74" t="str">
        <f>IFERROR(IF(I$4=$D116,"x",IF(AND(((I$4-$D116)/VLOOKUP($C116,Tableau1[],6,0))=INT(((I$4-$D116)/VLOOKUP($C116,Tableau1[],6,0))),$C116&lt;&gt;""),"S","")),"")</f>
        <v/>
      </c>
      <c r="J116" s="74" t="str">
        <f>IFERROR(IF(J$4=$D116,"x",IF(AND(((J$4-$D116)/VLOOKUP($C116,Tableau1[],6,0))=INT(((J$4-$D116)/VLOOKUP($C116,Tableau1[],6,0))),$C116&lt;&gt;""),"S","")),"")</f>
        <v/>
      </c>
      <c r="K116" s="74" t="str">
        <f>IFERROR(IF(K$4=$D116,"x",IF(AND(((K$4-$D116)/VLOOKUP($C116,Tableau1[],6,0))=INT(((K$4-$D116)/VLOOKUP($C116,Tableau1[],6,0))),$C116&lt;&gt;""),"S","")),"")</f>
        <v/>
      </c>
      <c r="L116" s="74" t="str">
        <f>IFERROR(IF(L$4=$D116,"x",IF(AND(((L$4-$D116)/VLOOKUP($C116,Tableau1[],6,0))=INT(((L$4-$D116)/VLOOKUP($C116,Tableau1[],6,0))),$C116&lt;&gt;""),"S","")),"")</f>
        <v/>
      </c>
      <c r="M116" s="74" t="str">
        <f>IFERROR(IF(M$4=$D116,"x",IF(AND(((M$4-$D116)/VLOOKUP($C116,Tableau1[],6,0))=INT(((M$4-$D116)/VLOOKUP($C116,Tableau1[],6,0))),$C116&lt;&gt;""),"S","")),"")</f>
        <v/>
      </c>
      <c r="N116" s="74" t="str">
        <f>IFERROR(IF(N$4=$D116,"x",IF(AND(((N$4-$D116)/VLOOKUP($C116,Tableau1[],6,0))=INT(((N$4-$D116)/VLOOKUP($C116,Tableau1[],6,0))),$C116&lt;&gt;""),"S","")),"")</f>
        <v/>
      </c>
      <c r="O116" s="74" t="str">
        <f>IFERROR(IF(O$4=$D116,"x",IF(AND(((O$4-$D116)/VLOOKUP($C116,Tableau1[],6,0))=INT(((O$4-$D116)/VLOOKUP($C116,Tableau1[],6,0))),$C116&lt;&gt;""),"S","")),"")</f>
        <v/>
      </c>
      <c r="P116" s="74" t="str">
        <f>IFERROR(IF(P$4=$D116,"x",IF(AND(((P$4-$D116)/VLOOKUP($C116,Tableau1[],6,0))=INT(((P$4-$D116)/VLOOKUP($C116,Tableau1[],6,0))),$C116&lt;&gt;""),"S","")),"")</f>
        <v/>
      </c>
      <c r="Q116" s="74" t="str">
        <f>IFERROR(IF(Q$4=$D116,"x",IF(AND(((Q$4-$D116)/VLOOKUP($C116,Tableau1[],6,0))=INT(((Q$4-$D116)/VLOOKUP($C116,Tableau1[],6,0))),$C116&lt;&gt;""),"S","")),"")</f>
        <v>S</v>
      </c>
      <c r="R116" s="74" t="str">
        <f>IFERROR(IF(R$4=$D116,"x",IF(AND(((R$4-$D116)/VLOOKUP($C116,Tableau1[],6,0))=INT(((R$4-$D116)/VLOOKUP($C116,Tableau1[],6,0))),$C116&lt;&gt;""),"S","")),"")</f>
        <v/>
      </c>
      <c r="S116" s="74" t="str">
        <f>IFERROR(IF(S$4=$D116,"x",IF(AND(((S$4-$D116)/VLOOKUP($C116,Tableau1[],6,0))=INT(((S$4-$D116)/VLOOKUP($C116,Tableau1[],6,0))),$C116&lt;&gt;""),"S","")),"")</f>
        <v/>
      </c>
      <c r="T116" s="74" t="str">
        <f>IFERROR(IF(T$4=$D116,"x",IF(AND(((T$4-$D116)/VLOOKUP($C116,Tableau1[],6,0))=INT(((T$4-$D116)/VLOOKUP($C116,Tableau1[],6,0))),$C116&lt;&gt;""),"S","")),"")</f>
        <v/>
      </c>
      <c r="U116" s="74" t="str">
        <f>IFERROR(IF(U$4=$D116,"x",IF(AND(((U$4-$D116)/VLOOKUP($C116,Tableau1[],6,0))=INT(((U$4-$D116)/VLOOKUP($C116,Tableau1[],6,0))),$C116&lt;&gt;""),"S","")),"")</f>
        <v/>
      </c>
      <c r="V116" s="74" t="str">
        <f>IFERROR(IF(V$4=$D116,"x",IF(AND(((V$4-$D116)/VLOOKUP($C116,Tableau1[],6,0))=INT(((V$4-$D116)/VLOOKUP($C116,Tableau1[],6,0))),$C116&lt;&gt;""),"S","")),"")</f>
        <v/>
      </c>
      <c r="W116" s="74" t="str">
        <f>IFERROR(IF(W$4=$D116,"x",IF(AND(((W$4-$D116)/VLOOKUP($C116,Tableau1[],6,0))=INT(((W$4-$D116)/VLOOKUP($C116,Tableau1[],6,0))),$C116&lt;&gt;""),"S","")),"")</f>
        <v/>
      </c>
      <c r="X116" s="74" t="str">
        <f>IFERROR(IF(X$4=$D116,"x",IF(AND(((X$4-$D116)/VLOOKUP($C116,Tableau1[],6,0))=INT(((X$4-$D116)/VLOOKUP($C116,Tableau1[],6,0))),$C116&lt;&gt;""),"S","")),"")</f>
        <v/>
      </c>
      <c r="Y116" s="74" t="str">
        <f>IFERROR(IF(Y$4=$D116,"x",IF(AND(((Y$4-$D116)/VLOOKUP($C116,Tableau1[],6,0))=INT(((Y$4-$D116)/VLOOKUP($C116,Tableau1[],6,0))),$C116&lt;&gt;""),"S","")),"")</f>
        <v/>
      </c>
      <c r="Z116" s="74" t="str">
        <f>IFERROR(IF(Z$4=$D116,"x",IF(AND(((Z$4-$D116)/VLOOKUP($C116,Tableau1[],6,0))=INT(((Z$4-$D116)/VLOOKUP($C116,Tableau1[],6,0))),$C116&lt;&gt;""),"S","")),"")</f>
        <v/>
      </c>
      <c r="AA116" s="74" t="str">
        <f>IFERROR(IF(AA$4=$D116,"x",IF(AND(((AA$4-$D116)/VLOOKUP($C116,Tableau1[],6,0))=INT(((AA$4-$D116)/VLOOKUP($C116,Tableau1[],6,0))),$C116&lt;&gt;""),"S","")),"")</f>
        <v/>
      </c>
      <c r="AB116" s="74" t="str">
        <f>IFERROR(IF(AB$4=$D116,"x",IF(AND(((AB$4-$D116)/VLOOKUP($C116,Tableau1[],6,0))=INT(((AB$4-$D116)/VLOOKUP($C116,Tableau1[],6,0))),$C116&lt;&gt;""),"S","")),"")</f>
        <v/>
      </c>
      <c r="AC116" s="74" t="str">
        <f>IFERROR(IF(AC$4=$D116,"x",IF(AND(((AC$4-$D116)/VLOOKUP($C116,Tableau1[],6,0))=INT(((AC$4-$D116)/VLOOKUP($C116,Tableau1[],6,0))),$C116&lt;&gt;""),"S","")),"")</f>
        <v/>
      </c>
      <c r="AD116" s="74" t="str">
        <f>IFERROR(IF(AD$4=$D116,"x",IF(AND(((AD$4-$D116)/VLOOKUP($C116,Tableau1[],6,0))=INT(((AD$4-$D116)/VLOOKUP($C116,Tableau1[],6,0))),$C116&lt;&gt;""),"S","")),"")</f>
        <v/>
      </c>
      <c r="AE116" s="74" t="str">
        <f>IFERROR(IF(AE$4=$D116,"x",IF(AND(((AE$4-$D116)/VLOOKUP($C116,Tableau1[],6,0))=INT(((AE$4-$D116)/VLOOKUP($C116,Tableau1[],6,0))),$C116&lt;&gt;""),"S","")),"")</f>
        <v/>
      </c>
      <c r="AF116" s="74" t="str">
        <f>IFERROR(IF(AF$4=$D116,"x",IF(AND(((AF$4-$D116)/VLOOKUP($C116,Tableau1[],6,0))=INT(((AF$4-$D116)/VLOOKUP($C116,Tableau1[],6,0))),$C116&lt;&gt;""),"S","")),"")</f>
        <v>S</v>
      </c>
      <c r="AG116" s="74" t="str">
        <f>IFERROR(IF(AG$4=$D116,"x",IF(AND(((AG$4-$D116)/VLOOKUP($C116,Tableau1[],6,0))=INT(((AG$4-$D116)/VLOOKUP($C116,Tableau1[],6,0))),$C116&lt;&gt;""),"S","")),"")</f>
        <v/>
      </c>
      <c r="AH116" s="90" t="str">
        <f>IFERROR(IF(AH$4=$D116,"x",IF(AND(((AH$4-$D116)/VLOOKUP($C116,Tableau1[],6,0))=INT(((AH$4-$D116)/VLOOKUP($C116,Tableau1[],6,0))),$C116&lt;&gt;""),"S","")),"")</f>
        <v/>
      </c>
    </row>
    <row r="117" spans="1:34" x14ac:dyDescent="0.25">
      <c r="A117" s="95"/>
      <c r="B117" s="41"/>
      <c r="C117" s="5" t="s">
        <v>130</v>
      </c>
      <c r="D117" s="15">
        <f>IF(ISBLANK(C117),0,VLOOKUP(C117,Tableau1[],2,0))</f>
        <v>0</v>
      </c>
      <c r="E117" s="14">
        <f>IF(ISBLANK(C117),0,VLOOKUP(C117,Tableau1[],7,0))</f>
        <v>2</v>
      </c>
      <c r="F117" s="21">
        <f t="shared" si="9"/>
        <v>8.6666666666666661E-6</v>
      </c>
      <c r="G117" s="76" t="str">
        <f>IFERROR(IF(G$4=$D117,"x",IF(AND(((G$4-$D117)/VLOOKUP($C117,Tableau1[],6,0))=INT(((G$4-$D117)/VLOOKUP($C117,Tableau1[],6,0))),$C117&lt;&gt;""),"S","")),"")</f>
        <v/>
      </c>
      <c r="H117" s="74" t="str">
        <f>IFERROR(IF(H$4=$D117,"x",IF(AND(((H$4-$D117)/VLOOKUP($C117,Tableau1[],6,0))=INT(((H$4-$D117)/VLOOKUP($C117,Tableau1[],6,0))),$C117&lt;&gt;""),"S","")),"")</f>
        <v/>
      </c>
      <c r="I117" s="74" t="str">
        <f>IFERROR(IF(I$4=$D117,"x",IF(AND(((I$4-$D117)/VLOOKUP($C117,Tableau1[],6,0))=INT(((I$4-$D117)/VLOOKUP($C117,Tableau1[],6,0))),$C117&lt;&gt;""),"S","")),"")</f>
        <v/>
      </c>
      <c r="J117" s="74" t="str">
        <f>IFERROR(IF(J$4=$D117,"x",IF(AND(((J$4-$D117)/VLOOKUP($C117,Tableau1[],6,0))=INT(((J$4-$D117)/VLOOKUP($C117,Tableau1[],6,0))),$C117&lt;&gt;""),"S","")),"")</f>
        <v/>
      </c>
      <c r="K117" s="74" t="str">
        <f>IFERROR(IF(K$4=$D117,"x",IF(AND(((K$4-$D117)/VLOOKUP($C117,Tableau1[],6,0))=INT(((K$4-$D117)/VLOOKUP($C117,Tableau1[],6,0))),$C117&lt;&gt;""),"S","")),"")</f>
        <v/>
      </c>
      <c r="L117" s="74" t="str">
        <f>IFERROR(IF(L$4=$D117,"x",IF(AND(((L$4-$D117)/VLOOKUP($C117,Tableau1[],6,0))=INT(((L$4-$D117)/VLOOKUP($C117,Tableau1[],6,0))),$C117&lt;&gt;""),"S","")),"")</f>
        <v>S</v>
      </c>
      <c r="M117" s="74" t="str">
        <f>IFERROR(IF(M$4=$D117,"x",IF(AND(((M$4-$D117)/VLOOKUP($C117,Tableau1[],6,0))=INT(((M$4-$D117)/VLOOKUP($C117,Tableau1[],6,0))),$C117&lt;&gt;""),"S","")),"")</f>
        <v/>
      </c>
      <c r="N117" s="74" t="str">
        <f>IFERROR(IF(N$4=$D117,"x",IF(AND(((N$4-$D117)/VLOOKUP($C117,Tableau1[],6,0))=INT(((N$4-$D117)/VLOOKUP($C117,Tableau1[],6,0))),$C117&lt;&gt;""),"S","")),"")</f>
        <v/>
      </c>
      <c r="O117" s="74" t="str">
        <f>IFERROR(IF(O$4=$D117,"x",IF(AND(((O$4-$D117)/VLOOKUP($C117,Tableau1[],6,0))=INT(((O$4-$D117)/VLOOKUP($C117,Tableau1[],6,0))),$C117&lt;&gt;""),"S","")),"")</f>
        <v/>
      </c>
      <c r="P117" s="74" t="str">
        <f>IFERROR(IF(P$4=$D117,"x",IF(AND(((P$4-$D117)/VLOOKUP($C117,Tableau1[],6,0))=INT(((P$4-$D117)/VLOOKUP($C117,Tableau1[],6,0))),$C117&lt;&gt;""),"S","")),"")</f>
        <v/>
      </c>
      <c r="Q117" s="74" t="str">
        <f>IFERROR(IF(Q$4=$D117,"x",IF(AND(((Q$4-$D117)/VLOOKUP($C117,Tableau1[],6,0))=INT(((Q$4-$D117)/VLOOKUP($C117,Tableau1[],6,0))),$C117&lt;&gt;""),"S","")),"")</f>
        <v/>
      </c>
      <c r="R117" s="74" t="str">
        <f>IFERROR(IF(R$4=$D117,"x",IF(AND(((R$4-$D117)/VLOOKUP($C117,Tableau1[],6,0))=INT(((R$4-$D117)/VLOOKUP($C117,Tableau1[],6,0))),$C117&lt;&gt;""),"S","")),"")</f>
        <v/>
      </c>
      <c r="S117" s="74" t="str">
        <f>IFERROR(IF(S$4=$D117,"x",IF(AND(((S$4-$D117)/VLOOKUP($C117,Tableau1[],6,0))=INT(((S$4-$D117)/VLOOKUP($C117,Tableau1[],6,0))),$C117&lt;&gt;""),"S","")),"")</f>
        <v>S</v>
      </c>
      <c r="T117" s="74" t="str">
        <f>IFERROR(IF(T$4=$D117,"x",IF(AND(((T$4-$D117)/VLOOKUP($C117,Tableau1[],6,0))=INT(((T$4-$D117)/VLOOKUP($C117,Tableau1[],6,0))),$C117&lt;&gt;""),"S","")),"")</f>
        <v/>
      </c>
      <c r="U117" s="74" t="str">
        <f>IFERROR(IF(U$4=$D117,"x",IF(AND(((U$4-$D117)/VLOOKUP($C117,Tableau1[],6,0))=INT(((U$4-$D117)/VLOOKUP($C117,Tableau1[],6,0))),$C117&lt;&gt;""),"S","")),"")</f>
        <v/>
      </c>
      <c r="V117" s="74" t="str">
        <f>IFERROR(IF(V$4=$D117,"x",IF(AND(((V$4-$D117)/VLOOKUP($C117,Tableau1[],6,0))=INT(((V$4-$D117)/VLOOKUP($C117,Tableau1[],6,0))),$C117&lt;&gt;""),"S","")),"")</f>
        <v/>
      </c>
      <c r="W117" s="74" t="str">
        <f>IFERROR(IF(W$4=$D117,"x",IF(AND(((W$4-$D117)/VLOOKUP($C117,Tableau1[],6,0))=INT(((W$4-$D117)/VLOOKUP($C117,Tableau1[],6,0))),$C117&lt;&gt;""),"S","")),"")</f>
        <v/>
      </c>
      <c r="X117" s="74" t="str">
        <f>IFERROR(IF(X$4=$D117,"x",IF(AND(((X$4-$D117)/VLOOKUP($C117,Tableau1[],6,0))=INT(((X$4-$D117)/VLOOKUP($C117,Tableau1[],6,0))),$C117&lt;&gt;""),"S","")),"")</f>
        <v/>
      </c>
      <c r="Y117" s="74" t="str">
        <f>IFERROR(IF(Y$4=$D117,"x",IF(AND(((Y$4-$D117)/VLOOKUP($C117,Tableau1[],6,0))=INT(((Y$4-$D117)/VLOOKUP($C117,Tableau1[],6,0))),$C117&lt;&gt;""),"S","")),"")</f>
        <v/>
      </c>
      <c r="Z117" s="74" t="str">
        <f>IFERROR(IF(Z$4=$D117,"x",IF(AND(((Z$4-$D117)/VLOOKUP($C117,Tableau1[],6,0))=INT(((Z$4-$D117)/VLOOKUP($C117,Tableau1[],6,0))),$C117&lt;&gt;""),"S","")),"")</f>
        <v>S</v>
      </c>
      <c r="AA117" s="74" t="str">
        <f>IFERROR(IF(AA$4=$D117,"x",IF(AND(((AA$4-$D117)/VLOOKUP($C117,Tableau1[],6,0))=INT(((AA$4-$D117)/VLOOKUP($C117,Tableau1[],6,0))),$C117&lt;&gt;""),"S","")),"")</f>
        <v/>
      </c>
      <c r="AB117" s="74" t="str">
        <f>IFERROR(IF(AB$4=$D117,"x",IF(AND(((AB$4-$D117)/VLOOKUP($C117,Tableau1[],6,0))=INT(((AB$4-$D117)/VLOOKUP($C117,Tableau1[],6,0))),$C117&lt;&gt;""),"S","")),"")</f>
        <v/>
      </c>
      <c r="AC117" s="74" t="str">
        <f>IFERROR(IF(AC$4=$D117,"x",IF(AND(((AC$4-$D117)/VLOOKUP($C117,Tableau1[],6,0))=INT(((AC$4-$D117)/VLOOKUP($C117,Tableau1[],6,0))),$C117&lt;&gt;""),"S","")),"")</f>
        <v/>
      </c>
      <c r="AD117" s="74" t="str">
        <f>IFERROR(IF(AD$4=$D117,"x",IF(AND(((AD$4-$D117)/VLOOKUP($C117,Tableau1[],6,0))=INT(((AD$4-$D117)/VLOOKUP($C117,Tableau1[],6,0))),$C117&lt;&gt;""),"S","")),"")</f>
        <v/>
      </c>
      <c r="AE117" s="74" t="str">
        <f>IFERROR(IF(AE$4=$D117,"x",IF(AND(((AE$4-$D117)/VLOOKUP($C117,Tableau1[],6,0))=INT(((AE$4-$D117)/VLOOKUP($C117,Tableau1[],6,0))),$C117&lt;&gt;""),"S","")),"")</f>
        <v/>
      </c>
      <c r="AF117" s="74" t="str">
        <f>IFERROR(IF(AF$4=$D117,"x",IF(AND(((AF$4-$D117)/VLOOKUP($C117,Tableau1[],6,0))=INT(((AF$4-$D117)/VLOOKUP($C117,Tableau1[],6,0))),$C117&lt;&gt;""),"S","")),"")</f>
        <v/>
      </c>
      <c r="AG117" s="74" t="str">
        <f>IFERROR(IF(AG$4=$D117,"x",IF(AND(((AG$4-$D117)/VLOOKUP($C117,Tableau1[],6,0))=INT(((AG$4-$D117)/VLOOKUP($C117,Tableau1[],6,0))),$C117&lt;&gt;""),"S","")),"")</f>
        <v>S</v>
      </c>
      <c r="AH117" s="90" t="str">
        <f>IFERROR(IF(AH$4=$D117,"x",IF(AND(((AH$4-$D117)/VLOOKUP($C117,Tableau1[],6,0))=INT(((AH$4-$D117)/VLOOKUP($C117,Tableau1[],6,0))),$C117&lt;&gt;""),"S","")),"")</f>
        <v/>
      </c>
    </row>
    <row r="118" spans="1:34" x14ac:dyDescent="0.25">
      <c r="A118" s="95"/>
      <c r="B118" s="41"/>
      <c r="C118" s="5" t="s">
        <v>131</v>
      </c>
      <c r="D118" s="22">
        <f>IF(ISBLANK(C118),0,VLOOKUP(C118,Tableau1[],2,0))</f>
        <v>0</v>
      </c>
      <c r="E118" s="23">
        <f>IF(ISBLANK(C118),0,VLOOKUP(C118,Tableau1[],7,0))</f>
        <v>2</v>
      </c>
      <c r="F118" s="24">
        <f t="shared" si="9"/>
        <v>8.6666666666666661E-6</v>
      </c>
      <c r="G118" s="77" t="str">
        <f>IFERROR(IF(G$4=$D118,"x",IF(AND(((G$4-$D118)/VLOOKUP($C118,Tableau1[],6,0))=INT(((G$4-$D118)/VLOOKUP($C118,Tableau1[],6,0))),$C118&lt;&gt;""),"S","")),"")</f>
        <v/>
      </c>
      <c r="H118" s="78" t="str">
        <f>IFERROR(IF(H$4=$D118,"x",IF(AND(((H$4-$D118)/VLOOKUP($C118,Tableau1[],6,0))=INT(((H$4-$D118)/VLOOKUP($C118,Tableau1[],6,0))),$C118&lt;&gt;""),"S","")),"")</f>
        <v/>
      </c>
      <c r="I118" s="78" t="str">
        <f>IFERROR(IF(I$4=$D118,"x",IF(AND(((I$4-$D118)/VLOOKUP($C118,Tableau1[],6,0))=INT(((I$4-$D118)/VLOOKUP($C118,Tableau1[],6,0))),$C118&lt;&gt;""),"S","")),"")</f>
        <v/>
      </c>
      <c r="J118" s="78" t="str">
        <f>IFERROR(IF(J$4=$D118,"x",IF(AND(((J$4-$D118)/VLOOKUP($C118,Tableau1[],6,0))=INT(((J$4-$D118)/VLOOKUP($C118,Tableau1[],6,0))),$C118&lt;&gt;""),"S","")),"")</f>
        <v/>
      </c>
      <c r="K118" s="78" t="str">
        <f>IFERROR(IF(K$4=$D118,"x",IF(AND(((K$4-$D118)/VLOOKUP($C118,Tableau1[],6,0))=INT(((K$4-$D118)/VLOOKUP($C118,Tableau1[],6,0))),$C118&lt;&gt;""),"S","")),"")</f>
        <v/>
      </c>
      <c r="L118" s="78" t="str">
        <f>IFERROR(IF(L$4=$D118,"x",IF(AND(((L$4-$D118)/VLOOKUP($C118,Tableau1[],6,0))=INT(((L$4-$D118)/VLOOKUP($C118,Tableau1[],6,0))),$C118&lt;&gt;""),"S","")),"")</f>
        <v>S</v>
      </c>
      <c r="M118" s="78" t="str">
        <f>IFERROR(IF(M$4=$D118,"x",IF(AND(((M$4-$D118)/VLOOKUP($C118,Tableau1[],6,0))=INT(((M$4-$D118)/VLOOKUP($C118,Tableau1[],6,0))),$C118&lt;&gt;""),"S","")),"")</f>
        <v/>
      </c>
      <c r="N118" s="78" t="str">
        <f>IFERROR(IF(N$4=$D118,"x",IF(AND(((N$4-$D118)/VLOOKUP($C118,Tableau1[],6,0))=INT(((N$4-$D118)/VLOOKUP($C118,Tableau1[],6,0))),$C118&lt;&gt;""),"S","")),"")</f>
        <v/>
      </c>
      <c r="O118" s="78" t="str">
        <f>IFERROR(IF(O$4=$D118,"x",IF(AND(((O$4-$D118)/VLOOKUP($C118,Tableau1[],6,0))=INT(((O$4-$D118)/VLOOKUP($C118,Tableau1[],6,0))),$C118&lt;&gt;""),"S","")),"")</f>
        <v/>
      </c>
      <c r="P118" s="78" t="str">
        <f>IFERROR(IF(P$4=$D118,"x",IF(AND(((P$4-$D118)/VLOOKUP($C118,Tableau1[],6,0))=INT(((P$4-$D118)/VLOOKUP($C118,Tableau1[],6,0))),$C118&lt;&gt;""),"S","")),"")</f>
        <v/>
      </c>
      <c r="Q118" s="78" t="str">
        <f>IFERROR(IF(Q$4=$D118,"x",IF(AND(((Q$4-$D118)/VLOOKUP($C118,Tableau1[],6,0))=INT(((Q$4-$D118)/VLOOKUP($C118,Tableau1[],6,0))),$C118&lt;&gt;""),"S","")),"")</f>
        <v/>
      </c>
      <c r="R118" s="78" t="str">
        <f>IFERROR(IF(R$4=$D118,"x",IF(AND(((R$4-$D118)/VLOOKUP($C118,Tableau1[],6,0))=INT(((R$4-$D118)/VLOOKUP($C118,Tableau1[],6,0))),$C118&lt;&gt;""),"S","")),"")</f>
        <v/>
      </c>
      <c r="S118" s="78" t="str">
        <f>IFERROR(IF(S$4=$D118,"x",IF(AND(((S$4-$D118)/VLOOKUP($C118,Tableau1[],6,0))=INT(((S$4-$D118)/VLOOKUP($C118,Tableau1[],6,0))),$C118&lt;&gt;""),"S","")),"")</f>
        <v>S</v>
      </c>
      <c r="T118" s="78" t="str">
        <f>IFERROR(IF(T$4=$D118,"x",IF(AND(((T$4-$D118)/VLOOKUP($C118,Tableau1[],6,0))=INT(((T$4-$D118)/VLOOKUP($C118,Tableau1[],6,0))),$C118&lt;&gt;""),"S","")),"")</f>
        <v/>
      </c>
      <c r="U118" s="78" t="str">
        <f>IFERROR(IF(U$4=$D118,"x",IF(AND(((U$4-$D118)/VLOOKUP($C118,Tableau1[],6,0))=INT(((U$4-$D118)/VLOOKUP($C118,Tableau1[],6,0))),$C118&lt;&gt;""),"S","")),"")</f>
        <v/>
      </c>
      <c r="V118" s="78" t="str">
        <f>IFERROR(IF(V$4=$D118,"x",IF(AND(((V$4-$D118)/VLOOKUP($C118,Tableau1[],6,0))=INT(((V$4-$D118)/VLOOKUP($C118,Tableau1[],6,0))),$C118&lt;&gt;""),"S","")),"")</f>
        <v/>
      </c>
      <c r="W118" s="78" t="str">
        <f>IFERROR(IF(W$4=$D118,"x",IF(AND(((W$4-$D118)/VLOOKUP($C118,Tableau1[],6,0))=INT(((W$4-$D118)/VLOOKUP($C118,Tableau1[],6,0))),$C118&lt;&gt;""),"S","")),"")</f>
        <v/>
      </c>
      <c r="X118" s="78" t="str">
        <f>IFERROR(IF(X$4=$D118,"x",IF(AND(((X$4-$D118)/VLOOKUP($C118,Tableau1[],6,0))=INT(((X$4-$D118)/VLOOKUP($C118,Tableau1[],6,0))),$C118&lt;&gt;""),"S","")),"")</f>
        <v/>
      </c>
      <c r="Y118" s="78" t="str">
        <f>IFERROR(IF(Y$4=$D118,"x",IF(AND(((Y$4-$D118)/VLOOKUP($C118,Tableau1[],6,0))=INT(((Y$4-$D118)/VLOOKUP($C118,Tableau1[],6,0))),$C118&lt;&gt;""),"S","")),"")</f>
        <v/>
      </c>
      <c r="Z118" s="78" t="str">
        <f>IFERROR(IF(Z$4=$D118,"x",IF(AND(((Z$4-$D118)/VLOOKUP($C118,Tableau1[],6,0))=INT(((Z$4-$D118)/VLOOKUP($C118,Tableau1[],6,0))),$C118&lt;&gt;""),"S","")),"")</f>
        <v>S</v>
      </c>
      <c r="AA118" s="78" t="str">
        <f>IFERROR(IF(AA$4=$D118,"x",IF(AND(((AA$4-$D118)/VLOOKUP($C118,Tableau1[],6,0))=INT(((AA$4-$D118)/VLOOKUP($C118,Tableau1[],6,0))),$C118&lt;&gt;""),"S","")),"")</f>
        <v/>
      </c>
      <c r="AB118" s="78" t="str">
        <f>IFERROR(IF(AB$4=$D118,"x",IF(AND(((AB$4-$D118)/VLOOKUP($C118,Tableau1[],6,0))=INT(((AB$4-$D118)/VLOOKUP($C118,Tableau1[],6,0))),$C118&lt;&gt;""),"S","")),"")</f>
        <v/>
      </c>
      <c r="AC118" s="78" t="str">
        <f>IFERROR(IF(AC$4=$D118,"x",IF(AND(((AC$4-$D118)/VLOOKUP($C118,Tableau1[],6,0))=INT(((AC$4-$D118)/VLOOKUP($C118,Tableau1[],6,0))),$C118&lt;&gt;""),"S","")),"")</f>
        <v/>
      </c>
      <c r="AD118" s="78" t="str">
        <f>IFERROR(IF(AD$4=$D118,"x",IF(AND(((AD$4-$D118)/VLOOKUP($C118,Tableau1[],6,0))=INT(((AD$4-$D118)/VLOOKUP($C118,Tableau1[],6,0))),$C118&lt;&gt;""),"S","")),"")</f>
        <v/>
      </c>
      <c r="AE118" s="78" t="str">
        <f>IFERROR(IF(AE$4=$D118,"x",IF(AND(((AE$4-$D118)/VLOOKUP($C118,Tableau1[],6,0))=INT(((AE$4-$D118)/VLOOKUP($C118,Tableau1[],6,0))),$C118&lt;&gt;""),"S","")),"")</f>
        <v/>
      </c>
      <c r="AF118" s="78" t="str">
        <f>IFERROR(IF(AF$4=$D118,"x",IF(AND(((AF$4-$D118)/VLOOKUP($C118,Tableau1[],6,0))=INT(((AF$4-$D118)/VLOOKUP($C118,Tableau1[],6,0))),$C118&lt;&gt;""),"S","")),"")</f>
        <v/>
      </c>
      <c r="AG118" s="78" t="str">
        <f>IFERROR(IF(AG$4=$D118,"x",IF(AND(((AG$4-$D118)/VLOOKUP($C118,Tableau1[],6,0))=INT(((AG$4-$D118)/VLOOKUP($C118,Tableau1[],6,0))),$C118&lt;&gt;""),"S","")),"")</f>
        <v>S</v>
      </c>
      <c r="AH118" s="91" t="str">
        <f>IFERROR(IF(AH$4=$D118,"x",IF(AND(((AH$4-$D118)/VLOOKUP($C118,Tableau1[],6,0))=INT(((AH$4-$D118)/VLOOKUP($C118,Tableau1[],6,0))),$C118&lt;&gt;""),"S","")),"")</f>
        <v/>
      </c>
    </row>
    <row r="119" spans="1:34" x14ac:dyDescent="0.25">
      <c r="A119" s="95"/>
      <c r="B119" s="41"/>
      <c r="C119" s="5" t="s">
        <v>132</v>
      </c>
      <c r="D119" s="15">
        <f>IF(ISBLANK(C119),0,VLOOKUP(C119,Tableau1[],2,0))</f>
        <v>0</v>
      </c>
      <c r="E119" s="14">
        <f>IF(ISBLANK(C119),0,VLOOKUP(C119,Tableau1[],7,0))</f>
        <v>5</v>
      </c>
      <c r="F119" s="21">
        <f t="shared" si="9"/>
        <v>2.1666666666666667E-5</v>
      </c>
      <c r="G119" s="76" t="str">
        <f>IFERROR(IF(G$4=$D119,"x",IF(AND(((G$4-$D119)/VLOOKUP($C119,Tableau1[],6,0))=INT(((G$4-$D119)/VLOOKUP($C119,Tableau1[],6,0))),$C119&lt;&gt;""),"S","")),"")</f>
        <v/>
      </c>
      <c r="H119" s="74" t="str">
        <f>IFERROR(IF(H$4=$D119,"x",IF(AND(((H$4-$D119)/VLOOKUP($C119,Tableau1[],6,0))=INT(((H$4-$D119)/VLOOKUP($C119,Tableau1[],6,0))),$C119&lt;&gt;""),"S","")),"")</f>
        <v/>
      </c>
      <c r="I119" s="74" t="str">
        <f>IFERROR(IF(I$4=$D119,"x",IF(AND(((I$4-$D119)/VLOOKUP($C119,Tableau1[],6,0))=INT(((I$4-$D119)/VLOOKUP($C119,Tableau1[],6,0))),$C119&lt;&gt;""),"S","")),"")</f>
        <v/>
      </c>
      <c r="J119" s="74" t="str">
        <f>IFERROR(IF(J$4=$D119,"x",IF(AND(((J$4-$D119)/VLOOKUP($C119,Tableau1[],6,0))=INT(((J$4-$D119)/VLOOKUP($C119,Tableau1[],6,0))),$C119&lt;&gt;""),"S","")),"")</f>
        <v/>
      </c>
      <c r="K119" s="74" t="str">
        <f>IFERROR(IF(K$4=$D119,"x",IF(AND(((K$4-$D119)/VLOOKUP($C119,Tableau1[],6,0))=INT(((K$4-$D119)/VLOOKUP($C119,Tableau1[],6,0))),$C119&lt;&gt;""),"S","")),"")</f>
        <v/>
      </c>
      <c r="L119" s="74" t="str">
        <f>IFERROR(IF(L$4=$D119,"x",IF(AND(((L$4-$D119)/VLOOKUP($C119,Tableau1[],6,0))=INT(((L$4-$D119)/VLOOKUP($C119,Tableau1[],6,0))),$C119&lt;&gt;""),"S","")),"")</f>
        <v>S</v>
      </c>
      <c r="M119" s="74" t="str">
        <f>IFERROR(IF(M$4=$D119,"x",IF(AND(((M$4-$D119)/VLOOKUP($C119,Tableau1[],6,0))=INT(((M$4-$D119)/VLOOKUP($C119,Tableau1[],6,0))),$C119&lt;&gt;""),"S","")),"")</f>
        <v/>
      </c>
      <c r="N119" s="74" t="str">
        <f>IFERROR(IF(N$4=$D119,"x",IF(AND(((N$4-$D119)/VLOOKUP($C119,Tableau1[],6,0))=INT(((N$4-$D119)/VLOOKUP($C119,Tableau1[],6,0))),$C119&lt;&gt;""),"S","")),"")</f>
        <v/>
      </c>
      <c r="O119" s="74" t="str">
        <f>IFERROR(IF(O$4=$D119,"x",IF(AND(((O$4-$D119)/VLOOKUP($C119,Tableau1[],6,0))=INT(((O$4-$D119)/VLOOKUP($C119,Tableau1[],6,0))),$C119&lt;&gt;""),"S","")),"")</f>
        <v/>
      </c>
      <c r="P119" s="74" t="str">
        <f>IFERROR(IF(P$4=$D119,"x",IF(AND(((P$4-$D119)/VLOOKUP($C119,Tableau1[],6,0))=INT(((P$4-$D119)/VLOOKUP($C119,Tableau1[],6,0))),$C119&lt;&gt;""),"S","")),"")</f>
        <v/>
      </c>
      <c r="Q119" s="74" t="str">
        <f>IFERROR(IF(Q$4=$D119,"x",IF(AND(((Q$4-$D119)/VLOOKUP($C119,Tableau1[],6,0))=INT(((Q$4-$D119)/VLOOKUP($C119,Tableau1[],6,0))),$C119&lt;&gt;""),"S","")),"")</f>
        <v/>
      </c>
      <c r="R119" s="74" t="str">
        <f>IFERROR(IF(R$4=$D119,"x",IF(AND(((R$4-$D119)/VLOOKUP($C119,Tableau1[],6,0))=INT(((R$4-$D119)/VLOOKUP($C119,Tableau1[],6,0))),$C119&lt;&gt;""),"S","")),"")</f>
        <v/>
      </c>
      <c r="S119" s="74" t="str">
        <f>IFERROR(IF(S$4=$D119,"x",IF(AND(((S$4-$D119)/VLOOKUP($C119,Tableau1[],6,0))=INT(((S$4-$D119)/VLOOKUP($C119,Tableau1[],6,0))),$C119&lt;&gt;""),"S","")),"")</f>
        <v>S</v>
      </c>
      <c r="T119" s="74" t="str">
        <f>IFERROR(IF(T$4=$D119,"x",IF(AND(((T$4-$D119)/VLOOKUP($C119,Tableau1[],6,0))=INT(((T$4-$D119)/VLOOKUP($C119,Tableau1[],6,0))),$C119&lt;&gt;""),"S","")),"")</f>
        <v/>
      </c>
      <c r="U119" s="74" t="str">
        <f>IFERROR(IF(U$4=$D119,"x",IF(AND(((U$4-$D119)/VLOOKUP($C119,Tableau1[],6,0))=INT(((U$4-$D119)/VLOOKUP($C119,Tableau1[],6,0))),$C119&lt;&gt;""),"S","")),"")</f>
        <v/>
      </c>
      <c r="V119" s="74" t="str">
        <f>IFERROR(IF(V$4=$D119,"x",IF(AND(((V$4-$D119)/VLOOKUP($C119,Tableau1[],6,0))=INT(((V$4-$D119)/VLOOKUP($C119,Tableau1[],6,0))),$C119&lt;&gt;""),"S","")),"")</f>
        <v/>
      </c>
      <c r="W119" s="74" t="str">
        <f>IFERROR(IF(W$4=$D119,"x",IF(AND(((W$4-$D119)/VLOOKUP($C119,Tableau1[],6,0))=INT(((W$4-$D119)/VLOOKUP($C119,Tableau1[],6,0))),$C119&lt;&gt;""),"S","")),"")</f>
        <v/>
      </c>
      <c r="X119" s="74" t="str">
        <f>IFERROR(IF(X$4=$D119,"x",IF(AND(((X$4-$D119)/VLOOKUP($C119,Tableau1[],6,0))=INT(((X$4-$D119)/VLOOKUP($C119,Tableau1[],6,0))),$C119&lt;&gt;""),"S","")),"")</f>
        <v/>
      </c>
      <c r="Y119" s="74" t="str">
        <f>IFERROR(IF(Y$4=$D119,"x",IF(AND(((Y$4-$D119)/VLOOKUP($C119,Tableau1[],6,0))=INT(((Y$4-$D119)/VLOOKUP($C119,Tableau1[],6,0))),$C119&lt;&gt;""),"S","")),"")</f>
        <v/>
      </c>
      <c r="Z119" s="74" t="str">
        <f>IFERROR(IF(Z$4=$D119,"x",IF(AND(((Z$4-$D119)/VLOOKUP($C119,Tableau1[],6,0))=INT(((Z$4-$D119)/VLOOKUP($C119,Tableau1[],6,0))),$C119&lt;&gt;""),"S","")),"")</f>
        <v>S</v>
      </c>
      <c r="AA119" s="74" t="str">
        <f>IFERROR(IF(AA$4=$D119,"x",IF(AND(((AA$4-$D119)/VLOOKUP($C119,Tableau1[],6,0))=INT(((AA$4-$D119)/VLOOKUP($C119,Tableau1[],6,0))),$C119&lt;&gt;""),"S","")),"")</f>
        <v/>
      </c>
      <c r="AB119" s="74" t="str">
        <f>IFERROR(IF(AB$4=$D119,"x",IF(AND(((AB$4-$D119)/VLOOKUP($C119,Tableau1[],6,0))=INT(((AB$4-$D119)/VLOOKUP($C119,Tableau1[],6,0))),$C119&lt;&gt;""),"S","")),"")</f>
        <v/>
      </c>
      <c r="AC119" s="74" t="str">
        <f>IFERROR(IF(AC$4=$D119,"x",IF(AND(((AC$4-$D119)/VLOOKUP($C119,Tableau1[],6,0))=INT(((AC$4-$D119)/VLOOKUP($C119,Tableau1[],6,0))),$C119&lt;&gt;""),"S","")),"")</f>
        <v/>
      </c>
      <c r="AD119" s="74" t="str">
        <f>IFERROR(IF(AD$4=$D119,"x",IF(AND(((AD$4-$D119)/VLOOKUP($C119,Tableau1[],6,0))=INT(((AD$4-$D119)/VLOOKUP($C119,Tableau1[],6,0))),$C119&lt;&gt;""),"S","")),"")</f>
        <v/>
      </c>
      <c r="AE119" s="74" t="str">
        <f>IFERROR(IF(AE$4=$D119,"x",IF(AND(((AE$4-$D119)/VLOOKUP($C119,Tableau1[],6,0))=INT(((AE$4-$D119)/VLOOKUP($C119,Tableau1[],6,0))),$C119&lt;&gt;""),"S","")),"")</f>
        <v/>
      </c>
      <c r="AF119" s="74" t="str">
        <f>IFERROR(IF(AF$4=$D119,"x",IF(AND(((AF$4-$D119)/VLOOKUP($C119,Tableau1[],6,0))=INT(((AF$4-$D119)/VLOOKUP($C119,Tableau1[],6,0))),$C119&lt;&gt;""),"S","")),"")</f>
        <v/>
      </c>
      <c r="AG119" s="74" t="str">
        <f>IFERROR(IF(AG$4=$D119,"x",IF(AND(((AG$4-$D119)/VLOOKUP($C119,Tableau1[],6,0))=INT(((AG$4-$D119)/VLOOKUP($C119,Tableau1[],6,0))),$C119&lt;&gt;""),"S","")),"")</f>
        <v>S</v>
      </c>
      <c r="AH119" s="90" t="str">
        <f>IFERROR(IF(AH$4=$D119,"x",IF(AND(((AH$4-$D119)/VLOOKUP($C119,Tableau1[],6,0))=INT(((AH$4-$D119)/VLOOKUP($C119,Tableau1[],6,0))),$C119&lt;&gt;""),"S","")),"")</f>
        <v/>
      </c>
    </row>
    <row r="120" spans="1:34" x14ac:dyDescent="0.25">
      <c r="A120" s="95"/>
      <c r="B120" s="41"/>
      <c r="C120" s="5" t="s">
        <v>133</v>
      </c>
      <c r="D120" s="15">
        <f>IF(ISBLANK(C120),0,VLOOKUP(C120,Tableau1[],2,0))</f>
        <v>0</v>
      </c>
      <c r="E120" s="14">
        <f>IF(ISBLANK(C120),0,VLOOKUP(C120,Tableau1[],7,0))</f>
        <v>5</v>
      </c>
      <c r="F120" s="21">
        <f t="shared" si="9"/>
        <v>2.1666666666666667E-5</v>
      </c>
      <c r="G120" s="76" t="str">
        <f>IFERROR(IF(G$4=$D120,"x",IF(AND(((G$4-$D120)/VLOOKUP($C120,Tableau1[],6,0))=INT(((G$4-$D120)/VLOOKUP($C120,Tableau1[],6,0))),$C120&lt;&gt;""),"S","")),"")</f>
        <v/>
      </c>
      <c r="H120" s="74" t="str">
        <f>IFERROR(IF(H$4=$D120,"x",IF(AND(((H$4-$D120)/VLOOKUP($C120,Tableau1[],6,0))=INT(((H$4-$D120)/VLOOKUP($C120,Tableau1[],6,0))),$C120&lt;&gt;""),"S","")),"")</f>
        <v/>
      </c>
      <c r="I120" s="74" t="str">
        <f>IFERROR(IF(I$4=$D120,"x",IF(AND(((I$4-$D120)/VLOOKUP($C120,Tableau1[],6,0))=INT(((I$4-$D120)/VLOOKUP($C120,Tableau1[],6,0))),$C120&lt;&gt;""),"S","")),"")</f>
        <v/>
      </c>
      <c r="J120" s="74" t="str">
        <f>IFERROR(IF(J$4=$D120,"x",IF(AND(((J$4-$D120)/VLOOKUP($C120,Tableau1[],6,0))=INT(((J$4-$D120)/VLOOKUP($C120,Tableau1[],6,0))),$C120&lt;&gt;""),"S","")),"")</f>
        <v/>
      </c>
      <c r="K120" s="74" t="str">
        <f>IFERROR(IF(K$4=$D120,"x",IF(AND(((K$4-$D120)/VLOOKUP($C120,Tableau1[],6,0))=INT(((K$4-$D120)/VLOOKUP($C120,Tableau1[],6,0))),$C120&lt;&gt;""),"S","")),"")</f>
        <v/>
      </c>
      <c r="L120" s="74" t="str">
        <f>IFERROR(IF(L$4=$D120,"x",IF(AND(((L$4-$D120)/VLOOKUP($C120,Tableau1[],6,0))=INT(((L$4-$D120)/VLOOKUP($C120,Tableau1[],6,0))),$C120&lt;&gt;""),"S","")),"")</f>
        <v>S</v>
      </c>
      <c r="M120" s="74" t="str">
        <f>IFERROR(IF(M$4=$D120,"x",IF(AND(((M$4-$D120)/VLOOKUP($C120,Tableau1[],6,0))=INT(((M$4-$D120)/VLOOKUP($C120,Tableau1[],6,0))),$C120&lt;&gt;""),"S","")),"")</f>
        <v/>
      </c>
      <c r="N120" s="74" t="str">
        <f>IFERROR(IF(N$4=$D120,"x",IF(AND(((N$4-$D120)/VLOOKUP($C120,Tableau1[],6,0))=INT(((N$4-$D120)/VLOOKUP($C120,Tableau1[],6,0))),$C120&lt;&gt;""),"S","")),"")</f>
        <v/>
      </c>
      <c r="O120" s="74" t="str">
        <f>IFERROR(IF(O$4=$D120,"x",IF(AND(((O$4-$D120)/VLOOKUP($C120,Tableau1[],6,0))=INT(((O$4-$D120)/VLOOKUP($C120,Tableau1[],6,0))),$C120&lt;&gt;""),"S","")),"")</f>
        <v/>
      </c>
      <c r="P120" s="74" t="str">
        <f>IFERROR(IF(P$4=$D120,"x",IF(AND(((P$4-$D120)/VLOOKUP($C120,Tableau1[],6,0))=INT(((P$4-$D120)/VLOOKUP($C120,Tableau1[],6,0))),$C120&lt;&gt;""),"S","")),"")</f>
        <v/>
      </c>
      <c r="Q120" s="74" t="str">
        <f>IFERROR(IF(Q$4=$D120,"x",IF(AND(((Q$4-$D120)/VLOOKUP($C120,Tableau1[],6,0))=INT(((Q$4-$D120)/VLOOKUP($C120,Tableau1[],6,0))),$C120&lt;&gt;""),"S","")),"")</f>
        <v/>
      </c>
      <c r="R120" s="74" t="str">
        <f>IFERROR(IF(R$4=$D120,"x",IF(AND(((R$4-$D120)/VLOOKUP($C120,Tableau1[],6,0))=INT(((R$4-$D120)/VLOOKUP($C120,Tableau1[],6,0))),$C120&lt;&gt;""),"S","")),"")</f>
        <v/>
      </c>
      <c r="S120" s="74" t="str">
        <f>IFERROR(IF(S$4=$D120,"x",IF(AND(((S$4-$D120)/VLOOKUP($C120,Tableau1[],6,0))=INT(((S$4-$D120)/VLOOKUP($C120,Tableau1[],6,0))),$C120&lt;&gt;""),"S","")),"")</f>
        <v>S</v>
      </c>
      <c r="T120" s="74" t="str">
        <f>IFERROR(IF(T$4=$D120,"x",IF(AND(((T$4-$D120)/VLOOKUP($C120,Tableau1[],6,0))=INT(((T$4-$D120)/VLOOKUP($C120,Tableau1[],6,0))),$C120&lt;&gt;""),"S","")),"")</f>
        <v/>
      </c>
      <c r="U120" s="74" t="str">
        <f>IFERROR(IF(U$4=$D120,"x",IF(AND(((U$4-$D120)/VLOOKUP($C120,Tableau1[],6,0))=INT(((U$4-$D120)/VLOOKUP($C120,Tableau1[],6,0))),$C120&lt;&gt;""),"S","")),"")</f>
        <v/>
      </c>
      <c r="V120" s="74" t="str">
        <f>IFERROR(IF(V$4=$D120,"x",IF(AND(((V$4-$D120)/VLOOKUP($C120,Tableau1[],6,0))=INT(((V$4-$D120)/VLOOKUP($C120,Tableau1[],6,0))),$C120&lt;&gt;""),"S","")),"")</f>
        <v/>
      </c>
      <c r="W120" s="74" t="str">
        <f>IFERROR(IF(W$4=$D120,"x",IF(AND(((W$4-$D120)/VLOOKUP($C120,Tableau1[],6,0))=INT(((W$4-$D120)/VLOOKUP($C120,Tableau1[],6,0))),$C120&lt;&gt;""),"S","")),"")</f>
        <v/>
      </c>
      <c r="X120" s="74" t="str">
        <f>IFERROR(IF(X$4=$D120,"x",IF(AND(((X$4-$D120)/VLOOKUP($C120,Tableau1[],6,0))=INT(((X$4-$D120)/VLOOKUP($C120,Tableau1[],6,0))),$C120&lt;&gt;""),"S","")),"")</f>
        <v/>
      </c>
      <c r="Y120" s="74" t="str">
        <f>IFERROR(IF(Y$4=$D120,"x",IF(AND(((Y$4-$D120)/VLOOKUP($C120,Tableau1[],6,0))=INT(((Y$4-$D120)/VLOOKUP($C120,Tableau1[],6,0))),$C120&lt;&gt;""),"S","")),"")</f>
        <v/>
      </c>
      <c r="Z120" s="74" t="str">
        <f>IFERROR(IF(Z$4=$D120,"x",IF(AND(((Z$4-$D120)/VLOOKUP($C120,Tableau1[],6,0))=INT(((Z$4-$D120)/VLOOKUP($C120,Tableau1[],6,0))),$C120&lt;&gt;""),"S","")),"")</f>
        <v>S</v>
      </c>
      <c r="AA120" s="74" t="str">
        <f>IFERROR(IF(AA$4=$D120,"x",IF(AND(((AA$4-$D120)/VLOOKUP($C120,Tableau1[],6,0))=INT(((AA$4-$D120)/VLOOKUP($C120,Tableau1[],6,0))),$C120&lt;&gt;""),"S","")),"")</f>
        <v/>
      </c>
      <c r="AB120" s="74" t="str">
        <f>IFERROR(IF(AB$4=$D120,"x",IF(AND(((AB$4-$D120)/VLOOKUP($C120,Tableau1[],6,0))=INT(((AB$4-$D120)/VLOOKUP($C120,Tableau1[],6,0))),$C120&lt;&gt;""),"S","")),"")</f>
        <v/>
      </c>
      <c r="AC120" s="74" t="str">
        <f>IFERROR(IF(AC$4=$D120,"x",IF(AND(((AC$4-$D120)/VLOOKUP($C120,Tableau1[],6,0))=INT(((AC$4-$D120)/VLOOKUP($C120,Tableau1[],6,0))),$C120&lt;&gt;""),"S","")),"")</f>
        <v/>
      </c>
      <c r="AD120" s="74" t="str">
        <f>IFERROR(IF(AD$4=$D120,"x",IF(AND(((AD$4-$D120)/VLOOKUP($C120,Tableau1[],6,0))=INT(((AD$4-$D120)/VLOOKUP($C120,Tableau1[],6,0))),$C120&lt;&gt;""),"S","")),"")</f>
        <v/>
      </c>
      <c r="AE120" s="74" t="str">
        <f>IFERROR(IF(AE$4=$D120,"x",IF(AND(((AE$4-$D120)/VLOOKUP($C120,Tableau1[],6,0))=INT(((AE$4-$D120)/VLOOKUP($C120,Tableau1[],6,0))),$C120&lt;&gt;""),"S","")),"")</f>
        <v/>
      </c>
      <c r="AF120" s="74" t="str">
        <f>IFERROR(IF(AF$4=$D120,"x",IF(AND(((AF$4-$D120)/VLOOKUP($C120,Tableau1[],6,0))=INT(((AF$4-$D120)/VLOOKUP($C120,Tableau1[],6,0))),$C120&lt;&gt;""),"S","")),"")</f>
        <v/>
      </c>
      <c r="AG120" s="74" t="str">
        <f>IFERROR(IF(AG$4=$D120,"x",IF(AND(((AG$4-$D120)/VLOOKUP($C120,Tableau1[],6,0))=INT(((AG$4-$D120)/VLOOKUP($C120,Tableau1[],6,0))),$C120&lt;&gt;""),"S","")),"")</f>
        <v>S</v>
      </c>
      <c r="AH120" s="90" t="str">
        <f>IFERROR(IF(AH$4=$D120,"x",IF(AND(((AH$4-$D120)/VLOOKUP($C120,Tableau1[],6,0))=INT(((AH$4-$D120)/VLOOKUP($C120,Tableau1[],6,0))),$C120&lt;&gt;""),"S","")),"")</f>
        <v/>
      </c>
    </row>
    <row r="121" spans="1:34" x14ac:dyDescent="0.25">
      <c r="A121" s="95"/>
      <c r="B121" s="41"/>
      <c r="C121" s="5" t="s">
        <v>134</v>
      </c>
      <c r="D121" s="15">
        <f>IF(ISBLANK(C121),0,VLOOKUP(C121,Tableau1[],2,0))</f>
        <v>0</v>
      </c>
      <c r="E121" s="14">
        <f>IF(ISBLANK(C121),0,VLOOKUP(C121,Tableau1[],7,0))</f>
        <v>5</v>
      </c>
      <c r="F121" s="21">
        <f t="shared" si="9"/>
        <v>2.1666666666666667E-5</v>
      </c>
      <c r="G121" s="76" t="str">
        <f>IFERROR(IF(G$4=$D121,"x",IF(AND(((G$4-$D121)/VLOOKUP($C121,Tableau1[],6,0))=INT(((G$4-$D121)/VLOOKUP($C121,Tableau1[],6,0))),$C121&lt;&gt;""),"S","")),"")</f>
        <v/>
      </c>
      <c r="H121" s="74" t="str">
        <f>IFERROR(IF(H$4=$D121,"x",IF(AND(((H$4-$D121)/VLOOKUP($C121,Tableau1[],6,0))=INT(((H$4-$D121)/VLOOKUP($C121,Tableau1[],6,0))),$C121&lt;&gt;""),"S","")),"")</f>
        <v/>
      </c>
      <c r="I121" s="74" t="str">
        <f>IFERROR(IF(I$4=$D121,"x",IF(AND(((I$4-$D121)/VLOOKUP($C121,Tableau1[],6,0))=INT(((I$4-$D121)/VLOOKUP($C121,Tableau1[],6,0))),$C121&lt;&gt;""),"S","")),"")</f>
        <v/>
      </c>
      <c r="J121" s="74" t="str">
        <f>IFERROR(IF(J$4=$D121,"x",IF(AND(((J$4-$D121)/VLOOKUP($C121,Tableau1[],6,0))=INT(((J$4-$D121)/VLOOKUP($C121,Tableau1[],6,0))),$C121&lt;&gt;""),"S","")),"")</f>
        <v/>
      </c>
      <c r="K121" s="74" t="str">
        <f>IFERROR(IF(K$4=$D121,"x",IF(AND(((K$4-$D121)/VLOOKUP($C121,Tableau1[],6,0))=INT(((K$4-$D121)/VLOOKUP($C121,Tableau1[],6,0))),$C121&lt;&gt;""),"S","")),"")</f>
        <v/>
      </c>
      <c r="L121" s="74" t="str">
        <f>IFERROR(IF(L$4=$D121,"x",IF(AND(((L$4-$D121)/VLOOKUP($C121,Tableau1[],6,0))=INT(((L$4-$D121)/VLOOKUP($C121,Tableau1[],6,0))),$C121&lt;&gt;""),"S","")),"")</f>
        <v>S</v>
      </c>
      <c r="M121" s="74" t="str">
        <f>IFERROR(IF(M$4=$D121,"x",IF(AND(((M$4-$D121)/VLOOKUP($C121,Tableau1[],6,0))=INT(((M$4-$D121)/VLOOKUP($C121,Tableau1[],6,0))),$C121&lt;&gt;""),"S","")),"")</f>
        <v/>
      </c>
      <c r="N121" s="74" t="str">
        <f>IFERROR(IF(N$4=$D121,"x",IF(AND(((N$4-$D121)/VLOOKUP($C121,Tableau1[],6,0))=INT(((N$4-$D121)/VLOOKUP($C121,Tableau1[],6,0))),$C121&lt;&gt;""),"S","")),"")</f>
        <v/>
      </c>
      <c r="O121" s="74" t="str">
        <f>IFERROR(IF(O$4=$D121,"x",IF(AND(((O$4-$D121)/VLOOKUP($C121,Tableau1[],6,0))=INT(((O$4-$D121)/VLOOKUP($C121,Tableau1[],6,0))),$C121&lt;&gt;""),"S","")),"")</f>
        <v/>
      </c>
      <c r="P121" s="74" t="str">
        <f>IFERROR(IF(P$4=$D121,"x",IF(AND(((P$4-$D121)/VLOOKUP($C121,Tableau1[],6,0))=INT(((P$4-$D121)/VLOOKUP($C121,Tableau1[],6,0))),$C121&lt;&gt;""),"S","")),"")</f>
        <v/>
      </c>
      <c r="Q121" s="74" t="str">
        <f>IFERROR(IF(Q$4=$D121,"x",IF(AND(((Q$4-$D121)/VLOOKUP($C121,Tableau1[],6,0))=INT(((Q$4-$D121)/VLOOKUP($C121,Tableau1[],6,0))),$C121&lt;&gt;""),"S","")),"")</f>
        <v/>
      </c>
      <c r="R121" s="74" t="str">
        <f>IFERROR(IF(R$4=$D121,"x",IF(AND(((R$4-$D121)/VLOOKUP($C121,Tableau1[],6,0))=INT(((R$4-$D121)/VLOOKUP($C121,Tableau1[],6,0))),$C121&lt;&gt;""),"S","")),"")</f>
        <v/>
      </c>
      <c r="S121" s="74" t="str">
        <f>IFERROR(IF(S$4=$D121,"x",IF(AND(((S$4-$D121)/VLOOKUP($C121,Tableau1[],6,0))=INT(((S$4-$D121)/VLOOKUP($C121,Tableau1[],6,0))),$C121&lt;&gt;""),"S","")),"")</f>
        <v>S</v>
      </c>
      <c r="T121" s="74" t="str">
        <f>IFERROR(IF(T$4=$D121,"x",IF(AND(((T$4-$D121)/VLOOKUP($C121,Tableau1[],6,0))=INT(((T$4-$D121)/VLOOKUP($C121,Tableau1[],6,0))),$C121&lt;&gt;""),"S","")),"")</f>
        <v/>
      </c>
      <c r="U121" s="74" t="str">
        <f>IFERROR(IF(U$4=$D121,"x",IF(AND(((U$4-$D121)/VLOOKUP($C121,Tableau1[],6,0))=INT(((U$4-$D121)/VLOOKUP($C121,Tableau1[],6,0))),$C121&lt;&gt;""),"S","")),"")</f>
        <v/>
      </c>
      <c r="V121" s="74" t="str">
        <f>IFERROR(IF(V$4=$D121,"x",IF(AND(((V$4-$D121)/VLOOKUP($C121,Tableau1[],6,0))=INT(((V$4-$D121)/VLOOKUP($C121,Tableau1[],6,0))),$C121&lt;&gt;""),"S","")),"")</f>
        <v/>
      </c>
      <c r="W121" s="74" t="str">
        <f>IFERROR(IF(W$4=$D121,"x",IF(AND(((W$4-$D121)/VLOOKUP($C121,Tableau1[],6,0))=INT(((W$4-$D121)/VLOOKUP($C121,Tableau1[],6,0))),$C121&lt;&gt;""),"S","")),"")</f>
        <v/>
      </c>
      <c r="X121" s="74" t="str">
        <f>IFERROR(IF(X$4=$D121,"x",IF(AND(((X$4-$D121)/VLOOKUP($C121,Tableau1[],6,0))=INT(((X$4-$D121)/VLOOKUP($C121,Tableau1[],6,0))),$C121&lt;&gt;""),"S","")),"")</f>
        <v/>
      </c>
      <c r="Y121" s="74" t="str">
        <f>IFERROR(IF(Y$4=$D121,"x",IF(AND(((Y$4-$D121)/VLOOKUP($C121,Tableau1[],6,0))=INT(((Y$4-$D121)/VLOOKUP($C121,Tableau1[],6,0))),$C121&lt;&gt;""),"S","")),"")</f>
        <v/>
      </c>
      <c r="Z121" s="74" t="str">
        <f>IFERROR(IF(Z$4=$D121,"x",IF(AND(((Z$4-$D121)/VLOOKUP($C121,Tableau1[],6,0))=INT(((Z$4-$D121)/VLOOKUP($C121,Tableau1[],6,0))),$C121&lt;&gt;""),"S","")),"")</f>
        <v>S</v>
      </c>
      <c r="AA121" s="74" t="str">
        <f>IFERROR(IF(AA$4=$D121,"x",IF(AND(((AA$4-$D121)/VLOOKUP($C121,Tableau1[],6,0))=INT(((AA$4-$D121)/VLOOKUP($C121,Tableau1[],6,0))),$C121&lt;&gt;""),"S","")),"")</f>
        <v/>
      </c>
      <c r="AB121" s="74" t="str">
        <f>IFERROR(IF(AB$4=$D121,"x",IF(AND(((AB$4-$D121)/VLOOKUP($C121,Tableau1[],6,0))=INT(((AB$4-$D121)/VLOOKUP($C121,Tableau1[],6,0))),$C121&lt;&gt;""),"S","")),"")</f>
        <v/>
      </c>
      <c r="AC121" s="74" t="str">
        <f>IFERROR(IF(AC$4=$D121,"x",IF(AND(((AC$4-$D121)/VLOOKUP($C121,Tableau1[],6,0))=INT(((AC$4-$D121)/VLOOKUP($C121,Tableau1[],6,0))),$C121&lt;&gt;""),"S","")),"")</f>
        <v/>
      </c>
      <c r="AD121" s="74" t="str">
        <f>IFERROR(IF(AD$4=$D121,"x",IF(AND(((AD$4-$D121)/VLOOKUP($C121,Tableau1[],6,0))=INT(((AD$4-$D121)/VLOOKUP($C121,Tableau1[],6,0))),$C121&lt;&gt;""),"S","")),"")</f>
        <v/>
      </c>
      <c r="AE121" s="74" t="str">
        <f>IFERROR(IF(AE$4=$D121,"x",IF(AND(((AE$4-$D121)/VLOOKUP($C121,Tableau1[],6,0))=INT(((AE$4-$D121)/VLOOKUP($C121,Tableau1[],6,0))),$C121&lt;&gt;""),"S","")),"")</f>
        <v/>
      </c>
      <c r="AF121" s="74" t="str">
        <f>IFERROR(IF(AF$4=$D121,"x",IF(AND(((AF$4-$D121)/VLOOKUP($C121,Tableau1[],6,0))=INT(((AF$4-$D121)/VLOOKUP($C121,Tableau1[],6,0))),$C121&lt;&gt;""),"S","")),"")</f>
        <v/>
      </c>
      <c r="AG121" s="74" t="str">
        <f>IFERROR(IF(AG$4=$D121,"x",IF(AND(((AG$4-$D121)/VLOOKUP($C121,Tableau1[],6,0))=INT(((AG$4-$D121)/VLOOKUP($C121,Tableau1[],6,0))),$C121&lt;&gt;""),"S","")),"")</f>
        <v>S</v>
      </c>
      <c r="AH121" s="90" t="str">
        <f>IFERROR(IF(AH$4=$D121,"x",IF(AND(((AH$4-$D121)/VLOOKUP($C121,Tableau1[],6,0))=INT(((AH$4-$D121)/VLOOKUP($C121,Tableau1[],6,0))),$C121&lt;&gt;""),"S","")),"")</f>
        <v/>
      </c>
    </row>
    <row r="122" spans="1:34" x14ac:dyDescent="0.25">
      <c r="A122" s="95"/>
      <c r="B122" s="41"/>
      <c r="C122" s="5" t="s">
        <v>135</v>
      </c>
      <c r="D122" s="15">
        <f>IF(ISBLANK(C122),0,VLOOKUP(C122,Tableau1[],2,0))</f>
        <v>0</v>
      </c>
      <c r="E122" s="14">
        <f>IF(ISBLANK(C122),0,VLOOKUP(C122,Tableau1[],7,0))</f>
        <v>5</v>
      </c>
      <c r="F122" s="21">
        <f t="shared" si="9"/>
        <v>2.1666666666666667E-5</v>
      </c>
      <c r="G122" s="76" t="str">
        <f>IFERROR(IF(G$4=$D122,"x",IF(AND(((G$4-$D122)/VLOOKUP($C122,Tableau1[],6,0))=INT(((G$4-$D122)/VLOOKUP($C122,Tableau1[],6,0))),$C122&lt;&gt;""),"S","")),"")</f>
        <v/>
      </c>
      <c r="H122" s="74" t="str">
        <f>IFERROR(IF(H$4=$D122,"x",IF(AND(((H$4-$D122)/VLOOKUP($C122,Tableau1[],6,0))=INT(((H$4-$D122)/VLOOKUP($C122,Tableau1[],6,0))),$C122&lt;&gt;""),"S","")),"")</f>
        <v/>
      </c>
      <c r="I122" s="74" t="str">
        <f>IFERROR(IF(I$4=$D122,"x",IF(AND(((I$4-$D122)/VLOOKUP($C122,Tableau1[],6,0))=INT(((I$4-$D122)/VLOOKUP($C122,Tableau1[],6,0))),$C122&lt;&gt;""),"S","")),"")</f>
        <v/>
      </c>
      <c r="J122" s="74" t="str">
        <f>IFERROR(IF(J$4=$D122,"x",IF(AND(((J$4-$D122)/VLOOKUP($C122,Tableau1[],6,0))=INT(((J$4-$D122)/VLOOKUP($C122,Tableau1[],6,0))),$C122&lt;&gt;""),"S","")),"")</f>
        <v/>
      </c>
      <c r="K122" s="74" t="str">
        <f>IFERROR(IF(K$4=$D122,"x",IF(AND(((K$4-$D122)/VLOOKUP($C122,Tableau1[],6,0))=INT(((K$4-$D122)/VLOOKUP($C122,Tableau1[],6,0))),$C122&lt;&gt;""),"S","")),"")</f>
        <v/>
      </c>
      <c r="L122" s="74" t="str">
        <f>IFERROR(IF(L$4=$D122,"x",IF(AND(((L$4-$D122)/VLOOKUP($C122,Tableau1[],6,0))=INT(((L$4-$D122)/VLOOKUP($C122,Tableau1[],6,0))),$C122&lt;&gt;""),"S","")),"")</f>
        <v>S</v>
      </c>
      <c r="M122" s="74" t="str">
        <f>IFERROR(IF(M$4=$D122,"x",IF(AND(((M$4-$D122)/VLOOKUP($C122,Tableau1[],6,0))=INT(((M$4-$D122)/VLOOKUP($C122,Tableau1[],6,0))),$C122&lt;&gt;""),"S","")),"")</f>
        <v/>
      </c>
      <c r="N122" s="74" t="str">
        <f>IFERROR(IF(N$4=$D122,"x",IF(AND(((N$4-$D122)/VLOOKUP($C122,Tableau1[],6,0))=INT(((N$4-$D122)/VLOOKUP($C122,Tableau1[],6,0))),$C122&lt;&gt;""),"S","")),"")</f>
        <v/>
      </c>
      <c r="O122" s="74" t="str">
        <f>IFERROR(IF(O$4=$D122,"x",IF(AND(((O$4-$D122)/VLOOKUP($C122,Tableau1[],6,0))=INT(((O$4-$D122)/VLOOKUP($C122,Tableau1[],6,0))),$C122&lt;&gt;""),"S","")),"")</f>
        <v/>
      </c>
      <c r="P122" s="74" t="str">
        <f>IFERROR(IF(P$4=$D122,"x",IF(AND(((P$4-$D122)/VLOOKUP($C122,Tableau1[],6,0))=INT(((P$4-$D122)/VLOOKUP($C122,Tableau1[],6,0))),$C122&lt;&gt;""),"S","")),"")</f>
        <v/>
      </c>
      <c r="Q122" s="74" t="str">
        <f>IFERROR(IF(Q$4=$D122,"x",IF(AND(((Q$4-$D122)/VLOOKUP($C122,Tableau1[],6,0))=INT(((Q$4-$D122)/VLOOKUP($C122,Tableau1[],6,0))),$C122&lt;&gt;""),"S","")),"")</f>
        <v/>
      </c>
      <c r="R122" s="74" t="str">
        <f>IFERROR(IF(R$4=$D122,"x",IF(AND(((R$4-$D122)/VLOOKUP($C122,Tableau1[],6,0))=INT(((R$4-$D122)/VLOOKUP($C122,Tableau1[],6,0))),$C122&lt;&gt;""),"S","")),"")</f>
        <v/>
      </c>
      <c r="S122" s="74" t="str">
        <f>IFERROR(IF(S$4=$D122,"x",IF(AND(((S$4-$D122)/VLOOKUP($C122,Tableau1[],6,0))=INT(((S$4-$D122)/VLOOKUP($C122,Tableau1[],6,0))),$C122&lt;&gt;""),"S","")),"")</f>
        <v>S</v>
      </c>
      <c r="T122" s="74" t="str">
        <f>IFERROR(IF(T$4=$D122,"x",IF(AND(((T$4-$D122)/VLOOKUP($C122,Tableau1[],6,0))=INT(((T$4-$D122)/VLOOKUP($C122,Tableau1[],6,0))),$C122&lt;&gt;""),"S","")),"")</f>
        <v/>
      </c>
      <c r="U122" s="74" t="str">
        <f>IFERROR(IF(U$4=$D122,"x",IF(AND(((U$4-$D122)/VLOOKUP($C122,Tableau1[],6,0))=INT(((U$4-$D122)/VLOOKUP($C122,Tableau1[],6,0))),$C122&lt;&gt;""),"S","")),"")</f>
        <v/>
      </c>
      <c r="V122" s="74" t="str">
        <f>IFERROR(IF(V$4=$D122,"x",IF(AND(((V$4-$D122)/VLOOKUP($C122,Tableau1[],6,0))=INT(((V$4-$D122)/VLOOKUP($C122,Tableau1[],6,0))),$C122&lt;&gt;""),"S","")),"")</f>
        <v/>
      </c>
      <c r="W122" s="74" t="str">
        <f>IFERROR(IF(W$4=$D122,"x",IF(AND(((W$4-$D122)/VLOOKUP($C122,Tableau1[],6,0))=INT(((W$4-$D122)/VLOOKUP($C122,Tableau1[],6,0))),$C122&lt;&gt;""),"S","")),"")</f>
        <v/>
      </c>
      <c r="X122" s="74" t="str">
        <f>IFERROR(IF(X$4=$D122,"x",IF(AND(((X$4-$D122)/VLOOKUP($C122,Tableau1[],6,0))=INT(((X$4-$D122)/VLOOKUP($C122,Tableau1[],6,0))),$C122&lt;&gt;""),"S","")),"")</f>
        <v/>
      </c>
      <c r="Y122" s="74" t="str">
        <f>IFERROR(IF(Y$4=$D122,"x",IF(AND(((Y$4-$D122)/VLOOKUP($C122,Tableau1[],6,0))=INT(((Y$4-$D122)/VLOOKUP($C122,Tableau1[],6,0))),$C122&lt;&gt;""),"S","")),"")</f>
        <v/>
      </c>
      <c r="Z122" s="74" t="str">
        <f>IFERROR(IF(Z$4=$D122,"x",IF(AND(((Z$4-$D122)/VLOOKUP($C122,Tableau1[],6,0))=INT(((Z$4-$D122)/VLOOKUP($C122,Tableau1[],6,0))),$C122&lt;&gt;""),"S","")),"")</f>
        <v>S</v>
      </c>
      <c r="AA122" s="74" t="str">
        <f>IFERROR(IF(AA$4=$D122,"x",IF(AND(((AA$4-$D122)/VLOOKUP($C122,Tableau1[],6,0))=INT(((AA$4-$D122)/VLOOKUP($C122,Tableau1[],6,0))),$C122&lt;&gt;""),"S","")),"")</f>
        <v/>
      </c>
      <c r="AB122" s="74" t="str">
        <f>IFERROR(IF(AB$4=$D122,"x",IF(AND(((AB$4-$D122)/VLOOKUP($C122,Tableau1[],6,0))=INT(((AB$4-$D122)/VLOOKUP($C122,Tableau1[],6,0))),$C122&lt;&gt;""),"S","")),"")</f>
        <v/>
      </c>
      <c r="AC122" s="74" t="str">
        <f>IFERROR(IF(AC$4=$D122,"x",IF(AND(((AC$4-$D122)/VLOOKUP($C122,Tableau1[],6,0))=INT(((AC$4-$D122)/VLOOKUP($C122,Tableau1[],6,0))),$C122&lt;&gt;""),"S","")),"")</f>
        <v/>
      </c>
      <c r="AD122" s="74" t="str">
        <f>IFERROR(IF(AD$4=$D122,"x",IF(AND(((AD$4-$D122)/VLOOKUP($C122,Tableau1[],6,0))=INT(((AD$4-$D122)/VLOOKUP($C122,Tableau1[],6,0))),$C122&lt;&gt;""),"S","")),"")</f>
        <v/>
      </c>
      <c r="AE122" s="74" t="str">
        <f>IFERROR(IF(AE$4=$D122,"x",IF(AND(((AE$4-$D122)/VLOOKUP($C122,Tableau1[],6,0))=INT(((AE$4-$D122)/VLOOKUP($C122,Tableau1[],6,0))),$C122&lt;&gt;""),"S","")),"")</f>
        <v/>
      </c>
      <c r="AF122" s="74" t="str">
        <f>IFERROR(IF(AF$4=$D122,"x",IF(AND(((AF$4-$D122)/VLOOKUP($C122,Tableau1[],6,0))=INT(((AF$4-$D122)/VLOOKUP($C122,Tableau1[],6,0))),$C122&lt;&gt;""),"S","")),"")</f>
        <v/>
      </c>
      <c r="AG122" s="74" t="str">
        <f>IFERROR(IF(AG$4=$D122,"x",IF(AND(((AG$4-$D122)/VLOOKUP($C122,Tableau1[],6,0))=INT(((AG$4-$D122)/VLOOKUP($C122,Tableau1[],6,0))),$C122&lt;&gt;""),"S","")),"")</f>
        <v>S</v>
      </c>
      <c r="AH122" s="90" t="str">
        <f>IFERROR(IF(AH$4=$D122,"x",IF(AND(((AH$4-$D122)/VLOOKUP($C122,Tableau1[],6,0))=INT(((AH$4-$D122)/VLOOKUP($C122,Tableau1[],6,0))),$C122&lt;&gt;""),"S","")),"")</f>
        <v/>
      </c>
    </row>
    <row r="123" spans="1:34" x14ac:dyDescent="0.25">
      <c r="A123" s="95"/>
      <c r="B123" s="41"/>
      <c r="C123" s="5" t="s">
        <v>136</v>
      </c>
      <c r="D123" s="15">
        <f>IF(ISBLANK(C123),0,VLOOKUP(C123,Tableau1[],2,0))</f>
        <v>0</v>
      </c>
      <c r="E123" s="14">
        <f>IF(ISBLANK(C123),0,VLOOKUP(C123,Tableau1[],7,0))</f>
        <v>1</v>
      </c>
      <c r="F123" s="21">
        <f t="shared" si="9"/>
        <v>4.3333333333333331E-6</v>
      </c>
      <c r="G123" s="76" t="str">
        <f>IFERROR(IF(G$4=$D123,"x",IF(AND(((G$4-$D123)/VLOOKUP($C123,Tableau1[],6,0))=INT(((G$4-$D123)/VLOOKUP($C123,Tableau1[],6,0))),$C123&lt;&gt;""),"S","")),"")</f>
        <v/>
      </c>
      <c r="H123" s="74" t="str">
        <f>IFERROR(IF(H$4=$D123,"x",IF(AND(((H$4-$D123)/VLOOKUP($C123,Tableau1[],6,0))=INT(((H$4-$D123)/VLOOKUP($C123,Tableau1[],6,0))),$C123&lt;&gt;""),"S","")),"")</f>
        <v/>
      </c>
      <c r="I123" s="74" t="str">
        <f>IFERROR(IF(I$4=$D123,"x",IF(AND(((I$4-$D123)/VLOOKUP($C123,Tableau1[],6,0))=INT(((I$4-$D123)/VLOOKUP($C123,Tableau1[],6,0))),$C123&lt;&gt;""),"S","")),"")</f>
        <v/>
      </c>
      <c r="J123" s="74" t="str">
        <f>IFERROR(IF(J$4=$D123,"x",IF(AND(((J$4-$D123)/VLOOKUP($C123,Tableau1[],6,0))=INT(((J$4-$D123)/VLOOKUP($C123,Tableau1[],6,0))),$C123&lt;&gt;""),"S","")),"")</f>
        <v/>
      </c>
      <c r="K123" s="74" t="str">
        <f>IFERROR(IF(K$4=$D123,"x",IF(AND(((K$4-$D123)/VLOOKUP($C123,Tableau1[],6,0))=INT(((K$4-$D123)/VLOOKUP($C123,Tableau1[],6,0))),$C123&lt;&gt;""),"S","")),"")</f>
        <v/>
      </c>
      <c r="L123" s="74" t="str">
        <f>IFERROR(IF(L$4=$D123,"x",IF(AND(((L$4-$D123)/VLOOKUP($C123,Tableau1[],6,0))=INT(((L$4-$D123)/VLOOKUP($C123,Tableau1[],6,0))),$C123&lt;&gt;""),"S","")),"")</f>
        <v>S</v>
      </c>
      <c r="M123" s="74" t="str">
        <f>IFERROR(IF(M$4=$D123,"x",IF(AND(((M$4-$D123)/VLOOKUP($C123,Tableau1[],6,0))=INT(((M$4-$D123)/VLOOKUP($C123,Tableau1[],6,0))),$C123&lt;&gt;""),"S","")),"")</f>
        <v/>
      </c>
      <c r="N123" s="74" t="str">
        <f>IFERROR(IF(N$4=$D123,"x",IF(AND(((N$4-$D123)/VLOOKUP($C123,Tableau1[],6,0))=INT(((N$4-$D123)/VLOOKUP($C123,Tableau1[],6,0))),$C123&lt;&gt;""),"S","")),"")</f>
        <v/>
      </c>
      <c r="O123" s="74" t="str">
        <f>IFERROR(IF(O$4=$D123,"x",IF(AND(((O$4-$D123)/VLOOKUP($C123,Tableau1[],6,0))=INT(((O$4-$D123)/VLOOKUP($C123,Tableau1[],6,0))),$C123&lt;&gt;""),"S","")),"")</f>
        <v/>
      </c>
      <c r="P123" s="74" t="str">
        <f>IFERROR(IF(P$4=$D123,"x",IF(AND(((P$4-$D123)/VLOOKUP($C123,Tableau1[],6,0))=INT(((P$4-$D123)/VLOOKUP($C123,Tableau1[],6,0))),$C123&lt;&gt;""),"S","")),"")</f>
        <v/>
      </c>
      <c r="Q123" s="74" t="str">
        <f>IFERROR(IF(Q$4=$D123,"x",IF(AND(((Q$4-$D123)/VLOOKUP($C123,Tableau1[],6,0))=INT(((Q$4-$D123)/VLOOKUP($C123,Tableau1[],6,0))),$C123&lt;&gt;""),"S","")),"")</f>
        <v/>
      </c>
      <c r="R123" s="74" t="str">
        <f>IFERROR(IF(R$4=$D123,"x",IF(AND(((R$4-$D123)/VLOOKUP($C123,Tableau1[],6,0))=INT(((R$4-$D123)/VLOOKUP($C123,Tableau1[],6,0))),$C123&lt;&gt;""),"S","")),"")</f>
        <v/>
      </c>
      <c r="S123" s="74" t="str">
        <f>IFERROR(IF(S$4=$D123,"x",IF(AND(((S$4-$D123)/VLOOKUP($C123,Tableau1[],6,0))=INT(((S$4-$D123)/VLOOKUP($C123,Tableau1[],6,0))),$C123&lt;&gt;""),"S","")),"")</f>
        <v>S</v>
      </c>
      <c r="T123" s="74" t="str">
        <f>IFERROR(IF(T$4=$D123,"x",IF(AND(((T$4-$D123)/VLOOKUP($C123,Tableau1[],6,0))=INT(((T$4-$D123)/VLOOKUP($C123,Tableau1[],6,0))),$C123&lt;&gt;""),"S","")),"")</f>
        <v/>
      </c>
      <c r="U123" s="74" t="str">
        <f>IFERROR(IF(U$4=$D123,"x",IF(AND(((U$4-$D123)/VLOOKUP($C123,Tableau1[],6,0))=INT(((U$4-$D123)/VLOOKUP($C123,Tableau1[],6,0))),$C123&lt;&gt;""),"S","")),"")</f>
        <v/>
      </c>
      <c r="V123" s="74" t="str">
        <f>IFERROR(IF(V$4=$D123,"x",IF(AND(((V$4-$D123)/VLOOKUP($C123,Tableau1[],6,0))=INT(((V$4-$D123)/VLOOKUP($C123,Tableau1[],6,0))),$C123&lt;&gt;""),"S","")),"")</f>
        <v/>
      </c>
      <c r="W123" s="74" t="str">
        <f>IFERROR(IF(W$4=$D123,"x",IF(AND(((W$4-$D123)/VLOOKUP($C123,Tableau1[],6,0))=INT(((W$4-$D123)/VLOOKUP($C123,Tableau1[],6,0))),$C123&lt;&gt;""),"S","")),"")</f>
        <v/>
      </c>
      <c r="X123" s="74" t="str">
        <f>IFERROR(IF(X$4=$D123,"x",IF(AND(((X$4-$D123)/VLOOKUP($C123,Tableau1[],6,0))=INT(((X$4-$D123)/VLOOKUP($C123,Tableau1[],6,0))),$C123&lt;&gt;""),"S","")),"")</f>
        <v/>
      </c>
      <c r="Y123" s="74" t="str">
        <f>IFERROR(IF(Y$4=$D123,"x",IF(AND(((Y$4-$D123)/VLOOKUP($C123,Tableau1[],6,0))=INT(((Y$4-$D123)/VLOOKUP($C123,Tableau1[],6,0))),$C123&lt;&gt;""),"S","")),"")</f>
        <v/>
      </c>
      <c r="Z123" s="74" t="str">
        <f>IFERROR(IF(Z$4=$D123,"x",IF(AND(((Z$4-$D123)/VLOOKUP($C123,Tableau1[],6,0))=INT(((Z$4-$D123)/VLOOKUP($C123,Tableau1[],6,0))),$C123&lt;&gt;""),"S","")),"")</f>
        <v>S</v>
      </c>
      <c r="AA123" s="74" t="str">
        <f>IFERROR(IF(AA$4=$D123,"x",IF(AND(((AA$4-$D123)/VLOOKUP($C123,Tableau1[],6,0))=INT(((AA$4-$D123)/VLOOKUP($C123,Tableau1[],6,0))),$C123&lt;&gt;""),"S","")),"")</f>
        <v/>
      </c>
      <c r="AB123" s="74" t="str">
        <f>IFERROR(IF(AB$4=$D123,"x",IF(AND(((AB$4-$D123)/VLOOKUP($C123,Tableau1[],6,0))=INT(((AB$4-$D123)/VLOOKUP($C123,Tableau1[],6,0))),$C123&lt;&gt;""),"S","")),"")</f>
        <v/>
      </c>
      <c r="AC123" s="74" t="str">
        <f>IFERROR(IF(AC$4=$D123,"x",IF(AND(((AC$4-$D123)/VLOOKUP($C123,Tableau1[],6,0))=INT(((AC$4-$D123)/VLOOKUP($C123,Tableau1[],6,0))),$C123&lt;&gt;""),"S","")),"")</f>
        <v/>
      </c>
      <c r="AD123" s="74" t="str">
        <f>IFERROR(IF(AD$4=$D123,"x",IF(AND(((AD$4-$D123)/VLOOKUP($C123,Tableau1[],6,0))=INT(((AD$4-$D123)/VLOOKUP($C123,Tableau1[],6,0))),$C123&lt;&gt;""),"S","")),"")</f>
        <v/>
      </c>
      <c r="AE123" s="74" t="str">
        <f>IFERROR(IF(AE$4=$D123,"x",IF(AND(((AE$4-$D123)/VLOOKUP($C123,Tableau1[],6,0))=INT(((AE$4-$D123)/VLOOKUP($C123,Tableau1[],6,0))),$C123&lt;&gt;""),"S","")),"")</f>
        <v/>
      </c>
      <c r="AF123" s="74" t="str">
        <f>IFERROR(IF(AF$4=$D123,"x",IF(AND(((AF$4-$D123)/VLOOKUP($C123,Tableau1[],6,0))=INT(((AF$4-$D123)/VLOOKUP($C123,Tableau1[],6,0))),$C123&lt;&gt;""),"S","")),"")</f>
        <v/>
      </c>
      <c r="AG123" s="74" t="str">
        <f>IFERROR(IF(AG$4=$D123,"x",IF(AND(((AG$4-$D123)/VLOOKUP($C123,Tableau1[],6,0))=INT(((AG$4-$D123)/VLOOKUP($C123,Tableau1[],6,0))),$C123&lt;&gt;""),"S","")),"")</f>
        <v>S</v>
      </c>
      <c r="AH123" s="90" t="str">
        <f>IFERROR(IF(AH$4=$D123,"x",IF(AND(((AH$4-$D123)/VLOOKUP($C123,Tableau1[],6,0))=INT(((AH$4-$D123)/VLOOKUP($C123,Tableau1[],6,0))),$C123&lt;&gt;""),"S","")),"")</f>
        <v/>
      </c>
    </row>
    <row r="124" spans="1:34" x14ac:dyDescent="0.25">
      <c r="A124" s="95"/>
      <c r="B124" s="41"/>
      <c r="C124" s="5" t="s">
        <v>137</v>
      </c>
      <c r="D124" s="15">
        <f>IF(ISBLANK(C124),0,VLOOKUP(C124,Tableau1[],2,0))</f>
        <v>0</v>
      </c>
      <c r="E124" s="14">
        <f>IF(ISBLANK(C124),0,VLOOKUP(C124,Tableau1[],7,0))</f>
        <v>15</v>
      </c>
      <c r="F124" s="21">
        <f t="shared" si="9"/>
        <v>6.4999999999999994E-5</v>
      </c>
      <c r="G124" s="76" t="str">
        <f>IFERROR(IF(G$4=$D124,"x",IF(AND(((G$4-$D124)/VLOOKUP($C124,Tableau1[],6,0))=INT(((G$4-$D124)/VLOOKUP($C124,Tableau1[],6,0))),$C124&lt;&gt;""),"S","")),"")</f>
        <v/>
      </c>
      <c r="H124" s="74" t="str">
        <f>IFERROR(IF(H$4=$D124,"x",IF(AND(((H$4-$D124)/VLOOKUP($C124,Tableau1[],6,0))=INT(((H$4-$D124)/VLOOKUP($C124,Tableau1[],6,0))),$C124&lt;&gt;""),"S","")),"")</f>
        <v/>
      </c>
      <c r="I124" s="74" t="str">
        <f>IFERROR(IF(I$4=$D124,"x",IF(AND(((I$4-$D124)/VLOOKUP($C124,Tableau1[],6,0))=INT(((I$4-$D124)/VLOOKUP($C124,Tableau1[],6,0))),$C124&lt;&gt;""),"S","")),"")</f>
        <v/>
      </c>
      <c r="J124" s="74" t="str">
        <f>IFERROR(IF(J$4=$D124,"x",IF(AND(((J$4-$D124)/VLOOKUP($C124,Tableau1[],6,0))=INT(((J$4-$D124)/VLOOKUP($C124,Tableau1[],6,0))),$C124&lt;&gt;""),"S","")),"")</f>
        <v/>
      </c>
      <c r="K124" s="74" t="str">
        <f>IFERROR(IF(K$4=$D124,"x",IF(AND(((K$4-$D124)/VLOOKUP($C124,Tableau1[],6,0))=INT(((K$4-$D124)/VLOOKUP($C124,Tableau1[],6,0))),$C124&lt;&gt;""),"S","")),"")</f>
        <v/>
      </c>
      <c r="L124" s="74" t="str">
        <f>IFERROR(IF(L$4=$D124,"x",IF(AND(((L$4-$D124)/VLOOKUP($C124,Tableau1[],6,0))=INT(((L$4-$D124)/VLOOKUP($C124,Tableau1[],6,0))),$C124&lt;&gt;""),"S","")),"")</f>
        <v/>
      </c>
      <c r="M124" s="74" t="str">
        <f>IFERROR(IF(M$4=$D124,"x",IF(AND(((M$4-$D124)/VLOOKUP($C124,Tableau1[],6,0))=INT(((M$4-$D124)/VLOOKUP($C124,Tableau1[],6,0))),$C124&lt;&gt;""),"S","")),"")</f>
        <v/>
      </c>
      <c r="N124" s="74" t="str">
        <f>IFERROR(IF(N$4=$D124,"x",IF(AND(((N$4-$D124)/VLOOKUP($C124,Tableau1[],6,0))=INT(((N$4-$D124)/VLOOKUP($C124,Tableau1[],6,0))),$C124&lt;&gt;""),"S","")),"")</f>
        <v/>
      </c>
      <c r="O124" s="74" t="str">
        <f>IFERROR(IF(O$4=$D124,"x",IF(AND(((O$4-$D124)/VLOOKUP($C124,Tableau1[],6,0))=INT(((O$4-$D124)/VLOOKUP($C124,Tableau1[],6,0))),$C124&lt;&gt;""),"S","")),"")</f>
        <v/>
      </c>
      <c r="P124" s="74" t="str">
        <f>IFERROR(IF(P$4=$D124,"x",IF(AND(((P$4-$D124)/VLOOKUP($C124,Tableau1[],6,0))=INT(((P$4-$D124)/VLOOKUP($C124,Tableau1[],6,0))),$C124&lt;&gt;""),"S","")),"")</f>
        <v/>
      </c>
      <c r="Q124" s="74" t="str">
        <f>IFERROR(IF(Q$4=$D124,"x",IF(AND(((Q$4-$D124)/VLOOKUP($C124,Tableau1[],6,0))=INT(((Q$4-$D124)/VLOOKUP($C124,Tableau1[],6,0))),$C124&lt;&gt;""),"S","")),"")</f>
        <v/>
      </c>
      <c r="R124" s="74" t="str">
        <f>IFERROR(IF(R$4=$D124,"x",IF(AND(((R$4-$D124)/VLOOKUP($C124,Tableau1[],6,0))=INT(((R$4-$D124)/VLOOKUP($C124,Tableau1[],6,0))),$C124&lt;&gt;""),"S","")),"")</f>
        <v/>
      </c>
      <c r="S124" s="74" t="str">
        <f>IFERROR(IF(S$4=$D124,"x",IF(AND(((S$4-$D124)/VLOOKUP($C124,Tableau1[],6,0))=INT(((S$4-$D124)/VLOOKUP($C124,Tableau1[],6,0))),$C124&lt;&gt;""),"S","")),"")</f>
        <v/>
      </c>
      <c r="T124" s="74" t="str">
        <f>IFERROR(IF(T$4=$D124,"x",IF(AND(((T$4-$D124)/VLOOKUP($C124,Tableau1[],6,0))=INT(((T$4-$D124)/VLOOKUP($C124,Tableau1[],6,0))),$C124&lt;&gt;""),"S","")),"")</f>
        <v/>
      </c>
      <c r="U124" s="74" t="str">
        <f>IFERROR(IF(U$4=$D124,"x",IF(AND(((U$4-$D124)/VLOOKUP($C124,Tableau1[],6,0))=INT(((U$4-$D124)/VLOOKUP($C124,Tableau1[],6,0))),$C124&lt;&gt;""),"S","")),"")</f>
        <v/>
      </c>
      <c r="V124" s="74" t="str">
        <f>IFERROR(IF(V$4=$D124,"x",IF(AND(((V$4-$D124)/VLOOKUP($C124,Tableau1[],6,0))=INT(((V$4-$D124)/VLOOKUP($C124,Tableau1[],6,0))),$C124&lt;&gt;""),"S","")),"")</f>
        <v/>
      </c>
      <c r="W124" s="74" t="str">
        <f>IFERROR(IF(W$4=$D124,"x",IF(AND(((W$4-$D124)/VLOOKUP($C124,Tableau1[],6,0))=INT(((W$4-$D124)/VLOOKUP($C124,Tableau1[],6,0))),$C124&lt;&gt;""),"S","")),"")</f>
        <v/>
      </c>
      <c r="X124" s="74" t="str">
        <f>IFERROR(IF(X$4=$D124,"x",IF(AND(((X$4-$D124)/VLOOKUP($C124,Tableau1[],6,0))=INT(((X$4-$D124)/VLOOKUP($C124,Tableau1[],6,0))),$C124&lt;&gt;""),"S","")),"")</f>
        <v/>
      </c>
      <c r="Y124" s="74" t="str">
        <f>IFERROR(IF(Y$4=$D124,"x",IF(AND(((Y$4-$D124)/VLOOKUP($C124,Tableau1[],6,0))=INT(((Y$4-$D124)/VLOOKUP($C124,Tableau1[],6,0))),$C124&lt;&gt;""),"S","")),"")</f>
        <v/>
      </c>
      <c r="Z124" s="74" t="str">
        <f>IFERROR(IF(Z$4=$D124,"x",IF(AND(((Z$4-$D124)/VLOOKUP($C124,Tableau1[],6,0))=INT(((Z$4-$D124)/VLOOKUP($C124,Tableau1[],6,0))),$C124&lt;&gt;""),"S","")),"")</f>
        <v/>
      </c>
      <c r="AA124" s="74" t="str">
        <f>IFERROR(IF(AA$4=$D124,"x",IF(AND(((AA$4-$D124)/VLOOKUP($C124,Tableau1[],6,0))=INT(((AA$4-$D124)/VLOOKUP($C124,Tableau1[],6,0))),$C124&lt;&gt;""),"S","")),"")</f>
        <v/>
      </c>
      <c r="AB124" s="74" t="str">
        <f>IFERROR(IF(AB$4=$D124,"x",IF(AND(((AB$4-$D124)/VLOOKUP($C124,Tableau1[],6,0))=INT(((AB$4-$D124)/VLOOKUP($C124,Tableau1[],6,0))),$C124&lt;&gt;""),"S","")),"")</f>
        <v/>
      </c>
      <c r="AC124" s="74" t="str">
        <f>IFERROR(IF(AC$4=$D124,"x",IF(AND(((AC$4-$D124)/VLOOKUP($C124,Tableau1[],6,0))=INT(((AC$4-$D124)/VLOOKUP($C124,Tableau1[],6,0))),$C124&lt;&gt;""),"S","")),"")</f>
        <v/>
      </c>
      <c r="AD124" s="74" t="str">
        <f>IFERROR(IF(AD$4=$D124,"x",IF(AND(((AD$4-$D124)/VLOOKUP($C124,Tableau1[],6,0))=INT(((AD$4-$D124)/VLOOKUP($C124,Tableau1[],6,0))),$C124&lt;&gt;""),"S","")),"")</f>
        <v/>
      </c>
      <c r="AE124" s="74" t="str">
        <f>IFERROR(IF(AE$4=$D124,"x",IF(AND(((AE$4-$D124)/VLOOKUP($C124,Tableau1[],6,0))=INT(((AE$4-$D124)/VLOOKUP($C124,Tableau1[],6,0))),$C124&lt;&gt;""),"S","")),"")</f>
        <v/>
      </c>
      <c r="AF124" s="74" t="str">
        <f>IFERROR(IF(AF$4=$D124,"x",IF(AND(((AF$4-$D124)/VLOOKUP($C124,Tableau1[],6,0))=INT(((AF$4-$D124)/VLOOKUP($C124,Tableau1[],6,0))),$C124&lt;&gt;""),"S","")),"")</f>
        <v>S</v>
      </c>
      <c r="AG124" s="74" t="str">
        <f>IFERROR(IF(AG$4=$D124,"x",IF(AND(((AG$4-$D124)/VLOOKUP($C124,Tableau1[],6,0))=INT(((AG$4-$D124)/VLOOKUP($C124,Tableau1[],6,0))),$C124&lt;&gt;""),"S","")),"")</f>
        <v/>
      </c>
      <c r="AH124" s="90" t="str">
        <f>IFERROR(IF(AH$4=$D124,"x",IF(AND(((AH$4-$D124)/VLOOKUP($C124,Tableau1[],6,0))=INT(((AH$4-$D124)/VLOOKUP($C124,Tableau1[],6,0))),$C124&lt;&gt;""),"S","")),"")</f>
        <v/>
      </c>
    </row>
    <row r="125" spans="1:34" ht="15.75" thickBot="1" x14ac:dyDescent="0.3">
      <c r="B125" s="66">
        <f>B109+B110+B111+B112+B113+B114+B115+B116+B117+B118+B119+B120+B121+B122+B123+B124</f>
        <v>0</v>
      </c>
      <c r="C125" s="67"/>
      <c r="D125" s="52">
        <f>IF(ISBLANK(C125),0,VLOOKUP(C125,Tableau1[],2,0))</f>
        <v>0</v>
      </c>
      <c r="E125" s="62">
        <f>(E109+E110+E111+E112+E113+E114+E115+E116+E117+E118+E119+E120+E121+E122+E123+E124)/60</f>
        <v>2.0499999999999998</v>
      </c>
      <c r="F125" s="38">
        <f t="shared" si="9"/>
        <v>8.8833333333333319E-6</v>
      </c>
      <c r="G125" s="79" t="str">
        <f>IFERROR(IF(G$4=$D125,"x",IF(AND(((G$4-$D125)/VLOOKUP($C125,Tableau1[],6,0))=INT(((G$4-$D125)/VLOOKUP($C125,Tableau1[],6,0))),$C125&lt;&gt;""),"S","")),"")</f>
        <v/>
      </c>
      <c r="H125" s="80" t="str">
        <f>IFERROR(IF(H$4=$D125,"x",IF(AND(((H$4-$D125)/VLOOKUP($C125,Tableau1[],6,0))=INT(((H$4-$D125)/VLOOKUP($C125,Tableau1[],6,0))),$C125&lt;&gt;""),"S","")),"")</f>
        <v/>
      </c>
      <c r="I125" s="80" t="str">
        <f>IFERROR(IF(I$4=$D125,"x",IF(AND(((I$4-$D125)/VLOOKUP($C125,Tableau1[],6,0))=INT(((I$4-$D125)/VLOOKUP($C125,Tableau1[],6,0))),$C125&lt;&gt;""),"S","")),"")</f>
        <v/>
      </c>
      <c r="J125" s="80" t="str">
        <f>IFERROR(IF(J$4=$D125,"x",IF(AND(((J$4-$D125)/VLOOKUP($C125,Tableau1[],6,0))=INT(((J$4-$D125)/VLOOKUP($C125,Tableau1[],6,0))),$C125&lt;&gt;""),"S","")),"")</f>
        <v/>
      </c>
      <c r="K125" s="80" t="str">
        <f>IFERROR(IF(K$4=$D125,"x",IF(AND(((K$4-$D125)/VLOOKUP($C125,Tableau1[],6,0))=INT(((K$4-$D125)/VLOOKUP($C125,Tableau1[],6,0))),$C125&lt;&gt;""),"S","")),"")</f>
        <v/>
      </c>
      <c r="L125" s="80" t="str">
        <f>IFERROR(IF(L$4=$D125,"x",IF(AND(((L$4-$D125)/VLOOKUP($C125,Tableau1[],6,0))=INT(((L$4-$D125)/VLOOKUP($C125,Tableau1[],6,0))),$C125&lt;&gt;""),"S","")),"")</f>
        <v/>
      </c>
      <c r="M125" s="80" t="str">
        <f>IFERROR(IF(M$4=$D125,"x",IF(AND(((M$4-$D125)/VLOOKUP($C125,Tableau1[],6,0))=INT(((M$4-$D125)/VLOOKUP($C125,Tableau1[],6,0))),$C125&lt;&gt;""),"S","")),"")</f>
        <v/>
      </c>
      <c r="N125" s="80" t="str">
        <f>IFERROR(IF(N$4=$D125,"x",IF(AND(((N$4-$D125)/VLOOKUP($C125,Tableau1[],6,0))=INT(((N$4-$D125)/VLOOKUP($C125,Tableau1[],6,0))),$C125&lt;&gt;""),"S","")),"")</f>
        <v/>
      </c>
      <c r="O125" s="80" t="str">
        <f>IFERROR(IF(O$4=$D125,"x",IF(AND(((O$4-$D125)/VLOOKUP($C125,Tableau1[],6,0))=INT(((O$4-$D125)/VLOOKUP($C125,Tableau1[],6,0))),$C125&lt;&gt;""),"S","")),"")</f>
        <v/>
      </c>
      <c r="P125" s="80" t="str">
        <f>IFERROR(IF(P$4=$D125,"x",IF(AND(((P$4-$D125)/VLOOKUP($C125,Tableau1[],6,0))=INT(((P$4-$D125)/VLOOKUP($C125,Tableau1[],6,0))),$C125&lt;&gt;""),"S","")),"")</f>
        <v/>
      </c>
      <c r="Q125" s="80" t="str">
        <f>IFERROR(IF(Q$4=$D125,"x",IF(AND(((Q$4-$D125)/VLOOKUP($C125,Tableau1[],6,0))=INT(((Q$4-$D125)/VLOOKUP($C125,Tableau1[],6,0))),$C125&lt;&gt;""),"S","")),"")</f>
        <v/>
      </c>
      <c r="R125" s="80" t="str">
        <f>IFERROR(IF(R$4=$D125,"x",IF(AND(((R$4-$D125)/VLOOKUP($C125,Tableau1[],6,0))=INT(((R$4-$D125)/VLOOKUP($C125,Tableau1[],6,0))),$C125&lt;&gt;""),"S","")),"")</f>
        <v/>
      </c>
      <c r="S125" s="80" t="str">
        <f>IFERROR(IF(S$4=$D125,"x",IF(AND(((S$4-$D125)/VLOOKUP($C125,Tableau1[],6,0))=INT(((S$4-$D125)/VLOOKUP($C125,Tableau1[],6,0))),$C125&lt;&gt;""),"S","")),"")</f>
        <v/>
      </c>
      <c r="T125" s="80" t="str">
        <f>IFERROR(IF(T$4=$D125,"x",IF(AND(((T$4-$D125)/VLOOKUP($C125,Tableau1[],6,0))=INT(((T$4-$D125)/VLOOKUP($C125,Tableau1[],6,0))),$C125&lt;&gt;""),"S","")),"")</f>
        <v/>
      </c>
      <c r="U125" s="80" t="str">
        <f>IFERROR(IF(U$4=$D125,"x",IF(AND(((U$4-$D125)/VLOOKUP($C125,Tableau1[],6,0))=INT(((U$4-$D125)/VLOOKUP($C125,Tableau1[],6,0))),$C125&lt;&gt;""),"S","")),"")</f>
        <v/>
      </c>
      <c r="V125" s="80" t="str">
        <f>IFERROR(IF(V$4=$D125,"x",IF(AND(((V$4-$D125)/VLOOKUP($C125,Tableau1[],6,0))=INT(((V$4-$D125)/VLOOKUP($C125,Tableau1[],6,0))),$C125&lt;&gt;""),"S","")),"")</f>
        <v/>
      </c>
      <c r="W125" s="80" t="str">
        <f>IFERROR(IF(W$4=$D125,"x",IF(AND(((W$4-$D125)/VLOOKUP($C125,Tableau1[],6,0))=INT(((W$4-$D125)/VLOOKUP($C125,Tableau1[],6,0))),$C125&lt;&gt;""),"S","")),"")</f>
        <v/>
      </c>
      <c r="X125" s="80" t="str">
        <f>IFERROR(IF(X$4=$D125,"x",IF(AND(((X$4-$D125)/VLOOKUP($C125,Tableau1[],6,0))=INT(((X$4-$D125)/VLOOKUP($C125,Tableau1[],6,0))),$C125&lt;&gt;""),"S","")),"")</f>
        <v/>
      </c>
      <c r="Y125" s="80" t="str">
        <f>IFERROR(IF(Y$4=$D125,"x",IF(AND(((Y$4-$D125)/VLOOKUP($C125,Tableau1[],6,0))=INT(((Y$4-$D125)/VLOOKUP($C125,Tableau1[],6,0))),$C125&lt;&gt;""),"S","")),"")</f>
        <v/>
      </c>
      <c r="Z125" s="80" t="str">
        <f>IFERROR(IF(Z$4=$D125,"x",IF(AND(((Z$4-$D125)/VLOOKUP($C125,Tableau1[],6,0))=INT(((Z$4-$D125)/VLOOKUP($C125,Tableau1[],6,0))),$C125&lt;&gt;""),"S","")),"")</f>
        <v/>
      </c>
      <c r="AA125" s="80" t="str">
        <f>IFERROR(IF(AA$4=$D125,"x",IF(AND(((AA$4-$D125)/VLOOKUP($C125,Tableau1[],6,0))=INT(((AA$4-$D125)/VLOOKUP($C125,Tableau1[],6,0))),$C125&lt;&gt;""),"S","")),"")</f>
        <v/>
      </c>
      <c r="AB125" s="80" t="str">
        <f>IFERROR(IF(AB$4=$D125,"x",IF(AND(((AB$4-$D125)/VLOOKUP($C125,Tableau1[],6,0))=INT(((AB$4-$D125)/VLOOKUP($C125,Tableau1[],6,0))),$C125&lt;&gt;""),"S","")),"")</f>
        <v/>
      </c>
      <c r="AC125" s="80" t="str">
        <f>IFERROR(IF(AC$4=$D125,"x",IF(AND(((AC$4-$D125)/VLOOKUP($C125,Tableau1[],6,0))=INT(((AC$4-$D125)/VLOOKUP($C125,Tableau1[],6,0))),$C125&lt;&gt;""),"S","")),"")</f>
        <v/>
      </c>
      <c r="AD125" s="80" t="str">
        <f>IFERROR(IF(AD$4=$D125,"x",IF(AND(((AD$4-$D125)/VLOOKUP($C125,Tableau1[],6,0))=INT(((AD$4-$D125)/VLOOKUP($C125,Tableau1[],6,0))),$C125&lt;&gt;""),"S","")),"")</f>
        <v/>
      </c>
      <c r="AE125" s="80" t="str">
        <f>IFERROR(IF(AE$4=$D125,"x",IF(AND(((AE$4-$D125)/VLOOKUP($C125,Tableau1[],6,0))=INT(((AE$4-$D125)/VLOOKUP($C125,Tableau1[],6,0))),$C125&lt;&gt;""),"S","")),"")</f>
        <v/>
      </c>
      <c r="AF125" s="80" t="str">
        <f>IFERROR(IF(AF$4=$D125,"x",IF(AND(((AF$4-$D125)/VLOOKUP($C125,Tableau1[],6,0))=INT(((AF$4-$D125)/VLOOKUP($C125,Tableau1[],6,0))),$C125&lt;&gt;""),"S","")),"")</f>
        <v/>
      </c>
      <c r="AG125" s="80" t="str">
        <f>IFERROR(IF(AG$4=$D125,"x",IF(AND(((AG$4-$D125)/VLOOKUP($C125,Tableau1[],6,0))=INT(((AG$4-$D125)/VLOOKUP($C125,Tableau1[],6,0))),$C125&lt;&gt;""),"S","")),"")</f>
        <v/>
      </c>
      <c r="AH125" s="92" t="str">
        <f>IFERROR(IF(AH$4=$D125,"x",IF(AND(((AH$4-$D125)/VLOOKUP($C125,Tableau1[],6,0))=INT(((AH$4-$D125)/VLOOKUP($C125,Tableau1[],6,0))),$C125&lt;&gt;""),"S","")),"")</f>
        <v/>
      </c>
    </row>
    <row r="126" spans="1:34" ht="15.75" thickTop="1" x14ac:dyDescent="0.25">
      <c r="A126" s="95" t="s">
        <v>222</v>
      </c>
      <c r="B126" s="41"/>
      <c r="C126" s="5" t="s">
        <v>106</v>
      </c>
      <c r="D126" s="15">
        <f>IF(ISBLANK(C126),0,VLOOKUP(C126,Tableau1[],2,0))</f>
        <v>0</v>
      </c>
      <c r="E126" s="14">
        <f>IF(ISBLANK(C126),0,VLOOKUP(C126,Tableau1[],7,0))</f>
        <v>20</v>
      </c>
      <c r="F126" s="21">
        <f>D126+((E126*1)/480)</f>
        <v>4.1666666666666664E-2</v>
      </c>
      <c r="G126" s="81" t="str">
        <f>IFERROR(IF(G$4=$D126,"x",IF(AND(((G$4-$D126)/VLOOKUP($C126,Tableau1[],6,0))=INT(((G$4-$D126)/VLOOKUP($C126,Tableau1[],6,0))),$C126&lt;&gt;""),"S","")),"")</f>
        <v/>
      </c>
      <c r="H126" s="82" t="str">
        <f>IFERROR(IF(H$4=$D126,"x",IF(AND(((H$4-$D126)/VLOOKUP($C126,Tableau1[],6,0))=INT(((H$4-$D126)/VLOOKUP($C126,Tableau1[],6,0))),$C126&lt;&gt;""),"S","")),"")</f>
        <v/>
      </c>
      <c r="I126" s="82" t="str">
        <f>IFERROR(IF(I$4=$D126,"x",IF(AND(((I$4-$D126)/VLOOKUP($C126,Tableau1[],6,0))=INT(((I$4-$D126)/VLOOKUP($C126,Tableau1[],6,0))),$C126&lt;&gt;""),"S","")),"")</f>
        <v/>
      </c>
      <c r="J126" s="82" t="str">
        <f>IFERROR(IF(J$4=$D126,"x",IF(AND(((J$4-$D126)/VLOOKUP($C126,Tableau1[],6,0))=INT(((J$4-$D126)/VLOOKUP($C126,Tableau1[],6,0))),$C126&lt;&gt;""),"S","")),"")</f>
        <v/>
      </c>
      <c r="K126" s="82" t="str">
        <f>IFERROR(IF(K$4=$D126,"x",IF(AND(((K$4-$D126)/VLOOKUP($C126,Tableau1[],6,0))=INT(((K$4-$D126)/VLOOKUP($C126,Tableau1[],6,0))),$C126&lt;&gt;""),"S","")),"")</f>
        <v/>
      </c>
      <c r="L126" s="82" t="str">
        <f>IFERROR(IF(L$4=$D126,"x",IF(AND(((L$4-$D126)/VLOOKUP($C126,Tableau1[],6,0))=INT(((L$4-$D126)/VLOOKUP($C126,Tableau1[],6,0))),$C126&lt;&gt;""),"S","")),"")</f>
        <v>S</v>
      </c>
      <c r="M126" s="82" t="str">
        <f>IFERROR(IF(M$4=$D126,"x",IF(AND(((M$4-$D126)/VLOOKUP($C126,Tableau1[],6,0))=INT(((M$4-$D126)/VLOOKUP($C126,Tableau1[],6,0))),$C126&lt;&gt;""),"S","")),"")</f>
        <v/>
      </c>
      <c r="N126" s="82" t="str">
        <f>IFERROR(IF(N$4=$D126,"x",IF(AND(((N$4-$D126)/VLOOKUP($C126,Tableau1[],6,0))=INT(((N$4-$D126)/VLOOKUP($C126,Tableau1[],6,0))),$C126&lt;&gt;""),"S","")),"")</f>
        <v/>
      </c>
      <c r="O126" s="82" t="str">
        <f>IFERROR(IF(O$4=$D126,"x",IF(AND(((O$4-$D126)/VLOOKUP($C126,Tableau1[],6,0))=INT(((O$4-$D126)/VLOOKUP($C126,Tableau1[],6,0))),$C126&lt;&gt;""),"S","")),"")</f>
        <v/>
      </c>
      <c r="P126" s="82" t="str">
        <f>IFERROR(IF(P$4=$D126,"x",IF(AND(((P$4-$D126)/VLOOKUP($C126,Tableau1[],6,0))=INT(((P$4-$D126)/VLOOKUP($C126,Tableau1[],6,0))),$C126&lt;&gt;""),"S","")),"")</f>
        <v/>
      </c>
      <c r="Q126" s="82" t="str">
        <f>IFERROR(IF(Q$4=$D126,"x",IF(AND(((Q$4-$D126)/VLOOKUP($C126,Tableau1[],6,0))=INT(((Q$4-$D126)/VLOOKUP($C126,Tableau1[],6,0))),$C126&lt;&gt;""),"S","")),"")</f>
        <v/>
      </c>
      <c r="R126" s="82" t="str">
        <f>IFERROR(IF(R$4=$D126,"x",IF(AND(((R$4-$D126)/VLOOKUP($C126,Tableau1[],6,0))=INT(((R$4-$D126)/VLOOKUP($C126,Tableau1[],6,0))),$C126&lt;&gt;""),"S","")),"")</f>
        <v/>
      </c>
      <c r="S126" s="82" t="str">
        <f>IFERROR(IF(S$4=$D126,"x",IF(AND(((S$4-$D126)/VLOOKUP($C126,Tableau1[],6,0))=INT(((S$4-$D126)/VLOOKUP($C126,Tableau1[],6,0))),$C126&lt;&gt;""),"S","")),"")</f>
        <v>S</v>
      </c>
      <c r="T126" s="82" t="str">
        <f>IFERROR(IF(T$4=$D126,"x",IF(AND(((T$4-$D126)/VLOOKUP($C126,Tableau1[],6,0))=INT(((T$4-$D126)/VLOOKUP($C126,Tableau1[],6,0))),$C126&lt;&gt;""),"S","")),"")</f>
        <v/>
      </c>
      <c r="U126" s="82" t="str">
        <f>IFERROR(IF(U$4=$D126,"x",IF(AND(((U$4-$D126)/VLOOKUP($C126,Tableau1[],6,0))=INT(((U$4-$D126)/VLOOKUP($C126,Tableau1[],6,0))),$C126&lt;&gt;""),"S","")),"")</f>
        <v/>
      </c>
      <c r="V126" s="82" t="str">
        <f>IFERROR(IF(V$4=$D126,"x",IF(AND(((V$4-$D126)/VLOOKUP($C126,Tableau1[],6,0))=INT(((V$4-$D126)/VLOOKUP($C126,Tableau1[],6,0))),$C126&lt;&gt;""),"S","")),"")</f>
        <v/>
      </c>
      <c r="W126" s="82" t="str">
        <f>IFERROR(IF(W$4=$D126,"x",IF(AND(((W$4-$D126)/VLOOKUP($C126,Tableau1[],6,0))=INT(((W$4-$D126)/VLOOKUP($C126,Tableau1[],6,0))),$C126&lt;&gt;""),"S","")),"")</f>
        <v/>
      </c>
      <c r="X126" s="82" t="str">
        <f>IFERROR(IF(X$4=$D126,"x",IF(AND(((X$4-$D126)/VLOOKUP($C126,Tableau1[],6,0))=INT(((X$4-$D126)/VLOOKUP($C126,Tableau1[],6,0))),$C126&lt;&gt;""),"S","")),"")</f>
        <v/>
      </c>
      <c r="Y126" s="82" t="str">
        <f>IFERROR(IF(Y$4=$D126,"x",IF(AND(((Y$4-$D126)/VLOOKUP($C126,Tableau1[],6,0))=INT(((Y$4-$D126)/VLOOKUP($C126,Tableau1[],6,0))),$C126&lt;&gt;""),"S","")),"")</f>
        <v/>
      </c>
      <c r="Z126" s="82" t="str">
        <f>IFERROR(IF(Z$4=$D126,"x",IF(AND(((Z$4-$D126)/VLOOKUP($C126,Tableau1[],6,0))=INT(((Z$4-$D126)/VLOOKUP($C126,Tableau1[],6,0))),$C126&lt;&gt;""),"S","")),"")</f>
        <v>S</v>
      </c>
      <c r="AA126" s="82" t="str">
        <f>IFERROR(IF(AA$4=$D126,"x",IF(AND(((AA$4-$D126)/VLOOKUP($C126,Tableau1[],6,0))=INT(((AA$4-$D126)/VLOOKUP($C126,Tableau1[],6,0))),$C126&lt;&gt;""),"S","")),"")</f>
        <v/>
      </c>
      <c r="AB126" s="82" t="str">
        <f>IFERROR(IF(AB$4=$D126,"x",IF(AND(((AB$4-$D126)/VLOOKUP($C126,Tableau1[],6,0))=INT(((AB$4-$D126)/VLOOKUP($C126,Tableau1[],6,0))),$C126&lt;&gt;""),"S","")),"")</f>
        <v/>
      </c>
      <c r="AC126" s="82" t="str">
        <f>IFERROR(IF(AC$4=$D126,"x",IF(AND(((AC$4-$D126)/VLOOKUP($C126,Tableau1[],6,0))=INT(((AC$4-$D126)/VLOOKUP($C126,Tableau1[],6,0))),$C126&lt;&gt;""),"S","")),"")</f>
        <v/>
      </c>
      <c r="AD126" s="82" t="str">
        <f>IFERROR(IF(AD$4=$D126,"x",IF(AND(((AD$4-$D126)/VLOOKUP($C126,Tableau1[],6,0))=INT(((AD$4-$D126)/VLOOKUP($C126,Tableau1[],6,0))),$C126&lt;&gt;""),"S","")),"")</f>
        <v/>
      </c>
      <c r="AE126" s="82" t="str">
        <f>IFERROR(IF(AE$4=$D126,"x",IF(AND(((AE$4-$D126)/VLOOKUP($C126,Tableau1[],6,0))=INT(((AE$4-$D126)/VLOOKUP($C126,Tableau1[],6,0))),$C126&lt;&gt;""),"S","")),"")</f>
        <v/>
      </c>
      <c r="AF126" s="82" t="str">
        <f>IFERROR(IF(AF$4=$D126,"x",IF(AND(((AF$4-$D126)/VLOOKUP($C126,Tableau1[],6,0))=INT(((AF$4-$D126)/VLOOKUP($C126,Tableau1[],6,0))),$C126&lt;&gt;""),"S","")),"")</f>
        <v/>
      </c>
      <c r="AG126" s="82" t="str">
        <f>IFERROR(IF(AG$4=$D126,"x",IF(AND(((AG$4-$D126)/VLOOKUP($C126,Tableau1[],6,0))=INT(((AG$4-$D126)/VLOOKUP($C126,Tableau1[],6,0))),$C126&lt;&gt;""),"S","")),"")</f>
        <v>S</v>
      </c>
      <c r="AH126" s="93" t="str">
        <f>IFERROR(IF(AH$4=$D126,"x",IF(AND(((AH$4-$D126)/VLOOKUP($C126,Tableau1[],6,0))=INT(((AH$4-$D126)/VLOOKUP($C126,Tableau1[],6,0))),$C126&lt;&gt;""),"S","")),"")</f>
        <v/>
      </c>
    </row>
    <row r="127" spans="1:34" ht="14.45" customHeight="1" x14ac:dyDescent="0.25">
      <c r="A127" s="95"/>
      <c r="B127" s="41"/>
      <c r="C127" s="5" t="s">
        <v>107</v>
      </c>
      <c r="D127" s="15">
        <f>IF(ISBLANK(C127),0,VLOOKUP(C127,Tableau1[],2,0))</f>
        <v>0</v>
      </c>
      <c r="E127" s="14">
        <f>IF(ISBLANK(C127),0,VLOOKUP(C127,Tableau1[],7,0))</f>
        <v>5</v>
      </c>
      <c r="F127" s="21">
        <f t="shared" ref="F127:F142" si="10">D127+((E127*0.00208)/480)</f>
        <v>2.1666666666666667E-5</v>
      </c>
      <c r="G127" s="73" t="str">
        <f>IFERROR(IF(G$4=$D127,"x",IF(AND(((G$4-$D127)/VLOOKUP($C127,Tableau1[],6,0))=INT(((G$4-$D127)/VLOOKUP($C127,Tableau1[],6,0))),$C127&lt;&gt;""),"S","")),"")</f>
        <v/>
      </c>
      <c r="H127" s="75" t="str">
        <f>IFERROR(IF(H$4=$D127,"x",IF(AND(((H$4-$D127)/VLOOKUP($C127,Tableau1[],6,0))=INT(((H$4-$D127)/VLOOKUP($C127,Tableau1[],6,0))),$C127&lt;&gt;""),"S","")),"")</f>
        <v/>
      </c>
      <c r="I127" s="75" t="str">
        <f>IFERROR(IF(I$4=$D127,"x",IF(AND(((I$4-$D127)/VLOOKUP($C127,Tableau1[],6,0))=INT(((I$4-$D127)/VLOOKUP($C127,Tableau1[],6,0))),$C127&lt;&gt;""),"S","")),"")</f>
        <v/>
      </c>
      <c r="J127" s="75" t="str">
        <f>IFERROR(IF(J$4=$D127,"x",IF(AND(((J$4-$D127)/VLOOKUP($C127,Tableau1[],6,0))=INT(((J$4-$D127)/VLOOKUP($C127,Tableau1[],6,0))),$C127&lt;&gt;""),"S","")),"")</f>
        <v/>
      </c>
      <c r="K127" s="75" t="str">
        <f>IFERROR(IF(K$4=$D127,"x",IF(AND(((K$4-$D127)/VLOOKUP($C127,Tableau1[],6,0))=INT(((K$4-$D127)/VLOOKUP($C127,Tableau1[],6,0))),$C127&lt;&gt;""),"S","")),"")</f>
        <v/>
      </c>
      <c r="L127" s="75" t="str">
        <f>IFERROR(IF(L$4=$D127,"x",IF(AND(((L$4-$D127)/VLOOKUP($C127,Tableau1[],6,0))=INT(((L$4-$D127)/VLOOKUP($C127,Tableau1[],6,0))),$C127&lt;&gt;""),"S","")),"")</f>
        <v>S</v>
      </c>
      <c r="M127" s="75" t="str">
        <f>IFERROR(IF(M$4=$D127,"x",IF(AND(((M$4-$D127)/VLOOKUP($C127,Tableau1[],6,0))=INT(((M$4-$D127)/VLOOKUP($C127,Tableau1[],6,0))),$C127&lt;&gt;""),"S","")),"")</f>
        <v/>
      </c>
      <c r="N127" s="75" t="str">
        <f>IFERROR(IF(N$4=$D127,"x",IF(AND(((N$4-$D127)/VLOOKUP($C127,Tableau1[],6,0))=INT(((N$4-$D127)/VLOOKUP($C127,Tableau1[],6,0))),$C127&lt;&gt;""),"S","")),"")</f>
        <v/>
      </c>
      <c r="O127" s="75" t="str">
        <f>IFERROR(IF(O$4=$D127,"x",IF(AND(((O$4-$D127)/VLOOKUP($C127,Tableau1[],6,0))=INT(((O$4-$D127)/VLOOKUP($C127,Tableau1[],6,0))),$C127&lt;&gt;""),"S","")),"")</f>
        <v/>
      </c>
      <c r="P127" s="75" t="str">
        <f>IFERROR(IF(P$4=$D127,"x",IF(AND(((P$4-$D127)/VLOOKUP($C127,Tableau1[],6,0))=INT(((P$4-$D127)/VLOOKUP($C127,Tableau1[],6,0))),$C127&lt;&gt;""),"S","")),"")</f>
        <v/>
      </c>
      <c r="Q127" s="75" t="str">
        <f>IFERROR(IF(Q$4=$D127,"x",IF(AND(((Q$4-$D127)/VLOOKUP($C127,Tableau1[],6,0))=INT(((Q$4-$D127)/VLOOKUP($C127,Tableau1[],6,0))),$C127&lt;&gt;""),"S","")),"")</f>
        <v/>
      </c>
      <c r="R127" s="75" t="str">
        <f>IFERROR(IF(R$4=$D127,"x",IF(AND(((R$4-$D127)/VLOOKUP($C127,Tableau1[],6,0))=INT(((R$4-$D127)/VLOOKUP($C127,Tableau1[],6,0))),$C127&lt;&gt;""),"S","")),"")</f>
        <v/>
      </c>
      <c r="S127" s="75" t="str">
        <f>IFERROR(IF(S$4=$D127,"x",IF(AND(((S$4-$D127)/VLOOKUP($C127,Tableau1[],6,0))=INT(((S$4-$D127)/VLOOKUP($C127,Tableau1[],6,0))),$C127&lt;&gt;""),"S","")),"")</f>
        <v>S</v>
      </c>
      <c r="T127" s="75" t="str">
        <f>IFERROR(IF(T$4=$D127,"x",IF(AND(((T$4-$D127)/VLOOKUP($C127,Tableau1[],6,0))=INT(((T$4-$D127)/VLOOKUP($C127,Tableau1[],6,0))),$C127&lt;&gt;""),"S","")),"")</f>
        <v/>
      </c>
      <c r="U127" s="75" t="str">
        <f>IFERROR(IF(U$4=$D127,"x",IF(AND(((U$4-$D127)/VLOOKUP($C127,Tableau1[],6,0))=INT(((U$4-$D127)/VLOOKUP($C127,Tableau1[],6,0))),$C127&lt;&gt;""),"S","")),"")</f>
        <v/>
      </c>
      <c r="V127" s="75" t="str">
        <f>IFERROR(IF(V$4=$D127,"x",IF(AND(((V$4-$D127)/VLOOKUP($C127,Tableau1[],6,0))=INT(((V$4-$D127)/VLOOKUP($C127,Tableau1[],6,0))),$C127&lt;&gt;""),"S","")),"")</f>
        <v/>
      </c>
      <c r="W127" s="75" t="str">
        <f>IFERROR(IF(W$4=$D127,"x",IF(AND(((W$4-$D127)/VLOOKUP($C127,Tableau1[],6,0))=INT(((W$4-$D127)/VLOOKUP($C127,Tableau1[],6,0))),$C127&lt;&gt;""),"S","")),"")</f>
        <v/>
      </c>
      <c r="X127" s="75" t="str">
        <f>IFERROR(IF(X$4=$D127,"x",IF(AND(((X$4-$D127)/VLOOKUP($C127,Tableau1[],6,0))=INT(((X$4-$D127)/VLOOKUP($C127,Tableau1[],6,0))),$C127&lt;&gt;""),"S","")),"")</f>
        <v/>
      </c>
      <c r="Y127" s="75" t="str">
        <f>IFERROR(IF(Y$4=$D127,"x",IF(AND(((Y$4-$D127)/VLOOKUP($C127,Tableau1[],6,0))=INT(((Y$4-$D127)/VLOOKUP($C127,Tableau1[],6,0))),$C127&lt;&gt;""),"S","")),"")</f>
        <v/>
      </c>
      <c r="Z127" s="75" t="str">
        <f>IFERROR(IF(Z$4=$D127,"x",IF(AND(((Z$4-$D127)/VLOOKUP($C127,Tableau1[],6,0))=INT(((Z$4-$D127)/VLOOKUP($C127,Tableau1[],6,0))),$C127&lt;&gt;""),"S","")),"")</f>
        <v>S</v>
      </c>
      <c r="AA127" s="75" t="str">
        <f>IFERROR(IF(AA$4=$D127,"x",IF(AND(((AA$4-$D127)/VLOOKUP($C127,Tableau1[],6,0))=INT(((AA$4-$D127)/VLOOKUP($C127,Tableau1[],6,0))),$C127&lt;&gt;""),"S","")),"")</f>
        <v/>
      </c>
      <c r="AB127" s="75" t="str">
        <f>IFERROR(IF(AB$4=$D127,"x",IF(AND(((AB$4-$D127)/VLOOKUP($C127,Tableau1[],6,0))=INT(((AB$4-$D127)/VLOOKUP($C127,Tableau1[],6,0))),$C127&lt;&gt;""),"S","")),"")</f>
        <v/>
      </c>
      <c r="AC127" s="75" t="str">
        <f>IFERROR(IF(AC$4=$D127,"x",IF(AND(((AC$4-$D127)/VLOOKUP($C127,Tableau1[],6,0))=INT(((AC$4-$D127)/VLOOKUP($C127,Tableau1[],6,0))),$C127&lt;&gt;""),"S","")),"")</f>
        <v/>
      </c>
      <c r="AD127" s="75" t="str">
        <f>IFERROR(IF(AD$4=$D127,"x",IF(AND(((AD$4-$D127)/VLOOKUP($C127,Tableau1[],6,0))=INT(((AD$4-$D127)/VLOOKUP($C127,Tableau1[],6,0))),$C127&lt;&gt;""),"S","")),"")</f>
        <v/>
      </c>
      <c r="AE127" s="75" t="str">
        <f>IFERROR(IF(AE$4=$D127,"x",IF(AND(((AE$4-$D127)/VLOOKUP($C127,Tableau1[],6,0))=INT(((AE$4-$D127)/VLOOKUP($C127,Tableau1[],6,0))),$C127&lt;&gt;""),"S","")),"")</f>
        <v/>
      </c>
      <c r="AF127" s="75" t="str">
        <f>IFERROR(IF(AF$4=$D127,"x",IF(AND(((AF$4-$D127)/VLOOKUP($C127,Tableau1[],6,0))=INT(((AF$4-$D127)/VLOOKUP($C127,Tableau1[],6,0))),$C127&lt;&gt;""),"S","")),"")</f>
        <v/>
      </c>
      <c r="AG127" s="75" t="str">
        <f>IFERROR(IF(AG$4=$D127,"x",IF(AND(((AG$4-$D127)/VLOOKUP($C127,Tableau1[],6,0))=INT(((AG$4-$D127)/VLOOKUP($C127,Tableau1[],6,0))),$C127&lt;&gt;""),"S","")),"")</f>
        <v>S</v>
      </c>
      <c r="AH127" s="89" t="str">
        <f>IFERROR(IF(AH$4=$D127,"x",IF(AND(((AH$4-$D127)/VLOOKUP($C127,Tableau1[],6,0))=INT(((AH$4-$D127)/VLOOKUP($C127,Tableau1[],6,0))),$C127&lt;&gt;""),"S","")),"")</f>
        <v/>
      </c>
    </row>
    <row r="128" spans="1:34" x14ac:dyDescent="0.25">
      <c r="A128" s="95"/>
      <c r="B128" s="41"/>
      <c r="C128" s="5" t="s">
        <v>108</v>
      </c>
      <c r="D128" s="15"/>
      <c r="E128" s="14">
        <f>IF(ISBLANK(C128),0,VLOOKUP(C128,Tableau1[],7,0))</f>
        <v>1</v>
      </c>
      <c r="F128" s="21">
        <f t="shared" si="10"/>
        <v>4.3333333333333331E-6</v>
      </c>
      <c r="G128" s="76" t="str">
        <f>IFERROR(IF(G$4=$D128,"x",IF(AND(((G$4-$D128)/VLOOKUP($C128,Tableau1[],6,0))=INT(((G$4-$D128)/VLOOKUP($C128,Tableau1[],6,0))),$C128&lt;&gt;""),"S","")),"")</f>
        <v/>
      </c>
      <c r="H128" s="74" t="str">
        <f>IFERROR(IF(H$4=$D128,"x",IF(AND(((H$4-$D128)/VLOOKUP($C128,Tableau1[],6,0))=INT(((H$4-$D128)/VLOOKUP($C128,Tableau1[],6,0))),$C128&lt;&gt;""),"S","")),"")</f>
        <v/>
      </c>
      <c r="I128" s="74" t="str">
        <f>IFERROR(IF(I$4=$D128,"x",IF(AND(((I$4-$D128)/VLOOKUP($C128,Tableau1[],6,0))=INT(((I$4-$D128)/VLOOKUP($C128,Tableau1[],6,0))),$C128&lt;&gt;""),"S","")),"")</f>
        <v/>
      </c>
      <c r="J128" s="74" t="str">
        <f>IFERROR(IF(J$4=$D128,"x",IF(AND(((J$4-$D128)/VLOOKUP($C128,Tableau1[],6,0))=INT(((J$4-$D128)/VLOOKUP($C128,Tableau1[],6,0))),$C128&lt;&gt;""),"S","")),"")</f>
        <v/>
      </c>
      <c r="K128" s="74" t="str">
        <f>IFERROR(IF(K$4=$D128,"x",IF(AND(((K$4-$D128)/VLOOKUP($C128,Tableau1[],6,0))=INT(((K$4-$D128)/VLOOKUP($C128,Tableau1[],6,0))),$C128&lt;&gt;""),"S","")),"")</f>
        <v/>
      </c>
      <c r="L128" s="74" t="str">
        <f>IFERROR(IF(L$4=$D128,"x",IF(AND(((L$4-$D128)/VLOOKUP($C128,Tableau1[],6,0))=INT(((L$4-$D128)/VLOOKUP($C128,Tableau1[],6,0))),$C128&lt;&gt;""),"S","")),"")</f>
        <v>S</v>
      </c>
      <c r="M128" s="74" t="str">
        <f>IFERROR(IF(M$4=$D128,"x",IF(AND(((M$4-$D128)/VLOOKUP($C128,Tableau1[],6,0))=INT(((M$4-$D128)/VLOOKUP($C128,Tableau1[],6,0))),$C128&lt;&gt;""),"S","")),"")</f>
        <v/>
      </c>
      <c r="N128" s="74" t="str">
        <f>IFERROR(IF(N$4=$D128,"x",IF(AND(((N$4-$D128)/VLOOKUP($C128,Tableau1[],6,0))=INT(((N$4-$D128)/VLOOKUP($C128,Tableau1[],6,0))),$C128&lt;&gt;""),"S","")),"")</f>
        <v/>
      </c>
      <c r="O128" s="74" t="str">
        <f>IFERROR(IF(O$4=$D128,"x",IF(AND(((O$4-$D128)/VLOOKUP($C128,Tableau1[],6,0))=INT(((O$4-$D128)/VLOOKUP($C128,Tableau1[],6,0))),$C128&lt;&gt;""),"S","")),"")</f>
        <v/>
      </c>
      <c r="P128" s="74" t="str">
        <f>IFERROR(IF(P$4=$D128,"x",IF(AND(((P$4-$D128)/VLOOKUP($C128,Tableau1[],6,0))=INT(((P$4-$D128)/VLOOKUP($C128,Tableau1[],6,0))),$C128&lt;&gt;""),"S","")),"")</f>
        <v/>
      </c>
      <c r="Q128" s="74" t="str">
        <f>IFERROR(IF(Q$4=$D128,"x",IF(AND(((Q$4-$D128)/VLOOKUP($C128,Tableau1[],6,0))=INT(((Q$4-$D128)/VLOOKUP($C128,Tableau1[],6,0))),$C128&lt;&gt;""),"S","")),"")</f>
        <v/>
      </c>
      <c r="R128" s="74" t="str">
        <f>IFERROR(IF(R$4=$D128,"x",IF(AND(((R$4-$D128)/VLOOKUP($C128,Tableau1[],6,0))=INT(((R$4-$D128)/VLOOKUP($C128,Tableau1[],6,0))),$C128&lt;&gt;""),"S","")),"")</f>
        <v/>
      </c>
      <c r="S128" s="74" t="str">
        <f>IFERROR(IF(S$4=$D128,"x",IF(AND(((S$4-$D128)/VLOOKUP($C128,Tableau1[],6,0))=INT(((S$4-$D128)/VLOOKUP($C128,Tableau1[],6,0))),$C128&lt;&gt;""),"S","")),"")</f>
        <v>S</v>
      </c>
      <c r="T128" s="74" t="str">
        <f>IFERROR(IF(T$4=$D128,"x",IF(AND(((T$4-$D128)/VLOOKUP($C128,Tableau1[],6,0))=INT(((T$4-$D128)/VLOOKUP($C128,Tableau1[],6,0))),$C128&lt;&gt;""),"S","")),"")</f>
        <v/>
      </c>
      <c r="U128" s="74" t="str">
        <f>IFERROR(IF(U$4=$D128,"x",IF(AND(((U$4-$D128)/VLOOKUP($C128,Tableau1[],6,0))=INT(((U$4-$D128)/VLOOKUP($C128,Tableau1[],6,0))),$C128&lt;&gt;""),"S","")),"")</f>
        <v/>
      </c>
      <c r="V128" s="74" t="str">
        <f>IFERROR(IF(V$4=$D128,"x",IF(AND(((V$4-$D128)/VLOOKUP($C128,Tableau1[],6,0))=INT(((V$4-$D128)/VLOOKUP($C128,Tableau1[],6,0))),$C128&lt;&gt;""),"S","")),"")</f>
        <v/>
      </c>
      <c r="W128" s="74" t="str">
        <f>IFERROR(IF(W$4=$D128,"x",IF(AND(((W$4-$D128)/VLOOKUP($C128,Tableau1[],6,0))=INT(((W$4-$D128)/VLOOKUP($C128,Tableau1[],6,0))),$C128&lt;&gt;""),"S","")),"")</f>
        <v/>
      </c>
      <c r="X128" s="74" t="str">
        <f>IFERROR(IF(X$4=$D128,"x",IF(AND(((X$4-$D128)/VLOOKUP($C128,Tableau1[],6,0))=INT(((X$4-$D128)/VLOOKUP($C128,Tableau1[],6,0))),$C128&lt;&gt;""),"S","")),"")</f>
        <v/>
      </c>
      <c r="Y128" s="74" t="str">
        <f>IFERROR(IF(Y$4=$D128,"x",IF(AND(((Y$4-$D128)/VLOOKUP($C128,Tableau1[],6,0))=INT(((Y$4-$D128)/VLOOKUP($C128,Tableau1[],6,0))),$C128&lt;&gt;""),"S","")),"")</f>
        <v/>
      </c>
      <c r="Z128" s="74" t="str">
        <f>IFERROR(IF(Z$4=$D128,"x",IF(AND(((Z$4-$D128)/VLOOKUP($C128,Tableau1[],6,0))=INT(((Z$4-$D128)/VLOOKUP($C128,Tableau1[],6,0))),$C128&lt;&gt;""),"S","")),"")</f>
        <v>S</v>
      </c>
      <c r="AA128" s="74" t="str">
        <f>IFERROR(IF(AA$4=$D128,"x",IF(AND(((AA$4-$D128)/VLOOKUP($C128,Tableau1[],6,0))=INT(((AA$4-$D128)/VLOOKUP($C128,Tableau1[],6,0))),$C128&lt;&gt;""),"S","")),"")</f>
        <v/>
      </c>
      <c r="AB128" s="74" t="str">
        <f>IFERROR(IF(AB$4=$D128,"x",IF(AND(((AB$4-$D128)/VLOOKUP($C128,Tableau1[],6,0))=INT(((AB$4-$D128)/VLOOKUP($C128,Tableau1[],6,0))),$C128&lt;&gt;""),"S","")),"")</f>
        <v/>
      </c>
      <c r="AC128" s="74" t="str">
        <f>IFERROR(IF(AC$4=$D128,"x",IF(AND(((AC$4-$D128)/VLOOKUP($C128,Tableau1[],6,0))=INT(((AC$4-$D128)/VLOOKUP($C128,Tableau1[],6,0))),$C128&lt;&gt;""),"S","")),"")</f>
        <v/>
      </c>
      <c r="AD128" s="74" t="str">
        <f>IFERROR(IF(AD$4=$D128,"x",IF(AND(((AD$4-$D128)/VLOOKUP($C128,Tableau1[],6,0))=INT(((AD$4-$D128)/VLOOKUP($C128,Tableau1[],6,0))),$C128&lt;&gt;""),"S","")),"")</f>
        <v/>
      </c>
      <c r="AE128" s="74" t="str">
        <f>IFERROR(IF(AE$4=$D128,"x",IF(AND(((AE$4-$D128)/VLOOKUP($C128,Tableau1[],6,0))=INT(((AE$4-$D128)/VLOOKUP($C128,Tableau1[],6,0))),$C128&lt;&gt;""),"S","")),"")</f>
        <v/>
      </c>
      <c r="AF128" s="74" t="str">
        <f>IFERROR(IF(AF$4=$D128,"x",IF(AND(((AF$4-$D128)/VLOOKUP($C128,Tableau1[],6,0))=INT(((AF$4-$D128)/VLOOKUP($C128,Tableau1[],6,0))),$C128&lt;&gt;""),"S","")),"")</f>
        <v/>
      </c>
      <c r="AG128" s="74" t="str">
        <f>IFERROR(IF(AG$4=$D128,"x",IF(AND(((AG$4-$D128)/VLOOKUP($C128,Tableau1[],6,0))=INT(((AG$4-$D128)/VLOOKUP($C128,Tableau1[],6,0))),$C128&lt;&gt;""),"S","")),"")</f>
        <v>S</v>
      </c>
      <c r="AH128" s="90" t="str">
        <f>IFERROR(IF(AH$4=$D128,"x",IF(AND(((AH$4-$D128)/VLOOKUP($C128,Tableau1[],6,0))=INT(((AH$4-$D128)/VLOOKUP($C128,Tableau1[],6,0))),$C128&lt;&gt;""),"S","")),"")</f>
        <v/>
      </c>
    </row>
    <row r="129" spans="1:34" x14ac:dyDescent="0.25">
      <c r="A129" s="95"/>
      <c r="B129" s="41"/>
      <c r="C129" s="5" t="s">
        <v>109</v>
      </c>
      <c r="D129" s="15">
        <f>IF(ISBLANK(C129),0,VLOOKUP(C129,Tableau1[],2,0))</f>
        <v>0</v>
      </c>
      <c r="E129" s="14">
        <f>IF(ISBLANK(C129),0,VLOOKUP(C129,Tableau1[],7,0))</f>
        <v>5</v>
      </c>
      <c r="F129" s="21">
        <f t="shared" si="10"/>
        <v>2.1666666666666667E-5</v>
      </c>
      <c r="G129" s="76" t="str">
        <f>IFERROR(IF(G$4=$D129,"x",IF(AND(((G$4-$D129)/VLOOKUP($C129,Tableau1[],6,0))=INT(((G$4-$D129)/VLOOKUP($C129,Tableau1[],6,0))),$C129&lt;&gt;""),"S","")),"")</f>
        <v/>
      </c>
      <c r="H129" s="74" t="str">
        <f>IFERROR(IF(H$4=$D129,"x",IF(AND(((H$4-$D129)/VLOOKUP($C129,Tableau1[],6,0))=INT(((H$4-$D129)/VLOOKUP($C129,Tableau1[],6,0))),$C129&lt;&gt;""),"S","")),"")</f>
        <v/>
      </c>
      <c r="I129" s="74" t="str">
        <f>IFERROR(IF(I$4=$D129,"x",IF(AND(((I$4-$D129)/VLOOKUP($C129,Tableau1[],6,0))=INT(((I$4-$D129)/VLOOKUP($C129,Tableau1[],6,0))),$C129&lt;&gt;""),"S","")),"")</f>
        <v/>
      </c>
      <c r="J129" s="74" t="str">
        <f>IFERROR(IF(J$4=$D129,"x",IF(AND(((J$4-$D129)/VLOOKUP($C129,Tableau1[],6,0))=INT(((J$4-$D129)/VLOOKUP($C129,Tableau1[],6,0))),$C129&lt;&gt;""),"S","")),"")</f>
        <v/>
      </c>
      <c r="K129" s="74" t="str">
        <f>IFERROR(IF(K$4=$D129,"x",IF(AND(((K$4-$D129)/VLOOKUP($C129,Tableau1[],6,0))=INT(((K$4-$D129)/VLOOKUP($C129,Tableau1[],6,0))),$C129&lt;&gt;""),"S","")),"")</f>
        <v/>
      </c>
      <c r="L129" s="74" t="str">
        <f>IFERROR(IF(L$4=$D129,"x",IF(AND(((L$4-$D129)/VLOOKUP($C129,Tableau1[],6,0))=INT(((L$4-$D129)/VLOOKUP($C129,Tableau1[],6,0))),$C129&lt;&gt;""),"S","")),"")</f>
        <v>S</v>
      </c>
      <c r="M129" s="74" t="str">
        <f>IFERROR(IF(M$4=$D129,"x",IF(AND(((M$4-$D129)/VLOOKUP($C129,Tableau1[],6,0))=INT(((M$4-$D129)/VLOOKUP($C129,Tableau1[],6,0))),$C129&lt;&gt;""),"S","")),"")</f>
        <v/>
      </c>
      <c r="N129" s="74" t="str">
        <f>IFERROR(IF(N$4=$D129,"x",IF(AND(((N$4-$D129)/VLOOKUP($C129,Tableau1[],6,0))=INT(((N$4-$D129)/VLOOKUP($C129,Tableau1[],6,0))),$C129&lt;&gt;""),"S","")),"")</f>
        <v/>
      </c>
      <c r="O129" s="74" t="str">
        <f>IFERROR(IF(O$4=$D129,"x",IF(AND(((O$4-$D129)/VLOOKUP($C129,Tableau1[],6,0))=INT(((O$4-$D129)/VLOOKUP($C129,Tableau1[],6,0))),$C129&lt;&gt;""),"S","")),"")</f>
        <v/>
      </c>
      <c r="P129" s="74" t="str">
        <f>IFERROR(IF(P$4=$D129,"x",IF(AND(((P$4-$D129)/VLOOKUP($C129,Tableau1[],6,0))=INT(((P$4-$D129)/VLOOKUP($C129,Tableau1[],6,0))),$C129&lt;&gt;""),"S","")),"")</f>
        <v/>
      </c>
      <c r="Q129" s="74" t="str">
        <f>IFERROR(IF(Q$4=$D129,"x",IF(AND(((Q$4-$D129)/VLOOKUP($C129,Tableau1[],6,0))=INT(((Q$4-$D129)/VLOOKUP($C129,Tableau1[],6,0))),$C129&lt;&gt;""),"S","")),"")</f>
        <v/>
      </c>
      <c r="R129" s="74" t="str">
        <f>IFERROR(IF(R$4=$D129,"x",IF(AND(((R$4-$D129)/VLOOKUP($C129,Tableau1[],6,0))=INT(((R$4-$D129)/VLOOKUP($C129,Tableau1[],6,0))),$C129&lt;&gt;""),"S","")),"")</f>
        <v/>
      </c>
      <c r="S129" s="74" t="str">
        <f>IFERROR(IF(S$4=$D129,"x",IF(AND(((S$4-$D129)/VLOOKUP($C129,Tableau1[],6,0))=INT(((S$4-$D129)/VLOOKUP($C129,Tableau1[],6,0))),$C129&lt;&gt;""),"S","")),"")</f>
        <v>S</v>
      </c>
      <c r="T129" s="74" t="str">
        <f>IFERROR(IF(T$4=$D129,"x",IF(AND(((T$4-$D129)/VLOOKUP($C129,Tableau1[],6,0))=INT(((T$4-$D129)/VLOOKUP($C129,Tableau1[],6,0))),$C129&lt;&gt;""),"S","")),"")</f>
        <v/>
      </c>
      <c r="U129" s="74" t="str">
        <f>IFERROR(IF(U$4=$D129,"x",IF(AND(((U$4-$D129)/VLOOKUP($C129,Tableau1[],6,0))=INT(((U$4-$D129)/VLOOKUP($C129,Tableau1[],6,0))),$C129&lt;&gt;""),"S","")),"")</f>
        <v/>
      </c>
      <c r="V129" s="74" t="str">
        <f>IFERROR(IF(V$4=$D129,"x",IF(AND(((V$4-$D129)/VLOOKUP($C129,Tableau1[],6,0))=INT(((V$4-$D129)/VLOOKUP($C129,Tableau1[],6,0))),$C129&lt;&gt;""),"S","")),"")</f>
        <v/>
      </c>
      <c r="W129" s="74" t="str">
        <f>IFERROR(IF(W$4=$D129,"x",IF(AND(((W$4-$D129)/VLOOKUP($C129,Tableau1[],6,0))=INT(((W$4-$D129)/VLOOKUP($C129,Tableau1[],6,0))),$C129&lt;&gt;""),"S","")),"")</f>
        <v/>
      </c>
      <c r="X129" s="74" t="str">
        <f>IFERROR(IF(X$4=$D129,"x",IF(AND(((X$4-$D129)/VLOOKUP($C129,Tableau1[],6,0))=INT(((X$4-$D129)/VLOOKUP($C129,Tableau1[],6,0))),$C129&lt;&gt;""),"S","")),"")</f>
        <v/>
      </c>
      <c r="Y129" s="74" t="str">
        <f>IFERROR(IF(Y$4=$D129,"x",IF(AND(((Y$4-$D129)/VLOOKUP($C129,Tableau1[],6,0))=INT(((Y$4-$D129)/VLOOKUP($C129,Tableau1[],6,0))),$C129&lt;&gt;""),"S","")),"")</f>
        <v/>
      </c>
      <c r="Z129" s="74" t="str">
        <f>IFERROR(IF(Z$4=$D129,"x",IF(AND(((Z$4-$D129)/VLOOKUP($C129,Tableau1[],6,0))=INT(((Z$4-$D129)/VLOOKUP($C129,Tableau1[],6,0))),$C129&lt;&gt;""),"S","")),"")</f>
        <v>S</v>
      </c>
      <c r="AA129" s="74" t="str">
        <f>IFERROR(IF(AA$4=$D129,"x",IF(AND(((AA$4-$D129)/VLOOKUP($C129,Tableau1[],6,0))=INT(((AA$4-$D129)/VLOOKUP($C129,Tableau1[],6,0))),$C129&lt;&gt;""),"S","")),"")</f>
        <v/>
      </c>
      <c r="AB129" s="74" t="str">
        <f>IFERROR(IF(AB$4=$D129,"x",IF(AND(((AB$4-$D129)/VLOOKUP($C129,Tableau1[],6,0))=INT(((AB$4-$D129)/VLOOKUP($C129,Tableau1[],6,0))),$C129&lt;&gt;""),"S","")),"")</f>
        <v/>
      </c>
      <c r="AC129" s="74" t="str">
        <f>IFERROR(IF(AC$4=$D129,"x",IF(AND(((AC$4-$D129)/VLOOKUP($C129,Tableau1[],6,0))=INT(((AC$4-$D129)/VLOOKUP($C129,Tableau1[],6,0))),$C129&lt;&gt;""),"S","")),"")</f>
        <v/>
      </c>
      <c r="AD129" s="74" t="str">
        <f>IFERROR(IF(AD$4=$D129,"x",IF(AND(((AD$4-$D129)/VLOOKUP($C129,Tableau1[],6,0))=INT(((AD$4-$D129)/VLOOKUP($C129,Tableau1[],6,0))),$C129&lt;&gt;""),"S","")),"")</f>
        <v/>
      </c>
      <c r="AE129" s="74" t="str">
        <f>IFERROR(IF(AE$4=$D129,"x",IF(AND(((AE$4-$D129)/VLOOKUP($C129,Tableau1[],6,0))=INT(((AE$4-$D129)/VLOOKUP($C129,Tableau1[],6,0))),$C129&lt;&gt;""),"S","")),"")</f>
        <v/>
      </c>
      <c r="AF129" s="74" t="str">
        <f>IFERROR(IF(AF$4=$D129,"x",IF(AND(((AF$4-$D129)/VLOOKUP($C129,Tableau1[],6,0))=INT(((AF$4-$D129)/VLOOKUP($C129,Tableau1[],6,0))),$C129&lt;&gt;""),"S","")),"")</f>
        <v/>
      </c>
      <c r="AG129" s="74" t="str">
        <f>IFERROR(IF(AG$4=$D129,"x",IF(AND(((AG$4-$D129)/VLOOKUP($C129,Tableau1[],6,0))=INT(((AG$4-$D129)/VLOOKUP($C129,Tableau1[],6,0))),$C129&lt;&gt;""),"S","")),"")</f>
        <v>S</v>
      </c>
      <c r="AH129" s="90" t="str">
        <f>IFERROR(IF(AH$4=$D129,"x",IF(AND(((AH$4-$D129)/VLOOKUP($C129,Tableau1[],6,0))=INT(((AH$4-$D129)/VLOOKUP($C129,Tableau1[],6,0))),$C129&lt;&gt;""),"S","")),"")</f>
        <v/>
      </c>
    </row>
    <row r="130" spans="1:34" x14ac:dyDescent="0.25">
      <c r="A130" s="95"/>
      <c r="B130" s="41"/>
      <c r="C130" s="5" t="s">
        <v>110</v>
      </c>
      <c r="D130" s="15">
        <f>IF(ISBLANK(C130),0,VLOOKUP(C130,Tableau1[],2,0))</f>
        <v>0</v>
      </c>
      <c r="E130" s="14">
        <f>IF(ISBLANK(C130),0,VLOOKUP(C130,Tableau1[],7,0))</f>
        <v>2</v>
      </c>
      <c r="F130" s="21">
        <f t="shared" si="10"/>
        <v>8.6666666666666661E-6</v>
      </c>
      <c r="G130" s="76" t="str">
        <f>IFERROR(IF(G$4=$D130,"x",IF(AND(((G$4-$D130)/VLOOKUP($C130,Tableau1[],6,0))=INT(((G$4-$D130)/VLOOKUP($C130,Tableau1[],6,0))),$C130&lt;&gt;""),"S","")),"")</f>
        <v/>
      </c>
      <c r="H130" s="74" t="str">
        <f>IFERROR(IF(H$4=$D130,"x",IF(AND(((H$4-$D130)/VLOOKUP($C130,Tableau1[],6,0))=INT(((H$4-$D130)/VLOOKUP($C130,Tableau1[],6,0))),$C130&lt;&gt;""),"S","")),"")</f>
        <v/>
      </c>
      <c r="I130" s="74" t="str">
        <f>IFERROR(IF(I$4=$D130,"x",IF(AND(((I$4-$D130)/VLOOKUP($C130,Tableau1[],6,0))=INT(((I$4-$D130)/VLOOKUP($C130,Tableau1[],6,0))),$C130&lt;&gt;""),"S","")),"")</f>
        <v/>
      </c>
      <c r="J130" s="74" t="str">
        <f>IFERROR(IF(J$4=$D130,"x",IF(AND(((J$4-$D130)/VLOOKUP($C130,Tableau1[],6,0))=INT(((J$4-$D130)/VLOOKUP($C130,Tableau1[],6,0))),$C130&lt;&gt;""),"S","")),"")</f>
        <v/>
      </c>
      <c r="K130" s="74" t="str">
        <f>IFERROR(IF(K$4=$D130,"x",IF(AND(((K$4-$D130)/VLOOKUP($C130,Tableau1[],6,0))=INT(((K$4-$D130)/VLOOKUP($C130,Tableau1[],6,0))),$C130&lt;&gt;""),"S","")),"")</f>
        <v/>
      </c>
      <c r="L130" s="74" t="str">
        <f>IFERROR(IF(L$4=$D130,"x",IF(AND(((L$4-$D130)/VLOOKUP($C130,Tableau1[],6,0))=INT(((L$4-$D130)/VLOOKUP($C130,Tableau1[],6,0))),$C130&lt;&gt;""),"S","")),"")</f>
        <v>S</v>
      </c>
      <c r="M130" s="74" t="str">
        <f>IFERROR(IF(M$4=$D130,"x",IF(AND(((M$4-$D130)/VLOOKUP($C130,Tableau1[],6,0))=INT(((M$4-$D130)/VLOOKUP($C130,Tableau1[],6,0))),$C130&lt;&gt;""),"S","")),"")</f>
        <v/>
      </c>
      <c r="N130" s="74" t="str">
        <f>IFERROR(IF(N$4=$D130,"x",IF(AND(((N$4-$D130)/VLOOKUP($C130,Tableau1[],6,0))=INT(((N$4-$D130)/VLOOKUP($C130,Tableau1[],6,0))),$C130&lt;&gt;""),"S","")),"")</f>
        <v/>
      </c>
      <c r="O130" s="74" t="str">
        <f>IFERROR(IF(O$4=$D130,"x",IF(AND(((O$4-$D130)/VLOOKUP($C130,Tableau1[],6,0))=INT(((O$4-$D130)/VLOOKUP($C130,Tableau1[],6,0))),$C130&lt;&gt;""),"S","")),"")</f>
        <v/>
      </c>
      <c r="P130" s="74" t="str">
        <f>IFERROR(IF(P$4=$D130,"x",IF(AND(((P$4-$D130)/VLOOKUP($C130,Tableau1[],6,0))=INT(((P$4-$D130)/VLOOKUP($C130,Tableau1[],6,0))),$C130&lt;&gt;""),"S","")),"")</f>
        <v/>
      </c>
      <c r="Q130" s="74" t="str">
        <f>IFERROR(IF(Q$4=$D130,"x",IF(AND(((Q$4-$D130)/VLOOKUP($C130,Tableau1[],6,0))=INT(((Q$4-$D130)/VLOOKUP($C130,Tableau1[],6,0))),$C130&lt;&gt;""),"S","")),"")</f>
        <v/>
      </c>
      <c r="R130" s="74" t="str">
        <f>IFERROR(IF(R$4=$D130,"x",IF(AND(((R$4-$D130)/VLOOKUP($C130,Tableau1[],6,0))=INT(((R$4-$D130)/VLOOKUP($C130,Tableau1[],6,0))),$C130&lt;&gt;""),"S","")),"")</f>
        <v/>
      </c>
      <c r="S130" s="74" t="str">
        <f>IFERROR(IF(S$4=$D130,"x",IF(AND(((S$4-$D130)/VLOOKUP($C130,Tableau1[],6,0))=INT(((S$4-$D130)/VLOOKUP($C130,Tableau1[],6,0))),$C130&lt;&gt;""),"S","")),"")</f>
        <v>S</v>
      </c>
      <c r="T130" s="74" t="str">
        <f>IFERROR(IF(T$4=$D130,"x",IF(AND(((T$4-$D130)/VLOOKUP($C130,Tableau1[],6,0))=INT(((T$4-$D130)/VLOOKUP($C130,Tableau1[],6,0))),$C130&lt;&gt;""),"S","")),"")</f>
        <v/>
      </c>
      <c r="U130" s="74" t="str">
        <f>IFERROR(IF(U$4=$D130,"x",IF(AND(((U$4-$D130)/VLOOKUP($C130,Tableau1[],6,0))=INT(((U$4-$D130)/VLOOKUP($C130,Tableau1[],6,0))),$C130&lt;&gt;""),"S","")),"")</f>
        <v/>
      </c>
      <c r="V130" s="74" t="str">
        <f>IFERROR(IF(V$4=$D130,"x",IF(AND(((V$4-$D130)/VLOOKUP($C130,Tableau1[],6,0))=INT(((V$4-$D130)/VLOOKUP($C130,Tableau1[],6,0))),$C130&lt;&gt;""),"S","")),"")</f>
        <v/>
      </c>
      <c r="W130" s="74" t="str">
        <f>IFERROR(IF(W$4=$D130,"x",IF(AND(((W$4-$D130)/VLOOKUP($C130,Tableau1[],6,0))=INT(((W$4-$D130)/VLOOKUP($C130,Tableau1[],6,0))),$C130&lt;&gt;""),"S","")),"")</f>
        <v/>
      </c>
      <c r="X130" s="74" t="str">
        <f>IFERROR(IF(X$4=$D130,"x",IF(AND(((X$4-$D130)/VLOOKUP($C130,Tableau1[],6,0))=INT(((X$4-$D130)/VLOOKUP($C130,Tableau1[],6,0))),$C130&lt;&gt;""),"S","")),"")</f>
        <v/>
      </c>
      <c r="Y130" s="74" t="str">
        <f>IFERROR(IF(Y$4=$D130,"x",IF(AND(((Y$4-$D130)/VLOOKUP($C130,Tableau1[],6,0))=INT(((Y$4-$D130)/VLOOKUP($C130,Tableau1[],6,0))),$C130&lt;&gt;""),"S","")),"")</f>
        <v/>
      </c>
      <c r="Z130" s="74" t="str">
        <f>IFERROR(IF(Z$4=$D130,"x",IF(AND(((Z$4-$D130)/VLOOKUP($C130,Tableau1[],6,0))=INT(((Z$4-$D130)/VLOOKUP($C130,Tableau1[],6,0))),$C130&lt;&gt;""),"S","")),"")</f>
        <v>S</v>
      </c>
      <c r="AA130" s="74" t="str">
        <f>IFERROR(IF(AA$4=$D130,"x",IF(AND(((AA$4-$D130)/VLOOKUP($C130,Tableau1[],6,0))=INT(((AA$4-$D130)/VLOOKUP($C130,Tableau1[],6,0))),$C130&lt;&gt;""),"S","")),"")</f>
        <v/>
      </c>
      <c r="AB130" s="74" t="str">
        <f>IFERROR(IF(AB$4=$D130,"x",IF(AND(((AB$4-$D130)/VLOOKUP($C130,Tableau1[],6,0))=INT(((AB$4-$D130)/VLOOKUP($C130,Tableau1[],6,0))),$C130&lt;&gt;""),"S","")),"")</f>
        <v/>
      </c>
      <c r="AC130" s="74" t="str">
        <f>IFERROR(IF(AC$4=$D130,"x",IF(AND(((AC$4-$D130)/VLOOKUP($C130,Tableau1[],6,0))=INT(((AC$4-$D130)/VLOOKUP($C130,Tableau1[],6,0))),$C130&lt;&gt;""),"S","")),"")</f>
        <v/>
      </c>
      <c r="AD130" s="74" t="str">
        <f>IFERROR(IF(AD$4=$D130,"x",IF(AND(((AD$4-$D130)/VLOOKUP($C130,Tableau1[],6,0))=INT(((AD$4-$D130)/VLOOKUP($C130,Tableau1[],6,0))),$C130&lt;&gt;""),"S","")),"")</f>
        <v/>
      </c>
      <c r="AE130" s="74" t="str">
        <f>IFERROR(IF(AE$4=$D130,"x",IF(AND(((AE$4-$D130)/VLOOKUP($C130,Tableau1[],6,0))=INT(((AE$4-$D130)/VLOOKUP($C130,Tableau1[],6,0))),$C130&lt;&gt;""),"S","")),"")</f>
        <v/>
      </c>
      <c r="AF130" s="74" t="str">
        <f>IFERROR(IF(AF$4=$D130,"x",IF(AND(((AF$4-$D130)/VLOOKUP($C130,Tableau1[],6,0))=INT(((AF$4-$D130)/VLOOKUP($C130,Tableau1[],6,0))),$C130&lt;&gt;""),"S","")),"")</f>
        <v/>
      </c>
      <c r="AG130" s="74" t="str">
        <f>IFERROR(IF(AG$4=$D130,"x",IF(AND(((AG$4-$D130)/VLOOKUP($C130,Tableau1[],6,0))=INT(((AG$4-$D130)/VLOOKUP($C130,Tableau1[],6,0))),$C130&lt;&gt;""),"S","")),"")</f>
        <v>S</v>
      </c>
      <c r="AH130" s="90" t="str">
        <f>IFERROR(IF(AH$4=$D130,"x",IF(AND(((AH$4-$D130)/VLOOKUP($C130,Tableau1[],6,0))=INT(((AH$4-$D130)/VLOOKUP($C130,Tableau1[],6,0))),$C130&lt;&gt;""),"S","")),"")</f>
        <v/>
      </c>
    </row>
    <row r="131" spans="1:34" x14ac:dyDescent="0.25">
      <c r="A131" s="95"/>
      <c r="B131" s="41"/>
      <c r="C131" s="5" t="s">
        <v>111</v>
      </c>
      <c r="D131" s="15">
        <f>IF(ISBLANK(C131),0,VLOOKUP(C131,Tableau1[],2,0))</f>
        <v>0</v>
      </c>
      <c r="E131" s="14">
        <f>IF(ISBLANK(C131),0,VLOOKUP(C131,Tableau1[],7,0))</f>
        <v>20</v>
      </c>
      <c r="F131" s="21">
        <f t="shared" si="10"/>
        <v>8.6666666666666668E-5</v>
      </c>
      <c r="G131" s="76" t="str">
        <f>IFERROR(IF(G$4=$D131,"x",IF(AND(((G$4-$D131)/VLOOKUP($C131,Tableau1[],6,0))=INT(((G$4-$D131)/VLOOKUP($C131,Tableau1[],6,0))),$C131&lt;&gt;""),"S","")),"")</f>
        <v/>
      </c>
      <c r="H131" s="74" t="str">
        <f>IFERROR(IF(H$4=$D131,"x",IF(AND(((H$4-$D131)/VLOOKUP($C131,Tableau1[],6,0))=INT(((H$4-$D131)/VLOOKUP($C131,Tableau1[],6,0))),$C131&lt;&gt;""),"S","")),"")</f>
        <v/>
      </c>
      <c r="I131" s="74" t="str">
        <f>IFERROR(IF(I$4=$D131,"x",IF(AND(((I$4-$D131)/VLOOKUP($C131,Tableau1[],6,0))=INT(((I$4-$D131)/VLOOKUP($C131,Tableau1[],6,0))),$C131&lt;&gt;""),"S","")),"")</f>
        <v/>
      </c>
      <c r="J131" s="74" t="str">
        <f>IFERROR(IF(J$4=$D131,"x",IF(AND(((J$4-$D131)/VLOOKUP($C131,Tableau1[],6,0))=INT(((J$4-$D131)/VLOOKUP($C131,Tableau1[],6,0))),$C131&lt;&gt;""),"S","")),"")</f>
        <v/>
      </c>
      <c r="K131" s="74" t="str">
        <f>IFERROR(IF(K$4=$D131,"x",IF(AND(((K$4-$D131)/VLOOKUP($C131,Tableau1[],6,0))=INT(((K$4-$D131)/VLOOKUP($C131,Tableau1[],6,0))),$C131&lt;&gt;""),"S","")),"")</f>
        <v/>
      </c>
      <c r="L131" s="74" t="str">
        <f>IFERROR(IF(L$4=$D131,"x",IF(AND(((L$4-$D131)/VLOOKUP($C131,Tableau1[],6,0))=INT(((L$4-$D131)/VLOOKUP($C131,Tableau1[],6,0))),$C131&lt;&gt;""),"S","")),"")</f>
        <v>S</v>
      </c>
      <c r="M131" s="74" t="str">
        <f>IFERROR(IF(M$4=$D131,"x",IF(AND(((M$4-$D131)/VLOOKUP($C131,Tableau1[],6,0))=INT(((M$4-$D131)/VLOOKUP($C131,Tableau1[],6,0))),$C131&lt;&gt;""),"S","")),"")</f>
        <v/>
      </c>
      <c r="N131" s="74" t="str">
        <f>IFERROR(IF(N$4=$D131,"x",IF(AND(((N$4-$D131)/VLOOKUP($C131,Tableau1[],6,0))=INT(((N$4-$D131)/VLOOKUP($C131,Tableau1[],6,0))),$C131&lt;&gt;""),"S","")),"")</f>
        <v/>
      </c>
      <c r="O131" s="74" t="str">
        <f>IFERROR(IF(O$4=$D131,"x",IF(AND(((O$4-$D131)/VLOOKUP($C131,Tableau1[],6,0))=INT(((O$4-$D131)/VLOOKUP($C131,Tableau1[],6,0))),$C131&lt;&gt;""),"S","")),"")</f>
        <v/>
      </c>
      <c r="P131" s="74" t="str">
        <f>IFERROR(IF(P$4=$D131,"x",IF(AND(((P$4-$D131)/VLOOKUP($C131,Tableau1[],6,0))=INT(((P$4-$D131)/VLOOKUP($C131,Tableau1[],6,0))),$C131&lt;&gt;""),"S","")),"")</f>
        <v/>
      </c>
      <c r="Q131" s="74" t="str">
        <f>IFERROR(IF(Q$4=$D131,"x",IF(AND(((Q$4-$D131)/VLOOKUP($C131,Tableau1[],6,0))=INT(((Q$4-$D131)/VLOOKUP($C131,Tableau1[],6,0))),$C131&lt;&gt;""),"S","")),"")</f>
        <v/>
      </c>
      <c r="R131" s="74" t="str">
        <f>IFERROR(IF(R$4=$D131,"x",IF(AND(((R$4-$D131)/VLOOKUP($C131,Tableau1[],6,0))=INT(((R$4-$D131)/VLOOKUP($C131,Tableau1[],6,0))),$C131&lt;&gt;""),"S","")),"")</f>
        <v/>
      </c>
      <c r="S131" s="74" t="str">
        <f>IFERROR(IF(S$4=$D131,"x",IF(AND(((S$4-$D131)/VLOOKUP($C131,Tableau1[],6,0))=INT(((S$4-$D131)/VLOOKUP($C131,Tableau1[],6,0))),$C131&lt;&gt;""),"S","")),"")</f>
        <v>S</v>
      </c>
      <c r="T131" s="74" t="str">
        <f>IFERROR(IF(T$4=$D131,"x",IF(AND(((T$4-$D131)/VLOOKUP($C131,Tableau1[],6,0))=INT(((T$4-$D131)/VLOOKUP($C131,Tableau1[],6,0))),$C131&lt;&gt;""),"S","")),"")</f>
        <v/>
      </c>
      <c r="U131" s="74" t="str">
        <f>IFERROR(IF(U$4=$D131,"x",IF(AND(((U$4-$D131)/VLOOKUP($C131,Tableau1[],6,0))=INT(((U$4-$D131)/VLOOKUP($C131,Tableau1[],6,0))),$C131&lt;&gt;""),"S","")),"")</f>
        <v/>
      </c>
      <c r="V131" s="74" t="str">
        <f>IFERROR(IF(V$4=$D131,"x",IF(AND(((V$4-$D131)/VLOOKUP($C131,Tableau1[],6,0))=INT(((V$4-$D131)/VLOOKUP($C131,Tableau1[],6,0))),$C131&lt;&gt;""),"S","")),"")</f>
        <v/>
      </c>
      <c r="W131" s="74" t="str">
        <f>IFERROR(IF(W$4=$D131,"x",IF(AND(((W$4-$D131)/VLOOKUP($C131,Tableau1[],6,0))=INT(((W$4-$D131)/VLOOKUP($C131,Tableau1[],6,0))),$C131&lt;&gt;""),"S","")),"")</f>
        <v/>
      </c>
      <c r="X131" s="74" t="str">
        <f>IFERROR(IF(X$4=$D131,"x",IF(AND(((X$4-$D131)/VLOOKUP($C131,Tableau1[],6,0))=INT(((X$4-$D131)/VLOOKUP($C131,Tableau1[],6,0))),$C131&lt;&gt;""),"S","")),"")</f>
        <v/>
      </c>
      <c r="Y131" s="74" t="str">
        <f>IFERROR(IF(Y$4=$D131,"x",IF(AND(((Y$4-$D131)/VLOOKUP($C131,Tableau1[],6,0))=INT(((Y$4-$D131)/VLOOKUP($C131,Tableau1[],6,0))),$C131&lt;&gt;""),"S","")),"")</f>
        <v/>
      </c>
      <c r="Z131" s="74" t="str">
        <f>IFERROR(IF(Z$4=$D131,"x",IF(AND(((Z$4-$D131)/VLOOKUP($C131,Tableau1[],6,0))=INT(((Z$4-$D131)/VLOOKUP($C131,Tableau1[],6,0))),$C131&lt;&gt;""),"S","")),"")</f>
        <v>S</v>
      </c>
      <c r="AA131" s="74" t="str">
        <f>IFERROR(IF(AA$4=$D131,"x",IF(AND(((AA$4-$D131)/VLOOKUP($C131,Tableau1[],6,0))=INT(((AA$4-$D131)/VLOOKUP($C131,Tableau1[],6,0))),$C131&lt;&gt;""),"S","")),"")</f>
        <v/>
      </c>
      <c r="AB131" s="74" t="str">
        <f>IFERROR(IF(AB$4=$D131,"x",IF(AND(((AB$4-$D131)/VLOOKUP($C131,Tableau1[],6,0))=INT(((AB$4-$D131)/VLOOKUP($C131,Tableau1[],6,0))),$C131&lt;&gt;""),"S","")),"")</f>
        <v/>
      </c>
      <c r="AC131" s="74" t="str">
        <f>IFERROR(IF(AC$4=$D131,"x",IF(AND(((AC$4-$D131)/VLOOKUP($C131,Tableau1[],6,0))=INT(((AC$4-$D131)/VLOOKUP($C131,Tableau1[],6,0))),$C131&lt;&gt;""),"S","")),"")</f>
        <v/>
      </c>
      <c r="AD131" s="74" t="str">
        <f>IFERROR(IF(AD$4=$D131,"x",IF(AND(((AD$4-$D131)/VLOOKUP($C131,Tableau1[],6,0))=INT(((AD$4-$D131)/VLOOKUP($C131,Tableau1[],6,0))),$C131&lt;&gt;""),"S","")),"")</f>
        <v/>
      </c>
      <c r="AE131" s="74" t="str">
        <f>IFERROR(IF(AE$4=$D131,"x",IF(AND(((AE$4-$D131)/VLOOKUP($C131,Tableau1[],6,0))=INT(((AE$4-$D131)/VLOOKUP($C131,Tableau1[],6,0))),$C131&lt;&gt;""),"S","")),"")</f>
        <v/>
      </c>
      <c r="AF131" s="74" t="str">
        <f>IFERROR(IF(AF$4=$D131,"x",IF(AND(((AF$4-$D131)/VLOOKUP($C131,Tableau1[],6,0))=INT(((AF$4-$D131)/VLOOKUP($C131,Tableau1[],6,0))),$C131&lt;&gt;""),"S","")),"")</f>
        <v/>
      </c>
      <c r="AG131" s="74" t="str">
        <f>IFERROR(IF(AG$4=$D131,"x",IF(AND(((AG$4-$D131)/VLOOKUP($C131,Tableau1[],6,0))=INT(((AG$4-$D131)/VLOOKUP($C131,Tableau1[],6,0))),$C131&lt;&gt;""),"S","")),"")</f>
        <v>S</v>
      </c>
      <c r="AH131" s="90" t="str">
        <f>IFERROR(IF(AH$4=$D131,"x",IF(AND(((AH$4-$D131)/VLOOKUP($C131,Tableau1[],6,0))=INT(((AH$4-$D131)/VLOOKUP($C131,Tableau1[],6,0))),$C131&lt;&gt;""),"S","")),"")</f>
        <v/>
      </c>
    </row>
    <row r="132" spans="1:34" x14ac:dyDescent="0.25">
      <c r="A132" s="95"/>
      <c r="B132" s="41"/>
      <c r="C132" s="5" t="s">
        <v>112</v>
      </c>
      <c r="D132" s="15">
        <f>IF(ISBLANK(C132),0,VLOOKUP(C132,Tableau1[],2,0))</f>
        <v>0</v>
      </c>
      <c r="E132" s="14">
        <f>IF(ISBLANK(C132),0,VLOOKUP(C132,Tableau1[],7,0))</f>
        <v>20</v>
      </c>
      <c r="F132" s="21">
        <f t="shared" si="10"/>
        <v>8.6666666666666668E-5</v>
      </c>
      <c r="G132" s="76" t="str">
        <f>IFERROR(IF(G$4=$D132,"x",IF(AND(((G$4-$D132)/VLOOKUP($C132,Tableau1[],6,0))=INT(((G$4-$D132)/VLOOKUP($C132,Tableau1[],6,0))),$C132&lt;&gt;""),"S","")),"")</f>
        <v/>
      </c>
      <c r="H132" s="74" t="str">
        <f>IFERROR(IF(H$4=$D132,"x",IF(AND(((H$4-$D132)/VLOOKUP($C132,Tableau1[],6,0))=INT(((H$4-$D132)/VLOOKUP($C132,Tableau1[],6,0))),$C132&lt;&gt;""),"S","")),"")</f>
        <v/>
      </c>
      <c r="I132" s="74" t="str">
        <f>IFERROR(IF(I$4=$D132,"x",IF(AND(((I$4-$D132)/VLOOKUP($C132,Tableau1[],6,0))=INT(((I$4-$D132)/VLOOKUP($C132,Tableau1[],6,0))),$C132&lt;&gt;""),"S","")),"")</f>
        <v/>
      </c>
      <c r="J132" s="74" t="str">
        <f>IFERROR(IF(J$4=$D132,"x",IF(AND(((J$4-$D132)/VLOOKUP($C132,Tableau1[],6,0))=INT(((J$4-$D132)/VLOOKUP($C132,Tableau1[],6,0))),$C132&lt;&gt;""),"S","")),"")</f>
        <v/>
      </c>
      <c r="K132" s="74" t="str">
        <f>IFERROR(IF(K$4=$D132,"x",IF(AND(((K$4-$D132)/VLOOKUP($C132,Tableau1[],6,0))=INT(((K$4-$D132)/VLOOKUP($C132,Tableau1[],6,0))),$C132&lt;&gt;""),"S","")),"")</f>
        <v/>
      </c>
      <c r="L132" s="74" t="str">
        <f>IFERROR(IF(L$4=$D132,"x",IF(AND(((L$4-$D132)/VLOOKUP($C132,Tableau1[],6,0))=INT(((L$4-$D132)/VLOOKUP($C132,Tableau1[],6,0))),$C132&lt;&gt;""),"S","")),"")</f>
        <v/>
      </c>
      <c r="M132" s="74" t="str">
        <f>IFERROR(IF(M$4=$D132,"x",IF(AND(((M$4-$D132)/VLOOKUP($C132,Tableau1[],6,0))=INT(((M$4-$D132)/VLOOKUP($C132,Tableau1[],6,0))),$C132&lt;&gt;""),"S","")),"")</f>
        <v/>
      </c>
      <c r="N132" s="74" t="str">
        <f>IFERROR(IF(N$4=$D132,"x",IF(AND(((N$4-$D132)/VLOOKUP($C132,Tableau1[],6,0))=INT(((N$4-$D132)/VLOOKUP($C132,Tableau1[],6,0))),$C132&lt;&gt;""),"S","")),"")</f>
        <v/>
      </c>
      <c r="O132" s="74" t="str">
        <f>IFERROR(IF(O$4=$D132,"x",IF(AND(((O$4-$D132)/VLOOKUP($C132,Tableau1[],6,0))=INT(((O$4-$D132)/VLOOKUP($C132,Tableau1[],6,0))),$C132&lt;&gt;""),"S","")),"")</f>
        <v/>
      </c>
      <c r="P132" s="74" t="str">
        <f>IFERROR(IF(P$4=$D132,"x",IF(AND(((P$4-$D132)/VLOOKUP($C132,Tableau1[],6,0))=INT(((P$4-$D132)/VLOOKUP($C132,Tableau1[],6,0))),$C132&lt;&gt;""),"S","")),"")</f>
        <v/>
      </c>
      <c r="Q132" s="74" t="str">
        <f>IFERROR(IF(Q$4=$D132,"x",IF(AND(((Q$4-$D132)/VLOOKUP($C132,Tableau1[],6,0))=INT(((Q$4-$D132)/VLOOKUP($C132,Tableau1[],6,0))),$C132&lt;&gt;""),"S","")),"")</f>
        <v>S</v>
      </c>
      <c r="R132" s="74" t="str">
        <f>IFERROR(IF(R$4=$D132,"x",IF(AND(((R$4-$D132)/VLOOKUP($C132,Tableau1[],6,0))=INT(((R$4-$D132)/VLOOKUP($C132,Tableau1[],6,0))),$C132&lt;&gt;""),"S","")),"")</f>
        <v/>
      </c>
      <c r="S132" s="74" t="str">
        <f>IFERROR(IF(S$4=$D132,"x",IF(AND(((S$4-$D132)/VLOOKUP($C132,Tableau1[],6,0))=INT(((S$4-$D132)/VLOOKUP($C132,Tableau1[],6,0))),$C132&lt;&gt;""),"S","")),"")</f>
        <v/>
      </c>
      <c r="T132" s="74" t="str">
        <f>IFERROR(IF(T$4=$D132,"x",IF(AND(((T$4-$D132)/VLOOKUP($C132,Tableau1[],6,0))=INT(((T$4-$D132)/VLOOKUP($C132,Tableau1[],6,0))),$C132&lt;&gt;""),"S","")),"")</f>
        <v/>
      </c>
      <c r="U132" s="74" t="str">
        <f>IFERROR(IF(U$4=$D132,"x",IF(AND(((U$4-$D132)/VLOOKUP($C132,Tableau1[],6,0))=INT(((U$4-$D132)/VLOOKUP($C132,Tableau1[],6,0))),$C132&lt;&gt;""),"S","")),"")</f>
        <v/>
      </c>
      <c r="V132" s="74" t="str">
        <f>IFERROR(IF(V$4=$D132,"x",IF(AND(((V$4-$D132)/VLOOKUP($C132,Tableau1[],6,0))=INT(((V$4-$D132)/VLOOKUP($C132,Tableau1[],6,0))),$C132&lt;&gt;""),"S","")),"")</f>
        <v/>
      </c>
      <c r="W132" s="74" t="str">
        <f>IFERROR(IF(W$4=$D132,"x",IF(AND(((W$4-$D132)/VLOOKUP($C132,Tableau1[],6,0))=INT(((W$4-$D132)/VLOOKUP($C132,Tableau1[],6,0))),$C132&lt;&gt;""),"S","")),"")</f>
        <v/>
      </c>
      <c r="X132" s="74" t="str">
        <f>IFERROR(IF(X$4=$D132,"x",IF(AND(((X$4-$D132)/VLOOKUP($C132,Tableau1[],6,0))=INT(((X$4-$D132)/VLOOKUP($C132,Tableau1[],6,0))),$C132&lt;&gt;""),"S","")),"")</f>
        <v/>
      </c>
      <c r="Y132" s="74" t="str">
        <f>IFERROR(IF(Y$4=$D132,"x",IF(AND(((Y$4-$D132)/VLOOKUP($C132,Tableau1[],6,0))=INT(((Y$4-$D132)/VLOOKUP($C132,Tableau1[],6,0))),$C132&lt;&gt;""),"S","")),"")</f>
        <v/>
      </c>
      <c r="Z132" s="74" t="str">
        <f>IFERROR(IF(Z$4=$D132,"x",IF(AND(((Z$4-$D132)/VLOOKUP($C132,Tableau1[],6,0))=INT(((Z$4-$D132)/VLOOKUP($C132,Tableau1[],6,0))),$C132&lt;&gt;""),"S","")),"")</f>
        <v/>
      </c>
      <c r="AA132" s="74" t="str">
        <f>IFERROR(IF(AA$4=$D132,"x",IF(AND(((AA$4-$D132)/VLOOKUP($C132,Tableau1[],6,0))=INT(((AA$4-$D132)/VLOOKUP($C132,Tableau1[],6,0))),$C132&lt;&gt;""),"S","")),"")</f>
        <v/>
      </c>
      <c r="AB132" s="74" t="str">
        <f>IFERROR(IF(AB$4=$D132,"x",IF(AND(((AB$4-$D132)/VLOOKUP($C132,Tableau1[],6,0))=INT(((AB$4-$D132)/VLOOKUP($C132,Tableau1[],6,0))),$C132&lt;&gt;""),"S","")),"")</f>
        <v/>
      </c>
      <c r="AC132" s="74" t="str">
        <f>IFERROR(IF(AC$4=$D132,"x",IF(AND(((AC$4-$D132)/VLOOKUP($C132,Tableau1[],6,0))=INT(((AC$4-$D132)/VLOOKUP($C132,Tableau1[],6,0))),$C132&lt;&gt;""),"S","")),"")</f>
        <v/>
      </c>
      <c r="AD132" s="74" t="str">
        <f>IFERROR(IF(AD$4=$D132,"x",IF(AND(((AD$4-$D132)/VLOOKUP($C132,Tableau1[],6,0))=INT(((AD$4-$D132)/VLOOKUP($C132,Tableau1[],6,0))),$C132&lt;&gt;""),"S","")),"")</f>
        <v/>
      </c>
      <c r="AE132" s="74" t="str">
        <f>IFERROR(IF(AE$4=$D132,"x",IF(AND(((AE$4-$D132)/VLOOKUP($C132,Tableau1[],6,0))=INT(((AE$4-$D132)/VLOOKUP($C132,Tableau1[],6,0))),$C132&lt;&gt;""),"S","")),"")</f>
        <v/>
      </c>
      <c r="AF132" s="74" t="str">
        <f>IFERROR(IF(AF$4=$D132,"x",IF(AND(((AF$4-$D132)/VLOOKUP($C132,Tableau1[],6,0))=INT(((AF$4-$D132)/VLOOKUP($C132,Tableau1[],6,0))),$C132&lt;&gt;""),"S","")),"")</f>
        <v>S</v>
      </c>
      <c r="AG132" s="74" t="str">
        <f>IFERROR(IF(AG$4=$D132,"x",IF(AND(((AG$4-$D132)/VLOOKUP($C132,Tableau1[],6,0))=INT(((AG$4-$D132)/VLOOKUP($C132,Tableau1[],6,0))),$C132&lt;&gt;""),"S","")),"")</f>
        <v/>
      </c>
      <c r="AH132" s="90" t="str">
        <f>IFERROR(IF(AH$4=$D132,"x",IF(AND(((AH$4-$D132)/VLOOKUP($C132,Tableau1[],6,0))=INT(((AH$4-$D132)/VLOOKUP($C132,Tableau1[],6,0))),$C132&lt;&gt;""),"S","")),"")</f>
        <v/>
      </c>
    </row>
    <row r="133" spans="1:34" x14ac:dyDescent="0.25">
      <c r="A133" s="95"/>
      <c r="B133" s="41"/>
      <c r="C133" s="5" t="s">
        <v>113</v>
      </c>
      <c r="D133" s="15"/>
      <c r="E133" s="14">
        <f>IF(ISBLANK(C133),0,VLOOKUP(C133,Tableau1[],7,0))</f>
        <v>10</v>
      </c>
      <c r="F133" s="21">
        <f t="shared" si="10"/>
        <v>4.3333333333333334E-5</v>
      </c>
      <c r="G133" s="76" t="str">
        <f>IFERROR(IF(G$4=$D133,"x",IF(AND(((G$4-$D133)/VLOOKUP($C133,Tableau1[],6,0))=INT(((G$4-$D133)/VLOOKUP($C133,Tableau1[],6,0))),$C133&lt;&gt;""),"S","")),"")</f>
        <v/>
      </c>
      <c r="H133" s="74" t="str">
        <f>IFERROR(IF(H$4=$D133,"x",IF(AND(((H$4-$D133)/VLOOKUP($C133,Tableau1[],6,0))=INT(((H$4-$D133)/VLOOKUP($C133,Tableau1[],6,0))),$C133&lt;&gt;""),"S","")),"")</f>
        <v/>
      </c>
      <c r="I133" s="74" t="str">
        <f>IFERROR(IF(I$4=$D133,"x",IF(AND(((I$4-$D133)/VLOOKUP($C133,Tableau1[],6,0))=INT(((I$4-$D133)/VLOOKUP($C133,Tableau1[],6,0))),$C133&lt;&gt;""),"S","")),"")</f>
        <v/>
      </c>
      <c r="J133" s="74" t="str">
        <f>IFERROR(IF(J$4=$D133,"x",IF(AND(((J$4-$D133)/VLOOKUP($C133,Tableau1[],6,0))=INT(((J$4-$D133)/VLOOKUP($C133,Tableau1[],6,0))),$C133&lt;&gt;""),"S","")),"")</f>
        <v/>
      </c>
      <c r="K133" s="74" t="str">
        <f>IFERROR(IF(K$4=$D133,"x",IF(AND(((K$4-$D133)/VLOOKUP($C133,Tableau1[],6,0))=INT(((K$4-$D133)/VLOOKUP($C133,Tableau1[],6,0))),$C133&lt;&gt;""),"S","")),"")</f>
        <v/>
      </c>
      <c r="L133" s="74" t="str">
        <f>IFERROR(IF(L$4=$D133,"x",IF(AND(((L$4-$D133)/VLOOKUP($C133,Tableau1[],6,0))=INT(((L$4-$D133)/VLOOKUP($C133,Tableau1[],6,0))),$C133&lt;&gt;""),"S","")),"")</f>
        <v/>
      </c>
      <c r="M133" s="74" t="str">
        <f>IFERROR(IF(M$4=$D133,"x",IF(AND(((M$4-$D133)/VLOOKUP($C133,Tableau1[],6,0))=INT(((M$4-$D133)/VLOOKUP($C133,Tableau1[],6,0))),$C133&lt;&gt;""),"S","")),"")</f>
        <v/>
      </c>
      <c r="N133" s="74" t="str">
        <f>IFERROR(IF(N$4=$D133,"x",IF(AND(((N$4-$D133)/VLOOKUP($C133,Tableau1[],6,0))=INT(((N$4-$D133)/VLOOKUP($C133,Tableau1[],6,0))),$C133&lt;&gt;""),"S","")),"")</f>
        <v/>
      </c>
      <c r="O133" s="74" t="str">
        <f>IFERROR(IF(O$4=$D133,"x",IF(AND(((O$4-$D133)/VLOOKUP($C133,Tableau1[],6,0))=INT(((O$4-$D133)/VLOOKUP($C133,Tableau1[],6,0))),$C133&lt;&gt;""),"S","")),"")</f>
        <v/>
      </c>
      <c r="P133" s="74" t="str">
        <f>IFERROR(IF(P$4=$D133,"x",IF(AND(((P$4-$D133)/VLOOKUP($C133,Tableau1[],6,0))=INT(((P$4-$D133)/VLOOKUP($C133,Tableau1[],6,0))),$C133&lt;&gt;""),"S","")),"")</f>
        <v/>
      </c>
      <c r="Q133" s="74" t="str">
        <f>IFERROR(IF(Q$4=$D133,"x",IF(AND(((Q$4-$D133)/VLOOKUP($C133,Tableau1[],6,0))=INT(((Q$4-$D133)/VLOOKUP($C133,Tableau1[],6,0))),$C133&lt;&gt;""),"S","")),"")</f>
        <v>S</v>
      </c>
      <c r="R133" s="74" t="str">
        <f>IFERROR(IF(R$4=$D133,"x",IF(AND(((R$4-$D133)/VLOOKUP($C133,Tableau1[],6,0))=INT(((R$4-$D133)/VLOOKUP($C133,Tableau1[],6,0))),$C133&lt;&gt;""),"S","")),"")</f>
        <v/>
      </c>
      <c r="S133" s="74" t="str">
        <f>IFERROR(IF(S$4=$D133,"x",IF(AND(((S$4-$D133)/VLOOKUP($C133,Tableau1[],6,0))=INT(((S$4-$D133)/VLOOKUP($C133,Tableau1[],6,0))),$C133&lt;&gt;""),"S","")),"")</f>
        <v/>
      </c>
      <c r="T133" s="74" t="str">
        <f>IFERROR(IF(T$4=$D133,"x",IF(AND(((T$4-$D133)/VLOOKUP($C133,Tableau1[],6,0))=INT(((T$4-$D133)/VLOOKUP($C133,Tableau1[],6,0))),$C133&lt;&gt;""),"S","")),"")</f>
        <v/>
      </c>
      <c r="U133" s="74" t="str">
        <f>IFERROR(IF(U$4=$D133,"x",IF(AND(((U$4-$D133)/VLOOKUP($C133,Tableau1[],6,0))=INT(((U$4-$D133)/VLOOKUP($C133,Tableau1[],6,0))),$C133&lt;&gt;""),"S","")),"")</f>
        <v/>
      </c>
      <c r="V133" s="74" t="str">
        <f>IFERROR(IF(V$4=$D133,"x",IF(AND(((V$4-$D133)/VLOOKUP($C133,Tableau1[],6,0))=INT(((V$4-$D133)/VLOOKUP($C133,Tableau1[],6,0))),$C133&lt;&gt;""),"S","")),"")</f>
        <v/>
      </c>
      <c r="W133" s="74" t="str">
        <f>IFERROR(IF(W$4=$D133,"x",IF(AND(((W$4-$D133)/VLOOKUP($C133,Tableau1[],6,0))=INT(((W$4-$D133)/VLOOKUP($C133,Tableau1[],6,0))),$C133&lt;&gt;""),"S","")),"")</f>
        <v/>
      </c>
      <c r="X133" s="74" t="str">
        <f>IFERROR(IF(X$4=$D133,"x",IF(AND(((X$4-$D133)/VLOOKUP($C133,Tableau1[],6,0))=INT(((X$4-$D133)/VLOOKUP($C133,Tableau1[],6,0))),$C133&lt;&gt;""),"S","")),"")</f>
        <v/>
      </c>
      <c r="Y133" s="74" t="str">
        <f>IFERROR(IF(Y$4=$D133,"x",IF(AND(((Y$4-$D133)/VLOOKUP($C133,Tableau1[],6,0))=INT(((Y$4-$D133)/VLOOKUP($C133,Tableau1[],6,0))),$C133&lt;&gt;""),"S","")),"")</f>
        <v/>
      </c>
      <c r="Z133" s="74" t="str">
        <f>IFERROR(IF(Z$4=$D133,"x",IF(AND(((Z$4-$D133)/VLOOKUP($C133,Tableau1[],6,0))=INT(((Z$4-$D133)/VLOOKUP($C133,Tableau1[],6,0))),$C133&lt;&gt;""),"S","")),"")</f>
        <v/>
      </c>
      <c r="AA133" s="74" t="str">
        <f>IFERROR(IF(AA$4=$D133,"x",IF(AND(((AA$4-$D133)/VLOOKUP($C133,Tableau1[],6,0))=INT(((AA$4-$D133)/VLOOKUP($C133,Tableau1[],6,0))),$C133&lt;&gt;""),"S","")),"")</f>
        <v/>
      </c>
      <c r="AB133" s="74" t="str">
        <f>IFERROR(IF(AB$4=$D133,"x",IF(AND(((AB$4-$D133)/VLOOKUP($C133,Tableau1[],6,0))=INT(((AB$4-$D133)/VLOOKUP($C133,Tableau1[],6,0))),$C133&lt;&gt;""),"S","")),"")</f>
        <v/>
      </c>
      <c r="AC133" s="74" t="str">
        <f>IFERROR(IF(AC$4=$D133,"x",IF(AND(((AC$4-$D133)/VLOOKUP($C133,Tableau1[],6,0))=INT(((AC$4-$D133)/VLOOKUP($C133,Tableau1[],6,0))),$C133&lt;&gt;""),"S","")),"")</f>
        <v/>
      </c>
      <c r="AD133" s="74" t="str">
        <f>IFERROR(IF(AD$4=$D133,"x",IF(AND(((AD$4-$D133)/VLOOKUP($C133,Tableau1[],6,0))=INT(((AD$4-$D133)/VLOOKUP($C133,Tableau1[],6,0))),$C133&lt;&gt;""),"S","")),"")</f>
        <v/>
      </c>
      <c r="AE133" s="74" t="str">
        <f>IFERROR(IF(AE$4=$D133,"x",IF(AND(((AE$4-$D133)/VLOOKUP($C133,Tableau1[],6,0))=INT(((AE$4-$D133)/VLOOKUP($C133,Tableau1[],6,0))),$C133&lt;&gt;""),"S","")),"")</f>
        <v/>
      </c>
      <c r="AF133" s="74" t="str">
        <f>IFERROR(IF(AF$4=$D133,"x",IF(AND(((AF$4-$D133)/VLOOKUP($C133,Tableau1[],6,0))=INT(((AF$4-$D133)/VLOOKUP($C133,Tableau1[],6,0))),$C133&lt;&gt;""),"S","")),"")</f>
        <v>S</v>
      </c>
      <c r="AG133" s="74" t="str">
        <f>IFERROR(IF(AG$4=$D133,"x",IF(AND(((AG$4-$D133)/VLOOKUP($C133,Tableau1[],6,0))=INT(((AG$4-$D133)/VLOOKUP($C133,Tableau1[],6,0))),$C133&lt;&gt;""),"S","")),"")</f>
        <v/>
      </c>
      <c r="AH133" s="90" t="str">
        <f>IFERROR(IF(AH$4=$D133,"x",IF(AND(((AH$4-$D133)/VLOOKUP($C133,Tableau1[],6,0))=INT(((AH$4-$D133)/VLOOKUP($C133,Tableau1[],6,0))),$C133&lt;&gt;""),"S","")),"")</f>
        <v/>
      </c>
    </row>
    <row r="134" spans="1:34" x14ac:dyDescent="0.25">
      <c r="A134" s="95"/>
      <c r="B134" s="41"/>
      <c r="C134" s="5" t="s">
        <v>114</v>
      </c>
      <c r="D134" s="15">
        <f>IF(ISBLANK(C134),0,VLOOKUP(C134,Tableau1[],2,0))</f>
        <v>0</v>
      </c>
      <c r="E134" s="14">
        <f>IF(ISBLANK(C134),0,VLOOKUP(C134,Tableau1[],7,0))</f>
        <v>2</v>
      </c>
      <c r="F134" s="21">
        <f t="shared" si="10"/>
        <v>8.6666666666666661E-6</v>
      </c>
      <c r="G134" s="76" t="str">
        <f>IFERROR(IF(G$4=$D134,"x",IF(AND(((G$4-$D134)/VLOOKUP($C134,Tableau1[],6,0))=INT(((G$4-$D134)/VLOOKUP($C134,Tableau1[],6,0))),$C134&lt;&gt;""),"S","")),"")</f>
        <v/>
      </c>
      <c r="H134" s="74" t="str">
        <f>IFERROR(IF(H$4=$D134,"x",IF(AND(((H$4-$D134)/VLOOKUP($C134,Tableau1[],6,0))=INT(((H$4-$D134)/VLOOKUP($C134,Tableau1[],6,0))),$C134&lt;&gt;""),"S","")),"")</f>
        <v/>
      </c>
      <c r="I134" s="74" t="str">
        <f>IFERROR(IF(I$4=$D134,"x",IF(AND(((I$4-$D134)/VLOOKUP($C134,Tableau1[],6,0))=INT(((I$4-$D134)/VLOOKUP($C134,Tableau1[],6,0))),$C134&lt;&gt;""),"S","")),"")</f>
        <v/>
      </c>
      <c r="J134" s="74" t="str">
        <f>IFERROR(IF(J$4=$D134,"x",IF(AND(((J$4-$D134)/VLOOKUP($C134,Tableau1[],6,0))=INT(((J$4-$D134)/VLOOKUP($C134,Tableau1[],6,0))),$C134&lt;&gt;""),"S","")),"")</f>
        <v/>
      </c>
      <c r="K134" s="74" t="str">
        <f>IFERROR(IF(K$4=$D134,"x",IF(AND(((K$4-$D134)/VLOOKUP($C134,Tableau1[],6,0))=INT(((K$4-$D134)/VLOOKUP($C134,Tableau1[],6,0))),$C134&lt;&gt;""),"S","")),"")</f>
        <v/>
      </c>
      <c r="L134" s="74" t="str">
        <f>IFERROR(IF(L$4=$D134,"x",IF(AND(((L$4-$D134)/VLOOKUP($C134,Tableau1[],6,0))=INT(((L$4-$D134)/VLOOKUP($C134,Tableau1[],6,0))),$C134&lt;&gt;""),"S","")),"")</f>
        <v>S</v>
      </c>
      <c r="M134" s="74" t="str">
        <f>IFERROR(IF(M$4=$D134,"x",IF(AND(((M$4-$D134)/VLOOKUP($C134,Tableau1[],6,0))=INT(((M$4-$D134)/VLOOKUP($C134,Tableau1[],6,0))),$C134&lt;&gt;""),"S","")),"")</f>
        <v/>
      </c>
      <c r="N134" s="74" t="str">
        <f>IFERROR(IF(N$4=$D134,"x",IF(AND(((N$4-$D134)/VLOOKUP($C134,Tableau1[],6,0))=INT(((N$4-$D134)/VLOOKUP($C134,Tableau1[],6,0))),$C134&lt;&gt;""),"S","")),"")</f>
        <v/>
      </c>
      <c r="O134" s="74" t="str">
        <f>IFERROR(IF(O$4=$D134,"x",IF(AND(((O$4-$D134)/VLOOKUP($C134,Tableau1[],6,0))=INT(((O$4-$D134)/VLOOKUP($C134,Tableau1[],6,0))),$C134&lt;&gt;""),"S","")),"")</f>
        <v/>
      </c>
      <c r="P134" s="74" t="str">
        <f>IFERROR(IF(P$4=$D134,"x",IF(AND(((P$4-$D134)/VLOOKUP($C134,Tableau1[],6,0))=INT(((P$4-$D134)/VLOOKUP($C134,Tableau1[],6,0))),$C134&lt;&gt;""),"S","")),"")</f>
        <v/>
      </c>
      <c r="Q134" s="74" t="str">
        <f>IFERROR(IF(Q$4=$D134,"x",IF(AND(((Q$4-$D134)/VLOOKUP($C134,Tableau1[],6,0))=INT(((Q$4-$D134)/VLOOKUP($C134,Tableau1[],6,0))),$C134&lt;&gt;""),"S","")),"")</f>
        <v/>
      </c>
      <c r="R134" s="74" t="str">
        <f>IFERROR(IF(R$4=$D134,"x",IF(AND(((R$4-$D134)/VLOOKUP($C134,Tableau1[],6,0))=INT(((R$4-$D134)/VLOOKUP($C134,Tableau1[],6,0))),$C134&lt;&gt;""),"S","")),"")</f>
        <v/>
      </c>
      <c r="S134" s="74" t="str">
        <f>IFERROR(IF(S$4=$D134,"x",IF(AND(((S$4-$D134)/VLOOKUP($C134,Tableau1[],6,0))=INT(((S$4-$D134)/VLOOKUP($C134,Tableau1[],6,0))),$C134&lt;&gt;""),"S","")),"")</f>
        <v>S</v>
      </c>
      <c r="T134" s="74" t="str">
        <f>IFERROR(IF(T$4=$D134,"x",IF(AND(((T$4-$D134)/VLOOKUP($C134,Tableau1[],6,0))=INT(((T$4-$D134)/VLOOKUP($C134,Tableau1[],6,0))),$C134&lt;&gt;""),"S","")),"")</f>
        <v/>
      </c>
      <c r="U134" s="74" t="str">
        <f>IFERROR(IF(U$4=$D134,"x",IF(AND(((U$4-$D134)/VLOOKUP($C134,Tableau1[],6,0))=INT(((U$4-$D134)/VLOOKUP($C134,Tableau1[],6,0))),$C134&lt;&gt;""),"S","")),"")</f>
        <v/>
      </c>
      <c r="V134" s="74" t="str">
        <f>IFERROR(IF(V$4=$D134,"x",IF(AND(((V$4-$D134)/VLOOKUP($C134,Tableau1[],6,0))=INT(((V$4-$D134)/VLOOKUP($C134,Tableau1[],6,0))),$C134&lt;&gt;""),"S","")),"")</f>
        <v/>
      </c>
      <c r="W134" s="74" t="str">
        <f>IFERROR(IF(W$4=$D134,"x",IF(AND(((W$4-$D134)/VLOOKUP($C134,Tableau1[],6,0))=INT(((W$4-$D134)/VLOOKUP($C134,Tableau1[],6,0))),$C134&lt;&gt;""),"S","")),"")</f>
        <v/>
      </c>
      <c r="X134" s="74" t="str">
        <f>IFERROR(IF(X$4=$D134,"x",IF(AND(((X$4-$D134)/VLOOKUP($C134,Tableau1[],6,0))=INT(((X$4-$D134)/VLOOKUP($C134,Tableau1[],6,0))),$C134&lt;&gt;""),"S","")),"")</f>
        <v/>
      </c>
      <c r="Y134" s="74" t="str">
        <f>IFERROR(IF(Y$4=$D134,"x",IF(AND(((Y$4-$D134)/VLOOKUP($C134,Tableau1[],6,0))=INT(((Y$4-$D134)/VLOOKUP($C134,Tableau1[],6,0))),$C134&lt;&gt;""),"S","")),"")</f>
        <v/>
      </c>
      <c r="Z134" s="74" t="str">
        <f>IFERROR(IF(Z$4=$D134,"x",IF(AND(((Z$4-$D134)/VLOOKUP($C134,Tableau1[],6,0))=INT(((Z$4-$D134)/VLOOKUP($C134,Tableau1[],6,0))),$C134&lt;&gt;""),"S","")),"")</f>
        <v>S</v>
      </c>
      <c r="AA134" s="74" t="str">
        <f>IFERROR(IF(AA$4=$D134,"x",IF(AND(((AA$4-$D134)/VLOOKUP($C134,Tableau1[],6,0))=INT(((AA$4-$D134)/VLOOKUP($C134,Tableau1[],6,0))),$C134&lt;&gt;""),"S","")),"")</f>
        <v/>
      </c>
      <c r="AB134" s="74" t="str">
        <f>IFERROR(IF(AB$4=$D134,"x",IF(AND(((AB$4-$D134)/VLOOKUP($C134,Tableau1[],6,0))=INT(((AB$4-$D134)/VLOOKUP($C134,Tableau1[],6,0))),$C134&lt;&gt;""),"S","")),"")</f>
        <v/>
      </c>
      <c r="AC134" s="74" t="str">
        <f>IFERROR(IF(AC$4=$D134,"x",IF(AND(((AC$4-$D134)/VLOOKUP($C134,Tableau1[],6,0))=INT(((AC$4-$D134)/VLOOKUP($C134,Tableau1[],6,0))),$C134&lt;&gt;""),"S","")),"")</f>
        <v/>
      </c>
      <c r="AD134" s="74" t="str">
        <f>IFERROR(IF(AD$4=$D134,"x",IF(AND(((AD$4-$D134)/VLOOKUP($C134,Tableau1[],6,0))=INT(((AD$4-$D134)/VLOOKUP($C134,Tableau1[],6,0))),$C134&lt;&gt;""),"S","")),"")</f>
        <v/>
      </c>
      <c r="AE134" s="74" t="str">
        <f>IFERROR(IF(AE$4=$D134,"x",IF(AND(((AE$4-$D134)/VLOOKUP($C134,Tableau1[],6,0))=INT(((AE$4-$D134)/VLOOKUP($C134,Tableau1[],6,0))),$C134&lt;&gt;""),"S","")),"")</f>
        <v/>
      </c>
      <c r="AF134" s="74" t="str">
        <f>IFERROR(IF(AF$4=$D134,"x",IF(AND(((AF$4-$D134)/VLOOKUP($C134,Tableau1[],6,0))=INT(((AF$4-$D134)/VLOOKUP($C134,Tableau1[],6,0))),$C134&lt;&gt;""),"S","")),"")</f>
        <v/>
      </c>
      <c r="AG134" s="74" t="str">
        <f>IFERROR(IF(AG$4=$D134,"x",IF(AND(((AG$4-$D134)/VLOOKUP($C134,Tableau1[],6,0))=INT(((AG$4-$D134)/VLOOKUP($C134,Tableau1[],6,0))),$C134&lt;&gt;""),"S","")),"")</f>
        <v>S</v>
      </c>
      <c r="AH134" s="90" t="str">
        <f>IFERROR(IF(AH$4=$D134,"x",IF(AND(((AH$4-$D134)/VLOOKUP($C134,Tableau1[],6,0))=INT(((AH$4-$D134)/VLOOKUP($C134,Tableau1[],6,0))),$C134&lt;&gt;""),"S","")),"")</f>
        <v/>
      </c>
    </row>
    <row r="135" spans="1:34" x14ac:dyDescent="0.25">
      <c r="A135" s="95"/>
      <c r="B135" s="41"/>
      <c r="C135" s="5" t="s">
        <v>115</v>
      </c>
      <c r="D135" s="22">
        <f>IF(ISBLANK(C135),0,VLOOKUP(C135,Tableau1[],2,0))</f>
        <v>0</v>
      </c>
      <c r="E135" s="23">
        <f>IF(ISBLANK(C135),0,VLOOKUP(C135,Tableau1[],7,0))</f>
        <v>2</v>
      </c>
      <c r="F135" s="24">
        <f t="shared" si="10"/>
        <v>8.6666666666666661E-6</v>
      </c>
      <c r="G135" s="77" t="str">
        <f>IFERROR(IF(G$4=$D135,"x",IF(AND(((G$4-$D135)/VLOOKUP($C135,Tableau1[],6,0))=INT(((G$4-$D135)/VLOOKUP($C135,Tableau1[],6,0))),$C135&lt;&gt;""),"S","")),"")</f>
        <v/>
      </c>
      <c r="H135" s="78" t="str">
        <f>IFERROR(IF(H$4=$D135,"x",IF(AND(((H$4-$D135)/VLOOKUP($C135,Tableau1[],6,0))=INT(((H$4-$D135)/VLOOKUP($C135,Tableau1[],6,0))),$C135&lt;&gt;""),"S","")),"")</f>
        <v/>
      </c>
      <c r="I135" s="78" t="str">
        <f>IFERROR(IF(I$4=$D135,"x",IF(AND(((I$4-$D135)/VLOOKUP($C135,Tableau1[],6,0))=INT(((I$4-$D135)/VLOOKUP($C135,Tableau1[],6,0))),$C135&lt;&gt;""),"S","")),"")</f>
        <v/>
      </c>
      <c r="J135" s="78" t="str">
        <f>IFERROR(IF(J$4=$D135,"x",IF(AND(((J$4-$D135)/VLOOKUP($C135,Tableau1[],6,0))=INT(((J$4-$D135)/VLOOKUP($C135,Tableau1[],6,0))),$C135&lt;&gt;""),"S","")),"")</f>
        <v/>
      </c>
      <c r="K135" s="78" t="str">
        <f>IFERROR(IF(K$4=$D135,"x",IF(AND(((K$4-$D135)/VLOOKUP($C135,Tableau1[],6,0))=INT(((K$4-$D135)/VLOOKUP($C135,Tableau1[],6,0))),$C135&lt;&gt;""),"S","")),"")</f>
        <v/>
      </c>
      <c r="L135" s="78" t="str">
        <f>IFERROR(IF(L$4=$D135,"x",IF(AND(((L$4-$D135)/VLOOKUP($C135,Tableau1[],6,0))=INT(((L$4-$D135)/VLOOKUP($C135,Tableau1[],6,0))),$C135&lt;&gt;""),"S","")),"")</f>
        <v>S</v>
      </c>
      <c r="M135" s="78" t="str">
        <f>IFERROR(IF(M$4=$D135,"x",IF(AND(((M$4-$D135)/VLOOKUP($C135,Tableau1[],6,0))=INT(((M$4-$D135)/VLOOKUP($C135,Tableau1[],6,0))),$C135&lt;&gt;""),"S","")),"")</f>
        <v/>
      </c>
      <c r="N135" s="78" t="str">
        <f>IFERROR(IF(N$4=$D135,"x",IF(AND(((N$4-$D135)/VLOOKUP($C135,Tableau1[],6,0))=INT(((N$4-$D135)/VLOOKUP($C135,Tableau1[],6,0))),$C135&lt;&gt;""),"S","")),"")</f>
        <v/>
      </c>
      <c r="O135" s="78" t="str">
        <f>IFERROR(IF(O$4=$D135,"x",IF(AND(((O$4-$D135)/VLOOKUP($C135,Tableau1[],6,0))=INT(((O$4-$D135)/VLOOKUP($C135,Tableau1[],6,0))),$C135&lt;&gt;""),"S","")),"")</f>
        <v/>
      </c>
      <c r="P135" s="78" t="str">
        <f>IFERROR(IF(P$4=$D135,"x",IF(AND(((P$4-$D135)/VLOOKUP($C135,Tableau1[],6,0))=INT(((P$4-$D135)/VLOOKUP($C135,Tableau1[],6,0))),$C135&lt;&gt;""),"S","")),"")</f>
        <v/>
      </c>
      <c r="Q135" s="78" t="str">
        <f>IFERROR(IF(Q$4=$D135,"x",IF(AND(((Q$4-$D135)/VLOOKUP($C135,Tableau1[],6,0))=INT(((Q$4-$D135)/VLOOKUP($C135,Tableau1[],6,0))),$C135&lt;&gt;""),"S","")),"")</f>
        <v/>
      </c>
      <c r="R135" s="78" t="str">
        <f>IFERROR(IF(R$4=$D135,"x",IF(AND(((R$4-$D135)/VLOOKUP($C135,Tableau1[],6,0))=INT(((R$4-$D135)/VLOOKUP($C135,Tableau1[],6,0))),$C135&lt;&gt;""),"S","")),"")</f>
        <v/>
      </c>
      <c r="S135" s="78" t="str">
        <f>IFERROR(IF(S$4=$D135,"x",IF(AND(((S$4-$D135)/VLOOKUP($C135,Tableau1[],6,0))=INT(((S$4-$D135)/VLOOKUP($C135,Tableau1[],6,0))),$C135&lt;&gt;""),"S","")),"")</f>
        <v>S</v>
      </c>
      <c r="T135" s="78" t="str">
        <f>IFERROR(IF(T$4=$D135,"x",IF(AND(((T$4-$D135)/VLOOKUP($C135,Tableau1[],6,0))=INT(((T$4-$D135)/VLOOKUP($C135,Tableau1[],6,0))),$C135&lt;&gt;""),"S","")),"")</f>
        <v/>
      </c>
      <c r="U135" s="78" t="str">
        <f>IFERROR(IF(U$4=$D135,"x",IF(AND(((U$4-$D135)/VLOOKUP($C135,Tableau1[],6,0))=INT(((U$4-$D135)/VLOOKUP($C135,Tableau1[],6,0))),$C135&lt;&gt;""),"S","")),"")</f>
        <v/>
      </c>
      <c r="V135" s="78" t="str">
        <f>IFERROR(IF(V$4=$D135,"x",IF(AND(((V$4-$D135)/VLOOKUP($C135,Tableau1[],6,0))=INT(((V$4-$D135)/VLOOKUP($C135,Tableau1[],6,0))),$C135&lt;&gt;""),"S","")),"")</f>
        <v/>
      </c>
      <c r="W135" s="78" t="str">
        <f>IFERROR(IF(W$4=$D135,"x",IF(AND(((W$4-$D135)/VLOOKUP($C135,Tableau1[],6,0))=INT(((W$4-$D135)/VLOOKUP($C135,Tableau1[],6,0))),$C135&lt;&gt;""),"S","")),"")</f>
        <v/>
      </c>
      <c r="X135" s="78" t="str">
        <f>IFERROR(IF(X$4=$D135,"x",IF(AND(((X$4-$D135)/VLOOKUP($C135,Tableau1[],6,0))=INT(((X$4-$D135)/VLOOKUP($C135,Tableau1[],6,0))),$C135&lt;&gt;""),"S","")),"")</f>
        <v/>
      </c>
      <c r="Y135" s="78" t="str">
        <f>IFERROR(IF(Y$4=$D135,"x",IF(AND(((Y$4-$D135)/VLOOKUP($C135,Tableau1[],6,0))=INT(((Y$4-$D135)/VLOOKUP($C135,Tableau1[],6,0))),$C135&lt;&gt;""),"S","")),"")</f>
        <v/>
      </c>
      <c r="Z135" s="78" t="str">
        <f>IFERROR(IF(Z$4=$D135,"x",IF(AND(((Z$4-$D135)/VLOOKUP($C135,Tableau1[],6,0))=INT(((Z$4-$D135)/VLOOKUP($C135,Tableau1[],6,0))),$C135&lt;&gt;""),"S","")),"")</f>
        <v>S</v>
      </c>
      <c r="AA135" s="78" t="str">
        <f>IFERROR(IF(AA$4=$D135,"x",IF(AND(((AA$4-$D135)/VLOOKUP($C135,Tableau1[],6,0))=INT(((AA$4-$D135)/VLOOKUP($C135,Tableau1[],6,0))),$C135&lt;&gt;""),"S","")),"")</f>
        <v/>
      </c>
      <c r="AB135" s="78" t="str">
        <f>IFERROR(IF(AB$4=$D135,"x",IF(AND(((AB$4-$D135)/VLOOKUP($C135,Tableau1[],6,0))=INT(((AB$4-$D135)/VLOOKUP($C135,Tableau1[],6,0))),$C135&lt;&gt;""),"S","")),"")</f>
        <v/>
      </c>
      <c r="AC135" s="78" t="str">
        <f>IFERROR(IF(AC$4=$D135,"x",IF(AND(((AC$4-$D135)/VLOOKUP($C135,Tableau1[],6,0))=INT(((AC$4-$D135)/VLOOKUP($C135,Tableau1[],6,0))),$C135&lt;&gt;""),"S","")),"")</f>
        <v/>
      </c>
      <c r="AD135" s="78" t="str">
        <f>IFERROR(IF(AD$4=$D135,"x",IF(AND(((AD$4-$D135)/VLOOKUP($C135,Tableau1[],6,0))=INT(((AD$4-$D135)/VLOOKUP($C135,Tableau1[],6,0))),$C135&lt;&gt;""),"S","")),"")</f>
        <v/>
      </c>
      <c r="AE135" s="78" t="str">
        <f>IFERROR(IF(AE$4=$D135,"x",IF(AND(((AE$4-$D135)/VLOOKUP($C135,Tableau1[],6,0))=INT(((AE$4-$D135)/VLOOKUP($C135,Tableau1[],6,0))),$C135&lt;&gt;""),"S","")),"")</f>
        <v/>
      </c>
      <c r="AF135" s="78" t="str">
        <f>IFERROR(IF(AF$4=$D135,"x",IF(AND(((AF$4-$D135)/VLOOKUP($C135,Tableau1[],6,0))=INT(((AF$4-$D135)/VLOOKUP($C135,Tableau1[],6,0))),$C135&lt;&gt;""),"S","")),"")</f>
        <v/>
      </c>
      <c r="AG135" s="78" t="str">
        <f>IFERROR(IF(AG$4=$D135,"x",IF(AND(((AG$4-$D135)/VLOOKUP($C135,Tableau1[],6,0))=INT(((AG$4-$D135)/VLOOKUP($C135,Tableau1[],6,0))),$C135&lt;&gt;""),"S","")),"")</f>
        <v>S</v>
      </c>
      <c r="AH135" s="91" t="str">
        <f>IFERROR(IF(AH$4=$D135,"x",IF(AND(((AH$4-$D135)/VLOOKUP($C135,Tableau1[],6,0))=INT(((AH$4-$D135)/VLOOKUP($C135,Tableau1[],6,0))),$C135&lt;&gt;""),"S","")),"")</f>
        <v/>
      </c>
    </row>
    <row r="136" spans="1:34" x14ac:dyDescent="0.25">
      <c r="A136" s="95"/>
      <c r="B136" s="41"/>
      <c r="C136" s="5" t="s">
        <v>116</v>
      </c>
      <c r="D136" s="15">
        <f>IF(ISBLANK(C136),0,VLOOKUP(C136,Tableau1[],2,0))</f>
        <v>0</v>
      </c>
      <c r="E136" s="14">
        <f>IF(ISBLANK(C136),0,VLOOKUP(C136,Tableau1[],7,0))</f>
        <v>5</v>
      </c>
      <c r="F136" s="21">
        <f t="shared" si="10"/>
        <v>2.1666666666666667E-5</v>
      </c>
      <c r="G136" s="76" t="str">
        <f>IFERROR(IF(G$4=$D136,"x",IF(AND(((G$4-$D136)/VLOOKUP($C136,Tableau1[],6,0))=INT(((G$4-$D136)/VLOOKUP($C136,Tableau1[],6,0))),$C136&lt;&gt;""),"S","")),"")</f>
        <v/>
      </c>
      <c r="H136" s="74" t="str">
        <f>IFERROR(IF(H$4=$D136,"x",IF(AND(((H$4-$D136)/VLOOKUP($C136,Tableau1[],6,0))=INT(((H$4-$D136)/VLOOKUP($C136,Tableau1[],6,0))),$C136&lt;&gt;""),"S","")),"")</f>
        <v/>
      </c>
      <c r="I136" s="74" t="str">
        <f>IFERROR(IF(I$4=$D136,"x",IF(AND(((I$4-$D136)/VLOOKUP($C136,Tableau1[],6,0))=INT(((I$4-$D136)/VLOOKUP($C136,Tableau1[],6,0))),$C136&lt;&gt;""),"S","")),"")</f>
        <v/>
      </c>
      <c r="J136" s="74" t="str">
        <f>IFERROR(IF(J$4=$D136,"x",IF(AND(((J$4-$D136)/VLOOKUP($C136,Tableau1[],6,0))=INT(((J$4-$D136)/VLOOKUP($C136,Tableau1[],6,0))),$C136&lt;&gt;""),"S","")),"")</f>
        <v/>
      </c>
      <c r="K136" s="74" t="str">
        <f>IFERROR(IF(K$4=$D136,"x",IF(AND(((K$4-$D136)/VLOOKUP($C136,Tableau1[],6,0))=INT(((K$4-$D136)/VLOOKUP($C136,Tableau1[],6,0))),$C136&lt;&gt;""),"S","")),"")</f>
        <v/>
      </c>
      <c r="L136" s="74" t="str">
        <f>IFERROR(IF(L$4=$D136,"x",IF(AND(((L$4-$D136)/VLOOKUP($C136,Tableau1[],6,0))=INT(((L$4-$D136)/VLOOKUP($C136,Tableau1[],6,0))),$C136&lt;&gt;""),"S","")),"")</f>
        <v>S</v>
      </c>
      <c r="M136" s="74" t="str">
        <f>IFERROR(IF(M$4=$D136,"x",IF(AND(((M$4-$D136)/VLOOKUP($C136,Tableau1[],6,0))=INT(((M$4-$D136)/VLOOKUP($C136,Tableau1[],6,0))),$C136&lt;&gt;""),"S","")),"")</f>
        <v/>
      </c>
      <c r="N136" s="74" t="str">
        <f>IFERROR(IF(N$4=$D136,"x",IF(AND(((N$4-$D136)/VLOOKUP($C136,Tableau1[],6,0))=INT(((N$4-$D136)/VLOOKUP($C136,Tableau1[],6,0))),$C136&lt;&gt;""),"S","")),"")</f>
        <v/>
      </c>
      <c r="O136" s="74" t="str">
        <f>IFERROR(IF(O$4=$D136,"x",IF(AND(((O$4-$D136)/VLOOKUP($C136,Tableau1[],6,0))=INT(((O$4-$D136)/VLOOKUP($C136,Tableau1[],6,0))),$C136&lt;&gt;""),"S","")),"")</f>
        <v/>
      </c>
      <c r="P136" s="74" t="str">
        <f>IFERROR(IF(P$4=$D136,"x",IF(AND(((P$4-$D136)/VLOOKUP($C136,Tableau1[],6,0))=INT(((P$4-$D136)/VLOOKUP($C136,Tableau1[],6,0))),$C136&lt;&gt;""),"S","")),"")</f>
        <v/>
      </c>
      <c r="Q136" s="74" t="str">
        <f>IFERROR(IF(Q$4=$D136,"x",IF(AND(((Q$4-$D136)/VLOOKUP($C136,Tableau1[],6,0))=INT(((Q$4-$D136)/VLOOKUP($C136,Tableau1[],6,0))),$C136&lt;&gt;""),"S","")),"")</f>
        <v/>
      </c>
      <c r="R136" s="74" t="str">
        <f>IFERROR(IF(R$4=$D136,"x",IF(AND(((R$4-$D136)/VLOOKUP($C136,Tableau1[],6,0))=INT(((R$4-$D136)/VLOOKUP($C136,Tableau1[],6,0))),$C136&lt;&gt;""),"S","")),"")</f>
        <v/>
      </c>
      <c r="S136" s="74" t="str">
        <f>IFERROR(IF(S$4=$D136,"x",IF(AND(((S$4-$D136)/VLOOKUP($C136,Tableau1[],6,0))=INT(((S$4-$D136)/VLOOKUP($C136,Tableau1[],6,0))),$C136&lt;&gt;""),"S","")),"")</f>
        <v>S</v>
      </c>
      <c r="T136" s="74" t="str">
        <f>IFERROR(IF(T$4=$D136,"x",IF(AND(((T$4-$D136)/VLOOKUP($C136,Tableau1[],6,0))=INT(((T$4-$D136)/VLOOKUP($C136,Tableau1[],6,0))),$C136&lt;&gt;""),"S","")),"")</f>
        <v/>
      </c>
      <c r="U136" s="74" t="str">
        <f>IFERROR(IF(U$4=$D136,"x",IF(AND(((U$4-$D136)/VLOOKUP($C136,Tableau1[],6,0))=INT(((U$4-$D136)/VLOOKUP($C136,Tableau1[],6,0))),$C136&lt;&gt;""),"S","")),"")</f>
        <v/>
      </c>
      <c r="V136" s="74" t="str">
        <f>IFERROR(IF(V$4=$D136,"x",IF(AND(((V$4-$D136)/VLOOKUP($C136,Tableau1[],6,0))=INT(((V$4-$D136)/VLOOKUP($C136,Tableau1[],6,0))),$C136&lt;&gt;""),"S","")),"")</f>
        <v/>
      </c>
      <c r="W136" s="74" t="str">
        <f>IFERROR(IF(W$4=$D136,"x",IF(AND(((W$4-$D136)/VLOOKUP($C136,Tableau1[],6,0))=INT(((W$4-$D136)/VLOOKUP($C136,Tableau1[],6,0))),$C136&lt;&gt;""),"S","")),"")</f>
        <v/>
      </c>
      <c r="X136" s="74" t="str">
        <f>IFERROR(IF(X$4=$D136,"x",IF(AND(((X$4-$D136)/VLOOKUP($C136,Tableau1[],6,0))=INT(((X$4-$D136)/VLOOKUP($C136,Tableau1[],6,0))),$C136&lt;&gt;""),"S","")),"")</f>
        <v/>
      </c>
      <c r="Y136" s="74" t="str">
        <f>IFERROR(IF(Y$4=$D136,"x",IF(AND(((Y$4-$D136)/VLOOKUP($C136,Tableau1[],6,0))=INT(((Y$4-$D136)/VLOOKUP($C136,Tableau1[],6,0))),$C136&lt;&gt;""),"S","")),"")</f>
        <v/>
      </c>
      <c r="Z136" s="74" t="str">
        <f>IFERROR(IF(Z$4=$D136,"x",IF(AND(((Z$4-$D136)/VLOOKUP($C136,Tableau1[],6,0))=INT(((Z$4-$D136)/VLOOKUP($C136,Tableau1[],6,0))),$C136&lt;&gt;""),"S","")),"")</f>
        <v>S</v>
      </c>
      <c r="AA136" s="74" t="str">
        <f>IFERROR(IF(AA$4=$D136,"x",IF(AND(((AA$4-$D136)/VLOOKUP($C136,Tableau1[],6,0))=INT(((AA$4-$D136)/VLOOKUP($C136,Tableau1[],6,0))),$C136&lt;&gt;""),"S","")),"")</f>
        <v/>
      </c>
      <c r="AB136" s="74" t="str">
        <f>IFERROR(IF(AB$4=$D136,"x",IF(AND(((AB$4-$D136)/VLOOKUP($C136,Tableau1[],6,0))=INT(((AB$4-$D136)/VLOOKUP($C136,Tableau1[],6,0))),$C136&lt;&gt;""),"S","")),"")</f>
        <v/>
      </c>
      <c r="AC136" s="74" t="str">
        <f>IFERROR(IF(AC$4=$D136,"x",IF(AND(((AC$4-$D136)/VLOOKUP($C136,Tableau1[],6,0))=INT(((AC$4-$D136)/VLOOKUP($C136,Tableau1[],6,0))),$C136&lt;&gt;""),"S","")),"")</f>
        <v/>
      </c>
      <c r="AD136" s="74" t="str">
        <f>IFERROR(IF(AD$4=$D136,"x",IF(AND(((AD$4-$D136)/VLOOKUP($C136,Tableau1[],6,0))=INT(((AD$4-$D136)/VLOOKUP($C136,Tableau1[],6,0))),$C136&lt;&gt;""),"S","")),"")</f>
        <v/>
      </c>
      <c r="AE136" s="74" t="str">
        <f>IFERROR(IF(AE$4=$D136,"x",IF(AND(((AE$4-$D136)/VLOOKUP($C136,Tableau1[],6,0))=INT(((AE$4-$D136)/VLOOKUP($C136,Tableau1[],6,0))),$C136&lt;&gt;""),"S","")),"")</f>
        <v/>
      </c>
      <c r="AF136" s="74" t="str">
        <f>IFERROR(IF(AF$4=$D136,"x",IF(AND(((AF$4-$D136)/VLOOKUP($C136,Tableau1[],6,0))=INT(((AF$4-$D136)/VLOOKUP($C136,Tableau1[],6,0))),$C136&lt;&gt;""),"S","")),"")</f>
        <v/>
      </c>
      <c r="AG136" s="74" t="str">
        <f>IFERROR(IF(AG$4=$D136,"x",IF(AND(((AG$4-$D136)/VLOOKUP($C136,Tableau1[],6,0))=INT(((AG$4-$D136)/VLOOKUP($C136,Tableau1[],6,0))),$C136&lt;&gt;""),"S","")),"")</f>
        <v>S</v>
      </c>
      <c r="AH136" s="90" t="str">
        <f>IFERROR(IF(AH$4=$D136,"x",IF(AND(((AH$4-$D136)/VLOOKUP($C136,Tableau1[],6,0))=INT(((AH$4-$D136)/VLOOKUP($C136,Tableau1[],6,0))),$C136&lt;&gt;""),"S","")),"")</f>
        <v/>
      </c>
    </row>
    <row r="137" spans="1:34" x14ac:dyDescent="0.25">
      <c r="A137" s="95"/>
      <c r="B137" s="41"/>
      <c r="C137" s="5" t="s">
        <v>117</v>
      </c>
      <c r="D137" s="15">
        <f>IF(ISBLANK(C137),0,VLOOKUP(C137,Tableau1[],2,0))</f>
        <v>0</v>
      </c>
      <c r="E137" s="14">
        <f>IF(ISBLANK(C137),0,VLOOKUP(C137,Tableau1[],7,0))</f>
        <v>5</v>
      </c>
      <c r="F137" s="21">
        <f t="shared" si="10"/>
        <v>2.1666666666666667E-5</v>
      </c>
      <c r="G137" s="76" t="str">
        <f>IFERROR(IF(G$4=$D137,"x",IF(AND(((G$4-$D137)/VLOOKUP($C137,Tableau1[],6,0))=INT(((G$4-$D137)/VLOOKUP($C137,Tableau1[],6,0))),$C137&lt;&gt;""),"S","")),"")</f>
        <v/>
      </c>
      <c r="H137" s="74" t="str">
        <f>IFERROR(IF(H$4=$D137,"x",IF(AND(((H$4-$D137)/VLOOKUP($C137,Tableau1[],6,0))=INT(((H$4-$D137)/VLOOKUP($C137,Tableau1[],6,0))),$C137&lt;&gt;""),"S","")),"")</f>
        <v/>
      </c>
      <c r="I137" s="74" t="str">
        <f>IFERROR(IF(I$4=$D137,"x",IF(AND(((I$4-$D137)/VLOOKUP($C137,Tableau1[],6,0))=INT(((I$4-$D137)/VLOOKUP($C137,Tableau1[],6,0))),$C137&lt;&gt;""),"S","")),"")</f>
        <v/>
      </c>
      <c r="J137" s="74" t="str">
        <f>IFERROR(IF(J$4=$D137,"x",IF(AND(((J$4-$D137)/VLOOKUP($C137,Tableau1[],6,0))=INT(((J$4-$D137)/VLOOKUP($C137,Tableau1[],6,0))),$C137&lt;&gt;""),"S","")),"")</f>
        <v/>
      </c>
      <c r="K137" s="74" t="str">
        <f>IFERROR(IF(K$4=$D137,"x",IF(AND(((K$4-$D137)/VLOOKUP($C137,Tableau1[],6,0))=INT(((K$4-$D137)/VLOOKUP($C137,Tableau1[],6,0))),$C137&lt;&gt;""),"S","")),"")</f>
        <v/>
      </c>
      <c r="L137" s="74" t="str">
        <f>IFERROR(IF(L$4=$D137,"x",IF(AND(((L$4-$D137)/VLOOKUP($C137,Tableau1[],6,0))=INT(((L$4-$D137)/VLOOKUP($C137,Tableau1[],6,0))),$C137&lt;&gt;""),"S","")),"")</f>
        <v>S</v>
      </c>
      <c r="M137" s="74" t="str">
        <f>IFERROR(IF(M$4=$D137,"x",IF(AND(((M$4-$D137)/VLOOKUP($C137,Tableau1[],6,0))=INT(((M$4-$D137)/VLOOKUP($C137,Tableau1[],6,0))),$C137&lt;&gt;""),"S","")),"")</f>
        <v/>
      </c>
      <c r="N137" s="74" t="str">
        <f>IFERROR(IF(N$4=$D137,"x",IF(AND(((N$4-$D137)/VLOOKUP($C137,Tableau1[],6,0))=INT(((N$4-$D137)/VLOOKUP($C137,Tableau1[],6,0))),$C137&lt;&gt;""),"S","")),"")</f>
        <v/>
      </c>
      <c r="O137" s="74" t="str">
        <f>IFERROR(IF(O$4=$D137,"x",IF(AND(((O$4-$D137)/VLOOKUP($C137,Tableau1[],6,0))=INT(((O$4-$D137)/VLOOKUP($C137,Tableau1[],6,0))),$C137&lt;&gt;""),"S","")),"")</f>
        <v/>
      </c>
      <c r="P137" s="74" t="str">
        <f>IFERROR(IF(P$4=$D137,"x",IF(AND(((P$4-$D137)/VLOOKUP($C137,Tableau1[],6,0))=INT(((P$4-$D137)/VLOOKUP($C137,Tableau1[],6,0))),$C137&lt;&gt;""),"S","")),"")</f>
        <v/>
      </c>
      <c r="Q137" s="74" t="str">
        <f>IFERROR(IF(Q$4=$D137,"x",IF(AND(((Q$4-$D137)/VLOOKUP($C137,Tableau1[],6,0))=INT(((Q$4-$D137)/VLOOKUP($C137,Tableau1[],6,0))),$C137&lt;&gt;""),"S","")),"")</f>
        <v/>
      </c>
      <c r="R137" s="74" t="str">
        <f>IFERROR(IF(R$4=$D137,"x",IF(AND(((R$4-$D137)/VLOOKUP($C137,Tableau1[],6,0))=INT(((R$4-$D137)/VLOOKUP($C137,Tableau1[],6,0))),$C137&lt;&gt;""),"S","")),"")</f>
        <v/>
      </c>
      <c r="S137" s="74" t="str">
        <f>IFERROR(IF(S$4=$D137,"x",IF(AND(((S$4-$D137)/VLOOKUP($C137,Tableau1[],6,0))=INT(((S$4-$D137)/VLOOKUP($C137,Tableau1[],6,0))),$C137&lt;&gt;""),"S","")),"")</f>
        <v>S</v>
      </c>
      <c r="T137" s="74" t="str">
        <f>IFERROR(IF(T$4=$D137,"x",IF(AND(((T$4-$D137)/VLOOKUP($C137,Tableau1[],6,0))=INT(((T$4-$D137)/VLOOKUP($C137,Tableau1[],6,0))),$C137&lt;&gt;""),"S","")),"")</f>
        <v/>
      </c>
      <c r="U137" s="74" t="str">
        <f>IFERROR(IF(U$4=$D137,"x",IF(AND(((U$4-$D137)/VLOOKUP($C137,Tableau1[],6,0))=INT(((U$4-$D137)/VLOOKUP($C137,Tableau1[],6,0))),$C137&lt;&gt;""),"S","")),"")</f>
        <v/>
      </c>
      <c r="V137" s="74" t="str">
        <f>IFERROR(IF(V$4=$D137,"x",IF(AND(((V$4-$D137)/VLOOKUP($C137,Tableau1[],6,0))=INT(((V$4-$D137)/VLOOKUP($C137,Tableau1[],6,0))),$C137&lt;&gt;""),"S","")),"")</f>
        <v/>
      </c>
      <c r="W137" s="74" t="str">
        <f>IFERROR(IF(W$4=$D137,"x",IF(AND(((W$4-$D137)/VLOOKUP($C137,Tableau1[],6,0))=INT(((W$4-$D137)/VLOOKUP($C137,Tableau1[],6,0))),$C137&lt;&gt;""),"S","")),"")</f>
        <v/>
      </c>
      <c r="X137" s="74" t="str">
        <f>IFERROR(IF(X$4=$D137,"x",IF(AND(((X$4-$D137)/VLOOKUP($C137,Tableau1[],6,0))=INT(((X$4-$D137)/VLOOKUP($C137,Tableau1[],6,0))),$C137&lt;&gt;""),"S","")),"")</f>
        <v/>
      </c>
      <c r="Y137" s="74" t="str">
        <f>IFERROR(IF(Y$4=$D137,"x",IF(AND(((Y$4-$D137)/VLOOKUP($C137,Tableau1[],6,0))=INT(((Y$4-$D137)/VLOOKUP($C137,Tableau1[],6,0))),$C137&lt;&gt;""),"S","")),"")</f>
        <v/>
      </c>
      <c r="Z137" s="74" t="str">
        <f>IFERROR(IF(Z$4=$D137,"x",IF(AND(((Z$4-$D137)/VLOOKUP($C137,Tableau1[],6,0))=INT(((Z$4-$D137)/VLOOKUP($C137,Tableau1[],6,0))),$C137&lt;&gt;""),"S","")),"")</f>
        <v>S</v>
      </c>
      <c r="AA137" s="74" t="str">
        <f>IFERROR(IF(AA$4=$D137,"x",IF(AND(((AA$4-$D137)/VLOOKUP($C137,Tableau1[],6,0))=INT(((AA$4-$D137)/VLOOKUP($C137,Tableau1[],6,0))),$C137&lt;&gt;""),"S","")),"")</f>
        <v/>
      </c>
      <c r="AB137" s="74" t="str">
        <f>IFERROR(IF(AB$4=$D137,"x",IF(AND(((AB$4-$D137)/VLOOKUP($C137,Tableau1[],6,0))=INT(((AB$4-$D137)/VLOOKUP($C137,Tableau1[],6,0))),$C137&lt;&gt;""),"S","")),"")</f>
        <v/>
      </c>
      <c r="AC137" s="74" t="str">
        <f>IFERROR(IF(AC$4=$D137,"x",IF(AND(((AC$4-$D137)/VLOOKUP($C137,Tableau1[],6,0))=INT(((AC$4-$D137)/VLOOKUP($C137,Tableau1[],6,0))),$C137&lt;&gt;""),"S","")),"")</f>
        <v/>
      </c>
      <c r="AD137" s="74" t="str">
        <f>IFERROR(IF(AD$4=$D137,"x",IF(AND(((AD$4-$D137)/VLOOKUP($C137,Tableau1[],6,0))=INT(((AD$4-$D137)/VLOOKUP($C137,Tableau1[],6,0))),$C137&lt;&gt;""),"S","")),"")</f>
        <v/>
      </c>
      <c r="AE137" s="74" t="str">
        <f>IFERROR(IF(AE$4=$D137,"x",IF(AND(((AE$4-$D137)/VLOOKUP($C137,Tableau1[],6,0))=INT(((AE$4-$D137)/VLOOKUP($C137,Tableau1[],6,0))),$C137&lt;&gt;""),"S","")),"")</f>
        <v/>
      </c>
      <c r="AF137" s="74" t="str">
        <f>IFERROR(IF(AF$4=$D137,"x",IF(AND(((AF$4-$D137)/VLOOKUP($C137,Tableau1[],6,0))=INT(((AF$4-$D137)/VLOOKUP($C137,Tableau1[],6,0))),$C137&lt;&gt;""),"S","")),"")</f>
        <v/>
      </c>
      <c r="AG137" s="74" t="str">
        <f>IFERROR(IF(AG$4=$D137,"x",IF(AND(((AG$4-$D137)/VLOOKUP($C137,Tableau1[],6,0))=INT(((AG$4-$D137)/VLOOKUP($C137,Tableau1[],6,0))),$C137&lt;&gt;""),"S","")),"")</f>
        <v>S</v>
      </c>
      <c r="AH137" s="90" t="str">
        <f>IFERROR(IF(AH$4=$D137,"x",IF(AND(((AH$4-$D137)/VLOOKUP($C137,Tableau1[],6,0))=INT(((AH$4-$D137)/VLOOKUP($C137,Tableau1[],6,0))),$C137&lt;&gt;""),"S","")),"")</f>
        <v/>
      </c>
    </row>
    <row r="138" spans="1:34" x14ac:dyDescent="0.25">
      <c r="A138" s="95"/>
      <c r="B138" s="41"/>
      <c r="C138" s="5" t="s">
        <v>118</v>
      </c>
      <c r="D138" s="15">
        <f>IF(ISBLANK(C138),0,VLOOKUP(C138,Tableau1[],2,0))</f>
        <v>0</v>
      </c>
      <c r="E138" s="14">
        <f>IF(ISBLANK(C138),0,VLOOKUP(C138,Tableau1[],7,0))</f>
        <v>5</v>
      </c>
      <c r="F138" s="21">
        <f t="shared" si="10"/>
        <v>2.1666666666666667E-5</v>
      </c>
      <c r="G138" s="76" t="str">
        <f>IFERROR(IF(G$4=$D138,"x",IF(AND(((G$4-$D138)/VLOOKUP($C138,Tableau1[],6,0))=INT(((G$4-$D138)/VLOOKUP($C138,Tableau1[],6,0))),$C138&lt;&gt;""),"S","")),"")</f>
        <v/>
      </c>
      <c r="H138" s="74" t="str">
        <f>IFERROR(IF(H$4=$D138,"x",IF(AND(((H$4-$D138)/VLOOKUP($C138,Tableau1[],6,0))=INT(((H$4-$D138)/VLOOKUP($C138,Tableau1[],6,0))),$C138&lt;&gt;""),"S","")),"")</f>
        <v/>
      </c>
      <c r="I138" s="74" t="str">
        <f>IFERROR(IF(I$4=$D138,"x",IF(AND(((I$4-$D138)/VLOOKUP($C138,Tableau1[],6,0))=INT(((I$4-$D138)/VLOOKUP($C138,Tableau1[],6,0))),$C138&lt;&gt;""),"S","")),"")</f>
        <v/>
      </c>
      <c r="J138" s="74" t="str">
        <f>IFERROR(IF(J$4=$D138,"x",IF(AND(((J$4-$D138)/VLOOKUP($C138,Tableau1[],6,0))=INT(((J$4-$D138)/VLOOKUP($C138,Tableau1[],6,0))),$C138&lt;&gt;""),"S","")),"")</f>
        <v/>
      </c>
      <c r="K138" s="74" t="str">
        <f>IFERROR(IF(K$4=$D138,"x",IF(AND(((K$4-$D138)/VLOOKUP($C138,Tableau1[],6,0))=INT(((K$4-$D138)/VLOOKUP($C138,Tableau1[],6,0))),$C138&lt;&gt;""),"S","")),"")</f>
        <v/>
      </c>
      <c r="L138" s="74" t="str">
        <f>IFERROR(IF(L$4=$D138,"x",IF(AND(((L$4-$D138)/VLOOKUP($C138,Tableau1[],6,0))=INT(((L$4-$D138)/VLOOKUP($C138,Tableau1[],6,0))),$C138&lt;&gt;""),"S","")),"")</f>
        <v>S</v>
      </c>
      <c r="M138" s="74" t="str">
        <f>IFERROR(IF(M$4=$D138,"x",IF(AND(((M$4-$D138)/VLOOKUP($C138,Tableau1[],6,0))=INT(((M$4-$D138)/VLOOKUP($C138,Tableau1[],6,0))),$C138&lt;&gt;""),"S","")),"")</f>
        <v/>
      </c>
      <c r="N138" s="74" t="str">
        <f>IFERROR(IF(N$4=$D138,"x",IF(AND(((N$4-$D138)/VLOOKUP($C138,Tableau1[],6,0))=INT(((N$4-$D138)/VLOOKUP($C138,Tableau1[],6,0))),$C138&lt;&gt;""),"S","")),"")</f>
        <v/>
      </c>
      <c r="O138" s="74" t="str">
        <f>IFERROR(IF(O$4=$D138,"x",IF(AND(((O$4-$D138)/VLOOKUP($C138,Tableau1[],6,0))=INT(((O$4-$D138)/VLOOKUP($C138,Tableau1[],6,0))),$C138&lt;&gt;""),"S","")),"")</f>
        <v/>
      </c>
      <c r="P138" s="74" t="str">
        <f>IFERROR(IF(P$4=$D138,"x",IF(AND(((P$4-$D138)/VLOOKUP($C138,Tableau1[],6,0))=INT(((P$4-$D138)/VLOOKUP($C138,Tableau1[],6,0))),$C138&lt;&gt;""),"S","")),"")</f>
        <v/>
      </c>
      <c r="Q138" s="74" t="str">
        <f>IFERROR(IF(Q$4=$D138,"x",IF(AND(((Q$4-$D138)/VLOOKUP($C138,Tableau1[],6,0))=INT(((Q$4-$D138)/VLOOKUP($C138,Tableau1[],6,0))),$C138&lt;&gt;""),"S","")),"")</f>
        <v/>
      </c>
      <c r="R138" s="74" t="str">
        <f>IFERROR(IF(R$4=$D138,"x",IF(AND(((R$4-$D138)/VLOOKUP($C138,Tableau1[],6,0))=INT(((R$4-$D138)/VLOOKUP($C138,Tableau1[],6,0))),$C138&lt;&gt;""),"S","")),"")</f>
        <v/>
      </c>
      <c r="S138" s="74" t="str">
        <f>IFERROR(IF(S$4=$D138,"x",IF(AND(((S$4-$D138)/VLOOKUP($C138,Tableau1[],6,0))=INT(((S$4-$D138)/VLOOKUP($C138,Tableau1[],6,0))),$C138&lt;&gt;""),"S","")),"")</f>
        <v>S</v>
      </c>
      <c r="T138" s="74" t="str">
        <f>IFERROR(IF(T$4=$D138,"x",IF(AND(((T$4-$D138)/VLOOKUP($C138,Tableau1[],6,0))=INT(((T$4-$D138)/VLOOKUP($C138,Tableau1[],6,0))),$C138&lt;&gt;""),"S","")),"")</f>
        <v/>
      </c>
      <c r="U138" s="74" t="str">
        <f>IFERROR(IF(U$4=$D138,"x",IF(AND(((U$4-$D138)/VLOOKUP($C138,Tableau1[],6,0))=INT(((U$4-$D138)/VLOOKUP($C138,Tableau1[],6,0))),$C138&lt;&gt;""),"S","")),"")</f>
        <v/>
      </c>
      <c r="V138" s="74" t="str">
        <f>IFERROR(IF(V$4=$D138,"x",IF(AND(((V$4-$D138)/VLOOKUP($C138,Tableau1[],6,0))=INT(((V$4-$D138)/VLOOKUP($C138,Tableau1[],6,0))),$C138&lt;&gt;""),"S","")),"")</f>
        <v/>
      </c>
      <c r="W138" s="74" t="str">
        <f>IFERROR(IF(W$4=$D138,"x",IF(AND(((W$4-$D138)/VLOOKUP($C138,Tableau1[],6,0))=INT(((W$4-$D138)/VLOOKUP($C138,Tableau1[],6,0))),$C138&lt;&gt;""),"S","")),"")</f>
        <v/>
      </c>
      <c r="X138" s="74" t="str">
        <f>IFERROR(IF(X$4=$D138,"x",IF(AND(((X$4-$D138)/VLOOKUP($C138,Tableau1[],6,0))=INT(((X$4-$D138)/VLOOKUP($C138,Tableau1[],6,0))),$C138&lt;&gt;""),"S","")),"")</f>
        <v/>
      </c>
      <c r="Y138" s="74" t="str">
        <f>IFERROR(IF(Y$4=$D138,"x",IF(AND(((Y$4-$D138)/VLOOKUP($C138,Tableau1[],6,0))=INT(((Y$4-$D138)/VLOOKUP($C138,Tableau1[],6,0))),$C138&lt;&gt;""),"S","")),"")</f>
        <v/>
      </c>
      <c r="Z138" s="74" t="str">
        <f>IFERROR(IF(Z$4=$D138,"x",IF(AND(((Z$4-$D138)/VLOOKUP($C138,Tableau1[],6,0))=INT(((Z$4-$D138)/VLOOKUP($C138,Tableau1[],6,0))),$C138&lt;&gt;""),"S","")),"")</f>
        <v>S</v>
      </c>
      <c r="AA138" s="74" t="str">
        <f>IFERROR(IF(AA$4=$D138,"x",IF(AND(((AA$4-$D138)/VLOOKUP($C138,Tableau1[],6,0))=INT(((AA$4-$D138)/VLOOKUP($C138,Tableau1[],6,0))),$C138&lt;&gt;""),"S","")),"")</f>
        <v/>
      </c>
      <c r="AB138" s="74" t="str">
        <f>IFERROR(IF(AB$4=$D138,"x",IF(AND(((AB$4-$D138)/VLOOKUP($C138,Tableau1[],6,0))=INT(((AB$4-$D138)/VLOOKUP($C138,Tableau1[],6,0))),$C138&lt;&gt;""),"S","")),"")</f>
        <v/>
      </c>
      <c r="AC138" s="74" t="str">
        <f>IFERROR(IF(AC$4=$D138,"x",IF(AND(((AC$4-$D138)/VLOOKUP($C138,Tableau1[],6,0))=INT(((AC$4-$D138)/VLOOKUP($C138,Tableau1[],6,0))),$C138&lt;&gt;""),"S","")),"")</f>
        <v/>
      </c>
      <c r="AD138" s="74" t="str">
        <f>IFERROR(IF(AD$4=$D138,"x",IF(AND(((AD$4-$D138)/VLOOKUP($C138,Tableau1[],6,0))=INT(((AD$4-$D138)/VLOOKUP($C138,Tableau1[],6,0))),$C138&lt;&gt;""),"S","")),"")</f>
        <v/>
      </c>
      <c r="AE138" s="74" t="str">
        <f>IFERROR(IF(AE$4=$D138,"x",IF(AND(((AE$4-$D138)/VLOOKUP($C138,Tableau1[],6,0))=INT(((AE$4-$D138)/VLOOKUP($C138,Tableau1[],6,0))),$C138&lt;&gt;""),"S","")),"")</f>
        <v/>
      </c>
      <c r="AF138" s="74" t="str">
        <f>IFERROR(IF(AF$4=$D138,"x",IF(AND(((AF$4-$D138)/VLOOKUP($C138,Tableau1[],6,0))=INT(((AF$4-$D138)/VLOOKUP($C138,Tableau1[],6,0))),$C138&lt;&gt;""),"S","")),"")</f>
        <v/>
      </c>
      <c r="AG138" s="74" t="str">
        <f>IFERROR(IF(AG$4=$D138,"x",IF(AND(((AG$4-$D138)/VLOOKUP($C138,Tableau1[],6,0))=INT(((AG$4-$D138)/VLOOKUP($C138,Tableau1[],6,0))),$C138&lt;&gt;""),"S","")),"")</f>
        <v>S</v>
      </c>
      <c r="AH138" s="90" t="str">
        <f>IFERROR(IF(AH$4=$D138,"x",IF(AND(((AH$4-$D138)/VLOOKUP($C138,Tableau1[],6,0))=INT(((AH$4-$D138)/VLOOKUP($C138,Tableau1[],6,0))),$C138&lt;&gt;""),"S","")),"")</f>
        <v/>
      </c>
    </row>
    <row r="139" spans="1:34" x14ac:dyDescent="0.25">
      <c r="A139" s="95"/>
      <c r="B139" s="41"/>
      <c r="C139" s="5" t="s">
        <v>119</v>
      </c>
      <c r="D139" s="15">
        <f>IF(ISBLANK(C139),0,VLOOKUP(C139,Tableau1[],2,0))</f>
        <v>0</v>
      </c>
      <c r="E139" s="14">
        <f>IF(ISBLANK(C139),0,VLOOKUP(C139,Tableau1[],7,0))</f>
        <v>5</v>
      </c>
      <c r="F139" s="21">
        <f t="shared" si="10"/>
        <v>2.1666666666666667E-5</v>
      </c>
      <c r="G139" s="76" t="str">
        <f>IFERROR(IF(G$4=$D139,"x",IF(AND(((G$4-$D139)/VLOOKUP($C139,Tableau1[],6,0))=INT(((G$4-$D139)/VLOOKUP($C139,Tableau1[],6,0))),$C139&lt;&gt;""),"S","")),"")</f>
        <v/>
      </c>
      <c r="H139" s="74" t="str">
        <f>IFERROR(IF(H$4=$D139,"x",IF(AND(((H$4-$D139)/VLOOKUP($C139,Tableau1[],6,0))=INT(((H$4-$D139)/VLOOKUP($C139,Tableau1[],6,0))),$C139&lt;&gt;""),"S","")),"")</f>
        <v/>
      </c>
      <c r="I139" s="74" t="str">
        <f>IFERROR(IF(I$4=$D139,"x",IF(AND(((I$4-$D139)/VLOOKUP($C139,Tableau1[],6,0))=INT(((I$4-$D139)/VLOOKUP($C139,Tableau1[],6,0))),$C139&lt;&gt;""),"S","")),"")</f>
        <v/>
      </c>
      <c r="J139" s="74" t="str">
        <f>IFERROR(IF(J$4=$D139,"x",IF(AND(((J$4-$D139)/VLOOKUP($C139,Tableau1[],6,0))=INT(((J$4-$D139)/VLOOKUP($C139,Tableau1[],6,0))),$C139&lt;&gt;""),"S","")),"")</f>
        <v/>
      </c>
      <c r="K139" s="74" t="str">
        <f>IFERROR(IF(K$4=$D139,"x",IF(AND(((K$4-$D139)/VLOOKUP($C139,Tableau1[],6,0))=INT(((K$4-$D139)/VLOOKUP($C139,Tableau1[],6,0))),$C139&lt;&gt;""),"S","")),"")</f>
        <v/>
      </c>
      <c r="L139" s="74" t="str">
        <f>IFERROR(IF(L$4=$D139,"x",IF(AND(((L$4-$D139)/VLOOKUP($C139,Tableau1[],6,0))=INT(((L$4-$D139)/VLOOKUP($C139,Tableau1[],6,0))),$C139&lt;&gt;""),"S","")),"")</f>
        <v>S</v>
      </c>
      <c r="M139" s="74" t="str">
        <f>IFERROR(IF(M$4=$D139,"x",IF(AND(((M$4-$D139)/VLOOKUP($C139,Tableau1[],6,0))=INT(((M$4-$D139)/VLOOKUP($C139,Tableau1[],6,0))),$C139&lt;&gt;""),"S","")),"")</f>
        <v/>
      </c>
      <c r="N139" s="74" t="str">
        <f>IFERROR(IF(N$4=$D139,"x",IF(AND(((N$4-$D139)/VLOOKUP($C139,Tableau1[],6,0))=INT(((N$4-$D139)/VLOOKUP($C139,Tableau1[],6,0))),$C139&lt;&gt;""),"S","")),"")</f>
        <v/>
      </c>
      <c r="O139" s="74" t="str">
        <f>IFERROR(IF(O$4=$D139,"x",IF(AND(((O$4-$D139)/VLOOKUP($C139,Tableau1[],6,0))=INT(((O$4-$D139)/VLOOKUP($C139,Tableau1[],6,0))),$C139&lt;&gt;""),"S","")),"")</f>
        <v/>
      </c>
      <c r="P139" s="74" t="str">
        <f>IFERROR(IF(P$4=$D139,"x",IF(AND(((P$4-$D139)/VLOOKUP($C139,Tableau1[],6,0))=INT(((P$4-$D139)/VLOOKUP($C139,Tableau1[],6,0))),$C139&lt;&gt;""),"S","")),"")</f>
        <v/>
      </c>
      <c r="Q139" s="74" t="str">
        <f>IFERROR(IF(Q$4=$D139,"x",IF(AND(((Q$4-$D139)/VLOOKUP($C139,Tableau1[],6,0))=INT(((Q$4-$D139)/VLOOKUP($C139,Tableau1[],6,0))),$C139&lt;&gt;""),"S","")),"")</f>
        <v/>
      </c>
      <c r="R139" s="74" t="str">
        <f>IFERROR(IF(R$4=$D139,"x",IF(AND(((R$4-$D139)/VLOOKUP($C139,Tableau1[],6,0))=INT(((R$4-$D139)/VLOOKUP($C139,Tableau1[],6,0))),$C139&lt;&gt;""),"S","")),"")</f>
        <v/>
      </c>
      <c r="S139" s="74" t="str">
        <f>IFERROR(IF(S$4=$D139,"x",IF(AND(((S$4-$D139)/VLOOKUP($C139,Tableau1[],6,0))=INT(((S$4-$D139)/VLOOKUP($C139,Tableau1[],6,0))),$C139&lt;&gt;""),"S","")),"")</f>
        <v>S</v>
      </c>
      <c r="T139" s="74" t="str">
        <f>IFERROR(IF(T$4=$D139,"x",IF(AND(((T$4-$D139)/VLOOKUP($C139,Tableau1[],6,0))=INT(((T$4-$D139)/VLOOKUP($C139,Tableau1[],6,0))),$C139&lt;&gt;""),"S","")),"")</f>
        <v/>
      </c>
      <c r="U139" s="74" t="str">
        <f>IFERROR(IF(U$4=$D139,"x",IF(AND(((U$4-$D139)/VLOOKUP($C139,Tableau1[],6,0))=INT(((U$4-$D139)/VLOOKUP($C139,Tableau1[],6,0))),$C139&lt;&gt;""),"S","")),"")</f>
        <v/>
      </c>
      <c r="V139" s="74" t="str">
        <f>IFERROR(IF(V$4=$D139,"x",IF(AND(((V$4-$D139)/VLOOKUP($C139,Tableau1[],6,0))=INT(((V$4-$D139)/VLOOKUP($C139,Tableau1[],6,0))),$C139&lt;&gt;""),"S","")),"")</f>
        <v/>
      </c>
      <c r="W139" s="74" t="str">
        <f>IFERROR(IF(W$4=$D139,"x",IF(AND(((W$4-$D139)/VLOOKUP($C139,Tableau1[],6,0))=INT(((W$4-$D139)/VLOOKUP($C139,Tableau1[],6,0))),$C139&lt;&gt;""),"S","")),"")</f>
        <v/>
      </c>
      <c r="X139" s="74" t="str">
        <f>IFERROR(IF(X$4=$D139,"x",IF(AND(((X$4-$D139)/VLOOKUP($C139,Tableau1[],6,0))=INT(((X$4-$D139)/VLOOKUP($C139,Tableau1[],6,0))),$C139&lt;&gt;""),"S","")),"")</f>
        <v/>
      </c>
      <c r="Y139" s="74" t="str">
        <f>IFERROR(IF(Y$4=$D139,"x",IF(AND(((Y$4-$D139)/VLOOKUP($C139,Tableau1[],6,0))=INT(((Y$4-$D139)/VLOOKUP($C139,Tableau1[],6,0))),$C139&lt;&gt;""),"S","")),"")</f>
        <v/>
      </c>
      <c r="Z139" s="74" t="str">
        <f>IFERROR(IF(Z$4=$D139,"x",IF(AND(((Z$4-$D139)/VLOOKUP($C139,Tableau1[],6,0))=INT(((Z$4-$D139)/VLOOKUP($C139,Tableau1[],6,0))),$C139&lt;&gt;""),"S","")),"")</f>
        <v>S</v>
      </c>
      <c r="AA139" s="74" t="str">
        <f>IFERROR(IF(AA$4=$D139,"x",IF(AND(((AA$4-$D139)/VLOOKUP($C139,Tableau1[],6,0))=INT(((AA$4-$D139)/VLOOKUP($C139,Tableau1[],6,0))),$C139&lt;&gt;""),"S","")),"")</f>
        <v/>
      </c>
      <c r="AB139" s="74" t="str">
        <f>IFERROR(IF(AB$4=$D139,"x",IF(AND(((AB$4-$D139)/VLOOKUP($C139,Tableau1[],6,0))=INT(((AB$4-$D139)/VLOOKUP($C139,Tableau1[],6,0))),$C139&lt;&gt;""),"S","")),"")</f>
        <v/>
      </c>
      <c r="AC139" s="74" t="str">
        <f>IFERROR(IF(AC$4=$D139,"x",IF(AND(((AC$4-$D139)/VLOOKUP($C139,Tableau1[],6,0))=INT(((AC$4-$D139)/VLOOKUP($C139,Tableau1[],6,0))),$C139&lt;&gt;""),"S","")),"")</f>
        <v/>
      </c>
      <c r="AD139" s="74" t="str">
        <f>IFERROR(IF(AD$4=$D139,"x",IF(AND(((AD$4-$D139)/VLOOKUP($C139,Tableau1[],6,0))=INT(((AD$4-$D139)/VLOOKUP($C139,Tableau1[],6,0))),$C139&lt;&gt;""),"S","")),"")</f>
        <v/>
      </c>
      <c r="AE139" s="74" t="str">
        <f>IFERROR(IF(AE$4=$D139,"x",IF(AND(((AE$4-$D139)/VLOOKUP($C139,Tableau1[],6,0))=INT(((AE$4-$D139)/VLOOKUP($C139,Tableau1[],6,0))),$C139&lt;&gt;""),"S","")),"")</f>
        <v/>
      </c>
      <c r="AF139" s="74" t="str">
        <f>IFERROR(IF(AF$4=$D139,"x",IF(AND(((AF$4-$D139)/VLOOKUP($C139,Tableau1[],6,0))=INT(((AF$4-$D139)/VLOOKUP($C139,Tableau1[],6,0))),$C139&lt;&gt;""),"S","")),"")</f>
        <v/>
      </c>
      <c r="AG139" s="74" t="str">
        <f>IFERROR(IF(AG$4=$D139,"x",IF(AND(((AG$4-$D139)/VLOOKUP($C139,Tableau1[],6,0))=INT(((AG$4-$D139)/VLOOKUP($C139,Tableau1[],6,0))),$C139&lt;&gt;""),"S","")),"")</f>
        <v>S</v>
      </c>
      <c r="AH139" s="90" t="str">
        <f>IFERROR(IF(AH$4=$D139,"x",IF(AND(((AH$4-$D139)/VLOOKUP($C139,Tableau1[],6,0))=INT(((AH$4-$D139)/VLOOKUP($C139,Tableau1[],6,0))),$C139&lt;&gt;""),"S","")),"")</f>
        <v/>
      </c>
    </row>
    <row r="140" spans="1:34" x14ac:dyDescent="0.25">
      <c r="A140" s="95"/>
      <c r="B140" s="41"/>
      <c r="C140" s="5" t="s">
        <v>120</v>
      </c>
      <c r="D140" s="15">
        <f>IF(ISBLANK(C140),0,VLOOKUP(C140,Tableau1[],2,0))</f>
        <v>0</v>
      </c>
      <c r="E140" s="14">
        <f>IF(ISBLANK(C140),0,VLOOKUP(C140,Tableau1[],7,0))</f>
        <v>1</v>
      </c>
      <c r="F140" s="21">
        <f t="shared" si="10"/>
        <v>4.3333333333333331E-6</v>
      </c>
      <c r="G140" s="76" t="str">
        <f>IFERROR(IF(G$4=$D140,"x",IF(AND(((G$4-$D140)/VLOOKUP($C140,Tableau1[],6,0))=INT(((G$4-$D140)/VLOOKUP($C140,Tableau1[],6,0))),$C140&lt;&gt;""),"S","")),"")</f>
        <v/>
      </c>
      <c r="H140" s="74" t="str">
        <f>IFERROR(IF(H$4=$D140,"x",IF(AND(((H$4-$D140)/VLOOKUP($C140,Tableau1[],6,0))=INT(((H$4-$D140)/VLOOKUP($C140,Tableau1[],6,0))),$C140&lt;&gt;""),"S","")),"")</f>
        <v/>
      </c>
      <c r="I140" s="74" t="str">
        <f>IFERROR(IF(I$4=$D140,"x",IF(AND(((I$4-$D140)/VLOOKUP($C140,Tableau1[],6,0))=INT(((I$4-$D140)/VLOOKUP($C140,Tableau1[],6,0))),$C140&lt;&gt;""),"S","")),"")</f>
        <v/>
      </c>
      <c r="J140" s="74" t="str">
        <f>IFERROR(IF(J$4=$D140,"x",IF(AND(((J$4-$D140)/VLOOKUP($C140,Tableau1[],6,0))=INT(((J$4-$D140)/VLOOKUP($C140,Tableau1[],6,0))),$C140&lt;&gt;""),"S","")),"")</f>
        <v/>
      </c>
      <c r="K140" s="74" t="str">
        <f>IFERROR(IF(K$4=$D140,"x",IF(AND(((K$4-$D140)/VLOOKUP($C140,Tableau1[],6,0))=INT(((K$4-$D140)/VLOOKUP($C140,Tableau1[],6,0))),$C140&lt;&gt;""),"S","")),"")</f>
        <v/>
      </c>
      <c r="L140" s="74" t="str">
        <f>IFERROR(IF(L$4=$D140,"x",IF(AND(((L$4-$D140)/VLOOKUP($C140,Tableau1[],6,0))=INT(((L$4-$D140)/VLOOKUP($C140,Tableau1[],6,0))),$C140&lt;&gt;""),"S","")),"")</f>
        <v>S</v>
      </c>
      <c r="M140" s="74" t="str">
        <f>IFERROR(IF(M$4=$D140,"x",IF(AND(((M$4-$D140)/VLOOKUP($C140,Tableau1[],6,0))=INT(((M$4-$D140)/VLOOKUP($C140,Tableau1[],6,0))),$C140&lt;&gt;""),"S","")),"")</f>
        <v/>
      </c>
      <c r="N140" s="74" t="str">
        <f>IFERROR(IF(N$4=$D140,"x",IF(AND(((N$4-$D140)/VLOOKUP($C140,Tableau1[],6,0))=INT(((N$4-$D140)/VLOOKUP($C140,Tableau1[],6,0))),$C140&lt;&gt;""),"S","")),"")</f>
        <v/>
      </c>
      <c r="O140" s="74" t="str">
        <f>IFERROR(IF(O$4=$D140,"x",IF(AND(((O$4-$D140)/VLOOKUP($C140,Tableau1[],6,0))=INT(((O$4-$D140)/VLOOKUP($C140,Tableau1[],6,0))),$C140&lt;&gt;""),"S","")),"")</f>
        <v/>
      </c>
      <c r="P140" s="74" t="str">
        <f>IFERROR(IF(P$4=$D140,"x",IF(AND(((P$4-$D140)/VLOOKUP($C140,Tableau1[],6,0))=INT(((P$4-$D140)/VLOOKUP($C140,Tableau1[],6,0))),$C140&lt;&gt;""),"S","")),"")</f>
        <v/>
      </c>
      <c r="Q140" s="74" t="str">
        <f>IFERROR(IF(Q$4=$D140,"x",IF(AND(((Q$4-$D140)/VLOOKUP($C140,Tableau1[],6,0))=INT(((Q$4-$D140)/VLOOKUP($C140,Tableau1[],6,0))),$C140&lt;&gt;""),"S","")),"")</f>
        <v/>
      </c>
      <c r="R140" s="74" t="str">
        <f>IFERROR(IF(R$4=$D140,"x",IF(AND(((R$4-$D140)/VLOOKUP($C140,Tableau1[],6,0))=INT(((R$4-$D140)/VLOOKUP($C140,Tableau1[],6,0))),$C140&lt;&gt;""),"S","")),"")</f>
        <v/>
      </c>
      <c r="S140" s="74" t="str">
        <f>IFERROR(IF(S$4=$D140,"x",IF(AND(((S$4-$D140)/VLOOKUP($C140,Tableau1[],6,0))=INT(((S$4-$D140)/VLOOKUP($C140,Tableau1[],6,0))),$C140&lt;&gt;""),"S","")),"")</f>
        <v>S</v>
      </c>
      <c r="T140" s="74" t="str">
        <f>IFERROR(IF(T$4=$D140,"x",IF(AND(((T$4-$D140)/VLOOKUP($C140,Tableau1[],6,0))=INT(((T$4-$D140)/VLOOKUP($C140,Tableau1[],6,0))),$C140&lt;&gt;""),"S","")),"")</f>
        <v/>
      </c>
      <c r="U140" s="74" t="str">
        <f>IFERROR(IF(U$4=$D140,"x",IF(AND(((U$4-$D140)/VLOOKUP($C140,Tableau1[],6,0))=INT(((U$4-$D140)/VLOOKUP($C140,Tableau1[],6,0))),$C140&lt;&gt;""),"S","")),"")</f>
        <v/>
      </c>
      <c r="V140" s="74" t="str">
        <f>IFERROR(IF(V$4=$D140,"x",IF(AND(((V$4-$D140)/VLOOKUP($C140,Tableau1[],6,0))=INT(((V$4-$D140)/VLOOKUP($C140,Tableau1[],6,0))),$C140&lt;&gt;""),"S","")),"")</f>
        <v/>
      </c>
      <c r="W140" s="74" t="str">
        <f>IFERROR(IF(W$4=$D140,"x",IF(AND(((W$4-$D140)/VLOOKUP($C140,Tableau1[],6,0))=INT(((W$4-$D140)/VLOOKUP($C140,Tableau1[],6,0))),$C140&lt;&gt;""),"S","")),"")</f>
        <v/>
      </c>
      <c r="X140" s="74" t="str">
        <f>IFERROR(IF(X$4=$D140,"x",IF(AND(((X$4-$D140)/VLOOKUP($C140,Tableau1[],6,0))=INT(((X$4-$D140)/VLOOKUP($C140,Tableau1[],6,0))),$C140&lt;&gt;""),"S","")),"")</f>
        <v/>
      </c>
      <c r="Y140" s="74" t="str">
        <f>IFERROR(IF(Y$4=$D140,"x",IF(AND(((Y$4-$D140)/VLOOKUP($C140,Tableau1[],6,0))=INT(((Y$4-$D140)/VLOOKUP($C140,Tableau1[],6,0))),$C140&lt;&gt;""),"S","")),"")</f>
        <v/>
      </c>
      <c r="Z140" s="74" t="str">
        <f>IFERROR(IF(Z$4=$D140,"x",IF(AND(((Z$4-$D140)/VLOOKUP($C140,Tableau1[],6,0))=INT(((Z$4-$D140)/VLOOKUP($C140,Tableau1[],6,0))),$C140&lt;&gt;""),"S","")),"")</f>
        <v>S</v>
      </c>
      <c r="AA140" s="74" t="str">
        <f>IFERROR(IF(AA$4=$D140,"x",IF(AND(((AA$4-$D140)/VLOOKUP($C140,Tableau1[],6,0))=INT(((AA$4-$D140)/VLOOKUP($C140,Tableau1[],6,0))),$C140&lt;&gt;""),"S","")),"")</f>
        <v/>
      </c>
      <c r="AB140" s="74" t="str">
        <f>IFERROR(IF(AB$4=$D140,"x",IF(AND(((AB$4-$D140)/VLOOKUP($C140,Tableau1[],6,0))=INT(((AB$4-$D140)/VLOOKUP($C140,Tableau1[],6,0))),$C140&lt;&gt;""),"S","")),"")</f>
        <v/>
      </c>
      <c r="AC140" s="74" t="str">
        <f>IFERROR(IF(AC$4=$D140,"x",IF(AND(((AC$4-$D140)/VLOOKUP($C140,Tableau1[],6,0))=INT(((AC$4-$D140)/VLOOKUP($C140,Tableau1[],6,0))),$C140&lt;&gt;""),"S","")),"")</f>
        <v/>
      </c>
      <c r="AD140" s="74" t="str">
        <f>IFERROR(IF(AD$4=$D140,"x",IF(AND(((AD$4-$D140)/VLOOKUP($C140,Tableau1[],6,0))=INT(((AD$4-$D140)/VLOOKUP($C140,Tableau1[],6,0))),$C140&lt;&gt;""),"S","")),"")</f>
        <v/>
      </c>
      <c r="AE140" s="74" t="str">
        <f>IFERROR(IF(AE$4=$D140,"x",IF(AND(((AE$4-$D140)/VLOOKUP($C140,Tableau1[],6,0))=INT(((AE$4-$D140)/VLOOKUP($C140,Tableau1[],6,0))),$C140&lt;&gt;""),"S","")),"")</f>
        <v/>
      </c>
      <c r="AF140" s="74" t="str">
        <f>IFERROR(IF(AF$4=$D140,"x",IF(AND(((AF$4-$D140)/VLOOKUP($C140,Tableau1[],6,0))=INT(((AF$4-$D140)/VLOOKUP($C140,Tableau1[],6,0))),$C140&lt;&gt;""),"S","")),"")</f>
        <v/>
      </c>
      <c r="AG140" s="74" t="str">
        <f>IFERROR(IF(AG$4=$D140,"x",IF(AND(((AG$4-$D140)/VLOOKUP($C140,Tableau1[],6,0))=INT(((AG$4-$D140)/VLOOKUP($C140,Tableau1[],6,0))),$C140&lt;&gt;""),"S","")),"")</f>
        <v>S</v>
      </c>
      <c r="AH140" s="90" t="str">
        <f>IFERROR(IF(AH$4=$D140,"x",IF(AND(((AH$4-$D140)/VLOOKUP($C140,Tableau1[],6,0))=INT(((AH$4-$D140)/VLOOKUP($C140,Tableau1[],6,0))),$C140&lt;&gt;""),"S","")),"")</f>
        <v/>
      </c>
    </row>
    <row r="141" spans="1:34" x14ac:dyDescent="0.25">
      <c r="A141" s="95"/>
      <c r="B141" s="41"/>
      <c r="C141" s="5" t="s">
        <v>121</v>
      </c>
      <c r="D141" s="15">
        <f>IF(ISBLANK(C141),0,VLOOKUP(C141,Tableau1[],2,0))</f>
        <v>0</v>
      </c>
      <c r="E141" s="14">
        <f>IF(ISBLANK(C141),0,VLOOKUP(C141,Tableau1[],7,0))</f>
        <v>15</v>
      </c>
      <c r="F141" s="21">
        <f t="shared" si="10"/>
        <v>6.4999999999999994E-5</v>
      </c>
      <c r="G141" s="76" t="str">
        <f>IFERROR(IF(G$4=$D141,"x",IF(AND(((G$4-$D141)/VLOOKUP($C141,Tableau1[],6,0))=INT(((G$4-$D141)/VLOOKUP($C141,Tableau1[],6,0))),$C141&lt;&gt;""),"S","")),"")</f>
        <v/>
      </c>
      <c r="H141" s="74" t="str">
        <f>IFERROR(IF(H$4=$D141,"x",IF(AND(((H$4-$D141)/VLOOKUP($C141,Tableau1[],6,0))=INT(((H$4-$D141)/VLOOKUP($C141,Tableau1[],6,0))),$C141&lt;&gt;""),"S","")),"")</f>
        <v/>
      </c>
      <c r="I141" s="74" t="str">
        <f>IFERROR(IF(I$4=$D141,"x",IF(AND(((I$4-$D141)/VLOOKUP($C141,Tableau1[],6,0))=INT(((I$4-$D141)/VLOOKUP($C141,Tableau1[],6,0))),$C141&lt;&gt;""),"S","")),"")</f>
        <v/>
      </c>
      <c r="J141" s="74" t="str">
        <f>IFERROR(IF(J$4=$D141,"x",IF(AND(((J$4-$D141)/VLOOKUP($C141,Tableau1[],6,0))=INT(((J$4-$D141)/VLOOKUP($C141,Tableau1[],6,0))),$C141&lt;&gt;""),"S","")),"")</f>
        <v/>
      </c>
      <c r="K141" s="74" t="str">
        <f>IFERROR(IF(K$4=$D141,"x",IF(AND(((K$4-$D141)/VLOOKUP($C141,Tableau1[],6,0))=INT(((K$4-$D141)/VLOOKUP($C141,Tableau1[],6,0))),$C141&lt;&gt;""),"S","")),"")</f>
        <v/>
      </c>
      <c r="L141" s="74" t="str">
        <f>IFERROR(IF(L$4=$D141,"x",IF(AND(((L$4-$D141)/VLOOKUP($C141,Tableau1[],6,0))=INT(((L$4-$D141)/VLOOKUP($C141,Tableau1[],6,0))),$C141&lt;&gt;""),"S","")),"")</f>
        <v/>
      </c>
      <c r="M141" s="74" t="str">
        <f>IFERROR(IF(M$4=$D141,"x",IF(AND(((M$4-$D141)/VLOOKUP($C141,Tableau1[],6,0))=INT(((M$4-$D141)/VLOOKUP($C141,Tableau1[],6,0))),$C141&lt;&gt;""),"S","")),"")</f>
        <v/>
      </c>
      <c r="N141" s="74" t="str">
        <f>IFERROR(IF(N$4=$D141,"x",IF(AND(((N$4-$D141)/VLOOKUP($C141,Tableau1[],6,0))=INT(((N$4-$D141)/VLOOKUP($C141,Tableau1[],6,0))),$C141&lt;&gt;""),"S","")),"")</f>
        <v/>
      </c>
      <c r="O141" s="74" t="str">
        <f>IFERROR(IF(O$4=$D141,"x",IF(AND(((O$4-$D141)/VLOOKUP($C141,Tableau1[],6,0))=INT(((O$4-$D141)/VLOOKUP($C141,Tableau1[],6,0))),$C141&lt;&gt;""),"S","")),"")</f>
        <v/>
      </c>
      <c r="P141" s="74" t="str">
        <f>IFERROR(IF(P$4=$D141,"x",IF(AND(((P$4-$D141)/VLOOKUP($C141,Tableau1[],6,0))=INT(((P$4-$D141)/VLOOKUP($C141,Tableau1[],6,0))),$C141&lt;&gt;""),"S","")),"")</f>
        <v/>
      </c>
      <c r="Q141" s="74" t="str">
        <f>IFERROR(IF(Q$4=$D141,"x",IF(AND(((Q$4-$D141)/VLOOKUP($C141,Tableau1[],6,0))=INT(((Q$4-$D141)/VLOOKUP($C141,Tableau1[],6,0))),$C141&lt;&gt;""),"S","")),"")</f>
        <v/>
      </c>
      <c r="R141" s="74" t="str">
        <f>IFERROR(IF(R$4=$D141,"x",IF(AND(((R$4-$D141)/VLOOKUP($C141,Tableau1[],6,0))=INT(((R$4-$D141)/VLOOKUP($C141,Tableau1[],6,0))),$C141&lt;&gt;""),"S","")),"")</f>
        <v/>
      </c>
      <c r="S141" s="74" t="str">
        <f>IFERROR(IF(S$4=$D141,"x",IF(AND(((S$4-$D141)/VLOOKUP($C141,Tableau1[],6,0))=INT(((S$4-$D141)/VLOOKUP($C141,Tableau1[],6,0))),$C141&lt;&gt;""),"S","")),"")</f>
        <v/>
      </c>
      <c r="T141" s="74" t="str">
        <f>IFERROR(IF(T$4=$D141,"x",IF(AND(((T$4-$D141)/VLOOKUP($C141,Tableau1[],6,0))=INT(((T$4-$D141)/VLOOKUP($C141,Tableau1[],6,0))),$C141&lt;&gt;""),"S","")),"")</f>
        <v/>
      </c>
      <c r="U141" s="74" t="str">
        <f>IFERROR(IF(U$4=$D141,"x",IF(AND(((U$4-$D141)/VLOOKUP($C141,Tableau1[],6,0))=INT(((U$4-$D141)/VLOOKUP($C141,Tableau1[],6,0))),$C141&lt;&gt;""),"S","")),"")</f>
        <v/>
      </c>
      <c r="V141" s="74" t="str">
        <f>IFERROR(IF(V$4=$D141,"x",IF(AND(((V$4-$D141)/VLOOKUP($C141,Tableau1[],6,0))=INT(((V$4-$D141)/VLOOKUP($C141,Tableau1[],6,0))),$C141&lt;&gt;""),"S","")),"")</f>
        <v/>
      </c>
      <c r="W141" s="74" t="str">
        <f>IFERROR(IF(W$4=$D141,"x",IF(AND(((W$4-$D141)/VLOOKUP($C141,Tableau1[],6,0))=INT(((W$4-$D141)/VLOOKUP($C141,Tableau1[],6,0))),$C141&lt;&gt;""),"S","")),"")</f>
        <v/>
      </c>
      <c r="X141" s="74" t="str">
        <f>IFERROR(IF(X$4=$D141,"x",IF(AND(((X$4-$D141)/VLOOKUP($C141,Tableau1[],6,0))=INT(((X$4-$D141)/VLOOKUP($C141,Tableau1[],6,0))),$C141&lt;&gt;""),"S","")),"")</f>
        <v/>
      </c>
      <c r="Y141" s="74" t="str">
        <f>IFERROR(IF(Y$4=$D141,"x",IF(AND(((Y$4-$D141)/VLOOKUP($C141,Tableau1[],6,0))=INT(((Y$4-$D141)/VLOOKUP($C141,Tableau1[],6,0))),$C141&lt;&gt;""),"S","")),"")</f>
        <v/>
      </c>
      <c r="Z141" s="74" t="str">
        <f>IFERROR(IF(Z$4=$D141,"x",IF(AND(((Z$4-$D141)/VLOOKUP($C141,Tableau1[],6,0))=INT(((Z$4-$D141)/VLOOKUP($C141,Tableau1[],6,0))),$C141&lt;&gt;""),"S","")),"")</f>
        <v/>
      </c>
      <c r="AA141" s="74" t="str">
        <f>IFERROR(IF(AA$4=$D141,"x",IF(AND(((AA$4-$D141)/VLOOKUP($C141,Tableau1[],6,0))=INT(((AA$4-$D141)/VLOOKUP($C141,Tableau1[],6,0))),$C141&lt;&gt;""),"S","")),"")</f>
        <v/>
      </c>
      <c r="AB141" s="74" t="str">
        <f>IFERROR(IF(AB$4=$D141,"x",IF(AND(((AB$4-$D141)/VLOOKUP($C141,Tableau1[],6,0))=INT(((AB$4-$D141)/VLOOKUP($C141,Tableau1[],6,0))),$C141&lt;&gt;""),"S","")),"")</f>
        <v/>
      </c>
      <c r="AC141" s="74" t="str">
        <f>IFERROR(IF(AC$4=$D141,"x",IF(AND(((AC$4-$D141)/VLOOKUP($C141,Tableau1[],6,0))=INT(((AC$4-$D141)/VLOOKUP($C141,Tableau1[],6,0))),$C141&lt;&gt;""),"S","")),"")</f>
        <v/>
      </c>
      <c r="AD141" s="74" t="str">
        <f>IFERROR(IF(AD$4=$D141,"x",IF(AND(((AD$4-$D141)/VLOOKUP($C141,Tableau1[],6,0))=INT(((AD$4-$D141)/VLOOKUP($C141,Tableau1[],6,0))),$C141&lt;&gt;""),"S","")),"")</f>
        <v/>
      </c>
      <c r="AE141" s="74" t="str">
        <f>IFERROR(IF(AE$4=$D141,"x",IF(AND(((AE$4-$D141)/VLOOKUP($C141,Tableau1[],6,0))=INT(((AE$4-$D141)/VLOOKUP($C141,Tableau1[],6,0))),$C141&lt;&gt;""),"S","")),"")</f>
        <v/>
      </c>
      <c r="AF141" s="74" t="str">
        <f>IFERROR(IF(AF$4=$D141,"x",IF(AND(((AF$4-$D141)/VLOOKUP($C141,Tableau1[],6,0))=INT(((AF$4-$D141)/VLOOKUP($C141,Tableau1[],6,0))),$C141&lt;&gt;""),"S","")),"")</f>
        <v>S</v>
      </c>
      <c r="AG141" s="74" t="str">
        <f>IFERROR(IF(AG$4=$D141,"x",IF(AND(((AG$4-$D141)/VLOOKUP($C141,Tableau1[],6,0))=INT(((AG$4-$D141)/VLOOKUP($C141,Tableau1[],6,0))),$C141&lt;&gt;""),"S","")),"")</f>
        <v/>
      </c>
      <c r="AH141" s="90" t="str">
        <f>IFERROR(IF(AH$4=$D141,"x",IF(AND(((AH$4-$D141)/VLOOKUP($C141,Tableau1[],6,0))=INT(((AH$4-$D141)/VLOOKUP($C141,Tableau1[],6,0))),$C141&lt;&gt;""),"S","")),"")</f>
        <v/>
      </c>
    </row>
    <row r="142" spans="1:34" ht="15.75" thickBot="1" x14ac:dyDescent="0.3">
      <c r="B142" s="66">
        <f>B126+B127+B128+B129+B130+B131+B132+B133+B134+B135+B136+B137+B138+B139+B140+B141</f>
        <v>0</v>
      </c>
      <c r="C142" s="67"/>
      <c r="D142" s="52">
        <f>IF(ISBLANK(C142),0,VLOOKUP(C142,Tableau1[],2,0))</f>
        <v>0</v>
      </c>
      <c r="E142" s="62">
        <f>(E126+E127+E128+E129+E130+E131+E132+E133+E134+E135+E136+E137+E138+E139+E140+E141)/60</f>
        <v>2.0499999999999998</v>
      </c>
      <c r="F142" s="38">
        <f t="shared" si="10"/>
        <v>8.8833333333333319E-6</v>
      </c>
      <c r="G142" s="79" t="str">
        <f>IFERROR(IF(G$4=$D142,"x",IF(AND(((G$4-$D142)/VLOOKUP($C142,Tableau1[],6,0))=INT(((G$4-$D142)/VLOOKUP($C142,Tableau1[],6,0))),$C142&lt;&gt;""),"S","")),"")</f>
        <v/>
      </c>
      <c r="H142" s="80" t="str">
        <f>IFERROR(IF(H$4=$D142,"x",IF(AND(((H$4-$D142)/VLOOKUP($C142,Tableau1[],6,0))=INT(((H$4-$D142)/VLOOKUP($C142,Tableau1[],6,0))),$C142&lt;&gt;""),"S","")),"")</f>
        <v/>
      </c>
      <c r="I142" s="80" t="str">
        <f>IFERROR(IF(I$4=$D142,"x",IF(AND(((I$4-$D142)/VLOOKUP($C142,Tableau1[],6,0))=INT(((I$4-$D142)/VLOOKUP($C142,Tableau1[],6,0))),$C142&lt;&gt;""),"S","")),"")</f>
        <v/>
      </c>
      <c r="J142" s="80" t="str">
        <f>IFERROR(IF(J$4=$D142,"x",IF(AND(((J$4-$D142)/VLOOKUP($C142,Tableau1[],6,0))=INT(((J$4-$D142)/VLOOKUP($C142,Tableau1[],6,0))),$C142&lt;&gt;""),"S","")),"")</f>
        <v/>
      </c>
      <c r="K142" s="80" t="str">
        <f>IFERROR(IF(K$4=$D142,"x",IF(AND(((K$4-$D142)/VLOOKUP($C142,Tableau1[],6,0))=INT(((K$4-$D142)/VLOOKUP($C142,Tableau1[],6,0))),$C142&lt;&gt;""),"S","")),"")</f>
        <v/>
      </c>
      <c r="L142" s="80" t="str">
        <f>IFERROR(IF(L$4=$D142,"x",IF(AND(((L$4-$D142)/VLOOKUP($C142,Tableau1[],6,0))=INT(((L$4-$D142)/VLOOKUP($C142,Tableau1[],6,0))),$C142&lt;&gt;""),"S","")),"")</f>
        <v/>
      </c>
      <c r="M142" s="80" t="str">
        <f>IFERROR(IF(M$4=$D142,"x",IF(AND(((M$4-$D142)/VLOOKUP($C142,Tableau1[],6,0))=INT(((M$4-$D142)/VLOOKUP($C142,Tableau1[],6,0))),$C142&lt;&gt;""),"S","")),"")</f>
        <v/>
      </c>
      <c r="N142" s="80" t="str">
        <f>IFERROR(IF(N$4=$D142,"x",IF(AND(((N$4-$D142)/VLOOKUP($C142,Tableau1[],6,0))=INT(((N$4-$D142)/VLOOKUP($C142,Tableau1[],6,0))),$C142&lt;&gt;""),"S","")),"")</f>
        <v/>
      </c>
      <c r="O142" s="80" t="str">
        <f>IFERROR(IF(O$4=$D142,"x",IF(AND(((O$4-$D142)/VLOOKUP($C142,Tableau1[],6,0))=INT(((O$4-$D142)/VLOOKUP($C142,Tableau1[],6,0))),$C142&lt;&gt;""),"S","")),"")</f>
        <v/>
      </c>
      <c r="P142" s="80" t="str">
        <f>IFERROR(IF(P$4=$D142,"x",IF(AND(((P$4-$D142)/VLOOKUP($C142,Tableau1[],6,0))=INT(((P$4-$D142)/VLOOKUP($C142,Tableau1[],6,0))),$C142&lt;&gt;""),"S","")),"")</f>
        <v/>
      </c>
      <c r="Q142" s="80" t="str">
        <f>IFERROR(IF(Q$4=$D142,"x",IF(AND(((Q$4-$D142)/VLOOKUP($C142,Tableau1[],6,0))=INT(((Q$4-$D142)/VLOOKUP($C142,Tableau1[],6,0))),$C142&lt;&gt;""),"S","")),"")</f>
        <v/>
      </c>
      <c r="R142" s="80" t="str">
        <f>IFERROR(IF(R$4=$D142,"x",IF(AND(((R$4-$D142)/VLOOKUP($C142,Tableau1[],6,0))=INT(((R$4-$D142)/VLOOKUP($C142,Tableau1[],6,0))),$C142&lt;&gt;""),"S","")),"")</f>
        <v/>
      </c>
      <c r="S142" s="80" t="str">
        <f>IFERROR(IF(S$4=$D142,"x",IF(AND(((S$4-$D142)/VLOOKUP($C142,Tableau1[],6,0))=INT(((S$4-$D142)/VLOOKUP($C142,Tableau1[],6,0))),$C142&lt;&gt;""),"S","")),"")</f>
        <v/>
      </c>
      <c r="T142" s="80" t="str">
        <f>IFERROR(IF(T$4=$D142,"x",IF(AND(((T$4-$D142)/VLOOKUP($C142,Tableau1[],6,0))=INT(((T$4-$D142)/VLOOKUP($C142,Tableau1[],6,0))),$C142&lt;&gt;""),"S","")),"")</f>
        <v/>
      </c>
      <c r="U142" s="80" t="str">
        <f>IFERROR(IF(U$4=$D142,"x",IF(AND(((U$4-$D142)/VLOOKUP($C142,Tableau1[],6,0))=INT(((U$4-$D142)/VLOOKUP($C142,Tableau1[],6,0))),$C142&lt;&gt;""),"S","")),"")</f>
        <v/>
      </c>
      <c r="V142" s="80" t="str">
        <f>IFERROR(IF(V$4=$D142,"x",IF(AND(((V$4-$D142)/VLOOKUP($C142,Tableau1[],6,0))=INT(((V$4-$D142)/VLOOKUP($C142,Tableau1[],6,0))),$C142&lt;&gt;""),"S","")),"")</f>
        <v/>
      </c>
      <c r="W142" s="80" t="str">
        <f>IFERROR(IF(W$4=$D142,"x",IF(AND(((W$4-$D142)/VLOOKUP($C142,Tableau1[],6,0))=INT(((W$4-$D142)/VLOOKUP($C142,Tableau1[],6,0))),$C142&lt;&gt;""),"S","")),"")</f>
        <v/>
      </c>
      <c r="X142" s="80" t="str">
        <f>IFERROR(IF(X$4=$D142,"x",IF(AND(((X$4-$D142)/VLOOKUP($C142,Tableau1[],6,0))=INT(((X$4-$D142)/VLOOKUP($C142,Tableau1[],6,0))),$C142&lt;&gt;""),"S","")),"")</f>
        <v/>
      </c>
      <c r="Y142" s="80" t="str">
        <f>IFERROR(IF(Y$4=$D142,"x",IF(AND(((Y$4-$D142)/VLOOKUP($C142,Tableau1[],6,0))=INT(((Y$4-$D142)/VLOOKUP($C142,Tableau1[],6,0))),$C142&lt;&gt;""),"S","")),"")</f>
        <v/>
      </c>
      <c r="Z142" s="80" t="str">
        <f>IFERROR(IF(Z$4=$D142,"x",IF(AND(((Z$4-$D142)/VLOOKUP($C142,Tableau1[],6,0))=INT(((Z$4-$D142)/VLOOKUP($C142,Tableau1[],6,0))),$C142&lt;&gt;""),"S","")),"")</f>
        <v/>
      </c>
      <c r="AA142" s="80" t="str">
        <f>IFERROR(IF(AA$4=$D142,"x",IF(AND(((AA$4-$D142)/VLOOKUP($C142,Tableau1[],6,0))=INT(((AA$4-$D142)/VLOOKUP($C142,Tableau1[],6,0))),$C142&lt;&gt;""),"S","")),"")</f>
        <v/>
      </c>
      <c r="AB142" s="80" t="str">
        <f>IFERROR(IF(AB$4=$D142,"x",IF(AND(((AB$4-$D142)/VLOOKUP($C142,Tableau1[],6,0))=INT(((AB$4-$D142)/VLOOKUP($C142,Tableau1[],6,0))),$C142&lt;&gt;""),"S","")),"")</f>
        <v/>
      </c>
      <c r="AC142" s="80" t="str">
        <f>IFERROR(IF(AC$4=$D142,"x",IF(AND(((AC$4-$D142)/VLOOKUP($C142,Tableau1[],6,0))=INT(((AC$4-$D142)/VLOOKUP($C142,Tableau1[],6,0))),$C142&lt;&gt;""),"S","")),"")</f>
        <v/>
      </c>
      <c r="AD142" s="80" t="str">
        <f>IFERROR(IF(AD$4=$D142,"x",IF(AND(((AD$4-$D142)/VLOOKUP($C142,Tableau1[],6,0))=INT(((AD$4-$D142)/VLOOKUP($C142,Tableau1[],6,0))),$C142&lt;&gt;""),"S","")),"")</f>
        <v/>
      </c>
      <c r="AE142" s="80" t="str">
        <f>IFERROR(IF(AE$4=$D142,"x",IF(AND(((AE$4-$D142)/VLOOKUP($C142,Tableau1[],6,0))=INT(((AE$4-$D142)/VLOOKUP($C142,Tableau1[],6,0))),$C142&lt;&gt;""),"S","")),"")</f>
        <v/>
      </c>
      <c r="AF142" s="80" t="str">
        <f>IFERROR(IF(AF$4=$D142,"x",IF(AND(((AF$4-$D142)/VLOOKUP($C142,Tableau1[],6,0))=INT(((AF$4-$D142)/VLOOKUP($C142,Tableau1[],6,0))),$C142&lt;&gt;""),"S","")),"")</f>
        <v/>
      </c>
      <c r="AG142" s="80" t="str">
        <f>IFERROR(IF(AG$4=$D142,"x",IF(AND(((AG$4-$D142)/VLOOKUP($C142,Tableau1[],6,0))=INT(((AG$4-$D142)/VLOOKUP($C142,Tableau1[],6,0))),$C142&lt;&gt;""),"S","")),"")</f>
        <v/>
      </c>
      <c r="AH142" s="92" t="str">
        <f>IFERROR(IF(AH$4=$D142,"x",IF(AND(((AH$4-$D142)/VLOOKUP($C142,Tableau1[],6,0))=INT(((AH$4-$D142)/VLOOKUP($C142,Tableau1[],6,0))),$C142&lt;&gt;""),"S","")),"")</f>
        <v/>
      </c>
    </row>
    <row r="143" spans="1:34" ht="15.75" thickTop="1" x14ac:dyDescent="0.25">
      <c r="A143" s="95" t="s">
        <v>221</v>
      </c>
      <c r="B143" s="41"/>
      <c r="C143" s="5" t="s">
        <v>90</v>
      </c>
      <c r="D143" s="15">
        <f>IF(ISBLANK(C143),0,VLOOKUP(C143,Tableau1[],2,0))</f>
        <v>0</v>
      </c>
      <c r="E143" s="14">
        <f>IF(ISBLANK(C143),0,VLOOKUP(C143,Tableau1[],7,0))</f>
        <v>20</v>
      </c>
      <c r="F143" s="21">
        <f>D143+((E143*1)/480)</f>
        <v>4.1666666666666664E-2</v>
      </c>
      <c r="G143" s="81" t="str">
        <f>IFERROR(IF(G$4=$D143,"x",IF(AND(((G$4-$D143)/VLOOKUP($C143,Tableau1[],6,0))=INT(((G$4-$D143)/VLOOKUP($C143,Tableau1[],6,0))),$C143&lt;&gt;""),"S","")),"")</f>
        <v/>
      </c>
      <c r="H143" s="82" t="str">
        <f>IFERROR(IF(H$4=$D143,"x",IF(AND(((H$4-$D143)/VLOOKUP($C143,Tableau1[],6,0))=INT(((H$4-$D143)/VLOOKUP($C143,Tableau1[],6,0))),$C143&lt;&gt;""),"S","")),"")</f>
        <v/>
      </c>
      <c r="I143" s="82" t="str">
        <f>IFERROR(IF(I$4=$D143,"x",IF(AND(((I$4-$D143)/VLOOKUP($C143,Tableau1[],6,0))=INT(((I$4-$D143)/VLOOKUP($C143,Tableau1[],6,0))),$C143&lt;&gt;""),"S","")),"")</f>
        <v/>
      </c>
      <c r="J143" s="82" t="str">
        <f>IFERROR(IF(J$4=$D143,"x",IF(AND(((J$4-$D143)/VLOOKUP($C143,Tableau1[],6,0))=INT(((J$4-$D143)/VLOOKUP($C143,Tableau1[],6,0))),$C143&lt;&gt;""),"S","")),"")</f>
        <v/>
      </c>
      <c r="K143" s="82" t="str">
        <f>IFERROR(IF(K$4=$D143,"x",IF(AND(((K$4-$D143)/VLOOKUP($C143,Tableau1[],6,0))=INT(((K$4-$D143)/VLOOKUP($C143,Tableau1[],6,0))),$C143&lt;&gt;""),"S","")),"")</f>
        <v/>
      </c>
      <c r="L143" s="82" t="str">
        <f>IFERROR(IF(L$4=$D143,"x",IF(AND(((L$4-$D143)/VLOOKUP($C143,Tableau1[],6,0))=INT(((L$4-$D143)/VLOOKUP($C143,Tableau1[],6,0))),$C143&lt;&gt;""),"S","")),"")</f>
        <v>S</v>
      </c>
      <c r="M143" s="82" t="str">
        <f>IFERROR(IF(M$4=$D143,"x",IF(AND(((M$4-$D143)/VLOOKUP($C143,Tableau1[],6,0))=INT(((M$4-$D143)/VLOOKUP($C143,Tableau1[],6,0))),$C143&lt;&gt;""),"S","")),"")</f>
        <v/>
      </c>
      <c r="N143" s="82" t="str">
        <f>IFERROR(IF(N$4=$D143,"x",IF(AND(((N$4-$D143)/VLOOKUP($C143,Tableau1[],6,0))=INT(((N$4-$D143)/VLOOKUP($C143,Tableau1[],6,0))),$C143&lt;&gt;""),"S","")),"")</f>
        <v/>
      </c>
      <c r="O143" s="82" t="str">
        <f>IFERROR(IF(O$4=$D143,"x",IF(AND(((O$4-$D143)/VLOOKUP($C143,Tableau1[],6,0))=INT(((O$4-$D143)/VLOOKUP($C143,Tableau1[],6,0))),$C143&lt;&gt;""),"S","")),"")</f>
        <v/>
      </c>
      <c r="P143" s="82" t="str">
        <f>IFERROR(IF(P$4=$D143,"x",IF(AND(((P$4-$D143)/VLOOKUP($C143,Tableau1[],6,0))=INT(((P$4-$D143)/VLOOKUP($C143,Tableau1[],6,0))),$C143&lt;&gt;""),"S","")),"")</f>
        <v/>
      </c>
      <c r="Q143" s="82" t="str">
        <f>IFERROR(IF(Q$4=$D143,"x",IF(AND(((Q$4-$D143)/VLOOKUP($C143,Tableau1[],6,0))=INT(((Q$4-$D143)/VLOOKUP($C143,Tableau1[],6,0))),$C143&lt;&gt;""),"S","")),"")</f>
        <v/>
      </c>
      <c r="R143" s="82" t="str">
        <f>IFERROR(IF(R$4=$D143,"x",IF(AND(((R$4-$D143)/VLOOKUP($C143,Tableau1[],6,0))=INT(((R$4-$D143)/VLOOKUP($C143,Tableau1[],6,0))),$C143&lt;&gt;""),"S","")),"")</f>
        <v/>
      </c>
      <c r="S143" s="82" t="str">
        <f>IFERROR(IF(S$4=$D143,"x",IF(AND(((S$4-$D143)/VLOOKUP($C143,Tableau1[],6,0))=INT(((S$4-$D143)/VLOOKUP($C143,Tableau1[],6,0))),$C143&lt;&gt;""),"S","")),"")</f>
        <v>S</v>
      </c>
      <c r="T143" s="82" t="str">
        <f>IFERROR(IF(T$4=$D143,"x",IF(AND(((T$4-$D143)/VLOOKUP($C143,Tableau1[],6,0))=INT(((T$4-$D143)/VLOOKUP($C143,Tableau1[],6,0))),$C143&lt;&gt;""),"S","")),"")</f>
        <v/>
      </c>
      <c r="U143" s="82" t="str">
        <f>IFERROR(IF(U$4=$D143,"x",IF(AND(((U$4-$D143)/VLOOKUP($C143,Tableau1[],6,0))=INT(((U$4-$D143)/VLOOKUP($C143,Tableau1[],6,0))),$C143&lt;&gt;""),"S","")),"")</f>
        <v/>
      </c>
      <c r="V143" s="82" t="str">
        <f>IFERROR(IF(V$4=$D143,"x",IF(AND(((V$4-$D143)/VLOOKUP($C143,Tableau1[],6,0))=INT(((V$4-$D143)/VLOOKUP($C143,Tableau1[],6,0))),$C143&lt;&gt;""),"S","")),"")</f>
        <v/>
      </c>
      <c r="W143" s="82" t="str">
        <f>IFERROR(IF(W$4=$D143,"x",IF(AND(((W$4-$D143)/VLOOKUP($C143,Tableau1[],6,0))=INT(((W$4-$D143)/VLOOKUP($C143,Tableau1[],6,0))),$C143&lt;&gt;""),"S","")),"")</f>
        <v/>
      </c>
      <c r="X143" s="82" t="str">
        <f>IFERROR(IF(X$4=$D143,"x",IF(AND(((X$4-$D143)/VLOOKUP($C143,Tableau1[],6,0))=INT(((X$4-$D143)/VLOOKUP($C143,Tableau1[],6,0))),$C143&lt;&gt;""),"S","")),"")</f>
        <v/>
      </c>
      <c r="Y143" s="82" t="str">
        <f>IFERROR(IF(Y$4=$D143,"x",IF(AND(((Y$4-$D143)/VLOOKUP($C143,Tableau1[],6,0))=INT(((Y$4-$D143)/VLOOKUP($C143,Tableau1[],6,0))),$C143&lt;&gt;""),"S","")),"")</f>
        <v/>
      </c>
      <c r="Z143" s="82" t="str">
        <f>IFERROR(IF(Z$4=$D143,"x",IF(AND(((Z$4-$D143)/VLOOKUP($C143,Tableau1[],6,0))=INT(((Z$4-$D143)/VLOOKUP($C143,Tableau1[],6,0))),$C143&lt;&gt;""),"S","")),"")</f>
        <v>S</v>
      </c>
      <c r="AA143" s="82" t="str">
        <f>IFERROR(IF(AA$4=$D143,"x",IF(AND(((AA$4-$D143)/VLOOKUP($C143,Tableau1[],6,0))=INT(((AA$4-$D143)/VLOOKUP($C143,Tableau1[],6,0))),$C143&lt;&gt;""),"S","")),"")</f>
        <v/>
      </c>
      <c r="AB143" s="82" t="str">
        <f>IFERROR(IF(AB$4=$D143,"x",IF(AND(((AB$4-$D143)/VLOOKUP($C143,Tableau1[],6,0))=INT(((AB$4-$D143)/VLOOKUP($C143,Tableau1[],6,0))),$C143&lt;&gt;""),"S","")),"")</f>
        <v/>
      </c>
      <c r="AC143" s="82" t="str">
        <f>IFERROR(IF(AC$4=$D143,"x",IF(AND(((AC$4-$D143)/VLOOKUP($C143,Tableau1[],6,0))=INT(((AC$4-$D143)/VLOOKUP($C143,Tableau1[],6,0))),$C143&lt;&gt;""),"S","")),"")</f>
        <v/>
      </c>
      <c r="AD143" s="82" t="str">
        <f>IFERROR(IF(AD$4=$D143,"x",IF(AND(((AD$4-$D143)/VLOOKUP($C143,Tableau1[],6,0))=INT(((AD$4-$D143)/VLOOKUP($C143,Tableau1[],6,0))),$C143&lt;&gt;""),"S","")),"")</f>
        <v/>
      </c>
      <c r="AE143" s="82" t="str">
        <f>IFERROR(IF(AE$4=$D143,"x",IF(AND(((AE$4-$D143)/VLOOKUP($C143,Tableau1[],6,0))=INT(((AE$4-$D143)/VLOOKUP($C143,Tableau1[],6,0))),$C143&lt;&gt;""),"S","")),"")</f>
        <v/>
      </c>
      <c r="AF143" s="82" t="str">
        <f>IFERROR(IF(AF$4=$D143,"x",IF(AND(((AF$4-$D143)/VLOOKUP($C143,Tableau1[],6,0))=INT(((AF$4-$D143)/VLOOKUP($C143,Tableau1[],6,0))),$C143&lt;&gt;""),"S","")),"")</f>
        <v/>
      </c>
      <c r="AG143" s="82" t="str">
        <f>IFERROR(IF(AG$4=$D143,"x",IF(AND(((AG$4-$D143)/VLOOKUP($C143,Tableau1[],6,0))=INT(((AG$4-$D143)/VLOOKUP($C143,Tableau1[],6,0))),$C143&lt;&gt;""),"S","")),"")</f>
        <v>S</v>
      </c>
      <c r="AH143" s="93" t="str">
        <f>IFERROR(IF(AH$4=$D143,"x",IF(AND(((AH$4-$D143)/VLOOKUP($C143,Tableau1[],6,0))=INT(((AH$4-$D143)/VLOOKUP($C143,Tableau1[],6,0))),$C143&lt;&gt;""),"S","")),"")</f>
        <v/>
      </c>
    </row>
    <row r="144" spans="1:34" x14ac:dyDescent="0.25">
      <c r="A144" s="95"/>
      <c r="B144" s="41"/>
      <c r="C144" s="5" t="s">
        <v>91</v>
      </c>
      <c r="D144" s="15">
        <f>IF(ISBLANK(C144),0,VLOOKUP(C144,Tableau1[],2,0))</f>
        <v>0</v>
      </c>
      <c r="E144" s="14">
        <f>IF(ISBLANK(C144),0,VLOOKUP(C144,Tableau1[],7,0))</f>
        <v>5</v>
      </c>
      <c r="F144" s="21">
        <f t="shared" ref="F144:F159" si="11">D144+((E144*0.00208)/480)</f>
        <v>2.1666666666666667E-5</v>
      </c>
      <c r="G144" s="73" t="str">
        <f>IFERROR(IF(G$4=$D144,"x",IF(AND(((G$4-$D144)/VLOOKUP($C144,Tableau1[],6,0))=INT(((G$4-$D144)/VLOOKUP($C144,Tableau1[],6,0))),$C144&lt;&gt;""),"S","")),"")</f>
        <v/>
      </c>
      <c r="H144" s="75" t="str">
        <f>IFERROR(IF(H$4=$D144,"x",IF(AND(((H$4-$D144)/VLOOKUP($C144,Tableau1[],6,0))=INT(((H$4-$D144)/VLOOKUP($C144,Tableau1[],6,0))),$C144&lt;&gt;""),"S","")),"")</f>
        <v/>
      </c>
      <c r="I144" s="75" t="str">
        <f>IFERROR(IF(I$4=$D144,"x",IF(AND(((I$4-$D144)/VLOOKUP($C144,Tableau1[],6,0))=INT(((I$4-$D144)/VLOOKUP($C144,Tableau1[],6,0))),$C144&lt;&gt;""),"S","")),"")</f>
        <v/>
      </c>
      <c r="J144" s="75" t="str">
        <f>IFERROR(IF(J$4=$D144,"x",IF(AND(((J$4-$D144)/VLOOKUP($C144,Tableau1[],6,0))=INT(((J$4-$D144)/VLOOKUP($C144,Tableau1[],6,0))),$C144&lt;&gt;""),"S","")),"")</f>
        <v/>
      </c>
      <c r="K144" s="75" t="str">
        <f>IFERROR(IF(K$4=$D144,"x",IF(AND(((K$4-$D144)/VLOOKUP($C144,Tableau1[],6,0))=INT(((K$4-$D144)/VLOOKUP($C144,Tableau1[],6,0))),$C144&lt;&gt;""),"S","")),"")</f>
        <v/>
      </c>
      <c r="L144" s="75" t="str">
        <f>IFERROR(IF(L$4=$D144,"x",IF(AND(((L$4-$D144)/VLOOKUP($C144,Tableau1[],6,0))=INT(((L$4-$D144)/VLOOKUP($C144,Tableau1[],6,0))),$C144&lt;&gt;""),"S","")),"")</f>
        <v>S</v>
      </c>
      <c r="M144" s="75" t="str">
        <f>IFERROR(IF(M$4=$D144,"x",IF(AND(((M$4-$D144)/VLOOKUP($C144,Tableau1[],6,0))=INT(((M$4-$D144)/VLOOKUP($C144,Tableau1[],6,0))),$C144&lt;&gt;""),"S","")),"")</f>
        <v/>
      </c>
      <c r="N144" s="75" t="str">
        <f>IFERROR(IF(N$4=$D144,"x",IF(AND(((N$4-$D144)/VLOOKUP($C144,Tableau1[],6,0))=INT(((N$4-$D144)/VLOOKUP($C144,Tableau1[],6,0))),$C144&lt;&gt;""),"S","")),"")</f>
        <v/>
      </c>
      <c r="O144" s="75" t="str">
        <f>IFERROR(IF(O$4=$D144,"x",IF(AND(((O$4-$D144)/VLOOKUP($C144,Tableau1[],6,0))=INT(((O$4-$D144)/VLOOKUP($C144,Tableau1[],6,0))),$C144&lt;&gt;""),"S","")),"")</f>
        <v/>
      </c>
      <c r="P144" s="75" t="str">
        <f>IFERROR(IF(P$4=$D144,"x",IF(AND(((P$4-$D144)/VLOOKUP($C144,Tableau1[],6,0))=INT(((P$4-$D144)/VLOOKUP($C144,Tableau1[],6,0))),$C144&lt;&gt;""),"S","")),"")</f>
        <v/>
      </c>
      <c r="Q144" s="75" t="str">
        <f>IFERROR(IF(Q$4=$D144,"x",IF(AND(((Q$4-$D144)/VLOOKUP($C144,Tableau1[],6,0))=INT(((Q$4-$D144)/VLOOKUP($C144,Tableau1[],6,0))),$C144&lt;&gt;""),"S","")),"")</f>
        <v/>
      </c>
      <c r="R144" s="75" t="str">
        <f>IFERROR(IF(R$4=$D144,"x",IF(AND(((R$4-$D144)/VLOOKUP($C144,Tableau1[],6,0))=INT(((R$4-$D144)/VLOOKUP($C144,Tableau1[],6,0))),$C144&lt;&gt;""),"S","")),"")</f>
        <v/>
      </c>
      <c r="S144" s="75" t="str">
        <f>IFERROR(IF(S$4=$D144,"x",IF(AND(((S$4-$D144)/VLOOKUP($C144,Tableau1[],6,0))=INT(((S$4-$D144)/VLOOKUP($C144,Tableau1[],6,0))),$C144&lt;&gt;""),"S","")),"")</f>
        <v>S</v>
      </c>
      <c r="T144" s="75" t="str">
        <f>IFERROR(IF(T$4=$D144,"x",IF(AND(((T$4-$D144)/VLOOKUP($C144,Tableau1[],6,0))=INT(((T$4-$D144)/VLOOKUP($C144,Tableau1[],6,0))),$C144&lt;&gt;""),"S","")),"")</f>
        <v/>
      </c>
      <c r="U144" s="75" t="str">
        <f>IFERROR(IF(U$4=$D144,"x",IF(AND(((U$4-$D144)/VLOOKUP($C144,Tableau1[],6,0))=INT(((U$4-$D144)/VLOOKUP($C144,Tableau1[],6,0))),$C144&lt;&gt;""),"S","")),"")</f>
        <v/>
      </c>
      <c r="V144" s="75" t="str">
        <f>IFERROR(IF(V$4=$D144,"x",IF(AND(((V$4-$D144)/VLOOKUP($C144,Tableau1[],6,0))=INT(((V$4-$D144)/VLOOKUP($C144,Tableau1[],6,0))),$C144&lt;&gt;""),"S","")),"")</f>
        <v/>
      </c>
      <c r="W144" s="75" t="str">
        <f>IFERROR(IF(W$4=$D144,"x",IF(AND(((W$4-$D144)/VLOOKUP($C144,Tableau1[],6,0))=INT(((W$4-$D144)/VLOOKUP($C144,Tableau1[],6,0))),$C144&lt;&gt;""),"S","")),"")</f>
        <v/>
      </c>
      <c r="X144" s="75" t="str">
        <f>IFERROR(IF(X$4=$D144,"x",IF(AND(((X$4-$D144)/VLOOKUP($C144,Tableau1[],6,0))=INT(((X$4-$D144)/VLOOKUP($C144,Tableau1[],6,0))),$C144&lt;&gt;""),"S","")),"")</f>
        <v/>
      </c>
      <c r="Y144" s="75" t="str">
        <f>IFERROR(IF(Y$4=$D144,"x",IF(AND(((Y$4-$D144)/VLOOKUP($C144,Tableau1[],6,0))=INT(((Y$4-$D144)/VLOOKUP($C144,Tableau1[],6,0))),$C144&lt;&gt;""),"S","")),"")</f>
        <v/>
      </c>
      <c r="Z144" s="75" t="str">
        <f>IFERROR(IF(Z$4=$D144,"x",IF(AND(((Z$4-$D144)/VLOOKUP($C144,Tableau1[],6,0))=INT(((Z$4-$D144)/VLOOKUP($C144,Tableau1[],6,0))),$C144&lt;&gt;""),"S","")),"")</f>
        <v>S</v>
      </c>
      <c r="AA144" s="75" t="str">
        <f>IFERROR(IF(AA$4=$D144,"x",IF(AND(((AA$4-$D144)/VLOOKUP($C144,Tableau1[],6,0))=INT(((AA$4-$D144)/VLOOKUP($C144,Tableau1[],6,0))),$C144&lt;&gt;""),"S","")),"")</f>
        <v/>
      </c>
      <c r="AB144" s="75" t="str">
        <f>IFERROR(IF(AB$4=$D144,"x",IF(AND(((AB$4-$D144)/VLOOKUP($C144,Tableau1[],6,0))=INT(((AB$4-$D144)/VLOOKUP($C144,Tableau1[],6,0))),$C144&lt;&gt;""),"S","")),"")</f>
        <v/>
      </c>
      <c r="AC144" s="75" t="str">
        <f>IFERROR(IF(AC$4=$D144,"x",IF(AND(((AC$4-$D144)/VLOOKUP($C144,Tableau1[],6,0))=INT(((AC$4-$D144)/VLOOKUP($C144,Tableau1[],6,0))),$C144&lt;&gt;""),"S","")),"")</f>
        <v/>
      </c>
      <c r="AD144" s="75" t="str">
        <f>IFERROR(IF(AD$4=$D144,"x",IF(AND(((AD$4-$D144)/VLOOKUP($C144,Tableau1[],6,0))=INT(((AD$4-$D144)/VLOOKUP($C144,Tableau1[],6,0))),$C144&lt;&gt;""),"S","")),"")</f>
        <v/>
      </c>
      <c r="AE144" s="75" t="str">
        <f>IFERROR(IF(AE$4=$D144,"x",IF(AND(((AE$4-$D144)/VLOOKUP($C144,Tableau1[],6,0))=INT(((AE$4-$D144)/VLOOKUP($C144,Tableau1[],6,0))),$C144&lt;&gt;""),"S","")),"")</f>
        <v/>
      </c>
      <c r="AF144" s="75" t="str">
        <f>IFERROR(IF(AF$4=$D144,"x",IF(AND(((AF$4-$D144)/VLOOKUP($C144,Tableau1[],6,0))=INT(((AF$4-$D144)/VLOOKUP($C144,Tableau1[],6,0))),$C144&lt;&gt;""),"S","")),"")</f>
        <v/>
      </c>
      <c r="AG144" s="75" t="str">
        <f>IFERROR(IF(AG$4=$D144,"x",IF(AND(((AG$4-$D144)/VLOOKUP($C144,Tableau1[],6,0))=INT(((AG$4-$D144)/VLOOKUP($C144,Tableau1[],6,0))),$C144&lt;&gt;""),"S","")),"")</f>
        <v>S</v>
      </c>
      <c r="AH144" s="89" t="str">
        <f>IFERROR(IF(AH$4=$D144,"x",IF(AND(((AH$4-$D144)/VLOOKUP($C144,Tableau1[],6,0))=INT(((AH$4-$D144)/VLOOKUP($C144,Tableau1[],6,0))),$C144&lt;&gt;""),"S","")),"")</f>
        <v/>
      </c>
    </row>
    <row r="145" spans="1:34" x14ac:dyDescent="0.25">
      <c r="A145" s="95"/>
      <c r="B145" s="41"/>
      <c r="C145" s="5" t="s">
        <v>92</v>
      </c>
      <c r="D145" s="15"/>
      <c r="E145" s="14">
        <f>IF(ISBLANK(C145),0,VLOOKUP(C145,Tableau1[],7,0))</f>
        <v>1</v>
      </c>
      <c r="F145" s="21">
        <f t="shared" si="11"/>
        <v>4.3333333333333331E-6</v>
      </c>
      <c r="G145" s="76" t="str">
        <f>IFERROR(IF(G$4=$D145,"x",IF(AND(((G$4-$D145)/VLOOKUP($C145,Tableau1[],6,0))=INT(((G$4-$D145)/VLOOKUP($C145,Tableau1[],6,0))),$C145&lt;&gt;""),"S","")),"")</f>
        <v/>
      </c>
      <c r="H145" s="74" t="str">
        <f>IFERROR(IF(H$4=$D145,"x",IF(AND(((H$4-$D145)/VLOOKUP($C145,Tableau1[],6,0))=INT(((H$4-$D145)/VLOOKUP($C145,Tableau1[],6,0))),$C145&lt;&gt;""),"S","")),"")</f>
        <v/>
      </c>
      <c r="I145" s="74" t="str">
        <f>IFERROR(IF(I$4=$D145,"x",IF(AND(((I$4-$D145)/VLOOKUP($C145,Tableau1[],6,0))=INT(((I$4-$D145)/VLOOKUP($C145,Tableau1[],6,0))),$C145&lt;&gt;""),"S","")),"")</f>
        <v/>
      </c>
      <c r="J145" s="74" t="str">
        <f>IFERROR(IF(J$4=$D145,"x",IF(AND(((J$4-$D145)/VLOOKUP($C145,Tableau1[],6,0))=INT(((J$4-$D145)/VLOOKUP($C145,Tableau1[],6,0))),$C145&lt;&gt;""),"S","")),"")</f>
        <v/>
      </c>
      <c r="K145" s="74" t="str">
        <f>IFERROR(IF(K$4=$D145,"x",IF(AND(((K$4-$D145)/VLOOKUP($C145,Tableau1[],6,0))=INT(((K$4-$D145)/VLOOKUP($C145,Tableau1[],6,0))),$C145&lt;&gt;""),"S","")),"")</f>
        <v/>
      </c>
      <c r="L145" s="74" t="str">
        <f>IFERROR(IF(L$4=$D145,"x",IF(AND(((L$4-$D145)/VLOOKUP($C145,Tableau1[],6,0))=INT(((L$4-$D145)/VLOOKUP($C145,Tableau1[],6,0))),$C145&lt;&gt;""),"S","")),"")</f>
        <v>S</v>
      </c>
      <c r="M145" s="74" t="str">
        <f>IFERROR(IF(M$4=$D145,"x",IF(AND(((M$4-$D145)/VLOOKUP($C145,Tableau1[],6,0))=INT(((M$4-$D145)/VLOOKUP($C145,Tableau1[],6,0))),$C145&lt;&gt;""),"S","")),"")</f>
        <v/>
      </c>
      <c r="N145" s="74" t="str">
        <f>IFERROR(IF(N$4=$D145,"x",IF(AND(((N$4-$D145)/VLOOKUP($C145,Tableau1[],6,0))=INT(((N$4-$D145)/VLOOKUP($C145,Tableau1[],6,0))),$C145&lt;&gt;""),"S","")),"")</f>
        <v/>
      </c>
      <c r="O145" s="74" t="str">
        <f>IFERROR(IF(O$4=$D145,"x",IF(AND(((O$4-$D145)/VLOOKUP($C145,Tableau1[],6,0))=INT(((O$4-$D145)/VLOOKUP($C145,Tableau1[],6,0))),$C145&lt;&gt;""),"S","")),"")</f>
        <v/>
      </c>
      <c r="P145" s="74" t="str">
        <f>IFERROR(IF(P$4=$D145,"x",IF(AND(((P$4-$D145)/VLOOKUP($C145,Tableau1[],6,0))=INT(((P$4-$D145)/VLOOKUP($C145,Tableau1[],6,0))),$C145&lt;&gt;""),"S","")),"")</f>
        <v/>
      </c>
      <c r="Q145" s="74" t="str">
        <f>IFERROR(IF(Q$4=$D145,"x",IF(AND(((Q$4-$D145)/VLOOKUP($C145,Tableau1[],6,0))=INT(((Q$4-$D145)/VLOOKUP($C145,Tableau1[],6,0))),$C145&lt;&gt;""),"S","")),"")</f>
        <v/>
      </c>
      <c r="R145" s="74" t="str">
        <f>IFERROR(IF(R$4=$D145,"x",IF(AND(((R$4-$D145)/VLOOKUP($C145,Tableau1[],6,0))=INT(((R$4-$D145)/VLOOKUP($C145,Tableau1[],6,0))),$C145&lt;&gt;""),"S","")),"")</f>
        <v/>
      </c>
      <c r="S145" s="74" t="str">
        <f>IFERROR(IF(S$4=$D145,"x",IF(AND(((S$4-$D145)/VLOOKUP($C145,Tableau1[],6,0))=INT(((S$4-$D145)/VLOOKUP($C145,Tableau1[],6,0))),$C145&lt;&gt;""),"S","")),"")</f>
        <v>S</v>
      </c>
      <c r="T145" s="74" t="str">
        <f>IFERROR(IF(T$4=$D145,"x",IF(AND(((T$4-$D145)/VLOOKUP($C145,Tableau1[],6,0))=INT(((T$4-$D145)/VLOOKUP($C145,Tableau1[],6,0))),$C145&lt;&gt;""),"S","")),"")</f>
        <v/>
      </c>
      <c r="U145" s="74" t="str">
        <f>IFERROR(IF(U$4=$D145,"x",IF(AND(((U$4-$D145)/VLOOKUP($C145,Tableau1[],6,0))=INT(((U$4-$D145)/VLOOKUP($C145,Tableau1[],6,0))),$C145&lt;&gt;""),"S","")),"")</f>
        <v/>
      </c>
      <c r="V145" s="74" t="str">
        <f>IFERROR(IF(V$4=$D145,"x",IF(AND(((V$4-$D145)/VLOOKUP($C145,Tableau1[],6,0))=INT(((V$4-$D145)/VLOOKUP($C145,Tableau1[],6,0))),$C145&lt;&gt;""),"S","")),"")</f>
        <v/>
      </c>
      <c r="W145" s="74" t="str">
        <f>IFERROR(IF(W$4=$D145,"x",IF(AND(((W$4-$D145)/VLOOKUP($C145,Tableau1[],6,0))=INT(((W$4-$D145)/VLOOKUP($C145,Tableau1[],6,0))),$C145&lt;&gt;""),"S","")),"")</f>
        <v/>
      </c>
      <c r="X145" s="74" t="str">
        <f>IFERROR(IF(X$4=$D145,"x",IF(AND(((X$4-$D145)/VLOOKUP($C145,Tableau1[],6,0))=INT(((X$4-$D145)/VLOOKUP($C145,Tableau1[],6,0))),$C145&lt;&gt;""),"S","")),"")</f>
        <v/>
      </c>
      <c r="Y145" s="74" t="str">
        <f>IFERROR(IF(Y$4=$D145,"x",IF(AND(((Y$4-$D145)/VLOOKUP($C145,Tableau1[],6,0))=INT(((Y$4-$D145)/VLOOKUP($C145,Tableau1[],6,0))),$C145&lt;&gt;""),"S","")),"")</f>
        <v/>
      </c>
      <c r="Z145" s="74" t="str">
        <f>IFERROR(IF(Z$4=$D145,"x",IF(AND(((Z$4-$D145)/VLOOKUP($C145,Tableau1[],6,0))=INT(((Z$4-$D145)/VLOOKUP($C145,Tableau1[],6,0))),$C145&lt;&gt;""),"S","")),"")</f>
        <v>S</v>
      </c>
      <c r="AA145" s="74" t="str">
        <f>IFERROR(IF(AA$4=$D145,"x",IF(AND(((AA$4-$D145)/VLOOKUP($C145,Tableau1[],6,0))=INT(((AA$4-$D145)/VLOOKUP($C145,Tableau1[],6,0))),$C145&lt;&gt;""),"S","")),"")</f>
        <v/>
      </c>
      <c r="AB145" s="74" t="str">
        <f>IFERROR(IF(AB$4=$D145,"x",IF(AND(((AB$4-$D145)/VLOOKUP($C145,Tableau1[],6,0))=INT(((AB$4-$D145)/VLOOKUP($C145,Tableau1[],6,0))),$C145&lt;&gt;""),"S","")),"")</f>
        <v/>
      </c>
      <c r="AC145" s="74" t="str">
        <f>IFERROR(IF(AC$4=$D145,"x",IF(AND(((AC$4-$D145)/VLOOKUP($C145,Tableau1[],6,0))=INT(((AC$4-$D145)/VLOOKUP($C145,Tableau1[],6,0))),$C145&lt;&gt;""),"S","")),"")</f>
        <v/>
      </c>
      <c r="AD145" s="74" t="str">
        <f>IFERROR(IF(AD$4=$D145,"x",IF(AND(((AD$4-$D145)/VLOOKUP($C145,Tableau1[],6,0))=INT(((AD$4-$D145)/VLOOKUP($C145,Tableau1[],6,0))),$C145&lt;&gt;""),"S","")),"")</f>
        <v/>
      </c>
      <c r="AE145" s="74" t="str">
        <f>IFERROR(IF(AE$4=$D145,"x",IF(AND(((AE$4-$D145)/VLOOKUP($C145,Tableau1[],6,0))=INT(((AE$4-$D145)/VLOOKUP($C145,Tableau1[],6,0))),$C145&lt;&gt;""),"S","")),"")</f>
        <v/>
      </c>
      <c r="AF145" s="74" t="str">
        <f>IFERROR(IF(AF$4=$D145,"x",IF(AND(((AF$4-$D145)/VLOOKUP($C145,Tableau1[],6,0))=INT(((AF$4-$D145)/VLOOKUP($C145,Tableau1[],6,0))),$C145&lt;&gt;""),"S","")),"")</f>
        <v/>
      </c>
      <c r="AG145" s="74" t="str">
        <f>IFERROR(IF(AG$4=$D145,"x",IF(AND(((AG$4-$D145)/VLOOKUP($C145,Tableau1[],6,0))=INT(((AG$4-$D145)/VLOOKUP($C145,Tableau1[],6,0))),$C145&lt;&gt;""),"S","")),"")</f>
        <v>S</v>
      </c>
      <c r="AH145" s="90" t="str">
        <f>IFERROR(IF(AH$4=$D145,"x",IF(AND(((AH$4-$D145)/VLOOKUP($C145,Tableau1[],6,0))=INT(((AH$4-$D145)/VLOOKUP($C145,Tableau1[],6,0))),$C145&lt;&gt;""),"S","")),"")</f>
        <v/>
      </c>
    </row>
    <row r="146" spans="1:34" x14ac:dyDescent="0.25">
      <c r="A146" s="95"/>
      <c r="B146" s="41"/>
      <c r="C146" s="5" t="s">
        <v>93</v>
      </c>
      <c r="D146" s="15">
        <f>IF(ISBLANK(C146),0,VLOOKUP(C146,Tableau1[],2,0))</f>
        <v>0</v>
      </c>
      <c r="E146" s="14">
        <f>IF(ISBLANK(C146),0,VLOOKUP(C146,Tableau1[],7,0))</f>
        <v>5</v>
      </c>
      <c r="F146" s="21">
        <f t="shared" si="11"/>
        <v>2.1666666666666667E-5</v>
      </c>
      <c r="G146" s="76" t="str">
        <f>IFERROR(IF(G$4=$D146,"x",IF(AND(((G$4-$D146)/VLOOKUP($C146,Tableau1[],6,0))=INT(((G$4-$D146)/VLOOKUP($C146,Tableau1[],6,0))),$C146&lt;&gt;""),"S","")),"")</f>
        <v/>
      </c>
      <c r="H146" s="74" t="str">
        <f>IFERROR(IF(H$4=$D146,"x",IF(AND(((H$4-$D146)/VLOOKUP($C146,Tableau1[],6,0))=INT(((H$4-$D146)/VLOOKUP($C146,Tableau1[],6,0))),$C146&lt;&gt;""),"S","")),"")</f>
        <v/>
      </c>
      <c r="I146" s="74" t="str">
        <f>IFERROR(IF(I$4=$D146,"x",IF(AND(((I$4-$D146)/VLOOKUP($C146,Tableau1[],6,0))=INT(((I$4-$D146)/VLOOKUP($C146,Tableau1[],6,0))),$C146&lt;&gt;""),"S","")),"")</f>
        <v/>
      </c>
      <c r="J146" s="74" t="str">
        <f>IFERROR(IF(J$4=$D146,"x",IF(AND(((J$4-$D146)/VLOOKUP($C146,Tableau1[],6,0))=INT(((J$4-$D146)/VLOOKUP($C146,Tableau1[],6,0))),$C146&lt;&gt;""),"S","")),"")</f>
        <v/>
      </c>
      <c r="K146" s="74" t="str">
        <f>IFERROR(IF(K$4=$D146,"x",IF(AND(((K$4-$D146)/VLOOKUP($C146,Tableau1[],6,0))=INT(((K$4-$D146)/VLOOKUP($C146,Tableau1[],6,0))),$C146&lt;&gt;""),"S","")),"")</f>
        <v/>
      </c>
      <c r="L146" s="74" t="str">
        <f>IFERROR(IF(L$4=$D146,"x",IF(AND(((L$4-$D146)/VLOOKUP($C146,Tableau1[],6,0))=INT(((L$4-$D146)/VLOOKUP($C146,Tableau1[],6,0))),$C146&lt;&gt;""),"S","")),"")</f>
        <v>S</v>
      </c>
      <c r="M146" s="74" t="str">
        <f>IFERROR(IF(M$4=$D146,"x",IF(AND(((M$4-$D146)/VLOOKUP($C146,Tableau1[],6,0))=INT(((M$4-$D146)/VLOOKUP($C146,Tableau1[],6,0))),$C146&lt;&gt;""),"S","")),"")</f>
        <v/>
      </c>
      <c r="N146" s="74" t="str">
        <f>IFERROR(IF(N$4=$D146,"x",IF(AND(((N$4-$D146)/VLOOKUP($C146,Tableau1[],6,0))=INT(((N$4-$D146)/VLOOKUP($C146,Tableau1[],6,0))),$C146&lt;&gt;""),"S","")),"")</f>
        <v/>
      </c>
      <c r="O146" s="74" t="str">
        <f>IFERROR(IF(O$4=$D146,"x",IF(AND(((O$4-$D146)/VLOOKUP($C146,Tableau1[],6,0))=INT(((O$4-$D146)/VLOOKUP($C146,Tableau1[],6,0))),$C146&lt;&gt;""),"S","")),"")</f>
        <v/>
      </c>
      <c r="P146" s="74" t="str">
        <f>IFERROR(IF(P$4=$D146,"x",IF(AND(((P$4-$D146)/VLOOKUP($C146,Tableau1[],6,0))=INT(((P$4-$D146)/VLOOKUP($C146,Tableau1[],6,0))),$C146&lt;&gt;""),"S","")),"")</f>
        <v/>
      </c>
      <c r="Q146" s="74" t="str">
        <f>IFERROR(IF(Q$4=$D146,"x",IF(AND(((Q$4-$D146)/VLOOKUP($C146,Tableau1[],6,0))=INT(((Q$4-$D146)/VLOOKUP($C146,Tableau1[],6,0))),$C146&lt;&gt;""),"S","")),"")</f>
        <v/>
      </c>
      <c r="R146" s="74" t="str">
        <f>IFERROR(IF(R$4=$D146,"x",IF(AND(((R$4-$D146)/VLOOKUP($C146,Tableau1[],6,0))=INT(((R$4-$D146)/VLOOKUP($C146,Tableau1[],6,0))),$C146&lt;&gt;""),"S","")),"")</f>
        <v/>
      </c>
      <c r="S146" s="74" t="str">
        <f>IFERROR(IF(S$4=$D146,"x",IF(AND(((S$4-$D146)/VLOOKUP($C146,Tableau1[],6,0))=INT(((S$4-$D146)/VLOOKUP($C146,Tableau1[],6,0))),$C146&lt;&gt;""),"S","")),"")</f>
        <v>S</v>
      </c>
      <c r="T146" s="74" t="str">
        <f>IFERROR(IF(T$4=$D146,"x",IF(AND(((T$4-$D146)/VLOOKUP($C146,Tableau1[],6,0))=INT(((T$4-$D146)/VLOOKUP($C146,Tableau1[],6,0))),$C146&lt;&gt;""),"S","")),"")</f>
        <v/>
      </c>
      <c r="U146" s="74" t="str">
        <f>IFERROR(IF(U$4=$D146,"x",IF(AND(((U$4-$D146)/VLOOKUP($C146,Tableau1[],6,0))=INT(((U$4-$D146)/VLOOKUP($C146,Tableau1[],6,0))),$C146&lt;&gt;""),"S","")),"")</f>
        <v/>
      </c>
      <c r="V146" s="74" t="str">
        <f>IFERROR(IF(V$4=$D146,"x",IF(AND(((V$4-$D146)/VLOOKUP($C146,Tableau1[],6,0))=INT(((V$4-$D146)/VLOOKUP($C146,Tableau1[],6,0))),$C146&lt;&gt;""),"S","")),"")</f>
        <v/>
      </c>
      <c r="W146" s="74" t="str">
        <f>IFERROR(IF(W$4=$D146,"x",IF(AND(((W$4-$D146)/VLOOKUP($C146,Tableau1[],6,0))=INT(((W$4-$D146)/VLOOKUP($C146,Tableau1[],6,0))),$C146&lt;&gt;""),"S","")),"")</f>
        <v/>
      </c>
      <c r="X146" s="74" t="str">
        <f>IFERROR(IF(X$4=$D146,"x",IF(AND(((X$4-$D146)/VLOOKUP($C146,Tableau1[],6,0))=INT(((X$4-$D146)/VLOOKUP($C146,Tableau1[],6,0))),$C146&lt;&gt;""),"S","")),"")</f>
        <v/>
      </c>
      <c r="Y146" s="74" t="str">
        <f>IFERROR(IF(Y$4=$D146,"x",IF(AND(((Y$4-$D146)/VLOOKUP($C146,Tableau1[],6,0))=INT(((Y$4-$D146)/VLOOKUP($C146,Tableau1[],6,0))),$C146&lt;&gt;""),"S","")),"")</f>
        <v/>
      </c>
      <c r="Z146" s="74" t="str">
        <f>IFERROR(IF(Z$4=$D146,"x",IF(AND(((Z$4-$D146)/VLOOKUP($C146,Tableau1[],6,0))=INT(((Z$4-$D146)/VLOOKUP($C146,Tableau1[],6,0))),$C146&lt;&gt;""),"S","")),"")</f>
        <v>S</v>
      </c>
      <c r="AA146" s="74" t="str">
        <f>IFERROR(IF(AA$4=$D146,"x",IF(AND(((AA$4-$D146)/VLOOKUP($C146,Tableau1[],6,0))=INT(((AA$4-$D146)/VLOOKUP($C146,Tableau1[],6,0))),$C146&lt;&gt;""),"S","")),"")</f>
        <v/>
      </c>
      <c r="AB146" s="74" t="str">
        <f>IFERROR(IF(AB$4=$D146,"x",IF(AND(((AB$4-$D146)/VLOOKUP($C146,Tableau1[],6,0))=INT(((AB$4-$D146)/VLOOKUP($C146,Tableau1[],6,0))),$C146&lt;&gt;""),"S","")),"")</f>
        <v/>
      </c>
      <c r="AC146" s="74" t="str">
        <f>IFERROR(IF(AC$4=$D146,"x",IF(AND(((AC$4-$D146)/VLOOKUP($C146,Tableau1[],6,0))=INT(((AC$4-$D146)/VLOOKUP($C146,Tableau1[],6,0))),$C146&lt;&gt;""),"S","")),"")</f>
        <v/>
      </c>
      <c r="AD146" s="74" t="str">
        <f>IFERROR(IF(AD$4=$D146,"x",IF(AND(((AD$4-$D146)/VLOOKUP($C146,Tableau1[],6,0))=INT(((AD$4-$D146)/VLOOKUP($C146,Tableau1[],6,0))),$C146&lt;&gt;""),"S","")),"")</f>
        <v/>
      </c>
      <c r="AE146" s="74" t="str">
        <f>IFERROR(IF(AE$4=$D146,"x",IF(AND(((AE$4-$D146)/VLOOKUP($C146,Tableau1[],6,0))=INT(((AE$4-$D146)/VLOOKUP($C146,Tableau1[],6,0))),$C146&lt;&gt;""),"S","")),"")</f>
        <v/>
      </c>
      <c r="AF146" s="74" t="str">
        <f>IFERROR(IF(AF$4=$D146,"x",IF(AND(((AF$4-$D146)/VLOOKUP($C146,Tableau1[],6,0))=INT(((AF$4-$D146)/VLOOKUP($C146,Tableau1[],6,0))),$C146&lt;&gt;""),"S","")),"")</f>
        <v/>
      </c>
      <c r="AG146" s="74" t="str">
        <f>IFERROR(IF(AG$4=$D146,"x",IF(AND(((AG$4-$D146)/VLOOKUP($C146,Tableau1[],6,0))=INT(((AG$4-$D146)/VLOOKUP($C146,Tableau1[],6,0))),$C146&lt;&gt;""),"S","")),"")</f>
        <v>S</v>
      </c>
      <c r="AH146" s="90" t="str">
        <f>IFERROR(IF(AH$4=$D146,"x",IF(AND(((AH$4-$D146)/VLOOKUP($C146,Tableau1[],6,0))=INT(((AH$4-$D146)/VLOOKUP($C146,Tableau1[],6,0))),$C146&lt;&gt;""),"S","")),"")</f>
        <v/>
      </c>
    </row>
    <row r="147" spans="1:34" x14ac:dyDescent="0.25">
      <c r="A147" s="95"/>
      <c r="B147" s="41"/>
      <c r="C147" s="5" t="s">
        <v>94</v>
      </c>
      <c r="D147" s="15">
        <f>IF(ISBLANK(C147),0,VLOOKUP(C147,Tableau1[],2,0))</f>
        <v>0</v>
      </c>
      <c r="E147" s="14">
        <f>IF(ISBLANK(C147),0,VLOOKUP(C147,Tableau1[],7,0))</f>
        <v>2</v>
      </c>
      <c r="F147" s="21">
        <f t="shared" si="11"/>
        <v>8.6666666666666661E-6</v>
      </c>
      <c r="G147" s="76" t="str">
        <f>IFERROR(IF(G$4=$D147,"x",IF(AND(((G$4-$D147)/VLOOKUP($C147,Tableau1[],6,0))=INT(((G$4-$D147)/VLOOKUP($C147,Tableau1[],6,0))),$C147&lt;&gt;""),"S","")),"")</f>
        <v/>
      </c>
      <c r="H147" s="74" t="str">
        <f>IFERROR(IF(H$4=$D147,"x",IF(AND(((H$4-$D147)/VLOOKUP($C147,Tableau1[],6,0))=INT(((H$4-$D147)/VLOOKUP($C147,Tableau1[],6,0))),$C147&lt;&gt;""),"S","")),"")</f>
        <v/>
      </c>
      <c r="I147" s="74" t="str">
        <f>IFERROR(IF(I$4=$D147,"x",IF(AND(((I$4-$D147)/VLOOKUP($C147,Tableau1[],6,0))=INT(((I$4-$D147)/VLOOKUP($C147,Tableau1[],6,0))),$C147&lt;&gt;""),"S","")),"")</f>
        <v/>
      </c>
      <c r="J147" s="74" t="str">
        <f>IFERROR(IF(J$4=$D147,"x",IF(AND(((J$4-$D147)/VLOOKUP($C147,Tableau1[],6,0))=INT(((J$4-$D147)/VLOOKUP($C147,Tableau1[],6,0))),$C147&lt;&gt;""),"S","")),"")</f>
        <v/>
      </c>
      <c r="K147" s="74" t="str">
        <f>IFERROR(IF(K$4=$D147,"x",IF(AND(((K$4-$D147)/VLOOKUP($C147,Tableau1[],6,0))=INT(((K$4-$D147)/VLOOKUP($C147,Tableau1[],6,0))),$C147&lt;&gt;""),"S","")),"")</f>
        <v/>
      </c>
      <c r="L147" s="74" t="str">
        <f>IFERROR(IF(L$4=$D147,"x",IF(AND(((L$4-$D147)/VLOOKUP($C147,Tableau1[],6,0))=INT(((L$4-$D147)/VLOOKUP($C147,Tableau1[],6,0))),$C147&lt;&gt;""),"S","")),"")</f>
        <v>S</v>
      </c>
      <c r="M147" s="74" t="str">
        <f>IFERROR(IF(M$4=$D147,"x",IF(AND(((M$4-$D147)/VLOOKUP($C147,Tableau1[],6,0))=INT(((M$4-$D147)/VLOOKUP($C147,Tableau1[],6,0))),$C147&lt;&gt;""),"S","")),"")</f>
        <v/>
      </c>
      <c r="N147" s="74" t="str">
        <f>IFERROR(IF(N$4=$D147,"x",IF(AND(((N$4-$D147)/VLOOKUP($C147,Tableau1[],6,0))=INT(((N$4-$D147)/VLOOKUP($C147,Tableau1[],6,0))),$C147&lt;&gt;""),"S","")),"")</f>
        <v/>
      </c>
      <c r="O147" s="74" t="str">
        <f>IFERROR(IF(O$4=$D147,"x",IF(AND(((O$4-$D147)/VLOOKUP($C147,Tableau1[],6,0))=INT(((O$4-$D147)/VLOOKUP($C147,Tableau1[],6,0))),$C147&lt;&gt;""),"S","")),"")</f>
        <v/>
      </c>
      <c r="P147" s="74" t="str">
        <f>IFERROR(IF(P$4=$D147,"x",IF(AND(((P$4-$D147)/VLOOKUP($C147,Tableau1[],6,0))=INT(((P$4-$D147)/VLOOKUP($C147,Tableau1[],6,0))),$C147&lt;&gt;""),"S","")),"")</f>
        <v/>
      </c>
      <c r="Q147" s="74" t="str">
        <f>IFERROR(IF(Q$4=$D147,"x",IF(AND(((Q$4-$D147)/VLOOKUP($C147,Tableau1[],6,0))=INT(((Q$4-$D147)/VLOOKUP($C147,Tableau1[],6,0))),$C147&lt;&gt;""),"S","")),"")</f>
        <v/>
      </c>
      <c r="R147" s="74" t="str">
        <f>IFERROR(IF(R$4=$D147,"x",IF(AND(((R$4-$D147)/VLOOKUP($C147,Tableau1[],6,0))=INT(((R$4-$D147)/VLOOKUP($C147,Tableau1[],6,0))),$C147&lt;&gt;""),"S","")),"")</f>
        <v/>
      </c>
      <c r="S147" s="74" t="str">
        <f>IFERROR(IF(S$4=$D147,"x",IF(AND(((S$4-$D147)/VLOOKUP($C147,Tableau1[],6,0))=INT(((S$4-$D147)/VLOOKUP($C147,Tableau1[],6,0))),$C147&lt;&gt;""),"S","")),"")</f>
        <v>S</v>
      </c>
      <c r="T147" s="74" t="str">
        <f>IFERROR(IF(T$4=$D147,"x",IF(AND(((T$4-$D147)/VLOOKUP($C147,Tableau1[],6,0))=INT(((T$4-$D147)/VLOOKUP($C147,Tableau1[],6,0))),$C147&lt;&gt;""),"S","")),"")</f>
        <v/>
      </c>
      <c r="U147" s="74" t="str">
        <f>IFERROR(IF(U$4=$D147,"x",IF(AND(((U$4-$D147)/VLOOKUP($C147,Tableau1[],6,0))=INT(((U$4-$D147)/VLOOKUP($C147,Tableau1[],6,0))),$C147&lt;&gt;""),"S","")),"")</f>
        <v/>
      </c>
      <c r="V147" s="74" t="str">
        <f>IFERROR(IF(V$4=$D147,"x",IF(AND(((V$4-$D147)/VLOOKUP($C147,Tableau1[],6,0))=INT(((V$4-$D147)/VLOOKUP($C147,Tableau1[],6,0))),$C147&lt;&gt;""),"S","")),"")</f>
        <v/>
      </c>
      <c r="W147" s="74" t="str">
        <f>IFERROR(IF(W$4=$D147,"x",IF(AND(((W$4-$D147)/VLOOKUP($C147,Tableau1[],6,0))=INT(((W$4-$D147)/VLOOKUP($C147,Tableau1[],6,0))),$C147&lt;&gt;""),"S","")),"")</f>
        <v/>
      </c>
      <c r="X147" s="74" t="str">
        <f>IFERROR(IF(X$4=$D147,"x",IF(AND(((X$4-$D147)/VLOOKUP($C147,Tableau1[],6,0))=INT(((X$4-$D147)/VLOOKUP($C147,Tableau1[],6,0))),$C147&lt;&gt;""),"S","")),"")</f>
        <v/>
      </c>
      <c r="Y147" s="74" t="str">
        <f>IFERROR(IF(Y$4=$D147,"x",IF(AND(((Y$4-$D147)/VLOOKUP($C147,Tableau1[],6,0))=INT(((Y$4-$D147)/VLOOKUP($C147,Tableau1[],6,0))),$C147&lt;&gt;""),"S","")),"")</f>
        <v/>
      </c>
      <c r="Z147" s="74" t="str">
        <f>IFERROR(IF(Z$4=$D147,"x",IF(AND(((Z$4-$D147)/VLOOKUP($C147,Tableau1[],6,0))=INT(((Z$4-$D147)/VLOOKUP($C147,Tableau1[],6,0))),$C147&lt;&gt;""),"S","")),"")</f>
        <v>S</v>
      </c>
      <c r="AA147" s="74" t="str">
        <f>IFERROR(IF(AA$4=$D147,"x",IF(AND(((AA$4-$D147)/VLOOKUP($C147,Tableau1[],6,0))=INT(((AA$4-$D147)/VLOOKUP($C147,Tableau1[],6,0))),$C147&lt;&gt;""),"S","")),"")</f>
        <v/>
      </c>
      <c r="AB147" s="74" t="str">
        <f>IFERROR(IF(AB$4=$D147,"x",IF(AND(((AB$4-$D147)/VLOOKUP($C147,Tableau1[],6,0))=INT(((AB$4-$D147)/VLOOKUP($C147,Tableau1[],6,0))),$C147&lt;&gt;""),"S","")),"")</f>
        <v/>
      </c>
      <c r="AC147" s="74" t="str">
        <f>IFERROR(IF(AC$4=$D147,"x",IF(AND(((AC$4-$D147)/VLOOKUP($C147,Tableau1[],6,0))=INT(((AC$4-$D147)/VLOOKUP($C147,Tableau1[],6,0))),$C147&lt;&gt;""),"S","")),"")</f>
        <v/>
      </c>
      <c r="AD147" s="74" t="str">
        <f>IFERROR(IF(AD$4=$D147,"x",IF(AND(((AD$4-$D147)/VLOOKUP($C147,Tableau1[],6,0))=INT(((AD$4-$D147)/VLOOKUP($C147,Tableau1[],6,0))),$C147&lt;&gt;""),"S","")),"")</f>
        <v/>
      </c>
      <c r="AE147" s="74" t="str">
        <f>IFERROR(IF(AE$4=$D147,"x",IF(AND(((AE$4-$D147)/VLOOKUP($C147,Tableau1[],6,0))=INT(((AE$4-$D147)/VLOOKUP($C147,Tableau1[],6,0))),$C147&lt;&gt;""),"S","")),"")</f>
        <v/>
      </c>
      <c r="AF147" s="74" t="str">
        <f>IFERROR(IF(AF$4=$D147,"x",IF(AND(((AF$4-$D147)/VLOOKUP($C147,Tableau1[],6,0))=INT(((AF$4-$D147)/VLOOKUP($C147,Tableau1[],6,0))),$C147&lt;&gt;""),"S","")),"")</f>
        <v/>
      </c>
      <c r="AG147" s="74" t="str">
        <f>IFERROR(IF(AG$4=$D147,"x",IF(AND(((AG$4-$D147)/VLOOKUP($C147,Tableau1[],6,0))=INT(((AG$4-$D147)/VLOOKUP($C147,Tableau1[],6,0))),$C147&lt;&gt;""),"S","")),"")</f>
        <v>S</v>
      </c>
      <c r="AH147" s="90" t="str">
        <f>IFERROR(IF(AH$4=$D147,"x",IF(AND(((AH$4-$D147)/VLOOKUP($C147,Tableau1[],6,0))=INT(((AH$4-$D147)/VLOOKUP($C147,Tableau1[],6,0))),$C147&lt;&gt;""),"S","")),"")</f>
        <v/>
      </c>
    </row>
    <row r="148" spans="1:34" x14ac:dyDescent="0.25">
      <c r="A148" s="95"/>
      <c r="B148" s="41"/>
      <c r="C148" s="5" t="s">
        <v>95</v>
      </c>
      <c r="D148" s="15">
        <f>IF(ISBLANK(C148),0,VLOOKUP(C148,Tableau1[],2,0))</f>
        <v>0</v>
      </c>
      <c r="E148" s="14">
        <f>IF(ISBLANK(C148),0,VLOOKUP(C148,Tableau1[],7,0))</f>
        <v>20</v>
      </c>
      <c r="F148" s="21">
        <f t="shared" si="11"/>
        <v>8.6666666666666668E-5</v>
      </c>
      <c r="G148" s="76" t="str">
        <f>IFERROR(IF(G$4=$D148,"x",IF(AND(((G$4-$D148)/VLOOKUP($C148,Tableau1[],6,0))=INT(((G$4-$D148)/VLOOKUP($C148,Tableau1[],6,0))),$C148&lt;&gt;""),"S","")),"")</f>
        <v/>
      </c>
      <c r="H148" s="74" t="str">
        <f>IFERROR(IF(H$4=$D148,"x",IF(AND(((H$4-$D148)/VLOOKUP($C148,Tableau1[],6,0))=INT(((H$4-$D148)/VLOOKUP($C148,Tableau1[],6,0))),$C148&lt;&gt;""),"S","")),"")</f>
        <v/>
      </c>
      <c r="I148" s="74" t="str">
        <f>IFERROR(IF(I$4=$D148,"x",IF(AND(((I$4-$D148)/VLOOKUP($C148,Tableau1[],6,0))=INT(((I$4-$D148)/VLOOKUP($C148,Tableau1[],6,0))),$C148&lt;&gt;""),"S","")),"")</f>
        <v/>
      </c>
      <c r="J148" s="74" t="str">
        <f>IFERROR(IF(J$4=$D148,"x",IF(AND(((J$4-$D148)/VLOOKUP($C148,Tableau1[],6,0))=INT(((J$4-$D148)/VLOOKUP($C148,Tableau1[],6,0))),$C148&lt;&gt;""),"S","")),"")</f>
        <v/>
      </c>
      <c r="K148" s="74" t="str">
        <f>IFERROR(IF(K$4=$D148,"x",IF(AND(((K$4-$D148)/VLOOKUP($C148,Tableau1[],6,0))=INT(((K$4-$D148)/VLOOKUP($C148,Tableau1[],6,0))),$C148&lt;&gt;""),"S","")),"")</f>
        <v/>
      </c>
      <c r="L148" s="74" t="str">
        <f>IFERROR(IF(L$4=$D148,"x",IF(AND(((L$4-$D148)/VLOOKUP($C148,Tableau1[],6,0))=INT(((L$4-$D148)/VLOOKUP($C148,Tableau1[],6,0))),$C148&lt;&gt;""),"S","")),"")</f>
        <v>S</v>
      </c>
      <c r="M148" s="74" t="str">
        <f>IFERROR(IF(M$4=$D148,"x",IF(AND(((M$4-$D148)/VLOOKUP($C148,Tableau1[],6,0))=INT(((M$4-$D148)/VLOOKUP($C148,Tableau1[],6,0))),$C148&lt;&gt;""),"S","")),"")</f>
        <v/>
      </c>
      <c r="N148" s="74" t="str">
        <f>IFERROR(IF(N$4=$D148,"x",IF(AND(((N$4-$D148)/VLOOKUP($C148,Tableau1[],6,0))=INT(((N$4-$D148)/VLOOKUP($C148,Tableau1[],6,0))),$C148&lt;&gt;""),"S","")),"")</f>
        <v/>
      </c>
      <c r="O148" s="74" t="str">
        <f>IFERROR(IF(O$4=$D148,"x",IF(AND(((O$4-$D148)/VLOOKUP($C148,Tableau1[],6,0))=INT(((O$4-$D148)/VLOOKUP($C148,Tableau1[],6,0))),$C148&lt;&gt;""),"S","")),"")</f>
        <v/>
      </c>
      <c r="P148" s="74" t="str">
        <f>IFERROR(IF(P$4=$D148,"x",IF(AND(((P$4-$D148)/VLOOKUP($C148,Tableau1[],6,0))=INT(((P$4-$D148)/VLOOKUP($C148,Tableau1[],6,0))),$C148&lt;&gt;""),"S","")),"")</f>
        <v/>
      </c>
      <c r="Q148" s="74" t="str">
        <f>IFERROR(IF(Q$4=$D148,"x",IF(AND(((Q$4-$D148)/VLOOKUP($C148,Tableau1[],6,0))=INT(((Q$4-$D148)/VLOOKUP($C148,Tableau1[],6,0))),$C148&lt;&gt;""),"S","")),"")</f>
        <v/>
      </c>
      <c r="R148" s="74" t="str">
        <f>IFERROR(IF(R$4=$D148,"x",IF(AND(((R$4-$D148)/VLOOKUP($C148,Tableau1[],6,0))=INT(((R$4-$D148)/VLOOKUP($C148,Tableau1[],6,0))),$C148&lt;&gt;""),"S","")),"")</f>
        <v/>
      </c>
      <c r="S148" s="74" t="str">
        <f>IFERROR(IF(S$4=$D148,"x",IF(AND(((S$4-$D148)/VLOOKUP($C148,Tableau1[],6,0))=INT(((S$4-$D148)/VLOOKUP($C148,Tableau1[],6,0))),$C148&lt;&gt;""),"S","")),"")</f>
        <v>S</v>
      </c>
      <c r="T148" s="74" t="str">
        <f>IFERROR(IF(T$4=$D148,"x",IF(AND(((T$4-$D148)/VLOOKUP($C148,Tableau1[],6,0))=INT(((T$4-$D148)/VLOOKUP($C148,Tableau1[],6,0))),$C148&lt;&gt;""),"S","")),"")</f>
        <v/>
      </c>
      <c r="U148" s="74" t="str">
        <f>IFERROR(IF(U$4=$D148,"x",IF(AND(((U$4-$D148)/VLOOKUP($C148,Tableau1[],6,0))=INT(((U$4-$D148)/VLOOKUP($C148,Tableau1[],6,0))),$C148&lt;&gt;""),"S","")),"")</f>
        <v/>
      </c>
      <c r="V148" s="74" t="str">
        <f>IFERROR(IF(V$4=$D148,"x",IF(AND(((V$4-$D148)/VLOOKUP($C148,Tableau1[],6,0))=INT(((V$4-$D148)/VLOOKUP($C148,Tableau1[],6,0))),$C148&lt;&gt;""),"S","")),"")</f>
        <v/>
      </c>
      <c r="W148" s="74" t="str">
        <f>IFERROR(IF(W$4=$D148,"x",IF(AND(((W$4-$D148)/VLOOKUP($C148,Tableau1[],6,0))=INT(((W$4-$D148)/VLOOKUP($C148,Tableau1[],6,0))),$C148&lt;&gt;""),"S","")),"")</f>
        <v/>
      </c>
      <c r="X148" s="74" t="str">
        <f>IFERROR(IF(X$4=$D148,"x",IF(AND(((X$4-$D148)/VLOOKUP($C148,Tableau1[],6,0))=INT(((X$4-$D148)/VLOOKUP($C148,Tableau1[],6,0))),$C148&lt;&gt;""),"S","")),"")</f>
        <v/>
      </c>
      <c r="Y148" s="74" t="str">
        <f>IFERROR(IF(Y$4=$D148,"x",IF(AND(((Y$4-$D148)/VLOOKUP($C148,Tableau1[],6,0))=INT(((Y$4-$D148)/VLOOKUP($C148,Tableau1[],6,0))),$C148&lt;&gt;""),"S","")),"")</f>
        <v/>
      </c>
      <c r="Z148" s="74" t="str">
        <f>IFERROR(IF(Z$4=$D148,"x",IF(AND(((Z$4-$D148)/VLOOKUP($C148,Tableau1[],6,0))=INT(((Z$4-$D148)/VLOOKUP($C148,Tableau1[],6,0))),$C148&lt;&gt;""),"S","")),"")</f>
        <v>S</v>
      </c>
      <c r="AA148" s="74" t="str">
        <f>IFERROR(IF(AA$4=$D148,"x",IF(AND(((AA$4-$D148)/VLOOKUP($C148,Tableau1[],6,0))=INT(((AA$4-$D148)/VLOOKUP($C148,Tableau1[],6,0))),$C148&lt;&gt;""),"S","")),"")</f>
        <v/>
      </c>
      <c r="AB148" s="74" t="str">
        <f>IFERROR(IF(AB$4=$D148,"x",IF(AND(((AB$4-$D148)/VLOOKUP($C148,Tableau1[],6,0))=INT(((AB$4-$D148)/VLOOKUP($C148,Tableau1[],6,0))),$C148&lt;&gt;""),"S","")),"")</f>
        <v/>
      </c>
      <c r="AC148" s="74" t="str">
        <f>IFERROR(IF(AC$4=$D148,"x",IF(AND(((AC$4-$D148)/VLOOKUP($C148,Tableau1[],6,0))=INT(((AC$4-$D148)/VLOOKUP($C148,Tableau1[],6,0))),$C148&lt;&gt;""),"S","")),"")</f>
        <v/>
      </c>
      <c r="AD148" s="74" t="str">
        <f>IFERROR(IF(AD$4=$D148,"x",IF(AND(((AD$4-$D148)/VLOOKUP($C148,Tableau1[],6,0))=INT(((AD$4-$D148)/VLOOKUP($C148,Tableau1[],6,0))),$C148&lt;&gt;""),"S","")),"")</f>
        <v/>
      </c>
      <c r="AE148" s="74" t="str">
        <f>IFERROR(IF(AE$4=$D148,"x",IF(AND(((AE$4-$D148)/VLOOKUP($C148,Tableau1[],6,0))=INT(((AE$4-$D148)/VLOOKUP($C148,Tableau1[],6,0))),$C148&lt;&gt;""),"S","")),"")</f>
        <v/>
      </c>
      <c r="AF148" s="74" t="str">
        <f>IFERROR(IF(AF$4=$D148,"x",IF(AND(((AF$4-$D148)/VLOOKUP($C148,Tableau1[],6,0))=INT(((AF$4-$D148)/VLOOKUP($C148,Tableau1[],6,0))),$C148&lt;&gt;""),"S","")),"")</f>
        <v/>
      </c>
      <c r="AG148" s="74" t="str">
        <f>IFERROR(IF(AG$4=$D148,"x",IF(AND(((AG$4-$D148)/VLOOKUP($C148,Tableau1[],6,0))=INT(((AG$4-$D148)/VLOOKUP($C148,Tableau1[],6,0))),$C148&lt;&gt;""),"S","")),"")</f>
        <v>S</v>
      </c>
      <c r="AH148" s="90" t="str">
        <f>IFERROR(IF(AH$4=$D148,"x",IF(AND(((AH$4-$D148)/VLOOKUP($C148,Tableau1[],6,0))=INT(((AH$4-$D148)/VLOOKUP($C148,Tableau1[],6,0))),$C148&lt;&gt;""),"S","")),"")</f>
        <v/>
      </c>
    </row>
    <row r="149" spans="1:34" x14ac:dyDescent="0.25">
      <c r="A149" s="95"/>
      <c r="B149" s="41"/>
      <c r="C149" s="5" t="s">
        <v>96</v>
      </c>
      <c r="D149" s="15">
        <f>IF(ISBLANK(C149),0,VLOOKUP(C149,Tableau1[],2,0))</f>
        <v>0</v>
      </c>
      <c r="E149" s="14">
        <f>IF(ISBLANK(C149),0,VLOOKUP(C149,Tableau1[],7,0))</f>
        <v>20</v>
      </c>
      <c r="F149" s="21">
        <f t="shared" si="11"/>
        <v>8.6666666666666668E-5</v>
      </c>
      <c r="G149" s="76" t="str">
        <f>IFERROR(IF(G$4=$D149,"x",IF(AND(((G$4-$D149)/VLOOKUP($C149,Tableau1[],6,0))=INT(((G$4-$D149)/VLOOKUP($C149,Tableau1[],6,0))),$C149&lt;&gt;""),"S","")),"")</f>
        <v/>
      </c>
      <c r="H149" s="74" t="str">
        <f>IFERROR(IF(H$4=$D149,"x",IF(AND(((H$4-$D149)/VLOOKUP($C149,Tableau1[],6,0))=INT(((H$4-$D149)/VLOOKUP($C149,Tableau1[],6,0))),$C149&lt;&gt;""),"S","")),"")</f>
        <v/>
      </c>
      <c r="I149" s="74" t="str">
        <f>IFERROR(IF(I$4=$D149,"x",IF(AND(((I$4-$D149)/VLOOKUP($C149,Tableau1[],6,0))=INT(((I$4-$D149)/VLOOKUP($C149,Tableau1[],6,0))),$C149&lt;&gt;""),"S","")),"")</f>
        <v/>
      </c>
      <c r="J149" s="74" t="str">
        <f>IFERROR(IF(J$4=$D149,"x",IF(AND(((J$4-$D149)/VLOOKUP($C149,Tableau1[],6,0))=INT(((J$4-$D149)/VLOOKUP($C149,Tableau1[],6,0))),$C149&lt;&gt;""),"S","")),"")</f>
        <v/>
      </c>
      <c r="K149" s="74" t="str">
        <f>IFERROR(IF(K$4=$D149,"x",IF(AND(((K$4-$D149)/VLOOKUP($C149,Tableau1[],6,0))=INT(((K$4-$D149)/VLOOKUP($C149,Tableau1[],6,0))),$C149&lt;&gt;""),"S","")),"")</f>
        <v/>
      </c>
      <c r="L149" s="74" t="str">
        <f>IFERROR(IF(L$4=$D149,"x",IF(AND(((L$4-$D149)/VLOOKUP($C149,Tableau1[],6,0))=INT(((L$4-$D149)/VLOOKUP($C149,Tableau1[],6,0))),$C149&lt;&gt;""),"S","")),"")</f>
        <v/>
      </c>
      <c r="M149" s="74" t="str">
        <f>IFERROR(IF(M$4=$D149,"x",IF(AND(((M$4-$D149)/VLOOKUP($C149,Tableau1[],6,0))=INT(((M$4-$D149)/VLOOKUP($C149,Tableau1[],6,0))),$C149&lt;&gt;""),"S","")),"")</f>
        <v/>
      </c>
      <c r="N149" s="74" t="str">
        <f>IFERROR(IF(N$4=$D149,"x",IF(AND(((N$4-$D149)/VLOOKUP($C149,Tableau1[],6,0))=INT(((N$4-$D149)/VLOOKUP($C149,Tableau1[],6,0))),$C149&lt;&gt;""),"S","")),"")</f>
        <v/>
      </c>
      <c r="O149" s="74" t="str">
        <f>IFERROR(IF(O$4=$D149,"x",IF(AND(((O$4-$D149)/VLOOKUP($C149,Tableau1[],6,0))=INT(((O$4-$D149)/VLOOKUP($C149,Tableau1[],6,0))),$C149&lt;&gt;""),"S","")),"")</f>
        <v/>
      </c>
      <c r="P149" s="74" t="str">
        <f>IFERROR(IF(P$4=$D149,"x",IF(AND(((P$4-$D149)/VLOOKUP($C149,Tableau1[],6,0))=INT(((P$4-$D149)/VLOOKUP($C149,Tableau1[],6,0))),$C149&lt;&gt;""),"S","")),"")</f>
        <v/>
      </c>
      <c r="Q149" s="74" t="str">
        <f>IFERROR(IF(Q$4=$D149,"x",IF(AND(((Q$4-$D149)/VLOOKUP($C149,Tableau1[],6,0))=INT(((Q$4-$D149)/VLOOKUP($C149,Tableau1[],6,0))),$C149&lt;&gt;""),"S","")),"")</f>
        <v>S</v>
      </c>
      <c r="R149" s="74" t="str">
        <f>IFERROR(IF(R$4=$D149,"x",IF(AND(((R$4-$D149)/VLOOKUP($C149,Tableau1[],6,0))=INT(((R$4-$D149)/VLOOKUP($C149,Tableau1[],6,0))),$C149&lt;&gt;""),"S","")),"")</f>
        <v/>
      </c>
      <c r="S149" s="74" t="str">
        <f>IFERROR(IF(S$4=$D149,"x",IF(AND(((S$4-$D149)/VLOOKUP($C149,Tableau1[],6,0))=INT(((S$4-$D149)/VLOOKUP($C149,Tableau1[],6,0))),$C149&lt;&gt;""),"S","")),"")</f>
        <v/>
      </c>
      <c r="T149" s="74" t="str">
        <f>IFERROR(IF(T$4=$D149,"x",IF(AND(((T$4-$D149)/VLOOKUP($C149,Tableau1[],6,0))=INT(((T$4-$D149)/VLOOKUP($C149,Tableau1[],6,0))),$C149&lt;&gt;""),"S","")),"")</f>
        <v/>
      </c>
      <c r="U149" s="74" t="str">
        <f>IFERROR(IF(U$4=$D149,"x",IF(AND(((U$4-$D149)/VLOOKUP($C149,Tableau1[],6,0))=INT(((U$4-$D149)/VLOOKUP($C149,Tableau1[],6,0))),$C149&lt;&gt;""),"S","")),"")</f>
        <v/>
      </c>
      <c r="V149" s="74" t="str">
        <f>IFERROR(IF(V$4=$D149,"x",IF(AND(((V$4-$D149)/VLOOKUP($C149,Tableau1[],6,0))=INT(((V$4-$D149)/VLOOKUP($C149,Tableau1[],6,0))),$C149&lt;&gt;""),"S","")),"")</f>
        <v/>
      </c>
      <c r="W149" s="74" t="str">
        <f>IFERROR(IF(W$4=$D149,"x",IF(AND(((W$4-$D149)/VLOOKUP($C149,Tableau1[],6,0))=INT(((W$4-$D149)/VLOOKUP($C149,Tableau1[],6,0))),$C149&lt;&gt;""),"S","")),"")</f>
        <v/>
      </c>
      <c r="X149" s="74" t="str">
        <f>IFERROR(IF(X$4=$D149,"x",IF(AND(((X$4-$D149)/VLOOKUP($C149,Tableau1[],6,0))=INT(((X$4-$D149)/VLOOKUP($C149,Tableau1[],6,0))),$C149&lt;&gt;""),"S","")),"")</f>
        <v/>
      </c>
      <c r="Y149" s="74" t="str">
        <f>IFERROR(IF(Y$4=$D149,"x",IF(AND(((Y$4-$D149)/VLOOKUP($C149,Tableau1[],6,0))=INT(((Y$4-$D149)/VLOOKUP($C149,Tableau1[],6,0))),$C149&lt;&gt;""),"S","")),"")</f>
        <v/>
      </c>
      <c r="Z149" s="74" t="str">
        <f>IFERROR(IF(Z$4=$D149,"x",IF(AND(((Z$4-$D149)/VLOOKUP($C149,Tableau1[],6,0))=INT(((Z$4-$D149)/VLOOKUP($C149,Tableau1[],6,0))),$C149&lt;&gt;""),"S","")),"")</f>
        <v/>
      </c>
      <c r="AA149" s="74" t="str">
        <f>IFERROR(IF(AA$4=$D149,"x",IF(AND(((AA$4-$D149)/VLOOKUP($C149,Tableau1[],6,0))=INT(((AA$4-$D149)/VLOOKUP($C149,Tableau1[],6,0))),$C149&lt;&gt;""),"S","")),"")</f>
        <v/>
      </c>
      <c r="AB149" s="74" t="str">
        <f>IFERROR(IF(AB$4=$D149,"x",IF(AND(((AB$4-$D149)/VLOOKUP($C149,Tableau1[],6,0))=INT(((AB$4-$D149)/VLOOKUP($C149,Tableau1[],6,0))),$C149&lt;&gt;""),"S","")),"")</f>
        <v/>
      </c>
      <c r="AC149" s="74" t="str">
        <f>IFERROR(IF(AC$4=$D149,"x",IF(AND(((AC$4-$D149)/VLOOKUP($C149,Tableau1[],6,0))=INT(((AC$4-$D149)/VLOOKUP($C149,Tableau1[],6,0))),$C149&lt;&gt;""),"S","")),"")</f>
        <v/>
      </c>
      <c r="AD149" s="74" t="str">
        <f>IFERROR(IF(AD$4=$D149,"x",IF(AND(((AD$4-$D149)/VLOOKUP($C149,Tableau1[],6,0))=INT(((AD$4-$D149)/VLOOKUP($C149,Tableau1[],6,0))),$C149&lt;&gt;""),"S","")),"")</f>
        <v/>
      </c>
      <c r="AE149" s="74" t="str">
        <f>IFERROR(IF(AE$4=$D149,"x",IF(AND(((AE$4-$D149)/VLOOKUP($C149,Tableau1[],6,0))=INT(((AE$4-$D149)/VLOOKUP($C149,Tableau1[],6,0))),$C149&lt;&gt;""),"S","")),"")</f>
        <v/>
      </c>
      <c r="AF149" s="74" t="str">
        <f>IFERROR(IF(AF$4=$D149,"x",IF(AND(((AF$4-$D149)/VLOOKUP($C149,Tableau1[],6,0))=INT(((AF$4-$D149)/VLOOKUP($C149,Tableau1[],6,0))),$C149&lt;&gt;""),"S","")),"")</f>
        <v>S</v>
      </c>
      <c r="AG149" s="74" t="str">
        <f>IFERROR(IF(AG$4=$D149,"x",IF(AND(((AG$4-$D149)/VLOOKUP($C149,Tableau1[],6,0))=INT(((AG$4-$D149)/VLOOKUP($C149,Tableau1[],6,0))),$C149&lt;&gt;""),"S","")),"")</f>
        <v/>
      </c>
      <c r="AH149" s="90" t="str">
        <f>IFERROR(IF(AH$4=$D149,"x",IF(AND(((AH$4-$D149)/VLOOKUP($C149,Tableau1[],6,0))=INT(((AH$4-$D149)/VLOOKUP($C149,Tableau1[],6,0))),$C149&lt;&gt;""),"S","")),"")</f>
        <v/>
      </c>
    </row>
    <row r="150" spans="1:34" x14ac:dyDescent="0.25">
      <c r="A150" s="95"/>
      <c r="B150" s="41"/>
      <c r="C150" s="5" t="s">
        <v>97</v>
      </c>
      <c r="D150" s="15"/>
      <c r="E150" s="14">
        <f>IF(ISBLANK(C150),0,VLOOKUP(C150,Tableau1[],7,0))</f>
        <v>10</v>
      </c>
      <c r="F150" s="21">
        <f t="shared" si="11"/>
        <v>4.3333333333333334E-5</v>
      </c>
      <c r="G150" s="76" t="str">
        <f>IFERROR(IF(G$4=$D150,"x",IF(AND(((G$4-$D150)/VLOOKUP($C150,Tableau1[],6,0))=INT(((G$4-$D150)/VLOOKUP($C150,Tableau1[],6,0))),$C150&lt;&gt;""),"S","")),"")</f>
        <v/>
      </c>
      <c r="H150" s="74" t="str">
        <f>IFERROR(IF(H$4=$D150,"x",IF(AND(((H$4-$D150)/VLOOKUP($C150,Tableau1[],6,0))=INT(((H$4-$D150)/VLOOKUP($C150,Tableau1[],6,0))),$C150&lt;&gt;""),"S","")),"")</f>
        <v/>
      </c>
      <c r="I150" s="74" t="str">
        <f>IFERROR(IF(I$4=$D150,"x",IF(AND(((I$4-$D150)/VLOOKUP($C150,Tableau1[],6,0))=INT(((I$4-$D150)/VLOOKUP($C150,Tableau1[],6,0))),$C150&lt;&gt;""),"S","")),"")</f>
        <v/>
      </c>
      <c r="J150" s="74" t="str">
        <f>IFERROR(IF(J$4=$D150,"x",IF(AND(((J$4-$D150)/VLOOKUP($C150,Tableau1[],6,0))=INT(((J$4-$D150)/VLOOKUP($C150,Tableau1[],6,0))),$C150&lt;&gt;""),"S","")),"")</f>
        <v/>
      </c>
      <c r="K150" s="74" t="str">
        <f>IFERROR(IF(K$4=$D150,"x",IF(AND(((K$4-$D150)/VLOOKUP($C150,Tableau1[],6,0))=INT(((K$4-$D150)/VLOOKUP($C150,Tableau1[],6,0))),$C150&lt;&gt;""),"S","")),"")</f>
        <v/>
      </c>
      <c r="L150" s="74" t="str">
        <f>IFERROR(IF(L$4=$D150,"x",IF(AND(((L$4-$D150)/VLOOKUP($C150,Tableau1[],6,0))=INT(((L$4-$D150)/VLOOKUP($C150,Tableau1[],6,0))),$C150&lt;&gt;""),"S","")),"")</f>
        <v/>
      </c>
      <c r="M150" s="74" t="str">
        <f>IFERROR(IF(M$4=$D150,"x",IF(AND(((M$4-$D150)/VLOOKUP($C150,Tableau1[],6,0))=INT(((M$4-$D150)/VLOOKUP($C150,Tableau1[],6,0))),$C150&lt;&gt;""),"S","")),"")</f>
        <v/>
      </c>
      <c r="N150" s="74" t="str">
        <f>IFERROR(IF(N$4=$D150,"x",IF(AND(((N$4-$D150)/VLOOKUP($C150,Tableau1[],6,0))=INT(((N$4-$D150)/VLOOKUP($C150,Tableau1[],6,0))),$C150&lt;&gt;""),"S","")),"")</f>
        <v/>
      </c>
      <c r="O150" s="74" t="str">
        <f>IFERROR(IF(O$4=$D150,"x",IF(AND(((O$4-$D150)/VLOOKUP($C150,Tableau1[],6,0))=INT(((O$4-$D150)/VLOOKUP($C150,Tableau1[],6,0))),$C150&lt;&gt;""),"S","")),"")</f>
        <v/>
      </c>
      <c r="P150" s="74" t="str">
        <f>IFERROR(IF(P$4=$D150,"x",IF(AND(((P$4-$D150)/VLOOKUP($C150,Tableau1[],6,0))=INT(((P$4-$D150)/VLOOKUP($C150,Tableau1[],6,0))),$C150&lt;&gt;""),"S","")),"")</f>
        <v/>
      </c>
      <c r="Q150" s="74" t="str">
        <f>IFERROR(IF(Q$4=$D150,"x",IF(AND(((Q$4-$D150)/VLOOKUP($C150,Tableau1[],6,0))=INT(((Q$4-$D150)/VLOOKUP($C150,Tableau1[],6,0))),$C150&lt;&gt;""),"S","")),"")</f>
        <v>S</v>
      </c>
      <c r="R150" s="74" t="str">
        <f>IFERROR(IF(R$4=$D150,"x",IF(AND(((R$4-$D150)/VLOOKUP($C150,Tableau1[],6,0))=INT(((R$4-$D150)/VLOOKUP($C150,Tableau1[],6,0))),$C150&lt;&gt;""),"S","")),"")</f>
        <v/>
      </c>
      <c r="S150" s="74" t="str">
        <f>IFERROR(IF(S$4=$D150,"x",IF(AND(((S$4-$D150)/VLOOKUP($C150,Tableau1[],6,0))=INT(((S$4-$D150)/VLOOKUP($C150,Tableau1[],6,0))),$C150&lt;&gt;""),"S","")),"")</f>
        <v/>
      </c>
      <c r="T150" s="74" t="str">
        <f>IFERROR(IF(T$4=$D150,"x",IF(AND(((T$4-$D150)/VLOOKUP($C150,Tableau1[],6,0))=INT(((T$4-$D150)/VLOOKUP($C150,Tableau1[],6,0))),$C150&lt;&gt;""),"S","")),"")</f>
        <v/>
      </c>
      <c r="U150" s="74" t="str">
        <f>IFERROR(IF(U$4=$D150,"x",IF(AND(((U$4-$D150)/VLOOKUP($C150,Tableau1[],6,0))=INT(((U$4-$D150)/VLOOKUP($C150,Tableau1[],6,0))),$C150&lt;&gt;""),"S","")),"")</f>
        <v/>
      </c>
      <c r="V150" s="74" t="str">
        <f>IFERROR(IF(V$4=$D150,"x",IF(AND(((V$4-$D150)/VLOOKUP($C150,Tableau1[],6,0))=INT(((V$4-$D150)/VLOOKUP($C150,Tableau1[],6,0))),$C150&lt;&gt;""),"S","")),"")</f>
        <v/>
      </c>
      <c r="W150" s="74" t="str">
        <f>IFERROR(IF(W$4=$D150,"x",IF(AND(((W$4-$D150)/VLOOKUP($C150,Tableau1[],6,0))=INT(((W$4-$D150)/VLOOKUP($C150,Tableau1[],6,0))),$C150&lt;&gt;""),"S","")),"")</f>
        <v/>
      </c>
      <c r="X150" s="74" t="str">
        <f>IFERROR(IF(X$4=$D150,"x",IF(AND(((X$4-$D150)/VLOOKUP($C150,Tableau1[],6,0))=INT(((X$4-$D150)/VLOOKUP($C150,Tableau1[],6,0))),$C150&lt;&gt;""),"S","")),"")</f>
        <v/>
      </c>
      <c r="Y150" s="74" t="str">
        <f>IFERROR(IF(Y$4=$D150,"x",IF(AND(((Y$4-$D150)/VLOOKUP($C150,Tableau1[],6,0))=INT(((Y$4-$D150)/VLOOKUP($C150,Tableau1[],6,0))),$C150&lt;&gt;""),"S","")),"")</f>
        <v/>
      </c>
      <c r="Z150" s="74" t="str">
        <f>IFERROR(IF(Z$4=$D150,"x",IF(AND(((Z$4-$D150)/VLOOKUP($C150,Tableau1[],6,0))=INT(((Z$4-$D150)/VLOOKUP($C150,Tableau1[],6,0))),$C150&lt;&gt;""),"S","")),"")</f>
        <v/>
      </c>
      <c r="AA150" s="74" t="str">
        <f>IFERROR(IF(AA$4=$D150,"x",IF(AND(((AA$4-$D150)/VLOOKUP($C150,Tableau1[],6,0))=INT(((AA$4-$D150)/VLOOKUP($C150,Tableau1[],6,0))),$C150&lt;&gt;""),"S","")),"")</f>
        <v/>
      </c>
      <c r="AB150" s="74" t="str">
        <f>IFERROR(IF(AB$4=$D150,"x",IF(AND(((AB$4-$D150)/VLOOKUP($C150,Tableau1[],6,0))=INT(((AB$4-$D150)/VLOOKUP($C150,Tableau1[],6,0))),$C150&lt;&gt;""),"S","")),"")</f>
        <v/>
      </c>
      <c r="AC150" s="74" t="str">
        <f>IFERROR(IF(AC$4=$D150,"x",IF(AND(((AC$4-$D150)/VLOOKUP($C150,Tableau1[],6,0))=INT(((AC$4-$D150)/VLOOKUP($C150,Tableau1[],6,0))),$C150&lt;&gt;""),"S","")),"")</f>
        <v/>
      </c>
      <c r="AD150" s="74" t="str">
        <f>IFERROR(IF(AD$4=$D150,"x",IF(AND(((AD$4-$D150)/VLOOKUP($C150,Tableau1[],6,0))=INT(((AD$4-$D150)/VLOOKUP($C150,Tableau1[],6,0))),$C150&lt;&gt;""),"S","")),"")</f>
        <v/>
      </c>
      <c r="AE150" s="74" t="str">
        <f>IFERROR(IF(AE$4=$D150,"x",IF(AND(((AE$4-$D150)/VLOOKUP($C150,Tableau1[],6,0))=INT(((AE$4-$D150)/VLOOKUP($C150,Tableau1[],6,0))),$C150&lt;&gt;""),"S","")),"")</f>
        <v/>
      </c>
      <c r="AF150" s="74" t="str">
        <f>IFERROR(IF(AF$4=$D150,"x",IF(AND(((AF$4-$D150)/VLOOKUP($C150,Tableau1[],6,0))=INT(((AF$4-$D150)/VLOOKUP($C150,Tableau1[],6,0))),$C150&lt;&gt;""),"S","")),"")</f>
        <v>S</v>
      </c>
      <c r="AG150" s="74" t="str">
        <f>IFERROR(IF(AG$4=$D150,"x",IF(AND(((AG$4-$D150)/VLOOKUP($C150,Tableau1[],6,0))=INT(((AG$4-$D150)/VLOOKUP($C150,Tableau1[],6,0))),$C150&lt;&gt;""),"S","")),"")</f>
        <v/>
      </c>
      <c r="AH150" s="90" t="str">
        <f>IFERROR(IF(AH$4=$D150,"x",IF(AND(((AH$4-$D150)/VLOOKUP($C150,Tableau1[],6,0))=INT(((AH$4-$D150)/VLOOKUP($C150,Tableau1[],6,0))),$C150&lt;&gt;""),"S","")),"")</f>
        <v/>
      </c>
    </row>
    <row r="151" spans="1:34" x14ac:dyDescent="0.25">
      <c r="A151" s="95"/>
      <c r="B151" s="41"/>
      <c r="C151" s="5" t="s">
        <v>98</v>
      </c>
      <c r="D151" s="15">
        <f>IF(ISBLANK(C151),0,VLOOKUP(C151,Tableau1[],2,0))</f>
        <v>0</v>
      </c>
      <c r="E151" s="14">
        <f>IF(ISBLANK(C151),0,VLOOKUP(C151,Tableau1[],7,0))</f>
        <v>2</v>
      </c>
      <c r="F151" s="21">
        <f t="shared" si="11"/>
        <v>8.6666666666666661E-6</v>
      </c>
      <c r="G151" s="76" t="str">
        <f>IFERROR(IF(G$4=$D151,"x",IF(AND(((G$4-$D151)/VLOOKUP($C151,Tableau1[],6,0))=INT(((G$4-$D151)/VLOOKUP($C151,Tableau1[],6,0))),$C151&lt;&gt;""),"S","")),"")</f>
        <v/>
      </c>
      <c r="H151" s="74" t="str">
        <f>IFERROR(IF(H$4=$D151,"x",IF(AND(((H$4-$D151)/VLOOKUP($C151,Tableau1[],6,0))=INT(((H$4-$D151)/VLOOKUP($C151,Tableau1[],6,0))),$C151&lt;&gt;""),"S","")),"")</f>
        <v/>
      </c>
      <c r="I151" s="74" t="str">
        <f>IFERROR(IF(I$4=$D151,"x",IF(AND(((I$4-$D151)/VLOOKUP($C151,Tableau1[],6,0))=INT(((I$4-$D151)/VLOOKUP($C151,Tableau1[],6,0))),$C151&lt;&gt;""),"S","")),"")</f>
        <v/>
      </c>
      <c r="J151" s="74" t="str">
        <f>IFERROR(IF(J$4=$D151,"x",IF(AND(((J$4-$D151)/VLOOKUP($C151,Tableau1[],6,0))=INT(((J$4-$D151)/VLOOKUP($C151,Tableau1[],6,0))),$C151&lt;&gt;""),"S","")),"")</f>
        <v/>
      </c>
      <c r="K151" s="74" t="str">
        <f>IFERROR(IF(K$4=$D151,"x",IF(AND(((K$4-$D151)/VLOOKUP($C151,Tableau1[],6,0))=INT(((K$4-$D151)/VLOOKUP($C151,Tableau1[],6,0))),$C151&lt;&gt;""),"S","")),"")</f>
        <v/>
      </c>
      <c r="L151" s="74" t="str">
        <f>IFERROR(IF(L$4=$D151,"x",IF(AND(((L$4-$D151)/VLOOKUP($C151,Tableau1[],6,0))=INT(((L$4-$D151)/VLOOKUP($C151,Tableau1[],6,0))),$C151&lt;&gt;""),"S","")),"")</f>
        <v>S</v>
      </c>
      <c r="M151" s="74" t="str">
        <f>IFERROR(IF(M$4=$D151,"x",IF(AND(((M$4-$D151)/VLOOKUP($C151,Tableau1[],6,0))=INT(((M$4-$D151)/VLOOKUP($C151,Tableau1[],6,0))),$C151&lt;&gt;""),"S","")),"")</f>
        <v/>
      </c>
      <c r="N151" s="74" t="str">
        <f>IFERROR(IF(N$4=$D151,"x",IF(AND(((N$4-$D151)/VLOOKUP($C151,Tableau1[],6,0))=INT(((N$4-$D151)/VLOOKUP($C151,Tableau1[],6,0))),$C151&lt;&gt;""),"S","")),"")</f>
        <v/>
      </c>
      <c r="O151" s="74" t="str">
        <f>IFERROR(IF(O$4=$D151,"x",IF(AND(((O$4-$D151)/VLOOKUP($C151,Tableau1[],6,0))=INT(((O$4-$D151)/VLOOKUP($C151,Tableau1[],6,0))),$C151&lt;&gt;""),"S","")),"")</f>
        <v/>
      </c>
      <c r="P151" s="74" t="str">
        <f>IFERROR(IF(P$4=$D151,"x",IF(AND(((P$4-$D151)/VLOOKUP($C151,Tableau1[],6,0))=INT(((P$4-$D151)/VLOOKUP($C151,Tableau1[],6,0))),$C151&lt;&gt;""),"S","")),"")</f>
        <v/>
      </c>
      <c r="Q151" s="74" t="str">
        <f>IFERROR(IF(Q$4=$D151,"x",IF(AND(((Q$4-$D151)/VLOOKUP($C151,Tableau1[],6,0))=INT(((Q$4-$D151)/VLOOKUP($C151,Tableau1[],6,0))),$C151&lt;&gt;""),"S","")),"")</f>
        <v/>
      </c>
      <c r="R151" s="74" t="str">
        <f>IFERROR(IF(R$4=$D151,"x",IF(AND(((R$4-$D151)/VLOOKUP($C151,Tableau1[],6,0))=INT(((R$4-$D151)/VLOOKUP($C151,Tableau1[],6,0))),$C151&lt;&gt;""),"S","")),"")</f>
        <v/>
      </c>
      <c r="S151" s="74" t="str">
        <f>IFERROR(IF(S$4=$D151,"x",IF(AND(((S$4-$D151)/VLOOKUP($C151,Tableau1[],6,0))=INT(((S$4-$D151)/VLOOKUP($C151,Tableau1[],6,0))),$C151&lt;&gt;""),"S","")),"")</f>
        <v>S</v>
      </c>
      <c r="T151" s="74" t="str">
        <f>IFERROR(IF(T$4=$D151,"x",IF(AND(((T$4-$D151)/VLOOKUP($C151,Tableau1[],6,0))=INT(((T$4-$D151)/VLOOKUP($C151,Tableau1[],6,0))),$C151&lt;&gt;""),"S","")),"")</f>
        <v/>
      </c>
      <c r="U151" s="74" t="str">
        <f>IFERROR(IF(U$4=$D151,"x",IF(AND(((U$4-$D151)/VLOOKUP($C151,Tableau1[],6,0))=INT(((U$4-$D151)/VLOOKUP($C151,Tableau1[],6,0))),$C151&lt;&gt;""),"S","")),"")</f>
        <v/>
      </c>
      <c r="V151" s="74" t="str">
        <f>IFERROR(IF(V$4=$D151,"x",IF(AND(((V$4-$D151)/VLOOKUP($C151,Tableau1[],6,0))=INT(((V$4-$D151)/VLOOKUP($C151,Tableau1[],6,0))),$C151&lt;&gt;""),"S","")),"")</f>
        <v/>
      </c>
      <c r="W151" s="74" t="str">
        <f>IFERROR(IF(W$4=$D151,"x",IF(AND(((W$4-$D151)/VLOOKUP($C151,Tableau1[],6,0))=INT(((W$4-$D151)/VLOOKUP($C151,Tableau1[],6,0))),$C151&lt;&gt;""),"S","")),"")</f>
        <v/>
      </c>
      <c r="X151" s="74" t="str">
        <f>IFERROR(IF(X$4=$D151,"x",IF(AND(((X$4-$D151)/VLOOKUP($C151,Tableau1[],6,0))=INT(((X$4-$D151)/VLOOKUP($C151,Tableau1[],6,0))),$C151&lt;&gt;""),"S","")),"")</f>
        <v/>
      </c>
      <c r="Y151" s="74" t="str">
        <f>IFERROR(IF(Y$4=$D151,"x",IF(AND(((Y$4-$D151)/VLOOKUP($C151,Tableau1[],6,0))=INT(((Y$4-$D151)/VLOOKUP($C151,Tableau1[],6,0))),$C151&lt;&gt;""),"S","")),"")</f>
        <v/>
      </c>
      <c r="Z151" s="74" t="str">
        <f>IFERROR(IF(Z$4=$D151,"x",IF(AND(((Z$4-$D151)/VLOOKUP($C151,Tableau1[],6,0))=INT(((Z$4-$D151)/VLOOKUP($C151,Tableau1[],6,0))),$C151&lt;&gt;""),"S","")),"")</f>
        <v>S</v>
      </c>
      <c r="AA151" s="74" t="str">
        <f>IFERROR(IF(AA$4=$D151,"x",IF(AND(((AA$4-$D151)/VLOOKUP($C151,Tableau1[],6,0))=INT(((AA$4-$D151)/VLOOKUP($C151,Tableau1[],6,0))),$C151&lt;&gt;""),"S","")),"")</f>
        <v/>
      </c>
      <c r="AB151" s="74" t="str">
        <f>IFERROR(IF(AB$4=$D151,"x",IF(AND(((AB$4-$D151)/VLOOKUP($C151,Tableau1[],6,0))=INT(((AB$4-$D151)/VLOOKUP($C151,Tableau1[],6,0))),$C151&lt;&gt;""),"S","")),"")</f>
        <v/>
      </c>
      <c r="AC151" s="74" t="str">
        <f>IFERROR(IF(AC$4=$D151,"x",IF(AND(((AC$4-$D151)/VLOOKUP($C151,Tableau1[],6,0))=INT(((AC$4-$D151)/VLOOKUP($C151,Tableau1[],6,0))),$C151&lt;&gt;""),"S","")),"")</f>
        <v/>
      </c>
      <c r="AD151" s="74" t="str">
        <f>IFERROR(IF(AD$4=$D151,"x",IF(AND(((AD$4-$D151)/VLOOKUP($C151,Tableau1[],6,0))=INT(((AD$4-$D151)/VLOOKUP($C151,Tableau1[],6,0))),$C151&lt;&gt;""),"S","")),"")</f>
        <v/>
      </c>
      <c r="AE151" s="74" t="str">
        <f>IFERROR(IF(AE$4=$D151,"x",IF(AND(((AE$4-$D151)/VLOOKUP($C151,Tableau1[],6,0))=INT(((AE$4-$D151)/VLOOKUP($C151,Tableau1[],6,0))),$C151&lt;&gt;""),"S","")),"")</f>
        <v/>
      </c>
      <c r="AF151" s="74" t="str">
        <f>IFERROR(IF(AF$4=$D151,"x",IF(AND(((AF$4-$D151)/VLOOKUP($C151,Tableau1[],6,0))=INT(((AF$4-$D151)/VLOOKUP($C151,Tableau1[],6,0))),$C151&lt;&gt;""),"S","")),"")</f>
        <v/>
      </c>
      <c r="AG151" s="74" t="str">
        <f>IFERROR(IF(AG$4=$D151,"x",IF(AND(((AG$4-$D151)/VLOOKUP($C151,Tableau1[],6,0))=INT(((AG$4-$D151)/VLOOKUP($C151,Tableau1[],6,0))),$C151&lt;&gt;""),"S","")),"")</f>
        <v>S</v>
      </c>
      <c r="AH151" s="90" t="str">
        <f>IFERROR(IF(AH$4=$D151,"x",IF(AND(((AH$4-$D151)/VLOOKUP($C151,Tableau1[],6,0))=INT(((AH$4-$D151)/VLOOKUP($C151,Tableau1[],6,0))),$C151&lt;&gt;""),"S","")),"")</f>
        <v/>
      </c>
    </row>
    <row r="152" spans="1:34" x14ac:dyDescent="0.25">
      <c r="A152" s="95"/>
      <c r="B152" s="41"/>
      <c r="C152" s="5" t="s">
        <v>99</v>
      </c>
      <c r="D152" s="22">
        <f>IF(ISBLANK(C152),0,VLOOKUP(C152,Tableau1[],2,0))</f>
        <v>0</v>
      </c>
      <c r="E152" s="23">
        <f>IF(ISBLANK(C152),0,VLOOKUP(C152,Tableau1[],7,0))</f>
        <v>2</v>
      </c>
      <c r="F152" s="24">
        <f t="shared" si="11"/>
        <v>8.6666666666666661E-6</v>
      </c>
      <c r="G152" s="77" t="str">
        <f>IFERROR(IF(G$4=$D152,"x",IF(AND(((G$4-$D152)/VLOOKUP($C152,Tableau1[],6,0))=INT(((G$4-$D152)/VLOOKUP($C152,Tableau1[],6,0))),$C152&lt;&gt;""),"S","")),"")</f>
        <v/>
      </c>
      <c r="H152" s="78" t="str">
        <f>IFERROR(IF(H$4=$D152,"x",IF(AND(((H$4-$D152)/VLOOKUP($C152,Tableau1[],6,0))=INT(((H$4-$D152)/VLOOKUP($C152,Tableau1[],6,0))),$C152&lt;&gt;""),"S","")),"")</f>
        <v/>
      </c>
      <c r="I152" s="78" t="str">
        <f>IFERROR(IF(I$4=$D152,"x",IF(AND(((I$4-$D152)/VLOOKUP($C152,Tableau1[],6,0))=INT(((I$4-$D152)/VLOOKUP($C152,Tableau1[],6,0))),$C152&lt;&gt;""),"S","")),"")</f>
        <v/>
      </c>
      <c r="J152" s="78" t="str">
        <f>IFERROR(IF(J$4=$D152,"x",IF(AND(((J$4-$D152)/VLOOKUP($C152,Tableau1[],6,0))=INT(((J$4-$D152)/VLOOKUP($C152,Tableau1[],6,0))),$C152&lt;&gt;""),"S","")),"")</f>
        <v/>
      </c>
      <c r="K152" s="78" t="str">
        <f>IFERROR(IF(K$4=$D152,"x",IF(AND(((K$4-$D152)/VLOOKUP($C152,Tableau1[],6,0))=INT(((K$4-$D152)/VLOOKUP($C152,Tableau1[],6,0))),$C152&lt;&gt;""),"S","")),"")</f>
        <v/>
      </c>
      <c r="L152" s="78" t="str">
        <f>IFERROR(IF(L$4=$D152,"x",IF(AND(((L$4-$D152)/VLOOKUP($C152,Tableau1[],6,0))=INT(((L$4-$D152)/VLOOKUP($C152,Tableau1[],6,0))),$C152&lt;&gt;""),"S","")),"")</f>
        <v>S</v>
      </c>
      <c r="M152" s="78" t="str">
        <f>IFERROR(IF(M$4=$D152,"x",IF(AND(((M$4-$D152)/VLOOKUP($C152,Tableau1[],6,0))=INT(((M$4-$D152)/VLOOKUP($C152,Tableau1[],6,0))),$C152&lt;&gt;""),"S","")),"")</f>
        <v/>
      </c>
      <c r="N152" s="78" t="str">
        <f>IFERROR(IF(N$4=$D152,"x",IF(AND(((N$4-$D152)/VLOOKUP($C152,Tableau1[],6,0))=INT(((N$4-$D152)/VLOOKUP($C152,Tableau1[],6,0))),$C152&lt;&gt;""),"S","")),"")</f>
        <v/>
      </c>
      <c r="O152" s="78" t="str">
        <f>IFERROR(IF(O$4=$D152,"x",IF(AND(((O$4-$D152)/VLOOKUP($C152,Tableau1[],6,0))=INT(((O$4-$D152)/VLOOKUP($C152,Tableau1[],6,0))),$C152&lt;&gt;""),"S","")),"")</f>
        <v/>
      </c>
      <c r="P152" s="78" t="str">
        <f>IFERROR(IF(P$4=$D152,"x",IF(AND(((P$4-$D152)/VLOOKUP($C152,Tableau1[],6,0))=INT(((P$4-$D152)/VLOOKUP($C152,Tableau1[],6,0))),$C152&lt;&gt;""),"S","")),"")</f>
        <v/>
      </c>
      <c r="Q152" s="78" t="str">
        <f>IFERROR(IF(Q$4=$D152,"x",IF(AND(((Q$4-$D152)/VLOOKUP($C152,Tableau1[],6,0))=INT(((Q$4-$D152)/VLOOKUP($C152,Tableau1[],6,0))),$C152&lt;&gt;""),"S","")),"")</f>
        <v/>
      </c>
      <c r="R152" s="78" t="str">
        <f>IFERROR(IF(R$4=$D152,"x",IF(AND(((R$4-$D152)/VLOOKUP($C152,Tableau1[],6,0))=INT(((R$4-$D152)/VLOOKUP($C152,Tableau1[],6,0))),$C152&lt;&gt;""),"S","")),"")</f>
        <v/>
      </c>
      <c r="S152" s="78" t="str">
        <f>IFERROR(IF(S$4=$D152,"x",IF(AND(((S$4-$D152)/VLOOKUP($C152,Tableau1[],6,0))=INT(((S$4-$D152)/VLOOKUP($C152,Tableau1[],6,0))),$C152&lt;&gt;""),"S","")),"")</f>
        <v>S</v>
      </c>
      <c r="T152" s="78" t="str">
        <f>IFERROR(IF(T$4=$D152,"x",IF(AND(((T$4-$D152)/VLOOKUP($C152,Tableau1[],6,0))=INT(((T$4-$D152)/VLOOKUP($C152,Tableau1[],6,0))),$C152&lt;&gt;""),"S","")),"")</f>
        <v/>
      </c>
      <c r="U152" s="78" t="str">
        <f>IFERROR(IF(U$4=$D152,"x",IF(AND(((U$4-$D152)/VLOOKUP($C152,Tableau1[],6,0))=INT(((U$4-$D152)/VLOOKUP($C152,Tableau1[],6,0))),$C152&lt;&gt;""),"S","")),"")</f>
        <v/>
      </c>
      <c r="V152" s="78" t="str">
        <f>IFERROR(IF(V$4=$D152,"x",IF(AND(((V$4-$D152)/VLOOKUP($C152,Tableau1[],6,0))=INT(((V$4-$D152)/VLOOKUP($C152,Tableau1[],6,0))),$C152&lt;&gt;""),"S","")),"")</f>
        <v/>
      </c>
      <c r="W152" s="78" t="str">
        <f>IFERROR(IF(W$4=$D152,"x",IF(AND(((W$4-$D152)/VLOOKUP($C152,Tableau1[],6,0))=INT(((W$4-$D152)/VLOOKUP($C152,Tableau1[],6,0))),$C152&lt;&gt;""),"S","")),"")</f>
        <v/>
      </c>
      <c r="X152" s="78" t="str">
        <f>IFERROR(IF(X$4=$D152,"x",IF(AND(((X$4-$D152)/VLOOKUP($C152,Tableau1[],6,0))=INT(((X$4-$D152)/VLOOKUP($C152,Tableau1[],6,0))),$C152&lt;&gt;""),"S","")),"")</f>
        <v/>
      </c>
      <c r="Y152" s="78" t="str">
        <f>IFERROR(IF(Y$4=$D152,"x",IF(AND(((Y$4-$D152)/VLOOKUP($C152,Tableau1[],6,0))=INT(((Y$4-$D152)/VLOOKUP($C152,Tableau1[],6,0))),$C152&lt;&gt;""),"S","")),"")</f>
        <v/>
      </c>
      <c r="Z152" s="78" t="str">
        <f>IFERROR(IF(Z$4=$D152,"x",IF(AND(((Z$4-$D152)/VLOOKUP($C152,Tableau1[],6,0))=INT(((Z$4-$D152)/VLOOKUP($C152,Tableau1[],6,0))),$C152&lt;&gt;""),"S","")),"")</f>
        <v>S</v>
      </c>
      <c r="AA152" s="78" t="str">
        <f>IFERROR(IF(AA$4=$D152,"x",IF(AND(((AA$4-$D152)/VLOOKUP($C152,Tableau1[],6,0))=INT(((AA$4-$D152)/VLOOKUP($C152,Tableau1[],6,0))),$C152&lt;&gt;""),"S","")),"")</f>
        <v/>
      </c>
      <c r="AB152" s="78" t="str">
        <f>IFERROR(IF(AB$4=$D152,"x",IF(AND(((AB$4-$D152)/VLOOKUP($C152,Tableau1[],6,0))=INT(((AB$4-$D152)/VLOOKUP($C152,Tableau1[],6,0))),$C152&lt;&gt;""),"S","")),"")</f>
        <v/>
      </c>
      <c r="AC152" s="78" t="str">
        <f>IFERROR(IF(AC$4=$D152,"x",IF(AND(((AC$4-$D152)/VLOOKUP($C152,Tableau1[],6,0))=INT(((AC$4-$D152)/VLOOKUP($C152,Tableau1[],6,0))),$C152&lt;&gt;""),"S","")),"")</f>
        <v/>
      </c>
      <c r="AD152" s="78" t="str">
        <f>IFERROR(IF(AD$4=$D152,"x",IF(AND(((AD$4-$D152)/VLOOKUP($C152,Tableau1[],6,0))=INT(((AD$4-$D152)/VLOOKUP($C152,Tableau1[],6,0))),$C152&lt;&gt;""),"S","")),"")</f>
        <v/>
      </c>
      <c r="AE152" s="78" t="str">
        <f>IFERROR(IF(AE$4=$D152,"x",IF(AND(((AE$4-$D152)/VLOOKUP($C152,Tableau1[],6,0))=INT(((AE$4-$D152)/VLOOKUP($C152,Tableau1[],6,0))),$C152&lt;&gt;""),"S","")),"")</f>
        <v/>
      </c>
      <c r="AF152" s="78" t="str">
        <f>IFERROR(IF(AF$4=$D152,"x",IF(AND(((AF$4-$D152)/VLOOKUP($C152,Tableau1[],6,0))=INT(((AF$4-$D152)/VLOOKUP($C152,Tableau1[],6,0))),$C152&lt;&gt;""),"S","")),"")</f>
        <v/>
      </c>
      <c r="AG152" s="78" t="str">
        <f>IFERROR(IF(AG$4=$D152,"x",IF(AND(((AG$4-$D152)/VLOOKUP($C152,Tableau1[],6,0))=INT(((AG$4-$D152)/VLOOKUP($C152,Tableau1[],6,0))),$C152&lt;&gt;""),"S","")),"")</f>
        <v>S</v>
      </c>
      <c r="AH152" s="91" t="str">
        <f>IFERROR(IF(AH$4=$D152,"x",IF(AND(((AH$4-$D152)/VLOOKUP($C152,Tableau1[],6,0))=INT(((AH$4-$D152)/VLOOKUP($C152,Tableau1[],6,0))),$C152&lt;&gt;""),"S","")),"")</f>
        <v/>
      </c>
    </row>
    <row r="153" spans="1:34" x14ac:dyDescent="0.25">
      <c r="A153" s="95"/>
      <c r="B153" s="41"/>
      <c r="C153" s="5" t="s">
        <v>100</v>
      </c>
      <c r="D153" s="15">
        <f>IF(ISBLANK(C153),0,VLOOKUP(C153,Tableau1[],2,0))</f>
        <v>0</v>
      </c>
      <c r="E153" s="14">
        <f>IF(ISBLANK(C153),0,VLOOKUP(C153,Tableau1[],7,0))</f>
        <v>5</v>
      </c>
      <c r="F153" s="21">
        <f t="shared" si="11"/>
        <v>2.1666666666666667E-5</v>
      </c>
      <c r="G153" s="76" t="str">
        <f>IFERROR(IF(G$4=$D153,"x",IF(AND(((G$4-$D153)/VLOOKUP($C153,Tableau1[],6,0))=INT(((G$4-$D153)/VLOOKUP($C153,Tableau1[],6,0))),$C153&lt;&gt;""),"S","")),"")</f>
        <v/>
      </c>
      <c r="H153" s="74" t="str">
        <f>IFERROR(IF(H$4=$D153,"x",IF(AND(((H$4-$D153)/VLOOKUP($C153,Tableau1[],6,0))=INT(((H$4-$D153)/VLOOKUP($C153,Tableau1[],6,0))),$C153&lt;&gt;""),"S","")),"")</f>
        <v/>
      </c>
      <c r="I153" s="74" t="str">
        <f>IFERROR(IF(I$4=$D153,"x",IF(AND(((I$4-$D153)/VLOOKUP($C153,Tableau1[],6,0))=INT(((I$4-$D153)/VLOOKUP($C153,Tableau1[],6,0))),$C153&lt;&gt;""),"S","")),"")</f>
        <v/>
      </c>
      <c r="J153" s="74" t="str">
        <f>IFERROR(IF(J$4=$D153,"x",IF(AND(((J$4-$D153)/VLOOKUP($C153,Tableau1[],6,0))=INT(((J$4-$D153)/VLOOKUP($C153,Tableau1[],6,0))),$C153&lt;&gt;""),"S","")),"")</f>
        <v/>
      </c>
      <c r="K153" s="74" t="str">
        <f>IFERROR(IF(K$4=$D153,"x",IF(AND(((K$4-$D153)/VLOOKUP($C153,Tableau1[],6,0))=INT(((K$4-$D153)/VLOOKUP($C153,Tableau1[],6,0))),$C153&lt;&gt;""),"S","")),"")</f>
        <v/>
      </c>
      <c r="L153" s="74" t="str">
        <f>IFERROR(IF(L$4=$D153,"x",IF(AND(((L$4-$D153)/VLOOKUP($C153,Tableau1[],6,0))=INT(((L$4-$D153)/VLOOKUP($C153,Tableau1[],6,0))),$C153&lt;&gt;""),"S","")),"")</f>
        <v>S</v>
      </c>
      <c r="M153" s="74" t="str">
        <f>IFERROR(IF(M$4=$D153,"x",IF(AND(((M$4-$D153)/VLOOKUP($C153,Tableau1[],6,0))=INT(((M$4-$D153)/VLOOKUP($C153,Tableau1[],6,0))),$C153&lt;&gt;""),"S","")),"")</f>
        <v/>
      </c>
      <c r="N153" s="74" t="str">
        <f>IFERROR(IF(N$4=$D153,"x",IF(AND(((N$4-$D153)/VLOOKUP($C153,Tableau1[],6,0))=INT(((N$4-$D153)/VLOOKUP($C153,Tableau1[],6,0))),$C153&lt;&gt;""),"S","")),"")</f>
        <v/>
      </c>
      <c r="O153" s="74" t="str">
        <f>IFERROR(IF(O$4=$D153,"x",IF(AND(((O$4-$D153)/VLOOKUP($C153,Tableau1[],6,0))=INT(((O$4-$D153)/VLOOKUP($C153,Tableau1[],6,0))),$C153&lt;&gt;""),"S","")),"")</f>
        <v/>
      </c>
      <c r="P153" s="74" t="str">
        <f>IFERROR(IF(P$4=$D153,"x",IF(AND(((P$4-$D153)/VLOOKUP($C153,Tableau1[],6,0))=INT(((P$4-$D153)/VLOOKUP($C153,Tableau1[],6,0))),$C153&lt;&gt;""),"S","")),"")</f>
        <v/>
      </c>
      <c r="Q153" s="74" t="str">
        <f>IFERROR(IF(Q$4=$D153,"x",IF(AND(((Q$4-$D153)/VLOOKUP($C153,Tableau1[],6,0))=INT(((Q$4-$D153)/VLOOKUP($C153,Tableau1[],6,0))),$C153&lt;&gt;""),"S","")),"")</f>
        <v/>
      </c>
      <c r="R153" s="74" t="str">
        <f>IFERROR(IF(R$4=$D153,"x",IF(AND(((R$4-$D153)/VLOOKUP($C153,Tableau1[],6,0))=INT(((R$4-$D153)/VLOOKUP($C153,Tableau1[],6,0))),$C153&lt;&gt;""),"S","")),"")</f>
        <v/>
      </c>
      <c r="S153" s="74" t="str">
        <f>IFERROR(IF(S$4=$D153,"x",IF(AND(((S$4-$D153)/VLOOKUP($C153,Tableau1[],6,0))=INT(((S$4-$D153)/VLOOKUP($C153,Tableau1[],6,0))),$C153&lt;&gt;""),"S","")),"")</f>
        <v>S</v>
      </c>
      <c r="T153" s="74" t="str">
        <f>IFERROR(IF(T$4=$D153,"x",IF(AND(((T$4-$D153)/VLOOKUP($C153,Tableau1[],6,0))=INT(((T$4-$D153)/VLOOKUP($C153,Tableau1[],6,0))),$C153&lt;&gt;""),"S","")),"")</f>
        <v/>
      </c>
      <c r="U153" s="74" t="str">
        <f>IFERROR(IF(U$4=$D153,"x",IF(AND(((U$4-$D153)/VLOOKUP($C153,Tableau1[],6,0))=INT(((U$4-$D153)/VLOOKUP($C153,Tableau1[],6,0))),$C153&lt;&gt;""),"S","")),"")</f>
        <v/>
      </c>
      <c r="V153" s="74" t="str">
        <f>IFERROR(IF(V$4=$D153,"x",IF(AND(((V$4-$D153)/VLOOKUP($C153,Tableau1[],6,0))=INT(((V$4-$D153)/VLOOKUP($C153,Tableau1[],6,0))),$C153&lt;&gt;""),"S","")),"")</f>
        <v/>
      </c>
      <c r="W153" s="74" t="str">
        <f>IFERROR(IF(W$4=$D153,"x",IF(AND(((W$4-$D153)/VLOOKUP($C153,Tableau1[],6,0))=INT(((W$4-$D153)/VLOOKUP($C153,Tableau1[],6,0))),$C153&lt;&gt;""),"S","")),"")</f>
        <v/>
      </c>
      <c r="X153" s="74" t="str">
        <f>IFERROR(IF(X$4=$D153,"x",IF(AND(((X$4-$D153)/VLOOKUP($C153,Tableau1[],6,0))=INT(((X$4-$D153)/VLOOKUP($C153,Tableau1[],6,0))),$C153&lt;&gt;""),"S","")),"")</f>
        <v/>
      </c>
      <c r="Y153" s="74" t="str">
        <f>IFERROR(IF(Y$4=$D153,"x",IF(AND(((Y$4-$D153)/VLOOKUP($C153,Tableau1[],6,0))=INT(((Y$4-$D153)/VLOOKUP($C153,Tableau1[],6,0))),$C153&lt;&gt;""),"S","")),"")</f>
        <v/>
      </c>
      <c r="Z153" s="74" t="str">
        <f>IFERROR(IF(Z$4=$D153,"x",IF(AND(((Z$4-$D153)/VLOOKUP($C153,Tableau1[],6,0))=INT(((Z$4-$D153)/VLOOKUP($C153,Tableau1[],6,0))),$C153&lt;&gt;""),"S","")),"")</f>
        <v>S</v>
      </c>
      <c r="AA153" s="74" t="str">
        <f>IFERROR(IF(AA$4=$D153,"x",IF(AND(((AA$4-$D153)/VLOOKUP($C153,Tableau1[],6,0))=INT(((AA$4-$D153)/VLOOKUP($C153,Tableau1[],6,0))),$C153&lt;&gt;""),"S","")),"")</f>
        <v/>
      </c>
      <c r="AB153" s="74" t="str">
        <f>IFERROR(IF(AB$4=$D153,"x",IF(AND(((AB$4-$D153)/VLOOKUP($C153,Tableau1[],6,0))=INT(((AB$4-$D153)/VLOOKUP($C153,Tableau1[],6,0))),$C153&lt;&gt;""),"S","")),"")</f>
        <v/>
      </c>
      <c r="AC153" s="74" t="str">
        <f>IFERROR(IF(AC$4=$D153,"x",IF(AND(((AC$4-$D153)/VLOOKUP($C153,Tableau1[],6,0))=INT(((AC$4-$D153)/VLOOKUP($C153,Tableau1[],6,0))),$C153&lt;&gt;""),"S","")),"")</f>
        <v/>
      </c>
      <c r="AD153" s="74" t="str">
        <f>IFERROR(IF(AD$4=$D153,"x",IF(AND(((AD$4-$D153)/VLOOKUP($C153,Tableau1[],6,0))=INT(((AD$4-$D153)/VLOOKUP($C153,Tableau1[],6,0))),$C153&lt;&gt;""),"S","")),"")</f>
        <v/>
      </c>
      <c r="AE153" s="74" t="str">
        <f>IFERROR(IF(AE$4=$D153,"x",IF(AND(((AE$4-$D153)/VLOOKUP($C153,Tableau1[],6,0))=INT(((AE$4-$D153)/VLOOKUP($C153,Tableau1[],6,0))),$C153&lt;&gt;""),"S","")),"")</f>
        <v/>
      </c>
      <c r="AF153" s="74" t="str">
        <f>IFERROR(IF(AF$4=$D153,"x",IF(AND(((AF$4-$D153)/VLOOKUP($C153,Tableau1[],6,0))=INT(((AF$4-$D153)/VLOOKUP($C153,Tableau1[],6,0))),$C153&lt;&gt;""),"S","")),"")</f>
        <v/>
      </c>
      <c r="AG153" s="74" t="str">
        <f>IFERROR(IF(AG$4=$D153,"x",IF(AND(((AG$4-$D153)/VLOOKUP($C153,Tableau1[],6,0))=INT(((AG$4-$D153)/VLOOKUP($C153,Tableau1[],6,0))),$C153&lt;&gt;""),"S","")),"")</f>
        <v>S</v>
      </c>
      <c r="AH153" s="90" t="str">
        <f>IFERROR(IF(AH$4=$D153,"x",IF(AND(((AH$4-$D153)/VLOOKUP($C153,Tableau1[],6,0))=INT(((AH$4-$D153)/VLOOKUP($C153,Tableau1[],6,0))),$C153&lt;&gt;""),"S","")),"")</f>
        <v/>
      </c>
    </row>
    <row r="154" spans="1:34" x14ac:dyDescent="0.25">
      <c r="A154" s="95"/>
      <c r="B154" s="41"/>
      <c r="C154" s="5" t="s">
        <v>101</v>
      </c>
      <c r="D154" s="15">
        <f>IF(ISBLANK(C154),0,VLOOKUP(C154,Tableau1[],2,0))</f>
        <v>0</v>
      </c>
      <c r="E154" s="14">
        <f>IF(ISBLANK(C154),0,VLOOKUP(C154,Tableau1[],7,0))</f>
        <v>5</v>
      </c>
      <c r="F154" s="21">
        <f t="shared" si="11"/>
        <v>2.1666666666666667E-5</v>
      </c>
      <c r="G154" s="76" t="str">
        <f>IFERROR(IF(G$4=$D154,"x",IF(AND(((G$4-$D154)/VLOOKUP($C154,Tableau1[],6,0))=INT(((G$4-$D154)/VLOOKUP($C154,Tableau1[],6,0))),$C154&lt;&gt;""),"S","")),"")</f>
        <v/>
      </c>
      <c r="H154" s="74" t="str">
        <f>IFERROR(IF(H$4=$D154,"x",IF(AND(((H$4-$D154)/VLOOKUP($C154,Tableau1[],6,0))=INT(((H$4-$D154)/VLOOKUP($C154,Tableau1[],6,0))),$C154&lt;&gt;""),"S","")),"")</f>
        <v/>
      </c>
      <c r="I154" s="74" t="str">
        <f>IFERROR(IF(I$4=$D154,"x",IF(AND(((I$4-$D154)/VLOOKUP($C154,Tableau1[],6,0))=INT(((I$4-$D154)/VLOOKUP($C154,Tableau1[],6,0))),$C154&lt;&gt;""),"S","")),"")</f>
        <v/>
      </c>
      <c r="J154" s="74" t="str">
        <f>IFERROR(IF(J$4=$D154,"x",IF(AND(((J$4-$D154)/VLOOKUP($C154,Tableau1[],6,0))=INT(((J$4-$D154)/VLOOKUP($C154,Tableau1[],6,0))),$C154&lt;&gt;""),"S","")),"")</f>
        <v/>
      </c>
      <c r="K154" s="74" t="str">
        <f>IFERROR(IF(K$4=$D154,"x",IF(AND(((K$4-$D154)/VLOOKUP($C154,Tableau1[],6,0))=INT(((K$4-$D154)/VLOOKUP($C154,Tableau1[],6,0))),$C154&lt;&gt;""),"S","")),"")</f>
        <v/>
      </c>
      <c r="L154" s="74" t="str">
        <f>IFERROR(IF(L$4=$D154,"x",IF(AND(((L$4-$D154)/VLOOKUP($C154,Tableau1[],6,0))=INT(((L$4-$D154)/VLOOKUP($C154,Tableau1[],6,0))),$C154&lt;&gt;""),"S","")),"")</f>
        <v>S</v>
      </c>
      <c r="M154" s="74" t="str">
        <f>IFERROR(IF(M$4=$D154,"x",IF(AND(((M$4-$D154)/VLOOKUP($C154,Tableau1[],6,0))=INT(((M$4-$D154)/VLOOKUP($C154,Tableau1[],6,0))),$C154&lt;&gt;""),"S","")),"")</f>
        <v/>
      </c>
      <c r="N154" s="74" t="str">
        <f>IFERROR(IF(N$4=$D154,"x",IF(AND(((N$4-$D154)/VLOOKUP($C154,Tableau1[],6,0))=INT(((N$4-$D154)/VLOOKUP($C154,Tableau1[],6,0))),$C154&lt;&gt;""),"S","")),"")</f>
        <v/>
      </c>
      <c r="O154" s="74" t="str">
        <f>IFERROR(IF(O$4=$D154,"x",IF(AND(((O$4-$D154)/VLOOKUP($C154,Tableau1[],6,0))=INT(((O$4-$D154)/VLOOKUP($C154,Tableau1[],6,0))),$C154&lt;&gt;""),"S","")),"")</f>
        <v/>
      </c>
      <c r="P154" s="74" t="str">
        <f>IFERROR(IF(P$4=$D154,"x",IF(AND(((P$4-$D154)/VLOOKUP($C154,Tableau1[],6,0))=INT(((P$4-$D154)/VLOOKUP($C154,Tableau1[],6,0))),$C154&lt;&gt;""),"S","")),"")</f>
        <v/>
      </c>
      <c r="Q154" s="74" t="str">
        <f>IFERROR(IF(Q$4=$D154,"x",IF(AND(((Q$4-$D154)/VLOOKUP($C154,Tableau1[],6,0))=INT(((Q$4-$D154)/VLOOKUP($C154,Tableau1[],6,0))),$C154&lt;&gt;""),"S","")),"")</f>
        <v/>
      </c>
      <c r="R154" s="74" t="str">
        <f>IFERROR(IF(R$4=$D154,"x",IF(AND(((R$4-$D154)/VLOOKUP($C154,Tableau1[],6,0))=INT(((R$4-$D154)/VLOOKUP($C154,Tableau1[],6,0))),$C154&lt;&gt;""),"S","")),"")</f>
        <v/>
      </c>
      <c r="S154" s="74" t="str">
        <f>IFERROR(IF(S$4=$D154,"x",IF(AND(((S$4-$D154)/VLOOKUP($C154,Tableau1[],6,0))=INT(((S$4-$D154)/VLOOKUP($C154,Tableau1[],6,0))),$C154&lt;&gt;""),"S","")),"")</f>
        <v>S</v>
      </c>
      <c r="T154" s="74" t="str">
        <f>IFERROR(IF(T$4=$D154,"x",IF(AND(((T$4-$D154)/VLOOKUP($C154,Tableau1[],6,0))=INT(((T$4-$D154)/VLOOKUP($C154,Tableau1[],6,0))),$C154&lt;&gt;""),"S","")),"")</f>
        <v/>
      </c>
      <c r="U154" s="74" t="str">
        <f>IFERROR(IF(U$4=$D154,"x",IF(AND(((U$4-$D154)/VLOOKUP($C154,Tableau1[],6,0))=INT(((U$4-$D154)/VLOOKUP($C154,Tableau1[],6,0))),$C154&lt;&gt;""),"S","")),"")</f>
        <v/>
      </c>
      <c r="V154" s="74" t="str">
        <f>IFERROR(IF(V$4=$D154,"x",IF(AND(((V$4-$D154)/VLOOKUP($C154,Tableau1[],6,0))=INT(((V$4-$D154)/VLOOKUP($C154,Tableau1[],6,0))),$C154&lt;&gt;""),"S","")),"")</f>
        <v/>
      </c>
      <c r="W154" s="74" t="str">
        <f>IFERROR(IF(W$4=$D154,"x",IF(AND(((W$4-$D154)/VLOOKUP($C154,Tableau1[],6,0))=INT(((W$4-$D154)/VLOOKUP($C154,Tableau1[],6,0))),$C154&lt;&gt;""),"S","")),"")</f>
        <v/>
      </c>
      <c r="X154" s="74" t="str">
        <f>IFERROR(IF(X$4=$D154,"x",IF(AND(((X$4-$D154)/VLOOKUP($C154,Tableau1[],6,0))=INT(((X$4-$D154)/VLOOKUP($C154,Tableau1[],6,0))),$C154&lt;&gt;""),"S","")),"")</f>
        <v/>
      </c>
      <c r="Y154" s="74" t="str">
        <f>IFERROR(IF(Y$4=$D154,"x",IF(AND(((Y$4-$D154)/VLOOKUP($C154,Tableau1[],6,0))=INT(((Y$4-$D154)/VLOOKUP($C154,Tableau1[],6,0))),$C154&lt;&gt;""),"S","")),"")</f>
        <v/>
      </c>
      <c r="Z154" s="74" t="str">
        <f>IFERROR(IF(Z$4=$D154,"x",IF(AND(((Z$4-$D154)/VLOOKUP($C154,Tableau1[],6,0))=INT(((Z$4-$D154)/VLOOKUP($C154,Tableau1[],6,0))),$C154&lt;&gt;""),"S","")),"")</f>
        <v>S</v>
      </c>
      <c r="AA154" s="74" t="str">
        <f>IFERROR(IF(AA$4=$D154,"x",IF(AND(((AA$4-$D154)/VLOOKUP($C154,Tableau1[],6,0))=INT(((AA$4-$D154)/VLOOKUP($C154,Tableau1[],6,0))),$C154&lt;&gt;""),"S","")),"")</f>
        <v/>
      </c>
      <c r="AB154" s="74" t="str">
        <f>IFERROR(IF(AB$4=$D154,"x",IF(AND(((AB$4-$D154)/VLOOKUP($C154,Tableau1[],6,0))=INT(((AB$4-$D154)/VLOOKUP($C154,Tableau1[],6,0))),$C154&lt;&gt;""),"S","")),"")</f>
        <v/>
      </c>
      <c r="AC154" s="74" t="str">
        <f>IFERROR(IF(AC$4=$D154,"x",IF(AND(((AC$4-$D154)/VLOOKUP($C154,Tableau1[],6,0))=INT(((AC$4-$D154)/VLOOKUP($C154,Tableau1[],6,0))),$C154&lt;&gt;""),"S","")),"")</f>
        <v/>
      </c>
      <c r="AD154" s="74" t="str">
        <f>IFERROR(IF(AD$4=$D154,"x",IF(AND(((AD$4-$D154)/VLOOKUP($C154,Tableau1[],6,0))=INT(((AD$4-$D154)/VLOOKUP($C154,Tableau1[],6,0))),$C154&lt;&gt;""),"S","")),"")</f>
        <v/>
      </c>
      <c r="AE154" s="74" t="str">
        <f>IFERROR(IF(AE$4=$D154,"x",IF(AND(((AE$4-$D154)/VLOOKUP($C154,Tableau1[],6,0))=INT(((AE$4-$D154)/VLOOKUP($C154,Tableau1[],6,0))),$C154&lt;&gt;""),"S","")),"")</f>
        <v/>
      </c>
      <c r="AF154" s="74" t="str">
        <f>IFERROR(IF(AF$4=$D154,"x",IF(AND(((AF$4-$D154)/VLOOKUP($C154,Tableau1[],6,0))=INT(((AF$4-$D154)/VLOOKUP($C154,Tableau1[],6,0))),$C154&lt;&gt;""),"S","")),"")</f>
        <v/>
      </c>
      <c r="AG154" s="74" t="str">
        <f>IFERROR(IF(AG$4=$D154,"x",IF(AND(((AG$4-$D154)/VLOOKUP($C154,Tableau1[],6,0))=INT(((AG$4-$D154)/VLOOKUP($C154,Tableau1[],6,0))),$C154&lt;&gt;""),"S","")),"")</f>
        <v>S</v>
      </c>
      <c r="AH154" s="90" t="str">
        <f>IFERROR(IF(AH$4=$D154,"x",IF(AND(((AH$4-$D154)/VLOOKUP($C154,Tableau1[],6,0))=INT(((AH$4-$D154)/VLOOKUP($C154,Tableau1[],6,0))),$C154&lt;&gt;""),"S","")),"")</f>
        <v/>
      </c>
    </row>
    <row r="155" spans="1:34" x14ac:dyDescent="0.25">
      <c r="A155" s="95"/>
      <c r="B155" s="41"/>
      <c r="C155" s="5" t="s">
        <v>102</v>
      </c>
      <c r="D155" s="15">
        <f>IF(ISBLANK(C155),0,VLOOKUP(C155,Tableau1[],2,0))</f>
        <v>0</v>
      </c>
      <c r="E155" s="14">
        <f>IF(ISBLANK(C155),0,VLOOKUP(C155,Tableau1[],7,0))</f>
        <v>5</v>
      </c>
      <c r="F155" s="21">
        <f t="shared" si="11"/>
        <v>2.1666666666666667E-5</v>
      </c>
      <c r="G155" s="76" t="str">
        <f>IFERROR(IF(G$4=$D155,"x",IF(AND(((G$4-$D155)/VLOOKUP($C155,Tableau1[],6,0))=INT(((G$4-$D155)/VLOOKUP($C155,Tableau1[],6,0))),$C155&lt;&gt;""),"S","")),"")</f>
        <v/>
      </c>
      <c r="H155" s="74" t="str">
        <f>IFERROR(IF(H$4=$D155,"x",IF(AND(((H$4-$D155)/VLOOKUP($C155,Tableau1[],6,0))=INT(((H$4-$D155)/VLOOKUP($C155,Tableau1[],6,0))),$C155&lt;&gt;""),"S","")),"")</f>
        <v/>
      </c>
      <c r="I155" s="74" t="str">
        <f>IFERROR(IF(I$4=$D155,"x",IF(AND(((I$4-$D155)/VLOOKUP($C155,Tableau1[],6,0))=INT(((I$4-$D155)/VLOOKUP($C155,Tableau1[],6,0))),$C155&lt;&gt;""),"S","")),"")</f>
        <v/>
      </c>
      <c r="J155" s="74" t="str">
        <f>IFERROR(IF(J$4=$D155,"x",IF(AND(((J$4-$D155)/VLOOKUP($C155,Tableau1[],6,0))=INT(((J$4-$D155)/VLOOKUP($C155,Tableau1[],6,0))),$C155&lt;&gt;""),"S","")),"")</f>
        <v/>
      </c>
      <c r="K155" s="74" t="str">
        <f>IFERROR(IF(K$4=$D155,"x",IF(AND(((K$4-$D155)/VLOOKUP($C155,Tableau1[],6,0))=INT(((K$4-$D155)/VLOOKUP($C155,Tableau1[],6,0))),$C155&lt;&gt;""),"S","")),"")</f>
        <v/>
      </c>
      <c r="L155" s="74" t="str">
        <f>IFERROR(IF(L$4=$D155,"x",IF(AND(((L$4-$D155)/VLOOKUP($C155,Tableau1[],6,0))=INT(((L$4-$D155)/VLOOKUP($C155,Tableau1[],6,0))),$C155&lt;&gt;""),"S","")),"")</f>
        <v>S</v>
      </c>
      <c r="M155" s="74" t="str">
        <f>IFERROR(IF(M$4=$D155,"x",IF(AND(((M$4-$D155)/VLOOKUP($C155,Tableau1[],6,0))=INT(((M$4-$D155)/VLOOKUP($C155,Tableau1[],6,0))),$C155&lt;&gt;""),"S","")),"")</f>
        <v/>
      </c>
      <c r="N155" s="74" t="str">
        <f>IFERROR(IF(N$4=$D155,"x",IF(AND(((N$4-$D155)/VLOOKUP($C155,Tableau1[],6,0))=INT(((N$4-$D155)/VLOOKUP($C155,Tableau1[],6,0))),$C155&lt;&gt;""),"S","")),"")</f>
        <v/>
      </c>
      <c r="O155" s="74" t="str">
        <f>IFERROR(IF(O$4=$D155,"x",IF(AND(((O$4-$D155)/VLOOKUP($C155,Tableau1[],6,0))=INT(((O$4-$D155)/VLOOKUP($C155,Tableau1[],6,0))),$C155&lt;&gt;""),"S","")),"")</f>
        <v/>
      </c>
      <c r="P155" s="74" t="str">
        <f>IFERROR(IF(P$4=$D155,"x",IF(AND(((P$4-$D155)/VLOOKUP($C155,Tableau1[],6,0))=INT(((P$4-$D155)/VLOOKUP($C155,Tableau1[],6,0))),$C155&lt;&gt;""),"S","")),"")</f>
        <v/>
      </c>
      <c r="Q155" s="74" t="str">
        <f>IFERROR(IF(Q$4=$D155,"x",IF(AND(((Q$4-$D155)/VLOOKUP($C155,Tableau1[],6,0))=INT(((Q$4-$D155)/VLOOKUP($C155,Tableau1[],6,0))),$C155&lt;&gt;""),"S","")),"")</f>
        <v/>
      </c>
      <c r="R155" s="74" t="str">
        <f>IFERROR(IF(R$4=$D155,"x",IF(AND(((R$4-$D155)/VLOOKUP($C155,Tableau1[],6,0))=INT(((R$4-$D155)/VLOOKUP($C155,Tableau1[],6,0))),$C155&lt;&gt;""),"S","")),"")</f>
        <v/>
      </c>
      <c r="S155" s="74" t="str">
        <f>IFERROR(IF(S$4=$D155,"x",IF(AND(((S$4-$D155)/VLOOKUP($C155,Tableau1[],6,0))=INT(((S$4-$D155)/VLOOKUP($C155,Tableau1[],6,0))),$C155&lt;&gt;""),"S","")),"")</f>
        <v>S</v>
      </c>
      <c r="T155" s="74" t="str">
        <f>IFERROR(IF(T$4=$D155,"x",IF(AND(((T$4-$D155)/VLOOKUP($C155,Tableau1[],6,0))=INT(((T$4-$D155)/VLOOKUP($C155,Tableau1[],6,0))),$C155&lt;&gt;""),"S","")),"")</f>
        <v/>
      </c>
      <c r="U155" s="74" t="str">
        <f>IFERROR(IF(U$4=$D155,"x",IF(AND(((U$4-$D155)/VLOOKUP($C155,Tableau1[],6,0))=INT(((U$4-$D155)/VLOOKUP($C155,Tableau1[],6,0))),$C155&lt;&gt;""),"S","")),"")</f>
        <v/>
      </c>
      <c r="V155" s="74" t="str">
        <f>IFERROR(IF(V$4=$D155,"x",IF(AND(((V$4-$D155)/VLOOKUP($C155,Tableau1[],6,0))=INT(((V$4-$D155)/VLOOKUP($C155,Tableau1[],6,0))),$C155&lt;&gt;""),"S","")),"")</f>
        <v/>
      </c>
      <c r="W155" s="74" t="str">
        <f>IFERROR(IF(W$4=$D155,"x",IF(AND(((W$4-$D155)/VLOOKUP($C155,Tableau1[],6,0))=INT(((W$4-$D155)/VLOOKUP($C155,Tableau1[],6,0))),$C155&lt;&gt;""),"S","")),"")</f>
        <v/>
      </c>
      <c r="X155" s="74" t="str">
        <f>IFERROR(IF(X$4=$D155,"x",IF(AND(((X$4-$D155)/VLOOKUP($C155,Tableau1[],6,0))=INT(((X$4-$D155)/VLOOKUP($C155,Tableau1[],6,0))),$C155&lt;&gt;""),"S","")),"")</f>
        <v/>
      </c>
      <c r="Y155" s="74" t="str">
        <f>IFERROR(IF(Y$4=$D155,"x",IF(AND(((Y$4-$D155)/VLOOKUP($C155,Tableau1[],6,0))=INT(((Y$4-$D155)/VLOOKUP($C155,Tableau1[],6,0))),$C155&lt;&gt;""),"S","")),"")</f>
        <v/>
      </c>
      <c r="Z155" s="74" t="str">
        <f>IFERROR(IF(Z$4=$D155,"x",IF(AND(((Z$4-$D155)/VLOOKUP($C155,Tableau1[],6,0))=INT(((Z$4-$D155)/VLOOKUP($C155,Tableau1[],6,0))),$C155&lt;&gt;""),"S","")),"")</f>
        <v>S</v>
      </c>
      <c r="AA155" s="74" t="str">
        <f>IFERROR(IF(AA$4=$D155,"x",IF(AND(((AA$4-$D155)/VLOOKUP($C155,Tableau1[],6,0))=INT(((AA$4-$D155)/VLOOKUP($C155,Tableau1[],6,0))),$C155&lt;&gt;""),"S","")),"")</f>
        <v/>
      </c>
      <c r="AB155" s="74" t="str">
        <f>IFERROR(IF(AB$4=$D155,"x",IF(AND(((AB$4-$D155)/VLOOKUP($C155,Tableau1[],6,0))=INT(((AB$4-$D155)/VLOOKUP($C155,Tableau1[],6,0))),$C155&lt;&gt;""),"S","")),"")</f>
        <v/>
      </c>
      <c r="AC155" s="74" t="str">
        <f>IFERROR(IF(AC$4=$D155,"x",IF(AND(((AC$4-$D155)/VLOOKUP($C155,Tableau1[],6,0))=INT(((AC$4-$D155)/VLOOKUP($C155,Tableau1[],6,0))),$C155&lt;&gt;""),"S","")),"")</f>
        <v/>
      </c>
      <c r="AD155" s="74" t="str">
        <f>IFERROR(IF(AD$4=$D155,"x",IF(AND(((AD$4-$D155)/VLOOKUP($C155,Tableau1[],6,0))=INT(((AD$4-$D155)/VLOOKUP($C155,Tableau1[],6,0))),$C155&lt;&gt;""),"S","")),"")</f>
        <v/>
      </c>
      <c r="AE155" s="74" t="str">
        <f>IFERROR(IF(AE$4=$D155,"x",IF(AND(((AE$4-$D155)/VLOOKUP($C155,Tableau1[],6,0))=INT(((AE$4-$D155)/VLOOKUP($C155,Tableau1[],6,0))),$C155&lt;&gt;""),"S","")),"")</f>
        <v/>
      </c>
      <c r="AF155" s="74" t="str">
        <f>IFERROR(IF(AF$4=$D155,"x",IF(AND(((AF$4-$D155)/VLOOKUP($C155,Tableau1[],6,0))=INT(((AF$4-$D155)/VLOOKUP($C155,Tableau1[],6,0))),$C155&lt;&gt;""),"S","")),"")</f>
        <v/>
      </c>
      <c r="AG155" s="74" t="str">
        <f>IFERROR(IF(AG$4=$D155,"x",IF(AND(((AG$4-$D155)/VLOOKUP($C155,Tableau1[],6,0))=INT(((AG$4-$D155)/VLOOKUP($C155,Tableau1[],6,0))),$C155&lt;&gt;""),"S","")),"")</f>
        <v>S</v>
      </c>
      <c r="AH155" s="90" t="str">
        <f>IFERROR(IF(AH$4=$D155,"x",IF(AND(((AH$4-$D155)/VLOOKUP($C155,Tableau1[],6,0))=INT(((AH$4-$D155)/VLOOKUP($C155,Tableau1[],6,0))),$C155&lt;&gt;""),"S","")),"")</f>
        <v/>
      </c>
    </row>
    <row r="156" spans="1:34" x14ac:dyDescent="0.25">
      <c r="A156" s="95"/>
      <c r="B156" s="41"/>
      <c r="C156" s="5" t="s">
        <v>103</v>
      </c>
      <c r="D156" s="15">
        <f>IF(ISBLANK(C156),0,VLOOKUP(C156,Tableau1[],2,0))</f>
        <v>0</v>
      </c>
      <c r="E156" s="14">
        <f>IF(ISBLANK(C156),0,VLOOKUP(C156,Tableau1[],7,0))</f>
        <v>5</v>
      </c>
      <c r="F156" s="21">
        <f t="shared" si="11"/>
        <v>2.1666666666666667E-5</v>
      </c>
      <c r="G156" s="76" t="str">
        <f>IFERROR(IF(G$4=$D156,"x",IF(AND(((G$4-$D156)/VLOOKUP($C156,Tableau1[],6,0))=INT(((G$4-$D156)/VLOOKUP($C156,Tableau1[],6,0))),$C156&lt;&gt;""),"S","")),"")</f>
        <v/>
      </c>
      <c r="H156" s="74" t="str">
        <f>IFERROR(IF(H$4=$D156,"x",IF(AND(((H$4-$D156)/VLOOKUP($C156,Tableau1[],6,0))=INT(((H$4-$D156)/VLOOKUP($C156,Tableau1[],6,0))),$C156&lt;&gt;""),"S","")),"")</f>
        <v/>
      </c>
      <c r="I156" s="74" t="str">
        <f>IFERROR(IF(I$4=$D156,"x",IF(AND(((I$4-$D156)/VLOOKUP($C156,Tableau1[],6,0))=INT(((I$4-$D156)/VLOOKUP($C156,Tableau1[],6,0))),$C156&lt;&gt;""),"S","")),"")</f>
        <v/>
      </c>
      <c r="J156" s="74" t="str">
        <f>IFERROR(IF(J$4=$D156,"x",IF(AND(((J$4-$D156)/VLOOKUP($C156,Tableau1[],6,0))=INT(((J$4-$D156)/VLOOKUP($C156,Tableau1[],6,0))),$C156&lt;&gt;""),"S","")),"")</f>
        <v/>
      </c>
      <c r="K156" s="74" t="str">
        <f>IFERROR(IF(K$4=$D156,"x",IF(AND(((K$4-$D156)/VLOOKUP($C156,Tableau1[],6,0))=INT(((K$4-$D156)/VLOOKUP($C156,Tableau1[],6,0))),$C156&lt;&gt;""),"S","")),"")</f>
        <v/>
      </c>
      <c r="L156" s="74" t="str">
        <f>IFERROR(IF(L$4=$D156,"x",IF(AND(((L$4-$D156)/VLOOKUP($C156,Tableau1[],6,0))=INT(((L$4-$D156)/VLOOKUP($C156,Tableau1[],6,0))),$C156&lt;&gt;""),"S","")),"")</f>
        <v>S</v>
      </c>
      <c r="M156" s="74" t="str">
        <f>IFERROR(IF(M$4=$D156,"x",IF(AND(((M$4-$D156)/VLOOKUP($C156,Tableau1[],6,0))=INT(((M$4-$D156)/VLOOKUP($C156,Tableau1[],6,0))),$C156&lt;&gt;""),"S","")),"")</f>
        <v/>
      </c>
      <c r="N156" s="74" t="str">
        <f>IFERROR(IF(N$4=$D156,"x",IF(AND(((N$4-$D156)/VLOOKUP($C156,Tableau1[],6,0))=INT(((N$4-$D156)/VLOOKUP($C156,Tableau1[],6,0))),$C156&lt;&gt;""),"S","")),"")</f>
        <v/>
      </c>
      <c r="O156" s="74" t="str">
        <f>IFERROR(IF(O$4=$D156,"x",IF(AND(((O$4-$D156)/VLOOKUP($C156,Tableau1[],6,0))=INT(((O$4-$D156)/VLOOKUP($C156,Tableau1[],6,0))),$C156&lt;&gt;""),"S","")),"")</f>
        <v/>
      </c>
      <c r="P156" s="74" t="str">
        <f>IFERROR(IF(P$4=$D156,"x",IF(AND(((P$4-$D156)/VLOOKUP($C156,Tableau1[],6,0))=INT(((P$4-$D156)/VLOOKUP($C156,Tableau1[],6,0))),$C156&lt;&gt;""),"S","")),"")</f>
        <v/>
      </c>
      <c r="Q156" s="74" t="str">
        <f>IFERROR(IF(Q$4=$D156,"x",IF(AND(((Q$4-$D156)/VLOOKUP($C156,Tableau1[],6,0))=INT(((Q$4-$D156)/VLOOKUP($C156,Tableau1[],6,0))),$C156&lt;&gt;""),"S","")),"")</f>
        <v/>
      </c>
      <c r="R156" s="74" t="str">
        <f>IFERROR(IF(R$4=$D156,"x",IF(AND(((R$4-$D156)/VLOOKUP($C156,Tableau1[],6,0))=INT(((R$4-$D156)/VLOOKUP($C156,Tableau1[],6,0))),$C156&lt;&gt;""),"S","")),"")</f>
        <v/>
      </c>
      <c r="S156" s="74" t="str">
        <f>IFERROR(IF(S$4=$D156,"x",IF(AND(((S$4-$D156)/VLOOKUP($C156,Tableau1[],6,0))=INT(((S$4-$D156)/VLOOKUP($C156,Tableau1[],6,0))),$C156&lt;&gt;""),"S","")),"")</f>
        <v>S</v>
      </c>
      <c r="T156" s="74" t="str">
        <f>IFERROR(IF(T$4=$D156,"x",IF(AND(((T$4-$D156)/VLOOKUP($C156,Tableau1[],6,0))=INT(((T$4-$D156)/VLOOKUP($C156,Tableau1[],6,0))),$C156&lt;&gt;""),"S","")),"")</f>
        <v/>
      </c>
      <c r="U156" s="74" t="str">
        <f>IFERROR(IF(U$4=$D156,"x",IF(AND(((U$4-$D156)/VLOOKUP($C156,Tableau1[],6,0))=INT(((U$4-$D156)/VLOOKUP($C156,Tableau1[],6,0))),$C156&lt;&gt;""),"S","")),"")</f>
        <v/>
      </c>
      <c r="V156" s="74" t="str">
        <f>IFERROR(IF(V$4=$D156,"x",IF(AND(((V$4-$D156)/VLOOKUP($C156,Tableau1[],6,0))=INT(((V$4-$D156)/VLOOKUP($C156,Tableau1[],6,0))),$C156&lt;&gt;""),"S","")),"")</f>
        <v/>
      </c>
      <c r="W156" s="74" t="str">
        <f>IFERROR(IF(W$4=$D156,"x",IF(AND(((W$4-$D156)/VLOOKUP($C156,Tableau1[],6,0))=INT(((W$4-$D156)/VLOOKUP($C156,Tableau1[],6,0))),$C156&lt;&gt;""),"S","")),"")</f>
        <v/>
      </c>
      <c r="X156" s="74" t="str">
        <f>IFERROR(IF(X$4=$D156,"x",IF(AND(((X$4-$D156)/VLOOKUP($C156,Tableau1[],6,0))=INT(((X$4-$D156)/VLOOKUP($C156,Tableau1[],6,0))),$C156&lt;&gt;""),"S","")),"")</f>
        <v/>
      </c>
      <c r="Y156" s="74" t="str">
        <f>IFERROR(IF(Y$4=$D156,"x",IF(AND(((Y$4-$D156)/VLOOKUP($C156,Tableau1[],6,0))=INT(((Y$4-$D156)/VLOOKUP($C156,Tableau1[],6,0))),$C156&lt;&gt;""),"S","")),"")</f>
        <v/>
      </c>
      <c r="Z156" s="74" t="str">
        <f>IFERROR(IF(Z$4=$D156,"x",IF(AND(((Z$4-$D156)/VLOOKUP($C156,Tableau1[],6,0))=INT(((Z$4-$D156)/VLOOKUP($C156,Tableau1[],6,0))),$C156&lt;&gt;""),"S","")),"")</f>
        <v>S</v>
      </c>
      <c r="AA156" s="74" t="str">
        <f>IFERROR(IF(AA$4=$D156,"x",IF(AND(((AA$4-$D156)/VLOOKUP($C156,Tableau1[],6,0))=INT(((AA$4-$D156)/VLOOKUP($C156,Tableau1[],6,0))),$C156&lt;&gt;""),"S","")),"")</f>
        <v/>
      </c>
      <c r="AB156" s="74" t="str">
        <f>IFERROR(IF(AB$4=$D156,"x",IF(AND(((AB$4-$D156)/VLOOKUP($C156,Tableau1[],6,0))=INT(((AB$4-$D156)/VLOOKUP($C156,Tableau1[],6,0))),$C156&lt;&gt;""),"S","")),"")</f>
        <v/>
      </c>
      <c r="AC156" s="74" t="str">
        <f>IFERROR(IF(AC$4=$D156,"x",IF(AND(((AC$4-$D156)/VLOOKUP($C156,Tableau1[],6,0))=INT(((AC$4-$D156)/VLOOKUP($C156,Tableau1[],6,0))),$C156&lt;&gt;""),"S","")),"")</f>
        <v/>
      </c>
      <c r="AD156" s="74" t="str">
        <f>IFERROR(IF(AD$4=$D156,"x",IF(AND(((AD$4-$D156)/VLOOKUP($C156,Tableau1[],6,0))=INT(((AD$4-$D156)/VLOOKUP($C156,Tableau1[],6,0))),$C156&lt;&gt;""),"S","")),"")</f>
        <v/>
      </c>
      <c r="AE156" s="74" t="str">
        <f>IFERROR(IF(AE$4=$D156,"x",IF(AND(((AE$4-$D156)/VLOOKUP($C156,Tableau1[],6,0))=INT(((AE$4-$D156)/VLOOKUP($C156,Tableau1[],6,0))),$C156&lt;&gt;""),"S","")),"")</f>
        <v/>
      </c>
      <c r="AF156" s="74" t="str">
        <f>IFERROR(IF(AF$4=$D156,"x",IF(AND(((AF$4-$D156)/VLOOKUP($C156,Tableau1[],6,0))=INT(((AF$4-$D156)/VLOOKUP($C156,Tableau1[],6,0))),$C156&lt;&gt;""),"S","")),"")</f>
        <v/>
      </c>
      <c r="AG156" s="74" t="str">
        <f>IFERROR(IF(AG$4=$D156,"x",IF(AND(((AG$4-$D156)/VLOOKUP($C156,Tableau1[],6,0))=INT(((AG$4-$D156)/VLOOKUP($C156,Tableau1[],6,0))),$C156&lt;&gt;""),"S","")),"")</f>
        <v>S</v>
      </c>
      <c r="AH156" s="90" t="str">
        <f>IFERROR(IF(AH$4=$D156,"x",IF(AND(((AH$4-$D156)/VLOOKUP($C156,Tableau1[],6,0))=INT(((AH$4-$D156)/VLOOKUP($C156,Tableau1[],6,0))),$C156&lt;&gt;""),"S","")),"")</f>
        <v/>
      </c>
    </row>
    <row r="157" spans="1:34" x14ac:dyDescent="0.25">
      <c r="A157" s="95"/>
      <c r="B157" s="41"/>
      <c r="C157" s="5" t="s">
        <v>104</v>
      </c>
      <c r="D157" s="15">
        <f>IF(ISBLANK(C157),0,VLOOKUP(C157,Tableau1[],2,0))</f>
        <v>0</v>
      </c>
      <c r="E157" s="14">
        <f>IF(ISBLANK(C157),0,VLOOKUP(C157,Tableau1[],7,0))</f>
        <v>1</v>
      </c>
      <c r="F157" s="21">
        <f t="shared" si="11"/>
        <v>4.3333333333333331E-6</v>
      </c>
      <c r="G157" s="76" t="str">
        <f>IFERROR(IF(G$4=$D157,"x",IF(AND(((G$4-$D157)/VLOOKUP($C157,Tableau1[],6,0))=INT(((G$4-$D157)/VLOOKUP($C157,Tableau1[],6,0))),$C157&lt;&gt;""),"S","")),"")</f>
        <v/>
      </c>
      <c r="H157" s="74" t="str">
        <f>IFERROR(IF(H$4=$D157,"x",IF(AND(((H$4-$D157)/VLOOKUP($C157,Tableau1[],6,0))=INT(((H$4-$D157)/VLOOKUP($C157,Tableau1[],6,0))),$C157&lt;&gt;""),"S","")),"")</f>
        <v/>
      </c>
      <c r="I157" s="74" t="str">
        <f>IFERROR(IF(I$4=$D157,"x",IF(AND(((I$4-$D157)/VLOOKUP($C157,Tableau1[],6,0))=INT(((I$4-$D157)/VLOOKUP($C157,Tableau1[],6,0))),$C157&lt;&gt;""),"S","")),"")</f>
        <v/>
      </c>
      <c r="J157" s="74" t="str">
        <f>IFERROR(IF(J$4=$D157,"x",IF(AND(((J$4-$D157)/VLOOKUP($C157,Tableau1[],6,0))=INT(((J$4-$D157)/VLOOKUP($C157,Tableau1[],6,0))),$C157&lt;&gt;""),"S","")),"")</f>
        <v/>
      </c>
      <c r="K157" s="74" t="str">
        <f>IFERROR(IF(K$4=$D157,"x",IF(AND(((K$4-$D157)/VLOOKUP($C157,Tableau1[],6,0))=INT(((K$4-$D157)/VLOOKUP($C157,Tableau1[],6,0))),$C157&lt;&gt;""),"S","")),"")</f>
        <v/>
      </c>
      <c r="L157" s="74" t="str">
        <f>IFERROR(IF(L$4=$D157,"x",IF(AND(((L$4-$D157)/VLOOKUP($C157,Tableau1[],6,0))=INT(((L$4-$D157)/VLOOKUP($C157,Tableau1[],6,0))),$C157&lt;&gt;""),"S","")),"")</f>
        <v>S</v>
      </c>
      <c r="M157" s="74" t="str">
        <f>IFERROR(IF(M$4=$D157,"x",IF(AND(((M$4-$D157)/VLOOKUP($C157,Tableau1[],6,0))=INT(((M$4-$D157)/VLOOKUP($C157,Tableau1[],6,0))),$C157&lt;&gt;""),"S","")),"")</f>
        <v/>
      </c>
      <c r="N157" s="74" t="str">
        <f>IFERROR(IF(N$4=$D157,"x",IF(AND(((N$4-$D157)/VLOOKUP($C157,Tableau1[],6,0))=INT(((N$4-$D157)/VLOOKUP($C157,Tableau1[],6,0))),$C157&lt;&gt;""),"S","")),"")</f>
        <v/>
      </c>
      <c r="O157" s="74" t="str">
        <f>IFERROR(IF(O$4=$D157,"x",IF(AND(((O$4-$D157)/VLOOKUP($C157,Tableau1[],6,0))=INT(((O$4-$D157)/VLOOKUP($C157,Tableau1[],6,0))),$C157&lt;&gt;""),"S","")),"")</f>
        <v/>
      </c>
      <c r="P157" s="74" t="str">
        <f>IFERROR(IF(P$4=$D157,"x",IF(AND(((P$4-$D157)/VLOOKUP($C157,Tableau1[],6,0))=INT(((P$4-$D157)/VLOOKUP($C157,Tableau1[],6,0))),$C157&lt;&gt;""),"S","")),"")</f>
        <v/>
      </c>
      <c r="Q157" s="74" t="str">
        <f>IFERROR(IF(Q$4=$D157,"x",IF(AND(((Q$4-$D157)/VLOOKUP($C157,Tableau1[],6,0))=INT(((Q$4-$D157)/VLOOKUP($C157,Tableau1[],6,0))),$C157&lt;&gt;""),"S","")),"")</f>
        <v/>
      </c>
      <c r="R157" s="74" t="str">
        <f>IFERROR(IF(R$4=$D157,"x",IF(AND(((R$4-$D157)/VLOOKUP($C157,Tableau1[],6,0))=INT(((R$4-$D157)/VLOOKUP($C157,Tableau1[],6,0))),$C157&lt;&gt;""),"S","")),"")</f>
        <v/>
      </c>
      <c r="S157" s="74" t="str">
        <f>IFERROR(IF(S$4=$D157,"x",IF(AND(((S$4-$D157)/VLOOKUP($C157,Tableau1[],6,0))=INT(((S$4-$D157)/VLOOKUP($C157,Tableau1[],6,0))),$C157&lt;&gt;""),"S","")),"")</f>
        <v>S</v>
      </c>
      <c r="T157" s="74" t="str">
        <f>IFERROR(IF(T$4=$D157,"x",IF(AND(((T$4-$D157)/VLOOKUP($C157,Tableau1[],6,0))=INT(((T$4-$D157)/VLOOKUP($C157,Tableau1[],6,0))),$C157&lt;&gt;""),"S","")),"")</f>
        <v/>
      </c>
      <c r="U157" s="74" t="str">
        <f>IFERROR(IF(U$4=$D157,"x",IF(AND(((U$4-$D157)/VLOOKUP($C157,Tableau1[],6,0))=INT(((U$4-$D157)/VLOOKUP($C157,Tableau1[],6,0))),$C157&lt;&gt;""),"S","")),"")</f>
        <v/>
      </c>
      <c r="V157" s="74" t="str">
        <f>IFERROR(IF(V$4=$D157,"x",IF(AND(((V$4-$D157)/VLOOKUP($C157,Tableau1[],6,0))=INT(((V$4-$D157)/VLOOKUP($C157,Tableau1[],6,0))),$C157&lt;&gt;""),"S","")),"")</f>
        <v/>
      </c>
      <c r="W157" s="74" t="str">
        <f>IFERROR(IF(W$4=$D157,"x",IF(AND(((W$4-$D157)/VLOOKUP($C157,Tableau1[],6,0))=INT(((W$4-$D157)/VLOOKUP($C157,Tableau1[],6,0))),$C157&lt;&gt;""),"S","")),"")</f>
        <v/>
      </c>
      <c r="X157" s="74" t="str">
        <f>IFERROR(IF(X$4=$D157,"x",IF(AND(((X$4-$D157)/VLOOKUP($C157,Tableau1[],6,0))=INT(((X$4-$D157)/VLOOKUP($C157,Tableau1[],6,0))),$C157&lt;&gt;""),"S","")),"")</f>
        <v/>
      </c>
      <c r="Y157" s="74" t="str">
        <f>IFERROR(IF(Y$4=$D157,"x",IF(AND(((Y$4-$D157)/VLOOKUP($C157,Tableau1[],6,0))=INT(((Y$4-$D157)/VLOOKUP($C157,Tableau1[],6,0))),$C157&lt;&gt;""),"S","")),"")</f>
        <v/>
      </c>
      <c r="Z157" s="74" t="str">
        <f>IFERROR(IF(Z$4=$D157,"x",IF(AND(((Z$4-$D157)/VLOOKUP($C157,Tableau1[],6,0))=INT(((Z$4-$D157)/VLOOKUP($C157,Tableau1[],6,0))),$C157&lt;&gt;""),"S","")),"")</f>
        <v>S</v>
      </c>
      <c r="AA157" s="74" t="str">
        <f>IFERROR(IF(AA$4=$D157,"x",IF(AND(((AA$4-$D157)/VLOOKUP($C157,Tableau1[],6,0))=INT(((AA$4-$D157)/VLOOKUP($C157,Tableau1[],6,0))),$C157&lt;&gt;""),"S","")),"")</f>
        <v/>
      </c>
      <c r="AB157" s="74" t="str">
        <f>IFERROR(IF(AB$4=$D157,"x",IF(AND(((AB$4-$D157)/VLOOKUP($C157,Tableau1[],6,0))=INT(((AB$4-$D157)/VLOOKUP($C157,Tableau1[],6,0))),$C157&lt;&gt;""),"S","")),"")</f>
        <v/>
      </c>
      <c r="AC157" s="74" t="str">
        <f>IFERROR(IF(AC$4=$D157,"x",IF(AND(((AC$4-$D157)/VLOOKUP($C157,Tableau1[],6,0))=INT(((AC$4-$D157)/VLOOKUP($C157,Tableau1[],6,0))),$C157&lt;&gt;""),"S","")),"")</f>
        <v/>
      </c>
      <c r="AD157" s="74" t="str">
        <f>IFERROR(IF(AD$4=$D157,"x",IF(AND(((AD$4-$D157)/VLOOKUP($C157,Tableau1[],6,0))=INT(((AD$4-$D157)/VLOOKUP($C157,Tableau1[],6,0))),$C157&lt;&gt;""),"S","")),"")</f>
        <v/>
      </c>
      <c r="AE157" s="74" t="str">
        <f>IFERROR(IF(AE$4=$D157,"x",IF(AND(((AE$4-$D157)/VLOOKUP($C157,Tableau1[],6,0))=INT(((AE$4-$D157)/VLOOKUP($C157,Tableau1[],6,0))),$C157&lt;&gt;""),"S","")),"")</f>
        <v/>
      </c>
      <c r="AF157" s="74" t="str">
        <f>IFERROR(IF(AF$4=$D157,"x",IF(AND(((AF$4-$D157)/VLOOKUP($C157,Tableau1[],6,0))=INT(((AF$4-$D157)/VLOOKUP($C157,Tableau1[],6,0))),$C157&lt;&gt;""),"S","")),"")</f>
        <v/>
      </c>
      <c r="AG157" s="74" t="str">
        <f>IFERROR(IF(AG$4=$D157,"x",IF(AND(((AG$4-$D157)/VLOOKUP($C157,Tableau1[],6,0))=INT(((AG$4-$D157)/VLOOKUP($C157,Tableau1[],6,0))),$C157&lt;&gt;""),"S","")),"")</f>
        <v>S</v>
      </c>
      <c r="AH157" s="90" t="str">
        <f>IFERROR(IF(AH$4=$D157,"x",IF(AND(((AH$4-$D157)/VLOOKUP($C157,Tableau1[],6,0))=INT(((AH$4-$D157)/VLOOKUP($C157,Tableau1[],6,0))),$C157&lt;&gt;""),"S","")),"")</f>
        <v/>
      </c>
    </row>
    <row r="158" spans="1:34" x14ac:dyDescent="0.25">
      <c r="A158" s="95"/>
      <c r="B158" s="41"/>
      <c r="C158" s="5" t="s">
        <v>105</v>
      </c>
      <c r="D158" s="15">
        <f>IF(ISBLANK(C158),0,VLOOKUP(C158,Tableau1[],2,0))</f>
        <v>0</v>
      </c>
      <c r="E158" s="14">
        <f>IF(ISBLANK(C158),0,VLOOKUP(C158,Tableau1[],7,0))</f>
        <v>15</v>
      </c>
      <c r="F158" s="21">
        <f t="shared" si="11"/>
        <v>6.4999999999999994E-5</v>
      </c>
      <c r="G158" s="76" t="str">
        <f>IFERROR(IF(G$4=$D158,"x",IF(AND(((G$4-$D158)/VLOOKUP($C158,Tableau1[],6,0))=INT(((G$4-$D158)/VLOOKUP($C158,Tableau1[],6,0))),$C158&lt;&gt;""),"S","")),"")</f>
        <v/>
      </c>
      <c r="H158" s="74" t="str">
        <f>IFERROR(IF(H$4=$D158,"x",IF(AND(((H$4-$D158)/VLOOKUP($C158,Tableau1[],6,0))=INT(((H$4-$D158)/VLOOKUP($C158,Tableau1[],6,0))),$C158&lt;&gt;""),"S","")),"")</f>
        <v/>
      </c>
      <c r="I158" s="74" t="str">
        <f>IFERROR(IF(I$4=$D158,"x",IF(AND(((I$4-$D158)/VLOOKUP($C158,Tableau1[],6,0))=INT(((I$4-$D158)/VLOOKUP($C158,Tableau1[],6,0))),$C158&lt;&gt;""),"S","")),"")</f>
        <v/>
      </c>
      <c r="J158" s="74" t="str">
        <f>IFERROR(IF(J$4=$D158,"x",IF(AND(((J$4-$D158)/VLOOKUP($C158,Tableau1[],6,0))=INT(((J$4-$D158)/VLOOKUP($C158,Tableau1[],6,0))),$C158&lt;&gt;""),"S","")),"")</f>
        <v/>
      </c>
      <c r="K158" s="74" t="str">
        <f>IFERROR(IF(K$4=$D158,"x",IF(AND(((K$4-$D158)/VLOOKUP($C158,Tableau1[],6,0))=INT(((K$4-$D158)/VLOOKUP($C158,Tableau1[],6,0))),$C158&lt;&gt;""),"S","")),"")</f>
        <v/>
      </c>
      <c r="L158" s="74" t="str">
        <f>IFERROR(IF(L$4=$D158,"x",IF(AND(((L$4-$D158)/VLOOKUP($C158,Tableau1[],6,0))=INT(((L$4-$D158)/VLOOKUP($C158,Tableau1[],6,0))),$C158&lt;&gt;""),"S","")),"")</f>
        <v/>
      </c>
      <c r="M158" s="74" t="str">
        <f>IFERROR(IF(M$4=$D158,"x",IF(AND(((M$4-$D158)/VLOOKUP($C158,Tableau1[],6,0))=INT(((M$4-$D158)/VLOOKUP($C158,Tableau1[],6,0))),$C158&lt;&gt;""),"S","")),"")</f>
        <v/>
      </c>
      <c r="N158" s="74" t="str">
        <f>IFERROR(IF(N$4=$D158,"x",IF(AND(((N$4-$D158)/VLOOKUP($C158,Tableau1[],6,0))=INT(((N$4-$D158)/VLOOKUP($C158,Tableau1[],6,0))),$C158&lt;&gt;""),"S","")),"")</f>
        <v/>
      </c>
      <c r="O158" s="74" t="str">
        <f>IFERROR(IF(O$4=$D158,"x",IF(AND(((O$4-$D158)/VLOOKUP($C158,Tableau1[],6,0))=INT(((O$4-$D158)/VLOOKUP($C158,Tableau1[],6,0))),$C158&lt;&gt;""),"S","")),"")</f>
        <v/>
      </c>
      <c r="P158" s="74" t="str">
        <f>IFERROR(IF(P$4=$D158,"x",IF(AND(((P$4-$D158)/VLOOKUP($C158,Tableau1[],6,0))=INT(((P$4-$D158)/VLOOKUP($C158,Tableau1[],6,0))),$C158&lt;&gt;""),"S","")),"")</f>
        <v/>
      </c>
      <c r="Q158" s="74" t="str">
        <f>IFERROR(IF(Q$4=$D158,"x",IF(AND(((Q$4-$D158)/VLOOKUP($C158,Tableau1[],6,0))=INT(((Q$4-$D158)/VLOOKUP($C158,Tableau1[],6,0))),$C158&lt;&gt;""),"S","")),"")</f>
        <v/>
      </c>
      <c r="R158" s="74" t="str">
        <f>IFERROR(IF(R$4=$D158,"x",IF(AND(((R$4-$D158)/VLOOKUP($C158,Tableau1[],6,0))=INT(((R$4-$D158)/VLOOKUP($C158,Tableau1[],6,0))),$C158&lt;&gt;""),"S","")),"")</f>
        <v/>
      </c>
      <c r="S158" s="74" t="str">
        <f>IFERROR(IF(S$4=$D158,"x",IF(AND(((S$4-$D158)/VLOOKUP($C158,Tableau1[],6,0))=INT(((S$4-$D158)/VLOOKUP($C158,Tableau1[],6,0))),$C158&lt;&gt;""),"S","")),"")</f>
        <v/>
      </c>
      <c r="T158" s="74" t="str">
        <f>IFERROR(IF(T$4=$D158,"x",IF(AND(((T$4-$D158)/VLOOKUP($C158,Tableau1[],6,0))=INT(((T$4-$D158)/VLOOKUP($C158,Tableau1[],6,0))),$C158&lt;&gt;""),"S","")),"")</f>
        <v/>
      </c>
      <c r="U158" s="74" t="str">
        <f>IFERROR(IF(U$4=$D158,"x",IF(AND(((U$4-$D158)/VLOOKUP($C158,Tableau1[],6,0))=INT(((U$4-$D158)/VLOOKUP($C158,Tableau1[],6,0))),$C158&lt;&gt;""),"S","")),"")</f>
        <v/>
      </c>
      <c r="V158" s="74" t="str">
        <f>IFERROR(IF(V$4=$D158,"x",IF(AND(((V$4-$D158)/VLOOKUP($C158,Tableau1[],6,0))=INT(((V$4-$D158)/VLOOKUP($C158,Tableau1[],6,0))),$C158&lt;&gt;""),"S","")),"")</f>
        <v/>
      </c>
      <c r="W158" s="74" t="str">
        <f>IFERROR(IF(W$4=$D158,"x",IF(AND(((W$4-$D158)/VLOOKUP($C158,Tableau1[],6,0))=INT(((W$4-$D158)/VLOOKUP($C158,Tableau1[],6,0))),$C158&lt;&gt;""),"S","")),"")</f>
        <v/>
      </c>
      <c r="X158" s="74" t="str">
        <f>IFERROR(IF(X$4=$D158,"x",IF(AND(((X$4-$D158)/VLOOKUP($C158,Tableau1[],6,0))=INT(((X$4-$D158)/VLOOKUP($C158,Tableau1[],6,0))),$C158&lt;&gt;""),"S","")),"")</f>
        <v/>
      </c>
      <c r="Y158" s="74" t="str">
        <f>IFERROR(IF(Y$4=$D158,"x",IF(AND(((Y$4-$D158)/VLOOKUP($C158,Tableau1[],6,0))=INT(((Y$4-$D158)/VLOOKUP($C158,Tableau1[],6,0))),$C158&lt;&gt;""),"S","")),"")</f>
        <v/>
      </c>
      <c r="Z158" s="74" t="str">
        <f>IFERROR(IF(Z$4=$D158,"x",IF(AND(((Z$4-$D158)/VLOOKUP($C158,Tableau1[],6,0))=INT(((Z$4-$D158)/VLOOKUP($C158,Tableau1[],6,0))),$C158&lt;&gt;""),"S","")),"")</f>
        <v/>
      </c>
      <c r="AA158" s="74" t="str">
        <f>IFERROR(IF(AA$4=$D158,"x",IF(AND(((AA$4-$D158)/VLOOKUP($C158,Tableau1[],6,0))=INT(((AA$4-$D158)/VLOOKUP($C158,Tableau1[],6,0))),$C158&lt;&gt;""),"S","")),"")</f>
        <v/>
      </c>
      <c r="AB158" s="74" t="str">
        <f>IFERROR(IF(AB$4=$D158,"x",IF(AND(((AB$4-$D158)/VLOOKUP($C158,Tableau1[],6,0))=INT(((AB$4-$D158)/VLOOKUP($C158,Tableau1[],6,0))),$C158&lt;&gt;""),"S","")),"")</f>
        <v/>
      </c>
      <c r="AC158" s="74" t="str">
        <f>IFERROR(IF(AC$4=$D158,"x",IF(AND(((AC$4-$D158)/VLOOKUP($C158,Tableau1[],6,0))=INT(((AC$4-$D158)/VLOOKUP($C158,Tableau1[],6,0))),$C158&lt;&gt;""),"S","")),"")</f>
        <v/>
      </c>
      <c r="AD158" s="74" t="str">
        <f>IFERROR(IF(AD$4=$D158,"x",IF(AND(((AD$4-$D158)/VLOOKUP($C158,Tableau1[],6,0))=INT(((AD$4-$D158)/VLOOKUP($C158,Tableau1[],6,0))),$C158&lt;&gt;""),"S","")),"")</f>
        <v/>
      </c>
      <c r="AE158" s="74" t="str">
        <f>IFERROR(IF(AE$4=$D158,"x",IF(AND(((AE$4-$D158)/VLOOKUP($C158,Tableau1[],6,0))=INT(((AE$4-$D158)/VLOOKUP($C158,Tableau1[],6,0))),$C158&lt;&gt;""),"S","")),"")</f>
        <v/>
      </c>
      <c r="AF158" s="74" t="str">
        <f>IFERROR(IF(AF$4=$D158,"x",IF(AND(((AF$4-$D158)/VLOOKUP($C158,Tableau1[],6,0))=INT(((AF$4-$D158)/VLOOKUP($C158,Tableau1[],6,0))),$C158&lt;&gt;""),"S","")),"")</f>
        <v>S</v>
      </c>
      <c r="AG158" s="74" t="str">
        <f>IFERROR(IF(AG$4=$D158,"x",IF(AND(((AG$4-$D158)/VLOOKUP($C158,Tableau1[],6,0))=INT(((AG$4-$D158)/VLOOKUP($C158,Tableau1[],6,0))),$C158&lt;&gt;""),"S","")),"")</f>
        <v/>
      </c>
      <c r="AH158" s="90" t="str">
        <f>IFERROR(IF(AH$4=$D158,"x",IF(AND(((AH$4-$D158)/VLOOKUP($C158,Tableau1[],6,0))=INT(((AH$4-$D158)/VLOOKUP($C158,Tableau1[],6,0))),$C158&lt;&gt;""),"S","")),"")</f>
        <v/>
      </c>
    </row>
    <row r="159" spans="1:34" ht="15.75" thickBot="1" x14ac:dyDescent="0.3">
      <c r="B159" s="66">
        <f>B143+B144+B145+B146+B147+B148+B149+B150+B151+B152+B153+B154+B155+B156+B157+B158</f>
        <v>0</v>
      </c>
      <c r="C159" s="67"/>
      <c r="D159" s="52">
        <f>IF(ISBLANK(C159),0,VLOOKUP(C159,Tableau1[],2,0))</f>
        <v>0</v>
      </c>
      <c r="E159" s="62">
        <f>(E143+E144+E145+E146+E147+E148+E149+E150+E151+E152+E153+E154+E155+E156+E157+E158)/60</f>
        <v>2.0499999999999998</v>
      </c>
      <c r="F159" s="38">
        <f t="shared" si="11"/>
        <v>8.8833333333333319E-6</v>
      </c>
      <c r="G159" s="79" t="str">
        <f>IFERROR(IF(G$4=$D159,"x",IF(AND(((G$4-$D159)/VLOOKUP($C159,Tableau1[],6,0))=INT(((G$4-$D159)/VLOOKUP($C159,Tableau1[],6,0))),$C159&lt;&gt;""),"S","")),"")</f>
        <v/>
      </c>
      <c r="H159" s="80" t="str">
        <f>IFERROR(IF(H$4=$D159,"x",IF(AND(((H$4-$D159)/VLOOKUP($C159,Tableau1[],6,0))=INT(((H$4-$D159)/VLOOKUP($C159,Tableau1[],6,0))),$C159&lt;&gt;""),"S","")),"")</f>
        <v/>
      </c>
      <c r="I159" s="80" t="str">
        <f>IFERROR(IF(I$4=$D159,"x",IF(AND(((I$4-$D159)/VLOOKUP($C159,Tableau1[],6,0))=INT(((I$4-$D159)/VLOOKUP($C159,Tableau1[],6,0))),$C159&lt;&gt;""),"S","")),"")</f>
        <v/>
      </c>
      <c r="J159" s="80" t="str">
        <f>IFERROR(IF(J$4=$D159,"x",IF(AND(((J$4-$D159)/VLOOKUP($C159,Tableau1[],6,0))=INT(((J$4-$D159)/VLOOKUP($C159,Tableau1[],6,0))),$C159&lt;&gt;""),"S","")),"")</f>
        <v/>
      </c>
      <c r="K159" s="80" t="str">
        <f>IFERROR(IF(K$4=$D159,"x",IF(AND(((K$4-$D159)/VLOOKUP($C159,Tableau1[],6,0))=INT(((K$4-$D159)/VLOOKUP($C159,Tableau1[],6,0))),$C159&lt;&gt;""),"S","")),"")</f>
        <v/>
      </c>
      <c r="L159" s="80" t="str">
        <f>IFERROR(IF(L$4=$D159,"x",IF(AND(((L$4-$D159)/VLOOKUP($C159,Tableau1[],6,0))=INT(((L$4-$D159)/VLOOKUP($C159,Tableau1[],6,0))),$C159&lt;&gt;""),"S","")),"")</f>
        <v/>
      </c>
      <c r="M159" s="80" t="str">
        <f>IFERROR(IF(M$4=$D159,"x",IF(AND(((M$4-$D159)/VLOOKUP($C159,Tableau1[],6,0))=INT(((M$4-$D159)/VLOOKUP($C159,Tableau1[],6,0))),$C159&lt;&gt;""),"S","")),"")</f>
        <v/>
      </c>
      <c r="N159" s="80" t="str">
        <f>IFERROR(IF(N$4=$D159,"x",IF(AND(((N$4-$D159)/VLOOKUP($C159,Tableau1[],6,0))=INT(((N$4-$D159)/VLOOKUP($C159,Tableau1[],6,0))),$C159&lt;&gt;""),"S","")),"")</f>
        <v/>
      </c>
      <c r="O159" s="80" t="str">
        <f>IFERROR(IF(O$4=$D159,"x",IF(AND(((O$4-$D159)/VLOOKUP($C159,Tableau1[],6,0))=INT(((O$4-$D159)/VLOOKUP($C159,Tableau1[],6,0))),$C159&lt;&gt;""),"S","")),"")</f>
        <v/>
      </c>
      <c r="P159" s="80" t="str">
        <f>IFERROR(IF(P$4=$D159,"x",IF(AND(((P$4-$D159)/VLOOKUP($C159,Tableau1[],6,0))=INT(((P$4-$D159)/VLOOKUP($C159,Tableau1[],6,0))),$C159&lt;&gt;""),"S","")),"")</f>
        <v/>
      </c>
      <c r="Q159" s="80" t="str">
        <f>IFERROR(IF(Q$4=$D159,"x",IF(AND(((Q$4-$D159)/VLOOKUP($C159,Tableau1[],6,0))=INT(((Q$4-$D159)/VLOOKUP($C159,Tableau1[],6,0))),$C159&lt;&gt;""),"S","")),"")</f>
        <v/>
      </c>
      <c r="R159" s="80" t="str">
        <f>IFERROR(IF(R$4=$D159,"x",IF(AND(((R$4-$D159)/VLOOKUP($C159,Tableau1[],6,0))=INT(((R$4-$D159)/VLOOKUP($C159,Tableau1[],6,0))),$C159&lt;&gt;""),"S","")),"")</f>
        <v/>
      </c>
      <c r="S159" s="80" t="str">
        <f>IFERROR(IF(S$4=$D159,"x",IF(AND(((S$4-$D159)/VLOOKUP($C159,Tableau1[],6,0))=INT(((S$4-$D159)/VLOOKUP($C159,Tableau1[],6,0))),$C159&lt;&gt;""),"S","")),"")</f>
        <v/>
      </c>
      <c r="T159" s="80" t="str">
        <f>IFERROR(IF(T$4=$D159,"x",IF(AND(((T$4-$D159)/VLOOKUP($C159,Tableau1[],6,0))=INT(((T$4-$D159)/VLOOKUP($C159,Tableau1[],6,0))),$C159&lt;&gt;""),"S","")),"")</f>
        <v/>
      </c>
      <c r="U159" s="80" t="str">
        <f>IFERROR(IF(U$4=$D159,"x",IF(AND(((U$4-$D159)/VLOOKUP($C159,Tableau1[],6,0))=INT(((U$4-$D159)/VLOOKUP($C159,Tableau1[],6,0))),$C159&lt;&gt;""),"S","")),"")</f>
        <v/>
      </c>
      <c r="V159" s="80" t="str">
        <f>IFERROR(IF(V$4=$D159,"x",IF(AND(((V$4-$D159)/VLOOKUP($C159,Tableau1[],6,0))=INT(((V$4-$D159)/VLOOKUP($C159,Tableau1[],6,0))),$C159&lt;&gt;""),"S","")),"")</f>
        <v/>
      </c>
      <c r="W159" s="80" t="str">
        <f>IFERROR(IF(W$4=$D159,"x",IF(AND(((W$4-$D159)/VLOOKUP($C159,Tableau1[],6,0))=INT(((W$4-$D159)/VLOOKUP($C159,Tableau1[],6,0))),$C159&lt;&gt;""),"S","")),"")</f>
        <v/>
      </c>
      <c r="X159" s="80" t="str">
        <f>IFERROR(IF(X$4=$D159,"x",IF(AND(((X$4-$D159)/VLOOKUP($C159,Tableau1[],6,0))=INT(((X$4-$D159)/VLOOKUP($C159,Tableau1[],6,0))),$C159&lt;&gt;""),"S","")),"")</f>
        <v/>
      </c>
      <c r="Y159" s="80" t="str">
        <f>IFERROR(IF(Y$4=$D159,"x",IF(AND(((Y$4-$D159)/VLOOKUP($C159,Tableau1[],6,0))=INT(((Y$4-$D159)/VLOOKUP($C159,Tableau1[],6,0))),$C159&lt;&gt;""),"S","")),"")</f>
        <v/>
      </c>
      <c r="Z159" s="80" t="str">
        <f>IFERROR(IF(Z$4=$D159,"x",IF(AND(((Z$4-$D159)/VLOOKUP($C159,Tableau1[],6,0))=INT(((Z$4-$D159)/VLOOKUP($C159,Tableau1[],6,0))),$C159&lt;&gt;""),"S","")),"")</f>
        <v/>
      </c>
      <c r="AA159" s="80" t="str">
        <f>IFERROR(IF(AA$4=$D159,"x",IF(AND(((AA$4-$D159)/VLOOKUP($C159,Tableau1[],6,0))=INT(((AA$4-$D159)/VLOOKUP($C159,Tableau1[],6,0))),$C159&lt;&gt;""),"S","")),"")</f>
        <v/>
      </c>
      <c r="AB159" s="80" t="str">
        <f>IFERROR(IF(AB$4=$D159,"x",IF(AND(((AB$4-$D159)/VLOOKUP($C159,Tableau1[],6,0))=INT(((AB$4-$D159)/VLOOKUP($C159,Tableau1[],6,0))),$C159&lt;&gt;""),"S","")),"")</f>
        <v/>
      </c>
      <c r="AC159" s="80" t="str">
        <f>IFERROR(IF(AC$4=$D159,"x",IF(AND(((AC$4-$D159)/VLOOKUP($C159,Tableau1[],6,0))=INT(((AC$4-$D159)/VLOOKUP($C159,Tableau1[],6,0))),$C159&lt;&gt;""),"S","")),"")</f>
        <v/>
      </c>
      <c r="AD159" s="80" t="str">
        <f>IFERROR(IF(AD$4=$D159,"x",IF(AND(((AD$4-$D159)/VLOOKUP($C159,Tableau1[],6,0))=INT(((AD$4-$D159)/VLOOKUP($C159,Tableau1[],6,0))),$C159&lt;&gt;""),"S","")),"")</f>
        <v/>
      </c>
      <c r="AE159" s="80" t="str">
        <f>IFERROR(IF(AE$4=$D159,"x",IF(AND(((AE$4-$D159)/VLOOKUP($C159,Tableau1[],6,0))=INT(((AE$4-$D159)/VLOOKUP($C159,Tableau1[],6,0))),$C159&lt;&gt;""),"S","")),"")</f>
        <v/>
      </c>
      <c r="AF159" s="80" t="str">
        <f>IFERROR(IF(AF$4=$D159,"x",IF(AND(((AF$4-$D159)/VLOOKUP($C159,Tableau1[],6,0))=INT(((AF$4-$D159)/VLOOKUP($C159,Tableau1[],6,0))),$C159&lt;&gt;""),"S","")),"")</f>
        <v/>
      </c>
      <c r="AG159" s="80" t="str">
        <f>IFERROR(IF(AG$4=$D159,"x",IF(AND(((AG$4-$D159)/VLOOKUP($C159,Tableau1[],6,0))=INT(((AG$4-$D159)/VLOOKUP($C159,Tableau1[],6,0))),$C159&lt;&gt;""),"S","")),"")</f>
        <v/>
      </c>
      <c r="AH159" s="92" t="str">
        <f>IFERROR(IF(AH$4=$D159,"x",IF(AND(((AH$4-$D159)/VLOOKUP($C159,Tableau1[],6,0))=INT(((AH$4-$D159)/VLOOKUP($C159,Tableau1[],6,0))),$C159&lt;&gt;""),"S","")),"")</f>
        <v/>
      </c>
    </row>
    <row r="160" spans="1:34" ht="15.75" thickTop="1" x14ac:dyDescent="0.25">
      <c r="A160" s="95" t="s">
        <v>220</v>
      </c>
      <c r="B160" s="41"/>
      <c r="C160" s="5" t="s">
        <v>74</v>
      </c>
      <c r="D160" s="15">
        <f>IF(ISBLANK(C160),0,VLOOKUP(C160,Tableau1[],2,0))</f>
        <v>0</v>
      </c>
      <c r="E160" s="14">
        <f>IF(ISBLANK(C160),0,VLOOKUP(C160,Tableau1[],7,0))</f>
        <v>20</v>
      </c>
      <c r="F160" s="21">
        <f>D160+((E160*1)/480)</f>
        <v>4.1666666666666664E-2</v>
      </c>
      <c r="G160" s="81" t="str">
        <f>IFERROR(IF(G$4=$D160,"x",IF(AND(((G$4-$D160)/VLOOKUP($C160,Tableau1[],6,0))=INT(((G$4-$D160)/VLOOKUP($C160,Tableau1[],6,0))),$C160&lt;&gt;""),"S","")),"")</f>
        <v/>
      </c>
      <c r="H160" s="82" t="str">
        <f>IFERROR(IF(H$4=$D160,"x",IF(AND(((H$4-$D160)/VLOOKUP($C160,Tableau1[],6,0))=INT(((H$4-$D160)/VLOOKUP($C160,Tableau1[],6,0))),$C160&lt;&gt;""),"S","")),"")</f>
        <v/>
      </c>
      <c r="I160" s="82" t="str">
        <f>IFERROR(IF(I$4=$D160,"x",IF(AND(((I$4-$D160)/VLOOKUP($C160,Tableau1[],6,0))=INT(((I$4-$D160)/VLOOKUP($C160,Tableau1[],6,0))),$C160&lt;&gt;""),"S","")),"")</f>
        <v/>
      </c>
      <c r="J160" s="82" t="str">
        <f>IFERROR(IF(J$4=$D160,"x",IF(AND(((J$4-$D160)/VLOOKUP($C160,Tableau1[],6,0))=INT(((J$4-$D160)/VLOOKUP($C160,Tableau1[],6,0))),$C160&lt;&gt;""),"S","")),"")</f>
        <v/>
      </c>
      <c r="K160" s="82" t="str">
        <f>IFERROR(IF(K$4=$D160,"x",IF(AND(((K$4-$D160)/VLOOKUP($C160,Tableau1[],6,0))=INT(((K$4-$D160)/VLOOKUP($C160,Tableau1[],6,0))),$C160&lt;&gt;""),"S","")),"")</f>
        <v/>
      </c>
      <c r="L160" s="82" t="str">
        <f>IFERROR(IF(L$4=$D160,"x",IF(AND(((L$4-$D160)/VLOOKUP($C160,Tableau1[],6,0))=INT(((L$4-$D160)/VLOOKUP($C160,Tableau1[],6,0))),$C160&lt;&gt;""),"S","")),"")</f>
        <v>S</v>
      </c>
      <c r="M160" s="82" t="str">
        <f>IFERROR(IF(M$4=$D160,"x",IF(AND(((M$4-$D160)/VLOOKUP($C160,Tableau1[],6,0))=INT(((M$4-$D160)/VLOOKUP($C160,Tableau1[],6,0))),$C160&lt;&gt;""),"S","")),"")</f>
        <v/>
      </c>
      <c r="N160" s="82" t="str">
        <f>IFERROR(IF(N$4=$D160,"x",IF(AND(((N$4-$D160)/VLOOKUP($C160,Tableau1[],6,0))=INT(((N$4-$D160)/VLOOKUP($C160,Tableau1[],6,0))),$C160&lt;&gt;""),"S","")),"")</f>
        <v/>
      </c>
      <c r="O160" s="82" t="str">
        <f>IFERROR(IF(O$4=$D160,"x",IF(AND(((O$4-$D160)/VLOOKUP($C160,Tableau1[],6,0))=INT(((O$4-$D160)/VLOOKUP($C160,Tableau1[],6,0))),$C160&lt;&gt;""),"S","")),"")</f>
        <v/>
      </c>
      <c r="P160" s="82" t="str">
        <f>IFERROR(IF(P$4=$D160,"x",IF(AND(((P$4-$D160)/VLOOKUP($C160,Tableau1[],6,0))=INT(((P$4-$D160)/VLOOKUP($C160,Tableau1[],6,0))),$C160&lt;&gt;""),"S","")),"")</f>
        <v/>
      </c>
      <c r="Q160" s="82" t="str">
        <f>IFERROR(IF(Q$4=$D160,"x",IF(AND(((Q$4-$D160)/VLOOKUP($C160,Tableau1[],6,0))=INT(((Q$4-$D160)/VLOOKUP($C160,Tableau1[],6,0))),$C160&lt;&gt;""),"S","")),"")</f>
        <v/>
      </c>
      <c r="R160" s="82" t="str">
        <f>IFERROR(IF(R$4=$D160,"x",IF(AND(((R$4-$D160)/VLOOKUP($C160,Tableau1[],6,0))=INT(((R$4-$D160)/VLOOKUP($C160,Tableau1[],6,0))),$C160&lt;&gt;""),"S","")),"")</f>
        <v/>
      </c>
      <c r="S160" s="82" t="str">
        <f>IFERROR(IF(S$4=$D160,"x",IF(AND(((S$4-$D160)/VLOOKUP($C160,Tableau1[],6,0))=INT(((S$4-$D160)/VLOOKUP($C160,Tableau1[],6,0))),$C160&lt;&gt;""),"S","")),"")</f>
        <v>S</v>
      </c>
      <c r="T160" s="82" t="str">
        <f>IFERROR(IF(T$4=$D160,"x",IF(AND(((T$4-$D160)/VLOOKUP($C160,Tableau1[],6,0))=INT(((T$4-$D160)/VLOOKUP($C160,Tableau1[],6,0))),$C160&lt;&gt;""),"S","")),"")</f>
        <v/>
      </c>
      <c r="U160" s="82" t="str">
        <f>IFERROR(IF(U$4=$D160,"x",IF(AND(((U$4-$D160)/VLOOKUP($C160,Tableau1[],6,0))=INT(((U$4-$D160)/VLOOKUP($C160,Tableau1[],6,0))),$C160&lt;&gt;""),"S","")),"")</f>
        <v/>
      </c>
      <c r="V160" s="82" t="str">
        <f>IFERROR(IF(V$4=$D160,"x",IF(AND(((V$4-$D160)/VLOOKUP($C160,Tableau1[],6,0))=INT(((V$4-$D160)/VLOOKUP($C160,Tableau1[],6,0))),$C160&lt;&gt;""),"S","")),"")</f>
        <v/>
      </c>
      <c r="W160" s="82" t="str">
        <f>IFERROR(IF(W$4=$D160,"x",IF(AND(((W$4-$D160)/VLOOKUP($C160,Tableau1[],6,0))=INT(((W$4-$D160)/VLOOKUP($C160,Tableau1[],6,0))),$C160&lt;&gt;""),"S","")),"")</f>
        <v/>
      </c>
      <c r="X160" s="82" t="str">
        <f>IFERROR(IF(X$4=$D160,"x",IF(AND(((X$4-$D160)/VLOOKUP($C160,Tableau1[],6,0))=INT(((X$4-$D160)/VLOOKUP($C160,Tableau1[],6,0))),$C160&lt;&gt;""),"S","")),"")</f>
        <v/>
      </c>
      <c r="Y160" s="82" t="str">
        <f>IFERROR(IF(Y$4=$D160,"x",IF(AND(((Y$4-$D160)/VLOOKUP($C160,Tableau1[],6,0))=INT(((Y$4-$D160)/VLOOKUP($C160,Tableau1[],6,0))),$C160&lt;&gt;""),"S","")),"")</f>
        <v/>
      </c>
      <c r="Z160" s="82" t="str">
        <f>IFERROR(IF(Z$4=$D160,"x",IF(AND(((Z$4-$D160)/VLOOKUP($C160,Tableau1[],6,0))=INT(((Z$4-$D160)/VLOOKUP($C160,Tableau1[],6,0))),$C160&lt;&gt;""),"S","")),"")</f>
        <v>S</v>
      </c>
      <c r="AA160" s="82" t="str">
        <f>IFERROR(IF(AA$4=$D160,"x",IF(AND(((AA$4-$D160)/VLOOKUP($C160,Tableau1[],6,0))=INT(((AA$4-$D160)/VLOOKUP($C160,Tableau1[],6,0))),$C160&lt;&gt;""),"S","")),"")</f>
        <v/>
      </c>
      <c r="AB160" s="82" t="str">
        <f>IFERROR(IF(AB$4=$D160,"x",IF(AND(((AB$4-$D160)/VLOOKUP($C160,Tableau1[],6,0))=INT(((AB$4-$D160)/VLOOKUP($C160,Tableau1[],6,0))),$C160&lt;&gt;""),"S","")),"")</f>
        <v/>
      </c>
      <c r="AC160" s="82" t="str">
        <f>IFERROR(IF(AC$4=$D160,"x",IF(AND(((AC$4-$D160)/VLOOKUP($C160,Tableau1[],6,0))=INT(((AC$4-$D160)/VLOOKUP($C160,Tableau1[],6,0))),$C160&lt;&gt;""),"S","")),"")</f>
        <v/>
      </c>
      <c r="AD160" s="82" t="str">
        <f>IFERROR(IF(AD$4=$D160,"x",IF(AND(((AD$4-$D160)/VLOOKUP($C160,Tableau1[],6,0))=INT(((AD$4-$D160)/VLOOKUP($C160,Tableau1[],6,0))),$C160&lt;&gt;""),"S","")),"")</f>
        <v/>
      </c>
      <c r="AE160" s="82" t="str">
        <f>IFERROR(IF(AE$4=$D160,"x",IF(AND(((AE$4-$D160)/VLOOKUP($C160,Tableau1[],6,0))=INT(((AE$4-$D160)/VLOOKUP($C160,Tableau1[],6,0))),$C160&lt;&gt;""),"S","")),"")</f>
        <v/>
      </c>
      <c r="AF160" s="82" t="str">
        <f>IFERROR(IF(AF$4=$D160,"x",IF(AND(((AF$4-$D160)/VLOOKUP($C160,Tableau1[],6,0))=INT(((AF$4-$D160)/VLOOKUP($C160,Tableau1[],6,0))),$C160&lt;&gt;""),"S","")),"")</f>
        <v/>
      </c>
      <c r="AG160" s="82" t="str">
        <f>IFERROR(IF(AG$4=$D160,"x",IF(AND(((AG$4-$D160)/VLOOKUP($C160,Tableau1[],6,0))=INT(((AG$4-$D160)/VLOOKUP($C160,Tableau1[],6,0))),$C160&lt;&gt;""),"S","")),"")</f>
        <v>S</v>
      </c>
      <c r="AH160" s="93" t="str">
        <f>IFERROR(IF(AH$4=$D160,"x",IF(AND(((AH$4-$D160)/VLOOKUP($C160,Tableau1[],6,0))=INT(((AH$4-$D160)/VLOOKUP($C160,Tableau1[],6,0))),$C160&lt;&gt;""),"S","")),"")</f>
        <v/>
      </c>
    </row>
    <row r="161" spans="1:34" x14ac:dyDescent="0.25">
      <c r="A161" s="95"/>
      <c r="B161" s="41"/>
      <c r="C161" s="5" t="s">
        <v>75</v>
      </c>
      <c r="D161" s="15">
        <f>IF(ISBLANK(C161),0,VLOOKUP(C161,Tableau1[],2,0))</f>
        <v>0</v>
      </c>
      <c r="E161" s="14">
        <f>IF(ISBLANK(C161),0,VLOOKUP(C161,Tableau1[],7,0))</f>
        <v>5</v>
      </c>
      <c r="F161" s="21">
        <f t="shared" ref="F161:F176" si="12">D161+((E161*0.00208)/480)</f>
        <v>2.1666666666666667E-5</v>
      </c>
      <c r="G161" s="73" t="str">
        <f>IFERROR(IF(G$4=$D161,"x",IF(AND(((G$4-$D161)/VLOOKUP($C161,Tableau1[],6,0))=INT(((G$4-$D161)/VLOOKUP($C161,Tableau1[],6,0))),$C161&lt;&gt;""),"S","")),"")</f>
        <v/>
      </c>
      <c r="H161" s="75" t="str">
        <f>IFERROR(IF(H$4=$D161,"x",IF(AND(((H$4-$D161)/VLOOKUP($C161,Tableau1[],6,0))=INT(((H$4-$D161)/VLOOKUP($C161,Tableau1[],6,0))),$C161&lt;&gt;""),"S","")),"")</f>
        <v/>
      </c>
      <c r="I161" s="75" t="str">
        <f>IFERROR(IF(I$4=$D161,"x",IF(AND(((I$4-$D161)/VLOOKUP($C161,Tableau1[],6,0))=INT(((I$4-$D161)/VLOOKUP($C161,Tableau1[],6,0))),$C161&lt;&gt;""),"S","")),"")</f>
        <v/>
      </c>
      <c r="J161" s="75" t="str">
        <f>IFERROR(IF(J$4=$D161,"x",IF(AND(((J$4-$D161)/VLOOKUP($C161,Tableau1[],6,0))=INT(((J$4-$D161)/VLOOKUP($C161,Tableau1[],6,0))),$C161&lt;&gt;""),"S","")),"")</f>
        <v/>
      </c>
      <c r="K161" s="75" t="str">
        <f>IFERROR(IF(K$4=$D161,"x",IF(AND(((K$4-$D161)/VLOOKUP($C161,Tableau1[],6,0))=INT(((K$4-$D161)/VLOOKUP($C161,Tableau1[],6,0))),$C161&lt;&gt;""),"S","")),"")</f>
        <v/>
      </c>
      <c r="L161" s="75" t="str">
        <f>IFERROR(IF(L$4=$D161,"x",IF(AND(((L$4-$D161)/VLOOKUP($C161,Tableau1[],6,0))=INT(((L$4-$D161)/VLOOKUP($C161,Tableau1[],6,0))),$C161&lt;&gt;""),"S","")),"")</f>
        <v>S</v>
      </c>
      <c r="M161" s="75" t="str">
        <f>IFERROR(IF(M$4=$D161,"x",IF(AND(((M$4-$D161)/VLOOKUP($C161,Tableau1[],6,0))=INT(((M$4-$D161)/VLOOKUP($C161,Tableau1[],6,0))),$C161&lt;&gt;""),"S","")),"")</f>
        <v/>
      </c>
      <c r="N161" s="75" t="str">
        <f>IFERROR(IF(N$4=$D161,"x",IF(AND(((N$4-$D161)/VLOOKUP($C161,Tableau1[],6,0))=INT(((N$4-$D161)/VLOOKUP($C161,Tableau1[],6,0))),$C161&lt;&gt;""),"S","")),"")</f>
        <v/>
      </c>
      <c r="O161" s="75" t="str">
        <f>IFERROR(IF(O$4=$D161,"x",IF(AND(((O$4-$D161)/VLOOKUP($C161,Tableau1[],6,0))=INT(((O$4-$D161)/VLOOKUP($C161,Tableau1[],6,0))),$C161&lt;&gt;""),"S","")),"")</f>
        <v/>
      </c>
      <c r="P161" s="75" t="str">
        <f>IFERROR(IF(P$4=$D161,"x",IF(AND(((P$4-$D161)/VLOOKUP($C161,Tableau1[],6,0))=INT(((P$4-$D161)/VLOOKUP($C161,Tableau1[],6,0))),$C161&lt;&gt;""),"S","")),"")</f>
        <v/>
      </c>
      <c r="Q161" s="75" t="str">
        <f>IFERROR(IF(Q$4=$D161,"x",IF(AND(((Q$4-$D161)/VLOOKUP($C161,Tableau1[],6,0))=INT(((Q$4-$D161)/VLOOKUP($C161,Tableau1[],6,0))),$C161&lt;&gt;""),"S","")),"")</f>
        <v/>
      </c>
      <c r="R161" s="75" t="str">
        <f>IFERROR(IF(R$4=$D161,"x",IF(AND(((R$4-$D161)/VLOOKUP($C161,Tableau1[],6,0))=INT(((R$4-$D161)/VLOOKUP($C161,Tableau1[],6,0))),$C161&lt;&gt;""),"S","")),"")</f>
        <v/>
      </c>
      <c r="S161" s="75" t="str">
        <f>IFERROR(IF(S$4=$D161,"x",IF(AND(((S$4-$D161)/VLOOKUP($C161,Tableau1[],6,0))=INT(((S$4-$D161)/VLOOKUP($C161,Tableau1[],6,0))),$C161&lt;&gt;""),"S","")),"")</f>
        <v>S</v>
      </c>
      <c r="T161" s="75" t="str">
        <f>IFERROR(IF(T$4=$D161,"x",IF(AND(((T$4-$D161)/VLOOKUP($C161,Tableau1[],6,0))=INT(((T$4-$D161)/VLOOKUP($C161,Tableau1[],6,0))),$C161&lt;&gt;""),"S","")),"")</f>
        <v/>
      </c>
      <c r="U161" s="75" t="str">
        <f>IFERROR(IF(U$4=$D161,"x",IF(AND(((U$4-$D161)/VLOOKUP($C161,Tableau1[],6,0))=INT(((U$4-$D161)/VLOOKUP($C161,Tableau1[],6,0))),$C161&lt;&gt;""),"S","")),"")</f>
        <v/>
      </c>
      <c r="V161" s="75" t="str">
        <f>IFERROR(IF(V$4=$D161,"x",IF(AND(((V$4-$D161)/VLOOKUP($C161,Tableau1[],6,0))=INT(((V$4-$D161)/VLOOKUP($C161,Tableau1[],6,0))),$C161&lt;&gt;""),"S","")),"")</f>
        <v/>
      </c>
      <c r="W161" s="75" t="str">
        <f>IFERROR(IF(W$4=$D161,"x",IF(AND(((W$4-$D161)/VLOOKUP($C161,Tableau1[],6,0))=INT(((W$4-$D161)/VLOOKUP($C161,Tableau1[],6,0))),$C161&lt;&gt;""),"S","")),"")</f>
        <v/>
      </c>
      <c r="X161" s="75" t="str">
        <f>IFERROR(IF(X$4=$D161,"x",IF(AND(((X$4-$D161)/VLOOKUP($C161,Tableau1[],6,0))=INT(((X$4-$D161)/VLOOKUP($C161,Tableau1[],6,0))),$C161&lt;&gt;""),"S","")),"")</f>
        <v/>
      </c>
      <c r="Y161" s="75" t="str">
        <f>IFERROR(IF(Y$4=$D161,"x",IF(AND(((Y$4-$D161)/VLOOKUP($C161,Tableau1[],6,0))=INT(((Y$4-$D161)/VLOOKUP($C161,Tableau1[],6,0))),$C161&lt;&gt;""),"S","")),"")</f>
        <v/>
      </c>
      <c r="Z161" s="75" t="str">
        <f>IFERROR(IF(Z$4=$D161,"x",IF(AND(((Z$4-$D161)/VLOOKUP($C161,Tableau1[],6,0))=INT(((Z$4-$D161)/VLOOKUP($C161,Tableau1[],6,0))),$C161&lt;&gt;""),"S","")),"")</f>
        <v>S</v>
      </c>
      <c r="AA161" s="75" t="str">
        <f>IFERROR(IF(AA$4=$D161,"x",IF(AND(((AA$4-$D161)/VLOOKUP($C161,Tableau1[],6,0))=INT(((AA$4-$D161)/VLOOKUP($C161,Tableau1[],6,0))),$C161&lt;&gt;""),"S","")),"")</f>
        <v/>
      </c>
      <c r="AB161" s="75" t="str">
        <f>IFERROR(IF(AB$4=$D161,"x",IF(AND(((AB$4-$D161)/VLOOKUP($C161,Tableau1[],6,0))=INT(((AB$4-$D161)/VLOOKUP($C161,Tableau1[],6,0))),$C161&lt;&gt;""),"S","")),"")</f>
        <v/>
      </c>
      <c r="AC161" s="75" t="str">
        <f>IFERROR(IF(AC$4=$D161,"x",IF(AND(((AC$4-$D161)/VLOOKUP($C161,Tableau1[],6,0))=INT(((AC$4-$D161)/VLOOKUP($C161,Tableau1[],6,0))),$C161&lt;&gt;""),"S","")),"")</f>
        <v/>
      </c>
      <c r="AD161" s="75" t="str">
        <f>IFERROR(IF(AD$4=$D161,"x",IF(AND(((AD$4-$D161)/VLOOKUP($C161,Tableau1[],6,0))=INT(((AD$4-$D161)/VLOOKUP($C161,Tableau1[],6,0))),$C161&lt;&gt;""),"S","")),"")</f>
        <v/>
      </c>
      <c r="AE161" s="75" t="str">
        <f>IFERROR(IF(AE$4=$D161,"x",IF(AND(((AE$4-$D161)/VLOOKUP($C161,Tableau1[],6,0))=INT(((AE$4-$D161)/VLOOKUP($C161,Tableau1[],6,0))),$C161&lt;&gt;""),"S","")),"")</f>
        <v/>
      </c>
      <c r="AF161" s="75" t="str">
        <f>IFERROR(IF(AF$4=$D161,"x",IF(AND(((AF$4-$D161)/VLOOKUP($C161,Tableau1[],6,0))=INT(((AF$4-$D161)/VLOOKUP($C161,Tableau1[],6,0))),$C161&lt;&gt;""),"S","")),"")</f>
        <v/>
      </c>
      <c r="AG161" s="75" t="str">
        <f>IFERROR(IF(AG$4=$D161,"x",IF(AND(((AG$4-$D161)/VLOOKUP($C161,Tableau1[],6,0))=INT(((AG$4-$D161)/VLOOKUP($C161,Tableau1[],6,0))),$C161&lt;&gt;""),"S","")),"")</f>
        <v>S</v>
      </c>
      <c r="AH161" s="89" t="str">
        <f>IFERROR(IF(AH$4=$D161,"x",IF(AND(((AH$4-$D161)/VLOOKUP($C161,Tableau1[],6,0))=INT(((AH$4-$D161)/VLOOKUP($C161,Tableau1[],6,0))),$C161&lt;&gt;""),"S","")),"")</f>
        <v/>
      </c>
    </row>
    <row r="162" spans="1:34" x14ac:dyDescent="0.25">
      <c r="A162" s="95"/>
      <c r="B162" s="41"/>
      <c r="C162" s="5" t="s">
        <v>76</v>
      </c>
      <c r="D162" s="15"/>
      <c r="E162" s="14">
        <f>IF(ISBLANK(C162),0,VLOOKUP(C162,Tableau1[],7,0))</f>
        <v>1</v>
      </c>
      <c r="F162" s="21">
        <f t="shared" si="12"/>
        <v>4.3333333333333331E-6</v>
      </c>
      <c r="G162" s="76" t="str">
        <f>IFERROR(IF(G$4=$D162,"x",IF(AND(((G$4-$D162)/VLOOKUP($C162,Tableau1[],6,0))=INT(((G$4-$D162)/VLOOKUP($C162,Tableau1[],6,0))),$C162&lt;&gt;""),"S","")),"")</f>
        <v/>
      </c>
      <c r="H162" s="74" t="str">
        <f>IFERROR(IF(H$4=$D162,"x",IF(AND(((H$4-$D162)/VLOOKUP($C162,Tableau1[],6,0))=INT(((H$4-$D162)/VLOOKUP($C162,Tableau1[],6,0))),$C162&lt;&gt;""),"S","")),"")</f>
        <v/>
      </c>
      <c r="I162" s="74" t="str">
        <f>IFERROR(IF(I$4=$D162,"x",IF(AND(((I$4-$D162)/VLOOKUP($C162,Tableau1[],6,0))=INT(((I$4-$D162)/VLOOKUP($C162,Tableau1[],6,0))),$C162&lt;&gt;""),"S","")),"")</f>
        <v/>
      </c>
      <c r="J162" s="74" t="str">
        <f>IFERROR(IF(J$4=$D162,"x",IF(AND(((J$4-$D162)/VLOOKUP($C162,Tableau1[],6,0))=INT(((J$4-$D162)/VLOOKUP($C162,Tableau1[],6,0))),$C162&lt;&gt;""),"S","")),"")</f>
        <v/>
      </c>
      <c r="K162" s="74" t="str">
        <f>IFERROR(IF(K$4=$D162,"x",IF(AND(((K$4-$D162)/VLOOKUP($C162,Tableau1[],6,0))=INT(((K$4-$D162)/VLOOKUP($C162,Tableau1[],6,0))),$C162&lt;&gt;""),"S","")),"")</f>
        <v/>
      </c>
      <c r="L162" s="74" t="str">
        <f>IFERROR(IF(L$4=$D162,"x",IF(AND(((L$4-$D162)/VLOOKUP($C162,Tableau1[],6,0))=INT(((L$4-$D162)/VLOOKUP($C162,Tableau1[],6,0))),$C162&lt;&gt;""),"S","")),"")</f>
        <v>S</v>
      </c>
      <c r="M162" s="74" t="str">
        <f>IFERROR(IF(M$4=$D162,"x",IF(AND(((M$4-$D162)/VLOOKUP($C162,Tableau1[],6,0))=INT(((M$4-$D162)/VLOOKUP($C162,Tableau1[],6,0))),$C162&lt;&gt;""),"S","")),"")</f>
        <v/>
      </c>
      <c r="N162" s="74" t="str">
        <f>IFERROR(IF(N$4=$D162,"x",IF(AND(((N$4-$D162)/VLOOKUP($C162,Tableau1[],6,0))=INT(((N$4-$D162)/VLOOKUP($C162,Tableau1[],6,0))),$C162&lt;&gt;""),"S","")),"")</f>
        <v/>
      </c>
      <c r="O162" s="74" t="str">
        <f>IFERROR(IF(O$4=$D162,"x",IF(AND(((O$4-$D162)/VLOOKUP($C162,Tableau1[],6,0))=INT(((O$4-$D162)/VLOOKUP($C162,Tableau1[],6,0))),$C162&lt;&gt;""),"S","")),"")</f>
        <v/>
      </c>
      <c r="P162" s="74" t="str">
        <f>IFERROR(IF(P$4=$D162,"x",IF(AND(((P$4-$D162)/VLOOKUP($C162,Tableau1[],6,0))=INT(((P$4-$D162)/VLOOKUP($C162,Tableau1[],6,0))),$C162&lt;&gt;""),"S","")),"")</f>
        <v/>
      </c>
      <c r="Q162" s="74" t="str">
        <f>IFERROR(IF(Q$4=$D162,"x",IF(AND(((Q$4-$D162)/VLOOKUP($C162,Tableau1[],6,0))=INT(((Q$4-$D162)/VLOOKUP($C162,Tableau1[],6,0))),$C162&lt;&gt;""),"S","")),"")</f>
        <v/>
      </c>
      <c r="R162" s="74" t="str">
        <f>IFERROR(IF(R$4=$D162,"x",IF(AND(((R$4-$D162)/VLOOKUP($C162,Tableau1[],6,0))=INT(((R$4-$D162)/VLOOKUP($C162,Tableau1[],6,0))),$C162&lt;&gt;""),"S","")),"")</f>
        <v/>
      </c>
      <c r="S162" s="74" t="str">
        <f>IFERROR(IF(S$4=$D162,"x",IF(AND(((S$4-$D162)/VLOOKUP($C162,Tableau1[],6,0))=INT(((S$4-$D162)/VLOOKUP($C162,Tableau1[],6,0))),$C162&lt;&gt;""),"S","")),"")</f>
        <v>S</v>
      </c>
      <c r="T162" s="74" t="str">
        <f>IFERROR(IF(T$4=$D162,"x",IF(AND(((T$4-$D162)/VLOOKUP($C162,Tableau1[],6,0))=INT(((T$4-$D162)/VLOOKUP($C162,Tableau1[],6,0))),$C162&lt;&gt;""),"S","")),"")</f>
        <v/>
      </c>
      <c r="U162" s="74" t="str">
        <f>IFERROR(IF(U$4=$D162,"x",IF(AND(((U$4-$D162)/VLOOKUP($C162,Tableau1[],6,0))=INT(((U$4-$D162)/VLOOKUP($C162,Tableau1[],6,0))),$C162&lt;&gt;""),"S","")),"")</f>
        <v/>
      </c>
      <c r="V162" s="74" t="str">
        <f>IFERROR(IF(V$4=$D162,"x",IF(AND(((V$4-$D162)/VLOOKUP($C162,Tableau1[],6,0))=INT(((V$4-$D162)/VLOOKUP($C162,Tableau1[],6,0))),$C162&lt;&gt;""),"S","")),"")</f>
        <v/>
      </c>
      <c r="W162" s="74" t="str">
        <f>IFERROR(IF(W$4=$D162,"x",IF(AND(((W$4-$D162)/VLOOKUP($C162,Tableau1[],6,0))=INT(((W$4-$D162)/VLOOKUP($C162,Tableau1[],6,0))),$C162&lt;&gt;""),"S","")),"")</f>
        <v/>
      </c>
      <c r="X162" s="74" t="str">
        <f>IFERROR(IF(X$4=$D162,"x",IF(AND(((X$4-$D162)/VLOOKUP($C162,Tableau1[],6,0))=INT(((X$4-$D162)/VLOOKUP($C162,Tableau1[],6,0))),$C162&lt;&gt;""),"S","")),"")</f>
        <v/>
      </c>
      <c r="Y162" s="74" t="str">
        <f>IFERROR(IF(Y$4=$D162,"x",IF(AND(((Y$4-$D162)/VLOOKUP($C162,Tableau1[],6,0))=INT(((Y$4-$D162)/VLOOKUP($C162,Tableau1[],6,0))),$C162&lt;&gt;""),"S","")),"")</f>
        <v/>
      </c>
      <c r="Z162" s="74" t="str">
        <f>IFERROR(IF(Z$4=$D162,"x",IF(AND(((Z$4-$D162)/VLOOKUP($C162,Tableau1[],6,0))=INT(((Z$4-$D162)/VLOOKUP($C162,Tableau1[],6,0))),$C162&lt;&gt;""),"S","")),"")</f>
        <v>S</v>
      </c>
      <c r="AA162" s="74" t="str">
        <f>IFERROR(IF(AA$4=$D162,"x",IF(AND(((AA$4-$D162)/VLOOKUP($C162,Tableau1[],6,0))=INT(((AA$4-$D162)/VLOOKUP($C162,Tableau1[],6,0))),$C162&lt;&gt;""),"S","")),"")</f>
        <v/>
      </c>
      <c r="AB162" s="74" t="str">
        <f>IFERROR(IF(AB$4=$D162,"x",IF(AND(((AB$4-$D162)/VLOOKUP($C162,Tableau1[],6,0))=INT(((AB$4-$D162)/VLOOKUP($C162,Tableau1[],6,0))),$C162&lt;&gt;""),"S","")),"")</f>
        <v/>
      </c>
      <c r="AC162" s="74" t="str">
        <f>IFERROR(IF(AC$4=$D162,"x",IF(AND(((AC$4-$D162)/VLOOKUP($C162,Tableau1[],6,0))=INT(((AC$4-$D162)/VLOOKUP($C162,Tableau1[],6,0))),$C162&lt;&gt;""),"S","")),"")</f>
        <v/>
      </c>
      <c r="AD162" s="74" t="str">
        <f>IFERROR(IF(AD$4=$D162,"x",IF(AND(((AD$4-$D162)/VLOOKUP($C162,Tableau1[],6,0))=INT(((AD$4-$D162)/VLOOKUP($C162,Tableau1[],6,0))),$C162&lt;&gt;""),"S","")),"")</f>
        <v/>
      </c>
      <c r="AE162" s="74" t="str">
        <f>IFERROR(IF(AE$4=$D162,"x",IF(AND(((AE$4-$D162)/VLOOKUP($C162,Tableau1[],6,0))=INT(((AE$4-$D162)/VLOOKUP($C162,Tableau1[],6,0))),$C162&lt;&gt;""),"S","")),"")</f>
        <v/>
      </c>
      <c r="AF162" s="74" t="str">
        <f>IFERROR(IF(AF$4=$D162,"x",IF(AND(((AF$4-$D162)/VLOOKUP($C162,Tableau1[],6,0))=INT(((AF$4-$D162)/VLOOKUP($C162,Tableau1[],6,0))),$C162&lt;&gt;""),"S","")),"")</f>
        <v/>
      </c>
      <c r="AG162" s="74" t="str">
        <f>IFERROR(IF(AG$4=$D162,"x",IF(AND(((AG$4-$D162)/VLOOKUP($C162,Tableau1[],6,0))=INT(((AG$4-$D162)/VLOOKUP($C162,Tableau1[],6,0))),$C162&lt;&gt;""),"S","")),"")</f>
        <v>S</v>
      </c>
      <c r="AH162" s="90" t="str">
        <f>IFERROR(IF(AH$4=$D162,"x",IF(AND(((AH$4-$D162)/VLOOKUP($C162,Tableau1[],6,0))=INT(((AH$4-$D162)/VLOOKUP($C162,Tableau1[],6,0))),$C162&lt;&gt;""),"S","")),"")</f>
        <v/>
      </c>
    </row>
    <row r="163" spans="1:34" x14ac:dyDescent="0.25">
      <c r="A163" s="95"/>
      <c r="B163" s="41"/>
      <c r="C163" s="5" t="s">
        <v>77</v>
      </c>
      <c r="D163" s="15">
        <f>IF(ISBLANK(C163),0,VLOOKUP(C163,Tableau1[],2,0))</f>
        <v>0</v>
      </c>
      <c r="E163" s="14">
        <f>IF(ISBLANK(C163),0,VLOOKUP(C163,Tableau1[],7,0))</f>
        <v>5</v>
      </c>
      <c r="F163" s="21">
        <f t="shared" si="12"/>
        <v>2.1666666666666667E-5</v>
      </c>
      <c r="G163" s="76" t="str">
        <f>IFERROR(IF(G$4=$D163,"x",IF(AND(((G$4-$D163)/VLOOKUP($C163,Tableau1[],6,0))=INT(((G$4-$D163)/VLOOKUP($C163,Tableau1[],6,0))),$C163&lt;&gt;""),"S","")),"")</f>
        <v/>
      </c>
      <c r="H163" s="74" t="str">
        <f>IFERROR(IF(H$4=$D163,"x",IF(AND(((H$4-$D163)/VLOOKUP($C163,Tableau1[],6,0))=INT(((H$4-$D163)/VLOOKUP($C163,Tableau1[],6,0))),$C163&lt;&gt;""),"S","")),"")</f>
        <v/>
      </c>
      <c r="I163" s="74" t="str">
        <f>IFERROR(IF(I$4=$D163,"x",IF(AND(((I$4-$D163)/VLOOKUP($C163,Tableau1[],6,0))=INT(((I$4-$D163)/VLOOKUP($C163,Tableau1[],6,0))),$C163&lt;&gt;""),"S","")),"")</f>
        <v/>
      </c>
      <c r="J163" s="74" t="str">
        <f>IFERROR(IF(J$4=$D163,"x",IF(AND(((J$4-$D163)/VLOOKUP($C163,Tableau1[],6,0))=INT(((J$4-$D163)/VLOOKUP($C163,Tableau1[],6,0))),$C163&lt;&gt;""),"S","")),"")</f>
        <v/>
      </c>
      <c r="K163" s="74" t="str">
        <f>IFERROR(IF(K$4=$D163,"x",IF(AND(((K$4-$D163)/VLOOKUP($C163,Tableau1[],6,0))=INT(((K$4-$D163)/VLOOKUP($C163,Tableau1[],6,0))),$C163&lt;&gt;""),"S","")),"")</f>
        <v/>
      </c>
      <c r="L163" s="74" t="str">
        <f>IFERROR(IF(L$4=$D163,"x",IF(AND(((L$4-$D163)/VLOOKUP($C163,Tableau1[],6,0))=INT(((L$4-$D163)/VLOOKUP($C163,Tableau1[],6,0))),$C163&lt;&gt;""),"S","")),"")</f>
        <v>S</v>
      </c>
      <c r="M163" s="74" t="str">
        <f>IFERROR(IF(M$4=$D163,"x",IF(AND(((M$4-$D163)/VLOOKUP($C163,Tableau1[],6,0))=INT(((M$4-$D163)/VLOOKUP($C163,Tableau1[],6,0))),$C163&lt;&gt;""),"S","")),"")</f>
        <v/>
      </c>
      <c r="N163" s="74" t="str">
        <f>IFERROR(IF(N$4=$D163,"x",IF(AND(((N$4-$D163)/VLOOKUP($C163,Tableau1[],6,0))=INT(((N$4-$D163)/VLOOKUP($C163,Tableau1[],6,0))),$C163&lt;&gt;""),"S","")),"")</f>
        <v/>
      </c>
      <c r="O163" s="74" t="str">
        <f>IFERROR(IF(O$4=$D163,"x",IF(AND(((O$4-$D163)/VLOOKUP($C163,Tableau1[],6,0))=INT(((O$4-$D163)/VLOOKUP($C163,Tableau1[],6,0))),$C163&lt;&gt;""),"S","")),"")</f>
        <v/>
      </c>
      <c r="P163" s="74" t="str">
        <f>IFERROR(IF(P$4=$D163,"x",IF(AND(((P$4-$D163)/VLOOKUP($C163,Tableau1[],6,0))=INT(((P$4-$D163)/VLOOKUP($C163,Tableau1[],6,0))),$C163&lt;&gt;""),"S","")),"")</f>
        <v/>
      </c>
      <c r="Q163" s="74" t="str">
        <f>IFERROR(IF(Q$4=$D163,"x",IF(AND(((Q$4-$D163)/VLOOKUP($C163,Tableau1[],6,0))=INT(((Q$4-$D163)/VLOOKUP($C163,Tableau1[],6,0))),$C163&lt;&gt;""),"S","")),"")</f>
        <v/>
      </c>
      <c r="R163" s="74" t="str">
        <f>IFERROR(IF(R$4=$D163,"x",IF(AND(((R$4-$D163)/VLOOKUP($C163,Tableau1[],6,0))=INT(((R$4-$D163)/VLOOKUP($C163,Tableau1[],6,0))),$C163&lt;&gt;""),"S","")),"")</f>
        <v/>
      </c>
      <c r="S163" s="74" t="str">
        <f>IFERROR(IF(S$4=$D163,"x",IF(AND(((S$4-$D163)/VLOOKUP($C163,Tableau1[],6,0))=INT(((S$4-$D163)/VLOOKUP($C163,Tableau1[],6,0))),$C163&lt;&gt;""),"S","")),"")</f>
        <v>S</v>
      </c>
      <c r="T163" s="74" t="str">
        <f>IFERROR(IF(T$4=$D163,"x",IF(AND(((T$4-$D163)/VLOOKUP($C163,Tableau1[],6,0))=INT(((T$4-$D163)/VLOOKUP($C163,Tableau1[],6,0))),$C163&lt;&gt;""),"S","")),"")</f>
        <v/>
      </c>
      <c r="U163" s="74" t="str">
        <f>IFERROR(IF(U$4=$D163,"x",IF(AND(((U$4-$D163)/VLOOKUP($C163,Tableau1[],6,0))=INT(((U$4-$D163)/VLOOKUP($C163,Tableau1[],6,0))),$C163&lt;&gt;""),"S","")),"")</f>
        <v/>
      </c>
      <c r="V163" s="74" t="str">
        <f>IFERROR(IF(V$4=$D163,"x",IF(AND(((V$4-$D163)/VLOOKUP($C163,Tableau1[],6,0))=INT(((V$4-$D163)/VLOOKUP($C163,Tableau1[],6,0))),$C163&lt;&gt;""),"S","")),"")</f>
        <v/>
      </c>
      <c r="W163" s="74" t="str">
        <f>IFERROR(IF(W$4=$D163,"x",IF(AND(((W$4-$D163)/VLOOKUP($C163,Tableau1[],6,0))=INT(((W$4-$D163)/VLOOKUP($C163,Tableau1[],6,0))),$C163&lt;&gt;""),"S","")),"")</f>
        <v/>
      </c>
      <c r="X163" s="74" t="str">
        <f>IFERROR(IF(X$4=$D163,"x",IF(AND(((X$4-$D163)/VLOOKUP($C163,Tableau1[],6,0))=INT(((X$4-$D163)/VLOOKUP($C163,Tableau1[],6,0))),$C163&lt;&gt;""),"S","")),"")</f>
        <v/>
      </c>
      <c r="Y163" s="74" t="str">
        <f>IFERROR(IF(Y$4=$D163,"x",IF(AND(((Y$4-$D163)/VLOOKUP($C163,Tableau1[],6,0))=INT(((Y$4-$D163)/VLOOKUP($C163,Tableau1[],6,0))),$C163&lt;&gt;""),"S","")),"")</f>
        <v/>
      </c>
      <c r="Z163" s="74" t="str">
        <f>IFERROR(IF(Z$4=$D163,"x",IF(AND(((Z$4-$D163)/VLOOKUP($C163,Tableau1[],6,0))=INT(((Z$4-$D163)/VLOOKUP($C163,Tableau1[],6,0))),$C163&lt;&gt;""),"S","")),"")</f>
        <v>S</v>
      </c>
      <c r="AA163" s="74" t="str">
        <f>IFERROR(IF(AA$4=$D163,"x",IF(AND(((AA$4-$D163)/VLOOKUP($C163,Tableau1[],6,0))=INT(((AA$4-$D163)/VLOOKUP($C163,Tableau1[],6,0))),$C163&lt;&gt;""),"S","")),"")</f>
        <v/>
      </c>
      <c r="AB163" s="74" t="str">
        <f>IFERROR(IF(AB$4=$D163,"x",IF(AND(((AB$4-$D163)/VLOOKUP($C163,Tableau1[],6,0))=INT(((AB$4-$D163)/VLOOKUP($C163,Tableau1[],6,0))),$C163&lt;&gt;""),"S","")),"")</f>
        <v/>
      </c>
      <c r="AC163" s="74" t="str">
        <f>IFERROR(IF(AC$4=$D163,"x",IF(AND(((AC$4-$D163)/VLOOKUP($C163,Tableau1[],6,0))=INT(((AC$4-$D163)/VLOOKUP($C163,Tableau1[],6,0))),$C163&lt;&gt;""),"S","")),"")</f>
        <v/>
      </c>
      <c r="AD163" s="74" t="str">
        <f>IFERROR(IF(AD$4=$D163,"x",IF(AND(((AD$4-$D163)/VLOOKUP($C163,Tableau1[],6,0))=INT(((AD$4-$D163)/VLOOKUP($C163,Tableau1[],6,0))),$C163&lt;&gt;""),"S","")),"")</f>
        <v/>
      </c>
      <c r="AE163" s="74" t="str">
        <f>IFERROR(IF(AE$4=$D163,"x",IF(AND(((AE$4-$D163)/VLOOKUP($C163,Tableau1[],6,0))=INT(((AE$4-$D163)/VLOOKUP($C163,Tableau1[],6,0))),$C163&lt;&gt;""),"S","")),"")</f>
        <v/>
      </c>
      <c r="AF163" s="74" t="str">
        <f>IFERROR(IF(AF$4=$D163,"x",IF(AND(((AF$4-$D163)/VLOOKUP($C163,Tableau1[],6,0))=INT(((AF$4-$D163)/VLOOKUP($C163,Tableau1[],6,0))),$C163&lt;&gt;""),"S","")),"")</f>
        <v/>
      </c>
      <c r="AG163" s="74" t="str">
        <f>IFERROR(IF(AG$4=$D163,"x",IF(AND(((AG$4-$D163)/VLOOKUP($C163,Tableau1[],6,0))=INT(((AG$4-$D163)/VLOOKUP($C163,Tableau1[],6,0))),$C163&lt;&gt;""),"S","")),"")</f>
        <v>S</v>
      </c>
      <c r="AH163" s="90" t="str">
        <f>IFERROR(IF(AH$4=$D163,"x",IF(AND(((AH$4-$D163)/VLOOKUP($C163,Tableau1[],6,0))=INT(((AH$4-$D163)/VLOOKUP($C163,Tableau1[],6,0))),$C163&lt;&gt;""),"S","")),"")</f>
        <v/>
      </c>
    </row>
    <row r="164" spans="1:34" x14ac:dyDescent="0.25">
      <c r="A164" s="95"/>
      <c r="B164" s="41"/>
      <c r="C164" s="5" t="s">
        <v>78</v>
      </c>
      <c r="D164" s="15">
        <f>IF(ISBLANK(C164),0,VLOOKUP(C164,Tableau1[],2,0))</f>
        <v>0</v>
      </c>
      <c r="E164" s="14">
        <f>IF(ISBLANK(C164),0,VLOOKUP(C164,Tableau1[],7,0))</f>
        <v>2</v>
      </c>
      <c r="F164" s="21">
        <f t="shared" si="12"/>
        <v>8.6666666666666661E-6</v>
      </c>
      <c r="G164" s="76" t="str">
        <f>IFERROR(IF(G$4=$D164,"x",IF(AND(((G$4-$D164)/VLOOKUP($C164,Tableau1[],6,0))=INT(((G$4-$D164)/VLOOKUP($C164,Tableau1[],6,0))),$C164&lt;&gt;""),"S","")),"")</f>
        <v/>
      </c>
      <c r="H164" s="74" t="str">
        <f>IFERROR(IF(H$4=$D164,"x",IF(AND(((H$4-$D164)/VLOOKUP($C164,Tableau1[],6,0))=INT(((H$4-$D164)/VLOOKUP($C164,Tableau1[],6,0))),$C164&lt;&gt;""),"S","")),"")</f>
        <v/>
      </c>
      <c r="I164" s="74" t="str">
        <f>IFERROR(IF(I$4=$D164,"x",IF(AND(((I$4-$D164)/VLOOKUP($C164,Tableau1[],6,0))=INT(((I$4-$D164)/VLOOKUP($C164,Tableau1[],6,0))),$C164&lt;&gt;""),"S","")),"")</f>
        <v/>
      </c>
      <c r="J164" s="74" t="str">
        <f>IFERROR(IF(J$4=$D164,"x",IF(AND(((J$4-$D164)/VLOOKUP($C164,Tableau1[],6,0))=INT(((J$4-$D164)/VLOOKUP($C164,Tableau1[],6,0))),$C164&lt;&gt;""),"S","")),"")</f>
        <v/>
      </c>
      <c r="K164" s="74" t="str">
        <f>IFERROR(IF(K$4=$D164,"x",IF(AND(((K$4-$D164)/VLOOKUP($C164,Tableau1[],6,0))=INT(((K$4-$D164)/VLOOKUP($C164,Tableau1[],6,0))),$C164&lt;&gt;""),"S","")),"")</f>
        <v/>
      </c>
      <c r="L164" s="74" t="str">
        <f>IFERROR(IF(L$4=$D164,"x",IF(AND(((L$4-$D164)/VLOOKUP($C164,Tableau1[],6,0))=INT(((L$4-$D164)/VLOOKUP($C164,Tableau1[],6,0))),$C164&lt;&gt;""),"S","")),"")</f>
        <v>S</v>
      </c>
      <c r="M164" s="74" t="str">
        <f>IFERROR(IF(M$4=$D164,"x",IF(AND(((M$4-$D164)/VLOOKUP($C164,Tableau1[],6,0))=INT(((M$4-$D164)/VLOOKUP($C164,Tableau1[],6,0))),$C164&lt;&gt;""),"S","")),"")</f>
        <v/>
      </c>
      <c r="N164" s="74" t="str">
        <f>IFERROR(IF(N$4=$D164,"x",IF(AND(((N$4-$D164)/VLOOKUP($C164,Tableau1[],6,0))=INT(((N$4-$D164)/VLOOKUP($C164,Tableau1[],6,0))),$C164&lt;&gt;""),"S","")),"")</f>
        <v/>
      </c>
      <c r="O164" s="74" t="str">
        <f>IFERROR(IF(O$4=$D164,"x",IF(AND(((O$4-$D164)/VLOOKUP($C164,Tableau1[],6,0))=INT(((O$4-$D164)/VLOOKUP($C164,Tableau1[],6,0))),$C164&lt;&gt;""),"S","")),"")</f>
        <v/>
      </c>
      <c r="P164" s="74" t="str">
        <f>IFERROR(IF(P$4=$D164,"x",IF(AND(((P$4-$D164)/VLOOKUP($C164,Tableau1[],6,0))=INT(((P$4-$D164)/VLOOKUP($C164,Tableau1[],6,0))),$C164&lt;&gt;""),"S","")),"")</f>
        <v/>
      </c>
      <c r="Q164" s="74" t="str">
        <f>IFERROR(IF(Q$4=$D164,"x",IF(AND(((Q$4-$D164)/VLOOKUP($C164,Tableau1[],6,0))=INT(((Q$4-$D164)/VLOOKUP($C164,Tableau1[],6,0))),$C164&lt;&gt;""),"S","")),"")</f>
        <v/>
      </c>
      <c r="R164" s="74" t="str">
        <f>IFERROR(IF(R$4=$D164,"x",IF(AND(((R$4-$D164)/VLOOKUP($C164,Tableau1[],6,0))=INT(((R$4-$D164)/VLOOKUP($C164,Tableau1[],6,0))),$C164&lt;&gt;""),"S","")),"")</f>
        <v/>
      </c>
      <c r="S164" s="74" t="str">
        <f>IFERROR(IF(S$4=$D164,"x",IF(AND(((S$4-$D164)/VLOOKUP($C164,Tableau1[],6,0))=INT(((S$4-$D164)/VLOOKUP($C164,Tableau1[],6,0))),$C164&lt;&gt;""),"S","")),"")</f>
        <v>S</v>
      </c>
      <c r="T164" s="74" t="str">
        <f>IFERROR(IF(T$4=$D164,"x",IF(AND(((T$4-$D164)/VLOOKUP($C164,Tableau1[],6,0))=INT(((T$4-$D164)/VLOOKUP($C164,Tableau1[],6,0))),$C164&lt;&gt;""),"S","")),"")</f>
        <v/>
      </c>
      <c r="U164" s="74" t="str">
        <f>IFERROR(IF(U$4=$D164,"x",IF(AND(((U$4-$D164)/VLOOKUP($C164,Tableau1[],6,0))=INT(((U$4-$D164)/VLOOKUP($C164,Tableau1[],6,0))),$C164&lt;&gt;""),"S","")),"")</f>
        <v/>
      </c>
      <c r="V164" s="74" t="str">
        <f>IFERROR(IF(V$4=$D164,"x",IF(AND(((V$4-$D164)/VLOOKUP($C164,Tableau1[],6,0))=INT(((V$4-$D164)/VLOOKUP($C164,Tableau1[],6,0))),$C164&lt;&gt;""),"S","")),"")</f>
        <v/>
      </c>
      <c r="W164" s="74" t="str">
        <f>IFERROR(IF(W$4=$D164,"x",IF(AND(((W$4-$D164)/VLOOKUP($C164,Tableau1[],6,0))=INT(((W$4-$D164)/VLOOKUP($C164,Tableau1[],6,0))),$C164&lt;&gt;""),"S","")),"")</f>
        <v/>
      </c>
      <c r="X164" s="74" t="str">
        <f>IFERROR(IF(X$4=$D164,"x",IF(AND(((X$4-$D164)/VLOOKUP($C164,Tableau1[],6,0))=INT(((X$4-$D164)/VLOOKUP($C164,Tableau1[],6,0))),$C164&lt;&gt;""),"S","")),"")</f>
        <v/>
      </c>
      <c r="Y164" s="74" t="str">
        <f>IFERROR(IF(Y$4=$D164,"x",IF(AND(((Y$4-$D164)/VLOOKUP($C164,Tableau1[],6,0))=INT(((Y$4-$D164)/VLOOKUP($C164,Tableau1[],6,0))),$C164&lt;&gt;""),"S","")),"")</f>
        <v/>
      </c>
      <c r="Z164" s="74" t="str">
        <f>IFERROR(IF(Z$4=$D164,"x",IF(AND(((Z$4-$D164)/VLOOKUP($C164,Tableau1[],6,0))=INT(((Z$4-$D164)/VLOOKUP($C164,Tableau1[],6,0))),$C164&lt;&gt;""),"S","")),"")</f>
        <v>S</v>
      </c>
      <c r="AA164" s="74" t="str">
        <f>IFERROR(IF(AA$4=$D164,"x",IF(AND(((AA$4-$D164)/VLOOKUP($C164,Tableau1[],6,0))=INT(((AA$4-$D164)/VLOOKUP($C164,Tableau1[],6,0))),$C164&lt;&gt;""),"S","")),"")</f>
        <v/>
      </c>
      <c r="AB164" s="74" t="str">
        <f>IFERROR(IF(AB$4=$D164,"x",IF(AND(((AB$4-$D164)/VLOOKUP($C164,Tableau1[],6,0))=INT(((AB$4-$D164)/VLOOKUP($C164,Tableau1[],6,0))),$C164&lt;&gt;""),"S","")),"")</f>
        <v/>
      </c>
      <c r="AC164" s="74" t="str">
        <f>IFERROR(IF(AC$4=$D164,"x",IF(AND(((AC$4-$D164)/VLOOKUP($C164,Tableau1[],6,0))=INT(((AC$4-$D164)/VLOOKUP($C164,Tableau1[],6,0))),$C164&lt;&gt;""),"S","")),"")</f>
        <v/>
      </c>
      <c r="AD164" s="74" t="str">
        <f>IFERROR(IF(AD$4=$D164,"x",IF(AND(((AD$4-$D164)/VLOOKUP($C164,Tableau1[],6,0))=INT(((AD$4-$D164)/VLOOKUP($C164,Tableau1[],6,0))),$C164&lt;&gt;""),"S","")),"")</f>
        <v/>
      </c>
      <c r="AE164" s="74" t="str">
        <f>IFERROR(IF(AE$4=$D164,"x",IF(AND(((AE$4-$D164)/VLOOKUP($C164,Tableau1[],6,0))=INT(((AE$4-$D164)/VLOOKUP($C164,Tableau1[],6,0))),$C164&lt;&gt;""),"S","")),"")</f>
        <v/>
      </c>
      <c r="AF164" s="74" t="str">
        <f>IFERROR(IF(AF$4=$D164,"x",IF(AND(((AF$4-$D164)/VLOOKUP($C164,Tableau1[],6,0))=INT(((AF$4-$D164)/VLOOKUP($C164,Tableau1[],6,0))),$C164&lt;&gt;""),"S","")),"")</f>
        <v/>
      </c>
      <c r="AG164" s="74" t="str">
        <f>IFERROR(IF(AG$4=$D164,"x",IF(AND(((AG$4-$D164)/VLOOKUP($C164,Tableau1[],6,0))=INT(((AG$4-$D164)/VLOOKUP($C164,Tableau1[],6,0))),$C164&lt;&gt;""),"S","")),"")</f>
        <v>S</v>
      </c>
      <c r="AH164" s="90" t="str">
        <f>IFERROR(IF(AH$4=$D164,"x",IF(AND(((AH$4-$D164)/VLOOKUP($C164,Tableau1[],6,0))=INT(((AH$4-$D164)/VLOOKUP($C164,Tableau1[],6,0))),$C164&lt;&gt;""),"S","")),"")</f>
        <v/>
      </c>
    </row>
    <row r="165" spans="1:34" x14ac:dyDescent="0.25">
      <c r="A165" s="95"/>
      <c r="B165" s="41"/>
      <c r="C165" s="5" t="s">
        <v>79</v>
      </c>
      <c r="D165" s="15">
        <f>IF(ISBLANK(C165),0,VLOOKUP(C165,Tableau1[],2,0))</f>
        <v>0</v>
      </c>
      <c r="E165" s="14">
        <f>IF(ISBLANK(C165),0,VLOOKUP(C165,Tableau1[],7,0))</f>
        <v>20</v>
      </c>
      <c r="F165" s="21">
        <f t="shared" si="12"/>
        <v>8.6666666666666668E-5</v>
      </c>
      <c r="G165" s="76" t="str">
        <f>IFERROR(IF(G$4=$D165,"x",IF(AND(((G$4-$D165)/VLOOKUP($C165,Tableau1[],6,0))=INT(((G$4-$D165)/VLOOKUP($C165,Tableau1[],6,0))),$C165&lt;&gt;""),"S","")),"")</f>
        <v/>
      </c>
      <c r="H165" s="74" t="str">
        <f>IFERROR(IF(H$4=$D165,"x",IF(AND(((H$4-$D165)/VLOOKUP($C165,Tableau1[],6,0))=INT(((H$4-$D165)/VLOOKUP($C165,Tableau1[],6,0))),$C165&lt;&gt;""),"S","")),"")</f>
        <v/>
      </c>
      <c r="I165" s="74" t="str">
        <f>IFERROR(IF(I$4=$D165,"x",IF(AND(((I$4-$D165)/VLOOKUP($C165,Tableau1[],6,0))=INT(((I$4-$D165)/VLOOKUP($C165,Tableau1[],6,0))),$C165&lt;&gt;""),"S","")),"")</f>
        <v/>
      </c>
      <c r="J165" s="74" t="str">
        <f>IFERROR(IF(J$4=$D165,"x",IF(AND(((J$4-$D165)/VLOOKUP($C165,Tableau1[],6,0))=INT(((J$4-$D165)/VLOOKUP($C165,Tableau1[],6,0))),$C165&lt;&gt;""),"S","")),"")</f>
        <v/>
      </c>
      <c r="K165" s="74" t="str">
        <f>IFERROR(IF(K$4=$D165,"x",IF(AND(((K$4-$D165)/VLOOKUP($C165,Tableau1[],6,0))=INT(((K$4-$D165)/VLOOKUP($C165,Tableau1[],6,0))),$C165&lt;&gt;""),"S","")),"")</f>
        <v/>
      </c>
      <c r="L165" s="74" t="str">
        <f>IFERROR(IF(L$4=$D165,"x",IF(AND(((L$4-$D165)/VLOOKUP($C165,Tableau1[],6,0))=INT(((L$4-$D165)/VLOOKUP($C165,Tableau1[],6,0))),$C165&lt;&gt;""),"S","")),"")</f>
        <v>S</v>
      </c>
      <c r="M165" s="74" t="str">
        <f>IFERROR(IF(M$4=$D165,"x",IF(AND(((M$4-$D165)/VLOOKUP($C165,Tableau1[],6,0))=INT(((M$4-$D165)/VLOOKUP($C165,Tableau1[],6,0))),$C165&lt;&gt;""),"S","")),"")</f>
        <v/>
      </c>
      <c r="N165" s="74" t="str">
        <f>IFERROR(IF(N$4=$D165,"x",IF(AND(((N$4-$D165)/VLOOKUP($C165,Tableau1[],6,0))=INT(((N$4-$D165)/VLOOKUP($C165,Tableau1[],6,0))),$C165&lt;&gt;""),"S","")),"")</f>
        <v/>
      </c>
      <c r="O165" s="74" t="str">
        <f>IFERROR(IF(O$4=$D165,"x",IF(AND(((O$4-$D165)/VLOOKUP($C165,Tableau1[],6,0))=INT(((O$4-$D165)/VLOOKUP($C165,Tableau1[],6,0))),$C165&lt;&gt;""),"S","")),"")</f>
        <v/>
      </c>
      <c r="P165" s="74" t="str">
        <f>IFERROR(IF(P$4=$D165,"x",IF(AND(((P$4-$D165)/VLOOKUP($C165,Tableau1[],6,0))=INT(((P$4-$D165)/VLOOKUP($C165,Tableau1[],6,0))),$C165&lt;&gt;""),"S","")),"")</f>
        <v/>
      </c>
      <c r="Q165" s="74" t="str">
        <f>IFERROR(IF(Q$4=$D165,"x",IF(AND(((Q$4-$D165)/VLOOKUP($C165,Tableau1[],6,0))=INT(((Q$4-$D165)/VLOOKUP($C165,Tableau1[],6,0))),$C165&lt;&gt;""),"S","")),"")</f>
        <v/>
      </c>
      <c r="R165" s="74" t="str">
        <f>IFERROR(IF(R$4=$D165,"x",IF(AND(((R$4-$D165)/VLOOKUP($C165,Tableau1[],6,0))=INT(((R$4-$D165)/VLOOKUP($C165,Tableau1[],6,0))),$C165&lt;&gt;""),"S","")),"")</f>
        <v/>
      </c>
      <c r="S165" s="74" t="str">
        <f>IFERROR(IF(S$4=$D165,"x",IF(AND(((S$4-$D165)/VLOOKUP($C165,Tableau1[],6,0))=INT(((S$4-$D165)/VLOOKUP($C165,Tableau1[],6,0))),$C165&lt;&gt;""),"S","")),"")</f>
        <v>S</v>
      </c>
      <c r="T165" s="74" t="str">
        <f>IFERROR(IF(T$4=$D165,"x",IF(AND(((T$4-$D165)/VLOOKUP($C165,Tableau1[],6,0))=INT(((T$4-$D165)/VLOOKUP($C165,Tableau1[],6,0))),$C165&lt;&gt;""),"S","")),"")</f>
        <v/>
      </c>
      <c r="U165" s="74" t="str">
        <f>IFERROR(IF(U$4=$D165,"x",IF(AND(((U$4-$D165)/VLOOKUP($C165,Tableau1[],6,0))=INT(((U$4-$D165)/VLOOKUP($C165,Tableau1[],6,0))),$C165&lt;&gt;""),"S","")),"")</f>
        <v/>
      </c>
      <c r="V165" s="74" t="str">
        <f>IFERROR(IF(V$4=$D165,"x",IF(AND(((V$4-$D165)/VLOOKUP($C165,Tableau1[],6,0))=INT(((V$4-$D165)/VLOOKUP($C165,Tableau1[],6,0))),$C165&lt;&gt;""),"S","")),"")</f>
        <v/>
      </c>
      <c r="W165" s="74" t="str">
        <f>IFERROR(IF(W$4=$D165,"x",IF(AND(((W$4-$D165)/VLOOKUP($C165,Tableau1[],6,0))=INT(((W$4-$D165)/VLOOKUP($C165,Tableau1[],6,0))),$C165&lt;&gt;""),"S","")),"")</f>
        <v/>
      </c>
      <c r="X165" s="74" t="str">
        <f>IFERROR(IF(X$4=$D165,"x",IF(AND(((X$4-$D165)/VLOOKUP($C165,Tableau1[],6,0))=INT(((X$4-$D165)/VLOOKUP($C165,Tableau1[],6,0))),$C165&lt;&gt;""),"S","")),"")</f>
        <v/>
      </c>
      <c r="Y165" s="74" t="str">
        <f>IFERROR(IF(Y$4=$D165,"x",IF(AND(((Y$4-$D165)/VLOOKUP($C165,Tableau1[],6,0))=INT(((Y$4-$D165)/VLOOKUP($C165,Tableau1[],6,0))),$C165&lt;&gt;""),"S","")),"")</f>
        <v/>
      </c>
      <c r="Z165" s="74" t="str">
        <f>IFERROR(IF(Z$4=$D165,"x",IF(AND(((Z$4-$D165)/VLOOKUP($C165,Tableau1[],6,0))=INT(((Z$4-$D165)/VLOOKUP($C165,Tableau1[],6,0))),$C165&lt;&gt;""),"S","")),"")</f>
        <v>S</v>
      </c>
      <c r="AA165" s="74" t="str">
        <f>IFERROR(IF(AA$4=$D165,"x",IF(AND(((AA$4-$D165)/VLOOKUP($C165,Tableau1[],6,0))=INT(((AA$4-$D165)/VLOOKUP($C165,Tableau1[],6,0))),$C165&lt;&gt;""),"S","")),"")</f>
        <v/>
      </c>
      <c r="AB165" s="74" t="str">
        <f>IFERROR(IF(AB$4=$D165,"x",IF(AND(((AB$4-$D165)/VLOOKUP($C165,Tableau1[],6,0))=INT(((AB$4-$D165)/VLOOKUP($C165,Tableau1[],6,0))),$C165&lt;&gt;""),"S","")),"")</f>
        <v/>
      </c>
      <c r="AC165" s="74" t="str">
        <f>IFERROR(IF(AC$4=$D165,"x",IF(AND(((AC$4-$D165)/VLOOKUP($C165,Tableau1[],6,0))=INT(((AC$4-$D165)/VLOOKUP($C165,Tableau1[],6,0))),$C165&lt;&gt;""),"S","")),"")</f>
        <v/>
      </c>
      <c r="AD165" s="74" t="str">
        <f>IFERROR(IF(AD$4=$D165,"x",IF(AND(((AD$4-$D165)/VLOOKUP($C165,Tableau1[],6,0))=INT(((AD$4-$D165)/VLOOKUP($C165,Tableau1[],6,0))),$C165&lt;&gt;""),"S","")),"")</f>
        <v/>
      </c>
      <c r="AE165" s="74" t="str">
        <f>IFERROR(IF(AE$4=$D165,"x",IF(AND(((AE$4-$D165)/VLOOKUP($C165,Tableau1[],6,0))=INT(((AE$4-$D165)/VLOOKUP($C165,Tableau1[],6,0))),$C165&lt;&gt;""),"S","")),"")</f>
        <v/>
      </c>
      <c r="AF165" s="74" t="str">
        <f>IFERROR(IF(AF$4=$D165,"x",IF(AND(((AF$4-$D165)/VLOOKUP($C165,Tableau1[],6,0))=INT(((AF$4-$D165)/VLOOKUP($C165,Tableau1[],6,0))),$C165&lt;&gt;""),"S","")),"")</f>
        <v/>
      </c>
      <c r="AG165" s="74" t="str">
        <f>IFERROR(IF(AG$4=$D165,"x",IF(AND(((AG$4-$D165)/VLOOKUP($C165,Tableau1[],6,0))=INT(((AG$4-$D165)/VLOOKUP($C165,Tableau1[],6,0))),$C165&lt;&gt;""),"S","")),"")</f>
        <v>S</v>
      </c>
      <c r="AH165" s="90" t="str">
        <f>IFERROR(IF(AH$4=$D165,"x",IF(AND(((AH$4-$D165)/VLOOKUP($C165,Tableau1[],6,0))=INT(((AH$4-$D165)/VLOOKUP($C165,Tableau1[],6,0))),$C165&lt;&gt;""),"S","")),"")</f>
        <v/>
      </c>
    </row>
    <row r="166" spans="1:34" x14ac:dyDescent="0.25">
      <c r="A166" s="95"/>
      <c r="B166" s="41"/>
      <c r="C166" s="5" t="s">
        <v>80</v>
      </c>
      <c r="D166" s="15">
        <f>IF(ISBLANK(C166),0,VLOOKUP(C166,Tableau1[],2,0))</f>
        <v>0</v>
      </c>
      <c r="E166" s="14">
        <f>IF(ISBLANK(C166),0,VLOOKUP(C166,Tableau1[],7,0))</f>
        <v>20</v>
      </c>
      <c r="F166" s="21">
        <f t="shared" si="12"/>
        <v>8.6666666666666668E-5</v>
      </c>
      <c r="G166" s="76" t="str">
        <f>IFERROR(IF(G$4=$D166,"x",IF(AND(((G$4-$D166)/VLOOKUP($C166,Tableau1[],6,0))=INT(((G$4-$D166)/VLOOKUP($C166,Tableau1[],6,0))),$C166&lt;&gt;""),"S","")),"")</f>
        <v/>
      </c>
      <c r="H166" s="74" t="str">
        <f>IFERROR(IF(H$4=$D166,"x",IF(AND(((H$4-$D166)/VLOOKUP($C166,Tableau1[],6,0))=INT(((H$4-$D166)/VLOOKUP($C166,Tableau1[],6,0))),$C166&lt;&gt;""),"S","")),"")</f>
        <v/>
      </c>
      <c r="I166" s="74" t="str">
        <f>IFERROR(IF(I$4=$D166,"x",IF(AND(((I$4-$D166)/VLOOKUP($C166,Tableau1[],6,0))=INT(((I$4-$D166)/VLOOKUP($C166,Tableau1[],6,0))),$C166&lt;&gt;""),"S","")),"")</f>
        <v/>
      </c>
      <c r="J166" s="74" t="str">
        <f>IFERROR(IF(J$4=$D166,"x",IF(AND(((J$4-$D166)/VLOOKUP($C166,Tableau1[],6,0))=INT(((J$4-$D166)/VLOOKUP($C166,Tableau1[],6,0))),$C166&lt;&gt;""),"S","")),"")</f>
        <v/>
      </c>
      <c r="K166" s="74" t="str">
        <f>IFERROR(IF(K$4=$D166,"x",IF(AND(((K$4-$D166)/VLOOKUP($C166,Tableau1[],6,0))=INT(((K$4-$D166)/VLOOKUP($C166,Tableau1[],6,0))),$C166&lt;&gt;""),"S","")),"")</f>
        <v/>
      </c>
      <c r="L166" s="74" t="str">
        <f>IFERROR(IF(L$4=$D166,"x",IF(AND(((L$4-$D166)/VLOOKUP($C166,Tableau1[],6,0))=INT(((L$4-$D166)/VLOOKUP($C166,Tableau1[],6,0))),$C166&lt;&gt;""),"S","")),"")</f>
        <v/>
      </c>
      <c r="M166" s="74" t="str">
        <f>IFERROR(IF(M$4=$D166,"x",IF(AND(((M$4-$D166)/VLOOKUP($C166,Tableau1[],6,0))=INT(((M$4-$D166)/VLOOKUP($C166,Tableau1[],6,0))),$C166&lt;&gt;""),"S","")),"")</f>
        <v/>
      </c>
      <c r="N166" s="74" t="str">
        <f>IFERROR(IF(N$4=$D166,"x",IF(AND(((N$4-$D166)/VLOOKUP($C166,Tableau1[],6,0))=INT(((N$4-$D166)/VLOOKUP($C166,Tableau1[],6,0))),$C166&lt;&gt;""),"S","")),"")</f>
        <v/>
      </c>
      <c r="O166" s="74" t="str">
        <f>IFERROR(IF(O$4=$D166,"x",IF(AND(((O$4-$D166)/VLOOKUP($C166,Tableau1[],6,0))=INT(((O$4-$D166)/VLOOKUP($C166,Tableau1[],6,0))),$C166&lt;&gt;""),"S","")),"")</f>
        <v/>
      </c>
      <c r="P166" s="74" t="str">
        <f>IFERROR(IF(P$4=$D166,"x",IF(AND(((P$4-$D166)/VLOOKUP($C166,Tableau1[],6,0))=INT(((P$4-$D166)/VLOOKUP($C166,Tableau1[],6,0))),$C166&lt;&gt;""),"S","")),"")</f>
        <v/>
      </c>
      <c r="Q166" s="74" t="str">
        <f>IFERROR(IF(Q$4=$D166,"x",IF(AND(((Q$4-$D166)/VLOOKUP($C166,Tableau1[],6,0))=INT(((Q$4-$D166)/VLOOKUP($C166,Tableau1[],6,0))),$C166&lt;&gt;""),"S","")),"")</f>
        <v>S</v>
      </c>
      <c r="R166" s="74" t="str">
        <f>IFERROR(IF(R$4=$D166,"x",IF(AND(((R$4-$D166)/VLOOKUP($C166,Tableau1[],6,0))=INT(((R$4-$D166)/VLOOKUP($C166,Tableau1[],6,0))),$C166&lt;&gt;""),"S","")),"")</f>
        <v/>
      </c>
      <c r="S166" s="74" t="str">
        <f>IFERROR(IF(S$4=$D166,"x",IF(AND(((S$4-$D166)/VLOOKUP($C166,Tableau1[],6,0))=INT(((S$4-$D166)/VLOOKUP($C166,Tableau1[],6,0))),$C166&lt;&gt;""),"S","")),"")</f>
        <v/>
      </c>
      <c r="T166" s="74" t="str">
        <f>IFERROR(IF(T$4=$D166,"x",IF(AND(((T$4-$D166)/VLOOKUP($C166,Tableau1[],6,0))=INT(((T$4-$D166)/VLOOKUP($C166,Tableau1[],6,0))),$C166&lt;&gt;""),"S","")),"")</f>
        <v/>
      </c>
      <c r="U166" s="74" t="str">
        <f>IFERROR(IF(U$4=$D166,"x",IF(AND(((U$4-$D166)/VLOOKUP($C166,Tableau1[],6,0))=INT(((U$4-$D166)/VLOOKUP($C166,Tableau1[],6,0))),$C166&lt;&gt;""),"S","")),"")</f>
        <v/>
      </c>
      <c r="V166" s="74" t="str">
        <f>IFERROR(IF(V$4=$D166,"x",IF(AND(((V$4-$D166)/VLOOKUP($C166,Tableau1[],6,0))=INT(((V$4-$D166)/VLOOKUP($C166,Tableau1[],6,0))),$C166&lt;&gt;""),"S","")),"")</f>
        <v/>
      </c>
      <c r="W166" s="74" t="str">
        <f>IFERROR(IF(W$4=$D166,"x",IF(AND(((W$4-$D166)/VLOOKUP($C166,Tableau1[],6,0))=INT(((W$4-$D166)/VLOOKUP($C166,Tableau1[],6,0))),$C166&lt;&gt;""),"S","")),"")</f>
        <v/>
      </c>
      <c r="X166" s="74" t="str">
        <f>IFERROR(IF(X$4=$D166,"x",IF(AND(((X$4-$D166)/VLOOKUP($C166,Tableau1[],6,0))=INT(((X$4-$D166)/VLOOKUP($C166,Tableau1[],6,0))),$C166&lt;&gt;""),"S","")),"")</f>
        <v/>
      </c>
      <c r="Y166" s="74" t="str">
        <f>IFERROR(IF(Y$4=$D166,"x",IF(AND(((Y$4-$D166)/VLOOKUP($C166,Tableau1[],6,0))=INT(((Y$4-$D166)/VLOOKUP($C166,Tableau1[],6,0))),$C166&lt;&gt;""),"S","")),"")</f>
        <v/>
      </c>
      <c r="Z166" s="74" t="str">
        <f>IFERROR(IF(Z$4=$D166,"x",IF(AND(((Z$4-$D166)/VLOOKUP($C166,Tableau1[],6,0))=INT(((Z$4-$D166)/VLOOKUP($C166,Tableau1[],6,0))),$C166&lt;&gt;""),"S","")),"")</f>
        <v/>
      </c>
      <c r="AA166" s="74" t="str">
        <f>IFERROR(IF(AA$4=$D166,"x",IF(AND(((AA$4-$D166)/VLOOKUP($C166,Tableau1[],6,0))=INT(((AA$4-$D166)/VLOOKUP($C166,Tableau1[],6,0))),$C166&lt;&gt;""),"S","")),"")</f>
        <v/>
      </c>
      <c r="AB166" s="74" t="str">
        <f>IFERROR(IF(AB$4=$D166,"x",IF(AND(((AB$4-$D166)/VLOOKUP($C166,Tableau1[],6,0))=INT(((AB$4-$D166)/VLOOKUP($C166,Tableau1[],6,0))),$C166&lt;&gt;""),"S","")),"")</f>
        <v/>
      </c>
      <c r="AC166" s="74" t="str">
        <f>IFERROR(IF(AC$4=$D166,"x",IF(AND(((AC$4-$D166)/VLOOKUP($C166,Tableau1[],6,0))=INT(((AC$4-$D166)/VLOOKUP($C166,Tableau1[],6,0))),$C166&lt;&gt;""),"S","")),"")</f>
        <v/>
      </c>
      <c r="AD166" s="74" t="str">
        <f>IFERROR(IF(AD$4=$D166,"x",IF(AND(((AD$4-$D166)/VLOOKUP($C166,Tableau1[],6,0))=INT(((AD$4-$D166)/VLOOKUP($C166,Tableau1[],6,0))),$C166&lt;&gt;""),"S","")),"")</f>
        <v/>
      </c>
      <c r="AE166" s="74" t="str">
        <f>IFERROR(IF(AE$4=$D166,"x",IF(AND(((AE$4-$D166)/VLOOKUP($C166,Tableau1[],6,0))=INT(((AE$4-$D166)/VLOOKUP($C166,Tableau1[],6,0))),$C166&lt;&gt;""),"S","")),"")</f>
        <v/>
      </c>
      <c r="AF166" s="74" t="str">
        <f>IFERROR(IF(AF$4=$D166,"x",IF(AND(((AF$4-$D166)/VLOOKUP($C166,Tableau1[],6,0))=INT(((AF$4-$D166)/VLOOKUP($C166,Tableau1[],6,0))),$C166&lt;&gt;""),"S","")),"")</f>
        <v>S</v>
      </c>
      <c r="AG166" s="74" t="str">
        <f>IFERROR(IF(AG$4=$D166,"x",IF(AND(((AG$4-$D166)/VLOOKUP($C166,Tableau1[],6,0))=INT(((AG$4-$D166)/VLOOKUP($C166,Tableau1[],6,0))),$C166&lt;&gt;""),"S","")),"")</f>
        <v/>
      </c>
      <c r="AH166" s="90" t="str">
        <f>IFERROR(IF(AH$4=$D166,"x",IF(AND(((AH$4-$D166)/VLOOKUP($C166,Tableau1[],6,0))=INT(((AH$4-$D166)/VLOOKUP($C166,Tableau1[],6,0))),$C166&lt;&gt;""),"S","")),"")</f>
        <v/>
      </c>
    </row>
    <row r="167" spans="1:34" x14ac:dyDescent="0.25">
      <c r="A167" s="95"/>
      <c r="B167" s="41"/>
      <c r="C167" s="5" t="s">
        <v>81</v>
      </c>
      <c r="D167" s="15"/>
      <c r="E167" s="14">
        <f>IF(ISBLANK(C167),0,VLOOKUP(C167,Tableau1[],7,0))</f>
        <v>10</v>
      </c>
      <c r="F167" s="21">
        <f t="shared" si="12"/>
        <v>4.3333333333333334E-5</v>
      </c>
      <c r="G167" s="76" t="str">
        <f>IFERROR(IF(G$4=$D167,"x",IF(AND(((G$4-$D167)/VLOOKUP($C167,Tableau1[],6,0))=INT(((G$4-$D167)/VLOOKUP($C167,Tableau1[],6,0))),$C167&lt;&gt;""),"S","")),"")</f>
        <v/>
      </c>
      <c r="H167" s="74" t="str">
        <f>IFERROR(IF(H$4=$D167,"x",IF(AND(((H$4-$D167)/VLOOKUP($C167,Tableau1[],6,0))=INT(((H$4-$D167)/VLOOKUP($C167,Tableau1[],6,0))),$C167&lt;&gt;""),"S","")),"")</f>
        <v/>
      </c>
      <c r="I167" s="74" t="str">
        <f>IFERROR(IF(I$4=$D167,"x",IF(AND(((I$4-$D167)/VLOOKUP($C167,Tableau1[],6,0))=INT(((I$4-$D167)/VLOOKUP($C167,Tableau1[],6,0))),$C167&lt;&gt;""),"S","")),"")</f>
        <v/>
      </c>
      <c r="J167" s="74" t="str">
        <f>IFERROR(IF(J$4=$D167,"x",IF(AND(((J$4-$D167)/VLOOKUP($C167,Tableau1[],6,0))=INT(((J$4-$D167)/VLOOKUP($C167,Tableau1[],6,0))),$C167&lt;&gt;""),"S","")),"")</f>
        <v/>
      </c>
      <c r="K167" s="74" t="str">
        <f>IFERROR(IF(K$4=$D167,"x",IF(AND(((K$4-$D167)/VLOOKUP($C167,Tableau1[],6,0))=INT(((K$4-$D167)/VLOOKUP($C167,Tableau1[],6,0))),$C167&lt;&gt;""),"S","")),"")</f>
        <v/>
      </c>
      <c r="L167" s="74" t="str">
        <f>IFERROR(IF(L$4=$D167,"x",IF(AND(((L$4-$D167)/VLOOKUP($C167,Tableau1[],6,0))=INT(((L$4-$D167)/VLOOKUP($C167,Tableau1[],6,0))),$C167&lt;&gt;""),"S","")),"")</f>
        <v/>
      </c>
      <c r="M167" s="74" t="str">
        <f>IFERROR(IF(M$4=$D167,"x",IF(AND(((M$4-$D167)/VLOOKUP($C167,Tableau1[],6,0))=INT(((M$4-$D167)/VLOOKUP($C167,Tableau1[],6,0))),$C167&lt;&gt;""),"S","")),"")</f>
        <v/>
      </c>
      <c r="N167" s="74" t="str">
        <f>IFERROR(IF(N$4=$D167,"x",IF(AND(((N$4-$D167)/VLOOKUP($C167,Tableau1[],6,0))=INT(((N$4-$D167)/VLOOKUP($C167,Tableau1[],6,0))),$C167&lt;&gt;""),"S","")),"")</f>
        <v/>
      </c>
      <c r="O167" s="74" t="str">
        <f>IFERROR(IF(O$4=$D167,"x",IF(AND(((O$4-$D167)/VLOOKUP($C167,Tableau1[],6,0))=INT(((O$4-$D167)/VLOOKUP($C167,Tableau1[],6,0))),$C167&lt;&gt;""),"S","")),"")</f>
        <v/>
      </c>
      <c r="P167" s="74" t="str">
        <f>IFERROR(IF(P$4=$D167,"x",IF(AND(((P$4-$D167)/VLOOKUP($C167,Tableau1[],6,0))=INT(((P$4-$D167)/VLOOKUP($C167,Tableau1[],6,0))),$C167&lt;&gt;""),"S","")),"")</f>
        <v/>
      </c>
      <c r="Q167" s="74" t="str">
        <f>IFERROR(IF(Q$4=$D167,"x",IF(AND(((Q$4-$D167)/VLOOKUP($C167,Tableau1[],6,0))=INT(((Q$4-$D167)/VLOOKUP($C167,Tableau1[],6,0))),$C167&lt;&gt;""),"S","")),"")</f>
        <v>S</v>
      </c>
      <c r="R167" s="74" t="str">
        <f>IFERROR(IF(R$4=$D167,"x",IF(AND(((R$4-$D167)/VLOOKUP($C167,Tableau1[],6,0))=INT(((R$4-$D167)/VLOOKUP($C167,Tableau1[],6,0))),$C167&lt;&gt;""),"S","")),"")</f>
        <v/>
      </c>
      <c r="S167" s="74" t="str">
        <f>IFERROR(IF(S$4=$D167,"x",IF(AND(((S$4-$D167)/VLOOKUP($C167,Tableau1[],6,0))=INT(((S$4-$D167)/VLOOKUP($C167,Tableau1[],6,0))),$C167&lt;&gt;""),"S","")),"")</f>
        <v/>
      </c>
      <c r="T167" s="74" t="str">
        <f>IFERROR(IF(T$4=$D167,"x",IF(AND(((T$4-$D167)/VLOOKUP($C167,Tableau1[],6,0))=INT(((T$4-$D167)/VLOOKUP($C167,Tableau1[],6,0))),$C167&lt;&gt;""),"S","")),"")</f>
        <v/>
      </c>
      <c r="U167" s="74" t="str">
        <f>IFERROR(IF(U$4=$D167,"x",IF(AND(((U$4-$D167)/VLOOKUP($C167,Tableau1[],6,0))=INT(((U$4-$D167)/VLOOKUP($C167,Tableau1[],6,0))),$C167&lt;&gt;""),"S","")),"")</f>
        <v/>
      </c>
      <c r="V167" s="74" t="str">
        <f>IFERROR(IF(V$4=$D167,"x",IF(AND(((V$4-$D167)/VLOOKUP($C167,Tableau1[],6,0))=INT(((V$4-$D167)/VLOOKUP($C167,Tableau1[],6,0))),$C167&lt;&gt;""),"S","")),"")</f>
        <v/>
      </c>
      <c r="W167" s="74" t="str">
        <f>IFERROR(IF(W$4=$D167,"x",IF(AND(((W$4-$D167)/VLOOKUP($C167,Tableau1[],6,0))=INT(((W$4-$D167)/VLOOKUP($C167,Tableau1[],6,0))),$C167&lt;&gt;""),"S","")),"")</f>
        <v/>
      </c>
      <c r="X167" s="74" t="str">
        <f>IFERROR(IF(X$4=$D167,"x",IF(AND(((X$4-$D167)/VLOOKUP($C167,Tableau1[],6,0))=INT(((X$4-$D167)/VLOOKUP($C167,Tableau1[],6,0))),$C167&lt;&gt;""),"S","")),"")</f>
        <v/>
      </c>
      <c r="Y167" s="74" t="str">
        <f>IFERROR(IF(Y$4=$D167,"x",IF(AND(((Y$4-$D167)/VLOOKUP($C167,Tableau1[],6,0))=INT(((Y$4-$D167)/VLOOKUP($C167,Tableau1[],6,0))),$C167&lt;&gt;""),"S","")),"")</f>
        <v/>
      </c>
      <c r="Z167" s="74" t="str">
        <f>IFERROR(IF(Z$4=$D167,"x",IF(AND(((Z$4-$D167)/VLOOKUP($C167,Tableau1[],6,0))=INT(((Z$4-$D167)/VLOOKUP($C167,Tableau1[],6,0))),$C167&lt;&gt;""),"S","")),"")</f>
        <v/>
      </c>
      <c r="AA167" s="74" t="str">
        <f>IFERROR(IF(AA$4=$D167,"x",IF(AND(((AA$4-$D167)/VLOOKUP($C167,Tableau1[],6,0))=INT(((AA$4-$D167)/VLOOKUP($C167,Tableau1[],6,0))),$C167&lt;&gt;""),"S","")),"")</f>
        <v/>
      </c>
      <c r="AB167" s="74" t="str">
        <f>IFERROR(IF(AB$4=$D167,"x",IF(AND(((AB$4-$D167)/VLOOKUP($C167,Tableau1[],6,0))=INT(((AB$4-$D167)/VLOOKUP($C167,Tableau1[],6,0))),$C167&lt;&gt;""),"S","")),"")</f>
        <v/>
      </c>
      <c r="AC167" s="74" t="str">
        <f>IFERROR(IF(AC$4=$D167,"x",IF(AND(((AC$4-$D167)/VLOOKUP($C167,Tableau1[],6,0))=INT(((AC$4-$D167)/VLOOKUP($C167,Tableau1[],6,0))),$C167&lt;&gt;""),"S","")),"")</f>
        <v/>
      </c>
      <c r="AD167" s="74" t="str">
        <f>IFERROR(IF(AD$4=$D167,"x",IF(AND(((AD$4-$D167)/VLOOKUP($C167,Tableau1[],6,0))=INT(((AD$4-$D167)/VLOOKUP($C167,Tableau1[],6,0))),$C167&lt;&gt;""),"S","")),"")</f>
        <v/>
      </c>
      <c r="AE167" s="74" t="str">
        <f>IFERROR(IF(AE$4=$D167,"x",IF(AND(((AE$4-$D167)/VLOOKUP($C167,Tableau1[],6,0))=INT(((AE$4-$D167)/VLOOKUP($C167,Tableau1[],6,0))),$C167&lt;&gt;""),"S","")),"")</f>
        <v/>
      </c>
      <c r="AF167" s="74" t="str">
        <f>IFERROR(IF(AF$4=$D167,"x",IF(AND(((AF$4-$D167)/VLOOKUP($C167,Tableau1[],6,0))=INT(((AF$4-$D167)/VLOOKUP($C167,Tableau1[],6,0))),$C167&lt;&gt;""),"S","")),"")</f>
        <v>S</v>
      </c>
      <c r="AG167" s="74" t="str">
        <f>IFERROR(IF(AG$4=$D167,"x",IF(AND(((AG$4-$D167)/VLOOKUP($C167,Tableau1[],6,0))=INT(((AG$4-$D167)/VLOOKUP($C167,Tableau1[],6,0))),$C167&lt;&gt;""),"S","")),"")</f>
        <v/>
      </c>
      <c r="AH167" s="90" t="str">
        <f>IFERROR(IF(AH$4=$D167,"x",IF(AND(((AH$4-$D167)/VLOOKUP($C167,Tableau1[],6,0))=INT(((AH$4-$D167)/VLOOKUP($C167,Tableau1[],6,0))),$C167&lt;&gt;""),"S","")),"")</f>
        <v/>
      </c>
    </row>
    <row r="168" spans="1:34" x14ac:dyDescent="0.25">
      <c r="A168" s="95"/>
      <c r="B168" s="41"/>
      <c r="C168" s="5" t="s">
        <v>82</v>
      </c>
      <c r="D168" s="15">
        <f>IF(ISBLANK(C168),0,VLOOKUP(C168,Tableau1[],2,0))</f>
        <v>0</v>
      </c>
      <c r="E168" s="14">
        <f>IF(ISBLANK(C168),0,VLOOKUP(C168,Tableau1[],7,0))</f>
        <v>2</v>
      </c>
      <c r="F168" s="21">
        <f t="shared" si="12"/>
        <v>8.6666666666666661E-6</v>
      </c>
      <c r="G168" s="76" t="str">
        <f>IFERROR(IF(G$4=$D168,"x",IF(AND(((G$4-$D168)/VLOOKUP($C168,Tableau1[],6,0))=INT(((G$4-$D168)/VLOOKUP($C168,Tableau1[],6,0))),$C168&lt;&gt;""),"S","")),"")</f>
        <v/>
      </c>
      <c r="H168" s="74" t="str">
        <f>IFERROR(IF(H$4=$D168,"x",IF(AND(((H$4-$D168)/VLOOKUP($C168,Tableau1[],6,0))=INT(((H$4-$D168)/VLOOKUP($C168,Tableau1[],6,0))),$C168&lt;&gt;""),"S","")),"")</f>
        <v/>
      </c>
      <c r="I168" s="74" t="str">
        <f>IFERROR(IF(I$4=$D168,"x",IF(AND(((I$4-$D168)/VLOOKUP($C168,Tableau1[],6,0))=INT(((I$4-$D168)/VLOOKUP($C168,Tableau1[],6,0))),$C168&lt;&gt;""),"S","")),"")</f>
        <v/>
      </c>
      <c r="J168" s="74" t="str">
        <f>IFERROR(IF(J$4=$D168,"x",IF(AND(((J$4-$D168)/VLOOKUP($C168,Tableau1[],6,0))=INT(((J$4-$D168)/VLOOKUP($C168,Tableau1[],6,0))),$C168&lt;&gt;""),"S","")),"")</f>
        <v/>
      </c>
      <c r="K168" s="74" t="str">
        <f>IFERROR(IF(K$4=$D168,"x",IF(AND(((K$4-$D168)/VLOOKUP($C168,Tableau1[],6,0))=INT(((K$4-$D168)/VLOOKUP($C168,Tableau1[],6,0))),$C168&lt;&gt;""),"S","")),"")</f>
        <v/>
      </c>
      <c r="L168" s="74" t="str">
        <f>IFERROR(IF(L$4=$D168,"x",IF(AND(((L$4-$D168)/VLOOKUP($C168,Tableau1[],6,0))=INT(((L$4-$D168)/VLOOKUP($C168,Tableau1[],6,0))),$C168&lt;&gt;""),"S","")),"")</f>
        <v>S</v>
      </c>
      <c r="M168" s="74" t="str">
        <f>IFERROR(IF(M$4=$D168,"x",IF(AND(((M$4-$D168)/VLOOKUP($C168,Tableau1[],6,0))=INT(((M$4-$D168)/VLOOKUP($C168,Tableau1[],6,0))),$C168&lt;&gt;""),"S","")),"")</f>
        <v/>
      </c>
      <c r="N168" s="74" t="str">
        <f>IFERROR(IF(N$4=$D168,"x",IF(AND(((N$4-$D168)/VLOOKUP($C168,Tableau1[],6,0))=INT(((N$4-$D168)/VLOOKUP($C168,Tableau1[],6,0))),$C168&lt;&gt;""),"S","")),"")</f>
        <v/>
      </c>
      <c r="O168" s="74" t="str">
        <f>IFERROR(IF(O$4=$D168,"x",IF(AND(((O$4-$D168)/VLOOKUP($C168,Tableau1[],6,0))=INT(((O$4-$D168)/VLOOKUP($C168,Tableau1[],6,0))),$C168&lt;&gt;""),"S","")),"")</f>
        <v/>
      </c>
      <c r="P168" s="74" t="str">
        <f>IFERROR(IF(P$4=$D168,"x",IF(AND(((P$4-$D168)/VLOOKUP($C168,Tableau1[],6,0))=INT(((P$4-$D168)/VLOOKUP($C168,Tableau1[],6,0))),$C168&lt;&gt;""),"S","")),"")</f>
        <v/>
      </c>
      <c r="Q168" s="74" t="str">
        <f>IFERROR(IF(Q$4=$D168,"x",IF(AND(((Q$4-$D168)/VLOOKUP($C168,Tableau1[],6,0))=INT(((Q$4-$D168)/VLOOKUP($C168,Tableau1[],6,0))),$C168&lt;&gt;""),"S","")),"")</f>
        <v/>
      </c>
      <c r="R168" s="74" t="str">
        <f>IFERROR(IF(R$4=$D168,"x",IF(AND(((R$4-$D168)/VLOOKUP($C168,Tableau1[],6,0))=INT(((R$4-$D168)/VLOOKUP($C168,Tableau1[],6,0))),$C168&lt;&gt;""),"S","")),"")</f>
        <v/>
      </c>
      <c r="S168" s="74" t="str">
        <f>IFERROR(IF(S$4=$D168,"x",IF(AND(((S$4-$D168)/VLOOKUP($C168,Tableau1[],6,0))=INT(((S$4-$D168)/VLOOKUP($C168,Tableau1[],6,0))),$C168&lt;&gt;""),"S","")),"")</f>
        <v>S</v>
      </c>
      <c r="T168" s="74" t="str">
        <f>IFERROR(IF(T$4=$D168,"x",IF(AND(((T$4-$D168)/VLOOKUP($C168,Tableau1[],6,0))=INT(((T$4-$D168)/VLOOKUP($C168,Tableau1[],6,0))),$C168&lt;&gt;""),"S","")),"")</f>
        <v/>
      </c>
      <c r="U168" s="74" t="str">
        <f>IFERROR(IF(U$4=$D168,"x",IF(AND(((U$4-$D168)/VLOOKUP($C168,Tableau1[],6,0))=INT(((U$4-$D168)/VLOOKUP($C168,Tableau1[],6,0))),$C168&lt;&gt;""),"S","")),"")</f>
        <v/>
      </c>
      <c r="V168" s="74" t="str">
        <f>IFERROR(IF(V$4=$D168,"x",IF(AND(((V$4-$D168)/VLOOKUP($C168,Tableau1[],6,0))=INT(((V$4-$D168)/VLOOKUP($C168,Tableau1[],6,0))),$C168&lt;&gt;""),"S","")),"")</f>
        <v/>
      </c>
      <c r="W168" s="74" t="str">
        <f>IFERROR(IF(W$4=$D168,"x",IF(AND(((W$4-$D168)/VLOOKUP($C168,Tableau1[],6,0))=INT(((W$4-$D168)/VLOOKUP($C168,Tableau1[],6,0))),$C168&lt;&gt;""),"S","")),"")</f>
        <v/>
      </c>
      <c r="X168" s="74" t="str">
        <f>IFERROR(IF(X$4=$D168,"x",IF(AND(((X$4-$D168)/VLOOKUP($C168,Tableau1[],6,0))=INT(((X$4-$D168)/VLOOKUP($C168,Tableau1[],6,0))),$C168&lt;&gt;""),"S","")),"")</f>
        <v/>
      </c>
      <c r="Y168" s="74" t="str">
        <f>IFERROR(IF(Y$4=$D168,"x",IF(AND(((Y$4-$D168)/VLOOKUP($C168,Tableau1[],6,0))=INT(((Y$4-$D168)/VLOOKUP($C168,Tableau1[],6,0))),$C168&lt;&gt;""),"S","")),"")</f>
        <v/>
      </c>
      <c r="Z168" s="74" t="str">
        <f>IFERROR(IF(Z$4=$D168,"x",IF(AND(((Z$4-$D168)/VLOOKUP($C168,Tableau1[],6,0))=INT(((Z$4-$D168)/VLOOKUP($C168,Tableau1[],6,0))),$C168&lt;&gt;""),"S","")),"")</f>
        <v>S</v>
      </c>
      <c r="AA168" s="74" t="str">
        <f>IFERROR(IF(AA$4=$D168,"x",IF(AND(((AA$4-$D168)/VLOOKUP($C168,Tableau1[],6,0))=INT(((AA$4-$D168)/VLOOKUP($C168,Tableau1[],6,0))),$C168&lt;&gt;""),"S","")),"")</f>
        <v/>
      </c>
      <c r="AB168" s="74" t="str">
        <f>IFERROR(IF(AB$4=$D168,"x",IF(AND(((AB$4-$D168)/VLOOKUP($C168,Tableau1[],6,0))=INT(((AB$4-$D168)/VLOOKUP($C168,Tableau1[],6,0))),$C168&lt;&gt;""),"S","")),"")</f>
        <v/>
      </c>
      <c r="AC168" s="74" t="str">
        <f>IFERROR(IF(AC$4=$D168,"x",IF(AND(((AC$4-$D168)/VLOOKUP($C168,Tableau1[],6,0))=INT(((AC$4-$D168)/VLOOKUP($C168,Tableau1[],6,0))),$C168&lt;&gt;""),"S","")),"")</f>
        <v/>
      </c>
      <c r="AD168" s="74" t="str">
        <f>IFERROR(IF(AD$4=$D168,"x",IF(AND(((AD$4-$D168)/VLOOKUP($C168,Tableau1[],6,0))=INT(((AD$4-$D168)/VLOOKUP($C168,Tableau1[],6,0))),$C168&lt;&gt;""),"S","")),"")</f>
        <v/>
      </c>
      <c r="AE168" s="74" t="str">
        <f>IFERROR(IF(AE$4=$D168,"x",IF(AND(((AE$4-$D168)/VLOOKUP($C168,Tableau1[],6,0))=INT(((AE$4-$D168)/VLOOKUP($C168,Tableau1[],6,0))),$C168&lt;&gt;""),"S","")),"")</f>
        <v/>
      </c>
      <c r="AF168" s="74" t="str">
        <f>IFERROR(IF(AF$4=$D168,"x",IF(AND(((AF$4-$D168)/VLOOKUP($C168,Tableau1[],6,0))=INT(((AF$4-$D168)/VLOOKUP($C168,Tableau1[],6,0))),$C168&lt;&gt;""),"S","")),"")</f>
        <v/>
      </c>
      <c r="AG168" s="74" t="str">
        <f>IFERROR(IF(AG$4=$D168,"x",IF(AND(((AG$4-$D168)/VLOOKUP($C168,Tableau1[],6,0))=INT(((AG$4-$D168)/VLOOKUP($C168,Tableau1[],6,0))),$C168&lt;&gt;""),"S","")),"")</f>
        <v>S</v>
      </c>
      <c r="AH168" s="90" t="str">
        <f>IFERROR(IF(AH$4=$D168,"x",IF(AND(((AH$4-$D168)/VLOOKUP($C168,Tableau1[],6,0))=INT(((AH$4-$D168)/VLOOKUP($C168,Tableau1[],6,0))),$C168&lt;&gt;""),"S","")),"")</f>
        <v/>
      </c>
    </row>
    <row r="169" spans="1:34" x14ac:dyDescent="0.25">
      <c r="A169" s="95"/>
      <c r="B169" s="41"/>
      <c r="C169" s="5" t="s">
        <v>83</v>
      </c>
      <c r="D169" s="22">
        <f>IF(ISBLANK(C169),0,VLOOKUP(C169,Tableau1[],2,0))</f>
        <v>0</v>
      </c>
      <c r="E169" s="23">
        <f>IF(ISBLANK(C169),0,VLOOKUP(C169,Tableau1[],7,0))</f>
        <v>2</v>
      </c>
      <c r="F169" s="24">
        <f t="shared" si="12"/>
        <v>8.6666666666666661E-6</v>
      </c>
      <c r="G169" s="77" t="str">
        <f>IFERROR(IF(G$4=$D169,"x",IF(AND(((G$4-$D169)/VLOOKUP($C169,Tableau1[],6,0))=INT(((G$4-$D169)/VLOOKUP($C169,Tableau1[],6,0))),$C169&lt;&gt;""),"S","")),"")</f>
        <v/>
      </c>
      <c r="H169" s="78" t="str">
        <f>IFERROR(IF(H$4=$D169,"x",IF(AND(((H$4-$D169)/VLOOKUP($C169,Tableau1[],6,0))=INT(((H$4-$D169)/VLOOKUP($C169,Tableau1[],6,0))),$C169&lt;&gt;""),"S","")),"")</f>
        <v/>
      </c>
      <c r="I169" s="78" t="str">
        <f>IFERROR(IF(I$4=$D169,"x",IF(AND(((I$4-$D169)/VLOOKUP($C169,Tableau1[],6,0))=INT(((I$4-$D169)/VLOOKUP($C169,Tableau1[],6,0))),$C169&lt;&gt;""),"S","")),"")</f>
        <v/>
      </c>
      <c r="J169" s="78" t="str">
        <f>IFERROR(IF(J$4=$D169,"x",IF(AND(((J$4-$D169)/VLOOKUP($C169,Tableau1[],6,0))=INT(((J$4-$D169)/VLOOKUP($C169,Tableau1[],6,0))),$C169&lt;&gt;""),"S","")),"")</f>
        <v/>
      </c>
      <c r="K169" s="78" t="str">
        <f>IFERROR(IF(K$4=$D169,"x",IF(AND(((K$4-$D169)/VLOOKUP($C169,Tableau1[],6,0))=INT(((K$4-$D169)/VLOOKUP($C169,Tableau1[],6,0))),$C169&lt;&gt;""),"S","")),"")</f>
        <v/>
      </c>
      <c r="L169" s="78" t="str">
        <f>IFERROR(IF(L$4=$D169,"x",IF(AND(((L$4-$D169)/VLOOKUP($C169,Tableau1[],6,0))=INT(((L$4-$D169)/VLOOKUP($C169,Tableau1[],6,0))),$C169&lt;&gt;""),"S","")),"")</f>
        <v>S</v>
      </c>
      <c r="M169" s="78" t="str">
        <f>IFERROR(IF(M$4=$D169,"x",IF(AND(((M$4-$D169)/VLOOKUP($C169,Tableau1[],6,0))=INT(((M$4-$D169)/VLOOKUP($C169,Tableau1[],6,0))),$C169&lt;&gt;""),"S","")),"")</f>
        <v/>
      </c>
      <c r="N169" s="78" t="str">
        <f>IFERROR(IF(N$4=$D169,"x",IF(AND(((N$4-$D169)/VLOOKUP($C169,Tableau1[],6,0))=INT(((N$4-$D169)/VLOOKUP($C169,Tableau1[],6,0))),$C169&lt;&gt;""),"S","")),"")</f>
        <v/>
      </c>
      <c r="O169" s="78" t="str">
        <f>IFERROR(IF(O$4=$D169,"x",IF(AND(((O$4-$D169)/VLOOKUP($C169,Tableau1[],6,0))=INT(((O$4-$D169)/VLOOKUP($C169,Tableau1[],6,0))),$C169&lt;&gt;""),"S","")),"")</f>
        <v/>
      </c>
      <c r="P169" s="78" t="str">
        <f>IFERROR(IF(P$4=$D169,"x",IF(AND(((P$4-$D169)/VLOOKUP($C169,Tableau1[],6,0))=INT(((P$4-$D169)/VLOOKUP($C169,Tableau1[],6,0))),$C169&lt;&gt;""),"S","")),"")</f>
        <v/>
      </c>
      <c r="Q169" s="78" t="str">
        <f>IFERROR(IF(Q$4=$D169,"x",IF(AND(((Q$4-$D169)/VLOOKUP($C169,Tableau1[],6,0))=INT(((Q$4-$D169)/VLOOKUP($C169,Tableau1[],6,0))),$C169&lt;&gt;""),"S","")),"")</f>
        <v/>
      </c>
      <c r="R169" s="78" t="str">
        <f>IFERROR(IF(R$4=$D169,"x",IF(AND(((R$4-$D169)/VLOOKUP($C169,Tableau1[],6,0))=INT(((R$4-$D169)/VLOOKUP($C169,Tableau1[],6,0))),$C169&lt;&gt;""),"S","")),"")</f>
        <v/>
      </c>
      <c r="S169" s="78" t="str">
        <f>IFERROR(IF(S$4=$D169,"x",IF(AND(((S$4-$D169)/VLOOKUP($C169,Tableau1[],6,0))=INT(((S$4-$D169)/VLOOKUP($C169,Tableau1[],6,0))),$C169&lt;&gt;""),"S","")),"")</f>
        <v>S</v>
      </c>
      <c r="T169" s="78" t="str">
        <f>IFERROR(IF(T$4=$D169,"x",IF(AND(((T$4-$D169)/VLOOKUP($C169,Tableau1[],6,0))=INT(((T$4-$D169)/VLOOKUP($C169,Tableau1[],6,0))),$C169&lt;&gt;""),"S","")),"")</f>
        <v/>
      </c>
      <c r="U169" s="78" t="str">
        <f>IFERROR(IF(U$4=$D169,"x",IF(AND(((U$4-$D169)/VLOOKUP($C169,Tableau1[],6,0))=INT(((U$4-$D169)/VLOOKUP($C169,Tableau1[],6,0))),$C169&lt;&gt;""),"S","")),"")</f>
        <v/>
      </c>
      <c r="V169" s="78" t="str">
        <f>IFERROR(IF(V$4=$D169,"x",IF(AND(((V$4-$D169)/VLOOKUP($C169,Tableau1[],6,0))=INT(((V$4-$D169)/VLOOKUP($C169,Tableau1[],6,0))),$C169&lt;&gt;""),"S","")),"")</f>
        <v/>
      </c>
      <c r="W169" s="78" t="str">
        <f>IFERROR(IF(W$4=$D169,"x",IF(AND(((W$4-$D169)/VLOOKUP($C169,Tableau1[],6,0))=INT(((W$4-$D169)/VLOOKUP($C169,Tableau1[],6,0))),$C169&lt;&gt;""),"S","")),"")</f>
        <v/>
      </c>
      <c r="X169" s="78" t="str">
        <f>IFERROR(IF(X$4=$D169,"x",IF(AND(((X$4-$D169)/VLOOKUP($C169,Tableau1[],6,0))=INT(((X$4-$D169)/VLOOKUP($C169,Tableau1[],6,0))),$C169&lt;&gt;""),"S","")),"")</f>
        <v/>
      </c>
      <c r="Y169" s="78" t="str">
        <f>IFERROR(IF(Y$4=$D169,"x",IF(AND(((Y$4-$D169)/VLOOKUP($C169,Tableau1[],6,0))=INT(((Y$4-$D169)/VLOOKUP($C169,Tableau1[],6,0))),$C169&lt;&gt;""),"S","")),"")</f>
        <v/>
      </c>
      <c r="Z169" s="78" t="str">
        <f>IFERROR(IF(Z$4=$D169,"x",IF(AND(((Z$4-$D169)/VLOOKUP($C169,Tableau1[],6,0))=INT(((Z$4-$D169)/VLOOKUP($C169,Tableau1[],6,0))),$C169&lt;&gt;""),"S","")),"")</f>
        <v>S</v>
      </c>
      <c r="AA169" s="78" t="str">
        <f>IFERROR(IF(AA$4=$D169,"x",IF(AND(((AA$4-$D169)/VLOOKUP($C169,Tableau1[],6,0))=INT(((AA$4-$D169)/VLOOKUP($C169,Tableau1[],6,0))),$C169&lt;&gt;""),"S","")),"")</f>
        <v/>
      </c>
      <c r="AB169" s="78" t="str">
        <f>IFERROR(IF(AB$4=$D169,"x",IF(AND(((AB$4-$D169)/VLOOKUP($C169,Tableau1[],6,0))=INT(((AB$4-$D169)/VLOOKUP($C169,Tableau1[],6,0))),$C169&lt;&gt;""),"S","")),"")</f>
        <v/>
      </c>
      <c r="AC169" s="78" t="str">
        <f>IFERROR(IF(AC$4=$D169,"x",IF(AND(((AC$4-$D169)/VLOOKUP($C169,Tableau1[],6,0))=INT(((AC$4-$D169)/VLOOKUP($C169,Tableau1[],6,0))),$C169&lt;&gt;""),"S","")),"")</f>
        <v/>
      </c>
      <c r="AD169" s="78" t="str">
        <f>IFERROR(IF(AD$4=$D169,"x",IF(AND(((AD$4-$D169)/VLOOKUP($C169,Tableau1[],6,0))=INT(((AD$4-$D169)/VLOOKUP($C169,Tableau1[],6,0))),$C169&lt;&gt;""),"S","")),"")</f>
        <v/>
      </c>
      <c r="AE169" s="78" t="str">
        <f>IFERROR(IF(AE$4=$D169,"x",IF(AND(((AE$4-$D169)/VLOOKUP($C169,Tableau1[],6,0))=INT(((AE$4-$D169)/VLOOKUP($C169,Tableau1[],6,0))),$C169&lt;&gt;""),"S","")),"")</f>
        <v/>
      </c>
      <c r="AF169" s="78" t="str">
        <f>IFERROR(IF(AF$4=$D169,"x",IF(AND(((AF$4-$D169)/VLOOKUP($C169,Tableau1[],6,0))=INT(((AF$4-$D169)/VLOOKUP($C169,Tableau1[],6,0))),$C169&lt;&gt;""),"S","")),"")</f>
        <v/>
      </c>
      <c r="AG169" s="78" t="str">
        <f>IFERROR(IF(AG$4=$D169,"x",IF(AND(((AG$4-$D169)/VLOOKUP($C169,Tableau1[],6,0))=INT(((AG$4-$D169)/VLOOKUP($C169,Tableau1[],6,0))),$C169&lt;&gt;""),"S","")),"")</f>
        <v>S</v>
      </c>
      <c r="AH169" s="91" t="str">
        <f>IFERROR(IF(AH$4=$D169,"x",IF(AND(((AH$4-$D169)/VLOOKUP($C169,Tableau1[],6,0))=INT(((AH$4-$D169)/VLOOKUP($C169,Tableau1[],6,0))),$C169&lt;&gt;""),"S","")),"")</f>
        <v/>
      </c>
    </row>
    <row r="170" spans="1:34" x14ac:dyDescent="0.25">
      <c r="A170" s="95"/>
      <c r="B170" s="41"/>
      <c r="C170" s="5" t="s">
        <v>84</v>
      </c>
      <c r="D170" s="15">
        <f>IF(ISBLANK(C170),0,VLOOKUP(C170,Tableau1[],2,0))</f>
        <v>0</v>
      </c>
      <c r="E170" s="14">
        <f>IF(ISBLANK(C170),0,VLOOKUP(C170,Tableau1[],7,0))</f>
        <v>5</v>
      </c>
      <c r="F170" s="21">
        <f t="shared" si="12"/>
        <v>2.1666666666666667E-5</v>
      </c>
      <c r="G170" s="76" t="str">
        <f>IFERROR(IF(G$4=$D170,"x",IF(AND(((G$4-$D170)/VLOOKUP($C170,Tableau1[],6,0))=INT(((G$4-$D170)/VLOOKUP($C170,Tableau1[],6,0))),$C170&lt;&gt;""),"S","")),"")</f>
        <v/>
      </c>
      <c r="H170" s="74" t="str">
        <f>IFERROR(IF(H$4=$D170,"x",IF(AND(((H$4-$D170)/VLOOKUP($C170,Tableau1[],6,0))=INT(((H$4-$D170)/VLOOKUP($C170,Tableau1[],6,0))),$C170&lt;&gt;""),"S","")),"")</f>
        <v/>
      </c>
      <c r="I170" s="74" t="str">
        <f>IFERROR(IF(I$4=$D170,"x",IF(AND(((I$4-$D170)/VLOOKUP($C170,Tableau1[],6,0))=INT(((I$4-$D170)/VLOOKUP($C170,Tableau1[],6,0))),$C170&lt;&gt;""),"S","")),"")</f>
        <v/>
      </c>
      <c r="J170" s="74" t="str">
        <f>IFERROR(IF(J$4=$D170,"x",IF(AND(((J$4-$D170)/VLOOKUP($C170,Tableau1[],6,0))=INT(((J$4-$D170)/VLOOKUP($C170,Tableau1[],6,0))),$C170&lt;&gt;""),"S","")),"")</f>
        <v/>
      </c>
      <c r="K170" s="74" t="str">
        <f>IFERROR(IF(K$4=$D170,"x",IF(AND(((K$4-$D170)/VLOOKUP($C170,Tableau1[],6,0))=INT(((K$4-$D170)/VLOOKUP($C170,Tableau1[],6,0))),$C170&lt;&gt;""),"S","")),"")</f>
        <v/>
      </c>
      <c r="L170" s="74" t="str">
        <f>IFERROR(IF(L$4=$D170,"x",IF(AND(((L$4-$D170)/VLOOKUP($C170,Tableau1[],6,0))=INT(((L$4-$D170)/VLOOKUP($C170,Tableau1[],6,0))),$C170&lt;&gt;""),"S","")),"")</f>
        <v>S</v>
      </c>
      <c r="M170" s="74" t="str">
        <f>IFERROR(IF(M$4=$D170,"x",IF(AND(((M$4-$D170)/VLOOKUP($C170,Tableau1[],6,0))=INT(((M$4-$D170)/VLOOKUP($C170,Tableau1[],6,0))),$C170&lt;&gt;""),"S","")),"")</f>
        <v/>
      </c>
      <c r="N170" s="74" t="str">
        <f>IFERROR(IF(N$4=$D170,"x",IF(AND(((N$4-$D170)/VLOOKUP($C170,Tableau1[],6,0))=INT(((N$4-$D170)/VLOOKUP($C170,Tableau1[],6,0))),$C170&lt;&gt;""),"S","")),"")</f>
        <v/>
      </c>
      <c r="O170" s="74" t="str">
        <f>IFERROR(IF(O$4=$D170,"x",IF(AND(((O$4-$D170)/VLOOKUP($C170,Tableau1[],6,0))=INT(((O$4-$D170)/VLOOKUP($C170,Tableau1[],6,0))),$C170&lt;&gt;""),"S","")),"")</f>
        <v/>
      </c>
      <c r="P170" s="74" t="str">
        <f>IFERROR(IF(P$4=$D170,"x",IF(AND(((P$4-$D170)/VLOOKUP($C170,Tableau1[],6,0))=INT(((P$4-$D170)/VLOOKUP($C170,Tableau1[],6,0))),$C170&lt;&gt;""),"S","")),"")</f>
        <v/>
      </c>
      <c r="Q170" s="74" t="str">
        <f>IFERROR(IF(Q$4=$D170,"x",IF(AND(((Q$4-$D170)/VLOOKUP($C170,Tableau1[],6,0))=INT(((Q$4-$D170)/VLOOKUP($C170,Tableau1[],6,0))),$C170&lt;&gt;""),"S","")),"")</f>
        <v/>
      </c>
      <c r="R170" s="74" t="str">
        <f>IFERROR(IF(R$4=$D170,"x",IF(AND(((R$4-$D170)/VLOOKUP($C170,Tableau1[],6,0))=INT(((R$4-$D170)/VLOOKUP($C170,Tableau1[],6,0))),$C170&lt;&gt;""),"S","")),"")</f>
        <v/>
      </c>
      <c r="S170" s="74" t="str">
        <f>IFERROR(IF(S$4=$D170,"x",IF(AND(((S$4-$D170)/VLOOKUP($C170,Tableau1[],6,0))=INT(((S$4-$D170)/VLOOKUP($C170,Tableau1[],6,0))),$C170&lt;&gt;""),"S","")),"")</f>
        <v>S</v>
      </c>
      <c r="T170" s="74" t="str">
        <f>IFERROR(IF(T$4=$D170,"x",IF(AND(((T$4-$D170)/VLOOKUP($C170,Tableau1[],6,0))=INT(((T$4-$D170)/VLOOKUP($C170,Tableau1[],6,0))),$C170&lt;&gt;""),"S","")),"")</f>
        <v/>
      </c>
      <c r="U170" s="74" t="str">
        <f>IFERROR(IF(U$4=$D170,"x",IF(AND(((U$4-$D170)/VLOOKUP($C170,Tableau1[],6,0))=INT(((U$4-$D170)/VLOOKUP($C170,Tableau1[],6,0))),$C170&lt;&gt;""),"S","")),"")</f>
        <v/>
      </c>
      <c r="V170" s="74" t="str">
        <f>IFERROR(IF(V$4=$D170,"x",IF(AND(((V$4-$D170)/VLOOKUP($C170,Tableau1[],6,0))=INT(((V$4-$D170)/VLOOKUP($C170,Tableau1[],6,0))),$C170&lt;&gt;""),"S","")),"")</f>
        <v/>
      </c>
      <c r="W170" s="74" t="str">
        <f>IFERROR(IF(W$4=$D170,"x",IF(AND(((W$4-$D170)/VLOOKUP($C170,Tableau1[],6,0))=INT(((W$4-$D170)/VLOOKUP($C170,Tableau1[],6,0))),$C170&lt;&gt;""),"S","")),"")</f>
        <v/>
      </c>
      <c r="X170" s="74" t="str">
        <f>IFERROR(IF(X$4=$D170,"x",IF(AND(((X$4-$D170)/VLOOKUP($C170,Tableau1[],6,0))=INT(((X$4-$D170)/VLOOKUP($C170,Tableau1[],6,0))),$C170&lt;&gt;""),"S","")),"")</f>
        <v/>
      </c>
      <c r="Y170" s="74" t="str">
        <f>IFERROR(IF(Y$4=$D170,"x",IF(AND(((Y$4-$D170)/VLOOKUP($C170,Tableau1[],6,0))=INT(((Y$4-$D170)/VLOOKUP($C170,Tableau1[],6,0))),$C170&lt;&gt;""),"S","")),"")</f>
        <v/>
      </c>
      <c r="Z170" s="74" t="str">
        <f>IFERROR(IF(Z$4=$D170,"x",IF(AND(((Z$4-$D170)/VLOOKUP($C170,Tableau1[],6,0))=INT(((Z$4-$D170)/VLOOKUP($C170,Tableau1[],6,0))),$C170&lt;&gt;""),"S","")),"")</f>
        <v>S</v>
      </c>
      <c r="AA170" s="74" t="str">
        <f>IFERROR(IF(AA$4=$D170,"x",IF(AND(((AA$4-$D170)/VLOOKUP($C170,Tableau1[],6,0))=INT(((AA$4-$D170)/VLOOKUP($C170,Tableau1[],6,0))),$C170&lt;&gt;""),"S","")),"")</f>
        <v/>
      </c>
      <c r="AB170" s="74" t="str">
        <f>IFERROR(IF(AB$4=$D170,"x",IF(AND(((AB$4-$D170)/VLOOKUP($C170,Tableau1[],6,0))=INT(((AB$4-$D170)/VLOOKUP($C170,Tableau1[],6,0))),$C170&lt;&gt;""),"S","")),"")</f>
        <v/>
      </c>
      <c r="AC170" s="74" t="str">
        <f>IFERROR(IF(AC$4=$D170,"x",IF(AND(((AC$4-$D170)/VLOOKUP($C170,Tableau1[],6,0))=INT(((AC$4-$D170)/VLOOKUP($C170,Tableau1[],6,0))),$C170&lt;&gt;""),"S","")),"")</f>
        <v/>
      </c>
      <c r="AD170" s="74" t="str">
        <f>IFERROR(IF(AD$4=$D170,"x",IF(AND(((AD$4-$D170)/VLOOKUP($C170,Tableau1[],6,0))=INT(((AD$4-$D170)/VLOOKUP($C170,Tableau1[],6,0))),$C170&lt;&gt;""),"S","")),"")</f>
        <v/>
      </c>
      <c r="AE170" s="74" t="str">
        <f>IFERROR(IF(AE$4=$D170,"x",IF(AND(((AE$4-$D170)/VLOOKUP($C170,Tableau1[],6,0))=INT(((AE$4-$D170)/VLOOKUP($C170,Tableau1[],6,0))),$C170&lt;&gt;""),"S","")),"")</f>
        <v/>
      </c>
      <c r="AF170" s="74" t="str">
        <f>IFERROR(IF(AF$4=$D170,"x",IF(AND(((AF$4-$D170)/VLOOKUP($C170,Tableau1[],6,0))=INT(((AF$4-$D170)/VLOOKUP($C170,Tableau1[],6,0))),$C170&lt;&gt;""),"S","")),"")</f>
        <v/>
      </c>
      <c r="AG170" s="74" t="str">
        <f>IFERROR(IF(AG$4=$D170,"x",IF(AND(((AG$4-$D170)/VLOOKUP($C170,Tableau1[],6,0))=INT(((AG$4-$D170)/VLOOKUP($C170,Tableau1[],6,0))),$C170&lt;&gt;""),"S","")),"")</f>
        <v>S</v>
      </c>
      <c r="AH170" s="90" t="str">
        <f>IFERROR(IF(AH$4=$D170,"x",IF(AND(((AH$4-$D170)/VLOOKUP($C170,Tableau1[],6,0))=INT(((AH$4-$D170)/VLOOKUP($C170,Tableau1[],6,0))),$C170&lt;&gt;""),"S","")),"")</f>
        <v/>
      </c>
    </row>
    <row r="171" spans="1:34" x14ac:dyDescent="0.25">
      <c r="A171" s="95"/>
      <c r="B171" s="41"/>
      <c r="C171" s="5" t="s">
        <v>85</v>
      </c>
      <c r="D171" s="15">
        <f>IF(ISBLANK(C171),0,VLOOKUP(C171,Tableau1[],2,0))</f>
        <v>0</v>
      </c>
      <c r="E171" s="14">
        <f>IF(ISBLANK(C171),0,VLOOKUP(C171,Tableau1[],7,0))</f>
        <v>5</v>
      </c>
      <c r="F171" s="21">
        <f t="shared" si="12"/>
        <v>2.1666666666666667E-5</v>
      </c>
      <c r="G171" s="76" t="str">
        <f>IFERROR(IF(G$4=$D171,"x",IF(AND(((G$4-$D171)/VLOOKUP($C171,Tableau1[],6,0))=INT(((G$4-$D171)/VLOOKUP($C171,Tableau1[],6,0))),$C171&lt;&gt;""),"S","")),"")</f>
        <v/>
      </c>
      <c r="H171" s="74" t="str">
        <f>IFERROR(IF(H$4=$D171,"x",IF(AND(((H$4-$D171)/VLOOKUP($C171,Tableau1[],6,0))=INT(((H$4-$D171)/VLOOKUP($C171,Tableau1[],6,0))),$C171&lt;&gt;""),"S","")),"")</f>
        <v/>
      </c>
      <c r="I171" s="74" t="str">
        <f>IFERROR(IF(I$4=$D171,"x",IF(AND(((I$4-$D171)/VLOOKUP($C171,Tableau1[],6,0))=INT(((I$4-$D171)/VLOOKUP($C171,Tableau1[],6,0))),$C171&lt;&gt;""),"S","")),"")</f>
        <v/>
      </c>
      <c r="J171" s="74" t="str">
        <f>IFERROR(IF(J$4=$D171,"x",IF(AND(((J$4-$D171)/VLOOKUP($C171,Tableau1[],6,0))=INT(((J$4-$D171)/VLOOKUP($C171,Tableau1[],6,0))),$C171&lt;&gt;""),"S","")),"")</f>
        <v/>
      </c>
      <c r="K171" s="74" t="str">
        <f>IFERROR(IF(K$4=$D171,"x",IF(AND(((K$4-$D171)/VLOOKUP($C171,Tableau1[],6,0))=INT(((K$4-$D171)/VLOOKUP($C171,Tableau1[],6,0))),$C171&lt;&gt;""),"S","")),"")</f>
        <v/>
      </c>
      <c r="L171" s="74" t="str">
        <f>IFERROR(IF(L$4=$D171,"x",IF(AND(((L$4-$D171)/VLOOKUP($C171,Tableau1[],6,0))=INT(((L$4-$D171)/VLOOKUP($C171,Tableau1[],6,0))),$C171&lt;&gt;""),"S","")),"")</f>
        <v>S</v>
      </c>
      <c r="M171" s="74" t="str">
        <f>IFERROR(IF(M$4=$D171,"x",IF(AND(((M$4-$D171)/VLOOKUP($C171,Tableau1[],6,0))=INT(((M$4-$D171)/VLOOKUP($C171,Tableau1[],6,0))),$C171&lt;&gt;""),"S","")),"")</f>
        <v/>
      </c>
      <c r="N171" s="74" t="str">
        <f>IFERROR(IF(N$4=$D171,"x",IF(AND(((N$4-$D171)/VLOOKUP($C171,Tableau1[],6,0))=INT(((N$4-$D171)/VLOOKUP($C171,Tableau1[],6,0))),$C171&lt;&gt;""),"S","")),"")</f>
        <v/>
      </c>
      <c r="O171" s="74" t="str">
        <f>IFERROR(IF(O$4=$D171,"x",IF(AND(((O$4-$D171)/VLOOKUP($C171,Tableau1[],6,0))=INT(((O$4-$D171)/VLOOKUP($C171,Tableau1[],6,0))),$C171&lt;&gt;""),"S","")),"")</f>
        <v/>
      </c>
      <c r="P171" s="74" t="str">
        <f>IFERROR(IF(P$4=$D171,"x",IF(AND(((P$4-$D171)/VLOOKUP($C171,Tableau1[],6,0))=INT(((P$4-$D171)/VLOOKUP($C171,Tableau1[],6,0))),$C171&lt;&gt;""),"S","")),"")</f>
        <v/>
      </c>
      <c r="Q171" s="74" t="str">
        <f>IFERROR(IF(Q$4=$D171,"x",IF(AND(((Q$4-$D171)/VLOOKUP($C171,Tableau1[],6,0))=INT(((Q$4-$D171)/VLOOKUP($C171,Tableau1[],6,0))),$C171&lt;&gt;""),"S","")),"")</f>
        <v/>
      </c>
      <c r="R171" s="74" t="str">
        <f>IFERROR(IF(R$4=$D171,"x",IF(AND(((R$4-$D171)/VLOOKUP($C171,Tableau1[],6,0))=INT(((R$4-$D171)/VLOOKUP($C171,Tableau1[],6,0))),$C171&lt;&gt;""),"S","")),"")</f>
        <v/>
      </c>
      <c r="S171" s="74" t="str">
        <f>IFERROR(IF(S$4=$D171,"x",IF(AND(((S$4-$D171)/VLOOKUP($C171,Tableau1[],6,0))=INT(((S$4-$D171)/VLOOKUP($C171,Tableau1[],6,0))),$C171&lt;&gt;""),"S","")),"")</f>
        <v>S</v>
      </c>
      <c r="T171" s="74" t="str">
        <f>IFERROR(IF(T$4=$D171,"x",IF(AND(((T$4-$D171)/VLOOKUP($C171,Tableau1[],6,0))=INT(((T$4-$D171)/VLOOKUP($C171,Tableau1[],6,0))),$C171&lt;&gt;""),"S","")),"")</f>
        <v/>
      </c>
      <c r="U171" s="74" t="str">
        <f>IFERROR(IF(U$4=$D171,"x",IF(AND(((U$4-$D171)/VLOOKUP($C171,Tableau1[],6,0))=INT(((U$4-$D171)/VLOOKUP($C171,Tableau1[],6,0))),$C171&lt;&gt;""),"S","")),"")</f>
        <v/>
      </c>
      <c r="V171" s="74" t="str">
        <f>IFERROR(IF(V$4=$D171,"x",IF(AND(((V$4-$D171)/VLOOKUP($C171,Tableau1[],6,0))=INT(((V$4-$D171)/VLOOKUP($C171,Tableau1[],6,0))),$C171&lt;&gt;""),"S","")),"")</f>
        <v/>
      </c>
      <c r="W171" s="74" t="str">
        <f>IFERROR(IF(W$4=$D171,"x",IF(AND(((W$4-$D171)/VLOOKUP($C171,Tableau1[],6,0))=INT(((W$4-$D171)/VLOOKUP($C171,Tableau1[],6,0))),$C171&lt;&gt;""),"S","")),"")</f>
        <v/>
      </c>
      <c r="X171" s="74" t="str">
        <f>IFERROR(IF(X$4=$D171,"x",IF(AND(((X$4-$D171)/VLOOKUP($C171,Tableau1[],6,0))=INT(((X$4-$D171)/VLOOKUP($C171,Tableau1[],6,0))),$C171&lt;&gt;""),"S","")),"")</f>
        <v/>
      </c>
      <c r="Y171" s="74" t="str">
        <f>IFERROR(IF(Y$4=$D171,"x",IF(AND(((Y$4-$D171)/VLOOKUP($C171,Tableau1[],6,0))=INT(((Y$4-$D171)/VLOOKUP($C171,Tableau1[],6,0))),$C171&lt;&gt;""),"S","")),"")</f>
        <v/>
      </c>
      <c r="Z171" s="74" t="str">
        <f>IFERROR(IF(Z$4=$D171,"x",IF(AND(((Z$4-$D171)/VLOOKUP($C171,Tableau1[],6,0))=INT(((Z$4-$D171)/VLOOKUP($C171,Tableau1[],6,0))),$C171&lt;&gt;""),"S","")),"")</f>
        <v>S</v>
      </c>
      <c r="AA171" s="74" t="str">
        <f>IFERROR(IF(AA$4=$D171,"x",IF(AND(((AA$4-$D171)/VLOOKUP($C171,Tableau1[],6,0))=INT(((AA$4-$D171)/VLOOKUP($C171,Tableau1[],6,0))),$C171&lt;&gt;""),"S","")),"")</f>
        <v/>
      </c>
      <c r="AB171" s="74" t="str">
        <f>IFERROR(IF(AB$4=$D171,"x",IF(AND(((AB$4-$D171)/VLOOKUP($C171,Tableau1[],6,0))=INT(((AB$4-$D171)/VLOOKUP($C171,Tableau1[],6,0))),$C171&lt;&gt;""),"S","")),"")</f>
        <v/>
      </c>
      <c r="AC171" s="74" t="str">
        <f>IFERROR(IF(AC$4=$D171,"x",IF(AND(((AC$4-$D171)/VLOOKUP($C171,Tableau1[],6,0))=INT(((AC$4-$D171)/VLOOKUP($C171,Tableau1[],6,0))),$C171&lt;&gt;""),"S","")),"")</f>
        <v/>
      </c>
      <c r="AD171" s="74" t="str">
        <f>IFERROR(IF(AD$4=$D171,"x",IF(AND(((AD$4-$D171)/VLOOKUP($C171,Tableau1[],6,0))=INT(((AD$4-$D171)/VLOOKUP($C171,Tableau1[],6,0))),$C171&lt;&gt;""),"S","")),"")</f>
        <v/>
      </c>
      <c r="AE171" s="74" t="str">
        <f>IFERROR(IF(AE$4=$D171,"x",IF(AND(((AE$4-$D171)/VLOOKUP($C171,Tableau1[],6,0))=INT(((AE$4-$D171)/VLOOKUP($C171,Tableau1[],6,0))),$C171&lt;&gt;""),"S","")),"")</f>
        <v/>
      </c>
      <c r="AF171" s="74" t="str">
        <f>IFERROR(IF(AF$4=$D171,"x",IF(AND(((AF$4-$D171)/VLOOKUP($C171,Tableau1[],6,0))=INT(((AF$4-$D171)/VLOOKUP($C171,Tableau1[],6,0))),$C171&lt;&gt;""),"S","")),"")</f>
        <v/>
      </c>
      <c r="AG171" s="74" t="str">
        <f>IFERROR(IF(AG$4=$D171,"x",IF(AND(((AG$4-$D171)/VLOOKUP($C171,Tableau1[],6,0))=INT(((AG$4-$D171)/VLOOKUP($C171,Tableau1[],6,0))),$C171&lt;&gt;""),"S","")),"")</f>
        <v>S</v>
      </c>
      <c r="AH171" s="90" t="str">
        <f>IFERROR(IF(AH$4=$D171,"x",IF(AND(((AH$4-$D171)/VLOOKUP($C171,Tableau1[],6,0))=INT(((AH$4-$D171)/VLOOKUP($C171,Tableau1[],6,0))),$C171&lt;&gt;""),"S","")),"")</f>
        <v/>
      </c>
    </row>
    <row r="172" spans="1:34" x14ac:dyDescent="0.25">
      <c r="A172" s="95"/>
      <c r="B172" s="41"/>
      <c r="C172" s="5" t="s">
        <v>86</v>
      </c>
      <c r="D172" s="15">
        <f>IF(ISBLANK(C172),0,VLOOKUP(C172,Tableau1[],2,0))</f>
        <v>0</v>
      </c>
      <c r="E172" s="14">
        <f>IF(ISBLANK(C172),0,VLOOKUP(C172,Tableau1[],7,0))</f>
        <v>5</v>
      </c>
      <c r="F172" s="21">
        <f t="shared" si="12"/>
        <v>2.1666666666666667E-5</v>
      </c>
      <c r="G172" s="76" t="str">
        <f>IFERROR(IF(G$4=$D172,"x",IF(AND(((G$4-$D172)/VLOOKUP($C172,Tableau1[],6,0))=INT(((G$4-$D172)/VLOOKUP($C172,Tableau1[],6,0))),$C172&lt;&gt;""),"S","")),"")</f>
        <v/>
      </c>
      <c r="H172" s="74" t="str">
        <f>IFERROR(IF(H$4=$D172,"x",IF(AND(((H$4-$D172)/VLOOKUP($C172,Tableau1[],6,0))=INT(((H$4-$D172)/VLOOKUP($C172,Tableau1[],6,0))),$C172&lt;&gt;""),"S","")),"")</f>
        <v/>
      </c>
      <c r="I172" s="74" t="str">
        <f>IFERROR(IF(I$4=$D172,"x",IF(AND(((I$4-$D172)/VLOOKUP($C172,Tableau1[],6,0))=INT(((I$4-$D172)/VLOOKUP($C172,Tableau1[],6,0))),$C172&lt;&gt;""),"S","")),"")</f>
        <v/>
      </c>
      <c r="J172" s="74" t="str">
        <f>IFERROR(IF(J$4=$D172,"x",IF(AND(((J$4-$D172)/VLOOKUP($C172,Tableau1[],6,0))=INT(((J$4-$D172)/VLOOKUP($C172,Tableau1[],6,0))),$C172&lt;&gt;""),"S","")),"")</f>
        <v/>
      </c>
      <c r="K172" s="74" t="str">
        <f>IFERROR(IF(K$4=$D172,"x",IF(AND(((K$4-$D172)/VLOOKUP($C172,Tableau1[],6,0))=INT(((K$4-$D172)/VLOOKUP($C172,Tableau1[],6,0))),$C172&lt;&gt;""),"S","")),"")</f>
        <v/>
      </c>
      <c r="L172" s="74" t="str">
        <f>IFERROR(IF(L$4=$D172,"x",IF(AND(((L$4-$D172)/VLOOKUP($C172,Tableau1[],6,0))=INT(((L$4-$D172)/VLOOKUP($C172,Tableau1[],6,0))),$C172&lt;&gt;""),"S","")),"")</f>
        <v>S</v>
      </c>
      <c r="M172" s="74" t="str">
        <f>IFERROR(IF(M$4=$D172,"x",IF(AND(((M$4-$D172)/VLOOKUP($C172,Tableau1[],6,0))=INT(((M$4-$D172)/VLOOKUP($C172,Tableau1[],6,0))),$C172&lt;&gt;""),"S","")),"")</f>
        <v/>
      </c>
      <c r="N172" s="74" t="str">
        <f>IFERROR(IF(N$4=$D172,"x",IF(AND(((N$4-$D172)/VLOOKUP($C172,Tableau1[],6,0))=INT(((N$4-$D172)/VLOOKUP($C172,Tableau1[],6,0))),$C172&lt;&gt;""),"S","")),"")</f>
        <v/>
      </c>
      <c r="O172" s="74" t="str">
        <f>IFERROR(IF(O$4=$D172,"x",IF(AND(((O$4-$D172)/VLOOKUP($C172,Tableau1[],6,0))=INT(((O$4-$D172)/VLOOKUP($C172,Tableau1[],6,0))),$C172&lt;&gt;""),"S","")),"")</f>
        <v/>
      </c>
      <c r="P172" s="74" t="str">
        <f>IFERROR(IF(P$4=$D172,"x",IF(AND(((P$4-$D172)/VLOOKUP($C172,Tableau1[],6,0))=INT(((P$4-$D172)/VLOOKUP($C172,Tableau1[],6,0))),$C172&lt;&gt;""),"S","")),"")</f>
        <v/>
      </c>
      <c r="Q172" s="74" t="str">
        <f>IFERROR(IF(Q$4=$D172,"x",IF(AND(((Q$4-$D172)/VLOOKUP($C172,Tableau1[],6,0))=INT(((Q$4-$D172)/VLOOKUP($C172,Tableau1[],6,0))),$C172&lt;&gt;""),"S","")),"")</f>
        <v/>
      </c>
      <c r="R172" s="74" t="str">
        <f>IFERROR(IF(R$4=$D172,"x",IF(AND(((R$4-$D172)/VLOOKUP($C172,Tableau1[],6,0))=INT(((R$4-$D172)/VLOOKUP($C172,Tableau1[],6,0))),$C172&lt;&gt;""),"S","")),"")</f>
        <v/>
      </c>
      <c r="S172" s="74" t="str">
        <f>IFERROR(IF(S$4=$D172,"x",IF(AND(((S$4-$D172)/VLOOKUP($C172,Tableau1[],6,0))=INT(((S$4-$D172)/VLOOKUP($C172,Tableau1[],6,0))),$C172&lt;&gt;""),"S","")),"")</f>
        <v>S</v>
      </c>
      <c r="T172" s="74" t="str">
        <f>IFERROR(IF(T$4=$D172,"x",IF(AND(((T$4-$D172)/VLOOKUP($C172,Tableau1[],6,0))=INT(((T$4-$D172)/VLOOKUP($C172,Tableau1[],6,0))),$C172&lt;&gt;""),"S","")),"")</f>
        <v/>
      </c>
      <c r="U172" s="74" t="str">
        <f>IFERROR(IF(U$4=$D172,"x",IF(AND(((U$4-$D172)/VLOOKUP($C172,Tableau1[],6,0))=INT(((U$4-$D172)/VLOOKUP($C172,Tableau1[],6,0))),$C172&lt;&gt;""),"S","")),"")</f>
        <v/>
      </c>
      <c r="V172" s="74" t="str">
        <f>IFERROR(IF(V$4=$D172,"x",IF(AND(((V$4-$D172)/VLOOKUP($C172,Tableau1[],6,0))=INT(((V$4-$D172)/VLOOKUP($C172,Tableau1[],6,0))),$C172&lt;&gt;""),"S","")),"")</f>
        <v/>
      </c>
      <c r="W172" s="74" t="str">
        <f>IFERROR(IF(W$4=$D172,"x",IF(AND(((W$4-$D172)/VLOOKUP($C172,Tableau1[],6,0))=INT(((W$4-$D172)/VLOOKUP($C172,Tableau1[],6,0))),$C172&lt;&gt;""),"S","")),"")</f>
        <v/>
      </c>
      <c r="X172" s="74" t="str">
        <f>IFERROR(IF(X$4=$D172,"x",IF(AND(((X$4-$D172)/VLOOKUP($C172,Tableau1[],6,0))=INT(((X$4-$D172)/VLOOKUP($C172,Tableau1[],6,0))),$C172&lt;&gt;""),"S","")),"")</f>
        <v/>
      </c>
      <c r="Y172" s="74" t="str">
        <f>IFERROR(IF(Y$4=$D172,"x",IF(AND(((Y$4-$D172)/VLOOKUP($C172,Tableau1[],6,0))=INT(((Y$4-$D172)/VLOOKUP($C172,Tableau1[],6,0))),$C172&lt;&gt;""),"S","")),"")</f>
        <v/>
      </c>
      <c r="Z172" s="74" t="str">
        <f>IFERROR(IF(Z$4=$D172,"x",IF(AND(((Z$4-$D172)/VLOOKUP($C172,Tableau1[],6,0))=INT(((Z$4-$D172)/VLOOKUP($C172,Tableau1[],6,0))),$C172&lt;&gt;""),"S","")),"")</f>
        <v>S</v>
      </c>
      <c r="AA172" s="74" t="str">
        <f>IFERROR(IF(AA$4=$D172,"x",IF(AND(((AA$4-$D172)/VLOOKUP($C172,Tableau1[],6,0))=INT(((AA$4-$D172)/VLOOKUP($C172,Tableau1[],6,0))),$C172&lt;&gt;""),"S","")),"")</f>
        <v/>
      </c>
      <c r="AB172" s="74" t="str">
        <f>IFERROR(IF(AB$4=$D172,"x",IF(AND(((AB$4-$D172)/VLOOKUP($C172,Tableau1[],6,0))=INT(((AB$4-$D172)/VLOOKUP($C172,Tableau1[],6,0))),$C172&lt;&gt;""),"S","")),"")</f>
        <v/>
      </c>
      <c r="AC172" s="74" t="str">
        <f>IFERROR(IF(AC$4=$D172,"x",IF(AND(((AC$4-$D172)/VLOOKUP($C172,Tableau1[],6,0))=INT(((AC$4-$D172)/VLOOKUP($C172,Tableau1[],6,0))),$C172&lt;&gt;""),"S","")),"")</f>
        <v/>
      </c>
      <c r="AD172" s="74" t="str">
        <f>IFERROR(IF(AD$4=$D172,"x",IF(AND(((AD$4-$D172)/VLOOKUP($C172,Tableau1[],6,0))=INT(((AD$4-$D172)/VLOOKUP($C172,Tableau1[],6,0))),$C172&lt;&gt;""),"S","")),"")</f>
        <v/>
      </c>
      <c r="AE172" s="74" t="str">
        <f>IFERROR(IF(AE$4=$D172,"x",IF(AND(((AE$4-$D172)/VLOOKUP($C172,Tableau1[],6,0))=INT(((AE$4-$D172)/VLOOKUP($C172,Tableau1[],6,0))),$C172&lt;&gt;""),"S","")),"")</f>
        <v/>
      </c>
      <c r="AF172" s="74" t="str">
        <f>IFERROR(IF(AF$4=$D172,"x",IF(AND(((AF$4-$D172)/VLOOKUP($C172,Tableau1[],6,0))=INT(((AF$4-$D172)/VLOOKUP($C172,Tableau1[],6,0))),$C172&lt;&gt;""),"S","")),"")</f>
        <v/>
      </c>
      <c r="AG172" s="74" t="str">
        <f>IFERROR(IF(AG$4=$D172,"x",IF(AND(((AG$4-$D172)/VLOOKUP($C172,Tableau1[],6,0))=INT(((AG$4-$D172)/VLOOKUP($C172,Tableau1[],6,0))),$C172&lt;&gt;""),"S","")),"")</f>
        <v>S</v>
      </c>
      <c r="AH172" s="90" t="str">
        <f>IFERROR(IF(AH$4=$D172,"x",IF(AND(((AH$4-$D172)/VLOOKUP($C172,Tableau1[],6,0))=INT(((AH$4-$D172)/VLOOKUP($C172,Tableau1[],6,0))),$C172&lt;&gt;""),"S","")),"")</f>
        <v/>
      </c>
    </row>
    <row r="173" spans="1:34" x14ac:dyDescent="0.25">
      <c r="A173" s="95"/>
      <c r="B173" s="41"/>
      <c r="C173" s="5" t="s">
        <v>87</v>
      </c>
      <c r="D173" s="15">
        <f>IF(ISBLANK(C173),0,VLOOKUP(C173,Tableau1[],2,0))</f>
        <v>0</v>
      </c>
      <c r="E173" s="14">
        <f>IF(ISBLANK(C173),0,VLOOKUP(C173,Tableau1[],7,0))</f>
        <v>5</v>
      </c>
      <c r="F173" s="21">
        <f t="shared" si="12"/>
        <v>2.1666666666666667E-5</v>
      </c>
      <c r="G173" s="76" t="str">
        <f>IFERROR(IF(G$4=$D173,"x",IF(AND(((G$4-$D173)/VLOOKUP($C173,Tableau1[],6,0))=INT(((G$4-$D173)/VLOOKUP($C173,Tableau1[],6,0))),$C173&lt;&gt;""),"S","")),"")</f>
        <v/>
      </c>
      <c r="H173" s="74" t="str">
        <f>IFERROR(IF(H$4=$D173,"x",IF(AND(((H$4-$D173)/VLOOKUP($C173,Tableau1[],6,0))=INT(((H$4-$D173)/VLOOKUP($C173,Tableau1[],6,0))),$C173&lt;&gt;""),"S","")),"")</f>
        <v/>
      </c>
      <c r="I173" s="74" t="str">
        <f>IFERROR(IF(I$4=$D173,"x",IF(AND(((I$4-$D173)/VLOOKUP($C173,Tableau1[],6,0))=INT(((I$4-$D173)/VLOOKUP($C173,Tableau1[],6,0))),$C173&lt;&gt;""),"S","")),"")</f>
        <v/>
      </c>
      <c r="J173" s="74" t="str">
        <f>IFERROR(IF(J$4=$D173,"x",IF(AND(((J$4-$D173)/VLOOKUP($C173,Tableau1[],6,0))=INT(((J$4-$D173)/VLOOKUP($C173,Tableau1[],6,0))),$C173&lt;&gt;""),"S","")),"")</f>
        <v/>
      </c>
      <c r="K173" s="74" t="str">
        <f>IFERROR(IF(K$4=$D173,"x",IF(AND(((K$4-$D173)/VLOOKUP($C173,Tableau1[],6,0))=INT(((K$4-$D173)/VLOOKUP($C173,Tableau1[],6,0))),$C173&lt;&gt;""),"S","")),"")</f>
        <v/>
      </c>
      <c r="L173" s="74" t="str">
        <f>IFERROR(IF(L$4=$D173,"x",IF(AND(((L$4-$D173)/VLOOKUP($C173,Tableau1[],6,0))=INT(((L$4-$D173)/VLOOKUP($C173,Tableau1[],6,0))),$C173&lt;&gt;""),"S","")),"")</f>
        <v>S</v>
      </c>
      <c r="M173" s="74" t="str">
        <f>IFERROR(IF(M$4=$D173,"x",IF(AND(((M$4-$D173)/VLOOKUP($C173,Tableau1[],6,0))=INT(((M$4-$D173)/VLOOKUP($C173,Tableau1[],6,0))),$C173&lt;&gt;""),"S","")),"")</f>
        <v/>
      </c>
      <c r="N173" s="74" t="str">
        <f>IFERROR(IF(N$4=$D173,"x",IF(AND(((N$4-$D173)/VLOOKUP($C173,Tableau1[],6,0))=INT(((N$4-$D173)/VLOOKUP($C173,Tableau1[],6,0))),$C173&lt;&gt;""),"S","")),"")</f>
        <v/>
      </c>
      <c r="O173" s="74" t="str">
        <f>IFERROR(IF(O$4=$D173,"x",IF(AND(((O$4-$D173)/VLOOKUP($C173,Tableau1[],6,0))=INT(((O$4-$D173)/VLOOKUP($C173,Tableau1[],6,0))),$C173&lt;&gt;""),"S","")),"")</f>
        <v/>
      </c>
      <c r="P173" s="74" t="str">
        <f>IFERROR(IF(P$4=$D173,"x",IF(AND(((P$4-$D173)/VLOOKUP($C173,Tableau1[],6,0))=INT(((P$4-$D173)/VLOOKUP($C173,Tableau1[],6,0))),$C173&lt;&gt;""),"S","")),"")</f>
        <v/>
      </c>
      <c r="Q173" s="74" t="str">
        <f>IFERROR(IF(Q$4=$D173,"x",IF(AND(((Q$4-$D173)/VLOOKUP($C173,Tableau1[],6,0))=INT(((Q$4-$D173)/VLOOKUP($C173,Tableau1[],6,0))),$C173&lt;&gt;""),"S","")),"")</f>
        <v/>
      </c>
      <c r="R173" s="74" t="str">
        <f>IFERROR(IF(R$4=$D173,"x",IF(AND(((R$4-$D173)/VLOOKUP($C173,Tableau1[],6,0))=INT(((R$4-$D173)/VLOOKUP($C173,Tableau1[],6,0))),$C173&lt;&gt;""),"S","")),"")</f>
        <v/>
      </c>
      <c r="S173" s="74" t="str">
        <f>IFERROR(IF(S$4=$D173,"x",IF(AND(((S$4-$D173)/VLOOKUP($C173,Tableau1[],6,0))=INT(((S$4-$D173)/VLOOKUP($C173,Tableau1[],6,0))),$C173&lt;&gt;""),"S","")),"")</f>
        <v>S</v>
      </c>
      <c r="T173" s="74" t="str">
        <f>IFERROR(IF(T$4=$D173,"x",IF(AND(((T$4-$D173)/VLOOKUP($C173,Tableau1[],6,0))=INT(((T$4-$D173)/VLOOKUP($C173,Tableau1[],6,0))),$C173&lt;&gt;""),"S","")),"")</f>
        <v/>
      </c>
      <c r="U173" s="74" t="str">
        <f>IFERROR(IF(U$4=$D173,"x",IF(AND(((U$4-$D173)/VLOOKUP($C173,Tableau1[],6,0))=INT(((U$4-$D173)/VLOOKUP($C173,Tableau1[],6,0))),$C173&lt;&gt;""),"S","")),"")</f>
        <v/>
      </c>
      <c r="V173" s="74" t="str">
        <f>IFERROR(IF(V$4=$D173,"x",IF(AND(((V$4-$D173)/VLOOKUP($C173,Tableau1[],6,0))=INT(((V$4-$D173)/VLOOKUP($C173,Tableau1[],6,0))),$C173&lt;&gt;""),"S","")),"")</f>
        <v/>
      </c>
      <c r="W173" s="74" t="str">
        <f>IFERROR(IF(W$4=$D173,"x",IF(AND(((W$4-$D173)/VLOOKUP($C173,Tableau1[],6,0))=INT(((W$4-$D173)/VLOOKUP($C173,Tableau1[],6,0))),$C173&lt;&gt;""),"S","")),"")</f>
        <v/>
      </c>
      <c r="X173" s="74" t="str">
        <f>IFERROR(IF(X$4=$D173,"x",IF(AND(((X$4-$D173)/VLOOKUP($C173,Tableau1[],6,0))=INT(((X$4-$D173)/VLOOKUP($C173,Tableau1[],6,0))),$C173&lt;&gt;""),"S","")),"")</f>
        <v/>
      </c>
      <c r="Y173" s="74" t="str">
        <f>IFERROR(IF(Y$4=$D173,"x",IF(AND(((Y$4-$D173)/VLOOKUP($C173,Tableau1[],6,0))=INT(((Y$4-$D173)/VLOOKUP($C173,Tableau1[],6,0))),$C173&lt;&gt;""),"S","")),"")</f>
        <v/>
      </c>
      <c r="Z173" s="74" t="str">
        <f>IFERROR(IF(Z$4=$D173,"x",IF(AND(((Z$4-$D173)/VLOOKUP($C173,Tableau1[],6,0))=INT(((Z$4-$D173)/VLOOKUP($C173,Tableau1[],6,0))),$C173&lt;&gt;""),"S","")),"")</f>
        <v>S</v>
      </c>
      <c r="AA173" s="74" t="str">
        <f>IFERROR(IF(AA$4=$D173,"x",IF(AND(((AA$4-$D173)/VLOOKUP($C173,Tableau1[],6,0))=INT(((AA$4-$D173)/VLOOKUP($C173,Tableau1[],6,0))),$C173&lt;&gt;""),"S","")),"")</f>
        <v/>
      </c>
      <c r="AB173" s="74" t="str">
        <f>IFERROR(IF(AB$4=$D173,"x",IF(AND(((AB$4-$D173)/VLOOKUP($C173,Tableau1[],6,0))=INT(((AB$4-$D173)/VLOOKUP($C173,Tableau1[],6,0))),$C173&lt;&gt;""),"S","")),"")</f>
        <v/>
      </c>
      <c r="AC173" s="74" t="str">
        <f>IFERROR(IF(AC$4=$D173,"x",IF(AND(((AC$4-$D173)/VLOOKUP($C173,Tableau1[],6,0))=INT(((AC$4-$D173)/VLOOKUP($C173,Tableau1[],6,0))),$C173&lt;&gt;""),"S","")),"")</f>
        <v/>
      </c>
      <c r="AD173" s="74" t="str">
        <f>IFERROR(IF(AD$4=$D173,"x",IF(AND(((AD$4-$D173)/VLOOKUP($C173,Tableau1[],6,0))=INT(((AD$4-$D173)/VLOOKUP($C173,Tableau1[],6,0))),$C173&lt;&gt;""),"S","")),"")</f>
        <v/>
      </c>
      <c r="AE173" s="74" t="str">
        <f>IFERROR(IF(AE$4=$D173,"x",IF(AND(((AE$4-$D173)/VLOOKUP($C173,Tableau1[],6,0))=INT(((AE$4-$D173)/VLOOKUP($C173,Tableau1[],6,0))),$C173&lt;&gt;""),"S","")),"")</f>
        <v/>
      </c>
      <c r="AF173" s="74" t="str">
        <f>IFERROR(IF(AF$4=$D173,"x",IF(AND(((AF$4-$D173)/VLOOKUP($C173,Tableau1[],6,0))=INT(((AF$4-$D173)/VLOOKUP($C173,Tableau1[],6,0))),$C173&lt;&gt;""),"S","")),"")</f>
        <v/>
      </c>
      <c r="AG173" s="74" t="str">
        <f>IFERROR(IF(AG$4=$D173,"x",IF(AND(((AG$4-$D173)/VLOOKUP($C173,Tableau1[],6,0))=INT(((AG$4-$D173)/VLOOKUP($C173,Tableau1[],6,0))),$C173&lt;&gt;""),"S","")),"")</f>
        <v>S</v>
      </c>
      <c r="AH173" s="90" t="str">
        <f>IFERROR(IF(AH$4=$D173,"x",IF(AND(((AH$4-$D173)/VLOOKUP($C173,Tableau1[],6,0))=INT(((AH$4-$D173)/VLOOKUP($C173,Tableau1[],6,0))),$C173&lt;&gt;""),"S","")),"")</f>
        <v/>
      </c>
    </row>
    <row r="174" spans="1:34" ht="13.9" customHeight="1" x14ac:dyDescent="0.25">
      <c r="A174" s="95"/>
      <c r="B174" s="41"/>
      <c r="C174" s="5" t="s">
        <v>88</v>
      </c>
      <c r="D174" s="15">
        <f>IF(ISBLANK(C174),0,VLOOKUP(C174,Tableau1[],2,0))</f>
        <v>0</v>
      </c>
      <c r="E174" s="14">
        <f>IF(ISBLANK(C174),0,VLOOKUP(C174,Tableau1[],7,0))</f>
        <v>1</v>
      </c>
      <c r="F174" s="21">
        <f t="shared" si="12"/>
        <v>4.3333333333333331E-6</v>
      </c>
      <c r="G174" s="76" t="str">
        <f>IFERROR(IF(G$4=$D174,"x",IF(AND(((G$4-$D174)/VLOOKUP($C174,Tableau1[],6,0))=INT(((G$4-$D174)/VLOOKUP($C174,Tableau1[],6,0))),$C174&lt;&gt;""),"S","")),"")</f>
        <v/>
      </c>
      <c r="H174" s="74" t="str">
        <f>IFERROR(IF(H$4=$D174,"x",IF(AND(((H$4-$D174)/VLOOKUP($C174,Tableau1[],6,0))=INT(((H$4-$D174)/VLOOKUP($C174,Tableau1[],6,0))),$C174&lt;&gt;""),"S","")),"")</f>
        <v/>
      </c>
      <c r="I174" s="74" t="str">
        <f>IFERROR(IF(I$4=$D174,"x",IF(AND(((I$4-$D174)/VLOOKUP($C174,Tableau1[],6,0))=INT(((I$4-$D174)/VLOOKUP($C174,Tableau1[],6,0))),$C174&lt;&gt;""),"S","")),"")</f>
        <v/>
      </c>
      <c r="J174" s="74" t="str">
        <f>IFERROR(IF(J$4=$D174,"x",IF(AND(((J$4-$D174)/VLOOKUP($C174,Tableau1[],6,0))=INT(((J$4-$D174)/VLOOKUP($C174,Tableau1[],6,0))),$C174&lt;&gt;""),"S","")),"")</f>
        <v/>
      </c>
      <c r="K174" s="74" t="str">
        <f>IFERROR(IF(K$4=$D174,"x",IF(AND(((K$4-$D174)/VLOOKUP($C174,Tableau1[],6,0))=INT(((K$4-$D174)/VLOOKUP($C174,Tableau1[],6,0))),$C174&lt;&gt;""),"S","")),"")</f>
        <v/>
      </c>
      <c r="L174" s="74" t="str">
        <f>IFERROR(IF(L$4=$D174,"x",IF(AND(((L$4-$D174)/VLOOKUP($C174,Tableau1[],6,0))=INT(((L$4-$D174)/VLOOKUP($C174,Tableau1[],6,0))),$C174&lt;&gt;""),"S","")),"")</f>
        <v>S</v>
      </c>
      <c r="M174" s="74" t="str">
        <f>IFERROR(IF(M$4=$D174,"x",IF(AND(((M$4-$D174)/VLOOKUP($C174,Tableau1[],6,0))=INT(((M$4-$D174)/VLOOKUP($C174,Tableau1[],6,0))),$C174&lt;&gt;""),"S","")),"")</f>
        <v/>
      </c>
      <c r="N174" s="74" t="str">
        <f>IFERROR(IF(N$4=$D174,"x",IF(AND(((N$4-$D174)/VLOOKUP($C174,Tableau1[],6,0))=INT(((N$4-$D174)/VLOOKUP($C174,Tableau1[],6,0))),$C174&lt;&gt;""),"S","")),"")</f>
        <v/>
      </c>
      <c r="O174" s="74" t="str">
        <f>IFERROR(IF(O$4=$D174,"x",IF(AND(((O$4-$D174)/VLOOKUP($C174,Tableau1[],6,0))=INT(((O$4-$D174)/VLOOKUP($C174,Tableau1[],6,0))),$C174&lt;&gt;""),"S","")),"")</f>
        <v/>
      </c>
      <c r="P174" s="74" t="str">
        <f>IFERROR(IF(P$4=$D174,"x",IF(AND(((P$4-$D174)/VLOOKUP($C174,Tableau1[],6,0))=INT(((P$4-$D174)/VLOOKUP($C174,Tableau1[],6,0))),$C174&lt;&gt;""),"S","")),"")</f>
        <v/>
      </c>
      <c r="Q174" s="74" t="str">
        <f>IFERROR(IF(Q$4=$D174,"x",IF(AND(((Q$4-$D174)/VLOOKUP($C174,Tableau1[],6,0))=INT(((Q$4-$D174)/VLOOKUP($C174,Tableau1[],6,0))),$C174&lt;&gt;""),"S","")),"")</f>
        <v/>
      </c>
      <c r="R174" s="74" t="str">
        <f>IFERROR(IF(R$4=$D174,"x",IF(AND(((R$4-$D174)/VLOOKUP($C174,Tableau1[],6,0))=INT(((R$4-$D174)/VLOOKUP($C174,Tableau1[],6,0))),$C174&lt;&gt;""),"S","")),"")</f>
        <v/>
      </c>
      <c r="S174" s="74" t="str">
        <f>IFERROR(IF(S$4=$D174,"x",IF(AND(((S$4-$D174)/VLOOKUP($C174,Tableau1[],6,0))=INT(((S$4-$D174)/VLOOKUP($C174,Tableau1[],6,0))),$C174&lt;&gt;""),"S","")),"")</f>
        <v>S</v>
      </c>
      <c r="T174" s="74" t="str">
        <f>IFERROR(IF(T$4=$D174,"x",IF(AND(((T$4-$D174)/VLOOKUP($C174,Tableau1[],6,0))=INT(((T$4-$D174)/VLOOKUP($C174,Tableau1[],6,0))),$C174&lt;&gt;""),"S","")),"")</f>
        <v/>
      </c>
      <c r="U174" s="74" t="str">
        <f>IFERROR(IF(U$4=$D174,"x",IF(AND(((U$4-$D174)/VLOOKUP($C174,Tableau1[],6,0))=INT(((U$4-$D174)/VLOOKUP($C174,Tableau1[],6,0))),$C174&lt;&gt;""),"S","")),"")</f>
        <v/>
      </c>
      <c r="V174" s="74" t="str">
        <f>IFERROR(IF(V$4=$D174,"x",IF(AND(((V$4-$D174)/VLOOKUP($C174,Tableau1[],6,0))=INT(((V$4-$D174)/VLOOKUP($C174,Tableau1[],6,0))),$C174&lt;&gt;""),"S","")),"")</f>
        <v/>
      </c>
      <c r="W174" s="74" t="str">
        <f>IFERROR(IF(W$4=$D174,"x",IF(AND(((W$4-$D174)/VLOOKUP($C174,Tableau1[],6,0))=INT(((W$4-$D174)/VLOOKUP($C174,Tableau1[],6,0))),$C174&lt;&gt;""),"S","")),"")</f>
        <v/>
      </c>
      <c r="X174" s="74" t="str">
        <f>IFERROR(IF(X$4=$D174,"x",IF(AND(((X$4-$D174)/VLOOKUP($C174,Tableau1[],6,0))=INT(((X$4-$D174)/VLOOKUP($C174,Tableau1[],6,0))),$C174&lt;&gt;""),"S","")),"")</f>
        <v/>
      </c>
      <c r="Y174" s="74" t="str">
        <f>IFERROR(IF(Y$4=$D174,"x",IF(AND(((Y$4-$D174)/VLOOKUP($C174,Tableau1[],6,0))=INT(((Y$4-$D174)/VLOOKUP($C174,Tableau1[],6,0))),$C174&lt;&gt;""),"S","")),"")</f>
        <v/>
      </c>
      <c r="Z174" s="74" t="str">
        <f>IFERROR(IF(Z$4=$D174,"x",IF(AND(((Z$4-$D174)/VLOOKUP($C174,Tableau1[],6,0))=INT(((Z$4-$D174)/VLOOKUP($C174,Tableau1[],6,0))),$C174&lt;&gt;""),"S","")),"")</f>
        <v>S</v>
      </c>
      <c r="AA174" s="74" t="str">
        <f>IFERROR(IF(AA$4=$D174,"x",IF(AND(((AA$4-$D174)/VLOOKUP($C174,Tableau1[],6,0))=INT(((AA$4-$D174)/VLOOKUP($C174,Tableau1[],6,0))),$C174&lt;&gt;""),"S","")),"")</f>
        <v/>
      </c>
      <c r="AB174" s="74" t="str">
        <f>IFERROR(IF(AB$4=$D174,"x",IF(AND(((AB$4-$D174)/VLOOKUP($C174,Tableau1[],6,0))=INT(((AB$4-$D174)/VLOOKUP($C174,Tableau1[],6,0))),$C174&lt;&gt;""),"S","")),"")</f>
        <v/>
      </c>
      <c r="AC174" s="74" t="str">
        <f>IFERROR(IF(AC$4=$D174,"x",IF(AND(((AC$4-$D174)/VLOOKUP($C174,Tableau1[],6,0))=INT(((AC$4-$D174)/VLOOKUP($C174,Tableau1[],6,0))),$C174&lt;&gt;""),"S","")),"")</f>
        <v/>
      </c>
      <c r="AD174" s="74" t="str">
        <f>IFERROR(IF(AD$4=$D174,"x",IF(AND(((AD$4-$D174)/VLOOKUP($C174,Tableau1[],6,0))=INT(((AD$4-$D174)/VLOOKUP($C174,Tableau1[],6,0))),$C174&lt;&gt;""),"S","")),"")</f>
        <v/>
      </c>
      <c r="AE174" s="74" t="str">
        <f>IFERROR(IF(AE$4=$D174,"x",IF(AND(((AE$4-$D174)/VLOOKUP($C174,Tableau1[],6,0))=INT(((AE$4-$D174)/VLOOKUP($C174,Tableau1[],6,0))),$C174&lt;&gt;""),"S","")),"")</f>
        <v/>
      </c>
      <c r="AF174" s="74" t="str">
        <f>IFERROR(IF(AF$4=$D174,"x",IF(AND(((AF$4-$D174)/VLOOKUP($C174,Tableau1[],6,0))=INT(((AF$4-$D174)/VLOOKUP($C174,Tableau1[],6,0))),$C174&lt;&gt;""),"S","")),"")</f>
        <v/>
      </c>
      <c r="AG174" s="74" t="str">
        <f>IFERROR(IF(AG$4=$D174,"x",IF(AND(((AG$4-$D174)/VLOOKUP($C174,Tableau1[],6,0))=INT(((AG$4-$D174)/VLOOKUP($C174,Tableau1[],6,0))),$C174&lt;&gt;""),"S","")),"")</f>
        <v>S</v>
      </c>
      <c r="AH174" s="90" t="str">
        <f>IFERROR(IF(AH$4=$D174,"x",IF(AND(((AH$4-$D174)/VLOOKUP($C174,Tableau1[],6,0))=INT(((AH$4-$D174)/VLOOKUP($C174,Tableau1[],6,0))),$C174&lt;&gt;""),"S","")),"")</f>
        <v/>
      </c>
    </row>
    <row r="175" spans="1:34" x14ac:dyDescent="0.25">
      <c r="A175" s="95"/>
      <c r="B175" s="41"/>
      <c r="C175" s="5" t="s">
        <v>89</v>
      </c>
      <c r="D175" s="15">
        <f>IF(ISBLANK(C175),0,VLOOKUP(C175,Tableau1[],2,0))</f>
        <v>0</v>
      </c>
      <c r="E175" s="14">
        <f>IF(ISBLANK(C175),0,VLOOKUP(C175,Tableau1[],7,0))</f>
        <v>15</v>
      </c>
      <c r="F175" s="21">
        <f t="shared" si="12"/>
        <v>6.4999999999999994E-5</v>
      </c>
      <c r="G175" s="76" t="str">
        <f>IFERROR(IF(G$4=$D175,"x",IF(AND(((G$4-$D175)/VLOOKUP($C175,Tableau1[],6,0))=INT(((G$4-$D175)/VLOOKUP($C175,Tableau1[],6,0))),$C175&lt;&gt;""),"S","")),"")</f>
        <v/>
      </c>
      <c r="H175" s="74" t="str">
        <f>IFERROR(IF(H$4=$D175,"x",IF(AND(((H$4-$D175)/VLOOKUP($C175,Tableau1[],6,0))=INT(((H$4-$D175)/VLOOKUP($C175,Tableau1[],6,0))),$C175&lt;&gt;""),"S","")),"")</f>
        <v/>
      </c>
      <c r="I175" s="74" t="str">
        <f>IFERROR(IF(I$4=$D175,"x",IF(AND(((I$4-$D175)/VLOOKUP($C175,Tableau1[],6,0))=INT(((I$4-$D175)/VLOOKUP($C175,Tableau1[],6,0))),$C175&lt;&gt;""),"S","")),"")</f>
        <v/>
      </c>
      <c r="J175" s="74" t="str">
        <f>IFERROR(IF(J$4=$D175,"x",IF(AND(((J$4-$D175)/VLOOKUP($C175,Tableau1[],6,0))=INT(((J$4-$D175)/VLOOKUP($C175,Tableau1[],6,0))),$C175&lt;&gt;""),"S","")),"")</f>
        <v/>
      </c>
      <c r="K175" s="74" t="str">
        <f>IFERROR(IF(K$4=$D175,"x",IF(AND(((K$4-$D175)/VLOOKUP($C175,Tableau1[],6,0))=INT(((K$4-$D175)/VLOOKUP($C175,Tableau1[],6,0))),$C175&lt;&gt;""),"S","")),"")</f>
        <v/>
      </c>
      <c r="L175" s="74" t="str">
        <f>IFERROR(IF(L$4=$D175,"x",IF(AND(((L$4-$D175)/VLOOKUP($C175,Tableau1[],6,0))=INT(((L$4-$D175)/VLOOKUP($C175,Tableau1[],6,0))),$C175&lt;&gt;""),"S","")),"")</f>
        <v/>
      </c>
      <c r="M175" s="74" t="str">
        <f>IFERROR(IF(M$4=$D175,"x",IF(AND(((M$4-$D175)/VLOOKUP($C175,Tableau1[],6,0))=INT(((M$4-$D175)/VLOOKUP($C175,Tableau1[],6,0))),$C175&lt;&gt;""),"S","")),"")</f>
        <v/>
      </c>
      <c r="N175" s="74" t="str">
        <f>IFERROR(IF(N$4=$D175,"x",IF(AND(((N$4-$D175)/VLOOKUP($C175,Tableau1[],6,0))=INT(((N$4-$D175)/VLOOKUP($C175,Tableau1[],6,0))),$C175&lt;&gt;""),"S","")),"")</f>
        <v/>
      </c>
      <c r="O175" s="74" t="str">
        <f>IFERROR(IF(O$4=$D175,"x",IF(AND(((O$4-$D175)/VLOOKUP($C175,Tableau1[],6,0))=INT(((O$4-$D175)/VLOOKUP($C175,Tableau1[],6,0))),$C175&lt;&gt;""),"S","")),"")</f>
        <v/>
      </c>
      <c r="P175" s="74" t="str">
        <f>IFERROR(IF(P$4=$D175,"x",IF(AND(((P$4-$D175)/VLOOKUP($C175,Tableau1[],6,0))=INT(((P$4-$D175)/VLOOKUP($C175,Tableau1[],6,0))),$C175&lt;&gt;""),"S","")),"")</f>
        <v/>
      </c>
      <c r="Q175" s="74" t="str">
        <f>IFERROR(IF(Q$4=$D175,"x",IF(AND(((Q$4-$D175)/VLOOKUP($C175,Tableau1[],6,0))=INT(((Q$4-$D175)/VLOOKUP($C175,Tableau1[],6,0))),$C175&lt;&gt;""),"S","")),"")</f>
        <v/>
      </c>
      <c r="R175" s="74" t="str">
        <f>IFERROR(IF(R$4=$D175,"x",IF(AND(((R$4-$D175)/VLOOKUP($C175,Tableau1[],6,0))=INT(((R$4-$D175)/VLOOKUP($C175,Tableau1[],6,0))),$C175&lt;&gt;""),"S","")),"")</f>
        <v/>
      </c>
      <c r="S175" s="74" t="str">
        <f>IFERROR(IF(S$4=$D175,"x",IF(AND(((S$4-$D175)/VLOOKUP($C175,Tableau1[],6,0))=INT(((S$4-$D175)/VLOOKUP($C175,Tableau1[],6,0))),$C175&lt;&gt;""),"S","")),"")</f>
        <v/>
      </c>
      <c r="T175" s="74" t="str">
        <f>IFERROR(IF(T$4=$D175,"x",IF(AND(((T$4-$D175)/VLOOKUP($C175,Tableau1[],6,0))=INT(((T$4-$D175)/VLOOKUP($C175,Tableau1[],6,0))),$C175&lt;&gt;""),"S","")),"")</f>
        <v/>
      </c>
      <c r="U175" s="74" t="str">
        <f>IFERROR(IF(U$4=$D175,"x",IF(AND(((U$4-$D175)/VLOOKUP($C175,Tableau1[],6,0))=INT(((U$4-$D175)/VLOOKUP($C175,Tableau1[],6,0))),$C175&lt;&gt;""),"S","")),"")</f>
        <v/>
      </c>
      <c r="V175" s="74" t="str">
        <f>IFERROR(IF(V$4=$D175,"x",IF(AND(((V$4-$D175)/VLOOKUP($C175,Tableau1[],6,0))=INT(((V$4-$D175)/VLOOKUP($C175,Tableau1[],6,0))),$C175&lt;&gt;""),"S","")),"")</f>
        <v/>
      </c>
      <c r="W175" s="74" t="str">
        <f>IFERROR(IF(W$4=$D175,"x",IF(AND(((W$4-$D175)/VLOOKUP($C175,Tableau1[],6,0))=INT(((W$4-$D175)/VLOOKUP($C175,Tableau1[],6,0))),$C175&lt;&gt;""),"S","")),"")</f>
        <v/>
      </c>
      <c r="X175" s="74" t="str">
        <f>IFERROR(IF(X$4=$D175,"x",IF(AND(((X$4-$D175)/VLOOKUP($C175,Tableau1[],6,0))=INT(((X$4-$D175)/VLOOKUP($C175,Tableau1[],6,0))),$C175&lt;&gt;""),"S","")),"")</f>
        <v/>
      </c>
      <c r="Y175" s="74" t="str">
        <f>IFERROR(IF(Y$4=$D175,"x",IF(AND(((Y$4-$D175)/VLOOKUP($C175,Tableau1[],6,0))=INT(((Y$4-$D175)/VLOOKUP($C175,Tableau1[],6,0))),$C175&lt;&gt;""),"S","")),"")</f>
        <v/>
      </c>
      <c r="Z175" s="74" t="str">
        <f>IFERROR(IF(Z$4=$D175,"x",IF(AND(((Z$4-$D175)/VLOOKUP($C175,Tableau1[],6,0))=INT(((Z$4-$D175)/VLOOKUP($C175,Tableau1[],6,0))),$C175&lt;&gt;""),"S","")),"")</f>
        <v/>
      </c>
      <c r="AA175" s="74" t="str">
        <f>IFERROR(IF(AA$4=$D175,"x",IF(AND(((AA$4-$D175)/VLOOKUP($C175,Tableau1[],6,0))=INT(((AA$4-$D175)/VLOOKUP($C175,Tableau1[],6,0))),$C175&lt;&gt;""),"S","")),"")</f>
        <v/>
      </c>
      <c r="AB175" s="74" t="str">
        <f>IFERROR(IF(AB$4=$D175,"x",IF(AND(((AB$4-$D175)/VLOOKUP($C175,Tableau1[],6,0))=INT(((AB$4-$D175)/VLOOKUP($C175,Tableau1[],6,0))),$C175&lt;&gt;""),"S","")),"")</f>
        <v/>
      </c>
      <c r="AC175" s="74" t="str">
        <f>IFERROR(IF(AC$4=$D175,"x",IF(AND(((AC$4-$D175)/VLOOKUP($C175,Tableau1[],6,0))=INT(((AC$4-$D175)/VLOOKUP($C175,Tableau1[],6,0))),$C175&lt;&gt;""),"S","")),"")</f>
        <v/>
      </c>
      <c r="AD175" s="74" t="str">
        <f>IFERROR(IF(AD$4=$D175,"x",IF(AND(((AD$4-$D175)/VLOOKUP($C175,Tableau1[],6,0))=INT(((AD$4-$D175)/VLOOKUP($C175,Tableau1[],6,0))),$C175&lt;&gt;""),"S","")),"")</f>
        <v/>
      </c>
      <c r="AE175" s="74" t="str">
        <f>IFERROR(IF(AE$4=$D175,"x",IF(AND(((AE$4-$D175)/VLOOKUP($C175,Tableau1[],6,0))=INT(((AE$4-$D175)/VLOOKUP($C175,Tableau1[],6,0))),$C175&lt;&gt;""),"S","")),"")</f>
        <v/>
      </c>
      <c r="AF175" s="74" t="str">
        <f>IFERROR(IF(AF$4=$D175,"x",IF(AND(((AF$4-$D175)/VLOOKUP($C175,Tableau1[],6,0))=INT(((AF$4-$D175)/VLOOKUP($C175,Tableau1[],6,0))),$C175&lt;&gt;""),"S","")),"")</f>
        <v>S</v>
      </c>
      <c r="AG175" s="74" t="str">
        <f>IFERROR(IF(AG$4=$D175,"x",IF(AND(((AG$4-$D175)/VLOOKUP($C175,Tableau1[],6,0))=INT(((AG$4-$D175)/VLOOKUP($C175,Tableau1[],6,0))),$C175&lt;&gt;""),"S","")),"")</f>
        <v/>
      </c>
      <c r="AH175" s="90" t="str">
        <f>IFERROR(IF(AH$4=$D175,"x",IF(AND(((AH$4-$D175)/VLOOKUP($C175,Tableau1[],6,0))=INT(((AH$4-$D175)/VLOOKUP($C175,Tableau1[],6,0))),$C175&lt;&gt;""),"S","")),"")</f>
        <v/>
      </c>
    </row>
    <row r="176" spans="1:34" ht="15.75" thickBot="1" x14ac:dyDescent="0.3">
      <c r="B176" s="66">
        <f>B160+B161+B162+B163+B164+B165+B166+B167+B168+B169+B170+B171+B172+B173+B174+B175</f>
        <v>0</v>
      </c>
      <c r="C176" s="67"/>
      <c r="D176" s="52">
        <f>IF(ISBLANK(C176),0,VLOOKUP(C176,Tableau1[],2,0))</f>
        <v>0</v>
      </c>
      <c r="E176" s="62">
        <f>(E160+E161+E162+E163+E164+E165+E166+E167+E168+E169+E170+E171+E172+E173+E174+E175)/60</f>
        <v>2.0499999999999998</v>
      </c>
      <c r="F176" s="38">
        <f t="shared" si="12"/>
        <v>8.8833333333333319E-6</v>
      </c>
      <c r="G176" s="79" t="str">
        <f>IFERROR(IF(G$4=$D176,"x",IF(AND(((G$4-$D176)/VLOOKUP($C176,Tableau1[],6,0))=INT(((G$4-$D176)/VLOOKUP($C176,Tableau1[],6,0))),$C176&lt;&gt;""),"S","")),"")</f>
        <v/>
      </c>
      <c r="H176" s="80" t="str">
        <f>IFERROR(IF(H$4=$D176,"x",IF(AND(((H$4-$D176)/VLOOKUP($C176,Tableau1[],6,0))=INT(((H$4-$D176)/VLOOKUP($C176,Tableau1[],6,0))),$C176&lt;&gt;""),"S","")),"")</f>
        <v/>
      </c>
      <c r="I176" s="80" t="str">
        <f>IFERROR(IF(I$4=$D176,"x",IF(AND(((I$4-$D176)/VLOOKUP($C176,Tableau1[],6,0))=INT(((I$4-$D176)/VLOOKUP($C176,Tableau1[],6,0))),$C176&lt;&gt;""),"S","")),"")</f>
        <v/>
      </c>
      <c r="J176" s="80" t="str">
        <f>IFERROR(IF(J$4=$D176,"x",IF(AND(((J$4-$D176)/VLOOKUP($C176,Tableau1[],6,0))=INT(((J$4-$D176)/VLOOKUP($C176,Tableau1[],6,0))),$C176&lt;&gt;""),"S","")),"")</f>
        <v/>
      </c>
      <c r="K176" s="80" t="str">
        <f>IFERROR(IF(K$4=$D176,"x",IF(AND(((K$4-$D176)/VLOOKUP($C176,Tableau1[],6,0))=INT(((K$4-$D176)/VLOOKUP($C176,Tableau1[],6,0))),$C176&lt;&gt;""),"S","")),"")</f>
        <v/>
      </c>
      <c r="L176" s="80" t="str">
        <f>IFERROR(IF(L$4=$D176,"x",IF(AND(((L$4-$D176)/VLOOKUP($C176,Tableau1[],6,0))=INT(((L$4-$D176)/VLOOKUP($C176,Tableau1[],6,0))),$C176&lt;&gt;""),"S","")),"")</f>
        <v/>
      </c>
      <c r="M176" s="80" t="str">
        <f>IFERROR(IF(M$4=$D176,"x",IF(AND(((M$4-$D176)/VLOOKUP($C176,Tableau1[],6,0))=INT(((M$4-$D176)/VLOOKUP($C176,Tableau1[],6,0))),$C176&lt;&gt;""),"S","")),"")</f>
        <v/>
      </c>
      <c r="N176" s="80" t="str">
        <f>IFERROR(IF(N$4=$D176,"x",IF(AND(((N$4-$D176)/VLOOKUP($C176,Tableau1[],6,0))=INT(((N$4-$D176)/VLOOKUP($C176,Tableau1[],6,0))),$C176&lt;&gt;""),"S","")),"")</f>
        <v/>
      </c>
      <c r="O176" s="80" t="str">
        <f>IFERROR(IF(O$4=$D176,"x",IF(AND(((O$4-$D176)/VLOOKUP($C176,Tableau1[],6,0))=INT(((O$4-$D176)/VLOOKUP($C176,Tableau1[],6,0))),$C176&lt;&gt;""),"S","")),"")</f>
        <v/>
      </c>
      <c r="P176" s="80" t="str">
        <f>IFERROR(IF(P$4=$D176,"x",IF(AND(((P$4-$D176)/VLOOKUP($C176,Tableau1[],6,0))=INT(((P$4-$D176)/VLOOKUP($C176,Tableau1[],6,0))),$C176&lt;&gt;""),"S","")),"")</f>
        <v/>
      </c>
      <c r="Q176" s="80" t="str">
        <f>IFERROR(IF(Q$4=$D176,"x",IF(AND(((Q$4-$D176)/VLOOKUP($C176,Tableau1[],6,0))=INT(((Q$4-$D176)/VLOOKUP($C176,Tableau1[],6,0))),$C176&lt;&gt;""),"S","")),"")</f>
        <v/>
      </c>
      <c r="R176" s="80" t="str">
        <f>IFERROR(IF(R$4=$D176,"x",IF(AND(((R$4-$D176)/VLOOKUP($C176,Tableau1[],6,0))=INT(((R$4-$D176)/VLOOKUP($C176,Tableau1[],6,0))),$C176&lt;&gt;""),"S","")),"")</f>
        <v/>
      </c>
      <c r="S176" s="80" t="str">
        <f>IFERROR(IF(S$4=$D176,"x",IF(AND(((S$4-$D176)/VLOOKUP($C176,Tableau1[],6,0))=INT(((S$4-$D176)/VLOOKUP($C176,Tableau1[],6,0))),$C176&lt;&gt;""),"S","")),"")</f>
        <v/>
      </c>
      <c r="T176" s="80" t="str">
        <f>IFERROR(IF(T$4=$D176,"x",IF(AND(((T$4-$D176)/VLOOKUP($C176,Tableau1[],6,0))=INT(((T$4-$D176)/VLOOKUP($C176,Tableau1[],6,0))),$C176&lt;&gt;""),"S","")),"")</f>
        <v/>
      </c>
      <c r="U176" s="80" t="str">
        <f>IFERROR(IF(U$4=$D176,"x",IF(AND(((U$4-$D176)/VLOOKUP($C176,Tableau1[],6,0))=INT(((U$4-$D176)/VLOOKUP($C176,Tableau1[],6,0))),$C176&lt;&gt;""),"S","")),"")</f>
        <v/>
      </c>
      <c r="V176" s="80" t="str">
        <f>IFERROR(IF(V$4=$D176,"x",IF(AND(((V$4-$D176)/VLOOKUP($C176,Tableau1[],6,0))=INT(((V$4-$D176)/VLOOKUP($C176,Tableau1[],6,0))),$C176&lt;&gt;""),"S","")),"")</f>
        <v/>
      </c>
      <c r="W176" s="80" t="str">
        <f>IFERROR(IF(W$4=$D176,"x",IF(AND(((W$4-$D176)/VLOOKUP($C176,Tableau1[],6,0))=INT(((W$4-$D176)/VLOOKUP($C176,Tableau1[],6,0))),$C176&lt;&gt;""),"S","")),"")</f>
        <v/>
      </c>
      <c r="X176" s="80" t="str">
        <f>IFERROR(IF(X$4=$D176,"x",IF(AND(((X$4-$D176)/VLOOKUP($C176,Tableau1[],6,0))=INT(((X$4-$D176)/VLOOKUP($C176,Tableau1[],6,0))),$C176&lt;&gt;""),"S","")),"")</f>
        <v/>
      </c>
      <c r="Y176" s="80" t="str">
        <f>IFERROR(IF(Y$4=$D176,"x",IF(AND(((Y$4-$D176)/VLOOKUP($C176,Tableau1[],6,0))=INT(((Y$4-$D176)/VLOOKUP($C176,Tableau1[],6,0))),$C176&lt;&gt;""),"S","")),"")</f>
        <v/>
      </c>
      <c r="Z176" s="80" t="str">
        <f>IFERROR(IF(Z$4=$D176,"x",IF(AND(((Z$4-$D176)/VLOOKUP($C176,Tableau1[],6,0))=INT(((Z$4-$D176)/VLOOKUP($C176,Tableau1[],6,0))),$C176&lt;&gt;""),"S","")),"")</f>
        <v/>
      </c>
      <c r="AA176" s="80" t="str">
        <f>IFERROR(IF(AA$4=$D176,"x",IF(AND(((AA$4-$D176)/VLOOKUP($C176,Tableau1[],6,0))=INT(((AA$4-$D176)/VLOOKUP($C176,Tableau1[],6,0))),$C176&lt;&gt;""),"S","")),"")</f>
        <v/>
      </c>
      <c r="AB176" s="80" t="str">
        <f>IFERROR(IF(AB$4=$D176,"x",IF(AND(((AB$4-$D176)/VLOOKUP($C176,Tableau1[],6,0))=INT(((AB$4-$D176)/VLOOKUP($C176,Tableau1[],6,0))),$C176&lt;&gt;""),"S","")),"")</f>
        <v/>
      </c>
      <c r="AC176" s="80" t="str">
        <f>IFERROR(IF(AC$4=$D176,"x",IF(AND(((AC$4-$D176)/VLOOKUP($C176,Tableau1[],6,0))=INT(((AC$4-$D176)/VLOOKUP($C176,Tableau1[],6,0))),$C176&lt;&gt;""),"S","")),"")</f>
        <v/>
      </c>
      <c r="AD176" s="80" t="str">
        <f>IFERROR(IF(AD$4=$D176,"x",IF(AND(((AD$4-$D176)/VLOOKUP($C176,Tableau1[],6,0))=INT(((AD$4-$D176)/VLOOKUP($C176,Tableau1[],6,0))),$C176&lt;&gt;""),"S","")),"")</f>
        <v/>
      </c>
      <c r="AE176" s="80" t="str">
        <f>IFERROR(IF(AE$4=$D176,"x",IF(AND(((AE$4-$D176)/VLOOKUP($C176,Tableau1[],6,0))=INT(((AE$4-$D176)/VLOOKUP($C176,Tableau1[],6,0))),$C176&lt;&gt;""),"S","")),"")</f>
        <v/>
      </c>
      <c r="AF176" s="80" t="str">
        <f>IFERROR(IF(AF$4=$D176,"x",IF(AND(((AF$4-$D176)/VLOOKUP($C176,Tableau1[],6,0))=INT(((AF$4-$D176)/VLOOKUP($C176,Tableau1[],6,0))),$C176&lt;&gt;""),"S","")),"")</f>
        <v/>
      </c>
      <c r="AG176" s="80" t="str">
        <f>IFERROR(IF(AG$4=$D176,"x",IF(AND(((AG$4-$D176)/VLOOKUP($C176,Tableau1[],6,0))=INT(((AG$4-$D176)/VLOOKUP($C176,Tableau1[],6,0))),$C176&lt;&gt;""),"S","")),"")</f>
        <v/>
      </c>
      <c r="AH176" s="92" t="str">
        <f>IFERROR(IF(AH$4=$D176,"x",IF(AND(((AH$4-$D176)/VLOOKUP($C176,Tableau1[],6,0))=INT(((AH$4-$D176)/VLOOKUP($C176,Tableau1[],6,0))),$C176&lt;&gt;""),"S","")),"")</f>
        <v/>
      </c>
    </row>
    <row r="177" spans="1:34" ht="15.75" thickTop="1" x14ac:dyDescent="0.25">
      <c r="A177" s="95" t="s">
        <v>219</v>
      </c>
      <c r="B177" s="41"/>
      <c r="C177" s="5" t="s">
        <v>41</v>
      </c>
      <c r="D177" s="15">
        <f>IF(ISBLANK(C177),0,VLOOKUP(C177,Tableau1[],2,0))</f>
        <v>0</v>
      </c>
      <c r="E177" s="14">
        <f>IF(ISBLANK(C177),0,VLOOKUP(C177,Tableau1[],7,0))</f>
        <v>20</v>
      </c>
      <c r="F177" s="21">
        <f>D177+((E177*1)/480)</f>
        <v>4.1666666666666664E-2</v>
      </c>
      <c r="G177" s="81" t="str">
        <f>IFERROR(IF(G$4=$D177,"x",IF(AND(((G$4-$D177)/VLOOKUP($C177,Tableau1[],6,0))=INT(((G$4-$D177)/VLOOKUP($C177,Tableau1[],6,0))),$C177&lt;&gt;""),"S","")),"")</f>
        <v/>
      </c>
      <c r="H177" s="82" t="str">
        <f>IFERROR(IF(H$4=$D177,"x",IF(AND(((H$4-$D177)/VLOOKUP($C177,Tableau1[],6,0))=INT(((H$4-$D177)/VLOOKUP($C177,Tableau1[],6,0))),$C177&lt;&gt;""),"S","")),"")</f>
        <v/>
      </c>
      <c r="I177" s="82" t="str">
        <f>IFERROR(IF(I$4=$D177,"x",IF(AND(((I$4-$D177)/VLOOKUP($C177,Tableau1[],6,0))=INT(((I$4-$D177)/VLOOKUP($C177,Tableau1[],6,0))),$C177&lt;&gt;""),"S","")),"")</f>
        <v/>
      </c>
      <c r="J177" s="82" t="str">
        <f>IFERROR(IF(J$4=$D177,"x",IF(AND(((J$4-$D177)/VLOOKUP($C177,Tableau1[],6,0))=INT(((J$4-$D177)/VLOOKUP($C177,Tableau1[],6,0))),$C177&lt;&gt;""),"S","")),"")</f>
        <v/>
      </c>
      <c r="K177" s="82" t="str">
        <f>IFERROR(IF(K$4=$D177,"x",IF(AND(((K$4-$D177)/VLOOKUP($C177,Tableau1[],6,0))=INT(((K$4-$D177)/VLOOKUP($C177,Tableau1[],6,0))),$C177&lt;&gt;""),"S","")),"")</f>
        <v/>
      </c>
      <c r="L177" s="82" t="str">
        <f>IFERROR(IF(L$4=$D177,"x",IF(AND(((L$4-$D177)/VLOOKUP($C177,Tableau1[],6,0))=INT(((L$4-$D177)/VLOOKUP($C177,Tableau1[],6,0))),$C177&lt;&gt;""),"S","")),"")</f>
        <v>S</v>
      </c>
      <c r="M177" s="82" t="str">
        <f>IFERROR(IF(M$4=$D177,"x",IF(AND(((M$4-$D177)/VLOOKUP($C177,Tableau1[],6,0))=INT(((M$4-$D177)/VLOOKUP($C177,Tableau1[],6,0))),$C177&lt;&gt;""),"S","")),"")</f>
        <v/>
      </c>
      <c r="N177" s="82" t="str">
        <f>IFERROR(IF(N$4=$D177,"x",IF(AND(((N$4-$D177)/VLOOKUP($C177,Tableau1[],6,0))=INT(((N$4-$D177)/VLOOKUP($C177,Tableau1[],6,0))),$C177&lt;&gt;""),"S","")),"")</f>
        <v/>
      </c>
      <c r="O177" s="82" t="str">
        <f>IFERROR(IF(O$4=$D177,"x",IF(AND(((O$4-$D177)/VLOOKUP($C177,Tableau1[],6,0))=INT(((O$4-$D177)/VLOOKUP($C177,Tableau1[],6,0))),$C177&lt;&gt;""),"S","")),"")</f>
        <v/>
      </c>
      <c r="P177" s="82" t="str">
        <f>IFERROR(IF(P$4=$D177,"x",IF(AND(((P$4-$D177)/VLOOKUP($C177,Tableau1[],6,0))=INT(((P$4-$D177)/VLOOKUP($C177,Tableau1[],6,0))),$C177&lt;&gt;""),"S","")),"")</f>
        <v/>
      </c>
      <c r="Q177" s="82" t="str">
        <f>IFERROR(IF(Q$4=$D177,"x",IF(AND(((Q$4-$D177)/VLOOKUP($C177,Tableau1[],6,0))=INT(((Q$4-$D177)/VLOOKUP($C177,Tableau1[],6,0))),$C177&lt;&gt;""),"S","")),"")</f>
        <v/>
      </c>
      <c r="R177" s="82" t="str">
        <f>IFERROR(IF(R$4=$D177,"x",IF(AND(((R$4-$D177)/VLOOKUP($C177,Tableau1[],6,0))=INT(((R$4-$D177)/VLOOKUP($C177,Tableau1[],6,0))),$C177&lt;&gt;""),"S","")),"")</f>
        <v/>
      </c>
      <c r="S177" s="82" t="str">
        <f>IFERROR(IF(S$4=$D177,"x",IF(AND(((S$4-$D177)/VLOOKUP($C177,Tableau1[],6,0))=INT(((S$4-$D177)/VLOOKUP($C177,Tableau1[],6,0))),$C177&lt;&gt;""),"S","")),"")</f>
        <v>S</v>
      </c>
      <c r="T177" s="82" t="str">
        <f>IFERROR(IF(T$4=$D177,"x",IF(AND(((T$4-$D177)/VLOOKUP($C177,Tableau1[],6,0))=INT(((T$4-$D177)/VLOOKUP($C177,Tableau1[],6,0))),$C177&lt;&gt;""),"S","")),"")</f>
        <v/>
      </c>
      <c r="U177" s="82" t="str">
        <f>IFERROR(IF(U$4=$D177,"x",IF(AND(((U$4-$D177)/VLOOKUP($C177,Tableau1[],6,0))=INT(((U$4-$D177)/VLOOKUP($C177,Tableau1[],6,0))),$C177&lt;&gt;""),"S","")),"")</f>
        <v/>
      </c>
      <c r="V177" s="82" t="str">
        <f>IFERROR(IF(V$4=$D177,"x",IF(AND(((V$4-$D177)/VLOOKUP($C177,Tableau1[],6,0))=INT(((V$4-$D177)/VLOOKUP($C177,Tableau1[],6,0))),$C177&lt;&gt;""),"S","")),"")</f>
        <v/>
      </c>
      <c r="W177" s="82" t="str">
        <f>IFERROR(IF(W$4=$D177,"x",IF(AND(((W$4-$D177)/VLOOKUP($C177,Tableau1[],6,0))=INT(((W$4-$D177)/VLOOKUP($C177,Tableau1[],6,0))),$C177&lt;&gt;""),"S","")),"")</f>
        <v/>
      </c>
      <c r="X177" s="82" t="str">
        <f>IFERROR(IF(X$4=$D177,"x",IF(AND(((X$4-$D177)/VLOOKUP($C177,Tableau1[],6,0))=INT(((X$4-$D177)/VLOOKUP($C177,Tableau1[],6,0))),$C177&lt;&gt;""),"S","")),"")</f>
        <v/>
      </c>
      <c r="Y177" s="82" t="str">
        <f>IFERROR(IF(Y$4=$D177,"x",IF(AND(((Y$4-$D177)/VLOOKUP($C177,Tableau1[],6,0))=INT(((Y$4-$D177)/VLOOKUP($C177,Tableau1[],6,0))),$C177&lt;&gt;""),"S","")),"")</f>
        <v/>
      </c>
      <c r="Z177" s="82" t="str">
        <f>IFERROR(IF(Z$4=$D177,"x",IF(AND(((Z$4-$D177)/VLOOKUP($C177,Tableau1[],6,0))=INT(((Z$4-$D177)/VLOOKUP($C177,Tableau1[],6,0))),$C177&lt;&gt;""),"S","")),"")</f>
        <v>S</v>
      </c>
      <c r="AA177" s="82" t="str">
        <f>IFERROR(IF(AA$4=$D177,"x",IF(AND(((AA$4-$D177)/VLOOKUP($C177,Tableau1[],6,0))=INT(((AA$4-$D177)/VLOOKUP($C177,Tableau1[],6,0))),$C177&lt;&gt;""),"S","")),"")</f>
        <v/>
      </c>
      <c r="AB177" s="82" t="str">
        <f>IFERROR(IF(AB$4=$D177,"x",IF(AND(((AB$4-$D177)/VLOOKUP($C177,Tableau1[],6,0))=INT(((AB$4-$D177)/VLOOKUP($C177,Tableau1[],6,0))),$C177&lt;&gt;""),"S","")),"")</f>
        <v/>
      </c>
      <c r="AC177" s="82" t="str">
        <f>IFERROR(IF(AC$4=$D177,"x",IF(AND(((AC$4-$D177)/VLOOKUP($C177,Tableau1[],6,0))=INT(((AC$4-$D177)/VLOOKUP($C177,Tableau1[],6,0))),$C177&lt;&gt;""),"S","")),"")</f>
        <v/>
      </c>
      <c r="AD177" s="82" t="str">
        <f>IFERROR(IF(AD$4=$D177,"x",IF(AND(((AD$4-$D177)/VLOOKUP($C177,Tableau1[],6,0))=INT(((AD$4-$D177)/VLOOKUP($C177,Tableau1[],6,0))),$C177&lt;&gt;""),"S","")),"")</f>
        <v/>
      </c>
      <c r="AE177" s="82" t="str">
        <f>IFERROR(IF(AE$4=$D177,"x",IF(AND(((AE$4-$D177)/VLOOKUP($C177,Tableau1[],6,0))=INT(((AE$4-$D177)/VLOOKUP($C177,Tableau1[],6,0))),$C177&lt;&gt;""),"S","")),"")</f>
        <v/>
      </c>
      <c r="AF177" s="82" t="str">
        <f>IFERROR(IF(AF$4=$D177,"x",IF(AND(((AF$4-$D177)/VLOOKUP($C177,Tableau1[],6,0))=INT(((AF$4-$D177)/VLOOKUP($C177,Tableau1[],6,0))),$C177&lt;&gt;""),"S","")),"")</f>
        <v/>
      </c>
      <c r="AG177" s="82" t="str">
        <f>IFERROR(IF(AG$4=$D177,"x",IF(AND(((AG$4-$D177)/VLOOKUP($C177,Tableau1[],6,0))=INT(((AG$4-$D177)/VLOOKUP($C177,Tableau1[],6,0))),$C177&lt;&gt;""),"S","")),"")</f>
        <v>S</v>
      </c>
      <c r="AH177" s="93" t="str">
        <f>IFERROR(IF(AH$4=$D177,"x",IF(AND(((AH$4-$D177)/VLOOKUP($C177,Tableau1[],6,0))=INT(((AH$4-$D177)/VLOOKUP($C177,Tableau1[],6,0))),$C177&lt;&gt;""),"S","")),"")</f>
        <v/>
      </c>
    </row>
    <row r="178" spans="1:34" x14ac:dyDescent="0.25">
      <c r="A178" s="95"/>
      <c r="B178" s="41"/>
      <c r="C178" s="5" t="s">
        <v>64</v>
      </c>
      <c r="D178" s="15">
        <f>IF(ISBLANK(C178),0,VLOOKUP(C178,Tableau1[],2,0))</f>
        <v>0</v>
      </c>
      <c r="E178" s="14">
        <f>IF(ISBLANK(C178),0,VLOOKUP(C178,Tableau1[],7,0))</f>
        <v>5</v>
      </c>
      <c r="F178" s="21">
        <f t="shared" ref="F178:F193" si="13">D178+((E178*0.00208)/480)</f>
        <v>2.1666666666666667E-5</v>
      </c>
      <c r="G178" s="73" t="str">
        <f>IFERROR(IF(G$4=$D178,"x",IF(AND(((G$4-$D178)/VLOOKUP($C178,Tableau1[],6,0))=INT(((G$4-$D178)/VLOOKUP($C178,Tableau1[],6,0))),$C178&lt;&gt;""),"S","")),"")</f>
        <v/>
      </c>
      <c r="H178" s="75" t="str">
        <f>IFERROR(IF(H$4=$D178,"x",IF(AND(((H$4-$D178)/VLOOKUP($C178,Tableau1[],6,0))=INT(((H$4-$D178)/VLOOKUP($C178,Tableau1[],6,0))),$C178&lt;&gt;""),"S","")),"")</f>
        <v/>
      </c>
      <c r="I178" s="75" t="str">
        <f>IFERROR(IF(I$4=$D178,"x",IF(AND(((I$4-$D178)/VLOOKUP($C178,Tableau1[],6,0))=INT(((I$4-$D178)/VLOOKUP($C178,Tableau1[],6,0))),$C178&lt;&gt;""),"S","")),"")</f>
        <v/>
      </c>
      <c r="J178" s="75" t="str">
        <f>IFERROR(IF(J$4=$D178,"x",IF(AND(((J$4-$D178)/VLOOKUP($C178,Tableau1[],6,0))=INT(((J$4-$D178)/VLOOKUP($C178,Tableau1[],6,0))),$C178&lt;&gt;""),"S","")),"")</f>
        <v/>
      </c>
      <c r="K178" s="75" t="str">
        <f>IFERROR(IF(K$4=$D178,"x",IF(AND(((K$4-$D178)/VLOOKUP($C178,Tableau1[],6,0))=INT(((K$4-$D178)/VLOOKUP($C178,Tableau1[],6,0))),$C178&lt;&gt;""),"S","")),"")</f>
        <v/>
      </c>
      <c r="L178" s="75" t="str">
        <f>IFERROR(IF(L$4=$D178,"x",IF(AND(((L$4-$D178)/VLOOKUP($C178,Tableau1[],6,0))=INT(((L$4-$D178)/VLOOKUP($C178,Tableau1[],6,0))),$C178&lt;&gt;""),"S","")),"")</f>
        <v>S</v>
      </c>
      <c r="M178" s="75" t="str">
        <f>IFERROR(IF(M$4=$D178,"x",IF(AND(((M$4-$D178)/VLOOKUP($C178,Tableau1[],6,0))=INT(((M$4-$D178)/VLOOKUP($C178,Tableau1[],6,0))),$C178&lt;&gt;""),"S","")),"")</f>
        <v/>
      </c>
      <c r="N178" s="75" t="str">
        <f>IFERROR(IF(N$4=$D178,"x",IF(AND(((N$4-$D178)/VLOOKUP($C178,Tableau1[],6,0))=INT(((N$4-$D178)/VLOOKUP($C178,Tableau1[],6,0))),$C178&lt;&gt;""),"S","")),"")</f>
        <v/>
      </c>
      <c r="O178" s="75" t="str">
        <f>IFERROR(IF(O$4=$D178,"x",IF(AND(((O$4-$D178)/VLOOKUP($C178,Tableau1[],6,0))=INT(((O$4-$D178)/VLOOKUP($C178,Tableau1[],6,0))),$C178&lt;&gt;""),"S","")),"")</f>
        <v/>
      </c>
      <c r="P178" s="75" t="str">
        <f>IFERROR(IF(P$4=$D178,"x",IF(AND(((P$4-$D178)/VLOOKUP($C178,Tableau1[],6,0))=INT(((P$4-$D178)/VLOOKUP($C178,Tableau1[],6,0))),$C178&lt;&gt;""),"S","")),"")</f>
        <v/>
      </c>
      <c r="Q178" s="75" t="str">
        <f>IFERROR(IF(Q$4=$D178,"x",IF(AND(((Q$4-$D178)/VLOOKUP($C178,Tableau1[],6,0))=INT(((Q$4-$D178)/VLOOKUP($C178,Tableau1[],6,0))),$C178&lt;&gt;""),"S","")),"")</f>
        <v/>
      </c>
      <c r="R178" s="75" t="str">
        <f>IFERROR(IF(R$4=$D178,"x",IF(AND(((R$4-$D178)/VLOOKUP($C178,Tableau1[],6,0))=INT(((R$4-$D178)/VLOOKUP($C178,Tableau1[],6,0))),$C178&lt;&gt;""),"S","")),"")</f>
        <v/>
      </c>
      <c r="S178" s="75" t="str">
        <f>IFERROR(IF(S$4=$D178,"x",IF(AND(((S$4-$D178)/VLOOKUP($C178,Tableau1[],6,0))=INT(((S$4-$D178)/VLOOKUP($C178,Tableau1[],6,0))),$C178&lt;&gt;""),"S","")),"")</f>
        <v>S</v>
      </c>
      <c r="T178" s="75" t="str">
        <f>IFERROR(IF(T$4=$D178,"x",IF(AND(((T$4-$D178)/VLOOKUP($C178,Tableau1[],6,0))=INT(((T$4-$D178)/VLOOKUP($C178,Tableau1[],6,0))),$C178&lt;&gt;""),"S","")),"")</f>
        <v/>
      </c>
      <c r="U178" s="75" t="str">
        <f>IFERROR(IF(U$4=$D178,"x",IF(AND(((U$4-$D178)/VLOOKUP($C178,Tableau1[],6,0))=INT(((U$4-$D178)/VLOOKUP($C178,Tableau1[],6,0))),$C178&lt;&gt;""),"S","")),"")</f>
        <v/>
      </c>
      <c r="V178" s="75" t="str">
        <f>IFERROR(IF(V$4=$D178,"x",IF(AND(((V$4-$D178)/VLOOKUP($C178,Tableau1[],6,0))=INT(((V$4-$D178)/VLOOKUP($C178,Tableau1[],6,0))),$C178&lt;&gt;""),"S","")),"")</f>
        <v/>
      </c>
      <c r="W178" s="75" t="str">
        <f>IFERROR(IF(W$4=$D178,"x",IF(AND(((W$4-$D178)/VLOOKUP($C178,Tableau1[],6,0))=INT(((W$4-$D178)/VLOOKUP($C178,Tableau1[],6,0))),$C178&lt;&gt;""),"S","")),"")</f>
        <v/>
      </c>
      <c r="X178" s="75" t="str">
        <f>IFERROR(IF(X$4=$D178,"x",IF(AND(((X$4-$D178)/VLOOKUP($C178,Tableau1[],6,0))=INT(((X$4-$D178)/VLOOKUP($C178,Tableau1[],6,0))),$C178&lt;&gt;""),"S","")),"")</f>
        <v/>
      </c>
      <c r="Y178" s="75" t="str">
        <f>IFERROR(IF(Y$4=$D178,"x",IF(AND(((Y$4-$D178)/VLOOKUP($C178,Tableau1[],6,0))=INT(((Y$4-$D178)/VLOOKUP($C178,Tableau1[],6,0))),$C178&lt;&gt;""),"S","")),"")</f>
        <v/>
      </c>
      <c r="Z178" s="75" t="str">
        <f>IFERROR(IF(Z$4=$D178,"x",IF(AND(((Z$4-$D178)/VLOOKUP($C178,Tableau1[],6,0))=INT(((Z$4-$D178)/VLOOKUP($C178,Tableau1[],6,0))),$C178&lt;&gt;""),"S","")),"")</f>
        <v>S</v>
      </c>
      <c r="AA178" s="75" t="str">
        <f>IFERROR(IF(AA$4=$D178,"x",IF(AND(((AA$4-$D178)/VLOOKUP($C178,Tableau1[],6,0))=INT(((AA$4-$D178)/VLOOKUP($C178,Tableau1[],6,0))),$C178&lt;&gt;""),"S","")),"")</f>
        <v/>
      </c>
      <c r="AB178" s="75" t="str">
        <f>IFERROR(IF(AB$4=$D178,"x",IF(AND(((AB$4-$D178)/VLOOKUP($C178,Tableau1[],6,0))=INT(((AB$4-$D178)/VLOOKUP($C178,Tableau1[],6,0))),$C178&lt;&gt;""),"S","")),"")</f>
        <v/>
      </c>
      <c r="AC178" s="75" t="str">
        <f>IFERROR(IF(AC$4=$D178,"x",IF(AND(((AC$4-$D178)/VLOOKUP($C178,Tableau1[],6,0))=INT(((AC$4-$D178)/VLOOKUP($C178,Tableau1[],6,0))),$C178&lt;&gt;""),"S","")),"")</f>
        <v/>
      </c>
      <c r="AD178" s="75" t="str">
        <f>IFERROR(IF(AD$4=$D178,"x",IF(AND(((AD$4-$D178)/VLOOKUP($C178,Tableau1[],6,0))=INT(((AD$4-$D178)/VLOOKUP($C178,Tableau1[],6,0))),$C178&lt;&gt;""),"S","")),"")</f>
        <v/>
      </c>
      <c r="AE178" s="75" t="str">
        <f>IFERROR(IF(AE$4=$D178,"x",IF(AND(((AE$4-$D178)/VLOOKUP($C178,Tableau1[],6,0))=INT(((AE$4-$D178)/VLOOKUP($C178,Tableau1[],6,0))),$C178&lt;&gt;""),"S","")),"")</f>
        <v/>
      </c>
      <c r="AF178" s="75" t="str">
        <f>IFERROR(IF(AF$4=$D178,"x",IF(AND(((AF$4-$D178)/VLOOKUP($C178,Tableau1[],6,0))=INT(((AF$4-$D178)/VLOOKUP($C178,Tableau1[],6,0))),$C178&lt;&gt;""),"S","")),"")</f>
        <v/>
      </c>
      <c r="AG178" s="75" t="str">
        <f>IFERROR(IF(AG$4=$D178,"x",IF(AND(((AG$4-$D178)/VLOOKUP($C178,Tableau1[],6,0))=INT(((AG$4-$D178)/VLOOKUP($C178,Tableau1[],6,0))),$C178&lt;&gt;""),"S","")),"")</f>
        <v>S</v>
      </c>
      <c r="AH178" s="89" t="str">
        <f>IFERROR(IF(AH$4=$D178,"x",IF(AND(((AH$4-$D178)/VLOOKUP($C178,Tableau1[],6,0))=INT(((AH$4-$D178)/VLOOKUP($C178,Tableau1[],6,0))),$C178&lt;&gt;""),"S","")),"")</f>
        <v/>
      </c>
    </row>
    <row r="179" spans="1:34" x14ac:dyDescent="0.25">
      <c r="A179" s="95"/>
      <c r="B179" s="41"/>
      <c r="C179" s="5" t="s">
        <v>42</v>
      </c>
      <c r="D179" s="15"/>
      <c r="E179" s="14">
        <f>IF(ISBLANK(C179),0,VLOOKUP(C179,Tableau1[],7,0))</f>
        <v>1</v>
      </c>
      <c r="F179" s="21">
        <f t="shared" si="13"/>
        <v>4.3333333333333331E-6</v>
      </c>
      <c r="G179" s="76" t="str">
        <f>IFERROR(IF(G$4=$D179,"x",IF(AND(((G$4-$D179)/VLOOKUP($C179,Tableau1[],6,0))=INT(((G$4-$D179)/VLOOKUP($C179,Tableau1[],6,0))),$C179&lt;&gt;""),"S","")),"")</f>
        <v/>
      </c>
      <c r="H179" s="74" t="str">
        <f>IFERROR(IF(H$4=$D179,"x",IF(AND(((H$4-$D179)/VLOOKUP($C179,Tableau1[],6,0))=INT(((H$4-$D179)/VLOOKUP($C179,Tableau1[],6,0))),$C179&lt;&gt;""),"S","")),"")</f>
        <v/>
      </c>
      <c r="I179" s="74" t="str">
        <f>IFERROR(IF(I$4=$D179,"x",IF(AND(((I$4-$D179)/VLOOKUP($C179,Tableau1[],6,0))=INT(((I$4-$D179)/VLOOKUP($C179,Tableau1[],6,0))),$C179&lt;&gt;""),"S","")),"")</f>
        <v/>
      </c>
      <c r="J179" s="74" t="str">
        <f>IFERROR(IF(J$4=$D179,"x",IF(AND(((J$4-$D179)/VLOOKUP($C179,Tableau1[],6,0))=INT(((J$4-$D179)/VLOOKUP($C179,Tableau1[],6,0))),$C179&lt;&gt;""),"S","")),"")</f>
        <v/>
      </c>
      <c r="K179" s="74" t="str">
        <f>IFERROR(IF(K$4=$D179,"x",IF(AND(((K$4-$D179)/VLOOKUP($C179,Tableau1[],6,0))=INT(((K$4-$D179)/VLOOKUP($C179,Tableau1[],6,0))),$C179&lt;&gt;""),"S","")),"")</f>
        <v/>
      </c>
      <c r="L179" s="74" t="str">
        <f>IFERROR(IF(L$4=$D179,"x",IF(AND(((L$4-$D179)/VLOOKUP($C179,Tableau1[],6,0))=INT(((L$4-$D179)/VLOOKUP($C179,Tableau1[],6,0))),$C179&lt;&gt;""),"S","")),"")</f>
        <v>S</v>
      </c>
      <c r="M179" s="74" t="str">
        <f>IFERROR(IF(M$4=$D179,"x",IF(AND(((M$4-$D179)/VLOOKUP($C179,Tableau1[],6,0))=INT(((M$4-$D179)/VLOOKUP($C179,Tableau1[],6,0))),$C179&lt;&gt;""),"S","")),"")</f>
        <v/>
      </c>
      <c r="N179" s="74" t="str">
        <f>IFERROR(IF(N$4=$D179,"x",IF(AND(((N$4-$D179)/VLOOKUP($C179,Tableau1[],6,0))=INT(((N$4-$D179)/VLOOKUP($C179,Tableau1[],6,0))),$C179&lt;&gt;""),"S","")),"")</f>
        <v/>
      </c>
      <c r="O179" s="74" t="str">
        <f>IFERROR(IF(O$4=$D179,"x",IF(AND(((O$4-$D179)/VLOOKUP($C179,Tableau1[],6,0))=INT(((O$4-$D179)/VLOOKUP($C179,Tableau1[],6,0))),$C179&lt;&gt;""),"S","")),"")</f>
        <v/>
      </c>
      <c r="P179" s="74" t="str">
        <f>IFERROR(IF(P$4=$D179,"x",IF(AND(((P$4-$D179)/VLOOKUP($C179,Tableau1[],6,0))=INT(((P$4-$D179)/VLOOKUP($C179,Tableau1[],6,0))),$C179&lt;&gt;""),"S","")),"")</f>
        <v/>
      </c>
      <c r="Q179" s="74" t="str">
        <f>IFERROR(IF(Q$4=$D179,"x",IF(AND(((Q$4-$D179)/VLOOKUP($C179,Tableau1[],6,0))=INT(((Q$4-$D179)/VLOOKUP($C179,Tableau1[],6,0))),$C179&lt;&gt;""),"S","")),"")</f>
        <v/>
      </c>
      <c r="R179" s="74" t="str">
        <f>IFERROR(IF(R$4=$D179,"x",IF(AND(((R$4-$D179)/VLOOKUP($C179,Tableau1[],6,0))=INT(((R$4-$D179)/VLOOKUP($C179,Tableau1[],6,0))),$C179&lt;&gt;""),"S","")),"")</f>
        <v/>
      </c>
      <c r="S179" s="74" t="str">
        <f>IFERROR(IF(S$4=$D179,"x",IF(AND(((S$4-$D179)/VLOOKUP($C179,Tableau1[],6,0))=INT(((S$4-$D179)/VLOOKUP($C179,Tableau1[],6,0))),$C179&lt;&gt;""),"S","")),"")</f>
        <v>S</v>
      </c>
      <c r="T179" s="74" t="str">
        <f>IFERROR(IF(T$4=$D179,"x",IF(AND(((T$4-$D179)/VLOOKUP($C179,Tableau1[],6,0))=INT(((T$4-$D179)/VLOOKUP($C179,Tableau1[],6,0))),$C179&lt;&gt;""),"S","")),"")</f>
        <v/>
      </c>
      <c r="U179" s="74" t="str">
        <f>IFERROR(IF(U$4=$D179,"x",IF(AND(((U$4-$D179)/VLOOKUP($C179,Tableau1[],6,0))=INT(((U$4-$D179)/VLOOKUP($C179,Tableau1[],6,0))),$C179&lt;&gt;""),"S","")),"")</f>
        <v/>
      </c>
      <c r="V179" s="74" t="str">
        <f>IFERROR(IF(V$4=$D179,"x",IF(AND(((V$4-$D179)/VLOOKUP($C179,Tableau1[],6,0))=INT(((V$4-$D179)/VLOOKUP($C179,Tableau1[],6,0))),$C179&lt;&gt;""),"S","")),"")</f>
        <v/>
      </c>
      <c r="W179" s="74" t="str">
        <f>IFERROR(IF(W$4=$D179,"x",IF(AND(((W$4-$D179)/VLOOKUP($C179,Tableau1[],6,0))=INT(((W$4-$D179)/VLOOKUP($C179,Tableau1[],6,0))),$C179&lt;&gt;""),"S","")),"")</f>
        <v/>
      </c>
      <c r="X179" s="74" t="str">
        <f>IFERROR(IF(X$4=$D179,"x",IF(AND(((X$4-$D179)/VLOOKUP($C179,Tableau1[],6,0))=INT(((X$4-$D179)/VLOOKUP($C179,Tableau1[],6,0))),$C179&lt;&gt;""),"S","")),"")</f>
        <v/>
      </c>
      <c r="Y179" s="74" t="str">
        <f>IFERROR(IF(Y$4=$D179,"x",IF(AND(((Y$4-$D179)/VLOOKUP($C179,Tableau1[],6,0))=INT(((Y$4-$D179)/VLOOKUP($C179,Tableau1[],6,0))),$C179&lt;&gt;""),"S","")),"")</f>
        <v/>
      </c>
      <c r="Z179" s="74" t="str">
        <f>IFERROR(IF(Z$4=$D179,"x",IF(AND(((Z$4-$D179)/VLOOKUP($C179,Tableau1[],6,0))=INT(((Z$4-$D179)/VLOOKUP($C179,Tableau1[],6,0))),$C179&lt;&gt;""),"S","")),"")</f>
        <v>S</v>
      </c>
      <c r="AA179" s="74" t="str">
        <f>IFERROR(IF(AA$4=$D179,"x",IF(AND(((AA$4-$D179)/VLOOKUP($C179,Tableau1[],6,0))=INT(((AA$4-$D179)/VLOOKUP($C179,Tableau1[],6,0))),$C179&lt;&gt;""),"S","")),"")</f>
        <v/>
      </c>
      <c r="AB179" s="74" t="str">
        <f>IFERROR(IF(AB$4=$D179,"x",IF(AND(((AB$4-$D179)/VLOOKUP($C179,Tableau1[],6,0))=INT(((AB$4-$D179)/VLOOKUP($C179,Tableau1[],6,0))),$C179&lt;&gt;""),"S","")),"")</f>
        <v/>
      </c>
      <c r="AC179" s="74" t="str">
        <f>IFERROR(IF(AC$4=$D179,"x",IF(AND(((AC$4-$D179)/VLOOKUP($C179,Tableau1[],6,0))=INT(((AC$4-$D179)/VLOOKUP($C179,Tableau1[],6,0))),$C179&lt;&gt;""),"S","")),"")</f>
        <v/>
      </c>
      <c r="AD179" s="74" t="str">
        <f>IFERROR(IF(AD$4=$D179,"x",IF(AND(((AD$4-$D179)/VLOOKUP($C179,Tableau1[],6,0))=INT(((AD$4-$D179)/VLOOKUP($C179,Tableau1[],6,0))),$C179&lt;&gt;""),"S","")),"")</f>
        <v/>
      </c>
      <c r="AE179" s="74" t="str">
        <f>IFERROR(IF(AE$4=$D179,"x",IF(AND(((AE$4-$D179)/VLOOKUP($C179,Tableau1[],6,0))=INT(((AE$4-$D179)/VLOOKUP($C179,Tableau1[],6,0))),$C179&lt;&gt;""),"S","")),"")</f>
        <v/>
      </c>
      <c r="AF179" s="74" t="str">
        <f>IFERROR(IF(AF$4=$D179,"x",IF(AND(((AF$4-$D179)/VLOOKUP($C179,Tableau1[],6,0))=INT(((AF$4-$D179)/VLOOKUP($C179,Tableau1[],6,0))),$C179&lt;&gt;""),"S","")),"")</f>
        <v/>
      </c>
      <c r="AG179" s="74" t="str">
        <f>IFERROR(IF(AG$4=$D179,"x",IF(AND(((AG$4-$D179)/VLOOKUP($C179,Tableau1[],6,0))=INT(((AG$4-$D179)/VLOOKUP($C179,Tableau1[],6,0))),$C179&lt;&gt;""),"S","")),"")</f>
        <v>S</v>
      </c>
      <c r="AH179" s="90" t="str">
        <f>IFERROR(IF(AH$4=$D179,"x",IF(AND(((AH$4-$D179)/VLOOKUP($C179,Tableau1[],6,0))=INT(((AH$4-$D179)/VLOOKUP($C179,Tableau1[],6,0))),$C179&lt;&gt;""),"S","")),"")</f>
        <v/>
      </c>
    </row>
    <row r="180" spans="1:34" x14ac:dyDescent="0.25">
      <c r="A180" s="95"/>
      <c r="B180" s="41"/>
      <c r="C180" s="5" t="s">
        <v>65</v>
      </c>
      <c r="D180" s="15">
        <f>IF(ISBLANK(C180),0,VLOOKUP(C180,Tableau1[],2,0))</f>
        <v>0</v>
      </c>
      <c r="E180" s="14">
        <f>IF(ISBLANK(C180),0,VLOOKUP(C180,Tableau1[],7,0))</f>
        <v>5</v>
      </c>
      <c r="F180" s="21">
        <f t="shared" si="13"/>
        <v>2.1666666666666667E-5</v>
      </c>
      <c r="G180" s="76" t="str">
        <f>IFERROR(IF(G$4=$D180,"x",IF(AND(((G$4-$D180)/VLOOKUP($C180,Tableau1[],6,0))=INT(((G$4-$D180)/VLOOKUP($C180,Tableau1[],6,0))),$C180&lt;&gt;""),"S","")),"")</f>
        <v/>
      </c>
      <c r="H180" s="74" t="str">
        <f>IFERROR(IF(H$4=$D180,"x",IF(AND(((H$4-$D180)/VLOOKUP($C180,Tableau1[],6,0))=INT(((H$4-$D180)/VLOOKUP($C180,Tableau1[],6,0))),$C180&lt;&gt;""),"S","")),"")</f>
        <v/>
      </c>
      <c r="I180" s="74" t="str">
        <f>IFERROR(IF(I$4=$D180,"x",IF(AND(((I$4-$D180)/VLOOKUP($C180,Tableau1[],6,0))=INT(((I$4-$D180)/VLOOKUP($C180,Tableau1[],6,0))),$C180&lt;&gt;""),"S","")),"")</f>
        <v/>
      </c>
      <c r="J180" s="74" t="str">
        <f>IFERROR(IF(J$4=$D180,"x",IF(AND(((J$4-$D180)/VLOOKUP($C180,Tableau1[],6,0))=INT(((J$4-$D180)/VLOOKUP($C180,Tableau1[],6,0))),$C180&lt;&gt;""),"S","")),"")</f>
        <v/>
      </c>
      <c r="K180" s="74" t="str">
        <f>IFERROR(IF(K$4=$D180,"x",IF(AND(((K$4-$D180)/VLOOKUP($C180,Tableau1[],6,0))=INT(((K$4-$D180)/VLOOKUP($C180,Tableau1[],6,0))),$C180&lt;&gt;""),"S","")),"")</f>
        <v/>
      </c>
      <c r="L180" s="74" t="str">
        <f>IFERROR(IF(L$4=$D180,"x",IF(AND(((L$4-$D180)/VLOOKUP($C180,Tableau1[],6,0))=INT(((L$4-$D180)/VLOOKUP($C180,Tableau1[],6,0))),$C180&lt;&gt;""),"S","")),"")</f>
        <v>S</v>
      </c>
      <c r="M180" s="74" t="str">
        <f>IFERROR(IF(M$4=$D180,"x",IF(AND(((M$4-$D180)/VLOOKUP($C180,Tableau1[],6,0))=INT(((M$4-$D180)/VLOOKUP($C180,Tableau1[],6,0))),$C180&lt;&gt;""),"S","")),"")</f>
        <v/>
      </c>
      <c r="N180" s="74" t="str">
        <f>IFERROR(IF(N$4=$D180,"x",IF(AND(((N$4-$D180)/VLOOKUP($C180,Tableau1[],6,0))=INT(((N$4-$D180)/VLOOKUP($C180,Tableau1[],6,0))),$C180&lt;&gt;""),"S","")),"")</f>
        <v/>
      </c>
      <c r="O180" s="74" t="str">
        <f>IFERROR(IF(O$4=$D180,"x",IF(AND(((O$4-$D180)/VLOOKUP($C180,Tableau1[],6,0))=INT(((O$4-$D180)/VLOOKUP($C180,Tableau1[],6,0))),$C180&lt;&gt;""),"S","")),"")</f>
        <v/>
      </c>
      <c r="P180" s="74" t="str">
        <f>IFERROR(IF(P$4=$D180,"x",IF(AND(((P$4-$D180)/VLOOKUP($C180,Tableau1[],6,0))=INT(((P$4-$D180)/VLOOKUP($C180,Tableau1[],6,0))),$C180&lt;&gt;""),"S","")),"")</f>
        <v/>
      </c>
      <c r="Q180" s="74" t="str">
        <f>IFERROR(IF(Q$4=$D180,"x",IF(AND(((Q$4-$D180)/VLOOKUP($C180,Tableau1[],6,0))=INT(((Q$4-$D180)/VLOOKUP($C180,Tableau1[],6,0))),$C180&lt;&gt;""),"S","")),"")</f>
        <v/>
      </c>
      <c r="R180" s="74" t="str">
        <f>IFERROR(IF(R$4=$D180,"x",IF(AND(((R$4-$D180)/VLOOKUP($C180,Tableau1[],6,0))=INT(((R$4-$D180)/VLOOKUP($C180,Tableau1[],6,0))),$C180&lt;&gt;""),"S","")),"")</f>
        <v/>
      </c>
      <c r="S180" s="74" t="str">
        <f>IFERROR(IF(S$4=$D180,"x",IF(AND(((S$4-$D180)/VLOOKUP($C180,Tableau1[],6,0))=INT(((S$4-$D180)/VLOOKUP($C180,Tableau1[],6,0))),$C180&lt;&gt;""),"S","")),"")</f>
        <v>S</v>
      </c>
      <c r="T180" s="74" t="str">
        <f>IFERROR(IF(T$4=$D180,"x",IF(AND(((T$4-$D180)/VLOOKUP($C180,Tableau1[],6,0))=INT(((T$4-$D180)/VLOOKUP($C180,Tableau1[],6,0))),$C180&lt;&gt;""),"S","")),"")</f>
        <v/>
      </c>
      <c r="U180" s="74" t="str">
        <f>IFERROR(IF(U$4=$D180,"x",IF(AND(((U$4-$D180)/VLOOKUP($C180,Tableau1[],6,0))=INT(((U$4-$D180)/VLOOKUP($C180,Tableau1[],6,0))),$C180&lt;&gt;""),"S","")),"")</f>
        <v/>
      </c>
      <c r="V180" s="74" t="str">
        <f>IFERROR(IF(V$4=$D180,"x",IF(AND(((V$4-$D180)/VLOOKUP($C180,Tableau1[],6,0))=INT(((V$4-$D180)/VLOOKUP($C180,Tableau1[],6,0))),$C180&lt;&gt;""),"S","")),"")</f>
        <v/>
      </c>
      <c r="W180" s="74" t="str">
        <f>IFERROR(IF(W$4=$D180,"x",IF(AND(((W$4-$D180)/VLOOKUP($C180,Tableau1[],6,0))=INT(((W$4-$D180)/VLOOKUP($C180,Tableau1[],6,0))),$C180&lt;&gt;""),"S","")),"")</f>
        <v/>
      </c>
      <c r="X180" s="74" t="str">
        <f>IFERROR(IF(X$4=$D180,"x",IF(AND(((X$4-$D180)/VLOOKUP($C180,Tableau1[],6,0))=INT(((X$4-$D180)/VLOOKUP($C180,Tableau1[],6,0))),$C180&lt;&gt;""),"S","")),"")</f>
        <v/>
      </c>
      <c r="Y180" s="74" t="str">
        <f>IFERROR(IF(Y$4=$D180,"x",IF(AND(((Y$4-$D180)/VLOOKUP($C180,Tableau1[],6,0))=INT(((Y$4-$D180)/VLOOKUP($C180,Tableau1[],6,0))),$C180&lt;&gt;""),"S","")),"")</f>
        <v/>
      </c>
      <c r="Z180" s="74" t="str">
        <f>IFERROR(IF(Z$4=$D180,"x",IF(AND(((Z$4-$D180)/VLOOKUP($C180,Tableau1[],6,0))=INT(((Z$4-$D180)/VLOOKUP($C180,Tableau1[],6,0))),$C180&lt;&gt;""),"S","")),"")</f>
        <v>S</v>
      </c>
      <c r="AA180" s="74" t="str">
        <f>IFERROR(IF(AA$4=$D180,"x",IF(AND(((AA$4-$D180)/VLOOKUP($C180,Tableau1[],6,0))=INT(((AA$4-$D180)/VLOOKUP($C180,Tableau1[],6,0))),$C180&lt;&gt;""),"S","")),"")</f>
        <v/>
      </c>
      <c r="AB180" s="74" t="str">
        <f>IFERROR(IF(AB$4=$D180,"x",IF(AND(((AB$4-$D180)/VLOOKUP($C180,Tableau1[],6,0))=INT(((AB$4-$D180)/VLOOKUP($C180,Tableau1[],6,0))),$C180&lt;&gt;""),"S","")),"")</f>
        <v/>
      </c>
      <c r="AC180" s="74" t="str">
        <f>IFERROR(IF(AC$4=$D180,"x",IF(AND(((AC$4-$D180)/VLOOKUP($C180,Tableau1[],6,0))=INT(((AC$4-$D180)/VLOOKUP($C180,Tableau1[],6,0))),$C180&lt;&gt;""),"S","")),"")</f>
        <v/>
      </c>
      <c r="AD180" s="74" t="str">
        <f>IFERROR(IF(AD$4=$D180,"x",IF(AND(((AD$4-$D180)/VLOOKUP($C180,Tableau1[],6,0))=INT(((AD$4-$D180)/VLOOKUP($C180,Tableau1[],6,0))),$C180&lt;&gt;""),"S","")),"")</f>
        <v/>
      </c>
      <c r="AE180" s="74" t="str">
        <f>IFERROR(IF(AE$4=$D180,"x",IF(AND(((AE$4-$D180)/VLOOKUP($C180,Tableau1[],6,0))=INT(((AE$4-$D180)/VLOOKUP($C180,Tableau1[],6,0))),$C180&lt;&gt;""),"S","")),"")</f>
        <v/>
      </c>
      <c r="AF180" s="74" t="str">
        <f>IFERROR(IF(AF$4=$D180,"x",IF(AND(((AF$4-$D180)/VLOOKUP($C180,Tableau1[],6,0))=INT(((AF$4-$D180)/VLOOKUP($C180,Tableau1[],6,0))),$C180&lt;&gt;""),"S","")),"")</f>
        <v/>
      </c>
      <c r="AG180" s="74" t="str">
        <f>IFERROR(IF(AG$4=$D180,"x",IF(AND(((AG$4-$D180)/VLOOKUP($C180,Tableau1[],6,0))=INT(((AG$4-$D180)/VLOOKUP($C180,Tableau1[],6,0))),$C180&lt;&gt;""),"S","")),"")</f>
        <v>S</v>
      </c>
      <c r="AH180" s="90" t="str">
        <f>IFERROR(IF(AH$4=$D180,"x",IF(AND(((AH$4-$D180)/VLOOKUP($C180,Tableau1[],6,0))=INT(((AH$4-$D180)/VLOOKUP($C180,Tableau1[],6,0))),$C180&lt;&gt;""),"S","")),"")</f>
        <v/>
      </c>
    </row>
    <row r="181" spans="1:34" x14ac:dyDescent="0.25">
      <c r="A181" s="95"/>
      <c r="B181" s="41"/>
      <c r="C181" s="5" t="s">
        <v>66</v>
      </c>
      <c r="D181" s="15">
        <f>IF(ISBLANK(C181),0,VLOOKUP(C181,Tableau1[],2,0))</f>
        <v>0</v>
      </c>
      <c r="E181" s="14">
        <f>IF(ISBLANK(C181),0,VLOOKUP(C181,Tableau1[],7,0))</f>
        <v>2</v>
      </c>
      <c r="F181" s="21">
        <f t="shared" si="13"/>
        <v>8.6666666666666661E-6</v>
      </c>
      <c r="G181" s="76" t="str">
        <f>IFERROR(IF(G$4=$D181,"x",IF(AND(((G$4-$D181)/VLOOKUP($C181,Tableau1[],6,0))=INT(((G$4-$D181)/VLOOKUP($C181,Tableau1[],6,0))),$C181&lt;&gt;""),"S","")),"")</f>
        <v/>
      </c>
      <c r="H181" s="74" t="str">
        <f>IFERROR(IF(H$4=$D181,"x",IF(AND(((H$4-$D181)/VLOOKUP($C181,Tableau1[],6,0))=INT(((H$4-$D181)/VLOOKUP($C181,Tableau1[],6,0))),$C181&lt;&gt;""),"S","")),"")</f>
        <v/>
      </c>
      <c r="I181" s="74" t="str">
        <f>IFERROR(IF(I$4=$D181,"x",IF(AND(((I$4-$D181)/VLOOKUP($C181,Tableau1[],6,0))=INT(((I$4-$D181)/VLOOKUP($C181,Tableau1[],6,0))),$C181&lt;&gt;""),"S","")),"")</f>
        <v/>
      </c>
      <c r="J181" s="74" t="str">
        <f>IFERROR(IF(J$4=$D181,"x",IF(AND(((J$4-$D181)/VLOOKUP($C181,Tableau1[],6,0))=INT(((J$4-$D181)/VLOOKUP($C181,Tableau1[],6,0))),$C181&lt;&gt;""),"S","")),"")</f>
        <v/>
      </c>
      <c r="K181" s="74" t="str">
        <f>IFERROR(IF(K$4=$D181,"x",IF(AND(((K$4-$D181)/VLOOKUP($C181,Tableau1[],6,0))=INT(((K$4-$D181)/VLOOKUP($C181,Tableau1[],6,0))),$C181&lt;&gt;""),"S","")),"")</f>
        <v/>
      </c>
      <c r="L181" s="74" t="str">
        <f>IFERROR(IF(L$4=$D181,"x",IF(AND(((L$4-$D181)/VLOOKUP($C181,Tableau1[],6,0))=INT(((L$4-$D181)/VLOOKUP($C181,Tableau1[],6,0))),$C181&lt;&gt;""),"S","")),"")</f>
        <v>S</v>
      </c>
      <c r="M181" s="74" t="str">
        <f>IFERROR(IF(M$4=$D181,"x",IF(AND(((M$4-$D181)/VLOOKUP($C181,Tableau1[],6,0))=INT(((M$4-$D181)/VLOOKUP($C181,Tableau1[],6,0))),$C181&lt;&gt;""),"S","")),"")</f>
        <v/>
      </c>
      <c r="N181" s="74" t="str">
        <f>IFERROR(IF(N$4=$D181,"x",IF(AND(((N$4-$D181)/VLOOKUP($C181,Tableau1[],6,0))=INT(((N$4-$D181)/VLOOKUP($C181,Tableau1[],6,0))),$C181&lt;&gt;""),"S","")),"")</f>
        <v/>
      </c>
      <c r="O181" s="74" t="str">
        <f>IFERROR(IF(O$4=$D181,"x",IF(AND(((O$4-$D181)/VLOOKUP($C181,Tableau1[],6,0))=INT(((O$4-$D181)/VLOOKUP($C181,Tableau1[],6,0))),$C181&lt;&gt;""),"S","")),"")</f>
        <v/>
      </c>
      <c r="P181" s="74" t="str">
        <f>IFERROR(IF(P$4=$D181,"x",IF(AND(((P$4-$D181)/VLOOKUP($C181,Tableau1[],6,0))=INT(((P$4-$D181)/VLOOKUP($C181,Tableau1[],6,0))),$C181&lt;&gt;""),"S","")),"")</f>
        <v/>
      </c>
      <c r="Q181" s="74" t="str">
        <f>IFERROR(IF(Q$4=$D181,"x",IF(AND(((Q$4-$D181)/VLOOKUP($C181,Tableau1[],6,0))=INT(((Q$4-$D181)/VLOOKUP($C181,Tableau1[],6,0))),$C181&lt;&gt;""),"S","")),"")</f>
        <v/>
      </c>
      <c r="R181" s="74" t="str">
        <f>IFERROR(IF(R$4=$D181,"x",IF(AND(((R$4-$D181)/VLOOKUP($C181,Tableau1[],6,0))=INT(((R$4-$D181)/VLOOKUP($C181,Tableau1[],6,0))),$C181&lt;&gt;""),"S","")),"")</f>
        <v/>
      </c>
      <c r="S181" s="74" t="str">
        <f>IFERROR(IF(S$4=$D181,"x",IF(AND(((S$4-$D181)/VLOOKUP($C181,Tableau1[],6,0))=INT(((S$4-$D181)/VLOOKUP($C181,Tableau1[],6,0))),$C181&lt;&gt;""),"S","")),"")</f>
        <v>S</v>
      </c>
      <c r="T181" s="74" t="str">
        <f>IFERROR(IF(T$4=$D181,"x",IF(AND(((T$4-$D181)/VLOOKUP($C181,Tableau1[],6,0))=INT(((T$4-$D181)/VLOOKUP($C181,Tableau1[],6,0))),$C181&lt;&gt;""),"S","")),"")</f>
        <v/>
      </c>
      <c r="U181" s="74" t="str">
        <f>IFERROR(IF(U$4=$D181,"x",IF(AND(((U$4-$D181)/VLOOKUP($C181,Tableau1[],6,0))=INT(((U$4-$D181)/VLOOKUP($C181,Tableau1[],6,0))),$C181&lt;&gt;""),"S","")),"")</f>
        <v/>
      </c>
      <c r="V181" s="74" t="str">
        <f>IFERROR(IF(V$4=$D181,"x",IF(AND(((V$4-$D181)/VLOOKUP($C181,Tableau1[],6,0))=INT(((V$4-$D181)/VLOOKUP($C181,Tableau1[],6,0))),$C181&lt;&gt;""),"S","")),"")</f>
        <v/>
      </c>
      <c r="W181" s="74" t="str">
        <f>IFERROR(IF(W$4=$D181,"x",IF(AND(((W$4-$D181)/VLOOKUP($C181,Tableau1[],6,0))=INT(((W$4-$D181)/VLOOKUP($C181,Tableau1[],6,0))),$C181&lt;&gt;""),"S","")),"")</f>
        <v/>
      </c>
      <c r="X181" s="74" t="str">
        <f>IFERROR(IF(X$4=$D181,"x",IF(AND(((X$4-$D181)/VLOOKUP($C181,Tableau1[],6,0))=INT(((X$4-$D181)/VLOOKUP($C181,Tableau1[],6,0))),$C181&lt;&gt;""),"S","")),"")</f>
        <v/>
      </c>
      <c r="Y181" s="74" t="str">
        <f>IFERROR(IF(Y$4=$D181,"x",IF(AND(((Y$4-$D181)/VLOOKUP($C181,Tableau1[],6,0))=INT(((Y$4-$D181)/VLOOKUP($C181,Tableau1[],6,0))),$C181&lt;&gt;""),"S","")),"")</f>
        <v/>
      </c>
      <c r="Z181" s="74" t="str">
        <f>IFERROR(IF(Z$4=$D181,"x",IF(AND(((Z$4-$D181)/VLOOKUP($C181,Tableau1[],6,0))=INT(((Z$4-$D181)/VLOOKUP($C181,Tableau1[],6,0))),$C181&lt;&gt;""),"S","")),"")</f>
        <v>S</v>
      </c>
      <c r="AA181" s="74" t="str">
        <f>IFERROR(IF(AA$4=$D181,"x",IF(AND(((AA$4-$D181)/VLOOKUP($C181,Tableau1[],6,0))=INT(((AA$4-$D181)/VLOOKUP($C181,Tableau1[],6,0))),$C181&lt;&gt;""),"S","")),"")</f>
        <v/>
      </c>
      <c r="AB181" s="74" t="str">
        <f>IFERROR(IF(AB$4=$D181,"x",IF(AND(((AB$4-$D181)/VLOOKUP($C181,Tableau1[],6,0))=INT(((AB$4-$D181)/VLOOKUP($C181,Tableau1[],6,0))),$C181&lt;&gt;""),"S","")),"")</f>
        <v/>
      </c>
      <c r="AC181" s="74" t="str">
        <f>IFERROR(IF(AC$4=$D181,"x",IF(AND(((AC$4-$D181)/VLOOKUP($C181,Tableau1[],6,0))=INT(((AC$4-$D181)/VLOOKUP($C181,Tableau1[],6,0))),$C181&lt;&gt;""),"S","")),"")</f>
        <v/>
      </c>
      <c r="AD181" s="74" t="str">
        <f>IFERROR(IF(AD$4=$D181,"x",IF(AND(((AD$4-$D181)/VLOOKUP($C181,Tableau1[],6,0))=INT(((AD$4-$D181)/VLOOKUP($C181,Tableau1[],6,0))),$C181&lt;&gt;""),"S","")),"")</f>
        <v/>
      </c>
      <c r="AE181" s="74" t="str">
        <f>IFERROR(IF(AE$4=$D181,"x",IF(AND(((AE$4-$D181)/VLOOKUP($C181,Tableau1[],6,0))=INT(((AE$4-$D181)/VLOOKUP($C181,Tableau1[],6,0))),$C181&lt;&gt;""),"S","")),"")</f>
        <v/>
      </c>
      <c r="AF181" s="74" t="str">
        <f>IFERROR(IF(AF$4=$D181,"x",IF(AND(((AF$4-$D181)/VLOOKUP($C181,Tableau1[],6,0))=INT(((AF$4-$D181)/VLOOKUP($C181,Tableau1[],6,0))),$C181&lt;&gt;""),"S","")),"")</f>
        <v/>
      </c>
      <c r="AG181" s="74" t="str">
        <f>IFERROR(IF(AG$4=$D181,"x",IF(AND(((AG$4-$D181)/VLOOKUP($C181,Tableau1[],6,0))=INT(((AG$4-$D181)/VLOOKUP($C181,Tableau1[],6,0))),$C181&lt;&gt;""),"S","")),"")</f>
        <v>S</v>
      </c>
      <c r="AH181" s="90" t="str">
        <f>IFERROR(IF(AH$4=$D181,"x",IF(AND(((AH$4-$D181)/VLOOKUP($C181,Tableau1[],6,0))=INT(((AH$4-$D181)/VLOOKUP($C181,Tableau1[],6,0))),$C181&lt;&gt;""),"S","")),"")</f>
        <v/>
      </c>
    </row>
    <row r="182" spans="1:34" x14ac:dyDescent="0.25">
      <c r="A182" s="95"/>
      <c r="B182" s="41"/>
      <c r="C182" s="5" t="s">
        <v>67</v>
      </c>
      <c r="D182" s="15">
        <f>IF(ISBLANK(C182),0,VLOOKUP(C182,Tableau1[],2,0))</f>
        <v>0</v>
      </c>
      <c r="E182" s="14">
        <f>IF(ISBLANK(C182),0,VLOOKUP(C182,Tableau1[],7,0))</f>
        <v>20</v>
      </c>
      <c r="F182" s="21">
        <f t="shared" si="13"/>
        <v>8.6666666666666668E-5</v>
      </c>
      <c r="G182" s="76" t="str">
        <f>IFERROR(IF(G$4=$D182,"x",IF(AND(((G$4-$D182)/VLOOKUP($C182,Tableau1[],6,0))=INT(((G$4-$D182)/VLOOKUP($C182,Tableau1[],6,0))),$C182&lt;&gt;""),"S","")),"")</f>
        <v/>
      </c>
      <c r="H182" s="74" t="str">
        <f>IFERROR(IF(H$4=$D182,"x",IF(AND(((H$4-$D182)/VLOOKUP($C182,Tableau1[],6,0))=INT(((H$4-$D182)/VLOOKUP($C182,Tableau1[],6,0))),$C182&lt;&gt;""),"S","")),"")</f>
        <v/>
      </c>
      <c r="I182" s="74" t="str">
        <f>IFERROR(IF(I$4=$D182,"x",IF(AND(((I$4-$D182)/VLOOKUP($C182,Tableau1[],6,0))=INT(((I$4-$D182)/VLOOKUP($C182,Tableau1[],6,0))),$C182&lt;&gt;""),"S","")),"")</f>
        <v/>
      </c>
      <c r="J182" s="74" t="str">
        <f>IFERROR(IF(J$4=$D182,"x",IF(AND(((J$4-$D182)/VLOOKUP($C182,Tableau1[],6,0))=INT(((J$4-$D182)/VLOOKUP($C182,Tableau1[],6,0))),$C182&lt;&gt;""),"S","")),"")</f>
        <v/>
      </c>
      <c r="K182" s="74" t="str">
        <f>IFERROR(IF(K$4=$D182,"x",IF(AND(((K$4-$D182)/VLOOKUP($C182,Tableau1[],6,0))=INT(((K$4-$D182)/VLOOKUP($C182,Tableau1[],6,0))),$C182&lt;&gt;""),"S","")),"")</f>
        <v/>
      </c>
      <c r="L182" s="74" t="str">
        <f>IFERROR(IF(L$4=$D182,"x",IF(AND(((L$4-$D182)/VLOOKUP($C182,Tableau1[],6,0))=INT(((L$4-$D182)/VLOOKUP($C182,Tableau1[],6,0))),$C182&lt;&gt;""),"S","")),"")</f>
        <v>S</v>
      </c>
      <c r="M182" s="74" t="str">
        <f>IFERROR(IF(M$4=$D182,"x",IF(AND(((M$4-$D182)/VLOOKUP($C182,Tableau1[],6,0))=INT(((M$4-$D182)/VLOOKUP($C182,Tableau1[],6,0))),$C182&lt;&gt;""),"S","")),"")</f>
        <v/>
      </c>
      <c r="N182" s="74" t="str">
        <f>IFERROR(IF(N$4=$D182,"x",IF(AND(((N$4-$D182)/VLOOKUP($C182,Tableau1[],6,0))=INT(((N$4-$D182)/VLOOKUP($C182,Tableau1[],6,0))),$C182&lt;&gt;""),"S","")),"")</f>
        <v/>
      </c>
      <c r="O182" s="74" t="str">
        <f>IFERROR(IF(O$4=$D182,"x",IF(AND(((O$4-$D182)/VLOOKUP($C182,Tableau1[],6,0))=INT(((O$4-$D182)/VLOOKUP($C182,Tableau1[],6,0))),$C182&lt;&gt;""),"S","")),"")</f>
        <v/>
      </c>
      <c r="P182" s="74" t="str">
        <f>IFERROR(IF(P$4=$D182,"x",IF(AND(((P$4-$D182)/VLOOKUP($C182,Tableau1[],6,0))=INT(((P$4-$D182)/VLOOKUP($C182,Tableau1[],6,0))),$C182&lt;&gt;""),"S","")),"")</f>
        <v/>
      </c>
      <c r="Q182" s="74" t="str">
        <f>IFERROR(IF(Q$4=$D182,"x",IF(AND(((Q$4-$D182)/VLOOKUP($C182,Tableau1[],6,0))=INT(((Q$4-$D182)/VLOOKUP($C182,Tableau1[],6,0))),$C182&lt;&gt;""),"S","")),"")</f>
        <v/>
      </c>
      <c r="R182" s="74" t="str">
        <f>IFERROR(IF(R$4=$D182,"x",IF(AND(((R$4-$D182)/VLOOKUP($C182,Tableau1[],6,0))=INT(((R$4-$D182)/VLOOKUP($C182,Tableau1[],6,0))),$C182&lt;&gt;""),"S","")),"")</f>
        <v/>
      </c>
      <c r="S182" s="74" t="str">
        <f>IFERROR(IF(S$4=$D182,"x",IF(AND(((S$4-$D182)/VLOOKUP($C182,Tableau1[],6,0))=INT(((S$4-$D182)/VLOOKUP($C182,Tableau1[],6,0))),$C182&lt;&gt;""),"S","")),"")</f>
        <v>S</v>
      </c>
      <c r="T182" s="74" t="str">
        <f>IFERROR(IF(T$4=$D182,"x",IF(AND(((T$4-$D182)/VLOOKUP($C182,Tableau1[],6,0))=INT(((T$4-$D182)/VLOOKUP($C182,Tableau1[],6,0))),$C182&lt;&gt;""),"S","")),"")</f>
        <v/>
      </c>
      <c r="U182" s="74" t="str">
        <f>IFERROR(IF(U$4=$D182,"x",IF(AND(((U$4-$D182)/VLOOKUP($C182,Tableau1[],6,0))=INT(((U$4-$D182)/VLOOKUP($C182,Tableau1[],6,0))),$C182&lt;&gt;""),"S","")),"")</f>
        <v/>
      </c>
      <c r="V182" s="74" t="str">
        <f>IFERROR(IF(V$4=$D182,"x",IF(AND(((V$4-$D182)/VLOOKUP($C182,Tableau1[],6,0))=INT(((V$4-$D182)/VLOOKUP($C182,Tableau1[],6,0))),$C182&lt;&gt;""),"S","")),"")</f>
        <v/>
      </c>
      <c r="W182" s="74" t="str">
        <f>IFERROR(IF(W$4=$D182,"x",IF(AND(((W$4-$D182)/VLOOKUP($C182,Tableau1[],6,0))=INT(((W$4-$D182)/VLOOKUP($C182,Tableau1[],6,0))),$C182&lt;&gt;""),"S","")),"")</f>
        <v/>
      </c>
      <c r="X182" s="74" t="str">
        <f>IFERROR(IF(X$4=$D182,"x",IF(AND(((X$4-$D182)/VLOOKUP($C182,Tableau1[],6,0))=INT(((X$4-$D182)/VLOOKUP($C182,Tableau1[],6,0))),$C182&lt;&gt;""),"S","")),"")</f>
        <v/>
      </c>
      <c r="Y182" s="74" t="str">
        <f>IFERROR(IF(Y$4=$D182,"x",IF(AND(((Y$4-$D182)/VLOOKUP($C182,Tableau1[],6,0))=INT(((Y$4-$D182)/VLOOKUP($C182,Tableau1[],6,0))),$C182&lt;&gt;""),"S","")),"")</f>
        <v/>
      </c>
      <c r="Z182" s="74" t="str">
        <f>IFERROR(IF(Z$4=$D182,"x",IF(AND(((Z$4-$D182)/VLOOKUP($C182,Tableau1[],6,0))=INT(((Z$4-$D182)/VLOOKUP($C182,Tableau1[],6,0))),$C182&lt;&gt;""),"S","")),"")</f>
        <v>S</v>
      </c>
      <c r="AA182" s="74" t="str">
        <f>IFERROR(IF(AA$4=$D182,"x",IF(AND(((AA$4-$D182)/VLOOKUP($C182,Tableau1[],6,0))=INT(((AA$4-$D182)/VLOOKUP($C182,Tableau1[],6,0))),$C182&lt;&gt;""),"S","")),"")</f>
        <v/>
      </c>
      <c r="AB182" s="74" t="str">
        <f>IFERROR(IF(AB$4=$D182,"x",IF(AND(((AB$4-$D182)/VLOOKUP($C182,Tableau1[],6,0))=INT(((AB$4-$D182)/VLOOKUP($C182,Tableau1[],6,0))),$C182&lt;&gt;""),"S","")),"")</f>
        <v/>
      </c>
      <c r="AC182" s="74" t="str">
        <f>IFERROR(IF(AC$4=$D182,"x",IF(AND(((AC$4-$D182)/VLOOKUP($C182,Tableau1[],6,0))=INT(((AC$4-$D182)/VLOOKUP($C182,Tableau1[],6,0))),$C182&lt;&gt;""),"S","")),"")</f>
        <v/>
      </c>
      <c r="AD182" s="74" t="str">
        <f>IFERROR(IF(AD$4=$D182,"x",IF(AND(((AD$4-$D182)/VLOOKUP($C182,Tableau1[],6,0))=INT(((AD$4-$D182)/VLOOKUP($C182,Tableau1[],6,0))),$C182&lt;&gt;""),"S","")),"")</f>
        <v/>
      </c>
      <c r="AE182" s="74" t="str">
        <f>IFERROR(IF(AE$4=$D182,"x",IF(AND(((AE$4-$D182)/VLOOKUP($C182,Tableau1[],6,0))=INT(((AE$4-$D182)/VLOOKUP($C182,Tableau1[],6,0))),$C182&lt;&gt;""),"S","")),"")</f>
        <v/>
      </c>
      <c r="AF182" s="74" t="str">
        <f>IFERROR(IF(AF$4=$D182,"x",IF(AND(((AF$4-$D182)/VLOOKUP($C182,Tableau1[],6,0))=INT(((AF$4-$D182)/VLOOKUP($C182,Tableau1[],6,0))),$C182&lt;&gt;""),"S","")),"")</f>
        <v/>
      </c>
      <c r="AG182" s="74" t="str">
        <f>IFERROR(IF(AG$4=$D182,"x",IF(AND(((AG$4-$D182)/VLOOKUP($C182,Tableau1[],6,0))=INT(((AG$4-$D182)/VLOOKUP($C182,Tableau1[],6,0))),$C182&lt;&gt;""),"S","")),"")</f>
        <v>S</v>
      </c>
      <c r="AH182" s="90" t="str">
        <f>IFERROR(IF(AH$4=$D182,"x",IF(AND(((AH$4-$D182)/VLOOKUP($C182,Tableau1[],6,0))=INT(((AH$4-$D182)/VLOOKUP($C182,Tableau1[],6,0))),$C182&lt;&gt;""),"S","")),"")</f>
        <v/>
      </c>
    </row>
    <row r="183" spans="1:34" x14ac:dyDescent="0.25">
      <c r="A183" s="95"/>
      <c r="B183" s="41"/>
      <c r="C183" s="5" t="s">
        <v>43</v>
      </c>
      <c r="D183" s="15">
        <f>IF(ISBLANK(C183),0,VLOOKUP(C183,Tableau1[],2,0))</f>
        <v>0</v>
      </c>
      <c r="E183" s="14">
        <f>IF(ISBLANK(C183),0,VLOOKUP(C183,Tableau1[],7,0))</f>
        <v>20</v>
      </c>
      <c r="F183" s="21">
        <f t="shared" si="13"/>
        <v>8.6666666666666668E-5</v>
      </c>
      <c r="G183" s="76" t="str">
        <f>IFERROR(IF(G$4=$D183,"x",IF(AND(((G$4-$D183)/VLOOKUP($C183,Tableau1[],6,0))=INT(((G$4-$D183)/VLOOKUP($C183,Tableau1[],6,0))),$C183&lt;&gt;""),"S","")),"")</f>
        <v/>
      </c>
      <c r="H183" s="74" t="str">
        <f>IFERROR(IF(H$4=$D183,"x",IF(AND(((H$4-$D183)/VLOOKUP($C183,Tableau1[],6,0))=INT(((H$4-$D183)/VLOOKUP($C183,Tableau1[],6,0))),$C183&lt;&gt;""),"S","")),"")</f>
        <v/>
      </c>
      <c r="I183" s="74" t="str">
        <f>IFERROR(IF(I$4=$D183,"x",IF(AND(((I$4-$D183)/VLOOKUP($C183,Tableau1[],6,0))=INT(((I$4-$D183)/VLOOKUP($C183,Tableau1[],6,0))),$C183&lt;&gt;""),"S","")),"")</f>
        <v/>
      </c>
      <c r="J183" s="74" t="str">
        <f>IFERROR(IF(J$4=$D183,"x",IF(AND(((J$4-$D183)/VLOOKUP($C183,Tableau1[],6,0))=INT(((J$4-$D183)/VLOOKUP($C183,Tableau1[],6,0))),$C183&lt;&gt;""),"S","")),"")</f>
        <v/>
      </c>
      <c r="K183" s="74" t="str">
        <f>IFERROR(IF(K$4=$D183,"x",IF(AND(((K$4-$D183)/VLOOKUP($C183,Tableau1[],6,0))=INT(((K$4-$D183)/VLOOKUP($C183,Tableau1[],6,0))),$C183&lt;&gt;""),"S","")),"")</f>
        <v/>
      </c>
      <c r="L183" s="74" t="str">
        <f>IFERROR(IF(L$4=$D183,"x",IF(AND(((L$4-$D183)/VLOOKUP($C183,Tableau1[],6,0))=INT(((L$4-$D183)/VLOOKUP($C183,Tableau1[],6,0))),$C183&lt;&gt;""),"S","")),"")</f>
        <v/>
      </c>
      <c r="M183" s="74" t="str">
        <f>IFERROR(IF(M$4=$D183,"x",IF(AND(((M$4-$D183)/VLOOKUP($C183,Tableau1[],6,0))=INT(((M$4-$D183)/VLOOKUP($C183,Tableau1[],6,0))),$C183&lt;&gt;""),"S","")),"")</f>
        <v/>
      </c>
      <c r="N183" s="74" t="str">
        <f>IFERROR(IF(N$4=$D183,"x",IF(AND(((N$4-$D183)/VLOOKUP($C183,Tableau1[],6,0))=INT(((N$4-$D183)/VLOOKUP($C183,Tableau1[],6,0))),$C183&lt;&gt;""),"S","")),"")</f>
        <v/>
      </c>
      <c r="O183" s="74" t="str">
        <f>IFERROR(IF(O$4=$D183,"x",IF(AND(((O$4-$D183)/VLOOKUP($C183,Tableau1[],6,0))=INT(((O$4-$D183)/VLOOKUP($C183,Tableau1[],6,0))),$C183&lt;&gt;""),"S","")),"")</f>
        <v/>
      </c>
      <c r="P183" s="74" t="str">
        <f>IFERROR(IF(P$4=$D183,"x",IF(AND(((P$4-$D183)/VLOOKUP($C183,Tableau1[],6,0))=INT(((P$4-$D183)/VLOOKUP($C183,Tableau1[],6,0))),$C183&lt;&gt;""),"S","")),"")</f>
        <v/>
      </c>
      <c r="Q183" s="74" t="str">
        <f>IFERROR(IF(Q$4=$D183,"x",IF(AND(((Q$4-$D183)/VLOOKUP($C183,Tableau1[],6,0))=INT(((Q$4-$D183)/VLOOKUP($C183,Tableau1[],6,0))),$C183&lt;&gt;""),"S","")),"")</f>
        <v>S</v>
      </c>
      <c r="R183" s="74" t="str">
        <f>IFERROR(IF(R$4=$D183,"x",IF(AND(((R$4-$D183)/VLOOKUP($C183,Tableau1[],6,0))=INT(((R$4-$D183)/VLOOKUP($C183,Tableau1[],6,0))),$C183&lt;&gt;""),"S","")),"")</f>
        <v/>
      </c>
      <c r="S183" s="74" t="str">
        <f>IFERROR(IF(S$4=$D183,"x",IF(AND(((S$4-$D183)/VLOOKUP($C183,Tableau1[],6,0))=INT(((S$4-$D183)/VLOOKUP($C183,Tableau1[],6,0))),$C183&lt;&gt;""),"S","")),"")</f>
        <v/>
      </c>
      <c r="T183" s="74" t="str">
        <f>IFERROR(IF(T$4=$D183,"x",IF(AND(((T$4-$D183)/VLOOKUP($C183,Tableau1[],6,0))=INT(((T$4-$D183)/VLOOKUP($C183,Tableau1[],6,0))),$C183&lt;&gt;""),"S","")),"")</f>
        <v/>
      </c>
      <c r="U183" s="74" t="str">
        <f>IFERROR(IF(U$4=$D183,"x",IF(AND(((U$4-$D183)/VLOOKUP($C183,Tableau1[],6,0))=INT(((U$4-$D183)/VLOOKUP($C183,Tableau1[],6,0))),$C183&lt;&gt;""),"S","")),"")</f>
        <v/>
      </c>
      <c r="V183" s="74" t="str">
        <f>IFERROR(IF(V$4=$D183,"x",IF(AND(((V$4-$D183)/VLOOKUP($C183,Tableau1[],6,0))=INT(((V$4-$D183)/VLOOKUP($C183,Tableau1[],6,0))),$C183&lt;&gt;""),"S","")),"")</f>
        <v/>
      </c>
      <c r="W183" s="74" t="str">
        <f>IFERROR(IF(W$4=$D183,"x",IF(AND(((W$4-$D183)/VLOOKUP($C183,Tableau1[],6,0))=INT(((W$4-$D183)/VLOOKUP($C183,Tableau1[],6,0))),$C183&lt;&gt;""),"S","")),"")</f>
        <v/>
      </c>
      <c r="X183" s="74" t="str">
        <f>IFERROR(IF(X$4=$D183,"x",IF(AND(((X$4-$D183)/VLOOKUP($C183,Tableau1[],6,0))=INT(((X$4-$D183)/VLOOKUP($C183,Tableau1[],6,0))),$C183&lt;&gt;""),"S","")),"")</f>
        <v/>
      </c>
      <c r="Y183" s="74" t="str">
        <f>IFERROR(IF(Y$4=$D183,"x",IF(AND(((Y$4-$D183)/VLOOKUP($C183,Tableau1[],6,0))=INT(((Y$4-$D183)/VLOOKUP($C183,Tableau1[],6,0))),$C183&lt;&gt;""),"S","")),"")</f>
        <v/>
      </c>
      <c r="Z183" s="74" t="str">
        <f>IFERROR(IF(Z$4=$D183,"x",IF(AND(((Z$4-$D183)/VLOOKUP($C183,Tableau1[],6,0))=INT(((Z$4-$D183)/VLOOKUP($C183,Tableau1[],6,0))),$C183&lt;&gt;""),"S","")),"")</f>
        <v/>
      </c>
      <c r="AA183" s="74" t="str">
        <f>IFERROR(IF(AA$4=$D183,"x",IF(AND(((AA$4-$D183)/VLOOKUP($C183,Tableau1[],6,0))=INT(((AA$4-$D183)/VLOOKUP($C183,Tableau1[],6,0))),$C183&lt;&gt;""),"S","")),"")</f>
        <v/>
      </c>
      <c r="AB183" s="74" t="str">
        <f>IFERROR(IF(AB$4=$D183,"x",IF(AND(((AB$4-$D183)/VLOOKUP($C183,Tableau1[],6,0))=INT(((AB$4-$D183)/VLOOKUP($C183,Tableau1[],6,0))),$C183&lt;&gt;""),"S","")),"")</f>
        <v/>
      </c>
      <c r="AC183" s="74" t="str">
        <f>IFERROR(IF(AC$4=$D183,"x",IF(AND(((AC$4-$D183)/VLOOKUP($C183,Tableau1[],6,0))=INT(((AC$4-$D183)/VLOOKUP($C183,Tableau1[],6,0))),$C183&lt;&gt;""),"S","")),"")</f>
        <v/>
      </c>
      <c r="AD183" s="74" t="str">
        <f>IFERROR(IF(AD$4=$D183,"x",IF(AND(((AD$4-$D183)/VLOOKUP($C183,Tableau1[],6,0))=INT(((AD$4-$D183)/VLOOKUP($C183,Tableau1[],6,0))),$C183&lt;&gt;""),"S","")),"")</f>
        <v/>
      </c>
      <c r="AE183" s="74" t="str">
        <f>IFERROR(IF(AE$4=$D183,"x",IF(AND(((AE$4-$D183)/VLOOKUP($C183,Tableau1[],6,0))=INT(((AE$4-$D183)/VLOOKUP($C183,Tableau1[],6,0))),$C183&lt;&gt;""),"S","")),"")</f>
        <v/>
      </c>
      <c r="AF183" s="74" t="str">
        <f>IFERROR(IF(AF$4=$D183,"x",IF(AND(((AF$4-$D183)/VLOOKUP($C183,Tableau1[],6,0))=INT(((AF$4-$D183)/VLOOKUP($C183,Tableau1[],6,0))),$C183&lt;&gt;""),"S","")),"")</f>
        <v>S</v>
      </c>
      <c r="AG183" s="74" t="str">
        <f>IFERROR(IF(AG$4=$D183,"x",IF(AND(((AG$4-$D183)/VLOOKUP($C183,Tableau1[],6,0))=INT(((AG$4-$D183)/VLOOKUP($C183,Tableau1[],6,0))),$C183&lt;&gt;""),"S","")),"")</f>
        <v/>
      </c>
      <c r="AH183" s="90" t="str">
        <f>IFERROR(IF(AH$4=$D183,"x",IF(AND(((AH$4-$D183)/VLOOKUP($C183,Tableau1[],6,0))=INT(((AH$4-$D183)/VLOOKUP($C183,Tableau1[],6,0))),$C183&lt;&gt;""),"S","")),"")</f>
        <v/>
      </c>
    </row>
    <row r="184" spans="1:34" x14ac:dyDescent="0.25">
      <c r="A184" s="95"/>
      <c r="B184" s="41"/>
      <c r="C184" s="5" t="s">
        <v>44</v>
      </c>
      <c r="D184" s="15"/>
      <c r="E184" s="14">
        <f>IF(ISBLANK(C184),0,VLOOKUP(C184,Tableau1[],7,0))</f>
        <v>10</v>
      </c>
      <c r="F184" s="21">
        <f t="shared" si="13"/>
        <v>4.3333333333333334E-5</v>
      </c>
      <c r="G184" s="76" t="str">
        <f>IFERROR(IF(G$4=$D184,"x",IF(AND(((G$4-$D184)/VLOOKUP($C184,Tableau1[],6,0))=INT(((G$4-$D184)/VLOOKUP($C184,Tableau1[],6,0))),$C184&lt;&gt;""),"S","")),"")</f>
        <v/>
      </c>
      <c r="H184" s="74" t="str">
        <f>IFERROR(IF(H$4=$D184,"x",IF(AND(((H$4-$D184)/VLOOKUP($C184,Tableau1[],6,0))=INT(((H$4-$D184)/VLOOKUP($C184,Tableau1[],6,0))),$C184&lt;&gt;""),"S","")),"")</f>
        <v/>
      </c>
      <c r="I184" s="74" t="str">
        <f>IFERROR(IF(I$4=$D184,"x",IF(AND(((I$4-$D184)/VLOOKUP($C184,Tableau1[],6,0))=INT(((I$4-$D184)/VLOOKUP($C184,Tableau1[],6,0))),$C184&lt;&gt;""),"S","")),"")</f>
        <v/>
      </c>
      <c r="J184" s="74" t="str">
        <f>IFERROR(IF(J$4=$D184,"x",IF(AND(((J$4-$D184)/VLOOKUP($C184,Tableau1[],6,0))=INT(((J$4-$D184)/VLOOKUP($C184,Tableau1[],6,0))),$C184&lt;&gt;""),"S","")),"")</f>
        <v/>
      </c>
      <c r="K184" s="74" t="str">
        <f>IFERROR(IF(K$4=$D184,"x",IF(AND(((K$4-$D184)/VLOOKUP($C184,Tableau1[],6,0))=INT(((K$4-$D184)/VLOOKUP($C184,Tableau1[],6,0))),$C184&lt;&gt;""),"S","")),"")</f>
        <v/>
      </c>
      <c r="L184" s="74" t="str">
        <f>IFERROR(IF(L$4=$D184,"x",IF(AND(((L$4-$D184)/VLOOKUP($C184,Tableau1[],6,0))=INT(((L$4-$D184)/VLOOKUP($C184,Tableau1[],6,0))),$C184&lt;&gt;""),"S","")),"")</f>
        <v/>
      </c>
      <c r="M184" s="74" t="str">
        <f>IFERROR(IF(M$4=$D184,"x",IF(AND(((M$4-$D184)/VLOOKUP($C184,Tableau1[],6,0))=INT(((M$4-$D184)/VLOOKUP($C184,Tableau1[],6,0))),$C184&lt;&gt;""),"S","")),"")</f>
        <v/>
      </c>
      <c r="N184" s="74" t="str">
        <f>IFERROR(IF(N$4=$D184,"x",IF(AND(((N$4-$D184)/VLOOKUP($C184,Tableau1[],6,0))=INT(((N$4-$D184)/VLOOKUP($C184,Tableau1[],6,0))),$C184&lt;&gt;""),"S","")),"")</f>
        <v/>
      </c>
      <c r="O184" s="74" t="str">
        <f>IFERROR(IF(O$4=$D184,"x",IF(AND(((O$4-$D184)/VLOOKUP($C184,Tableau1[],6,0))=INT(((O$4-$D184)/VLOOKUP($C184,Tableau1[],6,0))),$C184&lt;&gt;""),"S","")),"")</f>
        <v/>
      </c>
      <c r="P184" s="74" t="str">
        <f>IFERROR(IF(P$4=$D184,"x",IF(AND(((P$4-$D184)/VLOOKUP($C184,Tableau1[],6,0))=INT(((P$4-$D184)/VLOOKUP($C184,Tableau1[],6,0))),$C184&lt;&gt;""),"S","")),"")</f>
        <v/>
      </c>
      <c r="Q184" s="74" t="str">
        <f>IFERROR(IF(Q$4=$D184,"x",IF(AND(((Q$4-$D184)/VLOOKUP($C184,Tableau1[],6,0))=INT(((Q$4-$D184)/VLOOKUP($C184,Tableau1[],6,0))),$C184&lt;&gt;""),"S","")),"")</f>
        <v>S</v>
      </c>
      <c r="R184" s="74" t="str">
        <f>IFERROR(IF(R$4=$D184,"x",IF(AND(((R$4-$D184)/VLOOKUP($C184,Tableau1[],6,0))=INT(((R$4-$D184)/VLOOKUP($C184,Tableau1[],6,0))),$C184&lt;&gt;""),"S","")),"")</f>
        <v/>
      </c>
      <c r="S184" s="74" t="str">
        <f>IFERROR(IF(S$4=$D184,"x",IF(AND(((S$4-$D184)/VLOOKUP($C184,Tableau1[],6,0))=INT(((S$4-$D184)/VLOOKUP($C184,Tableau1[],6,0))),$C184&lt;&gt;""),"S","")),"")</f>
        <v/>
      </c>
      <c r="T184" s="74" t="str">
        <f>IFERROR(IF(T$4=$D184,"x",IF(AND(((T$4-$D184)/VLOOKUP($C184,Tableau1[],6,0))=INT(((T$4-$D184)/VLOOKUP($C184,Tableau1[],6,0))),$C184&lt;&gt;""),"S","")),"")</f>
        <v/>
      </c>
      <c r="U184" s="74" t="str">
        <f>IFERROR(IF(U$4=$D184,"x",IF(AND(((U$4-$D184)/VLOOKUP($C184,Tableau1[],6,0))=INT(((U$4-$D184)/VLOOKUP($C184,Tableau1[],6,0))),$C184&lt;&gt;""),"S","")),"")</f>
        <v/>
      </c>
      <c r="V184" s="74" t="str">
        <f>IFERROR(IF(V$4=$D184,"x",IF(AND(((V$4-$D184)/VLOOKUP($C184,Tableau1[],6,0))=INT(((V$4-$D184)/VLOOKUP($C184,Tableau1[],6,0))),$C184&lt;&gt;""),"S","")),"")</f>
        <v/>
      </c>
      <c r="W184" s="74" t="str">
        <f>IFERROR(IF(W$4=$D184,"x",IF(AND(((W$4-$D184)/VLOOKUP($C184,Tableau1[],6,0))=INT(((W$4-$D184)/VLOOKUP($C184,Tableau1[],6,0))),$C184&lt;&gt;""),"S","")),"")</f>
        <v/>
      </c>
      <c r="X184" s="74" t="str">
        <f>IFERROR(IF(X$4=$D184,"x",IF(AND(((X$4-$D184)/VLOOKUP($C184,Tableau1[],6,0))=INT(((X$4-$D184)/VLOOKUP($C184,Tableau1[],6,0))),$C184&lt;&gt;""),"S","")),"")</f>
        <v/>
      </c>
      <c r="Y184" s="74" t="str">
        <f>IFERROR(IF(Y$4=$D184,"x",IF(AND(((Y$4-$D184)/VLOOKUP($C184,Tableau1[],6,0))=INT(((Y$4-$D184)/VLOOKUP($C184,Tableau1[],6,0))),$C184&lt;&gt;""),"S","")),"")</f>
        <v/>
      </c>
      <c r="Z184" s="74" t="str">
        <f>IFERROR(IF(Z$4=$D184,"x",IF(AND(((Z$4-$D184)/VLOOKUP($C184,Tableau1[],6,0))=INT(((Z$4-$D184)/VLOOKUP($C184,Tableau1[],6,0))),$C184&lt;&gt;""),"S","")),"")</f>
        <v/>
      </c>
      <c r="AA184" s="74" t="str">
        <f>IFERROR(IF(AA$4=$D184,"x",IF(AND(((AA$4-$D184)/VLOOKUP($C184,Tableau1[],6,0))=INT(((AA$4-$D184)/VLOOKUP($C184,Tableau1[],6,0))),$C184&lt;&gt;""),"S","")),"")</f>
        <v/>
      </c>
      <c r="AB184" s="74" t="str">
        <f>IFERROR(IF(AB$4=$D184,"x",IF(AND(((AB$4-$D184)/VLOOKUP($C184,Tableau1[],6,0))=INT(((AB$4-$D184)/VLOOKUP($C184,Tableau1[],6,0))),$C184&lt;&gt;""),"S","")),"")</f>
        <v/>
      </c>
      <c r="AC184" s="74" t="str">
        <f>IFERROR(IF(AC$4=$D184,"x",IF(AND(((AC$4-$D184)/VLOOKUP($C184,Tableau1[],6,0))=INT(((AC$4-$D184)/VLOOKUP($C184,Tableau1[],6,0))),$C184&lt;&gt;""),"S","")),"")</f>
        <v/>
      </c>
      <c r="AD184" s="74" t="str">
        <f>IFERROR(IF(AD$4=$D184,"x",IF(AND(((AD$4-$D184)/VLOOKUP($C184,Tableau1[],6,0))=INT(((AD$4-$D184)/VLOOKUP($C184,Tableau1[],6,0))),$C184&lt;&gt;""),"S","")),"")</f>
        <v/>
      </c>
      <c r="AE184" s="74" t="str">
        <f>IFERROR(IF(AE$4=$D184,"x",IF(AND(((AE$4-$D184)/VLOOKUP($C184,Tableau1[],6,0))=INT(((AE$4-$D184)/VLOOKUP($C184,Tableau1[],6,0))),$C184&lt;&gt;""),"S","")),"")</f>
        <v/>
      </c>
      <c r="AF184" s="74" t="str">
        <f>IFERROR(IF(AF$4=$D184,"x",IF(AND(((AF$4-$D184)/VLOOKUP($C184,Tableau1[],6,0))=INT(((AF$4-$D184)/VLOOKUP($C184,Tableau1[],6,0))),$C184&lt;&gt;""),"S","")),"")</f>
        <v>S</v>
      </c>
      <c r="AG184" s="74" t="str">
        <f>IFERROR(IF(AG$4=$D184,"x",IF(AND(((AG$4-$D184)/VLOOKUP($C184,Tableau1[],6,0))=INT(((AG$4-$D184)/VLOOKUP($C184,Tableau1[],6,0))),$C184&lt;&gt;""),"S","")),"")</f>
        <v/>
      </c>
      <c r="AH184" s="90" t="str">
        <f>IFERROR(IF(AH$4=$D184,"x",IF(AND(((AH$4-$D184)/VLOOKUP($C184,Tableau1[],6,0))=INT(((AH$4-$D184)/VLOOKUP($C184,Tableau1[],6,0))),$C184&lt;&gt;""),"S","")),"")</f>
        <v/>
      </c>
    </row>
    <row r="185" spans="1:34" x14ac:dyDescent="0.25">
      <c r="A185" s="95"/>
      <c r="B185" s="41"/>
      <c r="C185" s="5" t="s">
        <v>45</v>
      </c>
      <c r="D185" s="15">
        <f>IF(ISBLANK(C185),0,VLOOKUP(C185,Tableau1[],2,0))</f>
        <v>0</v>
      </c>
      <c r="E185" s="14">
        <f>IF(ISBLANK(C185),0,VLOOKUP(C185,Tableau1[],7,0))</f>
        <v>2</v>
      </c>
      <c r="F185" s="21">
        <f t="shared" si="13"/>
        <v>8.6666666666666661E-6</v>
      </c>
      <c r="G185" s="76" t="str">
        <f>IFERROR(IF(G$4=$D185,"x",IF(AND(((G$4-$D185)/VLOOKUP($C185,Tableau1[],6,0))=INT(((G$4-$D185)/VLOOKUP($C185,Tableau1[],6,0))),$C185&lt;&gt;""),"S","")),"")</f>
        <v/>
      </c>
      <c r="H185" s="74" t="str">
        <f>IFERROR(IF(H$4=$D185,"x",IF(AND(((H$4-$D185)/VLOOKUP($C185,Tableau1[],6,0))=INT(((H$4-$D185)/VLOOKUP($C185,Tableau1[],6,0))),$C185&lt;&gt;""),"S","")),"")</f>
        <v/>
      </c>
      <c r="I185" s="74" t="str">
        <f>IFERROR(IF(I$4=$D185,"x",IF(AND(((I$4-$D185)/VLOOKUP($C185,Tableau1[],6,0))=INT(((I$4-$D185)/VLOOKUP($C185,Tableau1[],6,0))),$C185&lt;&gt;""),"S","")),"")</f>
        <v/>
      </c>
      <c r="J185" s="74" t="str">
        <f>IFERROR(IF(J$4=$D185,"x",IF(AND(((J$4-$D185)/VLOOKUP($C185,Tableau1[],6,0))=INT(((J$4-$D185)/VLOOKUP($C185,Tableau1[],6,0))),$C185&lt;&gt;""),"S","")),"")</f>
        <v/>
      </c>
      <c r="K185" s="74" t="str">
        <f>IFERROR(IF(K$4=$D185,"x",IF(AND(((K$4-$D185)/VLOOKUP($C185,Tableau1[],6,0))=INT(((K$4-$D185)/VLOOKUP($C185,Tableau1[],6,0))),$C185&lt;&gt;""),"S","")),"")</f>
        <v/>
      </c>
      <c r="L185" s="74" t="str">
        <f>IFERROR(IF(L$4=$D185,"x",IF(AND(((L$4-$D185)/VLOOKUP($C185,Tableau1[],6,0))=INT(((L$4-$D185)/VLOOKUP($C185,Tableau1[],6,0))),$C185&lt;&gt;""),"S","")),"")</f>
        <v>S</v>
      </c>
      <c r="M185" s="74" t="str">
        <f>IFERROR(IF(M$4=$D185,"x",IF(AND(((M$4-$D185)/VLOOKUP($C185,Tableau1[],6,0))=INT(((M$4-$D185)/VLOOKUP($C185,Tableau1[],6,0))),$C185&lt;&gt;""),"S","")),"")</f>
        <v/>
      </c>
      <c r="N185" s="74" t="str">
        <f>IFERROR(IF(N$4=$D185,"x",IF(AND(((N$4-$D185)/VLOOKUP($C185,Tableau1[],6,0))=INT(((N$4-$D185)/VLOOKUP($C185,Tableau1[],6,0))),$C185&lt;&gt;""),"S","")),"")</f>
        <v/>
      </c>
      <c r="O185" s="74" t="str">
        <f>IFERROR(IF(O$4=$D185,"x",IF(AND(((O$4-$D185)/VLOOKUP($C185,Tableau1[],6,0))=INT(((O$4-$D185)/VLOOKUP($C185,Tableau1[],6,0))),$C185&lt;&gt;""),"S","")),"")</f>
        <v/>
      </c>
      <c r="P185" s="74" t="str">
        <f>IFERROR(IF(P$4=$D185,"x",IF(AND(((P$4-$D185)/VLOOKUP($C185,Tableau1[],6,0))=INT(((P$4-$D185)/VLOOKUP($C185,Tableau1[],6,0))),$C185&lt;&gt;""),"S","")),"")</f>
        <v/>
      </c>
      <c r="Q185" s="74" t="str">
        <f>IFERROR(IF(Q$4=$D185,"x",IF(AND(((Q$4-$D185)/VLOOKUP($C185,Tableau1[],6,0))=INT(((Q$4-$D185)/VLOOKUP($C185,Tableau1[],6,0))),$C185&lt;&gt;""),"S","")),"")</f>
        <v/>
      </c>
      <c r="R185" s="74" t="str">
        <f>IFERROR(IF(R$4=$D185,"x",IF(AND(((R$4-$D185)/VLOOKUP($C185,Tableau1[],6,0))=INT(((R$4-$D185)/VLOOKUP($C185,Tableau1[],6,0))),$C185&lt;&gt;""),"S","")),"")</f>
        <v/>
      </c>
      <c r="S185" s="74" t="str">
        <f>IFERROR(IF(S$4=$D185,"x",IF(AND(((S$4-$D185)/VLOOKUP($C185,Tableau1[],6,0))=INT(((S$4-$D185)/VLOOKUP($C185,Tableau1[],6,0))),$C185&lt;&gt;""),"S","")),"")</f>
        <v>S</v>
      </c>
      <c r="T185" s="74" t="str">
        <f>IFERROR(IF(T$4=$D185,"x",IF(AND(((T$4-$D185)/VLOOKUP($C185,Tableau1[],6,0))=INT(((T$4-$D185)/VLOOKUP($C185,Tableau1[],6,0))),$C185&lt;&gt;""),"S","")),"")</f>
        <v/>
      </c>
      <c r="U185" s="74" t="str">
        <f>IFERROR(IF(U$4=$D185,"x",IF(AND(((U$4-$D185)/VLOOKUP($C185,Tableau1[],6,0))=INT(((U$4-$D185)/VLOOKUP($C185,Tableau1[],6,0))),$C185&lt;&gt;""),"S","")),"")</f>
        <v/>
      </c>
      <c r="V185" s="74" t="str">
        <f>IFERROR(IF(V$4=$D185,"x",IF(AND(((V$4-$D185)/VLOOKUP($C185,Tableau1[],6,0))=INT(((V$4-$D185)/VLOOKUP($C185,Tableau1[],6,0))),$C185&lt;&gt;""),"S","")),"")</f>
        <v/>
      </c>
      <c r="W185" s="74" t="str">
        <f>IFERROR(IF(W$4=$D185,"x",IF(AND(((W$4-$D185)/VLOOKUP($C185,Tableau1[],6,0))=INT(((W$4-$D185)/VLOOKUP($C185,Tableau1[],6,0))),$C185&lt;&gt;""),"S","")),"")</f>
        <v/>
      </c>
      <c r="X185" s="74" t="str">
        <f>IFERROR(IF(X$4=$D185,"x",IF(AND(((X$4-$D185)/VLOOKUP($C185,Tableau1[],6,0))=INT(((X$4-$D185)/VLOOKUP($C185,Tableau1[],6,0))),$C185&lt;&gt;""),"S","")),"")</f>
        <v/>
      </c>
      <c r="Y185" s="74" t="str">
        <f>IFERROR(IF(Y$4=$D185,"x",IF(AND(((Y$4-$D185)/VLOOKUP($C185,Tableau1[],6,0))=INT(((Y$4-$D185)/VLOOKUP($C185,Tableau1[],6,0))),$C185&lt;&gt;""),"S","")),"")</f>
        <v/>
      </c>
      <c r="Z185" s="74" t="str">
        <f>IFERROR(IF(Z$4=$D185,"x",IF(AND(((Z$4-$D185)/VLOOKUP($C185,Tableau1[],6,0))=INT(((Z$4-$D185)/VLOOKUP($C185,Tableau1[],6,0))),$C185&lt;&gt;""),"S","")),"")</f>
        <v>S</v>
      </c>
      <c r="AA185" s="74" t="str">
        <f>IFERROR(IF(AA$4=$D185,"x",IF(AND(((AA$4-$D185)/VLOOKUP($C185,Tableau1[],6,0))=INT(((AA$4-$D185)/VLOOKUP($C185,Tableau1[],6,0))),$C185&lt;&gt;""),"S","")),"")</f>
        <v/>
      </c>
      <c r="AB185" s="74" t="str">
        <f>IFERROR(IF(AB$4=$D185,"x",IF(AND(((AB$4-$D185)/VLOOKUP($C185,Tableau1[],6,0))=INT(((AB$4-$D185)/VLOOKUP($C185,Tableau1[],6,0))),$C185&lt;&gt;""),"S","")),"")</f>
        <v/>
      </c>
      <c r="AC185" s="74" t="str">
        <f>IFERROR(IF(AC$4=$D185,"x",IF(AND(((AC$4-$D185)/VLOOKUP($C185,Tableau1[],6,0))=INT(((AC$4-$D185)/VLOOKUP($C185,Tableau1[],6,0))),$C185&lt;&gt;""),"S","")),"")</f>
        <v/>
      </c>
      <c r="AD185" s="74" t="str">
        <f>IFERROR(IF(AD$4=$D185,"x",IF(AND(((AD$4-$D185)/VLOOKUP($C185,Tableau1[],6,0))=INT(((AD$4-$D185)/VLOOKUP($C185,Tableau1[],6,0))),$C185&lt;&gt;""),"S","")),"")</f>
        <v/>
      </c>
      <c r="AE185" s="74" t="str">
        <f>IFERROR(IF(AE$4=$D185,"x",IF(AND(((AE$4-$D185)/VLOOKUP($C185,Tableau1[],6,0))=INT(((AE$4-$D185)/VLOOKUP($C185,Tableau1[],6,0))),$C185&lt;&gt;""),"S","")),"")</f>
        <v/>
      </c>
      <c r="AF185" s="74" t="str">
        <f>IFERROR(IF(AF$4=$D185,"x",IF(AND(((AF$4-$D185)/VLOOKUP($C185,Tableau1[],6,0))=INT(((AF$4-$D185)/VLOOKUP($C185,Tableau1[],6,0))),$C185&lt;&gt;""),"S","")),"")</f>
        <v/>
      </c>
      <c r="AG185" s="74" t="str">
        <f>IFERROR(IF(AG$4=$D185,"x",IF(AND(((AG$4-$D185)/VLOOKUP($C185,Tableau1[],6,0))=INT(((AG$4-$D185)/VLOOKUP($C185,Tableau1[],6,0))),$C185&lt;&gt;""),"S","")),"")</f>
        <v>S</v>
      </c>
      <c r="AH185" s="90" t="str">
        <f>IFERROR(IF(AH$4=$D185,"x",IF(AND(((AH$4-$D185)/VLOOKUP($C185,Tableau1[],6,0))=INT(((AH$4-$D185)/VLOOKUP($C185,Tableau1[],6,0))),$C185&lt;&gt;""),"S","")),"")</f>
        <v/>
      </c>
    </row>
    <row r="186" spans="1:34" x14ac:dyDescent="0.25">
      <c r="A186" s="95"/>
      <c r="B186" s="41"/>
      <c r="C186" s="5" t="s">
        <v>68</v>
      </c>
      <c r="D186" s="22">
        <f>IF(ISBLANK(C186),0,VLOOKUP(C186,Tableau1[],2,0))</f>
        <v>0</v>
      </c>
      <c r="E186" s="23">
        <f>IF(ISBLANK(C186),0,VLOOKUP(C186,Tableau1[],7,0))</f>
        <v>2</v>
      </c>
      <c r="F186" s="24">
        <f t="shared" si="13"/>
        <v>8.6666666666666661E-6</v>
      </c>
      <c r="G186" s="77" t="str">
        <f>IFERROR(IF(G$4=$D186,"x",IF(AND(((G$4-$D186)/VLOOKUP($C186,Tableau1[],6,0))=INT(((G$4-$D186)/VLOOKUP($C186,Tableau1[],6,0))),$C186&lt;&gt;""),"S","")),"")</f>
        <v/>
      </c>
      <c r="H186" s="78" t="str">
        <f>IFERROR(IF(H$4=$D186,"x",IF(AND(((H$4-$D186)/VLOOKUP($C186,Tableau1[],6,0))=INT(((H$4-$D186)/VLOOKUP($C186,Tableau1[],6,0))),$C186&lt;&gt;""),"S","")),"")</f>
        <v/>
      </c>
      <c r="I186" s="78" t="str">
        <f>IFERROR(IF(I$4=$D186,"x",IF(AND(((I$4-$D186)/VLOOKUP($C186,Tableau1[],6,0))=INT(((I$4-$D186)/VLOOKUP($C186,Tableau1[],6,0))),$C186&lt;&gt;""),"S","")),"")</f>
        <v/>
      </c>
      <c r="J186" s="78" t="str">
        <f>IFERROR(IF(J$4=$D186,"x",IF(AND(((J$4-$D186)/VLOOKUP($C186,Tableau1[],6,0))=INT(((J$4-$D186)/VLOOKUP($C186,Tableau1[],6,0))),$C186&lt;&gt;""),"S","")),"")</f>
        <v/>
      </c>
      <c r="K186" s="78" t="str">
        <f>IFERROR(IF(K$4=$D186,"x",IF(AND(((K$4-$D186)/VLOOKUP($C186,Tableau1[],6,0))=INT(((K$4-$D186)/VLOOKUP($C186,Tableau1[],6,0))),$C186&lt;&gt;""),"S","")),"")</f>
        <v/>
      </c>
      <c r="L186" s="78" t="str">
        <f>IFERROR(IF(L$4=$D186,"x",IF(AND(((L$4-$D186)/VLOOKUP($C186,Tableau1[],6,0))=INT(((L$4-$D186)/VLOOKUP($C186,Tableau1[],6,0))),$C186&lt;&gt;""),"S","")),"")</f>
        <v>S</v>
      </c>
      <c r="M186" s="78" t="str">
        <f>IFERROR(IF(M$4=$D186,"x",IF(AND(((M$4-$D186)/VLOOKUP($C186,Tableau1[],6,0))=INT(((M$4-$D186)/VLOOKUP($C186,Tableau1[],6,0))),$C186&lt;&gt;""),"S","")),"")</f>
        <v/>
      </c>
      <c r="N186" s="78" t="str">
        <f>IFERROR(IF(N$4=$D186,"x",IF(AND(((N$4-$D186)/VLOOKUP($C186,Tableau1[],6,0))=INT(((N$4-$D186)/VLOOKUP($C186,Tableau1[],6,0))),$C186&lt;&gt;""),"S","")),"")</f>
        <v/>
      </c>
      <c r="O186" s="78" t="str">
        <f>IFERROR(IF(O$4=$D186,"x",IF(AND(((O$4-$D186)/VLOOKUP($C186,Tableau1[],6,0))=INT(((O$4-$D186)/VLOOKUP($C186,Tableau1[],6,0))),$C186&lt;&gt;""),"S","")),"")</f>
        <v/>
      </c>
      <c r="P186" s="78" t="str">
        <f>IFERROR(IF(P$4=$D186,"x",IF(AND(((P$4-$D186)/VLOOKUP($C186,Tableau1[],6,0))=INT(((P$4-$D186)/VLOOKUP($C186,Tableau1[],6,0))),$C186&lt;&gt;""),"S","")),"")</f>
        <v/>
      </c>
      <c r="Q186" s="78" t="str">
        <f>IFERROR(IF(Q$4=$D186,"x",IF(AND(((Q$4-$D186)/VLOOKUP($C186,Tableau1[],6,0))=INT(((Q$4-$D186)/VLOOKUP($C186,Tableau1[],6,0))),$C186&lt;&gt;""),"S","")),"")</f>
        <v/>
      </c>
      <c r="R186" s="78" t="str">
        <f>IFERROR(IF(R$4=$D186,"x",IF(AND(((R$4-$D186)/VLOOKUP($C186,Tableau1[],6,0))=INT(((R$4-$D186)/VLOOKUP($C186,Tableau1[],6,0))),$C186&lt;&gt;""),"S","")),"")</f>
        <v/>
      </c>
      <c r="S186" s="78" t="str">
        <f>IFERROR(IF(S$4=$D186,"x",IF(AND(((S$4-$D186)/VLOOKUP($C186,Tableau1[],6,0))=INT(((S$4-$D186)/VLOOKUP($C186,Tableau1[],6,0))),$C186&lt;&gt;""),"S","")),"")</f>
        <v>S</v>
      </c>
      <c r="T186" s="78" t="str">
        <f>IFERROR(IF(T$4=$D186,"x",IF(AND(((T$4-$D186)/VLOOKUP($C186,Tableau1[],6,0))=INT(((T$4-$D186)/VLOOKUP($C186,Tableau1[],6,0))),$C186&lt;&gt;""),"S","")),"")</f>
        <v/>
      </c>
      <c r="U186" s="78" t="str">
        <f>IFERROR(IF(U$4=$D186,"x",IF(AND(((U$4-$D186)/VLOOKUP($C186,Tableau1[],6,0))=INT(((U$4-$D186)/VLOOKUP($C186,Tableau1[],6,0))),$C186&lt;&gt;""),"S","")),"")</f>
        <v/>
      </c>
      <c r="V186" s="78" t="str">
        <f>IFERROR(IF(V$4=$D186,"x",IF(AND(((V$4-$D186)/VLOOKUP($C186,Tableau1[],6,0))=INT(((V$4-$D186)/VLOOKUP($C186,Tableau1[],6,0))),$C186&lt;&gt;""),"S","")),"")</f>
        <v/>
      </c>
      <c r="W186" s="78" t="str">
        <f>IFERROR(IF(W$4=$D186,"x",IF(AND(((W$4-$D186)/VLOOKUP($C186,Tableau1[],6,0))=INT(((W$4-$D186)/VLOOKUP($C186,Tableau1[],6,0))),$C186&lt;&gt;""),"S","")),"")</f>
        <v/>
      </c>
      <c r="X186" s="78" t="str">
        <f>IFERROR(IF(X$4=$D186,"x",IF(AND(((X$4-$D186)/VLOOKUP($C186,Tableau1[],6,0))=INT(((X$4-$D186)/VLOOKUP($C186,Tableau1[],6,0))),$C186&lt;&gt;""),"S","")),"")</f>
        <v/>
      </c>
      <c r="Y186" s="78" t="str">
        <f>IFERROR(IF(Y$4=$D186,"x",IF(AND(((Y$4-$D186)/VLOOKUP($C186,Tableau1[],6,0))=INT(((Y$4-$D186)/VLOOKUP($C186,Tableau1[],6,0))),$C186&lt;&gt;""),"S","")),"")</f>
        <v/>
      </c>
      <c r="Z186" s="78" t="str">
        <f>IFERROR(IF(Z$4=$D186,"x",IF(AND(((Z$4-$D186)/VLOOKUP($C186,Tableau1[],6,0))=INT(((Z$4-$D186)/VLOOKUP($C186,Tableau1[],6,0))),$C186&lt;&gt;""),"S","")),"")</f>
        <v>S</v>
      </c>
      <c r="AA186" s="78" t="str">
        <f>IFERROR(IF(AA$4=$D186,"x",IF(AND(((AA$4-$D186)/VLOOKUP($C186,Tableau1[],6,0))=INT(((AA$4-$D186)/VLOOKUP($C186,Tableau1[],6,0))),$C186&lt;&gt;""),"S","")),"")</f>
        <v/>
      </c>
      <c r="AB186" s="78" t="str">
        <f>IFERROR(IF(AB$4=$D186,"x",IF(AND(((AB$4-$D186)/VLOOKUP($C186,Tableau1[],6,0))=INT(((AB$4-$D186)/VLOOKUP($C186,Tableau1[],6,0))),$C186&lt;&gt;""),"S","")),"")</f>
        <v/>
      </c>
      <c r="AC186" s="78" t="str">
        <f>IFERROR(IF(AC$4=$D186,"x",IF(AND(((AC$4-$D186)/VLOOKUP($C186,Tableau1[],6,0))=INT(((AC$4-$D186)/VLOOKUP($C186,Tableau1[],6,0))),$C186&lt;&gt;""),"S","")),"")</f>
        <v/>
      </c>
      <c r="AD186" s="78" t="str">
        <f>IFERROR(IF(AD$4=$D186,"x",IF(AND(((AD$4-$D186)/VLOOKUP($C186,Tableau1[],6,0))=INT(((AD$4-$D186)/VLOOKUP($C186,Tableau1[],6,0))),$C186&lt;&gt;""),"S","")),"")</f>
        <v/>
      </c>
      <c r="AE186" s="78" t="str">
        <f>IFERROR(IF(AE$4=$D186,"x",IF(AND(((AE$4-$D186)/VLOOKUP($C186,Tableau1[],6,0))=INT(((AE$4-$D186)/VLOOKUP($C186,Tableau1[],6,0))),$C186&lt;&gt;""),"S","")),"")</f>
        <v/>
      </c>
      <c r="AF186" s="78" t="str">
        <f>IFERROR(IF(AF$4=$D186,"x",IF(AND(((AF$4-$D186)/VLOOKUP($C186,Tableau1[],6,0))=INT(((AF$4-$D186)/VLOOKUP($C186,Tableau1[],6,0))),$C186&lt;&gt;""),"S","")),"")</f>
        <v/>
      </c>
      <c r="AG186" s="78" t="str">
        <f>IFERROR(IF(AG$4=$D186,"x",IF(AND(((AG$4-$D186)/VLOOKUP($C186,Tableau1[],6,0))=INT(((AG$4-$D186)/VLOOKUP($C186,Tableau1[],6,0))),$C186&lt;&gt;""),"S","")),"")</f>
        <v>S</v>
      </c>
      <c r="AH186" s="91" t="str">
        <f>IFERROR(IF(AH$4=$D186,"x",IF(AND(((AH$4-$D186)/VLOOKUP($C186,Tableau1[],6,0))=INT(((AH$4-$D186)/VLOOKUP($C186,Tableau1[],6,0))),$C186&lt;&gt;""),"S","")),"")</f>
        <v/>
      </c>
    </row>
    <row r="187" spans="1:34" x14ac:dyDescent="0.25">
      <c r="A187" s="95"/>
      <c r="B187" s="41"/>
      <c r="C187" s="5" t="s">
        <v>69</v>
      </c>
      <c r="D187" s="15">
        <f>IF(ISBLANK(C187),0,VLOOKUP(C187,Tableau1[],2,0))</f>
        <v>0</v>
      </c>
      <c r="E187" s="14">
        <f>IF(ISBLANK(C187),0,VLOOKUP(C187,Tableau1[],7,0))</f>
        <v>5</v>
      </c>
      <c r="F187" s="21">
        <f t="shared" si="13"/>
        <v>2.1666666666666667E-5</v>
      </c>
      <c r="G187" s="76" t="str">
        <f>IFERROR(IF(G$4=$D187,"x",IF(AND(((G$4-$D187)/VLOOKUP($C187,Tableau1[],6,0))=INT(((G$4-$D187)/VLOOKUP($C187,Tableau1[],6,0))),$C187&lt;&gt;""),"S","")),"")</f>
        <v/>
      </c>
      <c r="H187" s="74" t="str">
        <f>IFERROR(IF(H$4=$D187,"x",IF(AND(((H$4-$D187)/VLOOKUP($C187,Tableau1[],6,0))=INT(((H$4-$D187)/VLOOKUP($C187,Tableau1[],6,0))),$C187&lt;&gt;""),"S","")),"")</f>
        <v/>
      </c>
      <c r="I187" s="74" t="str">
        <f>IFERROR(IF(I$4=$D187,"x",IF(AND(((I$4-$D187)/VLOOKUP($C187,Tableau1[],6,0))=INT(((I$4-$D187)/VLOOKUP($C187,Tableau1[],6,0))),$C187&lt;&gt;""),"S","")),"")</f>
        <v/>
      </c>
      <c r="J187" s="74" t="str">
        <f>IFERROR(IF(J$4=$D187,"x",IF(AND(((J$4-$D187)/VLOOKUP($C187,Tableau1[],6,0))=INT(((J$4-$D187)/VLOOKUP($C187,Tableau1[],6,0))),$C187&lt;&gt;""),"S","")),"")</f>
        <v/>
      </c>
      <c r="K187" s="74" t="str">
        <f>IFERROR(IF(K$4=$D187,"x",IF(AND(((K$4-$D187)/VLOOKUP($C187,Tableau1[],6,0))=INT(((K$4-$D187)/VLOOKUP($C187,Tableau1[],6,0))),$C187&lt;&gt;""),"S","")),"")</f>
        <v/>
      </c>
      <c r="L187" s="74" t="str">
        <f>IFERROR(IF(L$4=$D187,"x",IF(AND(((L$4-$D187)/VLOOKUP($C187,Tableau1[],6,0))=INT(((L$4-$D187)/VLOOKUP($C187,Tableau1[],6,0))),$C187&lt;&gt;""),"S","")),"")</f>
        <v>S</v>
      </c>
      <c r="M187" s="74" t="str">
        <f>IFERROR(IF(M$4=$D187,"x",IF(AND(((M$4-$D187)/VLOOKUP($C187,Tableau1[],6,0))=INT(((M$4-$D187)/VLOOKUP($C187,Tableau1[],6,0))),$C187&lt;&gt;""),"S","")),"")</f>
        <v/>
      </c>
      <c r="N187" s="74" t="str">
        <f>IFERROR(IF(N$4=$D187,"x",IF(AND(((N$4-$D187)/VLOOKUP($C187,Tableau1[],6,0))=INT(((N$4-$D187)/VLOOKUP($C187,Tableau1[],6,0))),$C187&lt;&gt;""),"S","")),"")</f>
        <v/>
      </c>
      <c r="O187" s="74" t="str">
        <f>IFERROR(IF(O$4=$D187,"x",IF(AND(((O$4-$D187)/VLOOKUP($C187,Tableau1[],6,0))=INT(((O$4-$D187)/VLOOKUP($C187,Tableau1[],6,0))),$C187&lt;&gt;""),"S","")),"")</f>
        <v/>
      </c>
      <c r="P187" s="74" t="str">
        <f>IFERROR(IF(P$4=$D187,"x",IF(AND(((P$4-$D187)/VLOOKUP($C187,Tableau1[],6,0))=INT(((P$4-$D187)/VLOOKUP($C187,Tableau1[],6,0))),$C187&lt;&gt;""),"S","")),"")</f>
        <v/>
      </c>
      <c r="Q187" s="74" t="str">
        <f>IFERROR(IF(Q$4=$D187,"x",IF(AND(((Q$4-$D187)/VLOOKUP($C187,Tableau1[],6,0))=INT(((Q$4-$D187)/VLOOKUP($C187,Tableau1[],6,0))),$C187&lt;&gt;""),"S","")),"")</f>
        <v/>
      </c>
      <c r="R187" s="74" t="str">
        <f>IFERROR(IF(R$4=$D187,"x",IF(AND(((R$4-$D187)/VLOOKUP($C187,Tableau1[],6,0))=INT(((R$4-$D187)/VLOOKUP($C187,Tableau1[],6,0))),$C187&lt;&gt;""),"S","")),"")</f>
        <v/>
      </c>
      <c r="S187" s="74" t="str">
        <f>IFERROR(IF(S$4=$D187,"x",IF(AND(((S$4-$D187)/VLOOKUP($C187,Tableau1[],6,0))=INT(((S$4-$D187)/VLOOKUP($C187,Tableau1[],6,0))),$C187&lt;&gt;""),"S","")),"")</f>
        <v>S</v>
      </c>
      <c r="T187" s="74" t="str">
        <f>IFERROR(IF(T$4=$D187,"x",IF(AND(((T$4-$D187)/VLOOKUP($C187,Tableau1[],6,0))=INT(((T$4-$D187)/VLOOKUP($C187,Tableau1[],6,0))),$C187&lt;&gt;""),"S","")),"")</f>
        <v/>
      </c>
      <c r="U187" s="74" t="str">
        <f>IFERROR(IF(U$4=$D187,"x",IF(AND(((U$4-$D187)/VLOOKUP($C187,Tableau1[],6,0))=INT(((U$4-$D187)/VLOOKUP($C187,Tableau1[],6,0))),$C187&lt;&gt;""),"S","")),"")</f>
        <v/>
      </c>
      <c r="V187" s="74" t="str">
        <f>IFERROR(IF(V$4=$D187,"x",IF(AND(((V$4-$D187)/VLOOKUP($C187,Tableau1[],6,0))=INT(((V$4-$D187)/VLOOKUP($C187,Tableau1[],6,0))),$C187&lt;&gt;""),"S","")),"")</f>
        <v/>
      </c>
      <c r="W187" s="74" t="str">
        <f>IFERROR(IF(W$4=$D187,"x",IF(AND(((W$4-$D187)/VLOOKUP($C187,Tableau1[],6,0))=INT(((W$4-$D187)/VLOOKUP($C187,Tableau1[],6,0))),$C187&lt;&gt;""),"S","")),"")</f>
        <v/>
      </c>
      <c r="X187" s="74" t="str">
        <f>IFERROR(IF(X$4=$D187,"x",IF(AND(((X$4-$D187)/VLOOKUP($C187,Tableau1[],6,0))=INT(((X$4-$D187)/VLOOKUP($C187,Tableau1[],6,0))),$C187&lt;&gt;""),"S","")),"")</f>
        <v/>
      </c>
      <c r="Y187" s="74" t="str">
        <f>IFERROR(IF(Y$4=$D187,"x",IF(AND(((Y$4-$D187)/VLOOKUP($C187,Tableau1[],6,0))=INT(((Y$4-$D187)/VLOOKUP($C187,Tableau1[],6,0))),$C187&lt;&gt;""),"S","")),"")</f>
        <v/>
      </c>
      <c r="Z187" s="74" t="str">
        <f>IFERROR(IF(Z$4=$D187,"x",IF(AND(((Z$4-$D187)/VLOOKUP($C187,Tableau1[],6,0))=INT(((Z$4-$D187)/VLOOKUP($C187,Tableau1[],6,0))),$C187&lt;&gt;""),"S","")),"")</f>
        <v>S</v>
      </c>
      <c r="AA187" s="74" t="str">
        <f>IFERROR(IF(AA$4=$D187,"x",IF(AND(((AA$4-$D187)/VLOOKUP($C187,Tableau1[],6,0))=INT(((AA$4-$D187)/VLOOKUP($C187,Tableau1[],6,0))),$C187&lt;&gt;""),"S","")),"")</f>
        <v/>
      </c>
      <c r="AB187" s="74" t="str">
        <f>IFERROR(IF(AB$4=$D187,"x",IF(AND(((AB$4-$D187)/VLOOKUP($C187,Tableau1[],6,0))=INT(((AB$4-$D187)/VLOOKUP($C187,Tableau1[],6,0))),$C187&lt;&gt;""),"S","")),"")</f>
        <v/>
      </c>
      <c r="AC187" s="74" t="str">
        <f>IFERROR(IF(AC$4=$D187,"x",IF(AND(((AC$4-$D187)/VLOOKUP($C187,Tableau1[],6,0))=INT(((AC$4-$D187)/VLOOKUP($C187,Tableau1[],6,0))),$C187&lt;&gt;""),"S","")),"")</f>
        <v/>
      </c>
      <c r="AD187" s="74" t="str">
        <f>IFERROR(IF(AD$4=$D187,"x",IF(AND(((AD$4-$D187)/VLOOKUP($C187,Tableau1[],6,0))=INT(((AD$4-$D187)/VLOOKUP($C187,Tableau1[],6,0))),$C187&lt;&gt;""),"S","")),"")</f>
        <v/>
      </c>
      <c r="AE187" s="74" t="str">
        <f>IFERROR(IF(AE$4=$D187,"x",IF(AND(((AE$4-$D187)/VLOOKUP($C187,Tableau1[],6,0))=INT(((AE$4-$D187)/VLOOKUP($C187,Tableau1[],6,0))),$C187&lt;&gt;""),"S","")),"")</f>
        <v/>
      </c>
      <c r="AF187" s="74" t="str">
        <f>IFERROR(IF(AF$4=$D187,"x",IF(AND(((AF$4-$D187)/VLOOKUP($C187,Tableau1[],6,0))=INT(((AF$4-$D187)/VLOOKUP($C187,Tableau1[],6,0))),$C187&lt;&gt;""),"S","")),"")</f>
        <v/>
      </c>
      <c r="AG187" s="74" t="str">
        <f>IFERROR(IF(AG$4=$D187,"x",IF(AND(((AG$4-$D187)/VLOOKUP($C187,Tableau1[],6,0))=INT(((AG$4-$D187)/VLOOKUP($C187,Tableau1[],6,0))),$C187&lt;&gt;""),"S","")),"")</f>
        <v>S</v>
      </c>
      <c r="AH187" s="90" t="str">
        <f>IFERROR(IF(AH$4=$D187,"x",IF(AND(((AH$4-$D187)/VLOOKUP($C187,Tableau1[],6,0))=INT(((AH$4-$D187)/VLOOKUP($C187,Tableau1[],6,0))),$C187&lt;&gt;""),"S","")),"")</f>
        <v/>
      </c>
    </row>
    <row r="188" spans="1:34" x14ac:dyDescent="0.25">
      <c r="A188" s="95"/>
      <c r="B188" s="41"/>
      <c r="C188" s="5" t="s">
        <v>46</v>
      </c>
      <c r="D188" s="15">
        <f>IF(ISBLANK(C188),0,VLOOKUP(C188,Tableau1[],2,0))</f>
        <v>0</v>
      </c>
      <c r="E188" s="14">
        <f>IF(ISBLANK(C188),0,VLOOKUP(C188,Tableau1[],7,0))</f>
        <v>5</v>
      </c>
      <c r="F188" s="21">
        <f t="shared" si="13"/>
        <v>2.1666666666666667E-5</v>
      </c>
      <c r="G188" s="76" t="str">
        <f>IFERROR(IF(G$4=$D188,"x",IF(AND(((G$4-$D188)/VLOOKUP($C188,Tableau1[],6,0))=INT(((G$4-$D188)/VLOOKUP($C188,Tableau1[],6,0))),$C188&lt;&gt;""),"S","")),"")</f>
        <v/>
      </c>
      <c r="H188" s="74" t="str">
        <f>IFERROR(IF(H$4=$D188,"x",IF(AND(((H$4-$D188)/VLOOKUP($C188,Tableau1[],6,0))=INT(((H$4-$D188)/VLOOKUP($C188,Tableau1[],6,0))),$C188&lt;&gt;""),"S","")),"")</f>
        <v/>
      </c>
      <c r="I188" s="74" t="str">
        <f>IFERROR(IF(I$4=$D188,"x",IF(AND(((I$4-$D188)/VLOOKUP($C188,Tableau1[],6,0))=INT(((I$4-$D188)/VLOOKUP($C188,Tableau1[],6,0))),$C188&lt;&gt;""),"S","")),"")</f>
        <v/>
      </c>
      <c r="J188" s="74" t="str">
        <f>IFERROR(IF(J$4=$D188,"x",IF(AND(((J$4-$D188)/VLOOKUP($C188,Tableau1[],6,0))=INT(((J$4-$D188)/VLOOKUP($C188,Tableau1[],6,0))),$C188&lt;&gt;""),"S","")),"")</f>
        <v/>
      </c>
      <c r="K188" s="74" t="str">
        <f>IFERROR(IF(K$4=$D188,"x",IF(AND(((K$4-$D188)/VLOOKUP($C188,Tableau1[],6,0))=INT(((K$4-$D188)/VLOOKUP($C188,Tableau1[],6,0))),$C188&lt;&gt;""),"S","")),"")</f>
        <v/>
      </c>
      <c r="L188" s="74" t="str">
        <f>IFERROR(IF(L$4=$D188,"x",IF(AND(((L$4-$D188)/VLOOKUP($C188,Tableau1[],6,0))=INT(((L$4-$D188)/VLOOKUP($C188,Tableau1[],6,0))),$C188&lt;&gt;""),"S","")),"")</f>
        <v>S</v>
      </c>
      <c r="M188" s="74" t="str">
        <f>IFERROR(IF(M$4=$D188,"x",IF(AND(((M$4-$D188)/VLOOKUP($C188,Tableau1[],6,0))=INT(((M$4-$D188)/VLOOKUP($C188,Tableau1[],6,0))),$C188&lt;&gt;""),"S","")),"")</f>
        <v/>
      </c>
      <c r="N188" s="74" t="str">
        <f>IFERROR(IF(N$4=$D188,"x",IF(AND(((N$4-$D188)/VLOOKUP($C188,Tableau1[],6,0))=INT(((N$4-$D188)/VLOOKUP($C188,Tableau1[],6,0))),$C188&lt;&gt;""),"S","")),"")</f>
        <v/>
      </c>
      <c r="O188" s="74" t="str">
        <f>IFERROR(IF(O$4=$D188,"x",IF(AND(((O$4-$D188)/VLOOKUP($C188,Tableau1[],6,0))=INT(((O$4-$D188)/VLOOKUP($C188,Tableau1[],6,0))),$C188&lt;&gt;""),"S","")),"")</f>
        <v/>
      </c>
      <c r="P188" s="74" t="str">
        <f>IFERROR(IF(P$4=$D188,"x",IF(AND(((P$4-$D188)/VLOOKUP($C188,Tableau1[],6,0))=INT(((P$4-$D188)/VLOOKUP($C188,Tableau1[],6,0))),$C188&lt;&gt;""),"S","")),"")</f>
        <v/>
      </c>
      <c r="Q188" s="74" t="str">
        <f>IFERROR(IF(Q$4=$D188,"x",IF(AND(((Q$4-$D188)/VLOOKUP($C188,Tableau1[],6,0))=INT(((Q$4-$D188)/VLOOKUP($C188,Tableau1[],6,0))),$C188&lt;&gt;""),"S","")),"")</f>
        <v/>
      </c>
      <c r="R188" s="74" t="str">
        <f>IFERROR(IF(R$4=$D188,"x",IF(AND(((R$4-$D188)/VLOOKUP($C188,Tableau1[],6,0))=INT(((R$4-$D188)/VLOOKUP($C188,Tableau1[],6,0))),$C188&lt;&gt;""),"S","")),"")</f>
        <v/>
      </c>
      <c r="S188" s="74" t="str">
        <f>IFERROR(IF(S$4=$D188,"x",IF(AND(((S$4-$D188)/VLOOKUP($C188,Tableau1[],6,0))=INT(((S$4-$D188)/VLOOKUP($C188,Tableau1[],6,0))),$C188&lt;&gt;""),"S","")),"")</f>
        <v>S</v>
      </c>
      <c r="T188" s="74" t="str">
        <f>IFERROR(IF(T$4=$D188,"x",IF(AND(((T$4-$D188)/VLOOKUP($C188,Tableau1[],6,0))=INT(((T$4-$D188)/VLOOKUP($C188,Tableau1[],6,0))),$C188&lt;&gt;""),"S","")),"")</f>
        <v/>
      </c>
      <c r="U188" s="74" t="str">
        <f>IFERROR(IF(U$4=$D188,"x",IF(AND(((U$4-$D188)/VLOOKUP($C188,Tableau1[],6,0))=INT(((U$4-$D188)/VLOOKUP($C188,Tableau1[],6,0))),$C188&lt;&gt;""),"S","")),"")</f>
        <v/>
      </c>
      <c r="V188" s="74" t="str">
        <f>IFERROR(IF(V$4=$D188,"x",IF(AND(((V$4-$D188)/VLOOKUP($C188,Tableau1[],6,0))=INT(((V$4-$D188)/VLOOKUP($C188,Tableau1[],6,0))),$C188&lt;&gt;""),"S","")),"")</f>
        <v/>
      </c>
      <c r="W188" s="74" t="str">
        <f>IFERROR(IF(W$4=$D188,"x",IF(AND(((W$4-$D188)/VLOOKUP($C188,Tableau1[],6,0))=INT(((W$4-$D188)/VLOOKUP($C188,Tableau1[],6,0))),$C188&lt;&gt;""),"S","")),"")</f>
        <v/>
      </c>
      <c r="X188" s="74" t="str">
        <f>IFERROR(IF(X$4=$D188,"x",IF(AND(((X$4-$D188)/VLOOKUP($C188,Tableau1[],6,0))=INT(((X$4-$D188)/VLOOKUP($C188,Tableau1[],6,0))),$C188&lt;&gt;""),"S","")),"")</f>
        <v/>
      </c>
      <c r="Y188" s="74" t="str">
        <f>IFERROR(IF(Y$4=$D188,"x",IF(AND(((Y$4-$D188)/VLOOKUP($C188,Tableau1[],6,0))=INT(((Y$4-$D188)/VLOOKUP($C188,Tableau1[],6,0))),$C188&lt;&gt;""),"S","")),"")</f>
        <v/>
      </c>
      <c r="Z188" s="74" t="str">
        <f>IFERROR(IF(Z$4=$D188,"x",IF(AND(((Z$4-$D188)/VLOOKUP($C188,Tableau1[],6,0))=INT(((Z$4-$D188)/VLOOKUP($C188,Tableau1[],6,0))),$C188&lt;&gt;""),"S","")),"")</f>
        <v>S</v>
      </c>
      <c r="AA188" s="74" t="str">
        <f>IFERROR(IF(AA$4=$D188,"x",IF(AND(((AA$4-$D188)/VLOOKUP($C188,Tableau1[],6,0))=INT(((AA$4-$D188)/VLOOKUP($C188,Tableau1[],6,0))),$C188&lt;&gt;""),"S","")),"")</f>
        <v/>
      </c>
      <c r="AB188" s="74" t="str">
        <f>IFERROR(IF(AB$4=$D188,"x",IF(AND(((AB$4-$D188)/VLOOKUP($C188,Tableau1[],6,0))=INT(((AB$4-$D188)/VLOOKUP($C188,Tableau1[],6,0))),$C188&lt;&gt;""),"S","")),"")</f>
        <v/>
      </c>
      <c r="AC188" s="74" t="str">
        <f>IFERROR(IF(AC$4=$D188,"x",IF(AND(((AC$4-$D188)/VLOOKUP($C188,Tableau1[],6,0))=INT(((AC$4-$D188)/VLOOKUP($C188,Tableau1[],6,0))),$C188&lt;&gt;""),"S","")),"")</f>
        <v/>
      </c>
      <c r="AD188" s="74" t="str">
        <f>IFERROR(IF(AD$4=$D188,"x",IF(AND(((AD$4-$D188)/VLOOKUP($C188,Tableau1[],6,0))=INT(((AD$4-$D188)/VLOOKUP($C188,Tableau1[],6,0))),$C188&lt;&gt;""),"S","")),"")</f>
        <v/>
      </c>
      <c r="AE188" s="74" t="str">
        <f>IFERROR(IF(AE$4=$D188,"x",IF(AND(((AE$4-$D188)/VLOOKUP($C188,Tableau1[],6,0))=INT(((AE$4-$D188)/VLOOKUP($C188,Tableau1[],6,0))),$C188&lt;&gt;""),"S","")),"")</f>
        <v/>
      </c>
      <c r="AF188" s="74" t="str">
        <f>IFERROR(IF(AF$4=$D188,"x",IF(AND(((AF$4-$D188)/VLOOKUP($C188,Tableau1[],6,0))=INT(((AF$4-$D188)/VLOOKUP($C188,Tableau1[],6,0))),$C188&lt;&gt;""),"S","")),"")</f>
        <v/>
      </c>
      <c r="AG188" s="74" t="str">
        <f>IFERROR(IF(AG$4=$D188,"x",IF(AND(((AG$4-$D188)/VLOOKUP($C188,Tableau1[],6,0))=INT(((AG$4-$D188)/VLOOKUP($C188,Tableau1[],6,0))),$C188&lt;&gt;""),"S","")),"")</f>
        <v>S</v>
      </c>
      <c r="AH188" s="90" t="str">
        <f>IFERROR(IF(AH$4=$D188,"x",IF(AND(((AH$4-$D188)/VLOOKUP($C188,Tableau1[],6,0))=INT(((AH$4-$D188)/VLOOKUP($C188,Tableau1[],6,0))),$C188&lt;&gt;""),"S","")),"")</f>
        <v/>
      </c>
    </row>
    <row r="189" spans="1:34" x14ac:dyDescent="0.25">
      <c r="A189" s="95"/>
      <c r="B189" s="41"/>
      <c r="C189" s="5" t="s">
        <v>70</v>
      </c>
      <c r="D189" s="15">
        <f>IF(ISBLANK(C189),0,VLOOKUP(C189,Tableau1[],2,0))</f>
        <v>0</v>
      </c>
      <c r="E189" s="14">
        <f>IF(ISBLANK(C189),0,VLOOKUP(C189,Tableau1[],7,0))</f>
        <v>5</v>
      </c>
      <c r="F189" s="21">
        <f t="shared" si="13"/>
        <v>2.1666666666666667E-5</v>
      </c>
      <c r="G189" s="76" t="str">
        <f>IFERROR(IF(G$4=$D189,"x",IF(AND(((G$4-$D189)/VLOOKUP($C189,Tableau1[],6,0))=INT(((G$4-$D189)/VLOOKUP($C189,Tableau1[],6,0))),$C189&lt;&gt;""),"S","")),"")</f>
        <v/>
      </c>
      <c r="H189" s="74" t="str">
        <f>IFERROR(IF(H$4=$D189,"x",IF(AND(((H$4-$D189)/VLOOKUP($C189,Tableau1[],6,0))=INT(((H$4-$D189)/VLOOKUP($C189,Tableau1[],6,0))),$C189&lt;&gt;""),"S","")),"")</f>
        <v/>
      </c>
      <c r="I189" s="74" t="str">
        <f>IFERROR(IF(I$4=$D189,"x",IF(AND(((I$4-$D189)/VLOOKUP($C189,Tableau1[],6,0))=INT(((I$4-$D189)/VLOOKUP($C189,Tableau1[],6,0))),$C189&lt;&gt;""),"S","")),"")</f>
        <v/>
      </c>
      <c r="J189" s="74" t="str">
        <f>IFERROR(IF(J$4=$D189,"x",IF(AND(((J$4-$D189)/VLOOKUP($C189,Tableau1[],6,0))=INT(((J$4-$D189)/VLOOKUP($C189,Tableau1[],6,0))),$C189&lt;&gt;""),"S","")),"")</f>
        <v/>
      </c>
      <c r="K189" s="74" t="str">
        <f>IFERROR(IF(K$4=$D189,"x",IF(AND(((K$4-$D189)/VLOOKUP($C189,Tableau1[],6,0))=INT(((K$4-$D189)/VLOOKUP($C189,Tableau1[],6,0))),$C189&lt;&gt;""),"S","")),"")</f>
        <v/>
      </c>
      <c r="L189" s="74" t="str">
        <f>IFERROR(IF(L$4=$D189,"x",IF(AND(((L$4-$D189)/VLOOKUP($C189,Tableau1[],6,0))=INT(((L$4-$D189)/VLOOKUP($C189,Tableau1[],6,0))),$C189&lt;&gt;""),"S","")),"")</f>
        <v>S</v>
      </c>
      <c r="M189" s="74" t="str">
        <f>IFERROR(IF(M$4=$D189,"x",IF(AND(((M$4-$D189)/VLOOKUP($C189,Tableau1[],6,0))=INT(((M$4-$D189)/VLOOKUP($C189,Tableau1[],6,0))),$C189&lt;&gt;""),"S","")),"")</f>
        <v/>
      </c>
      <c r="N189" s="74" t="str">
        <f>IFERROR(IF(N$4=$D189,"x",IF(AND(((N$4-$D189)/VLOOKUP($C189,Tableau1[],6,0))=INT(((N$4-$D189)/VLOOKUP($C189,Tableau1[],6,0))),$C189&lt;&gt;""),"S","")),"")</f>
        <v/>
      </c>
      <c r="O189" s="74" t="str">
        <f>IFERROR(IF(O$4=$D189,"x",IF(AND(((O$4-$D189)/VLOOKUP($C189,Tableau1[],6,0))=INT(((O$4-$D189)/VLOOKUP($C189,Tableau1[],6,0))),$C189&lt;&gt;""),"S","")),"")</f>
        <v/>
      </c>
      <c r="P189" s="74" t="str">
        <f>IFERROR(IF(P$4=$D189,"x",IF(AND(((P$4-$D189)/VLOOKUP($C189,Tableau1[],6,0))=INT(((P$4-$D189)/VLOOKUP($C189,Tableau1[],6,0))),$C189&lt;&gt;""),"S","")),"")</f>
        <v/>
      </c>
      <c r="Q189" s="74" t="str">
        <f>IFERROR(IF(Q$4=$D189,"x",IF(AND(((Q$4-$D189)/VLOOKUP($C189,Tableau1[],6,0))=INT(((Q$4-$D189)/VLOOKUP($C189,Tableau1[],6,0))),$C189&lt;&gt;""),"S","")),"")</f>
        <v/>
      </c>
      <c r="R189" s="74" t="str">
        <f>IFERROR(IF(R$4=$D189,"x",IF(AND(((R$4-$D189)/VLOOKUP($C189,Tableau1[],6,0))=INT(((R$4-$D189)/VLOOKUP($C189,Tableau1[],6,0))),$C189&lt;&gt;""),"S","")),"")</f>
        <v/>
      </c>
      <c r="S189" s="74" t="str">
        <f>IFERROR(IF(S$4=$D189,"x",IF(AND(((S$4-$D189)/VLOOKUP($C189,Tableau1[],6,0))=INT(((S$4-$D189)/VLOOKUP($C189,Tableau1[],6,0))),$C189&lt;&gt;""),"S","")),"")</f>
        <v>S</v>
      </c>
      <c r="T189" s="74" t="str">
        <f>IFERROR(IF(T$4=$D189,"x",IF(AND(((T$4-$D189)/VLOOKUP($C189,Tableau1[],6,0))=INT(((T$4-$D189)/VLOOKUP($C189,Tableau1[],6,0))),$C189&lt;&gt;""),"S","")),"")</f>
        <v/>
      </c>
      <c r="U189" s="74" t="str">
        <f>IFERROR(IF(U$4=$D189,"x",IF(AND(((U$4-$D189)/VLOOKUP($C189,Tableau1[],6,0))=INT(((U$4-$D189)/VLOOKUP($C189,Tableau1[],6,0))),$C189&lt;&gt;""),"S","")),"")</f>
        <v/>
      </c>
      <c r="V189" s="74" t="str">
        <f>IFERROR(IF(V$4=$D189,"x",IF(AND(((V$4-$D189)/VLOOKUP($C189,Tableau1[],6,0))=INT(((V$4-$D189)/VLOOKUP($C189,Tableau1[],6,0))),$C189&lt;&gt;""),"S","")),"")</f>
        <v/>
      </c>
      <c r="W189" s="74" t="str">
        <f>IFERROR(IF(W$4=$D189,"x",IF(AND(((W$4-$D189)/VLOOKUP($C189,Tableau1[],6,0))=INT(((W$4-$D189)/VLOOKUP($C189,Tableau1[],6,0))),$C189&lt;&gt;""),"S","")),"")</f>
        <v/>
      </c>
      <c r="X189" s="74" t="str">
        <f>IFERROR(IF(X$4=$D189,"x",IF(AND(((X$4-$D189)/VLOOKUP($C189,Tableau1[],6,0))=INT(((X$4-$D189)/VLOOKUP($C189,Tableau1[],6,0))),$C189&lt;&gt;""),"S","")),"")</f>
        <v/>
      </c>
      <c r="Y189" s="74" t="str">
        <f>IFERROR(IF(Y$4=$D189,"x",IF(AND(((Y$4-$D189)/VLOOKUP($C189,Tableau1[],6,0))=INT(((Y$4-$D189)/VLOOKUP($C189,Tableau1[],6,0))),$C189&lt;&gt;""),"S","")),"")</f>
        <v/>
      </c>
      <c r="Z189" s="74" t="str">
        <f>IFERROR(IF(Z$4=$D189,"x",IF(AND(((Z$4-$D189)/VLOOKUP($C189,Tableau1[],6,0))=INT(((Z$4-$D189)/VLOOKUP($C189,Tableau1[],6,0))),$C189&lt;&gt;""),"S","")),"")</f>
        <v>S</v>
      </c>
      <c r="AA189" s="74" t="str">
        <f>IFERROR(IF(AA$4=$D189,"x",IF(AND(((AA$4-$D189)/VLOOKUP($C189,Tableau1[],6,0))=INT(((AA$4-$D189)/VLOOKUP($C189,Tableau1[],6,0))),$C189&lt;&gt;""),"S","")),"")</f>
        <v/>
      </c>
      <c r="AB189" s="74" t="str">
        <f>IFERROR(IF(AB$4=$D189,"x",IF(AND(((AB$4-$D189)/VLOOKUP($C189,Tableau1[],6,0))=INT(((AB$4-$D189)/VLOOKUP($C189,Tableau1[],6,0))),$C189&lt;&gt;""),"S","")),"")</f>
        <v/>
      </c>
      <c r="AC189" s="74" t="str">
        <f>IFERROR(IF(AC$4=$D189,"x",IF(AND(((AC$4-$D189)/VLOOKUP($C189,Tableau1[],6,0))=INT(((AC$4-$D189)/VLOOKUP($C189,Tableau1[],6,0))),$C189&lt;&gt;""),"S","")),"")</f>
        <v/>
      </c>
      <c r="AD189" s="74" t="str">
        <f>IFERROR(IF(AD$4=$D189,"x",IF(AND(((AD$4-$D189)/VLOOKUP($C189,Tableau1[],6,0))=INT(((AD$4-$D189)/VLOOKUP($C189,Tableau1[],6,0))),$C189&lt;&gt;""),"S","")),"")</f>
        <v/>
      </c>
      <c r="AE189" s="74" t="str">
        <f>IFERROR(IF(AE$4=$D189,"x",IF(AND(((AE$4-$D189)/VLOOKUP($C189,Tableau1[],6,0))=INT(((AE$4-$D189)/VLOOKUP($C189,Tableau1[],6,0))),$C189&lt;&gt;""),"S","")),"")</f>
        <v/>
      </c>
      <c r="AF189" s="74" t="str">
        <f>IFERROR(IF(AF$4=$D189,"x",IF(AND(((AF$4-$D189)/VLOOKUP($C189,Tableau1[],6,0))=INT(((AF$4-$D189)/VLOOKUP($C189,Tableau1[],6,0))),$C189&lt;&gt;""),"S","")),"")</f>
        <v/>
      </c>
      <c r="AG189" s="74" t="str">
        <f>IFERROR(IF(AG$4=$D189,"x",IF(AND(((AG$4-$D189)/VLOOKUP($C189,Tableau1[],6,0))=INT(((AG$4-$D189)/VLOOKUP($C189,Tableau1[],6,0))),$C189&lt;&gt;""),"S","")),"")</f>
        <v>S</v>
      </c>
      <c r="AH189" s="90" t="str">
        <f>IFERROR(IF(AH$4=$D189,"x",IF(AND(((AH$4-$D189)/VLOOKUP($C189,Tableau1[],6,0))=INT(((AH$4-$D189)/VLOOKUP($C189,Tableau1[],6,0))),$C189&lt;&gt;""),"S","")),"")</f>
        <v/>
      </c>
    </row>
    <row r="190" spans="1:34" x14ac:dyDescent="0.25">
      <c r="A190" s="95"/>
      <c r="B190" s="41"/>
      <c r="C190" s="5" t="s">
        <v>71</v>
      </c>
      <c r="D190" s="15">
        <f>IF(ISBLANK(C190),0,VLOOKUP(C190,Tableau1[],2,0))</f>
        <v>0</v>
      </c>
      <c r="E190" s="14">
        <f>IF(ISBLANK(C190),0,VLOOKUP(C190,Tableau1[],7,0))</f>
        <v>5</v>
      </c>
      <c r="F190" s="21">
        <f t="shared" si="13"/>
        <v>2.1666666666666667E-5</v>
      </c>
      <c r="G190" s="76" t="str">
        <f>IFERROR(IF(G$4=$D190,"x",IF(AND(((G$4-$D190)/VLOOKUP($C190,Tableau1[],6,0))=INT(((G$4-$D190)/VLOOKUP($C190,Tableau1[],6,0))),$C190&lt;&gt;""),"S","")),"")</f>
        <v/>
      </c>
      <c r="H190" s="74" t="str">
        <f>IFERROR(IF(H$4=$D190,"x",IF(AND(((H$4-$D190)/VLOOKUP($C190,Tableau1[],6,0))=INT(((H$4-$D190)/VLOOKUP($C190,Tableau1[],6,0))),$C190&lt;&gt;""),"S","")),"")</f>
        <v/>
      </c>
      <c r="I190" s="74" t="str">
        <f>IFERROR(IF(I$4=$D190,"x",IF(AND(((I$4-$D190)/VLOOKUP($C190,Tableau1[],6,0))=INT(((I$4-$D190)/VLOOKUP($C190,Tableau1[],6,0))),$C190&lt;&gt;""),"S","")),"")</f>
        <v/>
      </c>
      <c r="J190" s="74" t="str">
        <f>IFERROR(IF(J$4=$D190,"x",IF(AND(((J$4-$D190)/VLOOKUP($C190,Tableau1[],6,0))=INT(((J$4-$D190)/VLOOKUP($C190,Tableau1[],6,0))),$C190&lt;&gt;""),"S","")),"")</f>
        <v/>
      </c>
      <c r="K190" s="74" t="str">
        <f>IFERROR(IF(K$4=$D190,"x",IF(AND(((K$4-$D190)/VLOOKUP($C190,Tableau1[],6,0))=INT(((K$4-$D190)/VLOOKUP($C190,Tableau1[],6,0))),$C190&lt;&gt;""),"S","")),"")</f>
        <v/>
      </c>
      <c r="L190" s="74" t="str">
        <f>IFERROR(IF(L$4=$D190,"x",IF(AND(((L$4-$D190)/VLOOKUP($C190,Tableau1[],6,0))=INT(((L$4-$D190)/VLOOKUP($C190,Tableau1[],6,0))),$C190&lt;&gt;""),"S","")),"")</f>
        <v>S</v>
      </c>
      <c r="M190" s="74" t="str">
        <f>IFERROR(IF(M$4=$D190,"x",IF(AND(((M$4-$D190)/VLOOKUP($C190,Tableau1[],6,0))=INT(((M$4-$D190)/VLOOKUP($C190,Tableau1[],6,0))),$C190&lt;&gt;""),"S","")),"")</f>
        <v/>
      </c>
      <c r="N190" s="74" t="str">
        <f>IFERROR(IF(N$4=$D190,"x",IF(AND(((N$4-$D190)/VLOOKUP($C190,Tableau1[],6,0))=INT(((N$4-$D190)/VLOOKUP($C190,Tableau1[],6,0))),$C190&lt;&gt;""),"S","")),"")</f>
        <v/>
      </c>
      <c r="O190" s="74" t="str">
        <f>IFERROR(IF(O$4=$D190,"x",IF(AND(((O$4-$D190)/VLOOKUP($C190,Tableau1[],6,0))=INT(((O$4-$D190)/VLOOKUP($C190,Tableau1[],6,0))),$C190&lt;&gt;""),"S","")),"")</f>
        <v/>
      </c>
      <c r="P190" s="74" t="str">
        <f>IFERROR(IF(P$4=$D190,"x",IF(AND(((P$4-$D190)/VLOOKUP($C190,Tableau1[],6,0))=INT(((P$4-$D190)/VLOOKUP($C190,Tableau1[],6,0))),$C190&lt;&gt;""),"S","")),"")</f>
        <v/>
      </c>
      <c r="Q190" s="74" t="str">
        <f>IFERROR(IF(Q$4=$D190,"x",IF(AND(((Q$4-$D190)/VLOOKUP($C190,Tableau1[],6,0))=INT(((Q$4-$D190)/VLOOKUP($C190,Tableau1[],6,0))),$C190&lt;&gt;""),"S","")),"")</f>
        <v/>
      </c>
      <c r="R190" s="74" t="str">
        <f>IFERROR(IF(R$4=$D190,"x",IF(AND(((R$4-$D190)/VLOOKUP($C190,Tableau1[],6,0))=INT(((R$4-$D190)/VLOOKUP($C190,Tableau1[],6,0))),$C190&lt;&gt;""),"S","")),"")</f>
        <v/>
      </c>
      <c r="S190" s="74" t="str">
        <f>IFERROR(IF(S$4=$D190,"x",IF(AND(((S$4-$D190)/VLOOKUP($C190,Tableau1[],6,0))=INT(((S$4-$D190)/VLOOKUP($C190,Tableau1[],6,0))),$C190&lt;&gt;""),"S","")),"")</f>
        <v>S</v>
      </c>
      <c r="T190" s="74" t="str">
        <f>IFERROR(IF(T$4=$D190,"x",IF(AND(((T$4-$D190)/VLOOKUP($C190,Tableau1[],6,0))=INT(((T$4-$D190)/VLOOKUP($C190,Tableau1[],6,0))),$C190&lt;&gt;""),"S","")),"")</f>
        <v/>
      </c>
      <c r="U190" s="74" t="str">
        <f>IFERROR(IF(U$4=$D190,"x",IF(AND(((U$4-$D190)/VLOOKUP($C190,Tableau1[],6,0))=INT(((U$4-$D190)/VLOOKUP($C190,Tableau1[],6,0))),$C190&lt;&gt;""),"S","")),"")</f>
        <v/>
      </c>
      <c r="V190" s="74" t="str">
        <f>IFERROR(IF(V$4=$D190,"x",IF(AND(((V$4-$D190)/VLOOKUP($C190,Tableau1[],6,0))=INT(((V$4-$D190)/VLOOKUP($C190,Tableau1[],6,0))),$C190&lt;&gt;""),"S","")),"")</f>
        <v/>
      </c>
      <c r="W190" s="74" t="str">
        <f>IFERROR(IF(W$4=$D190,"x",IF(AND(((W$4-$D190)/VLOOKUP($C190,Tableau1[],6,0))=INT(((W$4-$D190)/VLOOKUP($C190,Tableau1[],6,0))),$C190&lt;&gt;""),"S","")),"")</f>
        <v/>
      </c>
      <c r="X190" s="74" t="str">
        <f>IFERROR(IF(X$4=$D190,"x",IF(AND(((X$4-$D190)/VLOOKUP($C190,Tableau1[],6,0))=INT(((X$4-$D190)/VLOOKUP($C190,Tableau1[],6,0))),$C190&lt;&gt;""),"S","")),"")</f>
        <v/>
      </c>
      <c r="Y190" s="74" t="str">
        <f>IFERROR(IF(Y$4=$D190,"x",IF(AND(((Y$4-$D190)/VLOOKUP($C190,Tableau1[],6,0))=INT(((Y$4-$D190)/VLOOKUP($C190,Tableau1[],6,0))),$C190&lt;&gt;""),"S","")),"")</f>
        <v/>
      </c>
      <c r="Z190" s="74" t="str">
        <f>IFERROR(IF(Z$4=$D190,"x",IF(AND(((Z$4-$D190)/VLOOKUP($C190,Tableau1[],6,0))=INT(((Z$4-$D190)/VLOOKUP($C190,Tableau1[],6,0))),$C190&lt;&gt;""),"S","")),"")</f>
        <v>S</v>
      </c>
      <c r="AA190" s="74" t="str">
        <f>IFERROR(IF(AA$4=$D190,"x",IF(AND(((AA$4-$D190)/VLOOKUP($C190,Tableau1[],6,0))=INT(((AA$4-$D190)/VLOOKUP($C190,Tableau1[],6,0))),$C190&lt;&gt;""),"S","")),"")</f>
        <v/>
      </c>
      <c r="AB190" s="74" t="str">
        <f>IFERROR(IF(AB$4=$D190,"x",IF(AND(((AB$4-$D190)/VLOOKUP($C190,Tableau1[],6,0))=INT(((AB$4-$D190)/VLOOKUP($C190,Tableau1[],6,0))),$C190&lt;&gt;""),"S","")),"")</f>
        <v/>
      </c>
      <c r="AC190" s="74" t="str">
        <f>IFERROR(IF(AC$4=$D190,"x",IF(AND(((AC$4-$D190)/VLOOKUP($C190,Tableau1[],6,0))=INT(((AC$4-$D190)/VLOOKUP($C190,Tableau1[],6,0))),$C190&lt;&gt;""),"S","")),"")</f>
        <v/>
      </c>
      <c r="AD190" s="74" t="str">
        <f>IFERROR(IF(AD$4=$D190,"x",IF(AND(((AD$4-$D190)/VLOOKUP($C190,Tableau1[],6,0))=INT(((AD$4-$D190)/VLOOKUP($C190,Tableau1[],6,0))),$C190&lt;&gt;""),"S","")),"")</f>
        <v/>
      </c>
      <c r="AE190" s="74" t="str">
        <f>IFERROR(IF(AE$4=$D190,"x",IF(AND(((AE$4-$D190)/VLOOKUP($C190,Tableau1[],6,0))=INT(((AE$4-$D190)/VLOOKUP($C190,Tableau1[],6,0))),$C190&lt;&gt;""),"S","")),"")</f>
        <v/>
      </c>
      <c r="AF190" s="74" t="str">
        <f>IFERROR(IF(AF$4=$D190,"x",IF(AND(((AF$4-$D190)/VLOOKUP($C190,Tableau1[],6,0))=INT(((AF$4-$D190)/VLOOKUP($C190,Tableau1[],6,0))),$C190&lt;&gt;""),"S","")),"")</f>
        <v/>
      </c>
      <c r="AG190" s="74" t="str">
        <f>IFERROR(IF(AG$4=$D190,"x",IF(AND(((AG$4-$D190)/VLOOKUP($C190,Tableau1[],6,0))=INT(((AG$4-$D190)/VLOOKUP($C190,Tableau1[],6,0))),$C190&lt;&gt;""),"S","")),"")</f>
        <v>S</v>
      </c>
      <c r="AH190" s="90" t="str">
        <f>IFERROR(IF(AH$4=$D190,"x",IF(AND(((AH$4-$D190)/VLOOKUP($C190,Tableau1[],6,0))=INT(((AH$4-$D190)/VLOOKUP($C190,Tableau1[],6,0))),$C190&lt;&gt;""),"S","")),"")</f>
        <v/>
      </c>
    </row>
    <row r="191" spans="1:34" x14ac:dyDescent="0.25">
      <c r="A191" s="95"/>
      <c r="B191" s="41"/>
      <c r="C191" s="5" t="s">
        <v>72</v>
      </c>
      <c r="D191" s="15">
        <f>IF(ISBLANK(C191),0,VLOOKUP(C191,Tableau1[],2,0))</f>
        <v>0</v>
      </c>
      <c r="E191" s="14">
        <f>IF(ISBLANK(C191),0,VLOOKUP(C191,Tableau1[],7,0))</f>
        <v>1</v>
      </c>
      <c r="F191" s="21">
        <f t="shared" si="13"/>
        <v>4.3333333333333331E-6</v>
      </c>
      <c r="G191" s="76" t="str">
        <f>IFERROR(IF(G$4=$D191,"x",IF(AND(((G$4-$D191)/VLOOKUP($C191,Tableau1[],6,0))=INT(((G$4-$D191)/VLOOKUP($C191,Tableau1[],6,0))),$C191&lt;&gt;""),"S","")),"")</f>
        <v/>
      </c>
      <c r="H191" s="74" t="str">
        <f>IFERROR(IF(H$4=$D191,"x",IF(AND(((H$4-$D191)/VLOOKUP($C191,Tableau1[],6,0))=INT(((H$4-$D191)/VLOOKUP($C191,Tableau1[],6,0))),$C191&lt;&gt;""),"S","")),"")</f>
        <v/>
      </c>
      <c r="I191" s="74" t="str">
        <f>IFERROR(IF(I$4=$D191,"x",IF(AND(((I$4-$D191)/VLOOKUP($C191,Tableau1[],6,0))=INT(((I$4-$D191)/VLOOKUP($C191,Tableau1[],6,0))),$C191&lt;&gt;""),"S","")),"")</f>
        <v/>
      </c>
      <c r="J191" s="74" t="str">
        <f>IFERROR(IF(J$4=$D191,"x",IF(AND(((J$4-$D191)/VLOOKUP($C191,Tableau1[],6,0))=INT(((J$4-$D191)/VLOOKUP($C191,Tableau1[],6,0))),$C191&lt;&gt;""),"S","")),"")</f>
        <v/>
      </c>
      <c r="K191" s="74" t="str">
        <f>IFERROR(IF(K$4=$D191,"x",IF(AND(((K$4-$D191)/VLOOKUP($C191,Tableau1[],6,0))=INT(((K$4-$D191)/VLOOKUP($C191,Tableau1[],6,0))),$C191&lt;&gt;""),"S","")),"")</f>
        <v/>
      </c>
      <c r="L191" s="74" t="str">
        <f>IFERROR(IF(L$4=$D191,"x",IF(AND(((L$4-$D191)/VLOOKUP($C191,Tableau1[],6,0))=INT(((L$4-$D191)/VLOOKUP($C191,Tableau1[],6,0))),$C191&lt;&gt;""),"S","")),"")</f>
        <v>S</v>
      </c>
      <c r="M191" s="74" t="str">
        <f>IFERROR(IF(M$4=$D191,"x",IF(AND(((M$4-$D191)/VLOOKUP($C191,Tableau1[],6,0))=INT(((M$4-$D191)/VLOOKUP($C191,Tableau1[],6,0))),$C191&lt;&gt;""),"S","")),"")</f>
        <v/>
      </c>
      <c r="N191" s="74" t="str">
        <f>IFERROR(IF(N$4=$D191,"x",IF(AND(((N$4-$D191)/VLOOKUP($C191,Tableau1[],6,0))=INT(((N$4-$D191)/VLOOKUP($C191,Tableau1[],6,0))),$C191&lt;&gt;""),"S","")),"")</f>
        <v/>
      </c>
      <c r="O191" s="74" t="str">
        <f>IFERROR(IF(O$4=$D191,"x",IF(AND(((O$4-$D191)/VLOOKUP($C191,Tableau1[],6,0))=INT(((O$4-$D191)/VLOOKUP($C191,Tableau1[],6,0))),$C191&lt;&gt;""),"S","")),"")</f>
        <v/>
      </c>
      <c r="P191" s="74" t="str">
        <f>IFERROR(IF(P$4=$D191,"x",IF(AND(((P$4-$D191)/VLOOKUP($C191,Tableau1[],6,0))=INT(((P$4-$D191)/VLOOKUP($C191,Tableau1[],6,0))),$C191&lt;&gt;""),"S","")),"")</f>
        <v/>
      </c>
      <c r="Q191" s="74" t="str">
        <f>IFERROR(IF(Q$4=$D191,"x",IF(AND(((Q$4-$D191)/VLOOKUP($C191,Tableau1[],6,0))=INT(((Q$4-$D191)/VLOOKUP($C191,Tableau1[],6,0))),$C191&lt;&gt;""),"S","")),"")</f>
        <v/>
      </c>
      <c r="R191" s="74" t="str">
        <f>IFERROR(IF(R$4=$D191,"x",IF(AND(((R$4-$D191)/VLOOKUP($C191,Tableau1[],6,0))=INT(((R$4-$D191)/VLOOKUP($C191,Tableau1[],6,0))),$C191&lt;&gt;""),"S","")),"")</f>
        <v/>
      </c>
      <c r="S191" s="74" t="str">
        <f>IFERROR(IF(S$4=$D191,"x",IF(AND(((S$4-$D191)/VLOOKUP($C191,Tableau1[],6,0))=INT(((S$4-$D191)/VLOOKUP($C191,Tableau1[],6,0))),$C191&lt;&gt;""),"S","")),"")</f>
        <v>S</v>
      </c>
      <c r="T191" s="74" t="str">
        <f>IFERROR(IF(T$4=$D191,"x",IF(AND(((T$4-$D191)/VLOOKUP($C191,Tableau1[],6,0))=INT(((T$4-$D191)/VLOOKUP($C191,Tableau1[],6,0))),$C191&lt;&gt;""),"S","")),"")</f>
        <v/>
      </c>
      <c r="U191" s="74" t="str">
        <f>IFERROR(IF(U$4=$D191,"x",IF(AND(((U$4-$D191)/VLOOKUP($C191,Tableau1[],6,0))=INT(((U$4-$D191)/VLOOKUP($C191,Tableau1[],6,0))),$C191&lt;&gt;""),"S","")),"")</f>
        <v/>
      </c>
      <c r="V191" s="74" t="str">
        <f>IFERROR(IF(V$4=$D191,"x",IF(AND(((V$4-$D191)/VLOOKUP($C191,Tableau1[],6,0))=INT(((V$4-$D191)/VLOOKUP($C191,Tableau1[],6,0))),$C191&lt;&gt;""),"S","")),"")</f>
        <v/>
      </c>
      <c r="W191" s="74" t="str">
        <f>IFERROR(IF(W$4=$D191,"x",IF(AND(((W$4-$D191)/VLOOKUP($C191,Tableau1[],6,0))=INT(((W$4-$D191)/VLOOKUP($C191,Tableau1[],6,0))),$C191&lt;&gt;""),"S","")),"")</f>
        <v/>
      </c>
      <c r="X191" s="74" t="str">
        <f>IFERROR(IF(X$4=$D191,"x",IF(AND(((X$4-$D191)/VLOOKUP($C191,Tableau1[],6,0))=INT(((X$4-$D191)/VLOOKUP($C191,Tableau1[],6,0))),$C191&lt;&gt;""),"S","")),"")</f>
        <v/>
      </c>
      <c r="Y191" s="74" t="str">
        <f>IFERROR(IF(Y$4=$D191,"x",IF(AND(((Y$4-$D191)/VLOOKUP($C191,Tableau1[],6,0))=INT(((Y$4-$D191)/VLOOKUP($C191,Tableau1[],6,0))),$C191&lt;&gt;""),"S","")),"")</f>
        <v/>
      </c>
      <c r="Z191" s="74" t="str">
        <f>IFERROR(IF(Z$4=$D191,"x",IF(AND(((Z$4-$D191)/VLOOKUP($C191,Tableau1[],6,0))=INT(((Z$4-$D191)/VLOOKUP($C191,Tableau1[],6,0))),$C191&lt;&gt;""),"S","")),"")</f>
        <v>S</v>
      </c>
      <c r="AA191" s="74" t="str">
        <f>IFERROR(IF(AA$4=$D191,"x",IF(AND(((AA$4-$D191)/VLOOKUP($C191,Tableau1[],6,0))=INT(((AA$4-$D191)/VLOOKUP($C191,Tableau1[],6,0))),$C191&lt;&gt;""),"S","")),"")</f>
        <v/>
      </c>
      <c r="AB191" s="74" t="str">
        <f>IFERROR(IF(AB$4=$D191,"x",IF(AND(((AB$4-$D191)/VLOOKUP($C191,Tableau1[],6,0))=INT(((AB$4-$D191)/VLOOKUP($C191,Tableau1[],6,0))),$C191&lt;&gt;""),"S","")),"")</f>
        <v/>
      </c>
      <c r="AC191" s="74" t="str">
        <f>IFERROR(IF(AC$4=$D191,"x",IF(AND(((AC$4-$D191)/VLOOKUP($C191,Tableau1[],6,0))=INT(((AC$4-$D191)/VLOOKUP($C191,Tableau1[],6,0))),$C191&lt;&gt;""),"S","")),"")</f>
        <v/>
      </c>
      <c r="AD191" s="74" t="str">
        <f>IFERROR(IF(AD$4=$D191,"x",IF(AND(((AD$4-$D191)/VLOOKUP($C191,Tableau1[],6,0))=INT(((AD$4-$D191)/VLOOKUP($C191,Tableau1[],6,0))),$C191&lt;&gt;""),"S","")),"")</f>
        <v/>
      </c>
      <c r="AE191" s="74" t="str">
        <f>IFERROR(IF(AE$4=$D191,"x",IF(AND(((AE$4-$D191)/VLOOKUP($C191,Tableau1[],6,0))=INT(((AE$4-$D191)/VLOOKUP($C191,Tableau1[],6,0))),$C191&lt;&gt;""),"S","")),"")</f>
        <v/>
      </c>
      <c r="AF191" s="74" t="str">
        <f>IFERROR(IF(AF$4=$D191,"x",IF(AND(((AF$4-$D191)/VLOOKUP($C191,Tableau1[],6,0))=INT(((AF$4-$D191)/VLOOKUP($C191,Tableau1[],6,0))),$C191&lt;&gt;""),"S","")),"")</f>
        <v/>
      </c>
      <c r="AG191" s="74" t="str">
        <f>IFERROR(IF(AG$4=$D191,"x",IF(AND(((AG$4-$D191)/VLOOKUP($C191,Tableau1[],6,0))=INT(((AG$4-$D191)/VLOOKUP($C191,Tableau1[],6,0))),$C191&lt;&gt;""),"S","")),"")</f>
        <v>S</v>
      </c>
      <c r="AH191" s="90" t="str">
        <f>IFERROR(IF(AH$4=$D191,"x",IF(AND(((AH$4-$D191)/VLOOKUP($C191,Tableau1[],6,0))=INT(((AH$4-$D191)/VLOOKUP($C191,Tableau1[],6,0))),$C191&lt;&gt;""),"S","")),"")</f>
        <v/>
      </c>
    </row>
    <row r="192" spans="1:34" x14ac:dyDescent="0.25">
      <c r="A192" s="95"/>
      <c r="B192" s="41"/>
      <c r="C192" s="5" t="s">
        <v>73</v>
      </c>
      <c r="D192" s="15">
        <f>IF(ISBLANK(C192),0,VLOOKUP(C192,Tableau1[],2,0))</f>
        <v>0</v>
      </c>
      <c r="E192" s="14">
        <f>IF(ISBLANK(C192),0,VLOOKUP(C192,Tableau1[],7,0))</f>
        <v>15</v>
      </c>
      <c r="F192" s="21">
        <f t="shared" si="13"/>
        <v>6.4999999999999994E-5</v>
      </c>
      <c r="G192" s="76" t="str">
        <f>IFERROR(IF(G$4=$D192,"x",IF(AND(((G$4-$D192)/VLOOKUP($C192,Tableau1[],6,0))=INT(((G$4-$D192)/VLOOKUP($C192,Tableau1[],6,0))),$C192&lt;&gt;""),"S","")),"")</f>
        <v/>
      </c>
      <c r="H192" s="74" t="str">
        <f>IFERROR(IF(H$4=$D192,"x",IF(AND(((H$4-$D192)/VLOOKUP($C192,Tableau1[],6,0))=INT(((H$4-$D192)/VLOOKUP($C192,Tableau1[],6,0))),$C192&lt;&gt;""),"S","")),"")</f>
        <v/>
      </c>
      <c r="I192" s="74" t="str">
        <f>IFERROR(IF(I$4=$D192,"x",IF(AND(((I$4-$D192)/VLOOKUP($C192,Tableau1[],6,0))=INT(((I$4-$D192)/VLOOKUP($C192,Tableau1[],6,0))),$C192&lt;&gt;""),"S","")),"")</f>
        <v/>
      </c>
      <c r="J192" s="74" t="str">
        <f>IFERROR(IF(J$4=$D192,"x",IF(AND(((J$4-$D192)/VLOOKUP($C192,Tableau1[],6,0))=INT(((J$4-$D192)/VLOOKUP($C192,Tableau1[],6,0))),$C192&lt;&gt;""),"S","")),"")</f>
        <v/>
      </c>
      <c r="K192" s="74" t="str">
        <f>IFERROR(IF(K$4=$D192,"x",IF(AND(((K$4-$D192)/VLOOKUP($C192,Tableau1[],6,0))=INT(((K$4-$D192)/VLOOKUP($C192,Tableau1[],6,0))),$C192&lt;&gt;""),"S","")),"")</f>
        <v/>
      </c>
      <c r="L192" s="74" t="str">
        <f>IFERROR(IF(L$4=$D192,"x",IF(AND(((L$4-$D192)/VLOOKUP($C192,Tableau1[],6,0))=INT(((L$4-$D192)/VLOOKUP($C192,Tableau1[],6,0))),$C192&lt;&gt;""),"S","")),"")</f>
        <v/>
      </c>
      <c r="M192" s="74" t="str">
        <f>IFERROR(IF(M$4=$D192,"x",IF(AND(((M$4-$D192)/VLOOKUP($C192,Tableau1[],6,0))=INT(((M$4-$D192)/VLOOKUP($C192,Tableau1[],6,0))),$C192&lt;&gt;""),"S","")),"")</f>
        <v/>
      </c>
      <c r="N192" s="74" t="str">
        <f>IFERROR(IF(N$4=$D192,"x",IF(AND(((N$4-$D192)/VLOOKUP($C192,Tableau1[],6,0))=INT(((N$4-$D192)/VLOOKUP($C192,Tableau1[],6,0))),$C192&lt;&gt;""),"S","")),"")</f>
        <v/>
      </c>
      <c r="O192" s="74" t="str">
        <f>IFERROR(IF(O$4=$D192,"x",IF(AND(((O$4-$D192)/VLOOKUP($C192,Tableau1[],6,0))=INT(((O$4-$D192)/VLOOKUP($C192,Tableau1[],6,0))),$C192&lt;&gt;""),"S","")),"")</f>
        <v/>
      </c>
      <c r="P192" s="74" t="str">
        <f>IFERROR(IF(P$4=$D192,"x",IF(AND(((P$4-$D192)/VLOOKUP($C192,Tableau1[],6,0))=INT(((P$4-$D192)/VLOOKUP($C192,Tableau1[],6,0))),$C192&lt;&gt;""),"S","")),"")</f>
        <v/>
      </c>
      <c r="Q192" s="74" t="str">
        <f>IFERROR(IF(Q$4=$D192,"x",IF(AND(((Q$4-$D192)/VLOOKUP($C192,Tableau1[],6,0))=INT(((Q$4-$D192)/VLOOKUP($C192,Tableau1[],6,0))),$C192&lt;&gt;""),"S","")),"")</f>
        <v/>
      </c>
      <c r="R192" s="74" t="str">
        <f>IFERROR(IF(R$4=$D192,"x",IF(AND(((R$4-$D192)/VLOOKUP($C192,Tableau1[],6,0))=INT(((R$4-$D192)/VLOOKUP($C192,Tableau1[],6,0))),$C192&lt;&gt;""),"S","")),"")</f>
        <v/>
      </c>
      <c r="S192" s="74" t="str">
        <f>IFERROR(IF(S$4=$D192,"x",IF(AND(((S$4-$D192)/VLOOKUP($C192,Tableau1[],6,0))=INT(((S$4-$D192)/VLOOKUP($C192,Tableau1[],6,0))),$C192&lt;&gt;""),"S","")),"")</f>
        <v/>
      </c>
      <c r="T192" s="74" t="str">
        <f>IFERROR(IF(T$4=$D192,"x",IF(AND(((T$4-$D192)/VLOOKUP($C192,Tableau1[],6,0))=INT(((T$4-$D192)/VLOOKUP($C192,Tableau1[],6,0))),$C192&lt;&gt;""),"S","")),"")</f>
        <v/>
      </c>
      <c r="U192" s="74" t="str">
        <f>IFERROR(IF(U$4=$D192,"x",IF(AND(((U$4-$D192)/VLOOKUP($C192,Tableau1[],6,0))=INT(((U$4-$D192)/VLOOKUP($C192,Tableau1[],6,0))),$C192&lt;&gt;""),"S","")),"")</f>
        <v/>
      </c>
      <c r="V192" s="74" t="str">
        <f>IFERROR(IF(V$4=$D192,"x",IF(AND(((V$4-$D192)/VLOOKUP($C192,Tableau1[],6,0))=INT(((V$4-$D192)/VLOOKUP($C192,Tableau1[],6,0))),$C192&lt;&gt;""),"S","")),"")</f>
        <v/>
      </c>
      <c r="W192" s="74" t="str">
        <f>IFERROR(IF(W$4=$D192,"x",IF(AND(((W$4-$D192)/VLOOKUP($C192,Tableau1[],6,0))=INT(((W$4-$D192)/VLOOKUP($C192,Tableau1[],6,0))),$C192&lt;&gt;""),"S","")),"")</f>
        <v/>
      </c>
      <c r="X192" s="74" t="str">
        <f>IFERROR(IF(X$4=$D192,"x",IF(AND(((X$4-$D192)/VLOOKUP($C192,Tableau1[],6,0))=INT(((X$4-$D192)/VLOOKUP($C192,Tableau1[],6,0))),$C192&lt;&gt;""),"S","")),"")</f>
        <v/>
      </c>
      <c r="Y192" s="74" t="str">
        <f>IFERROR(IF(Y$4=$D192,"x",IF(AND(((Y$4-$D192)/VLOOKUP($C192,Tableau1[],6,0))=INT(((Y$4-$D192)/VLOOKUP($C192,Tableau1[],6,0))),$C192&lt;&gt;""),"S","")),"")</f>
        <v/>
      </c>
      <c r="Z192" s="74" t="str">
        <f>IFERROR(IF(Z$4=$D192,"x",IF(AND(((Z$4-$D192)/VLOOKUP($C192,Tableau1[],6,0))=INT(((Z$4-$D192)/VLOOKUP($C192,Tableau1[],6,0))),$C192&lt;&gt;""),"S","")),"")</f>
        <v/>
      </c>
      <c r="AA192" s="74" t="str">
        <f>IFERROR(IF(AA$4=$D192,"x",IF(AND(((AA$4-$D192)/VLOOKUP($C192,Tableau1[],6,0))=INT(((AA$4-$D192)/VLOOKUP($C192,Tableau1[],6,0))),$C192&lt;&gt;""),"S","")),"")</f>
        <v/>
      </c>
      <c r="AB192" s="74" t="str">
        <f>IFERROR(IF(AB$4=$D192,"x",IF(AND(((AB$4-$D192)/VLOOKUP($C192,Tableau1[],6,0))=INT(((AB$4-$D192)/VLOOKUP($C192,Tableau1[],6,0))),$C192&lt;&gt;""),"S","")),"")</f>
        <v/>
      </c>
      <c r="AC192" s="74" t="str">
        <f>IFERROR(IF(AC$4=$D192,"x",IF(AND(((AC$4-$D192)/VLOOKUP($C192,Tableau1[],6,0))=INT(((AC$4-$D192)/VLOOKUP($C192,Tableau1[],6,0))),$C192&lt;&gt;""),"S","")),"")</f>
        <v/>
      </c>
      <c r="AD192" s="74" t="str">
        <f>IFERROR(IF(AD$4=$D192,"x",IF(AND(((AD$4-$D192)/VLOOKUP($C192,Tableau1[],6,0))=INT(((AD$4-$D192)/VLOOKUP($C192,Tableau1[],6,0))),$C192&lt;&gt;""),"S","")),"")</f>
        <v/>
      </c>
      <c r="AE192" s="74" t="str">
        <f>IFERROR(IF(AE$4=$D192,"x",IF(AND(((AE$4-$D192)/VLOOKUP($C192,Tableau1[],6,0))=INT(((AE$4-$D192)/VLOOKUP($C192,Tableau1[],6,0))),$C192&lt;&gt;""),"S","")),"")</f>
        <v/>
      </c>
      <c r="AF192" s="74" t="str">
        <f>IFERROR(IF(AF$4=$D192,"x",IF(AND(((AF$4-$D192)/VLOOKUP($C192,Tableau1[],6,0))=INT(((AF$4-$D192)/VLOOKUP($C192,Tableau1[],6,0))),$C192&lt;&gt;""),"S","")),"")</f>
        <v>S</v>
      </c>
      <c r="AG192" s="74" t="str">
        <f>IFERROR(IF(AG$4=$D192,"x",IF(AND(((AG$4-$D192)/VLOOKUP($C192,Tableau1[],6,0))=INT(((AG$4-$D192)/VLOOKUP($C192,Tableau1[],6,0))),$C192&lt;&gt;""),"S","")),"")</f>
        <v/>
      </c>
      <c r="AH192" s="90" t="str">
        <f>IFERROR(IF(AH$4=$D192,"x",IF(AND(((AH$4-$D192)/VLOOKUP($C192,Tableau1[],6,0))=INT(((AH$4-$D192)/VLOOKUP($C192,Tableau1[],6,0))),$C192&lt;&gt;""),"S","")),"")</f>
        <v/>
      </c>
    </row>
    <row r="193" spans="2:34" ht="15.75" thickBot="1" x14ac:dyDescent="0.3">
      <c r="B193" s="66">
        <f>B177+B178+B179+B180+B181+B182+B183+B184+B185+B186+B187+B188+B189+B190+B191+B192</f>
        <v>0</v>
      </c>
      <c r="C193" s="68"/>
      <c r="D193" s="52">
        <f>IF(ISBLANK(C193),0,VLOOKUP(C193,Tableau1[],2,0))</f>
        <v>0</v>
      </c>
      <c r="E193" s="62">
        <f>(E177+E178+E179+E180+E181+E182+E183+E184+E185+E186+E187+E188+E189+E190+E191+E192)/60</f>
        <v>2.0499999999999998</v>
      </c>
      <c r="F193" s="39">
        <f t="shared" si="13"/>
        <v>8.8833333333333319E-6</v>
      </c>
      <c r="G193" s="79" t="str">
        <f>IFERROR(IF(G$4=$D193,"x",IF(AND(((G$4-$D193)/VLOOKUP($C193,Tableau1[],6,0))=INT(((G$4-$D193)/VLOOKUP($C193,Tableau1[],6,0))),$C193&lt;&gt;""),"S","")),"")</f>
        <v/>
      </c>
      <c r="H193" s="80" t="str">
        <f>IFERROR(IF(H$4=$D193,"x",IF(AND(((H$4-$D193)/VLOOKUP($C193,Tableau1[],6,0))=INT(((H$4-$D193)/VLOOKUP($C193,Tableau1[],6,0))),$C193&lt;&gt;""),"S","")),"")</f>
        <v/>
      </c>
      <c r="I193" s="80" t="str">
        <f>IFERROR(IF(I$4=$D193,"x",IF(AND(((I$4-$D193)/VLOOKUP($C193,Tableau1[],6,0))=INT(((I$4-$D193)/VLOOKUP($C193,Tableau1[],6,0))),$C193&lt;&gt;""),"S","")),"")</f>
        <v/>
      </c>
      <c r="J193" s="80" t="str">
        <f>IFERROR(IF(J$4=$D193,"x",IF(AND(((J$4-$D193)/VLOOKUP($C193,Tableau1[],6,0))=INT(((J$4-$D193)/VLOOKUP($C193,Tableau1[],6,0))),$C193&lt;&gt;""),"S","")),"")</f>
        <v/>
      </c>
      <c r="K193" s="80" t="str">
        <f>IFERROR(IF(K$4=$D193,"x",IF(AND(((K$4-$D193)/VLOOKUP($C193,Tableau1[],6,0))=INT(((K$4-$D193)/VLOOKUP($C193,Tableau1[],6,0))),$C193&lt;&gt;""),"S","")),"")</f>
        <v/>
      </c>
      <c r="L193" s="80" t="str">
        <f>IFERROR(IF(L$4=$D193,"x",IF(AND(((L$4-$D193)/VLOOKUP($C193,Tableau1[],6,0))=INT(((L$4-$D193)/VLOOKUP($C193,Tableau1[],6,0))),$C193&lt;&gt;""),"S","")),"")</f>
        <v/>
      </c>
      <c r="M193" s="80" t="str">
        <f>IFERROR(IF(M$4=$D193,"x",IF(AND(((M$4-$D193)/VLOOKUP($C193,Tableau1[],6,0))=INT(((M$4-$D193)/VLOOKUP($C193,Tableau1[],6,0))),$C193&lt;&gt;""),"S","")),"")</f>
        <v/>
      </c>
      <c r="N193" s="80" t="str">
        <f>IFERROR(IF(N$4=$D193,"x",IF(AND(((N$4-$D193)/VLOOKUP($C193,Tableau1[],6,0))=INT(((N$4-$D193)/VLOOKUP($C193,Tableau1[],6,0))),$C193&lt;&gt;""),"S","")),"")</f>
        <v/>
      </c>
      <c r="O193" s="80" t="str">
        <f>IFERROR(IF(O$4=$D193,"x",IF(AND(((O$4-$D193)/VLOOKUP($C193,Tableau1[],6,0))=INT(((O$4-$D193)/VLOOKUP($C193,Tableau1[],6,0))),$C193&lt;&gt;""),"S","")),"")</f>
        <v/>
      </c>
      <c r="P193" s="80" t="str">
        <f>IFERROR(IF(P$4=$D193,"x",IF(AND(((P$4-$D193)/VLOOKUP($C193,Tableau1[],6,0))=INT(((P$4-$D193)/VLOOKUP($C193,Tableau1[],6,0))),$C193&lt;&gt;""),"S","")),"")</f>
        <v/>
      </c>
      <c r="Q193" s="80" t="str">
        <f>IFERROR(IF(Q$4=$D193,"x",IF(AND(((Q$4-$D193)/VLOOKUP($C193,Tableau1[],6,0))=INT(((Q$4-$D193)/VLOOKUP($C193,Tableau1[],6,0))),$C193&lt;&gt;""),"S","")),"")</f>
        <v/>
      </c>
      <c r="R193" s="80" t="str">
        <f>IFERROR(IF(R$4=$D193,"x",IF(AND(((R$4-$D193)/VLOOKUP($C193,Tableau1[],6,0))=INT(((R$4-$D193)/VLOOKUP($C193,Tableau1[],6,0))),$C193&lt;&gt;""),"S","")),"")</f>
        <v/>
      </c>
      <c r="S193" s="80" t="str">
        <f>IFERROR(IF(S$4=$D193,"x",IF(AND(((S$4-$D193)/VLOOKUP($C193,Tableau1[],6,0))=INT(((S$4-$D193)/VLOOKUP($C193,Tableau1[],6,0))),$C193&lt;&gt;""),"S","")),"")</f>
        <v/>
      </c>
      <c r="T193" s="80" t="str">
        <f>IFERROR(IF(T$4=$D193,"x",IF(AND(((T$4-$D193)/VLOOKUP($C193,Tableau1[],6,0))=INT(((T$4-$D193)/VLOOKUP($C193,Tableau1[],6,0))),$C193&lt;&gt;""),"S","")),"")</f>
        <v/>
      </c>
      <c r="U193" s="80" t="str">
        <f>IFERROR(IF(U$4=$D193,"x",IF(AND(((U$4-$D193)/VLOOKUP($C193,Tableau1[],6,0))=INT(((U$4-$D193)/VLOOKUP($C193,Tableau1[],6,0))),$C193&lt;&gt;""),"S","")),"")</f>
        <v/>
      </c>
      <c r="V193" s="80" t="str">
        <f>IFERROR(IF(V$4=$D193,"x",IF(AND(((V$4-$D193)/VLOOKUP($C193,Tableau1[],6,0))=INT(((V$4-$D193)/VLOOKUP($C193,Tableau1[],6,0))),$C193&lt;&gt;""),"S","")),"")</f>
        <v/>
      </c>
      <c r="W193" s="80" t="str">
        <f>IFERROR(IF(W$4=$D193,"x",IF(AND(((W$4-$D193)/VLOOKUP($C193,Tableau1[],6,0))=INT(((W$4-$D193)/VLOOKUP($C193,Tableau1[],6,0))),$C193&lt;&gt;""),"S","")),"")</f>
        <v/>
      </c>
      <c r="X193" s="80" t="str">
        <f>IFERROR(IF(X$4=$D193,"x",IF(AND(((X$4-$D193)/VLOOKUP($C193,Tableau1[],6,0))=INT(((X$4-$D193)/VLOOKUP($C193,Tableau1[],6,0))),$C193&lt;&gt;""),"S","")),"")</f>
        <v/>
      </c>
      <c r="Y193" s="80" t="str">
        <f>IFERROR(IF(Y$4=$D193,"x",IF(AND(((Y$4-$D193)/VLOOKUP($C193,Tableau1[],6,0))=INT(((Y$4-$D193)/VLOOKUP($C193,Tableau1[],6,0))),$C193&lt;&gt;""),"S","")),"")</f>
        <v/>
      </c>
      <c r="Z193" s="80" t="str">
        <f>IFERROR(IF(Z$4=$D193,"x",IF(AND(((Z$4-$D193)/VLOOKUP($C193,Tableau1[],6,0))=INT(((Z$4-$D193)/VLOOKUP($C193,Tableau1[],6,0))),$C193&lt;&gt;""),"S","")),"")</f>
        <v/>
      </c>
      <c r="AA193" s="80" t="str">
        <f>IFERROR(IF(AA$4=$D193,"x",IF(AND(((AA$4-$D193)/VLOOKUP($C193,Tableau1[],6,0))=INT(((AA$4-$D193)/VLOOKUP($C193,Tableau1[],6,0))),$C193&lt;&gt;""),"S","")),"")</f>
        <v/>
      </c>
      <c r="AB193" s="80" t="str">
        <f>IFERROR(IF(AB$4=$D193,"x",IF(AND(((AB$4-$D193)/VLOOKUP($C193,Tableau1[],6,0))=INT(((AB$4-$D193)/VLOOKUP($C193,Tableau1[],6,0))),$C193&lt;&gt;""),"S","")),"")</f>
        <v/>
      </c>
      <c r="AC193" s="80" t="str">
        <f>IFERROR(IF(AC$4=$D193,"x",IF(AND(((AC$4-$D193)/VLOOKUP($C193,Tableau1[],6,0))=INT(((AC$4-$D193)/VLOOKUP($C193,Tableau1[],6,0))),$C193&lt;&gt;""),"S","")),"")</f>
        <v/>
      </c>
      <c r="AD193" s="80" t="str">
        <f>IFERROR(IF(AD$4=$D193,"x",IF(AND(((AD$4-$D193)/VLOOKUP($C193,Tableau1[],6,0))=INT(((AD$4-$D193)/VLOOKUP($C193,Tableau1[],6,0))),$C193&lt;&gt;""),"S","")),"")</f>
        <v/>
      </c>
      <c r="AE193" s="80" t="str">
        <f>IFERROR(IF(AE$4=$D193,"x",IF(AND(((AE$4-$D193)/VLOOKUP($C193,Tableau1[],6,0))=INT(((AE$4-$D193)/VLOOKUP($C193,Tableau1[],6,0))),$C193&lt;&gt;""),"S","")),"")</f>
        <v/>
      </c>
      <c r="AF193" s="80" t="str">
        <f>IFERROR(IF(AF$4=$D193,"x",IF(AND(((AF$4-$D193)/VLOOKUP($C193,Tableau1[],6,0))=INT(((AF$4-$D193)/VLOOKUP($C193,Tableau1[],6,0))),$C193&lt;&gt;""),"S","")),"")</f>
        <v/>
      </c>
      <c r="AG193" s="80" t="str">
        <f>IFERROR(IF(AG$4=$D193,"x",IF(AND(((AG$4-$D193)/VLOOKUP($C193,Tableau1[],6,0))=INT(((AG$4-$D193)/VLOOKUP($C193,Tableau1[],6,0))),$C193&lt;&gt;""),"S","")),"")</f>
        <v/>
      </c>
      <c r="AH193" s="92" t="str">
        <f>IFERROR(IF(AH$4=$D193,"x",IF(AND(((AH$4-$D193)/VLOOKUP($C193,Tableau1[],6,0))=INT(((AH$4-$D193)/VLOOKUP($C193,Tableau1[],6,0))),$C193&lt;&gt;""),"S","")),"")</f>
        <v/>
      </c>
    </row>
    <row r="194" spans="2:34" ht="15.75" thickTop="1" x14ac:dyDescent="0.25"/>
  </sheetData>
  <mergeCells count="11">
    <mergeCell ref="A109:A124"/>
    <mergeCell ref="A126:A141"/>
    <mergeCell ref="A143:A158"/>
    <mergeCell ref="A160:A175"/>
    <mergeCell ref="A177:A192"/>
    <mergeCell ref="A92:A107"/>
    <mergeCell ref="A7:A22"/>
    <mergeCell ref="A24:A39"/>
    <mergeCell ref="A41:A56"/>
    <mergeCell ref="A58:A73"/>
    <mergeCell ref="A75:A90"/>
  </mergeCells>
  <conditionalFormatting sqref="H4:AH4">
    <cfRule type="cellIs" dxfId="4" priority="5" operator="equal">
      <formula>"aujourdhui()"</formula>
    </cfRule>
  </conditionalFormatting>
  <conditionalFormatting sqref="G5:AH5">
    <cfRule type="cellIs" dxfId="3" priority="1" operator="equal">
      <formula>"D"</formula>
    </cfRule>
    <cfRule type="cellIs" dxfId="2" priority="2" operator="equal">
      <formula>"S"</formula>
    </cfRule>
  </conditionalFormatting>
  <conditionalFormatting sqref="G5:AH5">
    <cfRule type="expression" dxfId="1" priority="3">
      <formula>AND(G$4=TODAY())</formula>
    </cfRule>
    <cfRule type="expression" dxfId="0" priority="4">
      <formula>OR(WEEKDAY(G$4,2)&gt;5,G$4=Fériés)</formula>
    </cfRule>
  </conditionalFormatting>
  <dataValidations count="1">
    <dataValidation type="list" allowBlank="1" showInputMessage="1" showErrorMessage="1" sqref="C193">
      <formula1>opérations</formula1>
    </dataValidation>
  </dataValidations>
  <hyperlinks>
    <hyperlink ref="C1" r:id="rId1"/>
  </hyperlinks>
  <pageMargins left="0.7" right="0.7" top="0.75" bottom="0.75" header="0.3" footer="0.3"/>
  <pageSetup paperSize="8"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028" r:id="rId5" name="Button 4">
              <controlPr defaultSize="0" print="0" autoFill="0" autoPict="0" macro="[0]!ThisWorkbook.Date_du_jour">
                <anchor moveWithCells="1">
                  <from>
                    <xdr:col>4</xdr:col>
                    <xdr:colOff>381000</xdr:colOff>
                    <xdr:row>3</xdr:row>
                    <xdr:rowOff>209550</xdr:rowOff>
                  </from>
                  <to>
                    <xdr:col>4</xdr:col>
                    <xdr:colOff>1628775</xdr:colOff>
                    <xdr:row>3</xdr:row>
                    <xdr:rowOff>685800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Z191"/>
  <sheetViews>
    <sheetView showGridLines="0" showZeros="0" zoomScale="70" zoomScaleNormal="70" workbookViewId="0"/>
  </sheetViews>
  <sheetFormatPr baseColWidth="10" defaultRowHeight="15" x14ac:dyDescent="0.25"/>
  <cols>
    <col min="3" max="3" width="49.7109375" bestFit="1" customWidth="1"/>
    <col min="4" max="4" width="15.28515625" bestFit="1" customWidth="1"/>
    <col min="5" max="5" width="16.7109375" bestFit="1" customWidth="1"/>
    <col min="6" max="6" width="10" style="35" bestFit="1" customWidth="1"/>
    <col min="7" max="7" width="12.28515625" bestFit="1" customWidth="1"/>
    <col min="8" max="8" width="17.5703125" bestFit="1" customWidth="1"/>
    <col min="9" max="9" width="20.5703125" bestFit="1" customWidth="1"/>
    <col min="11" max="11" width="44.7109375" bestFit="1" customWidth="1"/>
    <col min="20" max="26" width="11.5703125" style="5"/>
  </cols>
  <sheetData>
    <row r="1" spans="1:26" ht="15.75" thickBot="1" x14ac:dyDescent="0.3">
      <c r="J1" s="70"/>
      <c r="K1" s="70"/>
      <c r="L1" s="70"/>
      <c r="M1" s="70"/>
      <c r="N1" s="70"/>
      <c r="O1" s="70"/>
      <c r="P1" s="70"/>
      <c r="Q1" s="70"/>
      <c r="R1" s="70"/>
      <c r="S1" s="70"/>
      <c r="T1" s="70"/>
      <c r="U1" s="70"/>
      <c r="V1" s="70"/>
      <c r="W1" s="70"/>
      <c r="X1" s="70"/>
      <c r="Y1" s="70"/>
      <c r="Z1" s="70"/>
    </row>
    <row r="2" spans="1:26" ht="15.75" thickBot="1" x14ac:dyDescent="0.3">
      <c r="D2" s="96" t="s">
        <v>10</v>
      </c>
      <c r="E2" s="97"/>
      <c r="F2" s="99" t="s">
        <v>9</v>
      </c>
      <c r="G2" s="100"/>
      <c r="H2" s="100"/>
      <c r="I2" s="101"/>
      <c r="J2" s="70"/>
      <c r="K2" s="70"/>
      <c r="L2" s="70"/>
      <c r="M2" s="70"/>
      <c r="N2" s="70"/>
      <c r="O2" s="70"/>
      <c r="P2" s="98" t="s">
        <v>12</v>
      </c>
      <c r="Q2" s="98"/>
      <c r="R2" s="98"/>
      <c r="S2" s="98"/>
      <c r="T2" s="98" t="s">
        <v>13</v>
      </c>
      <c r="U2" s="98"/>
      <c r="V2" s="98"/>
      <c r="W2" s="98"/>
      <c r="X2" s="70"/>
      <c r="Y2" s="71" t="s">
        <v>14</v>
      </c>
      <c r="Z2" s="70"/>
    </row>
    <row r="3" spans="1:26" ht="15.75" thickBot="1" x14ac:dyDescent="0.3">
      <c r="C3" s="1" t="s">
        <v>11</v>
      </c>
      <c r="D3" s="17" t="s">
        <v>0</v>
      </c>
      <c r="E3" s="18" t="s">
        <v>1</v>
      </c>
      <c r="F3" s="36" t="s">
        <v>2</v>
      </c>
      <c r="G3" s="19" t="s">
        <v>3</v>
      </c>
      <c r="H3" s="19" t="s">
        <v>4</v>
      </c>
      <c r="I3" s="20" t="s">
        <v>23</v>
      </c>
      <c r="J3" s="70"/>
      <c r="K3" s="70"/>
      <c r="L3" s="70" t="s">
        <v>18</v>
      </c>
      <c r="M3" s="70"/>
      <c r="N3" s="70"/>
      <c r="O3" s="71" t="s">
        <v>22</v>
      </c>
      <c r="P3" s="71" t="s">
        <v>5</v>
      </c>
      <c r="Q3" s="71" t="s">
        <v>6</v>
      </c>
      <c r="R3" s="71" t="s">
        <v>7</v>
      </c>
      <c r="S3" s="71" t="s">
        <v>8</v>
      </c>
      <c r="T3" s="71" t="s">
        <v>22</v>
      </c>
      <c r="U3" s="71" t="s">
        <v>5</v>
      </c>
      <c r="V3" s="71" t="s">
        <v>6</v>
      </c>
      <c r="W3" s="71" t="s">
        <v>7</v>
      </c>
      <c r="X3" s="71" t="s">
        <v>8</v>
      </c>
      <c r="Y3" s="71" t="s">
        <v>15</v>
      </c>
      <c r="Z3" s="70"/>
    </row>
    <row r="4" spans="1:26" x14ac:dyDescent="0.25">
      <c r="C4" s="5" t="s">
        <v>48</v>
      </c>
      <c r="D4" s="25">
        <v>42485</v>
      </c>
      <c r="E4" s="27">
        <f t="shared" ref="E4:E67" si="0">IF(OR($D4="",$H4=""),"",$D4+$H4)</f>
        <v>42492</v>
      </c>
      <c r="F4" s="37">
        <v>1</v>
      </c>
      <c r="G4" s="2" t="s">
        <v>19</v>
      </c>
      <c r="H4" s="2">
        <f t="shared" ref="H4:H20" si="1">IF(Y4&gt;0,Y4,"")</f>
        <v>7</v>
      </c>
      <c r="I4" s="6">
        <v>20</v>
      </c>
      <c r="J4" s="70"/>
      <c r="K4" s="70" t="s">
        <v>48</v>
      </c>
      <c r="L4" s="70" t="s">
        <v>19</v>
      </c>
      <c r="M4" s="70"/>
      <c r="N4" s="70"/>
      <c r="O4" s="71">
        <f>IF($G4="Jour(s)",1,0)</f>
        <v>0</v>
      </c>
      <c r="P4" s="71">
        <f>IF($G4="Semaine(s)",1,0)</f>
        <v>1</v>
      </c>
      <c r="Q4" s="71">
        <f t="shared" ref="Q4:Q67" si="2">IF($G4="Mois",1,0)</f>
        <v>0</v>
      </c>
      <c r="R4" s="71">
        <f>IF($G4="Trimestre(s)",1,0)</f>
        <v>0</v>
      </c>
      <c r="S4" s="71">
        <f>IF($G4="Année(s)",1,0)</f>
        <v>0</v>
      </c>
      <c r="T4" s="71">
        <f>IF(O4=1,$F4*1,0)</f>
        <v>0</v>
      </c>
      <c r="U4" s="71">
        <f>IF(P4=1,$F4*7,0)</f>
        <v>7</v>
      </c>
      <c r="V4" s="71">
        <f>IF(Q4=1,$F4*30,0)</f>
        <v>0</v>
      </c>
      <c r="W4" s="71">
        <f>IF(R4=1,$F4*90,0)</f>
        <v>0</v>
      </c>
      <c r="X4" s="71">
        <f>IF(S4=1,$F4*365,0)</f>
        <v>0</v>
      </c>
      <c r="Y4" s="71">
        <f t="shared" ref="Y4:Y67" si="3">IF(AND(F4&gt;1,F4="Années"),"Erreur de saisie",ROUND(SUM($T4:$X4),0))</f>
        <v>7</v>
      </c>
      <c r="Z4" s="70"/>
    </row>
    <row r="5" spans="1:26" x14ac:dyDescent="0.25">
      <c r="C5" s="5" t="s">
        <v>49</v>
      </c>
      <c r="D5" s="15"/>
      <c r="E5" s="26"/>
      <c r="F5" s="37">
        <v>1</v>
      </c>
      <c r="G5" s="2" t="s">
        <v>19</v>
      </c>
      <c r="H5" s="2">
        <f t="shared" si="1"/>
        <v>7</v>
      </c>
      <c r="I5" s="6">
        <v>5</v>
      </c>
      <c r="J5" s="70"/>
      <c r="K5" s="70" t="s">
        <v>49</v>
      </c>
      <c r="L5" s="70" t="s">
        <v>6</v>
      </c>
      <c r="M5" s="70"/>
      <c r="N5" s="70"/>
      <c r="O5" s="71">
        <f t="shared" ref="O5:O28" si="4">IF($G5="Jour(s)",1,0)</f>
        <v>0</v>
      </c>
      <c r="P5" s="71">
        <f t="shared" ref="P5:P68" si="5">IF($G5="Semaine(s)",1,0)</f>
        <v>1</v>
      </c>
      <c r="Q5" s="71">
        <f t="shared" si="2"/>
        <v>0</v>
      </c>
      <c r="R5" s="71">
        <f t="shared" ref="R5:R68" si="6">IF($G5="Trimestre(s)",1,0)</f>
        <v>0</v>
      </c>
      <c r="S5" s="71">
        <f t="shared" ref="S5:S68" si="7">IF($G5="Année(s)",1,0)</f>
        <v>0</v>
      </c>
      <c r="T5" s="71">
        <f t="shared" ref="T5:T68" si="8">IF(O5=1,$F5*1,0)</f>
        <v>0</v>
      </c>
      <c r="U5" s="71">
        <f t="shared" ref="U5:U68" si="9">IF(P5=1,$F5*7,0)</f>
        <v>7</v>
      </c>
      <c r="V5" s="71">
        <f t="shared" ref="V5:V68" si="10">IF(Q5=1,$F5*30,0)</f>
        <v>0</v>
      </c>
      <c r="W5" s="71">
        <f t="shared" ref="W5:W68" si="11">IF(R5=1,$F5*90,0)</f>
        <v>0</v>
      </c>
      <c r="X5" s="71">
        <f t="shared" ref="X5:X68" si="12">IF(S5=1,$F5*365,0)</f>
        <v>0</v>
      </c>
      <c r="Y5" s="71">
        <f t="shared" si="3"/>
        <v>7</v>
      </c>
      <c r="Z5" s="70"/>
    </row>
    <row r="6" spans="1:26" x14ac:dyDescent="0.25">
      <c r="C6" s="5" t="s">
        <v>50</v>
      </c>
      <c r="D6" s="15"/>
      <c r="E6" s="26" t="str">
        <f t="shared" si="0"/>
        <v/>
      </c>
      <c r="F6" s="37">
        <v>1</v>
      </c>
      <c r="G6" s="2" t="s">
        <v>19</v>
      </c>
      <c r="H6" s="2">
        <f t="shared" si="1"/>
        <v>7</v>
      </c>
      <c r="I6" s="6">
        <v>1</v>
      </c>
      <c r="J6" s="70"/>
      <c r="K6" s="70" t="s">
        <v>50</v>
      </c>
      <c r="L6" s="70" t="s">
        <v>20</v>
      </c>
      <c r="M6" s="70"/>
      <c r="N6" s="70"/>
      <c r="O6" s="71">
        <f t="shared" si="4"/>
        <v>0</v>
      </c>
      <c r="P6" s="71">
        <f t="shared" si="5"/>
        <v>1</v>
      </c>
      <c r="Q6" s="71">
        <f t="shared" si="2"/>
        <v>0</v>
      </c>
      <c r="R6" s="71">
        <f t="shared" si="6"/>
        <v>0</v>
      </c>
      <c r="S6" s="71">
        <f t="shared" si="7"/>
        <v>0</v>
      </c>
      <c r="T6" s="71">
        <f t="shared" si="8"/>
        <v>0</v>
      </c>
      <c r="U6" s="71">
        <f t="shared" si="9"/>
        <v>7</v>
      </c>
      <c r="V6" s="71">
        <f t="shared" si="10"/>
        <v>0</v>
      </c>
      <c r="W6" s="71">
        <f t="shared" si="11"/>
        <v>0</v>
      </c>
      <c r="X6" s="71">
        <f t="shared" si="12"/>
        <v>0</v>
      </c>
      <c r="Y6" s="71">
        <f t="shared" si="3"/>
        <v>7</v>
      </c>
      <c r="Z6" s="70"/>
    </row>
    <row r="7" spans="1:26" x14ac:dyDescent="0.25">
      <c r="A7" s="7"/>
      <c r="C7" s="5" t="s">
        <v>51</v>
      </c>
      <c r="D7" s="15"/>
      <c r="E7" s="26" t="str">
        <f t="shared" si="0"/>
        <v/>
      </c>
      <c r="F7" s="37">
        <v>1</v>
      </c>
      <c r="G7" s="2" t="s">
        <v>19</v>
      </c>
      <c r="H7" s="2">
        <f t="shared" si="1"/>
        <v>7</v>
      </c>
      <c r="I7" s="6">
        <v>5</v>
      </c>
      <c r="J7" s="70"/>
      <c r="K7" s="70" t="s">
        <v>51</v>
      </c>
      <c r="L7" s="70" t="s">
        <v>21</v>
      </c>
      <c r="M7" s="70"/>
      <c r="N7" s="70"/>
      <c r="O7" s="71">
        <f t="shared" si="4"/>
        <v>0</v>
      </c>
      <c r="P7" s="71">
        <f t="shared" si="5"/>
        <v>1</v>
      </c>
      <c r="Q7" s="71">
        <f t="shared" si="2"/>
        <v>0</v>
      </c>
      <c r="R7" s="71">
        <f t="shared" si="6"/>
        <v>0</v>
      </c>
      <c r="S7" s="71">
        <f t="shared" si="7"/>
        <v>0</v>
      </c>
      <c r="T7" s="71">
        <f t="shared" si="8"/>
        <v>0</v>
      </c>
      <c r="U7" s="71">
        <f t="shared" si="9"/>
        <v>7</v>
      </c>
      <c r="V7" s="71">
        <f t="shared" si="10"/>
        <v>0</v>
      </c>
      <c r="W7" s="71">
        <f t="shared" si="11"/>
        <v>0</v>
      </c>
      <c r="X7" s="71">
        <f t="shared" si="12"/>
        <v>0</v>
      </c>
      <c r="Y7" s="71">
        <f t="shared" si="3"/>
        <v>7</v>
      </c>
      <c r="Z7" s="70"/>
    </row>
    <row r="8" spans="1:26" x14ac:dyDescent="0.25">
      <c r="A8" s="7"/>
      <c r="C8" s="5" t="s">
        <v>52</v>
      </c>
      <c r="D8" s="15"/>
      <c r="E8" s="26" t="str">
        <f t="shared" si="0"/>
        <v/>
      </c>
      <c r="F8" s="37">
        <v>1</v>
      </c>
      <c r="G8" s="2" t="s">
        <v>19</v>
      </c>
      <c r="H8" s="2">
        <f t="shared" si="1"/>
        <v>7</v>
      </c>
      <c r="I8" s="6">
        <v>2</v>
      </c>
      <c r="J8" s="70"/>
      <c r="K8" s="70" t="s">
        <v>52</v>
      </c>
      <c r="L8" s="70"/>
      <c r="M8" s="70"/>
      <c r="N8" s="70"/>
      <c r="O8" s="71">
        <f t="shared" si="4"/>
        <v>0</v>
      </c>
      <c r="P8" s="71">
        <f t="shared" si="5"/>
        <v>1</v>
      </c>
      <c r="Q8" s="71">
        <f t="shared" si="2"/>
        <v>0</v>
      </c>
      <c r="R8" s="71">
        <f t="shared" si="6"/>
        <v>0</v>
      </c>
      <c r="S8" s="71">
        <f t="shared" si="7"/>
        <v>0</v>
      </c>
      <c r="T8" s="71">
        <f t="shared" si="8"/>
        <v>0</v>
      </c>
      <c r="U8" s="71">
        <f t="shared" si="9"/>
        <v>7</v>
      </c>
      <c r="V8" s="71">
        <f t="shared" si="10"/>
        <v>0</v>
      </c>
      <c r="W8" s="71">
        <f t="shared" si="11"/>
        <v>0</v>
      </c>
      <c r="X8" s="71">
        <f t="shared" si="12"/>
        <v>0</v>
      </c>
      <c r="Y8" s="71">
        <f t="shared" si="3"/>
        <v>7</v>
      </c>
      <c r="Z8" s="70"/>
    </row>
    <row r="9" spans="1:26" x14ac:dyDescent="0.25">
      <c r="C9" s="5" t="s">
        <v>53</v>
      </c>
      <c r="D9" s="15"/>
      <c r="E9" s="26" t="str">
        <f t="shared" si="0"/>
        <v/>
      </c>
      <c r="F9" s="37">
        <v>1</v>
      </c>
      <c r="G9" s="2" t="s">
        <v>19</v>
      </c>
      <c r="H9" s="2">
        <f t="shared" si="1"/>
        <v>7</v>
      </c>
      <c r="I9" s="6">
        <v>20</v>
      </c>
      <c r="J9" s="70"/>
      <c r="K9" s="70" t="s">
        <v>53</v>
      </c>
      <c r="L9" s="70"/>
      <c r="M9" s="70"/>
      <c r="N9" s="70"/>
      <c r="O9" s="71">
        <f t="shared" si="4"/>
        <v>0</v>
      </c>
      <c r="P9" s="71">
        <f t="shared" si="5"/>
        <v>1</v>
      </c>
      <c r="Q9" s="71">
        <f t="shared" si="2"/>
        <v>0</v>
      </c>
      <c r="R9" s="71">
        <f t="shared" si="6"/>
        <v>0</v>
      </c>
      <c r="S9" s="71">
        <f t="shared" si="7"/>
        <v>0</v>
      </c>
      <c r="T9" s="71">
        <f t="shared" si="8"/>
        <v>0</v>
      </c>
      <c r="U9" s="71">
        <f t="shared" si="9"/>
        <v>7</v>
      </c>
      <c r="V9" s="71">
        <f t="shared" si="10"/>
        <v>0</v>
      </c>
      <c r="W9" s="71">
        <f t="shared" si="11"/>
        <v>0</v>
      </c>
      <c r="X9" s="71">
        <f t="shared" si="12"/>
        <v>0</v>
      </c>
      <c r="Y9" s="71">
        <f t="shared" si="3"/>
        <v>7</v>
      </c>
      <c r="Z9" s="70"/>
    </row>
    <row r="10" spans="1:26" x14ac:dyDescent="0.25">
      <c r="C10" s="5" t="s">
        <v>54</v>
      </c>
      <c r="D10" s="15"/>
      <c r="E10" s="26" t="str">
        <f t="shared" si="0"/>
        <v/>
      </c>
      <c r="F10" s="37">
        <v>0.5</v>
      </c>
      <c r="G10" s="2" t="s">
        <v>6</v>
      </c>
      <c r="H10" s="2">
        <f t="shared" si="1"/>
        <v>15</v>
      </c>
      <c r="I10" s="6">
        <v>20</v>
      </c>
      <c r="J10" s="70"/>
      <c r="K10" s="70" t="s">
        <v>54</v>
      </c>
      <c r="L10" s="70"/>
      <c r="M10" s="70"/>
      <c r="N10" s="70"/>
      <c r="O10" s="71">
        <f t="shared" si="4"/>
        <v>0</v>
      </c>
      <c r="P10" s="71">
        <f t="shared" si="5"/>
        <v>0</v>
      </c>
      <c r="Q10" s="71">
        <f t="shared" si="2"/>
        <v>1</v>
      </c>
      <c r="R10" s="71">
        <f t="shared" si="6"/>
        <v>0</v>
      </c>
      <c r="S10" s="71">
        <f t="shared" si="7"/>
        <v>0</v>
      </c>
      <c r="T10" s="71">
        <f t="shared" si="8"/>
        <v>0</v>
      </c>
      <c r="U10" s="71">
        <f t="shared" si="9"/>
        <v>0</v>
      </c>
      <c r="V10" s="71">
        <f t="shared" si="10"/>
        <v>15</v>
      </c>
      <c r="W10" s="71">
        <f t="shared" si="11"/>
        <v>0</v>
      </c>
      <c r="X10" s="71">
        <f t="shared" si="12"/>
        <v>0</v>
      </c>
      <c r="Y10" s="71">
        <f t="shared" si="3"/>
        <v>15</v>
      </c>
      <c r="Z10" s="70"/>
    </row>
    <row r="11" spans="1:26" x14ac:dyDescent="0.25">
      <c r="C11" s="5" t="s">
        <v>55</v>
      </c>
      <c r="D11" s="15"/>
      <c r="E11" s="26" t="str">
        <f t="shared" si="0"/>
        <v/>
      </c>
      <c r="F11" s="37">
        <v>0.5</v>
      </c>
      <c r="G11" s="2" t="s">
        <v>6</v>
      </c>
      <c r="H11" s="2">
        <f t="shared" si="1"/>
        <v>15</v>
      </c>
      <c r="I11" s="6">
        <v>10</v>
      </c>
      <c r="J11" s="70"/>
      <c r="K11" s="70" t="s">
        <v>55</v>
      </c>
      <c r="L11" s="70"/>
      <c r="M11" s="70"/>
      <c r="N11" s="70"/>
      <c r="O11" s="71">
        <f t="shared" si="4"/>
        <v>0</v>
      </c>
      <c r="P11" s="71">
        <f t="shared" si="5"/>
        <v>0</v>
      </c>
      <c r="Q11" s="71">
        <f t="shared" si="2"/>
        <v>1</v>
      </c>
      <c r="R11" s="71">
        <f t="shared" si="6"/>
        <v>0</v>
      </c>
      <c r="S11" s="71">
        <f t="shared" si="7"/>
        <v>0</v>
      </c>
      <c r="T11" s="71">
        <f t="shared" si="8"/>
        <v>0</v>
      </c>
      <c r="U11" s="71">
        <f t="shared" si="9"/>
        <v>0</v>
      </c>
      <c r="V11" s="71">
        <f t="shared" si="10"/>
        <v>15</v>
      </c>
      <c r="W11" s="71">
        <f t="shared" si="11"/>
        <v>0</v>
      </c>
      <c r="X11" s="71">
        <f t="shared" si="12"/>
        <v>0</v>
      </c>
      <c r="Y11" s="71">
        <f t="shared" si="3"/>
        <v>15</v>
      </c>
      <c r="Z11" s="70"/>
    </row>
    <row r="12" spans="1:26" x14ac:dyDescent="0.25">
      <c r="C12" s="5" t="s">
        <v>56</v>
      </c>
      <c r="D12" s="15"/>
      <c r="E12" s="26" t="str">
        <f t="shared" si="0"/>
        <v/>
      </c>
      <c r="F12" s="37">
        <v>1</v>
      </c>
      <c r="G12" s="2" t="s">
        <v>19</v>
      </c>
      <c r="H12" s="2">
        <f t="shared" si="1"/>
        <v>7</v>
      </c>
      <c r="I12" s="6">
        <v>2</v>
      </c>
      <c r="J12" s="70"/>
      <c r="K12" s="70" t="s">
        <v>56</v>
      </c>
      <c r="L12" s="70"/>
      <c r="M12" s="70"/>
      <c r="N12" s="70"/>
      <c r="O12" s="71">
        <f t="shared" si="4"/>
        <v>0</v>
      </c>
      <c r="P12" s="71">
        <f t="shared" si="5"/>
        <v>1</v>
      </c>
      <c r="Q12" s="71">
        <f t="shared" si="2"/>
        <v>0</v>
      </c>
      <c r="R12" s="71">
        <f t="shared" si="6"/>
        <v>0</v>
      </c>
      <c r="S12" s="71">
        <f t="shared" si="7"/>
        <v>0</v>
      </c>
      <c r="T12" s="71">
        <f t="shared" si="8"/>
        <v>0</v>
      </c>
      <c r="U12" s="71">
        <f t="shared" si="9"/>
        <v>7</v>
      </c>
      <c r="V12" s="71">
        <f t="shared" si="10"/>
        <v>0</v>
      </c>
      <c r="W12" s="71">
        <f t="shared" si="11"/>
        <v>0</v>
      </c>
      <c r="X12" s="71">
        <f t="shared" si="12"/>
        <v>0</v>
      </c>
      <c r="Y12" s="71">
        <f t="shared" si="3"/>
        <v>7</v>
      </c>
      <c r="Z12" s="70"/>
    </row>
    <row r="13" spans="1:26" x14ac:dyDescent="0.25">
      <c r="C13" s="5" t="s">
        <v>57</v>
      </c>
      <c r="D13" s="26"/>
      <c r="E13" s="26" t="str">
        <f t="shared" si="0"/>
        <v/>
      </c>
      <c r="F13" s="37">
        <v>1</v>
      </c>
      <c r="G13" s="2" t="s">
        <v>19</v>
      </c>
      <c r="H13" s="2">
        <f t="shared" si="1"/>
        <v>7</v>
      </c>
      <c r="I13" s="6">
        <v>2</v>
      </c>
      <c r="J13" s="70"/>
      <c r="K13" s="70" t="s">
        <v>57</v>
      </c>
      <c r="L13" s="70"/>
      <c r="M13" s="70"/>
      <c r="N13" s="70"/>
      <c r="O13" s="71">
        <f t="shared" si="4"/>
        <v>0</v>
      </c>
      <c r="P13" s="71">
        <f t="shared" si="5"/>
        <v>1</v>
      </c>
      <c r="Q13" s="71">
        <f t="shared" si="2"/>
        <v>0</v>
      </c>
      <c r="R13" s="71">
        <f t="shared" si="6"/>
        <v>0</v>
      </c>
      <c r="S13" s="71">
        <f t="shared" si="7"/>
        <v>0</v>
      </c>
      <c r="T13" s="71">
        <f t="shared" si="8"/>
        <v>0</v>
      </c>
      <c r="U13" s="71">
        <f t="shared" si="9"/>
        <v>7</v>
      </c>
      <c r="V13" s="71">
        <f t="shared" si="10"/>
        <v>0</v>
      </c>
      <c r="W13" s="71">
        <f t="shared" si="11"/>
        <v>0</v>
      </c>
      <c r="X13" s="71">
        <f t="shared" si="12"/>
        <v>0</v>
      </c>
      <c r="Y13" s="71">
        <f t="shared" si="3"/>
        <v>7</v>
      </c>
      <c r="Z13" s="70"/>
    </row>
    <row r="14" spans="1:26" x14ac:dyDescent="0.25">
      <c r="C14" s="5" t="s">
        <v>58</v>
      </c>
      <c r="D14" s="26"/>
      <c r="E14" s="26" t="str">
        <f t="shared" si="0"/>
        <v/>
      </c>
      <c r="F14" s="37">
        <v>1</v>
      </c>
      <c r="G14" s="2" t="s">
        <v>19</v>
      </c>
      <c r="H14" s="2">
        <f t="shared" si="1"/>
        <v>7</v>
      </c>
      <c r="I14" s="6">
        <v>5</v>
      </c>
      <c r="J14" s="70"/>
      <c r="K14" s="70" t="s">
        <v>58</v>
      </c>
      <c r="L14" s="70"/>
      <c r="M14" s="70"/>
      <c r="N14" s="70"/>
      <c r="O14" s="71">
        <f t="shared" si="4"/>
        <v>0</v>
      </c>
      <c r="P14" s="71">
        <f t="shared" si="5"/>
        <v>1</v>
      </c>
      <c r="Q14" s="71">
        <f t="shared" si="2"/>
        <v>0</v>
      </c>
      <c r="R14" s="71">
        <f t="shared" si="6"/>
        <v>0</v>
      </c>
      <c r="S14" s="71">
        <f t="shared" si="7"/>
        <v>0</v>
      </c>
      <c r="T14" s="71">
        <f t="shared" si="8"/>
        <v>0</v>
      </c>
      <c r="U14" s="71">
        <f t="shared" si="9"/>
        <v>7</v>
      </c>
      <c r="V14" s="71">
        <f t="shared" si="10"/>
        <v>0</v>
      </c>
      <c r="W14" s="71">
        <f t="shared" si="11"/>
        <v>0</v>
      </c>
      <c r="X14" s="71">
        <f t="shared" si="12"/>
        <v>0</v>
      </c>
      <c r="Y14" s="71">
        <f t="shared" si="3"/>
        <v>7</v>
      </c>
      <c r="Z14" s="70"/>
    </row>
    <row r="15" spans="1:26" x14ac:dyDescent="0.25">
      <c r="C15" s="5" t="s">
        <v>59</v>
      </c>
      <c r="D15" s="26"/>
      <c r="E15" s="26" t="str">
        <f t="shared" si="0"/>
        <v/>
      </c>
      <c r="F15" s="37">
        <v>1</v>
      </c>
      <c r="G15" s="2" t="s">
        <v>19</v>
      </c>
      <c r="H15" s="2">
        <f t="shared" si="1"/>
        <v>7</v>
      </c>
      <c r="I15" s="6">
        <v>5</v>
      </c>
      <c r="J15" s="70"/>
      <c r="K15" s="70" t="s">
        <v>59</v>
      </c>
      <c r="L15" s="70"/>
      <c r="M15" s="70"/>
      <c r="N15" s="70"/>
      <c r="O15" s="71">
        <f t="shared" si="4"/>
        <v>0</v>
      </c>
      <c r="P15" s="71">
        <f t="shared" si="5"/>
        <v>1</v>
      </c>
      <c r="Q15" s="71">
        <f t="shared" si="2"/>
        <v>0</v>
      </c>
      <c r="R15" s="71">
        <f t="shared" si="6"/>
        <v>0</v>
      </c>
      <c r="S15" s="71">
        <f t="shared" si="7"/>
        <v>0</v>
      </c>
      <c r="T15" s="71">
        <f t="shared" si="8"/>
        <v>0</v>
      </c>
      <c r="U15" s="71">
        <f t="shared" si="9"/>
        <v>7</v>
      </c>
      <c r="V15" s="71">
        <f t="shared" si="10"/>
        <v>0</v>
      </c>
      <c r="W15" s="71">
        <f t="shared" si="11"/>
        <v>0</v>
      </c>
      <c r="X15" s="71">
        <f t="shared" si="12"/>
        <v>0</v>
      </c>
      <c r="Y15" s="71">
        <f t="shared" si="3"/>
        <v>7</v>
      </c>
      <c r="Z15" s="70"/>
    </row>
    <row r="16" spans="1:26" x14ac:dyDescent="0.25">
      <c r="C16" s="5" t="s">
        <v>60</v>
      </c>
      <c r="D16" s="26"/>
      <c r="E16" s="26" t="str">
        <f t="shared" si="0"/>
        <v/>
      </c>
      <c r="F16" s="37">
        <v>1</v>
      </c>
      <c r="G16" s="2" t="s">
        <v>19</v>
      </c>
      <c r="H16" s="2">
        <f t="shared" si="1"/>
        <v>7</v>
      </c>
      <c r="I16" s="6">
        <v>5</v>
      </c>
      <c r="J16" s="70"/>
      <c r="K16" s="70" t="s">
        <v>60</v>
      </c>
      <c r="L16" s="70"/>
      <c r="M16" s="70"/>
      <c r="N16" s="70"/>
      <c r="O16" s="71">
        <f t="shared" si="4"/>
        <v>0</v>
      </c>
      <c r="P16" s="71">
        <f t="shared" si="5"/>
        <v>1</v>
      </c>
      <c r="Q16" s="71">
        <f t="shared" si="2"/>
        <v>0</v>
      </c>
      <c r="R16" s="71">
        <f t="shared" si="6"/>
        <v>0</v>
      </c>
      <c r="S16" s="71">
        <f t="shared" si="7"/>
        <v>0</v>
      </c>
      <c r="T16" s="71">
        <f t="shared" si="8"/>
        <v>0</v>
      </c>
      <c r="U16" s="71">
        <f t="shared" si="9"/>
        <v>7</v>
      </c>
      <c r="V16" s="71">
        <f t="shared" si="10"/>
        <v>0</v>
      </c>
      <c r="W16" s="71">
        <f t="shared" si="11"/>
        <v>0</v>
      </c>
      <c r="X16" s="71">
        <f t="shared" si="12"/>
        <v>0</v>
      </c>
      <c r="Y16" s="71">
        <f t="shared" si="3"/>
        <v>7</v>
      </c>
      <c r="Z16" s="70"/>
    </row>
    <row r="17" spans="3:26" x14ac:dyDescent="0.25">
      <c r="C17" s="5" t="s">
        <v>61</v>
      </c>
      <c r="D17" s="26"/>
      <c r="E17" s="26" t="str">
        <f t="shared" si="0"/>
        <v/>
      </c>
      <c r="F17" s="37">
        <v>1</v>
      </c>
      <c r="G17" s="2" t="s">
        <v>19</v>
      </c>
      <c r="H17" s="2">
        <f t="shared" si="1"/>
        <v>7</v>
      </c>
      <c r="I17" s="6">
        <v>5</v>
      </c>
      <c r="J17" s="70"/>
      <c r="K17" s="70" t="s">
        <v>61</v>
      </c>
      <c r="L17" s="70"/>
      <c r="M17" s="70"/>
      <c r="N17" s="70"/>
      <c r="O17" s="71">
        <f t="shared" si="4"/>
        <v>0</v>
      </c>
      <c r="P17" s="71">
        <f t="shared" si="5"/>
        <v>1</v>
      </c>
      <c r="Q17" s="71">
        <f t="shared" si="2"/>
        <v>0</v>
      </c>
      <c r="R17" s="71">
        <f t="shared" si="6"/>
        <v>0</v>
      </c>
      <c r="S17" s="71">
        <f t="shared" si="7"/>
        <v>0</v>
      </c>
      <c r="T17" s="71">
        <f t="shared" si="8"/>
        <v>0</v>
      </c>
      <c r="U17" s="71">
        <f t="shared" si="9"/>
        <v>7</v>
      </c>
      <c r="V17" s="71">
        <f t="shared" si="10"/>
        <v>0</v>
      </c>
      <c r="W17" s="71">
        <f t="shared" si="11"/>
        <v>0</v>
      </c>
      <c r="X17" s="71">
        <f t="shared" si="12"/>
        <v>0</v>
      </c>
      <c r="Y17" s="71">
        <f t="shared" si="3"/>
        <v>7</v>
      </c>
      <c r="Z17" s="70"/>
    </row>
    <row r="18" spans="3:26" x14ac:dyDescent="0.25">
      <c r="C18" s="5" t="s">
        <v>62</v>
      </c>
      <c r="D18" s="26"/>
      <c r="E18" s="26" t="str">
        <f t="shared" si="0"/>
        <v/>
      </c>
      <c r="F18" s="37">
        <v>1</v>
      </c>
      <c r="G18" s="2" t="s">
        <v>19</v>
      </c>
      <c r="H18" s="2">
        <f t="shared" si="1"/>
        <v>7</v>
      </c>
      <c r="I18" s="6">
        <v>1</v>
      </c>
      <c r="J18" s="70"/>
      <c r="K18" s="70" t="s">
        <v>62</v>
      </c>
      <c r="L18" s="70"/>
      <c r="M18" s="70"/>
      <c r="N18" s="70"/>
      <c r="O18" s="71">
        <f t="shared" si="4"/>
        <v>0</v>
      </c>
      <c r="P18" s="71">
        <f t="shared" si="5"/>
        <v>1</v>
      </c>
      <c r="Q18" s="71">
        <f t="shared" si="2"/>
        <v>0</v>
      </c>
      <c r="R18" s="71">
        <f t="shared" si="6"/>
        <v>0</v>
      </c>
      <c r="S18" s="71">
        <f t="shared" si="7"/>
        <v>0</v>
      </c>
      <c r="T18" s="71">
        <f t="shared" si="8"/>
        <v>0</v>
      </c>
      <c r="U18" s="71">
        <f t="shared" si="9"/>
        <v>7</v>
      </c>
      <c r="V18" s="71">
        <f t="shared" si="10"/>
        <v>0</v>
      </c>
      <c r="W18" s="71">
        <f t="shared" si="11"/>
        <v>0</v>
      </c>
      <c r="X18" s="71">
        <f t="shared" si="12"/>
        <v>0</v>
      </c>
      <c r="Y18" s="71">
        <f t="shared" si="3"/>
        <v>7</v>
      </c>
      <c r="Z18" s="70"/>
    </row>
    <row r="19" spans="3:26" x14ac:dyDescent="0.25">
      <c r="C19" s="5" t="s">
        <v>63</v>
      </c>
      <c r="D19" s="26"/>
      <c r="E19" s="26" t="str">
        <f t="shared" si="0"/>
        <v/>
      </c>
      <c r="F19" s="37">
        <v>1</v>
      </c>
      <c r="G19" s="2" t="s">
        <v>6</v>
      </c>
      <c r="H19" s="2">
        <f t="shared" si="1"/>
        <v>30</v>
      </c>
      <c r="I19" s="6">
        <v>15</v>
      </c>
      <c r="J19" s="70"/>
      <c r="K19" s="70" t="s">
        <v>63</v>
      </c>
      <c r="L19" s="70"/>
      <c r="M19" s="70"/>
      <c r="N19" s="70"/>
      <c r="O19" s="71">
        <f t="shared" si="4"/>
        <v>0</v>
      </c>
      <c r="P19" s="71">
        <f t="shared" si="5"/>
        <v>0</v>
      </c>
      <c r="Q19" s="71">
        <f t="shared" si="2"/>
        <v>1</v>
      </c>
      <c r="R19" s="71">
        <f t="shared" si="6"/>
        <v>0</v>
      </c>
      <c r="S19" s="71">
        <f t="shared" si="7"/>
        <v>0</v>
      </c>
      <c r="T19" s="71">
        <f t="shared" si="8"/>
        <v>0</v>
      </c>
      <c r="U19" s="71">
        <f t="shared" si="9"/>
        <v>0</v>
      </c>
      <c r="V19" s="71">
        <f t="shared" si="10"/>
        <v>30</v>
      </c>
      <c r="W19" s="71">
        <f t="shared" si="11"/>
        <v>0</v>
      </c>
      <c r="X19" s="71">
        <f t="shared" si="12"/>
        <v>0</v>
      </c>
      <c r="Y19" s="71">
        <f t="shared" si="3"/>
        <v>30</v>
      </c>
      <c r="Z19" s="70"/>
    </row>
    <row r="20" spans="3:26" ht="15.75" thickBot="1" x14ac:dyDescent="0.3">
      <c r="C20" s="61"/>
      <c r="D20" s="54"/>
      <c r="E20" s="54" t="str">
        <f t="shared" si="0"/>
        <v/>
      </c>
      <c r="F20" s="55"/>
      <c r="G20" s="8"/>
      <c r="H20" s="8" t="str">
        <f t="shared" si="1"/>
        <v/>
      </c>
      <c r="I20" s="56"/>
      <c r="J20" s="70"/>
      <c r="K20" s="70"/>
      <c r="L20" s="70"/>
      <c r="M20" s="70"/>
      <c r="N20" s="70"/>
      <c r="O20" s="71">
        <f t="shared" si="4"/>
        <v>0</v>
      </c>
      <c r="P20" s="71">
        <f t="shared" si="5"/>
        <v>0</v>
      </c>
      <c r="Q20" s="71">
        <f t="shared" si="2"/>
        <v>0</v>
      </c>
      <c r="R20" s="71">
        <f t="shared" si="6"/>
        <v>0</v>
      </c>
      <c r="S20" s="71">
        <f t="shared" si="7"/>
        <v>0</v>
      </c>
      <c r="T20" s="71">
        <f t="shared" si="8"/>
        <v>0</v>
      </c>
      <c r="U20" s="71">
        <f t="shared" si="9"/>
        <v>0</v>
      </c>
      <c r="V20" s="71">
        <f t="shared" si="10"/>
        <v>0</v>
      </c>
      <c r="W20" s="71">
        <f t="shared" si="11"/>
        <v>0</v>
      </c>
      <c r="X20" s="71">
        <f t="shared" si="12"/>
        <v>0</v>
      </c>
      <c r="Y20" s="71">
        <f t="shared" si="3"/>
        <v>0</v>
      </c>
      <c r="Z20" s="70"/>
    </row>
    <row r="21" spans="3:26" x14ac:dyDescent="0.25">
      <c r="C21" s="5" t="s">
        <v>202</v>
      </c>
      <c r="D21" s="25"/>
      <c r="E21" s="27" t="str">
        <f t="shared" si="0"/>
        <v/>
      </c>
      <c r="F21" s="37">
        <v>1</v>
      </c>
      <c r="G21" s="2" t="s">
        <v>19</v>
      </c>
      <c r="H21" s="2">
        <f t="shared" ref="H21:H84" si="13">IF(Y21&gt;0,Y21,"")</f>
        <v>7</v>
      </c>
      <c r="I21" s="6">
        <v>20</v>
      </c>
      <c r="J21" s="70"/>
      <c r="K21" s="70" t="s">
        <v>202</v>
      </c>
      <c r="L21" s="70"/>
      <c r="M21" s="70"/>
      <c r="N21" s="70"/>
      <c r="O21" s="71">
        <f t="shared" si="4"/>
        <v>0</v>
      </c>
      <c r="P21" s="71">
        <f t="shared" si="5"/>
        <v>1</v>
      </c>
      <c r="Q21" s="71">
        <f t="shared" si="2"/>
        <v>0</v>
      </c>
      <c r="R21" s="71">
        <f t="shared" si="6"/>
        <v>0</v>
      </c>
      <c r="S21" s="71">
        <f t="shared" si="7"/>
        <v>0</v>
      </c>
      <c r="T21" s="71">
        <f t="shared" si="8"/>
        <v>0</v>
      </c>
      <c r="U21" s="71">
        <f t="shared" si="9"/>
        <v>7</v>
      </c>
      <c r="V21" s="71">
        <f t="shared" si="10"/>
        <v>0</v>
      </c>
      <c r="W21" s="71">
        <f t="shared" si="11"/>
        <v>0</v>
      </c>
      <c r="X21" s="71">
        <f t="shared" si="12"/>
        <v>0</v>
      </c>
      <c r="Y21" s="71">
        <f t="shared" si="3"/>
        <v>7</v>
      </c>
      <c r="Z21" s="70"/>
    </row>
    <row r="22" spans="3:26" x14ac:dyDescent="0.25">
      <c r="C22" s="5" t="s">
        <v>203</v>
      </c>
      <c r="D22" s="15"/>
      <c r="E22" s="26"/>
      <c r="F22" s="37">
        <v>1</v>
      </c>
      <c r="G22" s="2" t="s">
        <v>19</v>
      </c>
      <c r="H22" s="2">
        <f t="shared" si="13"/>
        <v>7</v>
      </c>
      <c r="I22" s="6">
        <v>5</v>
      </c>
      <c r="J22" s="70"/>
      <c r="K22" s="70" t="s">
        <v>203</v>
      </c>
      <c r="L22" s="70"/>
      <c r="M22" s="70"/>
      <c r="N22" s="70"/>
      <c r="O22" s="71">
        <f t="shared" si="4"/>
        <v>0</v>
      </c>
      <c r="P22" s="71">
        <f t="shared" si="5"/>
        <v>1</v>
      </c>
      <c r="Q22" s="71">
        <f t="shared" si="2"/>
        <v>0</v>
      </c>
      <c r="R22" s="71">
        <f t="shared" si="6"/>
        <v>0</v>
      </c>
      <c r="S22" s="71">
        <f t="shared" si="7"/>
        <v>0</v>
      </c>
      <c r="T22" s="71">
        <f t="shared" si="8"/>
        <v>0</v>
      </c>
      <c r="U22" s="71">
        <f t="shared" si="9"/>
        <v>7</v>
      </c>
      <c r="V22" s="71">
        <f t="shared" si="10"/>
        <v>0</v>
      </c>
      <c r="W22" s="71">
        <f t="shared" si="11"/>
        <v>0</v>
      </c>
      <c r="X22" s="71">
        <f t="shared" si="12"/>
        <v>0</v>
      </c>
      <c r="Y22" s="71">
        <f t="shared" si="3"/>
        <v>7</v>
      </c>
      <c r="Z22" s="70"/>
    </row>
    <row r="23" spans="3:26" x14ac:dyDescent="0.25">
      <c r="C23" s="5" t="s">
        <v>204</v>
      </c>
      <c r="D23" s="15"/>
      <c r="E23" s="26" t="str">
        <f t="shared" si="0"/>
        <v/>
      </c>
      <c r="F23" s="37">
        <v>1</v>
      </c>
      <c r="G23" s="2" t="s">
        <v>19</v>
      </c>
      <c r="H23" s="2">
        <f t="shared" si="13"/>
        <v>7</v>
      </c>
      <c r="I23" s="6">
        <v>1</v>
      </c>
      <c r="J23" s="70"/>
      <c r="K23" s="70" t="s">
        <v>204</v>
      </c>
      <c r="L23" s="70"/>
      <c r="M23" s="70"/>
      <c r="N23" s="70"/>
      <c r="O23" s="71">
        <f t="shared" si="4"/>
        <v>0</v>
      </c>
      <c r="P23" s="71">
        <f t="shared" si="5"/>
        <v>1</v>
      </c>
      <c r="Q23" s="71">
        <f t="shared" si="2"/>
        <v>0</v>
      </c>
      <c r="R23" s="71">
        <f t="shared" si="6"/>
        <v>0</v>
      </c>
      <c r="S23" s="71">
        <f t="shared" si="7"/>
        <v>0</v>
      </c>
      <c r="T23" s="71">
        <f t="shared" si="8"/>
        <v>0</v>
      </c>
      <c r="U23" s="71">
        <f t="shared" si="9"/>
        <v>7</v>
      </c>
      <c r="V23" s="71">
        <f t="shared" si="10"/>
        <v>0</v>
      </c>
      <c r="W23" s="71">
        <f t="shared" si="11"/>
        <v>0</v>
      </c>
      <c r="X23" s="71">
        <f t="shared" si="12"/>
        <v>0</v>
      </c>
      <c r="Y23" s="71">
        <f t="shared" si="3"/>
        <v>7</v>
      </c>
      <c r="Z23" s="70"/>
    </row>
    <row r="24" spans="3:26" x14ac:dyDescent="0.25">
      <c r="C24" s="5" t="s">
        <v>205</v>
      </c>
      <c r="D24" s="15"/>
      <c r="E24" s="26" t="str">
        <f t="shared" si="0"/>
        <v/>
      </c>
      <c r="F24" s="37">
        <v>1</v>
      </c>
      <c r="G24" s="2" t="s">
        <v>19</v>
      </c>
      <c r="H24" s="2">
        <f t="shared" si="13"/>
        <v>7</v>
      </c>
      <c r="I24" s="6">
        <v>5</v>
      </c>
      <c r="J24" s="70"/>
      <c r="K24" s="70" t="s">
        <v>205</v>
      </c>
      <c r="L24" s="70"/>
      <c r="M24" s="70"/>
      <c r="N24" s="70"/>
      <c r="O24" s="71">
        <f t="shared" si="4"/>
        <v>0</v>
      </c>
      <c r="P24" s="71">
        <f t="shared" si="5"/>
        <v>1</v>
      </c>
      <c r="Q24" s="71">
        <f t="shared" si="2"/>
        <v>0</v>
      </c>
      <c r="R24" s="71">
        <f t="shared" si="6"/>
        <v>0</v>
      </c>
      <c r="S24" s="71">
        <f t="shared" si="7"/>
        <v>0</v>
      </c>
      <c r="T24" s="71">
        <f t="shared" si="8"/>
        <v>0</v>
      </c>
      <c r="U24" s="71">
        <f t="shared" si="9"/>
        <v>7</v>
      </c>
      <c r="V24" s="71">
        <f t="shared" si="10"/>
        <v>0</v>
      </c>
      <c r="W24" s="71">
        <f t="shared" si="11"/>
        <v>0</v>
      </c>
      <c r="X24" s="71">
        <f t="shared" si="12"/>
        <v>0</v>
      </c>
      <c r="Y24" s="71">
        <f t="shared" si="3"/>
        <v>7</v>
      </c>
      <c r="Z24" s="70"/>
    </row>
    <row r="25" spans="3:26" x14ac:dyDescent="0.25">
      <c r="C25" s="5" t="s">
        <v>206</v>
      </c>
      <c r="D25" s="15"/>
      <c r="E25" s="26" t="str">
        <f t="shared" si="0"/>
        <v/>
      </c>
      <c r="F25" s="37">
        <v>1</v>
      </c>
      <c r="G25" s="2" t="s">
        <v>19</v>
      </c>
      <c r="H25" s="2">
        <f t="shared" si="13"/>
        <v>7</v>
      </c>
      <c r="I25" s="6">
        <v>2</v>
      </c>
      <c r="J25" s="70"/>
      <c r="K25" s="70" t="s">
        <v>206</v>
      </c>
      <c r="L25" s="70"/>
      <c r="M25" s="70"/>
      <c r="N25" s="70"/>
      <c r="O25" s="71">
        <f t="shared" si="4"/>
        <v>0</v>
      </c>
      <c r="P25" s="71">
        <f t="shared" si="5"/>
        <v>1</v>
      </c>
      <c r="Q25" s="71">
        <f t="shared" si="2"/>
        <v>0</v>
      </c>
      <c r="R25" s="71">
        <f t="shared" si="6"/>
        <v>0</v>
      </c>
      <c r="S25" s="71">
        <f t="shared" si="7"/>
        <v>0</v>
      </c>
      <c r="T25" s="71">
        <f t="shared" si="8"/>
        <v>0</v>
      </c>
      <c r="U25" s="71">
        <f t="shared" si="9"/>
        <v>7</v>
      </c>
      <c r="V25" s="71">
        <f t="shared" si="10"/>
        <v>0</v>
      </c>
      <c r="W25" s="71">
        <f t="shared" si="11"/>
        <v>0</v>
      </c>
      <c r="X25" s="71">
        <f t="shared" si="12"/>
        <v>0</v>
      </c>
      <c r="Y25" s="71">
        <f t="shared" si="3"/>
        <v>7</v>
      </c>
      <c r="Z25" s="70"/>
    </row>
    <row r="26" spans="3:26" x14ac:dyDescent="0.25">
      <c r="C26" s="5" t="s">
        <v>207</v>
      </c>
      <c r="D26" s="15"/>
      <c r="E26" s="26" t="str">
        <f t="shared" si="0"/>
        <v/>
      </c>
      <c r="F26" s="37">
        <v>1</v>
      </c>
      <c r="G26" s="2" t="s">
        <v>19</v>
      </c>
      <c r="H26" s="2">
        <f t="shared" si="13"/>
        <v>7</v>
      </c>
      <c r="I26" s="6">
        <v>20</v>
      </c>
      <c r="J26" s="70"/>
      <c r="K26" s="70" t="s">
        <v>207</v>
      </c>
      <c r="L26" s="70"/>
      <c r="M26" s="70"/>
      <c r="N26" s="70"/>
      <c r="O26" s="71">
        <f t="shared" si="4"/>
        <v>0</v>
      </c>
      <c r="P26" s="71">
        <f t="shared" si="5"/>
        <v>1</v>
      </c>
      <c r="Q26" s="71">
        <f t="shared" si="2"/>
        <v>0</v>
      </c>
      <c r="R26" s="71">
        <f t="shared" si="6"/>
        <v>0</v>
      </c>
      <c r="S26" s="71">
        <f t="shared" si="7"/>
        <v>0</v>
      </c>
      <c r="T26" s="71">
        <f t="shared" si="8"/>
        <v>0</v>
      </c>
      <c r="U26" s="71">
        <f t="shared" si="9"/>
        <v>7</v>
      </c>
      <c r="V26" s="71">
        <f t="shared" si="10"/>
        <v>0</v>
      </c>
      <c r="W26" s="71">
        <f t="shared" si="11"/>
        <v>0</v>
      </c>
      <c r="X26" s="71">
        <f t="shared" si="12"/>
        <v>0</v>
      </c>
      <c r="Y26" s="71">
        <f t="shared" si="3"/>
        <v>7</v>
      </c>
      <c r="Z26" s="70"/>
    </row>
    <row r="27" spans="3:26" x14ac:dyDescent="0.25">
      <c r="C27" s="5" t="s">
        <v>208</v>
      </c>
      <c r="D27" s="15"/>
      <c r="E27" s="26" t="str">
        <f t="shared" si="0"/>
        <v/>
      </c>
      <c r="F27" s="37">
        <v>0.5</v>
      </c>
      <c r="G27" s="2" t="s">
        <v>6</v>
      </c>
      <c r="H27" s="2">
        <f t="shared" si="13"/>
        <v>15</v>
      </c>
      <c r="I27" s="6">
        <v>20</v>
      </c>
      <c r="J27" s="70"/>
      <c r="K27" s="70" t="s">
        <v>208</v>
      </c>
      <c r="L27" s="70"/>
      <c r="M27" s="70"/>
      <c r="N27" s="70"/>
      <c r="O27" s="71">
        <f t="shared" si="4"/>
        <v>0</v>
      </c>
      <c r="P27" s="71">
        <f t="shared" si="5"/>
        <v>0</v>
      </c>
      <c r="Q27" s="71">
        <f t="shared" si="2"/>
        <v>1</v>
      </c>
      <c r="R27" s="71">
        <f t="shared" si="6"/>
        <v>0</v>
      </c>
      <c r="S27" s="71">
        <f t="shared" si="7"/>
        <v>0</v>
      </c>
      <c r="T27" s="71">
        <f t="shared" si="8"/>
        <v>0</v>
      </c>
      <c r="U27" s="71">
        <f t="shared" si="9"/>
        <v>0</v>
      </c>
      <c r="V27" s="71">
        <f t="shared" si="10"/>
        <v>15</v>
      </c>
      <c r="W27" s="71">
        <f t="shared" si="11"/>
        <v>0</v>
      </c>
      <c r="X27" s="71">
        <f t="shared" si="12"/>
        <v>0</v>
      </c>
      <c r="Y27" s="71">
        <f t="shared" si="3"/>
        <v>15</v>
      </c>
      <c r="Z27" s="70"/>
    </row>
    <row r="28" spans="3:26" x14ac:dyDescent="0.25">
      <c r="C28" s="5" t="s">
        <v>209</v>
      </c>
      <c r="D28" s="15"/>
      <c r="E28" s="26" t="str">
        <f t="shared" si="0"/>
        <v/>
      </c>
      <c r="F28" s="37">
        <v>0.5</v>
      </c>
      <c r="G28" s="2" t="s">
        <v>6</v>
      </c>
      <c r="H28" s="2">
        <f t="shared" si="13"/>
        <v>15</v>
      </c>
      <c r="I28" s="6">
        <v>10</v>
      </c>
      <c r="J28" s="70"/>
      <c r="K28" s="70" t="s">
        <v>209</v>
      </c>
      <c r="L28" s="70"/>
      <c r="M28" s="70"/>
      <c r="N28" s="70"/>
      <c r="O28" s="71">
        <f t="shared" si="4"/>
        <v>0</v>
      </c>
      <c r="P28" s="71">
        <f t="shared" si="5"/>
        <v>0</v>
      </c>
      <c r="Q28" s="71">
        <f t="shared" si="2"/>
        <v>1</v>
      </c>
      <c r="R28" s="71">
        <f t="shared" si="6"/>
        <v>0</v>
      </c>
      <c r="S28" s="71">
        <f t="shared" si="7"/>
        <v>0</v>
      </c>
      <c r="T28" s="71">
        <f t="shared" si="8"/>
        <v>0</v>
      </c>
      <c r="U28" s="71">
        <f t="shared" si="9"/>
        <v>0</v>
      </c>
      <c r="V28" s="71">
        <f t="shared" si="10"/>
        <v>15</v>
      </c>
      <c r="W28" s="71">
        <f t="shared" si="11"/>
        <v>0</v>
      </c>
      <c r="X28" s="71">
        <f t="shared" si="12"/>
        <v>0</v>
      </c>
      <c r="Y28" s="71">
        <f t="shared" si="3"/>
        <v>15</v>
      </c>
      <c r="Z28" s="70"/>
    </row>
    <row r="29" spans="3:26" x14ac:dyDescent="0.25">
      <c r="C29" s="5" t="s">
        <v>210</v>
      </c>
      <c r="D29" s="15"/>
      <c r="E29" s="26" t="str">
        <f t="shared" si="0"/>
        <v/>
      </c>
      <c r="F29" s="37">
        <v>1</v>
      </c>
      <c r="G29" s="2" t="s">
        <v>19</v>
      </c>
      <c r="H29" s="2">
        <f t="shared" si="13"/>
        <v>7</v>
      </c>
      <c r="I29" s="6">
        <v>2</v>
      </c>
      <c r="J29" s="70"/>
      <c r="K29" s="70" t="s">
        <v>210</v>
      </c>
      <c r="L29" s="70"/>
      <c r="M29" s="70"/>
      <c r="N29" s="70"/>
      <c r="O29" s="70"/>
      <c r="P29" s="71">
        <f t="shared" si="5"/>
        <v>1</v>
      </c>
      <c r="Q29" s="71">
        <f t="shared" si="2"/>
        <v>0</v>
      </c>
      <c r="R29" s="71">
        <f t="shared" si="6"/>
        <v>0</v>
      </c>
      <c r="S29" s="71">
        <f t="shared" si="7"/>
        <v>0</v>
      </c>
      <c r="T29" s="71">
        <f t="shared" si="8"/>
        <v>0</v>
      </c>
      <c r="U29" s="71">
        <f t="shared" si="9"/>
        <v>7</v>
      </c>
      <c r="V29" s="71">
        <f t="shared" si="10"/>
        <v>0</v>
      </c>
      <c r="W29" s="71">
        <f t="shared" si="11"/>
        <v>0</v>
      </c>
      <c r="X29" s="71">
        <f t="shared" si="12"/>
        <v>0</v>
      </c>
      <c r="Y29" s="71">
        <f t="shared" si="3"/>
        <v>7</v>
      </c>
      <c r="Z29" s="70"/>
    </row>
    <row r="30" spans="3:26" x14ac:dyDescent="0.25">
      <c r="C30" s="5" t="s">
        <v>211</v>
      </c>
      <c r="D30" s="26"/>
      <c r="E30" s="26" t="str">
        <f t="shared" si="0"/>
        <v/>
      </c>
      <c r="F30" s="37">
        <v>1</v>
      </c>
      <c r="G30" s="2" t="s">
        <v>19</v>
      </c>
      <c r="H30" s="2">
        <f t="shared" si="13"/>
        <v>7</v>
      </c>
      <c r="I30" s="6">
        <v>2</v>
      </c>
      <c r="J30" s="70"/>
      <c r="K30" s="70" t="s">
        <v>211</v>
      </c>
      <c r="L30" s="70"/>
      <c r="M30" s="70"/>
      <c r="N30" s="70"/>
      <c r="O30" s="70"/>
      <c r="P30" s="71">
        <f t="shared" si="5"/>
        <v>1</v>
      </c>
      <c r="Q30" s="71">
        <f t="shared" si="2"/>
        <v>0</v>
      </c>
      <c r="R30" s="71">
        <f t="shared" si="6"/>
        <v>0</v>
      </c>
      <c r="S30" s="71">
        <f t="shared" si="7"/>
        <v>0</v>
      </c>
      <c r="T30" s="71">
        <f t="shared" si="8"/>
        <v>0</v>
      </c>
      <c r="U30" s="71">
        <f t="shared" si="9"/>
        <v>7</v>
      </c>
      <c r="V30" s="71">
        <f t="shared" si="10"/>
        <v>0</v>
      </c>
      <c r="W30" s="71">
        <f t="shared" si="11"/>
        <v>0</v>
      </c>
      <c r="X30" s="71">
        <f t="shared" si="12"/>
        <v>0</v>
      </c>
      <c r="Y30" s="71">
        <f t="shared" si="3"/>
        <v>7</v>
      </c>
      <c r="Z30" s="70"/>
    </row>
    <row r="31" spans="3:26" x14ac:dyDescent="0.25">
      <c r="C31" s="5" t="s">
        <v>212</v>
      </c>
      <c r="D31" s="26"/>
      <c r="E31" s="26" t="str">
        <f t="shared" si="0"/>
        <v/>
      </c>
      <c r="F31" s="37">
        <v>1</v>
      </c>
      <c r="G31" s="2" t="s">
        <v>19</v>
      </c>
      <c r="H31" s="2">
        <f t="shared" si="13"/>
        <v>7</v>
      </c>
      <c r="I31" s="6">
        <v>5</v>
      </c>
      <c r="J31" s="70"/>
      <c r="K31" s="70" t="s">
        <v>212</v>
      </c>
      <c r="L31" s="70"/>
      <c r="M31" s="70"/>
      <c r="N31" s="70"/>
      <c r="O31" s="70"/>
      <c r="P31" s="71">
        <f t="shared" si="5"/>
        <v>1</v>
      </c>
      <c r="Q31" s="71">
        <f t="shared" si="2"/>
        <v>0</v>
      </c>
      <c r="R31" s="71">
        <f t="shared" si="6"/>
        <v>0</v>
      </c>
      <c r="S31" s="71">
        <f t="shared" si="7"/>
        <v>0</v>
      </c>
      <c r="T31" s="71">
        <f t="shared" si="8"/>
        <v>0</v>
      </c>
      <c r="U31" s="71">
        <f t="shared" si="9"/>
        <v>7</v>
      </c>
      <c r="V31" s="71">
        <f t="shared" si="10"/>
        <v>0</v>
      </c>
      <c r="W31" s="71">
        <f t="shared" si="11"/>
        <v>0</v>
      </c>
      <c r="X31" s="71">
        <f t="shared" si="12"/>
        <v>0</v>
      </c>
      <c r="Y31" s="71">
        <f t="shared" si="3"/>
        <v>7</v>
      </c>
      <c r="Z31" s="70"/>
    </row>
    <row r="32" spans="3:26" x14ac:dyDescent="0.25">
      <c r="C32" s="5" t="s">
        <v>213</v>
      </c>
      <c r="D32" s="26"/>
      <c r="E32" s="26" t="str">
        <f t="shared" si="0"/>
        <v/>
      </c>
      <c r="F32" s="37">
        <v>1</v>
      </c>
      <c r="G32" s="2" t="s">
        <v>19</v>
      </c>
      <c r="H32" s="2">
        <f t="shared" si="13"/>
        <v>7</v>
      </c>
      <c r="I32" s="6">
        <v>5</v>
      </c>
      <c r="J32" s="70"/>
      <c r="K32" s="70" t="s">
        <v>213</v>
      </c>
      <c r="L32" s="70"/>
      <c r="M32" s="70"/>
      <c r="N32" s="70"/>
      <c r="O32" s="70"/>
      <c r="P32" s="71">
        <f t="shared" si="5"/>
        <v>1</v>
      </c>
      <c r="Q32" s="71">
        <f t="shared" si="2"/>
        <v>0</v>
      </c>
      <c r="R32" s="71">
        <f t="shared" si="6"/>
        <v>0</v>
      </c>
      <c r="S32" s="71">
        <f t="shared" si="7"/>
        <v>0</v>
      </c>
      <c r="T32" s="71">
        <f t="shared" si="8"/>
        <v>0</v>
      </c>
      <c r="U32" s="71">
        <f t="shared" si="9"/>
        <v>7</v>
      </c>
      <c r="V32" s="71">
        <f t="shared" si="10"/>
        <v>0</v>
      </c>
      <c r="W32" s="71">
        <f t="shared" si="11"/>
        <v>0</v>
      </c>
      <c r="X32" s="71">
        <f t="shared" si="12"/>
        <v>0</v>
      </c>
      <c r="Y32" s="71">
        <f t="shared" si="3"/>
        <v>7</v>
      </c>
      <c r="Z32" s="70"/>
    </row>
    <row r="33" spans="3:26" x14ac:dyDescent="0.25">
      <c r="C33" s="5" t="s">
        <v>214</v>
      </c>
      <c r="D33" s="26"/>
      <c r="E33" s="26" t="str">
        <f t="shared" si="0"/>
        <v/>
      </c>
      <c r="F33" s="37">
        <v>1</v>
      </c>
      <c r="G33" s="2" t="s">
        <v>19</v>
      </c>
      <c r="H33" s="2">
        <f t="shared" si="13"/>
        <v>7</v>
      </c>
      <c r="I33" s="6">
        <v>5</v>
      </c>
      <c r="J33" s="70"/>
      <c r="K33" s="70" t="s">
        <v>214</v>
      </c>
      <c r="L33" s="70"/>
      <c r="M33" s="70"/>
      <c r="N33" s="70"/>
      <c r="O33" s="70"/>
      <c r="P33" s="71">
        <f t="shared" si="5"/>
        <v>1</v>
      </c>
      <c r="Q33" s="71">
        <f t="shared" si="2"/>
        <v>0</v>
      </c>
      <c r="R33" s="71">
        <f t="shared" si="6"/>
        <v>0</v>
      </c>
      <c r="S33" s="71">
        <f t="shared" si="7"/>
        <v>0</v>
      </c>
      <c r="T33" s="71">
        <f t="shared" si="8"/>
        <v>0</v>
      </c>
      <c r="U33" s="71">
        <f t="shared" si="9"/>
        <v>7</v>
      </c>
      <c r="V33" s="71">
        <f t="shared" si="10"/>
        <v>0</v>
      </c>
      <c r="W33" s="71">
        <f t="shared" si="11"/>
        <v>0</v>
      </c>
      <c r="X33" s="71">
        <f t="shared" si="12"/>
        <v>0</v>
      </c>
      <c r="Y33" s="71">
        <f t="shared" si="3"/>
        <v>7</v>
      </c>
      <c r="Z33" s="70"/>
    </row>
    <row r="34" spans="3:26" x14ac:dyDescent="0.25">
      <c r="C34" s="5" t="s">
        <v>215</v>
      </c>
      <c r="D34" s="26"/>
      <c r="E34" s="26" t="str">
        <f t="shared" si="0"/>
        <v/>
      </c>
      <c r="F34" s="37">
        <v>1</v>
      </c>
      <c r="G34" s="2" t="s">
        <v>19</v>
      </c>
      <c r="H34" s="2">
        <f t="shared" si="13"/>
        <v>7</v>
      </c>
      <c r="I34" s="6">
        <v>5</v>
      </c>
      <c r="J34" s="70"/>
      <c r="K34" s="70" t="s">
        <v>215</v>
      </c>
      <c r="L34" s="70"/>
      <c r="M34" s="70"/>
      <c r="N34" s="70"/>
      <c r="O34" s="70"/>
      <c r="P34" s="71">
        <f t="shared" si="5"/>
        <v>1</v>
      </c>
      <c r="Q34" s="71">
        <f t="shared" si="2"/>
        <v>0</v>
      </c>
      <c r="R34" s="71">
        <f t="shared" si="6"/>
        <v>0</v>
      </c>
      <c r="S34" s="71">
        <f t="shared" si="7"/>
        <v>0</v>
      </c>
      <c r="T34" s="71">
        <f t="shared" si="8"/>
        <v>0</v>
      </c>
      <c r="U34" s="71">
        <f t="shared" si="9"/>
        <v>7</v>
      </c>
      <c r="V34" s="71">
        <f t="shared" si="10"/>
        <v>0</v>
      </c>
      <c r="W34" s="71">
        <f t="shared" si="11"/>
        <v>0</v>
      </c>
      <c r="X34" s="71">
        <f t="shared" si="12"/>
        <v>0</v>
      </c>
      <c r="Y34" s="71">
        <f t="shared" si="3"/>
        <v>7</v>
      </c>
      <c r="Z34" s="70"/>
    </row>
    <row r="35" spans="3:26" x14ac:dyDescent="0.25">
      <c r="C35" s="5" t="s">
        <v>216</v>
      </c>
      <c r="D35" s="26"/>
      <c r="E35" s="26" t="str">
        <f t="shared" si="0"/>
        <v/>
      </c>
      <c r="F35" s="37">
        <v>1</v>
      </c>
      <c r="G35" s="2" t="s">
        <v>19</v>
      </c>
      <c r="H35" s="2">
        <f t="shared" si="13"/>
        <v>7</v>
      </c>
      <c r="I35" s="6">
        <v>1</v>
      </c>
      <c r="J35" s="70"/>
      <c r="K35" s="70" t="s">
        <v>216</v>
      </c>
      <c r="L35" s="70"/>
      <c r="M35" s="70"/>
      <c r="N35" s="70"/>
      <c r="O35" s="70"/>
      <c r="P35" s="71">
        <f t="shared" si="5"/>
        <v>1</v>
      </c>
      <c r="Q35" s="71">
        <f t="shared" si="2"/>
        <v>0</v>
      </c>
      <c r="R35" s="71">
        <f t="shared" si="6"/>
        <v>0</v>
      </c>
      <c r="S35" s="71">
        <f t="shared" si="7"/>
        <v>0</v>
      </c>
      <c r="T35" s="71">
        <f t="shared" si="8"/>
        <v>0</v>
      </c>
      <c r="U35" s="71">
        <f t="shared" si="9"/>
        <v>7</v>
      </c>
      <c r="V35" s="71">
        <f t="shared" si="10"/>
        <v>0</v>
      </c>
      <c r="W35" s="71">
        <f t="shared" si="11"/>
        <v>0</v>
      </c>
      <c r="X35" s="71">
        <f t="shared" si="12"/>
        <v>0</v>
      </c>
      <c r="Y35" s="71">
        <f t="shared" si="3"/>
        <v>7</v>
      </c>
      <c r="Z35" s="70"/>
    </row>
    <row r="36" spans="3:26" x14ac:dyDescent="0.25">
      <c r="C36" s="5" t="s">
        <v>217</v>
      </c>
      <c r="D36" s="26"/>
      <c r="E36" s="26" t="str">
        <f t="shared" si="0"/>
        <v/>
      </c>
      <c r="F36" s="37">
        <v>1</v>
      </c>
      <c r="G36" s="2" t="s">
        <v>6</v>
      </c>
      <c r="H36" s="2">
        <f t="shared" si="13"/>
        <v>30</v>
      </c>
      <c r="I36" s="6">
        <v>15</v>
      </c>
      <c r="J36" s="70"/>
      <c r="K36" s="70" t="s">
        <v>217</v>
      </c>
      <c r="L36" s="70"/>
      <c r="M36" s="70"/>
      <c r="N36" s="70"/>
      <c r="O36" s="70"/>
      <c r="P36" s="71">
        <f t="shared" si="5"/>
        <v>0</v>
      </c>
      <c r="Q36" s="71">
        <f t="shared" si="2"/>
        <v>1</v>
      </c>
      <c r="R36" s="71">
        <f t="shared" si="6"/>
        <v>0</v>
      </c>
      <c r="S36" s="71">
        <f t="shared" si="7"/>
        <v>0</v>
      </c>
      <c r="T36" s="71">
        <f t="shared" si="8"/>
        <v>0</v>
      </c>
      <c r="U36" s="71">
        <f t="shared" si="9"/>
        <v>0</v>
      </c>
      <c r="V36" s="71">
        <f t="shared" si="10"/>
        <v>30</v>
      </c>
      <c r="W36" s="71">
        <f t="shared" si="11"/>
        <v>0</v>
      </c>
      <c r="X36" s="71">
        <f t="shared" si="12"/>
        <v>0</v>
      </c>
      <c r="Y36" s="71">
        <f t="shared" si="3"/>
        <v>30</v>
      </c>
      <c r="Z36" s="70"/>
    </row>
    <row r="37" spans="3:26" ht="15.75" thickBot="1" x14ac:dyDescent="0.3">
      <c r="C37" s="61"/>
      <c r="D37" s="54"/>
      <c r="E37" s="54" t="str">
        <f t="shared" si="0"/>
        <v/>
      </c>
      <c r="F37" s="55"/>
      <c r="G37" s="8"/>
      <c r="H37" s="8" t="str">
        <f t="shared" si="13"/>
        <v/>
      </c>
      <c r="I37" s="56"/>
      <c r="J37" s="70"/>
      <c r="K37" s="70"/>
      <c r="L37" s="70"/>
      <c r="M37" s="70"/>
      <c r="N37" s="70"/>
      <c r="O37" s="70"/>
      <c r="P37" s="71">
        <f t="shared" si="5"/>
        <v>0</v>
      </c>
      <c r="Q37" s="71">
        <f t="shared" si="2"/>
        <v>0</v>
      </c>
      <c r="R37" s="71">
        <f t="shared" si="6"/>
        <v>0</v>
      </c>
      <c r="S37" s="71">
        <f t="shared" si="7"/>
        <v>0</v>
      </c>
      <c r="T37" s="71">
        <f t="shared" si="8"/>
        <v>0</v>
      </c>
      <c r="U37" s="71">
        <f t="shared" si="9"/>
        <v>0</v>
      </c>
      <c r="V37" s="71">
        <f t="shared" si="10"/>
        <v>0</v>
      </c>
      <c r="W37" s="71">
        <f t="shared" si="11"/>
        <v>0</v>
      </c>
      <c r="X37" s="71">
        <f t="shared" si="12"/>
        <v>0</v>
      </c>
      <c r="Y37" s="71">
        <f t="shared" si="3"/>
        <v>0</v>
      </c>
      <c r="Z37" s="70"/>
    </row>
    <row r="38" spans="3:26" ht="15.75" thickBot="1" x14ac:dyDescent="0.3">
      <c r="C38" s="5" t="s">
        <v>186</v>
      </c>
      <c r="D38" s="15"/>
      <c r="E38" s="26" t="str">
        <f t="shared" si="0"/>
        <v/>
      </c>
      <c r="F38" s="57">
        <v>1</v>
      </c>
      <c r="G38" s="2" t="s">
        <v>19</v>
      </c>
      <c r="H38" s="58">
        <f t="shared" si="13"/>
        <v>7</v>
      </c>
      <c r="I38" s="59">
        <v>20</v>
      </c>
      <c r="J38" s="70"/>
      <c r="K38" s="70" t="s">
        <v>186</v>
      </c>
      <c r="L38" s="70"/>
      <c r="M38" s="70"/>
      <c r="N38" s="70"/>
      <c r="O38" s="70"/>
      <c r="P38" s="71">
        <f t="shared" si="5"/>
        <v>1</v>
      </c>
      <c r="Q38" s="71">
        <f t="shared" si="2"/>
        <v>0</v>
      </c>
      <c r="R38" s="71">
        <f t="shared" si="6"/>
        <v>0</v>
      </c>
      <c r="S38" s="71">
        <f t="shared" si="7"/>
        <v>0</v>
      </c>
      <c r="T38" s="71">
        <f t="shared" si="8"/>
        <v>0</v>
      </c>
      <c r="U38" s="71">
        <f t="shared" si="9"/>
        <v>7</v>
      </c>
      <c r="V38" s="71">
        <f t="shared" si="10"/>
        <v>0</v>
      </c>
      <c r="W38" s="71">
        <f t="shared" si="11"/>
        <v>0</v>
      </c>
      <c r="X38" s="71">
        <f t="shared" si="12"/>
        <v>0</v>
      </c>
      <c r="Y38" s="71">
        <f t="shared" si="3"/>
        <v>7</v>
      </c>
      <c r="Z38" s="70"/>
    </row>
    <row r="39" spans="3:26" ht="15.75" thickBot="1" x14ac:dyDescent="0.3">
      <c r="C39" s="5" t="s">
        <v>187</v>
      </c>
      <c r="D39" s="15"/>
      <c r="E39" s="26" t="str">
        <f>IF(OR($D39="",$H39=""),"",$D39+$H39)</f>
        <v/>
      </c>
      <c r="F39" s="57">
        <v>1</v>
      </c>
      <c r="G39" s="2" t="s">
        <v>19</v>
      </c>
      <c r="H39" s="58">
        <f t="shared" si="13"/>
        <v>7</v>
      </c>
      <c r="I39" s="59">
        <v>5</v>
      </c>
      <c r="J39" s="70"/>
      <c r="K39" s="70" t="s">
        <v>187</v>
      </c>
      <c r="L39" s="70"/>
      <c r="M39" s="70"/>
      <c r="N39" s="70"/>
      <c r="O39" s="70"/>
      <c r="P39" s="71">
        <f t="shared" si="5"/>
        <v>1</v>
      </c>
      <c r="Q39" s="71">
        <f t="shared" si="2"/>
        <v>0</v>
      </c>
      <c r="R39" s="71">
        <f t="shared" si="6"/>
        <v>0</v>
      </c>
      <c r="S39" s="71">
        <f t="shared" si="7"/>
        <v>0</v>
      </c>
      <c r="T39" s="71">
        <f t="shared" si="8"/>
        <v>0</v>
      </c>
      <c r="U39" s="71">
        <f t="shared" si="9"/>
        <v>7</v>
      </c>
      <c r="V39" s="71">
        <f t="shared" si="10"/>
        <v>0</v>
      </c>
      <c r="W39" s="71">
        <f t="shared" si="11"/>
        <v>0</v>
      </c>
      <c r="X39" s="71">
        <f t="shared" si="12"/>
        <v>0</v>
      </c>
      <c r="Y39" s="71">
        <f t="shared" si="3"/>
        <v>7</v>
      </c>
      <c r="Z39" s="70"/>
    </row>
    <row r="40" spans="3:26" ht="15.75" thickBot="1" x14ac:dyDescent="0.3">
      <c r="C40" s="5" t="s">
        <v>188</v>
      </c>
      <c r="D40" s="15"/>
      <c r="E40" s="26" t="str">
        <f t="shared" si="0"/>
        <v/>
      </c>
      <c r="F40" s="57">
        <v>1</v>
      </c>
      <c r="G40" s="2" t="s">
        <v>19</v>
      </c>
      <c r="H40" s="58">
        <f t="shared" si="13"/>
        <v>7</v>
      </c>
      <c r="I40" s="59">
        <v>1</v>
      </c>
      <c r="J40" s="70"/>
      <c r="K40" s="70" t="s">
        <v>188</v>
      </c>
      <c r="L40" s="70"/>
      <c r="M40" s="70"/>
      <c r="N40" s="70"/>
      <c r="O40" s="70"/>
      <c r="P40" s="71">
        <f t="shared" si="5"/>
        <v>1</v>
      </c>
      <c r="Q40" s="71">
        <f t="shared" si="2"/>
        <v>0</v>
      </c>
      <c r="R40" s="71">
        <f t="shared" si="6"/>
        <v>0</v>
      </c>
      <c r="S40" s="71">
        <f t="shared" si="7"/>
        <v>0</v>
      </c>
      <c r="T40" s="71">
        <f t="shared" si="8"/>
        <v>0</v>
      </c>
      <c r="U40" s="71">
        <f t="shared" si="9"/>
        <v>7</v>
      </c>
      <c r="V40" s="71">
        <f t="shared" si="10"/>
        <v>0</v>
      </c>
      <c r="W40" s="71">
        <f t="shared" si="11"/>
        <v>0</v>
      </c>
      <c r="X40" s="71">
        <f t="shared" si="12"/>
        <v>0</v>
      </c>
      <c r="Y40" s="71">
        <f t="shared" si="3"/>
        <v>7</v>
      </c>
      <c r="Z40" s="70"/>
    </row>
    <row r="41" spans="3:26" ht="15.75" thickBot="1" x14ac:dyDescent="0.3">
      <c r="C41" s="5" t="s">
        <v>189</v>
      </c>
      <c r="D41" s="15"/>
      <c r="E41" s="26" t="str">
        <f t="shared" si="0"/>
        <v/>
      </c>
      <c r="F41" s="57">
        <v>1</v>
      </c>
      <c r="G41" s="2" t="s">
        <v>19</v>
      </c>
      <c r="H41" s="58">
        <f t="shared" si="13"/>
        <v>7</v>
      </c>
      <c r="I41" s="59">
        <v>5</v>
      </c>
      <c r="J41" s="70"/>
      <c r="K41" s="70" t="s">
        <v>189</v>
      </c>
      <c r="L41" s="70"/>
      <c r="M41" s="70"/>
      <c r="N41" s="70"/>
      <c r="O41" s="70"/>
      <c r="P41" s="71">
        <f t="shared" si="5"/>
        <v>1</v>
      </c>
      <c r="Q41" s="71">
        <f t="shared" si="2"/>
        <v>0</v>
      </c>
      <c r="R41" s="71">
        <f t="shared" si="6"/>
        <v>0</v>
      </c>
      <c r="S41" s="71">
        <f t="shared" si="7"/>
        <v>0</v>
      </c>
      <c r="T41" s="71">
        <f t="shared" si="8"/>
        <v>0</v>
      </c>
      <c r="U41" s="71">
        <f t="shared" si="9"/>
        <v>7</v>
      </c>
      <c r="V41" s="71">
        <f t="shared" si="10"/>
        <v>0</v>
      </c>
      <c r="W41" s="71">
        <f t="shared" si="11"/>
        <v>0</v>
      </c>
      <c r="X41" s="71">
        <f t="shared" si="12"/>
        <v>0</v>
      </c>
      <c r="Y41" s="71">
        <f t="shared" si="3"/>
        <v>7</v>
      </c>
      <c r="Z41" s="70"/>
    </row>
    <row r="42" spans="3:26" ht="15.75" thickBot="1" x14ac:dyDescent="0.3">
      <c r="C42" s="5" t="s">
        <v>190</v>
      </c>
      <c r="D42" s="15"/>
      <c r="E42" s="26" t="str">
        <f t="shared" si="0"/>
        <v/>
      </c>
      <c r="F42" s="57">
        <v>1</v>
      </c>
      <c r="G42" s="2" t="s">
        <v>19</v>
      </c>
      <c r="H42" s="58">
        <f t="shared" si="13"/>
        <v>7</v>
      </c>
      <c r="I42" s="59">
        <v>2</v>
      </c>
      <c r="J42" s="70"/>
      <c r="K42" s="70" t="s">
        <v>190</v>
      </c>
      <c r="L42" s="70"/>
      <c r="M42" s="70"/>
      <c r="N42" s="70"/>
      <c r="O42" s="70"/>
      <c r="P42" s="71">
        <f t="shared" si="5"/>
        <v>1</v>
      </c>
      <c r="Q42" s="71">
        <f t="shared" si="2"/>
        <v>0</v>
      </c>
      <c r="R42" s="71">
        <f t="shared" si="6"/>
        <v>0</v>
      </c>
      <c r="S42" s="71">
        <f t="shared" si="7"/>
        <v>0</v>
      </c>
      <c r="T42" s="71">
        <f t="shared" si="8"/>
        <v>0</v>
      </c>
      <c r="U42" s="71">
        <f t="shared" si="9"/>
        <v>7</v>
      </c>
      <c r="V42" s="71">
        <f t="shared" si="10"/>
        <v>0</v>
      </c>
      <c r="W42" s="71">
        <f t="shared" si="11"/>
        <v>0</v>
      </c>
      <c r="X42" s="71">
        <f t="shared" si="12"/>
        <v>0</v>
      </c>
      <c r="Y42" s="71">
        <f t="shared" si="3"/>
        <v>7</v>
      </c>
      <c r="Z42" s="70"/>
    </row>
    <row r="43" spans="3:26" ht="15.75" thickBot="1" x14ac:dyDescent="0.3">
      <c r="C43" s="5" t="s">
        <v>191</v>
      </c>
      <c r="D43" s="15"/>
      <c r="E43" s="26" t="str">
        <f t="shared" si="0"/>
        <v/>
      </c>
      <c r="F43" s="57">
        <v>1</v>
      </c>
      <c r="G43" s="2" t="s">
        <v>19</v>
      </c>
      <c r="H43" s="58">
        <f t="shared" si="13"/>
        <v>7</v>
      </c>
      <c r="I43" s="59">
        <v>20</v>
      </c>
      <c r="J43" s="70"/>
      <c r="K43" s="70" t="s">
        <v>191</v>
      </c>
      <c r="L43" s="70"/>
      <c r="M43" s="70"/>
      <c r="N43" s="70"/>
      <c r="O43" s="70"/>
      <c r="P43" s="71">
        <f t="shared" si="5"/>
        <v>1</v>
      </c>
      <c r="Q43" s="71">
        <f t="shared" si="2"/>
        <v>0</v>
      </c>
      <c r="R43" s="71">
        <f t="shared" si="6"/>
        <v>0</v>
      </c>
      <c r="S43" s="71">
        <f t="shared" si="7"/>
        <v>0</v>
      </c>
      <c r="T43" s="71">
        <f t="shared" si="8"/>
        <v>0</v>
      </c>
      <c r="U43" s="71">
        <f t="shared" si="9"/>
        <v>7</v>
      </c>
      <c r="V43" s="71">
        <f t="shared" si="10"/>
        <v>0</v>
      </c>
      <c r="W43" s="71">
        <f t="shared" si="11"/>
        <v>0</v>
      </c>
      <c r="X43" s="71">
        <f t="shared" si="12"/>
        <v>0</v>
      </c>
      <c r="Y43" s="71">
        <f t="shared" si="3"/>
        <v>7</v>
      </c>
      <c r="Z43" s="70"/>
    </row>
    <row r="44" spans="3:26" ht="15.75" thickBot="1" x14ac:dyDescent="0.3">
      <c r="C44" s="5" t="s">
        <v>192</v>
      </c>
      <c r="D44" s="15"/>
      <c r="E44" s="26" t="str">
        <f t="shared" si="0"/>
        <v/>
      </c>
      <c r="F44" s="57">
        <v>0.5</v>
      </c>
      <c r="G44" s="2" t="s">
        <v>6</v>
      </c>
      <c r="H44" s="58">
        <f t="shared" si="13"/>
        <v>15</v>
      </c>
      <c r="I44" s="59">
        <v>20</v>
      </c>
      <c r="J44" s="70"/>
      <c r="K44" s="70" t="s">
        <v>192</v>
      </c>
      <c r="L44" s="70"/>
      <c r="M44" s="70"/>
      <c r="N44" s="70"/>
      <c r="O44" s="70"/>
      <c r="P44" s="71">
        <f t="shared" si="5"/>
        <v>0</v>
      </c>
      <c r="Q44" s="71">
        <f t="shared" si="2"/>
        <v>1</v>
      </c>
      <c r="R44" s="71">
        <f t="shared" si="6"/>
        <v>0</v>
      </c>
      <c r="S44" s="71">
        <f t="shared" si="7"/>
        <v>0</v>
      </c>
      <c r="T44" s="71">
        <f t="shared" si="8"/>
        <v>0</v>
      </c>
      <c r="U44" s="71">
        <f t="shared" si="9"/>
        <v>0</v>
      </c>
      <c r="V44" s="71">
        <f t="shared" si="10"/>
        <v>15</v>
      </c>
      <c r="W44" s="71">
        <f t="shared" si="11"/>
        <v>0</v>
      </c>
      <c r="X44" s="71">
        <f t="shared" si="12"/>
        <v>0</v>
      </c>
      <c r="Y44" s="71">
        <f t="shared" si="3"/>
        <v>15</v>
      </c>
      <c r="Z44" s="70"/>
    </row>
    <row r="45" spans="3:26" ht="15.75" thickBot="1" x14ac:dyDescent="0.3">
      <c r="C45" s="5" t="s">
        <v>193</v>
      </c>
      <c r="D45" s="15"/>
      <c r="E45" s="26" t="str">
        <f t="shared" si="0"/>
        <v/>
      </c>
      <c r="F45" s="57">
        <v>0.5</v>
      </c>
      <c r="G45" s="2" t="s">
        <v>6</v>
      </c>
      <c r="H45" s="58">
        <f t="shared" si="13"/>
        <v>15</v>
      </c>
      <c r="I45" s="59">
        <v>10</v>
      </c>
      <c r="J45" s="70"/>
      <c r="K45" s="70" t="s">
        <v>193</v>
      </c>
      <c r="L45" s="70"/>
      <c r="M45" s="70"/>
      <c r="N45" s="70"/>
      <c r="O45" s="70"/>
      <c r="P45" s="71">
        <f t="shared" si="5"/>
        <v>0</v>
      </c>
      <c r="Q45" s="71">
        <f t="shared" si="2"/>
        <v>1</v>
      </c>
      <c r="R45" s="71">
        <f t="shared" si="6"/>
        <v>0</v>
      </c>
      <c r="S45" s="71">
        <f t="shared" si="7"/>
        <v>0</v>
      </c>
      <c r="T45" s="71">
        <f t="shared" si="8"/>
        <v>0</v>
      </c>
      <c r="U45" s="71">
        <f t="shared" si="9"/>
        <v>0</v>
      </c>
      <c r="V45" s="71">
        <f t="shared" si="10"/>
        <v>15</v>
      </c>
      <c r="W45" s="71">
        <f t="shared" si="11"/>
        <v>0</v>
      </c>
      <c r="X45" s="71">
        <f t="shared" si="12"/>
        <v>0</v>
      </c>
      <c r="Y45" s="71">
        <f t="shared" si="3"/>
        <v>15</v>
      </c>
      <c r="Z45" s="70"/>
    </row>
    <row r="46" spans="3:26" ht="15.75" thickBot="1" x14ac:dyDescent="0.3">
      <c r="C46" s="5" t="s">
        <v>194</v>
      </c>
      <c r="D46" s="15"/>
      <c r="E46" s="26" t="str">
        <f t="shared" si="0"/>
        <v/>
      </c>
      <c r="F46" s="57">
        <v>1</v>
      </c>
      <c r="G46" s="2" t="s">
        <v>19</v>
      </c>
      <c r="H46" s="58">
        <f t="shared" si="13"/>
        <v>7</v>
      </c>
      <c r="I46" s="59">
        <v>2</v>
      </c>
      <c r="J46" s="70"/>
      <c r="K46" s="70" t="s">
        <v>194</v>
      </c>
      <c r="L46" s="70"/>
      <c r="M46" s="70"/>
      <c r="N46" s="70"/>
      <c r="O46" s="70"/>
      <c r="P46" s="71">
        <f t="shared" si="5"/>
        <v>1</v>
      </c>
      <c r="Q46" s="71">
        <f t="shared" si="2"/>
        <v>0</v>
      </c>
      <c r="R46" s="71">
        <f t="shared" si="6"/>
        <v>0</v>
      </c>
      <c r="S46" s="71">
        <f t="shared" si="7"/>
        <v>0</v>
      </c>
      <c r="T46" s="71">
        <f t="shared" si="8"/>
        <v>0</v>
      </c>
      <c r="U46" s="71">
        <f t="shared" si="9"/>
        <v>7</v>
      </c>
      <c r="V46" s="71">
        <f t="shared" si="10"/>
        <v>0</v>
      </c>
      <c r="W46" s="71">
        <f t="shared" si="11"/>
        <v>0</v>
      </c>
      <c r="X46" s="71">
        <f t="shared" si="12"/>
        <v>0</v>
      </c>
      <c r="Y46" s="71">
        <f t="shared" si="3"/>
        <v>7</v>
      </c>
      <c r="Z46" s="70"/>
    </row>
    <row r="47" spans="3:26" ht="15.75" thickBot="1" x14ac:dyDescent="0.3">
      <c r="C47" s="5" t="s">
        <v>195</v>
      </c>
      <c r="D47" s="26"/>
      <c r="E47" s="26" t="str">
        <f t="shared" si="0"/>
        <v/>
      </c>
      <c r="F47" s="57">
        <v>1</v>
      </c>
      <c r="G47" s="2" t="s">
        <v>19</v>
      </c>
      <c r="H47" s="58">
        <f t="shared" si="13"/>
        <v>7</v>
      </c>
      <c r="I47" s="59">
        <v>2</v>
      </c>
      <c r="J47" s="70"/>
      <c r="K47" s="70" t="s">
        <v>195</v>
      </c>
      <c r="L47" s="70"/>
      <c r="M47" s="70"/>
      <c r="N47" s="70"/>
      <c r="O47" s="70"/>
      <c r="P47" s="71">
        <f t="shared" si="5"/>
        <v>1</v>
      </c>
      <c r="Q47" s="71">
        <f t="shared" si="2"/>
        <v>0</v>
      </c>
      <c r="R47" s="71">
        <f t="shared" si="6"/>
        <v>0</v>
      </c>
      <c r="S47" s="71">
        <f t="shared" si="7"/>
        <v>0</v>
      </c>
      <c r="T47" s="71">
        <f t="shared" si="8"/>
        <v>0</v>
      </c>
      <c r="U47" s="71">
        <f t="shared" si="9"/>
        <v>7</v>
      </c>
      <c r="V47" s="71">
        <f t="shared" si="10"/>
        <v>0</v>
      </c>
      <c r="W47" s="71">
        <f t="shared" si="11"/>
        <v>0</v>
      </c>
      <c r="X47" s="71">
        <f t="shared" si="12"/>
        <v>0</v>
      </c>
      <c r="Y47" s="71">
        <f t="shared" si="3"/>
        <v>7</v>
      </c>
      <c r="Z47" s="70"/>
    </row>
    <row r="48" spans="3:26" ht="15.75" thickBot="1" x14ac:dyDescent="0.3">
      <c r="C48" s="5" t="s">
        <v>196</v>
      </c>
      <c r="D48" s="26"/>
      <c r="E48" s="26" t="str">
        <f t="shared" si="0"/>
        <v/>
      </c>
      <c r="F48" s="57">
        <v>1</v>
      </c>
      <c r="G48" s="2" t="s">
        <v>19</v>
      </c>
      <c r="H48" s="58">
        <f t="shared" si="13"/>
        <v>7</v>
      </c>
      <c r="I48" s="59">
        <v>5</v>
      </c>
      <c r="J48" s="70"/>
      <c r="K48" s="70" t="s">
        <v>196</v>
      </c>
      <c r="L48" s="70"/>
      <c r="M48" s="70"/>
      <c r="N48" s="70"/>
      <c r="O48" s="70"/>
      <c r="P48" s="71">
        <f t="shared" si="5"/>
        <v>1</v>
      </c>
      <c r="Q48" s="71">
        <f t="shared" si="2"/>
        <v>0</v>
      </c>
      <c r="R48" s="71">
        <f t="shared" si="6"/>
        <v>0</v>
      </c>
      <c r="S48" s="71">
        <f t="shared" si="7"/>
        <v>0</v>
      </c>
      <c r="T48" s="71">
        <f t="shared" si="8"/>
        <v>0</v>
      </c>
      <c r="U48" s="71">
        <f t="shared" si="9"/>
        <v>7</v>
      </c>
      <c r="V48" s="71">
        <f t="shared" si="10"/>
        <v>0</v>
      </c>
      <c r="W48" s="71">
        <f t="shared" si="11"/>
        <v>0</v>
      </c>
      <c r="X48" s="71">
        <f t="shared" si="12"/>
        <v>0</v>
      </c>
      <c r="Y48" s="71">
        <f t="shared" si="3"/>
        <v>7</v>
      </c>
      <c r="Z48" s="70"/>
    </row>
    <row r="49" spans="3:26" ht="15.75" thickBot="1" x14ac:dyDescent="0.3">
      <c r="C49" s="5" t="s">
        <v>197</v>
      </c>
      <c r="D49" s="26"/>
      <c r="E49" s="26" t="str">
        <f t="shared" si="0"/>
        <v/>
      </c>
      <c r="F49" s="57">
        <v>1</v>
      </c>
      <c r="G49" s="2" t="s">
        <v>19</v>
      </c>
      <c r="H49" s="58">
        <f t="shared" si="13"/>
        <v>7</v>
      </c>
      <c r="I49" s="59">
        <v>5</v>
      </c>
      <c r="J49" s="70"/>
      <c r="K49" s="70" t="s">
        <v>197</v>
      </c>
      <c r="L49" s="70"/>
      <c r="M49" s="70"/>
      <c r="N49" s="70"/>
      <c r="O49" s="70"/>
      <c r="P49" s="71">
        <f t="shared" si="5"/>
        <v>1</v>
      </c>
      <c r="Q49" s="71">
        <f t="shared" si="2"/>
        <v>0</v>
      </c>
      <c r="R49" s="71">
        <f t="shared" si="6"/>
        <v>0</v>
      </c>
      <c r="S49" s="71">
        <f t="shared" si="7"/>
        <v>0</v>
      </c>
      <c r="T49" s="71">
        <f t="shared" si="8"/>
        <v>0</v>
      </c>
      <c r="U49" s="71">
        <f t="shared" si="9"/>
        <v>7</v>
      </c>
      <c r="V49" s="71">
        <f t="shared" si="10"/>
        <v>0</v>
      </c>
      <c r="W49" s="71">
        <f t="shared" si="11"/>
        <v>0</v>
      </c>
      <c r="X49" s="71">
        <f t="shared" si="12"/>
        <v>0</v>
      </c>
      <c r="Y49" s="71">
        <f t="shared" si="3"/>
        <v>7</v>
      </c>
      <c r="Z49" s="70"/>
    </row>
    <row r="50" spans="3:26" ht="15.75" thickBot="1" x14ac:dyDescent="0.3">
      <c r="C50" s="5" t="s">
        <v>198</v>
      </c>
      <c r="D50" s="26"/>
      <c r="E50" s="26" t="str">
        <f t="shared" si="0"/>
        <v/>
      </c>
      <c r="F50" s="57">
        <v>1</v>
      </c>
      <c r="G50" s="2" t="s">
        <v>19</v>
      </c>
      <c r="H50" s="58">
        <f t="shared" si="13"/>
        <v>7</v>
      </c>
      <c r="I50" s="59">
        <v>5</v>
      </c>
      <c r="J50" s="70"/>
      <c r="K50" s="70" t="s">
        <v>198</v>
      </c>
      <c r="L50" s="70"/>
      <c r="M50" s="70"/>
      <c r="N50" s="70"/>
      <c r="O50" s="70"/>
      <c r="P50" s="71">
        <f t="shared" si="5"/>
        <v>1</v>
      </c>
      <c r="Q50" s="71">
        <f t="shared" si="2"/>
        <v>0</v>
      </c>
      <c r="R50" s="71">
        <f t="shared" si="6"/>
        <v>0</v>
      </c>
      <c r="S50" s="71">
        <f t="shared" si="7"/>
        <v>0</v>
      </c>
      <c r="T50" s="71">
        <f t="shared" si="8"/>
        <v>0</v>
      </c>
      <c r="U50" s="71">
        <f t="shared" si="9"/>
        <v>7</v>
      </c>
      <c r="V50" s="71">
        <f t="shared" si="10"/>
        <v>0</v>
      </c>
      <c r="W50" s="71">
        <f t="shared" si="11"/>
        <v>0</v>
      </c>
      <c r="X50" s="71">
        <f t="shared" si="12"/>
        <v>0</v>
      </c>
      <c r="Y50" s="71">
        <f t="shared" si="3"/>
        <v>7</v>
      </c>
      <c r="Z50" s="70"/>
    </row>
    <row r="51" spans="3:26" ht="15.75" thickBot="1" x14ac:dyDescent="0.3">
      <c r="C51" s="5" t="s">
        <v>199</v>
      </c>
      <c r="D51" s="26"/>
      <c r="E51" s="26" t="str">
        <f t="shared" si="0"/>
        <v/>
      </c>
      <c r="F51" s="57">
        <v>1</v>
      </c>
      <c r="G51" s="2" t="s">
        <v>19</v>
      </c>
      <c r="H51" s="58">
        <f t="shared" si="13"/>
        <v>7</v>
      </c>
      <c r="I51" s="59">
        <v>5</v>
      </c>
      <c r="J51" s="70"/>
      <c r="K51" s="70" t="s">
        <v>199</v>
      </c>
      <c r="L51" s="70"/>
      <c r="M51" s="70"/>
      <c r="N51" s="70"/>
      <c r="O51" s="70"/>
      <c r="P51" s="71">
        <f t="shared" si="5"/>
        <v>1</v>
      </c>
      <c r="Q51" s="71">
        <f t="shared" si="2"/>
        <v>0</v>
      </c>
      <c r="R51" s="71">
        <f t="shared" si="6"/>
        <v>0</v>
      </c>
      <c r="S51" s="71">
        <f t="shared" si="7"/>
        <v>0</v>
      </c>
      <c r="T51" s="71">
        <f t="shared" si="8"/>
        <v>0</v>
      </c>
      <c r="U51" s="71">
        <f t="shared" si="9"/>
        <v>7</v>
      </c>
      <c r="V51" s="71">
        <f t="shared" si="10"/>
        <v>0</v>
      </c>
      <c r="W51" s="71">
        <f t="shared" si="11"/>
        <v>0</v>
      </c>
      <c r="X51" s="71">
        <f t="shared" si="12"/>
        <v>0</v>
      </c>
      <c r="Y51" s="71">
        <f t="shared" si="3"/>
        <v>7</v>
      </c>
      <c r="Z51" s="70"/>
    </row>
    <row r="52" spans="3:26" ht="15.75" thickBot="1" x14ac:dyDescent="0.3">
      <c r="C52" s="5" t="s">
        <v>200</v>
      </c>
      <c r="D52" s="26"/>
      <c r="E52" s="26" t="str">
        <f t="shared" si="0"/>
        <v/>
      </c>
      <c r="F52" s="57">
        <v>1</v>
      </c>
      <c r="G52" s="2" t="s">
        <v>19</v>
      </c>
      <c r="H52" s="58">
        <f t="shared" si="13"/>
        <v>7</v>
      </c>
      <c r="I52" s="59">
        <v>1</v>
      </c>
      <c r="J52" s="70"/>
      <c r="K52" s="70" t="s">
        <v>200</v>
      </c>
      <c r="L52" s="70"/>
      <c r="M52" s="70"/>
      <c r="N52" s="70"/>
      <c r="O52" s="70"/>
      <c r="P52" s="71">
        <f t="shared" si="5"/>
        <v>1</v>
      </c>
      <c r="Q52" s="71">
        <f t="shared" si="2"/>
        <v>0</v>
      </c>
      <c r="R52" s="71">
        <f t="shared" si="6"/>
        <v>0</v>
      </c>
      <c r="S52" s="71">
        <f t="shared" si="7"/>
        <v>0</v>
      </c>
      <c r="T52" s="71">
        <f t="shared" si="8"/>
        <v>0</v>
      </c>
      <c r="U52" s="71">
        <f t="shared" si="9"/>
        <v>7</v>
      </c>
      <c r="V52" s="71">
        <f t="shared" si="10"/>
        <v>0</v>
      </c>
      <c r="W52" s="71">
        <f t="shared" si="11"/>
        <v>0</v>
      </c>
      <c r="X52" s="71">
        <f t="shared" si="12"/>
        <v>0</v>
      </c>
      <c r="Y52" s="71">
        <f t="shared" si="3"/>
        <v>7</v>
      </c>
      <c r="Z52" s="70"/>
    </row>
    <row r="53" spans="3:26" ht="15.75" thickBot="1" x14ac:dyDescent="0.3">
      <c r="C53" s="5" t="s">
        <v>201</v>
      </c>
      <c r="D53" s="26"/>
      <c r="E53" s="26" t="str">
        <f t="shared" si="0"/>
        <v/>
      </c>
      <c r="F53" s="57">
        <v>1</v>
      </c>
      <c r="G53" s="2" t="s">
        <v>6</v>
      </c>
      <c r="H53" s="58">
        <f t="shared" si="13"/>
        <v>30</v>
      </c>
      <c r="I53" s="59">
        <v>15</v>
      </c>
      <c r="J53" s="70"/>
      <c r="K53" s="70" t="s">
        <v>201</v>
      </c>
      <c r="L53" s="70"/>
      <c r="M53" s="70"/>
      <c r="N53" s="70"/>
      <c r="O53" s="70"/>
      <c r="P53" s="71">
        <f t="shared" si="5"/>
        <v>0</v>
      </c>
      <c r="Q53" s="71">
        <f t="shared" si="2"/>
        <v>1</v>
      </c>
      <c r="R53" s="71">
        <f t="shared" si="6"/>
        <v>0</v>
      </c>
      <c r="S53" s="71">
        <f t="shared" si="7"/>
        <v>0</v>
      </c>
      <c r="T53" s="71">
        <f t="shared" si="8"/>
        <v>0</v>
      </c>
      <c r="U53" s="71">
        <f t="shared" si="9"/>
        <v>0</v>
      </c>
      <c r="V53" s="71">
        <f t="shared" si="10"/>
        <v>30</v>
      </c>
      <c r="W53" s="71">
        <f t="shared" si="11"/>
        <v>0</v>
      </c>
      <c r="X53" s="71">
        <f t="shared" si="12"/>
        <v>0</v>
      </c>
      <c r="Y53" s="71">
        <f t="shared" si="3"/>
        <v>30</v>
      </c>
      <c r="Z53" s="70"/>
    </row>
    <row r="54" spans="3:26" ht="15.75" thickBot="1" x14ac:dyDescent="0.3">
      <c r="C54" s="61"/>
      <c r="D54" s="54"/>
      <c r="E54" s="54" t="str">
        <f t="shared" si="0"/>
        <v/>
      </c>
      <c r="F54" s="60"/>
      <c r="G54" s="8"/>
      <c r="H54" s="9" t="str">
        <f t="shared" si="13"/>
        <v/>
      </c>
      <c r="I54" s="9" t="str">
        <f>IF(Y54&lt;0,"Z4","")</f>
        <v/>
      </c>
      <c r="J54" s="70"/>
      <c r="K54" s="70"/>
      <c r="L54" s="70"/>
      <c r="M54" s="70"/>
      <c r="N54" s="70"/>
      <c r="O54" s="70"/>
      <c r="P54" s="71">
        <f t="shared" si="5"/>
        <v>0</v>
      </c>
      <c r="Q54" s="71">
        <f t="shared" si="2"/>
        <v>0</v>
      </c>
      <c r="R54" s="71">
        <f t="shared" si="6"/>
        <v>0</v>
      </c>
      <c r="S54" s="71">
        <f t="shared" si="7"/>
        <v>0</v>
      </c>
      <c r="T54" s="71">
        <f t="shared" si="8"/>
        <v>0</v>
      </c>
      <c r="U54" s="71">
        <f t="shared" si="9"/>
        <v>0</v>
      </c>
      <c r="V54" s="71">
        <f t="shared" si="10"/>
        <v>0</v>
      </c>
      <c r="W54" s="71">
        <f t="shared" si="11"/>
        <v>0</v>
      </c>
      <c r="X54" s="71">
        <f t="shared" si="12"/>
        <v>0</v>
      </c>
      <c r="Y54" s="71">
        <f t="shared" si="3"/>
        <v>0</v>
      </c>
      <c r="Z54" s="70"/>
    </row>
    <row r="55" spans="3:26" ht="15.75" thickBot="1" x14ac:dyDescent="0.3">
      <c r="C55" s="5" t="s">
        <v>170</v>
      </c>
      <c r="D55" s="15"/>
      <c r="E55" s="26" t="str">
        <f t="shared" si="0"/>
        <v/>
      </c>
      <c r="F55" s="57">
        <v>1</v>
      </c>
      <c r="G55" s="2" t="s">
        <v>19</v>
      </c>
      <c r="H55" s="58">
        <f t="shared" si="13"/>
        <v>7</v>
      </c>
      <c r="I55" s="59">
        <v>20</v>
      </c>
      <c r="J55" s="70"/>
      <c r="K55" s="70" t="s">
        <v>170</v>
      </c>
      <c r="L55" s="70"/>
      <c r="M55" s="70"/>
      <c r="N55" s="70"/>
      <c r="O55" s="70"/>
      <c r="P55" s="71">
        <f t="shared" si="5"/>
        <v>1</v>
      </c>
      <c r="Q55" s="71">
        <f t="shared" si="2"/>
        <v>0</v>
      </c>
      <c r="R55" s="71">
        <f t="shared" si="6"/>
        <v>0</v>
      </c>
      <c r="S55" s="71">
        <f t="shared" si="7"/>
        <v>0</v>
      </c>
      <c r="T55" s="71">
        <f t="shared" si="8"/>
        <v>0</v>
      </c>
      <c r="U55" s="71">
        <f t="shared" si="9"/>
        <v>7</v>
      </c>
      <c r="V55" s="71">
        <f t="shared" si="10"/>
        <v>0</v>
      </c>
      <c r="W55" s="71">
        <f t="shared" si="11"/>
        <v>0</v>
      </c>
      <c r="X55" s="71">
        <f t="shared" si="12"/>
        <v>0</v>
      </c>
      <c r="Y55" s="71">
        <f t="shared" si="3"/>
        <v>7</v>
      </c>
      <c r="Z55" s="70"/>
    </row>
    <row r="56" spans="3:26" ht="15.75" thickBot="1" x14ac:dyDescent="0.3">
      <c r="C56" s="5" t="s">
        <v>171</v>
      </c>
      <c r="D56" s="15"/>
      <c r="E56" s="26" t="str">
        <f>IF(OR($D56="",$H56=""),"",$D56+$H56)</f>
        <v/>
      </c>
      <c r="F56" s="57">
        <v>1</v>
      </c>
      <c r="G56" s="2" t="s">
        <v>19</v>
      </c>
      <c r="H56" s="58">
        <f t="shared" si="13"/>
        <v>7</v>
      </c>
      <c r="I56" s="59">
        <v>5</v>
      </c>
      <c r="J56" s="70"/>
      <c r="K56" s="70" t="s">
        <v>171</v>
      </c>
      <c r="L56" s="70"/>
      <c r="M56" s="70"/>
      <c r="N56" s="70"/>
      <c r="O56" s="70"/>
      <c r="P56" s="71">
        <f t="shared" si="5"/>
        <v>1</v>
      </c>
      <c r="Q56" s="71">
        <f t="shared" si="2"/>
        <v>0</v>
      </c>
      <c r="R56" s="71">
        <f t="shared" si="6"/>
        <v>0</v>
      </c>
      <c r="S56" s="71">
        <f t="shared" si="7"/>
        <v>0</v>
      </c>
      <c r="T56" s="71">
        <f t="shared" si="8"/>
        <v>0</v>
      </c>
      <c r="U56" s="71">
        <f t="shared" si="9"/>
        <v>7</v>
      </c>
      <c r="V56" s="71">
        <f t="shared" si="10"/>
        <v>0</v>
      </c>
      <c r="W56" s="71">
        <f t="shared" si="11"/>
        <v>0</v>
      </c>
      <c r="X56" s="71">
        <f t="shared" si="12"/>
        <v>0</v>
      </c>
      <c r="Y56" s="71">
        <f t="shared" si="3"/>
        <v>7</v>
      </c>
      <c r="Z56" s="70"/>
    </row>
    <row r="57" spans="3:26" ht="15.75" thickBot="1" x14ac:dyDescent="0.3">
      <c r="C57" s="5" t="s">
        <v>172</v>
      </c>
      <c r="D57" s="15"/>
      <c r="E57" s="26" t="str">
        <f t="shared" si="0"/>
        <v/>
      </c>
      <c r="F57" s="57">
        <v>1</v>
      </c>
      <c r="G57" s="2" t="s">
        <v>19</v>
      </c>
      <c r="H57" s="58">
        <f t="shared" si="13"/>
        <v>7</v>
      </c>
      <c r="I57" s="59">
        <v>1</v>
      </c>
      <c r="J57" s="70"/>
      <c r="K57" s="70" t="s">
        <v>172</v>
      </c>
      <c r="L57" s="70"/>
      <c r="M57" s="70"/>
      <c r="N57" s="70"/>
      <c r="O57" s="70"/>
      <c r="P57" s="71">
        <f t="shared" si="5"/>
        <v>1</v>
      </c>
      <c r="Q57" s="71">
        <f t="shared" si="2"/>
        <v>0</v>
      </c>
      <c r="R57" s="71">
        <f t="shared" si="6"/>
        <v>0</v>
      </c>
      <c r="S57" s="71">
        <f t="shared" si="7"/>
        <v>0</v>
      </c>
      <c r="T57" s="71">
        <f t="shared" si="8"/>
        <v>0</v>
      </c>
      <c r="U57" s="71">
        <f t="shared" si="9"/>
        <v>7</v>
      </c>
      <c r="V57" s="71">
        <f t="shared" si="10"/>
        <v>0</v>
      </c>
      <c r="W57" s="71">
        <f t="shared" si="11"/>
        <v>0</v>
      </c>
      <c r="X57" s="71">
        <f t="shared" si="12"/>
        <v>0</v>
      </c>
      <c r="Y57" s="71">
        <f t="shared" si="3"/>
        <v>7</v>
      </c>
      <c r="Z57" s="70"/>
    </row>
    <row r="58" spans="3:26" ht="15.75" thickBot="1" x14ac:dyDescent="0.3">
      <c r="C58" s="5" t="s">
        <v>173</v>
      </c>
      <c r="D58" s="15"/>
      <c r="E58" s="26" t="str">
        <f t="shared" si="0"/>
        <v/>
      </c>
      <c r="F58" s="57">
        <v>1</v>
      </c>
      <c r="G58" s="2" t="s">
        <v>19</v>
      </c>
      <c r="H58" s="58">
        <f t="shared" si="13"/>
        <v>7</v>
      </c>
      <c r="I58" s="59">
        <v>5</v>
      </c>
      <c r="J58" s="70"/>
      <c r="K58" s="70" t="s">
        <v>173</v>
      </c>
      <c r="L58" s="70"/>
      <c r="M58" s="70"/>
      <c r="N58" s="70"/>
      <c r="O58" s="70"/>
      <c r="P58" s="71">
        <f t="shared" si="5"/>
        <v>1</v>
      </c>
      <c r="Q58" s="71">
        <f t="shared" si="2"/>
        <v>0</v>
      </c>
      <c r="R58" s="71">
        <f t="shared" si="6"/>
        <v>0</v>
      </c>
      <c r="S58" s="71">
        <f t="shared" si="7"/>
        <v>0</v>
      </c>
      <c r="T58" s="71">
        <f t="shared" si="8"/>
        <v>0</v>
      </c>
      <c r="U58" s="71">
        <f t="shared" si="9"/>
        <v>7</v>
      </c>
      <c r="V58" s="71">
        <f t="shared" si="10"/>
        <v>0</v>
      </c>
      <c r="W58" s="71">
        <f t="shared" si="11"/>
        <v>0</v>
      </c>
      <c r="X58" s="71">
        <f t="shared" si="12"/>
        <v>0</v>
      </c>
      <c r="Y58" s="71">
        <f t="shared" si="3"/>
        <v>7</v>
      </c>
      <c r="Z58" s="70"/>
    </row>
    <row r="59" spans="3:26" ht="15.75" thickBot="1" x14ac:dyDescent="0.3">
      <c r="C59" s="5" t="s">
        <v>174</v>
      </c>
      <c r="D59" s="15"/>
      <c r="E59" s="26" t="str">
        <f t="shared" si="0"/>
        <v/>
      </c>
      <c r="F59" s="57">
        <v>1</v>
      </c>
      <c r="G59" s="2" t="s">
        <v>19</v>
      </c>
      <c r="H59" s="58">
        <f t="shared" si="13"/>
        <v>7</v>
      </c>
      <c r="I59" s="59">
        <v>2</v>
      </c>
      <c r="J59" s="70"/>
      <c r="K59" s="70" t="s">
        <v>174</v>
      </c>
      <c r="L59" s="70"/>
      <c r="M59" s="70"/>
      <c r="N59" s="70"/>
      <c r="O59" s="70"/>
      <c r="P59" s="71">
        <f t="shared" si="5"/>
        <v>1</v>
      </c>
      <c r="Q59" s="71">
        <f t="shared" si="2"/>
        <v>0</v>
      </c>
      <c r="R59" s="71">
        <f t="shared" si="6"/>
        <v>0</v>
      </c>
      <c r="S59" s="71">
        <f t="shared" si="7"/>
        <v>0</v>
      </c>
      <c r="T59" s="71">
        <f t="shared" si="8"/>
        <v>0</v>
      </c>
      <c r="U59" s="71">
        <f t="shared" si="9"/>
        <v>7</v>
      </c>
      <c r="V59" s="71">
        <f t="shared" si="10"/>
        <v>0</v>
      </c>
      <c r="W59" s="71">
        <f t="shared" si="11"/>
        <v>0</v>
      </c>
      <c r="X59" s="71">
        <f t="shared" si="12"/>
        <v>0</v>
      </c>
      <c r="Y59" s="71">
        <f t="shared" si="3"/>
        <v>7</v>
      </c>
      <c r="Z59" s="70"/>
    </row>
    <row r="60" spans="3:26" ht="15.75" thickBot="1" x14ac:dyDescent="0.3">
      <c r="C60" s="5" t="s">
        <v>175</v>
      </c>
      <c r="D60" s="15"/>
      <c r="E60" s="26" t="str">
        <f t="shared" si="0"/>
        <v/>
      </c>
      <c r="F60" s="57">
        <v>1</v>
      </c>
      <c r="G60" s="2" t="s">
        <v>19</v>
      </c>
      <c r="H60" s="58">
        <f t="shared" si="13"/>
        <v>7</v>
      </c>
      <c r="I60" s="59">
        <v>20</v>
      </c>
      <c r="J60" s="70"/>
      <c r="K60" s="70" t="s">
        <v>175</v>
      </c>
      <c r="L60" s="70"/>
      <c r="M60" s="70"/>
      <c r="N60" s="70"/>
      <c r="O60" s="70"/>
      <c r="P60" s="71">
        <f t="shared" si="5"/>
        <v>1</v>
      </c>
      <c r="Q60" s="71">
        <f t="shared" si="2"/>
        <v>0</v>
      </c>
      <c r="R60" s="71">
        <f t="shared" si="6"/>
        <v>0</v>
      </c>
      <c r="S60" s="71">
        <f t="shared" si="7"/>
        <v>0</v>
      </c>
      <c r="T60" s="71">
        <f t="shared" si="8"/>
        <v>0</v>
      </c>
      <c r="U60" s="71">
        <f t="shared" si="9"/>
        <v>7</v>
      </c>
      <c r="V60" s="71">
        <f t="shared" si="10"/>
        <v>0</v>
      </c>
      <c r="W60" s="71">
        <f t="shared" si="11"/>
        <v>0</v>
      </c>
      <c r="X60" s="71">
        <f t="shared" si="12"/>
        <v>0</v>
      </c>
      <c r="Y60" s="71">
        <f t="shared" si="3"/>
        <v>7</v>
      </c>
      <c r="Z60" s="70"/>
    </row>
    <row r="61" spans="3:26" ht="15.75" thickBot="1" x14ac:dyDescent="0.3">
      <c r="C61" s="5" t="s">
        <v>176</v>
      </c>
      <c r="D61" s="15"/>
      <c r="E61" s="26" t="str">
        <f t="shared" si="0"/>
        <v/>
      </c>
      <c r="F61" s="57">
        <v>0.5</v>
      </c>
      <c r="G61" s="2" t="s">
        <v>6</v>
      </c>
      <c r="H61" s="58">
        <f t="shared" si="13"/>
        <v>15</v>
      </c>
      <c r="I61" s="59">
        <v>20</v>
      </c>
      <c r="J61" s="70"/>
      <c r="K61" s="70" t="s">
        <v>176</v>
      </c>
      <c r="L61" s="70"/>
      <c r="M61" s="70"/>
      <c r="N61" s="70"/>
      <c r="O61" s="70"/>
      <c r="P61" s="71">
        <f t="shared" si="5"/>
        <v>0</v>
      </c>
      <c r="Q61" s="71">
        <f t="shared" si="2"/>
        <v>1</v>
      </c>
      <c r="R61" s="71">
        <f t="shared" si="6"/>
        <v>0</v>
      </c>
      <c r="S61" s="71">
        <f t="shared" si="7"/>
        <v>0</v>
      </c>
      <c r="T61" s="71">
        <f t="shared" si="8"/>
        <v>0</v>
      </c>
      <c r="U61" s="71">
        <f t="shared" si="9"/>
        <v>0</v>
      </c>
      <c r="V61" s="71">
        <f t="shared" si="10"/>
        <v>15</v>
      </c>
      <c r="W61" s="71">
        <f t="shared" si="11"/>
        <v>0</v>
      </c>
      <c r="X61" s="71">
        <f t="shared" si="12"/>
        <v>0</v>
      </c>
      <c r="Y61" s="71">
        <f t="shared" si="3"/>
        <v>15</v>
      </c>
      <c r="Z61" s="70"/>
    </row>
    <row r="62" spans="3:26" ht="15.75" thickBot="1" x14ac:dyDescent="0.3">
      <c r="C62" s="5" t="s">
        <v>177</v>
      </c>
      <c r="D62" s="15"/>
      <c r="E62" s="26" t="str">
        <f t="shared" si="0"/>
        <v/>
      </c>
      <c r="F62" s="57">
        <v>0.5</v>
      </c>
      <c r="G62" s="2" t="s">
        <v>6</v>
      </c>
      <c r="H62" s="58">
        <f t="shared" si="13"/>
        <v>15</v>
      </c>
      <c r="I62" s="59">
        <v>10</v>
      </c>
      <c r="J62" s="70"/>
      <c r="K62" s="70" t="s">
        <v>177</v>
      </c>
      <c r="L62" s="70"/>
      <c r="M62" s="70"/>
      <c r="N62" s="70"/>
      <c r="O62" s="70"/>
      <c r="P62" s="71">
        <f t="shared" si="5"/>
        <v>0</v>
      </c>
      <c r="Q62" s="71">
        <f t="shared" si="2"/>
        <v>1</v>
      </c>
      <c r="R62" s="71">
        <f t="shared" si="6"/>
        <v>0</v>
      </c>
      <c r="S62" s="71">
        <f t="shared" si="7"/>
        <v>0</v>
      </c>
      <c r="T62" s="71">
        <f t="shared" si="8"/>
        <v>0</v>
      </c>
      <c r="U62" s="71">
        <f t="shared" si="9"/>
        <v>0</v>
      </c>
      <c r="V62" s="71">
        <f t="shared" si="10"/>
        <v>15</v>
      </c>
      <c r="W62" s="71">
        <f t="shared" si="11"/>
        <v>0</v>
      </c>
      <c r="X62" s="71">
        <f t="shared" si="12"/>
        <v>0</v>
      </c>
      <c r="Y62" s="71">
        <f t="shared" si="3"/>
        <v>15</v>
      </c>
      <c r="Z62" s="70"/>
    </row>
    <row r="63" spans="3:26" ht="15.75" thickBot="1" x14ac:dyDescent="0.3">
      <c r="C63" s="5" t="s">
        <v>178</v>
      </c>
      <c r="D63" s="15"/>
      <c r="E63" s="26" t="str">
        <f t="shared" si="0"/>
        <v/>
      </c>
      <c r="F63" s="57">
        <v>1</v>
      </c>
      <c r="G63" s="2" t="s">
        <v>19</v>
      </c>
      <c r="H63" s="58">
        <f t="shared" si="13"/>
        <v>7</v>
      </c>
      <c r="I63" s="59">
        <v>2</v>
      </c>
      <c r="J63" s="70"/>
      <c r="K63" s="70" t="s">
        <v>178</v>
      </c>
      <c r="L63" s="70"/>
      <c r="M63" s="70"/>
      <c r="N63" s="70"/>
      <c r="O63" s="70"/>
      <c r="P63" s="71">
        <f t="shared" si="5"/>
        <v>1</v>
      </c>
      <c r="Q63" s="71">
        <f t="shared" si="2"/>
        <v>0</v>
      </c>
      <c r="R63" s="71">
        <f t="shared" si="6"/>
        <v>0</v>
      </c>
      <c r="S63" s="71">
        <f t="shared" si="7"/>
        <v>0</v>
      </c>
      <c r="T63" s="71">
        <f t="shared" si="8"/>
        <v>0</v>
      </c>
      <c r="U63" s="71">
        <f t="shared" si="9"/>
        <v>7</v>
      </c>
      <c r="V63" s="71">
        <f t="shared" si="10"/>
        <v>0</v>
      </c>
      <c r="W63" s="71">
        <f t="shared" si="11"/>
        <v>0</v>
      </c>
      <c r="X63" s="71">
        <f t="shared" si="12"/>
        <v>0</v>
      </c>
      <c r="Y63" s="71">
        <f t="shared" si="3"/>
        <v>7</v>
      </c>
      <c r="Z63" s="70"/>
    </row>
    <row r="64" spans="3:26" ht="15.75" thickBot="1" x14ac:dyDescent="0.3">
      <c r="C64" s="5" t="s">
        <v>179</v>
      </c>
      <c r="D64" s="26"/>
      <c r="E64" s="26" t="str">
        <f t="shared" si="0"/>
        <v/>
      </c>
      <c r="F64" s="57">
        <v>1</v>
      </c>
      <c r="G64" s="2" t="s">
        <v>19</v>
      </c>
      <c r="H64" s="58">
        <f t="shared" si="13"/>
        <v>7</v>
      </c>
      <c r="I64" s="59">
        <v>2</v>
      </c>
      <c r="J64" s="70"/>
      <c r="K64" s="70" t="s">
        <v>179</v>
      </c>
      <c r="L64" s="70"/>
      <c r="M64" s="70"/>
      <c r="N64" s="70"/>
      <c r="O64" s="70"/>
      <c r="P64" s="71">
        <f t="shared" si="5"/>
        <v>1</v>
      </c>
      <c r="Q64" s="71">
        <f t="shared" si="2"/>
        <v>0</v>
      </c>
      <c r="R64" s="71">
        <f t="shared" si="6"/>
        <v>0</v>
      </c>
      <c r="S64" s="71">
        <f t="shared" si="7"/>
        <v>0</v>
      </c>
      <c r="T64" s="71">
        <f t="shared" si="8"/>
        <v>0</v>
      </c>
      <c r="U64" s="71">
        <f t="shared" si="9"/>
        <v>7</v>
      </c>
      <c r="V64" s="71">
        <f t="shared" si="10"/>
        <v>0</v>
      </c>
      <c r="W64" s="71">
        <f t="shared" si="11"/>
        <v>0</v>
      </c>
      <c r="X64" s="71">
        <f t="shared" si="12"/>
        <v>0</v>
      </c>
      <c r="Y64" s="71">
        <f t="shared" si="3"/>
        <v>7</v>
      </c>
      <c r="Z64" s="70"/>
    </row>
    <row r="65" spans="3:26" ht="15.75" thickBot="1" x14ac:dyDescent="0.3">
      <c r="C65" s="5" t="s">
        <v>180</v>
      </c>
      <c r="D65" s="26"/>
      <c r="E65" s="26" t="str">
        <f t="shared" si="0"/>
        <v/>
      </c>
      <c r="F65" s="57">
        <v>1</v>
      </c>
      <c r="G65" s="2" t="s">
        <v>19</v>
      </c>
      <c r="H65" s="58">
        <f t="shared" si="13"/>
        <v>7</v>
      </c>
      <c r="I65" s="59">
        <v>5</v>
      </c>
      <c r="J65" s="70"/>
      <c r="K65" s="70" t="s">
        <v>180</v>
      </c>
      <c r="L65" s="70"/>
      <c r="M65" s="70"/>
      <c r="N65" s="70"/>
      <c r="O65" s="70"/>
      <c r="P65" s="71">
        <f t="shared" si="5"/>
        <v>1</v>
      </c>
      <c r="Q65" s="71">
        <f t="shared" si="2"/>
        <v>0</v>
      </c>
      <c r="R65" s="71">
        <f t="shared" si="6"/>
        <v>0</v>
      </c>
      <c r="S65" s="71">
        <f t="shared" si="7"/>
        <v>0</v>
      </c>
      <c r="T65" s="71">
        <f t="shared" si="8"/>
        <v>0</v>
      </c>
      <c r="U65" s="71">
        <f t="shared" si="9"/>
        <v>7</v>
      </c>
      <c r="V65" s="71">
        <f t="shared" si="10"/>
        <v>0</v>
      </c>
      <c r="W65" s="71">
        <f t="shared" si="11"/>
        <v>0</v>
      </c>
      <c r="X65" s="71">
        <f t="shared" si="12"/>
        <v>0</v>
      </c>
      <c r="Y65" s="71">
        <f t="shared" si="3"/>
        <v>7</v>
      </c>
      <c r="Z65" s="70"/>
    </row>
    <row r="66" spans="3:26" ht="15.75" thickBot="1" x14ac:dyDescent="0.3">
      <c r="C66" s="5" t="s">
        <v>181</v>
      </c>
      <c r="D66" s="26"/>
      <c r="E66" s="26" t="str">
        <f t="shared" si="0"/>
        <v/>
      </c>
      <c r="F66" s="57">
        <v>1</v>
      </c>
      <c r="G66" s="2" t="s">
        <v>19</v>
      </c>
      <c r="H66" s="58">
        <f t="shared" si="13"/>
        <v>7</v>
      </c>
      <c r="I66" s="59">
        <v>5</v>
      </c>
      <c r="J66" s="70"/>
      <c r="K66" s="70" t="s">
        <v>181</v>
      </c>
      <c r="L66" s="70"/>
      <c r="M66" s="70"/>
      <c r="N66" s="70"/>
      <c r="O66" s="70"/>
      <c r="P66" s="71">
        <f t="shared" si="5"/>
        <v>1</v>
      </c>
      <c r="Q66" s="71">
        <f t="shared" si="2"/>
        <v>0</v>
      </c>
      <c r="R66" s="71">
        <f t="shared" si="6"/>
        <v>0</v>
      </c>
      <c r="S66" s="71">
        <f t="shared" si="7"/>
        <v>0</v>
      </c>
      <c r="T66" s="71">
        <f t="shared" si="8"/>
        <v>0</v>
      </c>
      <c r="U66" s="71">
        <f t="shared" si="9"/>
        <v>7</v>
      </c>
      <c r="V66" s="71">
        <f t="shared" si="10"/>
        <v>0</v>
      </c>
      <c r="W66" s="71">
        <f t="shared" si="11"/>
        <v>0</v>
      </c>
      <c r="X66" s="71">
        <f t="shared" si="12"/>
        <v>0</v>
      </c>
      <c r="Y66" s="71">
        <f t="shared" si="3"/>
        <v>7</v>
      </c>
      <c r="Z66" s="70"/>
    </row>
    <row r="67" spans="3:26" ht="15.75" thickBot="1" x14ac:dyDescent="0.3">
      <c r="C67" s="5" t="s">
        <v>182</v>
      </c>
      <c r="D67" s="26"/>
      <c r="E67" s="26" t="str">
        <f t="shared" si="0"/>
        <v/>
      </c>
      <c r="F67" s="57">
        <v>1</v>
      </c>
      <c r="G67" s="2" t="s">
        <v>19</v>
      </c>
      <c r="H67" s="58">
        <f t="shared" si="13"/>
        <v>7</v>
      </c>
      <c r="I67" s="59">
        <v>5</v>
      </c>
      <c r="J67" s="70"/>
      <c r="K67" s="70" t="s">
        <v>182</v>
      </c>
      <c r="L67" s="70"/>
      <c r="M67" s="70"/>
      <c r="N67" s="70"/>
      <c r="O67" s="70"/>
      <c r="P67" s="71">
        <f t="shared" si="5"/>
        <v>1</v>
      </c>
      <c r="Q67" s="71">
        <f t="shared" si="2"/>
        <v>0</v>
      </c>
      <c r="R67" s="71">
        <f t="shared" si="6"/>
        <v>0</v>
      </c>
      <c r="S67" s="71">
        <f t="shared" si="7"/>
        <v>0</v>
      </c>
      <c r="T67" s="71">
        <f t="shared" si="8"/>
        <v>0</v>
      </c>
      <c r="U67" s="71">
        <f t="shared" si="9"/>
        <v>7</v>
      </c>
      <c r="V67" s="71">
        <f t="shared" si="10"/>
        <v>0</v>
      </c>
      <c r="W67" s="71">
        <f t="shared" si="11"/>
        <v>0</v>
      </c>
      <c r="X67" s="71">
        <f t="shared" si="12"/>
        <v>0</v>
      </c>
      <c r="Y67" s="71">
        <f t="shared" si="3"/>
        <v>7</v>
      </c>
      <c r="Z67" s="70"/>
    </row>
    <row r="68" spans="3:26" ht="15.75" thickBot="1" x14ac:dyDescent="0.3">
      <c r="C68" s="5" t="s">
        <v>183</v>
      </c>
      <c r="D68" s="26"/>
      <c r="E68" s="26" t="str">
        <f t="shared" ref="E68:E131" si="14">IF(OR($D68="",$H68=""),"",$D68+$H68)</f>
        <v/>
      </c>
      <c r="F68" s="57">
        <v>1</v>
      </c>
      <c r="G68" s="2" t="s">
        <v>19</v>
      </c>
      <c r="H68" s="58">
        <f t="shared" si="13"/>
        <v>7</v>
      </c>
      <c r="I68" s="59">
        <v>5</v>
      </c>
      <c r="J68" s="70"/>
      <c r="K68" s="70" t="s">
        <v>183</v>
      </c>
      <c r="L68" s="70"/>
      <c r="M68" s="70"/>
      <c r="N68" s="70"/>
      <c r="O68" s="70"/>
      <c r="P68" s="71">
        <f t="shared" si="5"/>
        <v>1</v>
      </c>
      <c r="Q68" s="71">
        <f t="shared" ref="Q68:Q131" si="15">IF($G68="Mois",1,0)</f>
        <v>0</v>
      </c>
      <c r="R68" s="71">
        <f t="shared" si="6"/>
        <v>0</v>
      </c>
      <c r="S68" s="71">
        <f t="shared" si="7"/>
        <v>0</v>
      </c>
      <c r="T68" s="71">
        <f t="shared" si="8"/>
        <v>0</v>
      </c>
      <c r="U68" s="71">
        <f t="shared" si="9"/>
        <v>7</v>
      </c>
      <c r="V68" s="71">
        <f t="shared" si="10"/>
        <v>0</v>
      </c>
      <c r="W68" s="71">
        <f t="shared" si="11"/>
        <v>0</v>
      </c>
      <c r="X68" s="71">
        <f t="shared" si="12"/>
        <v>0</v>
      </c>
      <c r="Y68" s="71">
        <f t="shared" ref="Y68:Y131" si="16">IF(AND(F68&gt;1,F68="Années"),"Erreur de saisie",ROUND(SUM($T68:$X68),0))</f>
        <v>7</v>
      </c>
      <c r="Z68" s="70"/>
    </row>
    <row r="69" spans="3:26" ht="15.75" thickBot="1" x14ac:dyDescent="0.3">
      <c r="C69" s="5" t="s">
        <v>184</v>
      </c>
      <c r="D69" s="26"/>
      <c r="E69" s="26" t="str">
        <f t="shared" si="14"/>
        <v/>
      </c>
      <c r="F69" s="57">
        <v>1</v>
      </c>
      <c r="G69" s="2" t="s">
        <v>19</v>
      </c>
      <c r="H69" s="58">
        <f t="shared" si="13"/>
        <v>7</v>
      </c>
      <c r="I69" s="59">
        <v>1</v>
      </c>
      <c r="J69" s="70"/>
      <c r="K69" s="70" t="s">
        <v>184</v>
      </c>
      <c r="L69" s="70"/>
      <c r="M69" s="70"/>
      <c r="N69" s="70"/>
      <c r="O69" s="70"/>
      <c r="P69" s="71">
        <f t="shared" ref="P69:P132" si="17">IF($G69="Semaine(s)",1,0)</f>
        <v>1</v>
      </c>
      <c r="Q69" s="71">
        <f t="shared" si="15"/>
        <v>0</v>
      </c>
      <c r="R69" s="71">
        <f t="shared" ref="R69:R132" si="18">IF($G69="Trimestre(s)",1,0)</f>
        <v>0</v>
      </c>
      <c r="S69" s="71">
        <f t="shared" ref="S69:S132" si="19">IF($G69="Année(s)",1,0)</f>
        <v>0</v>
      </c>
      <c r="T69" s="71">
        <f t="shared" ref="T69:T132" si="20">IF(O69=1,$F69*1,0)</f>
        <v>0</v>
      </c>
      <c r="U69" s="71">
        <f t="shared" ref="U69:U132" si="21">IF(P69=1,$F69*7,0)</f>
        <v>7</v>
      </c>
      <c r="V69" s="71">
        <f t="shared" ref="V69:V132" si="22">IF(Q69=1,$F69*30,0)</f>
        <v>0</v>
      </c>
      <c r="W69" s="71">
        <f t="shared" ref="W69:W132" si="23">IF(R69=1,$F69*90,0)</f>
        <v>0</v>
      </c>
      <c r="X69" s="71">
        <f t="shared" ref="X69:X132" si="24">IF(S69=1,$F69*365,0)</f>
        <v>0</v>
      </c>
      <c r="Y69" s="71">
        <f t="shared" si="16"/>
        <v>7</v>
      </c>
      <c r="Z69" s="70"/>
    </row>
    <row r="70" spans="3:26" ht="15.75" thickBot="1" x14ac:dyDescent="0.3">
      <c r="C70" s="5" t="s">
        <v>185</v>
      </c>
      <c r="D70" s="26"/>
      <c r="E70" s="26" t="str">
        <f t="shared" si="14"/>
        <v/>
      </c>
      <c r="F70" s="57">
        <v>1</v>
      </c>
      <c r="G70" s="2" t="s">
        <v>6</v>
      </c>
      <c r="H70" s="58">
        <f t="shared" si="13"/>
        <v>30</v>
      </c>
      <c r="I70" s="59">
        <v>15</v>
      </c>
      <c r="J70" s="70"/>
      <c r="K70" s="70" t="s">
        <v>185</v>
      </c>
      <c r="L70" s="70"/>
      <c r="M70" s="70"/>
      <c r="N70" s="70"/>
      <c r="O70" s="70"/>
      <c r="P70" s="71">
        <f t="shared" si="17"/>
        <v>0</v>
      </c>
      <c r="Q70" s="71">
        <f t="shared" si="15"/>
        <v>1</v>
      </c>
      <c r="R70" s="71">
        <f t="shared" si="18"/>
        <v>0</v>
      </c>
      <c r="S70" s="71">
        <f t="shared" si="19"/>
        <v>0</v>
      </c>
      <c r="T70" s="71">
        <f t="shared" si="20"/>
        <v>0</v>
      </c>
      <c r="U70" s="71">
        <f t="shared" si="21"/>
        <v>0</v>
      </c>
      <c r="V70" s="71">
        <f t="shared" si="22"/>
        <v>30</v>
      </c>
      <c r="W70" s="71">
        <f t="shared" si="23"/>
        <v>0</v>
      </c>
      <c r="X70" s="71">
        <f t="shared" si="24"/>
        <v>0</v>
      </c>
      <c r="Y70" s="71">
        <f t="shared" si="16"/>
        <v>30</v>
      </c>
      <c r="Z70" s="70"/>
    </row>
    <row r="71" spans="3:26" ht="15.75" thickBot="1" x14ac:dyDescent="0.3">
      <c r="C71" s="61"/>
      <c r="D71" s="54"/>
      <c r="E71" s="54" t="str">
        <f t="shared" si="14"/>
        <v/>
      </c>
      <c r="F71" s="60"/>
      <c r="G71" s="8"/>
      <c r="H71" s="9" t="str">
        <f t="shared" si="13"/>
        <v/>
      </c>
      <c r="I71" s="9" t="str">
        <f>IF(Y71&lt;0,"Z4","")</f>
        <v/>
      </c>
      <c r="J71" s="70"/>
      <c r="K71" s="70"/>
      <c r="L71" s="70"/>
      <c r="M71" s="70"/>
      <c r="N71" s="70"/>
      <c r="O71" s="70"/>
      <c r="P71" s="71">
        <f t="shared" si="17"/>
        <v>0</v>
      </c>
      <c r="Q71" s="71">
        <f t="shared" si="15"/>
        <v>0</v>
      </c>
      <c r="R71" s="71">
        <f t="shared" si="18"/>
        <v>0</v>
      </c>
      <c r="S71" s="71">
        <f t="shared" si="19"/>
        <v>0</v>
      </c>
      <c r="T71" s="71">
        <f t="shared" si="20"/>
        <v>0</v>
      </c>
      <c r="U71" s="71">
        <f t="shared" si="21"/>
        <v>0</v>
      </c>
      <c r="V71" s="71">
        <f t="shared" si="22"/>
        <v>0</v>
      </c>
      <c r="W71" s="71">
        <f t="shared" si="23"/>
        <v>0</v>
      </c>
      <c r="X71" s="71">
        <f t="shared" si="24"/>
        <v>0</v>
      </c>
      <c r="Y71" s="71">
        <f t="shared" si="16"/>
        <v>0</v>
      </c>
      <c r="Z71" s="70"/>
    </row>
    <row r="72" spans="3:26" ht="15.75" thickBot="1" x14ac:dyDescent="0.3">
      <c r="C72" s="5" t="s">
        <v>154</v>
      </c>
      <c r="D72" s="15"/>
      <c r="E72" s="26" t="str">
        <f t="shared" si="14"/>
        <v/>
      </c>
      <c r="F72" s="57">
        <v>1</v>
      </c>
      <c r="G72" s="2" t="s">
        <v>19</v>
      </c>
      <c r="H72" s="58">
        <f t="shared" si="13"/>
        <v>7</v>
      </c>
      <c r="I72" s="59">
        <v>20</v>
      </c>
      <c r="J72" s="70"/>
      <c r="K72" s="70" t="s">
        <v>154</v>
      </c>
      <c r="L72" s="70"/>
      <c r="M72" s="70"/>
      <c r="N72" s="70"/>
      <c r="O72" s="70"/>
      <c r="P72" s="71">
        <f t="shared" si="17"/>
        <v>1</v>
      </c>
      <c r="Q72" s="71">
        <f t="shared" si="15"/>
        <v>0</v>
      </c>
      <c r="R72" s="71">
        <f t="shared" si="18"/>
        <v>0</v>
      </c>
      <c r="S72" s="71">
        <f t="shared" si="19"/>
        <v>0</v>
      </c>
      <c r="T72" s="71">
        <f t="shared" si="20"/>
        <v>0</v>
      </c>
      <c r="U72" s="71">
        <f t="shared" si="21"/>
        <v>7</v>
      </c>
      <c r="V72" s="71">
        <f t="shared" si="22"/>
        <v>0</v>
      </c>
      <c r="W72" s="71">
        <f t="shared" si="23"/>
        <v>0</v>
      </c>
      <c r="X72" s="71">
        <f t="shared" si="24"/>
        <v>0</v>
      </c>
      <c r="Y72" s="71">
        <f t="shared" si="16"/>
        <v>7</v>
      </c>
      <c r="Z72" s="70"/>
    </row>
    <row r="73" spans="3:26" ht="15.75" thickBot="1" x14ac:dyDescent="0.3">
      <c r="C73" s="5" t="s">
        <v>155</v>
      </c>
      <c r="D73" s="15"/>
      <c r="E73" s="26" t="str">
        <f>IF(OR($D73="",$H73=""),"",$D73+$H73)</f>
        <v/>
      </c>
      <c r="F73" s="57">
        <v>1</v>
      </c>
      <c r="G73" s="2" t="s">
        <v>19</v>
      </c>
      <c r="H73" s="58">
        <f t="shared" si="13"/>
        <v>7</v>
      </c>
      <c r="I73" s="59">
        <v>5</v>
      </c>
      <c r="J73" s="70"/>
      <c r="K73" s="70" t="s">
        <v>155</v>
      </c>
      <c r="L73" s="70"/>
      <c r="M73" s="70"/>
      <c r="N73" s="70"/>
      <c r="O73" s="70"/>
      <c r="P73" s="71">
        <f t="shared" si="17"/>
        <v>1</v>
      </c>
      <c r="Q73" s="71">
        <f t="shared" si="15"/>
        <v>0</v>
      </c>
      <c r="R73" s="71">
        <f t="shared" si="18"/>
        <v>0</v>
      </c>
      <c r="S73" s="71">
        <f t="shared" si="19"/>
        <v>0</v>
      </c>
      <c r="T73" s="71">
        <f t="shared" si="20"/>
        <v>0</v>
      </c>
      <c r="U73" s="71">
        <f t="shared" si="21"/>
        <v>7</v>
      </c>
      <c r="V73" s="71">
        <f t="shared" si="22"/>
        <v>0</v>
      </c>
      <c r="W73" s="71">
        <f t="shared" si="23"/>
        <v>0</v>
      </c>
      <c r="X73" s="71">
        <f t="shared" si="24"/>
        <v>0</v>
      </c>
      <c r="Y73" s="71">
        <f t="shared" si="16"/>
        <v>7</v>
      </c>
      <c r="Z73" s="70"/>
    </row>
    <row r="74" spans="3:26" ht="15.75" thickBot="1" x14ac:dyDescent="0.3">
      <c r="C74" s="5" t="s">
        <v>156</v>
      </c>
      <c r="D74" s="15"/>
      <c r="E74" s="26" t="str">
        <f t="shared" si="14"/>
        <v/>
      </c>
      <c r="F74" s="57">
        <v>1</v>
      </c>
      <c r="G74" s="2" t="s">
        <v>19</v>
      </c>
      <c r="H74" s="58">
        <f t="shared" si="13"/>
        <v>7</v>
      </c>
      <c r="I74" s="59">
        <v>1</v>
      </c>
      <c r="J74" s="70"/>
      <c r="K74" s="70" t="s">
        <v>156</v>
      </c>
      <c r="L74" s="70"/>
      <c r="M74" s="70"/>
      <c r="N74" s="70"/>
      <c r="O74" s="70"/>
      <c r="P74" s="71">
        <f t="shared" si="17"/>
        <v>1</v>
      </c>
      <c r="Q74" s="71">
        <f t="shared" si="15"/>
        <v>0</v>
      </c>
      <c r="R74" s="71">
        <f t="shared" si="18"/>
        <v>0</v>
      </c>
      <c r="S74" s="71">
        <f t="shared" si="19"/>
        <v>0</v>
      </c>
      <c r="T74" s="71">
        <f t="shared" si="20"/>
        <v>0</v>
      </c>
      <c r="U74" s="71">
        <f t="shared" si="21"/>
        <v>7</v>
      </c>
      <c r="V74" s="71">
        <f t="shared" si="22"/>
        <v>0</v>
      </c>
      <c r="W74" s="71">
        <f t="shared" si="23"/>
        <v>0</v>
      </c>
      <c r="X74" s="71">
        <f t="shared" si="24"/>
        <v>0</v>
      </c>
      <c r="Y74" s="71">
        <f t="shared" si="16"/>
        <v>7</v>
      </c>
      <c r="Z74" s="70"/>
    </row>
    <row r="75" spans="3:26" ht="15.75" thickBot="1" x14ac:dyDescent="0.3">
      <c r="C75" s="5" t="s">
        <v>157</v>
      </c>
      <c r="D75" s="15"/>
      <c r="E75" s="26" t="str">
        <f t="shared" si="14"/>
        <v/>
      </c>
      <c r="F75" s="57">
        <v>1</v>
      </c>
      <c r="G75" s="2" t="s">
        <v>19</v>
      </c>
      <c r="H75" s="58">
        <f t="shared" si="13"/>
        <v>7</v>
      </c>
      <c r="I75" s="59">
        <v>5</v>
      </c>
      <c r="J75" s="70"/>
      <c r="K75" s="70" t="s">
        <v>157</v>
      </c>
      <c r="L75" s="70"/>
      <c r="M75" s="70"/>
      <c r="N75" s="70"/>
      <c r="O75" s="70"/>
      <c r="P75" s="71">
        <f t="shared" si="17"/>
        <v>1</v>
      </c>
      <c r="Q75" s="71">
        <f t="shared" si="15"/>
        <v>0</v>
      </c>
      <c r="R75" s="71">
        <f t="shared" si="18"/>
        <v>0</v>
      </c>
      <c r="S75" s="71">
        <f t="shared" si="19"/>
        <v>0</v>
      </c>
      <c r="T75" s="71">
        <f t="shared" si="20"/>
        <v>0</v>
      </c>
      <c r="U75" s="71">
        <f t="shared" si="21"/>
        <v>7</v>
      </c>
      <c r="V75" s="71">
        <f t="shared" si="22"/>
        <v>0</v>
      </c>
      <c r="W75" s="71">
        <f t="shared" si="23"/>
        <v>0</v>
      </c>
      <c r="X75" s="71">
        <f t="shared" si="24"/>
        <v>0</v>
      </c>
      <c r="Y75" s="71">
        <f t="shared" si="16"/>
        <v>7</v>
      </c>
      <c r="Z75" s="70"/>
    </row>
    <row r="76" spans="3:26" ht="15.75" thickBot="1" x14ac:dyDescent="0.3">
      <c r="C76" s="5" t="s">
        <v>158</v>
      </c>
      <c r="D76" s="15"/>
      <c r="E76" s="26" t="str">
        <f t="shared" si="14"/>
        <v/>
      </c>
      <c r="F76" s="57">
        <v>1</v>
      </c>
      <c r="G76" s="2" t="s">
        <v>19</v>
      </c>
      <c r="H76" s="58">
        <f t="shared" si="13"/>
        <v>7</v>
      </c>
      <c r="I76" s="59">
        <v>2</v>
      </c>
      <c r="J76" s="70"/>
      <c r="K76" s="70" t="s">
        <v>158</v>
      </c>
      <c r="L76" s="70"/>
      <c r="M76" s="70"/>
      <c r="N76" s="70"/>
      <c r="O76" s="70"/>
      <c r="P76" s="71">
        <f t="shared" si="17"/>
        <v>1</v>
      </c>
      <c r="Q76" s="71">
        <f t="shared" si="15"/>
        <v>0</v>
      </c>
      <c r="R76" s="71">
        <f t="shared" si="18"/>
        <v>0</v>
      </c>
      <c r="S76" s="71">
        <f t="shared" si="19"/>
        <v>0</v>
      </c>
      <c r="T76" s="71">
        <f t="shared" si="20"/>
        <v>0</v>
      </c>
      <c r="U76" s="71">
        <f t="shared" si="21"/>
        <v>7</v>
      </c>
      <c r="V76" s="71">
        <f t="shared" si="22"/>
        <v>0</v>
      </c>
      <c r="W76" s="71">
        <f t="shared" si="23"/>
        <v>0</v>
      </c>
      <c r="X76" s="71">
        <f t="shared" si="24"/>
        <v>0</v>
      </c>
      <c r="Y76" s="71">
        <f t="shared" si="16"/>
        <v>7</v>
      </c>
      <c r="Z76" s="70"/>
    </row>
    <row r="77" spans="3:26" ht="15.75" thickBot="1" x14ac:dyDescent="0.3">
      <c r="C77" s="5" t="s">
        <v>159</v>
      </c>
      <c r="D77" s="15"/>
      <c r="E77" s="26" t="str">
        <f t="shared" si="14"/>
        <v/>
      </c>
      <c r="F77" s="57">
        <v>1</v>
      </c>
      <c r="G77" s="2" t="s">
        <v>19</v>
      </c>
      <c r="H77" s="58">
        <f t="shared" si="13"/>
        <v>7</v>
      </c>
      <c r="I77" s="59">
        <v>20</v>
      </c>
      <c r="J77" s="70"/>
      <c r="K77" s="70" t="s">
        <v>159</v>
      </c>
      <c r="L77" s="70"/>
      <c r="M77" s="70"/>
      <c r="N77" s="70"/>
      <c r="O77" s="70"/>
      <c r="P77" s="71">
        <f t="shared" si="17"/>
        <v>1</v>
      </c>
      <c r="Q77" s="71">
        <f t="shared" si="15"/>
        <v>0</v>
      </c>
      <c r="R77" s="71">
        <f t="shared" si="18"/>
        <v>0</v>
      </c>
      <c r="S77" s="71">
        <f t="shared" si="19"/>
        <v>0</v>
      </c>
      <c r="T77" s="71">
        <f t="shared" si="20"/>
        <v>0</v>
      </c>
      <c r="U77" s="71">
        <f t="shared" si="21"/>
        <v>7</v>
      </c>
      <c r="V77" s="71">
        <f t="shared" si="22"/>
        <v>0</v>
      </c>
      <c r="W77" s="71">
        <f t="shared" si="23"/>
        <v>0</v>
      </c>
      <c r="X77" s="71">
        <f t="shared" si="24"/>
        <v>0</v>
      </c>
      <c r="Y77" s="71">
        <f t="shared" si="16"/>
        <v>7</v>
      </c>
      <c r="Z77" s="70"/>
    </row>
    <row r="78" spans="3:26" ht="15.75" thickBot="1" x14ac:dyDescent="0.3">
      <c r="C78" s="5" t="s">
        <v>160</v>
      </c>
      <c r="D78" s="15"/>
      <c r="E78" s="26" t="str">
        <f t="shared" si="14"/>
        <v/>
      </c>
      <c r="F78" s="57">
        <v>0.5</v>
      </c>
      <c r="G78" s="2" t="s">
        <v>6</v>
      </c>
      <c r="H78" s="58">
        <f t="shared" si="13"/>
        <v>15</v>
      </c>
      <c r="I78" s="59">
        <v>20</v>
      </c>
      <c r="J78" s="70"/>
      <c r="K78" s="70" t="s">
        <v>160</v>
      </c>
      <c r="L78" s="70"/>
      <c r="M78" s="70"/>
      <c r="N78" s="70"/>
      <c r="O78" s="70"/>
      <c r="P78" s="71">
        <f t="shared" si="17"/>
        <v>0</v>
      </c>
      <c r="Q78" s="71">
        <f t="shared" si="15"/>
        <v>1</v>
      </c>
      <c r="R78" s="71">
        <f t="shared" si="18"/>
        <v>0</v>
      </c>
      <c r="S78" s="71">
        <f t="shared" si="19"/>
        <v>0</v>
      </c>
      <c r="T78" s="71">
        <f t="shared" si="20"/>
        <v>0</v>
      </c>
      <c r="U78" s="71">
        <f t="shared" si="21"/>
        <v>0</v>
      </c>
      <c r="V78" s="71">
        <f t="shared" si="22"/>
        <v>15</v>
      </c>
      <c r="W78" s="71">
        <f t="shared" si="23"/>
        <v>0</v>
      </c>
      <c r="X78" s="71">
        <f t="shared" si="24"/>
        <v>0</v>
      </c>
      <c r="Y78" s="71">
        <f t="shared" si="16"/>
        <v>15</v>
      </c>
      <c r="Z78" s="70"/>
    </row>
    <row r="79" spans="3:26" ht="15.75" thickBot="1" x14ac:dyDescent="0.3">
      <c r="C79" s="5" t="s">
        <v>161</v>
      </c>
      <c r="D79" s="15"/>
      <c r="E79" s="26" t="str">
        <f t="shared" si="14"/>
        <v/>
      </c>
      <c r="F79" s="57">
        <v>0.5</v>
      </c>
      <c r="G79" s="2" t="s">
        <v>6</v>
      </c>
      <c r="H79" s="58">
        <f t="shared" si="13"/>
        <v>15</v>
      </c>
      <c r="I79" s="59">
        <v>10</v>
      </c>
      <c r="J79" s="70"/>
      <c r="K79" s="70" t="s">
        <v>161</v>
      </c>
      <c r="L79" s="70"/>
      <c r="M79" s="70"/>
      <c r="N79" s="70"/>
      <c r="O79" s="70"/>
      <c r="P79" s="71">
        <f t="shared" si="17"/>
        <v>0</v>
      </c>
      <c r="Q79" s="71">
        <f t="shared" si="15"/>
        <v>1</v>
      </c>
      <c r="R79" s="71">
        <f t="shared" si="18"/>
        <v>0</v>
      </c>
      <c r="S79" s="71">
        <f t="shared" si="19"/>
        <v>0</v>
      </c>
      <c r="T79" s="71">
        <f t="shared" si="20"/>
        <v>0</v>
      </c>
      <c r="U79" s="71">
        <f t="shared" si="21"/>
        <v>0</v>
      </c>
      <c r="V79" s="71">
        <f t="shared" si="22"/>
        <v>15</v>
      </c>
      <c r="W79" s="71">
        <f t="shared" si="23"/>
        <v>0</v>
      </c>
      <c r="X79" s="71">
        <f t="shared" si="24"/>
        <v>0</v>
      </c>
      <c r="Y79" s="71">
        <f t="shared" si="16"/>
        <v>15</v>
      </c>
      <c r="Z79" s="70"/>
    </row>
    <row r="80" spans="3:26" ht="15.75" thickBot="1" x14ac:dyDescent="0.3">
      <c r="C80" s="5" t="s">
        <v>162</v>
      </c>
      <c r="D80" s="15"/>
      <c r="E80" s="26" t="str">
        <f t="shared" si="14"/>
        <v/>
      </c>
      <c r="F80" s="57">
        <v>1</v>
      </c>
      <c r="G80" s="2" t="s">
        <v>19</v>
      </c>
      <c r="H80" s="58">
        <f t="shared" si="13"/>
        <v>7</v>
      </c>
      <c r="I80" s="59">
        <v>2</v>
      </c>
      <c r="J80" s="70"/>
      <c r="K80" s="70" t="s">
        <v>162</v>
      </c>
      <c r="L80" s="70"/>
      <c r="M80" s="70"/>
      <c r="N80" s="70"/>
      <c r="O80" s="70"/>
      <c r="P80" s="71">
        <f t="shared" si="17"/>
        <v>1</v>
      </c>
      <c r="Q80" s="71">
        <f t="shared" si="15"/>
        <v>0</v>
      </c>
      <c r="R80" s="71">
        <f t="shared" si="18"/>
        <v>0</v>
      </c>
      <c r="S80" s="71">
        <f t="shared" si="19"/>
        <v>0</v>
      </c>
      <c r="T80" s="71">
        <f t="shared" si="20"/>
        <v>0</v>
      </c>
      <c r="U80" s="71">
        <f t="shared" si="21"/>
        <v>7</v>
      </c>
      <c r="V80" s="71">
        <f t="shared" si="22"/>
        <v>0</v>
      </c>
      <c r="W80" s="71">
        <f t="shared" si="23"/>
        <v>0</v>
      </c>
      <c r="X80" s="71">
        <f t="shared" si="24"/>
        <v>0</v>
      </c>
      <c r="Y80" s="71">
        <f t="shared" si="16"/>
        <v>7</v>
      </c>
      <c r="Z80" s="70"/>
    </row>
    <row r="81" spans="3:26" ht="15.75" thickBot="1" x14ac:dyDescent="0.3">
      <c r="C81" s="5" t="s">
        <v>163</v>
      </c>
      <c r="D81" s="26"/>
      <c r="E81" s="26" t="str">
        <f t="shared" si="14"/>
        <v/>
      </c>
      <c r="F81" s="57">
        <v>1</v>
      </c>
      <c r="G81" s="2" t="s">
        <v>19</v>
      </c>
      <c r="H81" s="58">
        <f t="shared" si="13"/>
        <v>7</v>
      </c>
      <c r="I81" s="59">
        <v>2</v>
      </c>
      <c r="J81" s="70"/>
      <c r="K81" s="70" t="s">
        <v>163</v>
      </c>
      <c r="L81" s="70"/>
      <c r="M81" s="70"/>
      <c r="N81" s="70"/>
      <c r="O81" s="70"/>
      <c r="P81" s="71">
        <f t="shared" si="17"/>
        <v>1</v>
      </c>
      <c r="Q81" s="71">
        <f t="shared" si="15"/>
        <v>0</v>
      </c>
      <c r="R81" s="71">
        <f t="shared" si="18"/>
        <v>0</v>
      </c>
      <c r="S81" s="71">
        <f t="shared" si="19"/>
        <v>0</v>
      </c>
      <c r="T81" s="71">
        <f t="shared" si="20"/>
        <v>0</v>
      </c>
      <c r="U81" s="71">
        <f t="shared" si="21"/>
        <v>7</v>
      </c>
      <c r="V81" s="71">
        <f t="shared" si="22"/>
        <v>0</v>
      </c>
      <c r="W81" s="71">
        <f t="shared" si="23"/>
        <v>0</v>
      </c>
      <c r="X81" s="71">
        <f t="shared" si="24"/>
        <v>0</v>
      </c>
      <c r="Y81" s="71">
        <f t="shared" si="16"/>
        <v>7</v>
      </c>
      <c r="Z81" s="70"/>
    </row>
    <row r="82" spans="3:26" ht="15.75" thickBot="1" x14ac:dyDescent="0.3">
      <c r="C82" s="5" t="s">
        <v>164</v>
      </c>
      <c r="D82" s="26"/>
      <c r="E82" s="26" t="str">
        <f t="shared" si="14"/>
        <v/>
      </c>
      <c r="F82" s="57">
        <v>1</v>
      </c>
      <c r="G82" s="2" t="s">
        <v>19</v>
      </c>
      <c r="H82" s="58">
        <f t="shared" si="13"/>
        <v>7</v>
      </c>
      <c r="I82" s="59">
        <v>5</v>
      </c>
      <c r="J82" s="70"/>
      <c r="K82" s="70" t="s">
        <v>164</v>
      </c>
      <c r="L82" s="70"/>
      <c r="M82" s="70"/>
      <c r="N82" s="70"/>
      <c r="O82" s="70"/>
      <c r="P82" s="71">
        <f t="shared" si="17"/>
        <v>1</v>
      </c>
      <c r="Q82" s="71">
        <f t="shared" si="15"/>
        <v>0</v>
      </c>
      <c r="R82" s="71">
        <f t="shared" si="18"/>
        <v>0</v>
      </c>
      <c r="S82" s="71">
        <f t="shared" si="19"/>
        <v>0</v>
      </c>
      <c r="T82" s="71">
        <f t="shared" si="20"/>
        <v>0</v>
      </c>
      <c r="U82" s="71">
        <f t="shared" si="21"/>
        <v>7</v>
      </c>
      <c r="V82" s="71">
        <f t="shared" si="22"/>
        <v>0</v>
      </c>
      <c r="W82" s="71">
        <f t="shared" si="23"/>
        <v>0</v>
      </c>
      <c r="X82" s="71">
        <f t="shared" si="24"/>
        <v>0</v>
      </c>
      <c r="Y82" s="71">
        <f t="shared" si="16"/>
        <v>7</v>
      </c>
      <c r="Z82" s="70"/>
    </row>
    <row r="83" spans="3:26" ht="15.75" thickBot="1" x14ac:dyDescent="0.3">
      <c r="C83" s="5" t="s">
        <v>165</v>
      </c>
      <c r="D83" s="26"/>
      <c r="E83" s="26" t="str">
        <f t="shared" si="14"/>
        <v/>
      </c>
      <c r="F83" s="57">
        <v>1</v>
      </c>
      <c r="G83" s="2" t="s">
        <v>19</v>
      </c>
      <c r="H83" s="58">
        <f t="shared" si="13"/>
        <v>7</v>
      </c>
      <c r="I83" s="59">
        <v>5</v>
      </c>
      <c r="J83" s="70"/>
      <c r="K83" s="70" t="s">
        <v>165</v>
      </c>
      <c r="L83" s="70"/>
      <c r="M83" s="70"/>
      <c r="N83" s="70"/>
      <c r="O83" s="70"/>
      <c r="P83" s="71">
        <f t="shared" si="17"/>
        <v>1</v>
      </c>
      <c r="Q83" s="71">
        <f t="shared" si="15"/>
        <v>0</v>
      </c>
      <c r="R83" s="71">
        <f t="shared" si="18"/>
        <v>0</v>
      </c>
      <c r="S83" s="71">
        <f t="shared" si="19"/>
        <v>0</v>
      </c>
      <c r="T83" s="71">
        <f t="shared" si="20"/>
        <v>0</v>
      </c>
      <c r="U83" s="71">
        <f t="shared" si="21"/>
        <v>7</v>
      </c>
      <c r="V83" s="71">
        <f t="shared" si="22"/>
        <v>0</v>
      </c>
      <c r="W83" s="71">
        <f t="shared" si="23"/>
        <v>0</v>
      </c>
      <c r="X83" s="71">
        <f t="shared" si="24"/>
        <v>0</v>
      </c>
      <c r="Y83" s="71">
        <f t="shared" si="16"/>
        <v>7</v>
      </c>
      <c r="Z83" s="70"/>
    </row>
    <row r="84" spans="3:26" ht="15.75" thickBot="1" x14ac:dyDescent="0.3">
      <c r="C84" s="5" t="s">
        <v>166</v>
      </c>
      <c r="D84" s="26"/>
      <c r="E84" s="26" t="str">
        <f t="shared" si="14"/>
        <v/>
      </c>
      <c r="F84" s="57">
        <v>1</v>
      </c>
      <c r="G84" s="2" t="s">
        <v>19</v>
      </c>
      <c r="H84" s="58">
        <f t="shared" si="13"/>
        <v>7</v>
      </c>
      <c r="I84" s="59">
        <v>5</v>
      </c>
      <c r="J84" s="70"/>
      <c r="K84" s="70" t="s">
        <v>166</v>
      </c>
      <c r="L84" s="70"/>
      <c r="M84" s="70"/>
      <c r="N84" s="70"/>
      <c r="O84" s="70"/>
      <c r="P84" s="71">
        <f t="shared" si="17"/>
        <v>1</v>
      </c>
      <c r="Q84" s="71">
        <f t="shared" si="15"/>
        <v>0</v>
      </c>
      <c r="R84" s="71">
        <f t="shared" si="18"/>
        <v>0</v>
      </c>
      <c r="S84" s="71">
        <f t="shared" si="19"/>
        <v>0</v>
      </c>
      <c r="T84" s="71">
        <f t="shared" si="20"/>
        <v>0</v>
      </c>
      <c r="U84" s="71">
        <f t="shared" si="21"/>
        <v>7</v>
      </c>
      <c r="V84" s="71">
        <f t="shared" si="22"/>
        <v>0</v>
      </c>
      <c r="W84" s="71">
        <f t="shared" si="23"/>
        <v>0</v>
      </c>
      <c r="X84" s="71">
        <f t="shared" si="24"/>
        <v>0</v>
      </c>
      <c r="Y84" s="71">
        <f t="shared" si="16"/>
        <v>7</v>
      </c>
      <c r="Z84" s="70"/>
    </row>
    <row r="85" spans="3:26" ht="15.75" thickBot="1" x14ac:dyDescent="0.3">
      <c r="C85" s="5" t="s">
        <v>167</v>
      </c>
      <c r="D85" s="26"/>
      <c r="E85" s="26" t="str">
        <f t="shared" si="14"/>
        <v/>
      </c>
      <c r="F85" s="57">
        <v>1</v>
      </c>
      <c r="G85" s="2" t="s">
        <v>19</v>
      </c>
      <c r="H85" s="58">
        <f t="shared" ref="H85:H148" si="25">IF(Y85&gt;0,Y85,"")</f>
        <v>7</v>
      </c>
      <c r="I85" s="59">
        <v>5</v>
      </c>
      <c r="J85" s="70"/>
      <c r="K85" s="70" t="s">
        <v>167</v>
      </c>
      <c r="L85" s="70"/>
      <c r="M85" s="70"/>
      <c r="N85" s="70"/>
      <c r="O85" s="70"/>
      <c r="P85" s="71">
        <f t="shared" si="17"/>
        <v>1</v>
      </c>
      <c r="Q85" s="71">
        <f t="shared" si="15"/>
        <v>0</v>
      </c>
      <c r="R85" s="71">
        <f t="shared" si="18"/>
        <v>0</v>
      </c>
      <c r="S85" s="71">
        <f t="shared" si="19"/>
        <v>0</v>
      </c>
      <c r="T85" s="71">
        <f t="shared" si="20"/>
        <v>0</v>
      </c>
      <c r="U85" s="71">
        <f t="shared" si="21"/>
        <v>7</v>
      </c>
      <c r="V85" s="71">
        <f t="shared" si="22"/>
        <v>0</v>
      </c>
      <c r="W85" s="71">
        <f t="shared" si="23"/>
        <v>0</v>
      </c>
      <c r="X85" s="71">
        <f t="shared" si="24"/>
        <v>0</v>
      </c>
      <c r="Y85" s="71">
        <f t="shared" si="16"/>
        <v>7</v>
      </c>
      <c r="Z85" s="70"/>
    </row>
    <row r="86" spans="3:26" ht="15.75" thickBot="1" x14ac:dyDescent="0.3">
      <c r="C86" s="5" t="s">
        <v>168</v>
      </c>
      <c r="D86" s="26"/>
      <c r="E86" s="26" t="str">
        <f t="shared" si="14"/>
        <v/>
      </c>
      <c r="F86" s="57">
        <v>1</v>
      </c>
      <c r="G86" s="2" t="s">
        <v>19</v>
      </c>
      <c r="H86" s="58">
        <f t="shared" si="25"/>
        <v>7</v>
      </c>
      <c r="I86" s="59">
        <v>1</v>
      </c>
      <c r="J86" s="70"/>
      <c r="K86" s="70" t="s">
        <v>168</v>
      </c>
      <c r="L86" s="70"/>
      <c r="M86" s="70"/>
      <c r="N86" s="70"/>
      <c r="O86" s="70"/>
      <c r="P86" s="71">
        <f t="shared" si="17"/>
        <v>1</v>
      </c>
      <c r="Q86" s="71">
        <f t="shared" si="15"/>
        <v>0</v>
      </c>
      <c r="R86" s="71">
        <f t="shared" si="18"/>
        <v>0</v>
      </c>
      <c r="S86" s="71">
        <f t="shared" si="19"/>
        <v>0</v>
      </c>
      <c r="T86" s="71">
        <f t="shared" si="20"/>
        <v>0</v>
      </c>
      <c r="U86" s="71">
        <f t="shared" si="21"/>
        <v>7</v>
      </c>
      <c r="V86" s="71">
        <f t="shared" si="22"/>
        <v>0</v>
      </c>
      <c r="W86" s="71">
        <f t="shared" si="23"/>
        <v>0</v>
      </c>
      <c r="X86" s="71">
        <f t="shared" si="24"/>
        <v>0</v>
      </c>
      <c r="Y86" s="71">
        <f t="shared" si="16"/>
        <v>7</v>
      </c>
      <c r="Z86" s="70"/>
    </row>
    <row r="87" spans="3:26" ht="15.75" thickBot="1" x14ac:dyDescent="0.3">
      <c r="C87" s="5" t="s">
        <v>169</v>
      </c>
      <c r="D87" s="26"/>
      <c r="E87" s="26" t="str">
        <f t="shared" si="14"/>
        <v/>
      </c>
      <c r="F87" s="57">
        <v>1</v>
      </c>
      <c r="G87" s="2" t="s">
        <v>6</v>
      </c>
      <c r="H87" s="58">
        <f t="shared" si="25"/>
        <v>30</v>
      </c>
      <c r="I87" s="59">
        <v>15</v>
      </c>
      <c r="J87" s="70"/>
      <c r="K87" s="70" t="s">
        <v>169</v>
      </c>
      <c r="L87" s="70"/>
      <c r="M87" s="70"/>
      <c r="N87" s="70"/>
      <c r="O87" s="70"/>
      <c r="P87" s="71">
        <f t="shared" si="17"/>
        <v>0</v>
      </c>
      <c r="Q87" s="71">
        <f t="shared" si="15"/>
        <v>1</v>
      </c>
      <c r="R87" s="71">
        <f t="shared" si="18"/>
        <v>0</v>
      </c>
      <c r="S87" s="71">
        <f t="shared" si="19"/>
        <v>0</v>
      </c>
      <c r="T87" s="71">
        <f t="shared" si="20"/>
        <v>0</v>
      </c>
      <c r="U87" s="71">
        <f t="shared" si="21"/>
        <v>0</v>
      </c>
      <c r="V87" s="71">
        <f t="shared" si="22"/>
        <v>30</v>
      </c>
      <c r="W87" s="71">
        <f t="shared" si="23"/>
        <v>0</v>
      </c>
      <c r="X87" s="71">
        <f t="shared" si="24"/>
        <v>0</v>
      </c>
      <c r="Y87" s="71">
        <f t="shared" si="16"/>
        <v>30</v>
      </c>
      <c r="Z87" s="70"/>
    </row>
    <row r="88" spans="3:26" ht="15.75" thickBot="1" x14ac:dyDescent="0.3">
      <c r="C88" s="61"/>
      <c r="D88" s="54"/>
      <c r="E88" s="54" t="str">
        <f t="shared" si="14"/>
        <v/>
      </c>
      <c r="F88" s="60"/>
      <c r="G88" s="8"/>
      <c r="H88" s="9" t="str">
        <f t="shared" si="25"/>
        <v/>
      </c>
      <c r="I88" s="9" t="str">
        <f>IF(Y88&lt;0,"Z4","")</f>
        <v/>
      </c>
      <c r="J88" s="70"/>
      <c r="K88" s="70"/>
      <c r="L88" s="70"/>
      <c r="M88" s="70"/>
      <c r="N88" s="70"/>
      <c r="O88" s="70"/>
      <c r="P88" s="71">
        <f t="shared" si="17"/>
        <v>0</v>
      </c>
      <c r="Q88" s="71">
        <f t="shared" si="15"/>
        <v>0</v>
      </c>
      <c r="R88" s="71">
        <f t="shared" si="18"/>
        <v>0</v>
      </c>
      <c r="S88" s="71">
        <f t="shared" si="19"/>
        <v>0</v>
      </c>
      <c r="T88" s="71">
        <f t="shared" si="20"/>
        <v>0</v>
      </c>
      <c r="U88" s="71">
        <f t="shared" si="21"/>
        <v>0</v>
      </c>
      <c r="V88" s="71">
        <f t="shared" si="22"/>
        <v>0</v>
      </c>
      <c r="W88" s="71">
        <f t="shared" si="23"/>
        <v>0</v>
      </c>
      <c r="X88" s="71">
        <f t="shared" si="24"/>
        <v>0</v>
      </c>
      <c r="Y88" s="71">
        <f t="shared" si="16"/>
        <v>0</v>
      </c>
      <c r="Z88" s="70"/>
    </row>
    <row r="89" spans="3:26" ht="15.75" thickBot="1" x14ac:dyDescent="0.3">
      <c r="C89" s="5" t="s">
        <v>138</v>
      </c>
      <c r="D89" s="15"/>
      <c r="E89" s="26" t="str">
        <f t="shared" si="14"/>
        <v/>
      </c>
      <c r="F89" s="57">
        <v>1</v>
      </c>
      <c r="G89" s="2" t="s">
        <v>19</v>
      </c>
      <c r="H89" s="58">
        <f t="shared" si="25"/>
        <v>7</v>
      </c>
      <c r="I89" s="59">
        <v>20</v>
      </c>
      <c r="J89" s="70"/>
      <c r="K89" s="70" t="s">
        <v>138</v>
      </c>
      <c r="L89" s="70"/>
      <c r="M89" s="70"/>
      <c r="N89" s="70"/>
      <c r="O89" s="70"/>
      <c r="P89" s="71">
        <f t="shared" si="17"/>
        <v>1</v>
      </c>
      <c r="Q89" s="71">
        <f t="shared" si="15"/>
        <v>0</v>
      </c>
      <c r="R89" s="71">
        <f t="shared" si="18"/>
        <v>0</v>
      </c>
      <c r="S89" s="71">
        <f t="shared" si="19"/>
        <v>0</v>
      </c>
      <c r="T89" s="71">
        <f t="shared" si="20"/>
        <v>0</v>
      </c>
      <c r="U89" s="71">
        <f t="shared" si="21"/>
        <v>7</v>
      </c>
      <c r="V89" s="71">
        <f t="shared" si="22"/>
        <v>0</v>
      </c>
      <c r="W89" s="71">
        <f t="shared" si="23"/>
        <v>0</v>
      </c>
      <c r="X89" s="71">
        <f t="shared" si="24"/>
        <v>0</v>
      </c>
      <c r="Y89" s="71">
        <f t="shared" si="16"/>
        <v>7</v>
      </c>
      <c r="Z89" s="70"/>
    </row>
    <row r="90" spans="3:26" ht="15.75" thickBot="1" x14ac:dyDescent="0.3">
      <c r="C90" s="5" t="s">
        <v>139</v>
      </c>
      <c r="D90" s="15"/>
      <c r="E90" s="26" t="str">
        <f>IF(OR($D90="",$H90=""),"",$D90+$H90)</f>
        <v/>
      </c>
      <c r="F90" s="57">
        <v>1</v>
      </c>
      <c r="G90" s="2" t="s">
        <v>19</v>
      </c>
      <c r="H90" s="58">
        <f t="shared" si="25"/>
        <v>7</v>
      </c>
      <c r="I90" s="59">
        <v>5</v>
      </c>
      <c r="J90" s="70"/>
      <c r="K90" s="70" t="s">
        <v>139</v>
      </c>
      <c r="L90" s="70"/>
      <c r="M90" s="70"/>
      <c r="N90" s="70"/>
      <c r="O90" s="70"/>
      <c r="P90" s="71">
        <f t="shared" si="17"/>
        <v>1</v>
      </c>
      <c r="Q90" s="71">
        <f t="shared" si="15"/>
        <v>0</v>
      </c>
      <c r="R90" s="71">
        <f t="shared" si="18"/>
        <v>0</v>
      </c>
      <c r="S90" s="71">
        <f t="shared" si="19"/>
        <v>0</v>
      </c>
      <c r="T90" s="71">
        <f t="shared" si="20"/>
        <v>0</v>
      </c>
      <c r="U90" s="71">
        <f t="shared" si="21"/>
        <v>7</v>
      </c>
      <c r="V90" s="71">
        <f t="shared" si="22"/>
        <v>0</v>
      </c>
      <c r="W90" s="71">
        <f t="shared" si="23"/>
        <v>0</v>
      </c>
      <c r="X90" s="71">
        <f t="shared" si="24"/>
        <v>0</v>
      </c>
      <c r="Y90" s="71">
        <f t="shared" si="16"/>
        <v>7</v>
      </c>
      <c r="Z90" s="70"/>
    </row>
    <row r="91" spans="3:26" ht="15.75" thickBot="1" x14ac:dyDescent="0.3">
      <c r="C91" s="5" t="s">
        <v>140</v>
      </c>
      <c r="D91" s="15"/>
      <c r="E91" s="26" t="str">
        <f t="shared" si="14"/>
        <v/>
      </c>
      <c r="F91" s="57">
        <v>1</v>
      </c>
      <c r="G91" s="2" t="s">
        <v>19</v>
      </c>
      <c r="H91" s="58">
        <f t="shared" si="25"/>
        <v>7</v>
      </c>
      <c r="I91" s="59">
        <v>1</v>
      </c>
      <c r="J91" s="70"/>
      <c r="K91" s="70" t="s">
        <v>140</v>
      </c>
      <c r="L91" s="70"/>
      <c r="M91" s="70"/>
      <c r="N91" s="70"/>
      <c r="O91" s="70"/>
      <c r="P91" s="71">
        <f t="shared" si="17"/>
        <v>1</v>
      </c>
      <c r="Q91" s="71">
        <f t="shared" si="15"/>
        <v>0</v>
      </c>
      <c r="R91" s="71">
        <f t="shared" si="18"/>
        <v>0</v>
      </c>
      <c r="S91" s="71">
        <f t="shared" si="19"/>
        <v>0</v>
      </c>
      <c r="T91" s="71">
        <f t="shared" si="20"/>
        <v>0</v>
      </c>
      <c r="U91" s="71">
        <f t="shared" si="21"/>
        <v>7</v>
      </c>
      <c r="V91" s="71">
        <f t="shared" si="22"/>
        <v>0</v>
      </c>
      <c r="W91" s="71">
        <f t="shared" si="23"/>
        <v>0</v>
      </c>
      <c r="X91" s="71">
        <f t="shared" si="24"/>
        <v>0</v>
      </c>
      <c r="Y91" s="71">
        <f t="shared" si="16"/>
        <v>7</v>
      </c>
      <c r="Z91" s="70"/>
    </row>
    <row r="92" spans="3:26" ht="15.75" thickBot="1" x14ac:dyDescent="0.3">
      <c r="C92" s="5" t="s">
        <v>141</v>
      </c>
      <c r="D92" s="15"/>
      <c r="E92" s="26" t="str">
        <f t="shared" si="14"/>
        <v/>
      </c>
      <c r="F92" s="57">
        <v>1</v>
      </c>
      <c r="G92" s="2" t="s">
        <v>19</v>
      </c>
      <c r="H92" s="58">
        <f t="shared" si="25"/>
        <v>7</v>
      </c>
      <c r="I92" s="59">
        <v>5</v>
      </c>
      <c r="J92" s="70"/>
      <c r="K92" s="70" t="s">
        <v>141</v>
      </c>
      <c r="L92" s="70"/>
      <c r="M92" s="70"/>
      <c r="N92" s="70"/>
      <c r="O92" s="70"/>
      <c r="P92" s="71">
        <f t="shared" si="17"/>
        <v>1</v>
      </c>
      <c r="Q92" s="71">
        <f t="shared" si="15"/>
        <v>0</v>
      </c>
      <c r="R92" s="71">
        <f t="shared" si="18"/>
        <v>0</v>
      </c>
      <c r="S92" s="71">
        <f t="shared" si="19"/>
        <v>0</v>
      </c>
      <c r="T92" s="71">
        <f t="shared" si="20"/>
        <v>0</v>
      </c>
      <c r="U92" s="71">
        <f t="shared" si="21"/>
        <v>7</v>
      </c>
      <c r="V92" s="71">
        <f t="shared" si="22"/>
        <v>0</v>
      </c>
      <c r="W92" s="71">
        <f t="shared" si="23"/>
        <v>0</v>
      </c>
      <c r="X92" s="71">
        <f t="shared" si="24"/>
        <v>0</v>
      </c>
      <c r="Y92" s="71">
        <f t="shared" si="16"/>
        <v>7</v>
      </c>
      <c r="Z92" s="70"/>
    </row>
    <row r="93" spans="3:26" ht="15.75" thickBot="1" x14ac:dyDescent="0.3">
      <c r="C93" s="5" t="s">
        <v>142</v>
      </c>
      <c r="D93" s="15"/>
      <c r="E93" s="26" t="str">
        <f t="shared" si="14"/>
        <v/>
      </c>
      <c r="F93" s="57">
        <v>1</v>
      </c>
      <c r="G93" s="2" t="s">
        <v>19</v>
      </c>
      <c r="H93" s="58">
        <f t="shared" si="25"/>
        <v>7</v>
      </c>
      <c r="I93" s="59">
        <v>2</v>
      </c>
      <c r="J93" s="70"/>
      <c r="K93" s="70" t="s">
        <v>142</v>
      </c>
      <c r="L93" s="70"/>
      <c r="M93" s="70"/>
      <c r="N93" s="70"/>
      <c r="O93" s="70"/>
      <c r="P93" s="71">
        <f t="shared" si="17"/>
        <v>1</v>
      </c>
      <c r="Q93" s="71">
        <f t="shared" si="15"/>
        <v>0</v>
      </c>
      <c r="R93" s="71">
        <f t="shared" si="18"/>
        <v>0</v>
      </c>
      <c r="S93" s="71">
        <f t="shared" si="19"/>
        <v>0</v>
      </c>
      <c r="T93" s="71">
        <f t="shared" si="20"/>
        <v>0</v>
      </c>
      <c r="U93" s="71">
        <f t="shared" si="21"/>
        <v>7</v>
      </c>
      <c r="V93" s="71">
        <f t="shared" si="22"/>
        <v>0</v>
      </c>
      <c r="W93" s="71">
        <f t="shared" si="23"/>
        <v>0</v>
      </c>
      <c r="X93" s="71">
        <f t="shared" si="24"/>
        <v>0</v>
      </c>
      <c r="Y93" s="71">
        <f t="shared" si="16"/>
        <v>7</v>
      </c>
      <c r="Z93" s="70"/>
    </row>
    <row r="94" spans="3:26" ht="15.75" thickBot="1" x14ac:dyDescent="0.3">
      <c r="C94" s="5" t="s">
        <v>143</v>
      </c>
      <c r="D94" s="15"/>
      <c r="E94" s="26" t="str">
        <f t="shared" si="14"/>
        <v/>
      </c>
      <c r="F94" s="57">
        <v>1</v>
      </c>
      <c r="G94" s="2" t="s">
        <v>19</v>
      </c>
      <c r="H94" s="58">
        <f t="shared" si="25"/>
        <v>7</v>
      </c>
      <c r="I94" s="59">
        <v>20</v>
      </c>
      <c r="J94" s="70"/>
      <c r="K94" s="70" t="s">
        <v>143</v>
      </c>
      <c r="L94" s="70"/>
      <c r="M94" s="70"/>
      <c r="N94" s="70"/>
      <c r="O94" s="70"/>
      <c r="P94" s="71">
        <f t="shared" si="17"/>
        <v>1</v>
      </c>
      <c r="Q94" s="71">
        <f t="shared" si="15"/>
        <v>0</v>
      </c>
      <c r="R94" s="71">
        <f t="shared" si="18"/>
        <v>0</v>
      </c>
      <c r="S94" s="71">
        <f t="shared" si="19"/>
        <v>0</v>
      </c>
      <c r="T94" s="71">
        <f t="shared" si="20"/>
        <v>0</v>
      </c>
      <c r="U94" s="71">
        <f t="shared" si="21"/>
        <v>7</v>
      </c>
      <c r="V94" s="71">
        <f t="shared" si="22"/>
        <v>0</v>
      </c>
      <c r="W94" s="71">
        <f t="shared" si="23"/>
        <v>0</v>
      </c>
      <c r="X94" s="71">
        <f t="shared" si="24"/>
        <v>0</v>
      </c>
      <c r="Y94" s="71">
        <f t="shared" si="16"/>
        <v>7</v>
      </c>
      <c r="Z94" s="70"/>
    </row>
    <row r="95" spans="3:26" ht="15.75" thickBot="1" x14ac:dyDescent="0.3">
      <c r="C95" s="5" t="s">
        <v>144</v>
      </c>
      <c r="D95" s="15"/>
      <c r="E95" s="26" t="str">
        <f t="shared" si="14"/>
        <v/>
      </c>
      <c r="F95" s="57">
        <v>0.5</v>
      </c>
      <c r="G95" s="2" t="s">
        <v>6</v>
      </c>
      <c r="H95" s="58">
        <f t="shared" si="25"/>
        <v>15</v>
      </c>
      <c r="I95" s="59">
        <v>20</v>
      </c>
      <c r="J95" s="70"/>
      <c r="K95" s="70" t="s">
        <v>144</v>
      </c>
      <c r="L95" s="70"/>
      <c r="M95" s="70"/>
      <c r="N95" s="70"/>
      <c r="O95" s="70"/>
      <c r="P95" s="71">
        <f t="shared" si="17"/>
        <v>0</v>
      </c>
      <c r="Q95" s="71">
        <f t="shared" si="15"/>
        <v>1</v>
      </c>
      <c r="R95" s="71">
        <f t="shared" si="18"/>
        <v>0</v>
      </c>
      <c r="S95" s="71">
        <f t="shared" si="19"/>
        <v>0</v>
      </c>
      <c r="T95" s="71">
        <f t="shared" si="20"/>
        <v>0</v>
      </c>
      <c r="U95" s="71">
        <f t="shared" si="21"/>
        <v>0</v>
      </c>
      <c r="V95" s="71">
        <f t="shared" si="22"/>
        <v>15</v>
      </c>
      <c r="W95" s="71">
        <f t="shared" si="23"/>
        <v>0</v>
      </c>
      <c r="X95" s="71">
        <f t="shared" si="24"/>
        <v>0</v>
      </c>
      <c r="Y95" s="71">
        <f t="shared" si="16"/>
        <v>15</v>
      </c>
      <c r="Z95" s="70"/>
    </row>
    <row r="96" spans="3:26" ht="15.75" thickBot="1" x14ac:dyDescent="0.3">
      <c r="C96" s="5" t="s">
        <v>145</v>
      </c>
      <c r="D96" s="15"/>
      <c r="E96" s="26" t="str">
        <f t="shared" si="14"/>
        <v/>
      </c>
      <c r="F96" s="57">
        <v>0.5</v>
      </c>
      <c r="G96" s="2" t="s">
        <v>6</v>
      </c>
      <c r="H96" s="58">
        <f t="shared" si="25"/>
        <v>15</v>
      </c>
      <c r="I96" s="59">
        <v>10</v>
      </c>
      <c r="J96" s="70"/>
      <c r="K96" s="70" t="s">
        <v>145</v>
      </c>
      <c r="L96" s="70"/>
      <c r="M96" s="70"/>
      <c r="N96" s="70"/>
      <c r="O96" s="70"/>
      <c r="P96" s="71">
        <f t="shared" si="17"/>
        <v>0</v>
      </c>
      <c r="Q96" s="71">
        <f t="shared" si="15"/>
        <v>1</v>
      </c>
      <c r="R96" s="71">
        <f t="shared" si="18"/>
        <v>0</v>
      </c>
      <c r="S96" s="71">
        <f t="shared" si="19"/>
        <v>0</v>
      </c>
      <c r="T96" s="71">
        <f t="shared" si="20"/>
        <v>0</v>
      </c>
      <c r="U96" s="71">
        <f t="shared" si="21"/>
        <v>0</v>
      </c>
      <c r="V96" s="71">
        <f t="shared" si="22"/>
        <v>15</v>
      </c>
      <c r="W96" s="71">
        <f t="shared" si="23"/>
        <v>0</v>
      </c>
      <c r="X96" s="71">
        <f t="shared" si="24"/>
        <v>0</v>
      </c>
      <c r="Y96" s="71">
        <f t="shared" si="16"/>
        <v>15</v>
      </c>
      <c r="Z96" s="70"/>
    </row>
    <row r="97" spans="3:26" ht="15.75" thickBot="1" x14ac:dyDescent="0.3">
      <c r="C97" s="5" t="s">
        <v>146</v>
      </c>
      <c r="D97" s="15"/>
      <c r="E97" s="26" t="str">
        <f t="shared" si="14"/>
        <v/>
      </c>
      <c r="F97" s="57">
        <v>1</v>
      </c>
      <c r="G97" s="2" t="s">
        <v>19</v>
      </c>
      <c r="H97" s="58">
        <f t="shared" si="25"/>
        <v>7</v>
      </c>
      <c r="I97" s="59">
        <v>2</v>
      </c>
      <c r="J97" s="70"/>
      <c r="K97" s="70" t="s">
        <v>146</v>
      </c>
      <c r="L97" s="70"/>
      <c r="M97" s="70"/>
      <c r="N97" s="70"/>
      <c r="O97" s="70"/>
      <c r="P97" s="71">
        <f t="shared" si="17"/>
        <v>1</v>
      </c>
      <c r="Q97" s="71">
        <f t="shared" si="15"/>
        <v>0</v>
      </c>
      <c r="R97" s="71">
        <f t="shared" si="18"/>
        <v>0</v>
      </c>
      <c r="S97" s="71">
        <f t="shared" si="19"/>
        <v>0</v>
      </c>
      <c r="T97" s="71">
        <f t="shared" si="20"/>
        <v>0</v>
      </c>
      <c r="U97" s="71">
        <f t="shared" si="21"/>
        <v>7</v>
      </c>
      <c r="V97" s="71">
        <f t="shared" si="22"/>
        <v>0</v>
      </c>
      <c r="W97" s="71">
        <f t="shared" si="23"/>
        <v>0</v>
      </c>
      <c r="X97" s="71">
        <f t="shared" si="24"/>
        <v>0</v>
      </c>
      <c r="Y97" s="71">
        <f t="shared" si="16"/>
        <v>7</v>
      </c>
      <c r="Z97" s="70"/>
    </row>
    <row r="98" spans="3:26" ht="15.75" thickBot="1" x14ac:dyDescent="0.3">
      <c r="C98" s="5" t="s">
        <v>147</v>
      </c>
      <c r="D98" s="26"/>
      <c r="E98" s="26" t="str">
        <f t="shared" si="14"/>
        <v/>
      </c>
      <c r="F98" s="57">
        <v>1</v>
      </c>
      <c r="G98" s="2" t="s">
        <v>19</v>
      </c>
      <c r="H98" s="58">
        <f t="shared" si="25"/>
        <v>7</v>
      </c>
      <c r="I98" s="59">
        <v>2</v>
      </c>
      <c r="J98" s="70"/>
      <c r="K98" s="70" t="s">
        <v>147</v>
      </c>
      <c r="L98" s="70"/>
      <c r="M98" s="70"/>
      <c r="N98" s="70"/>
      <c r="O98" s="70"/>
      <c r="P98" s="71">
        <f t="shared" si="17"/>
        <v>1</v>
      </c>
      <c r="Q98" s="71">
        <f t="shared" si="15"/>
        <v>0</v>
      </c>
      <c r="R98" s="71">
        <f t="shared" si="18"/>
        <v>0</v>
      </c>
      <c r="S98" s="71">
        <f t="shared" si="19"/>
        <v>0</v>
      </c>
      <c r="T98" s="71">
        <f t="shared" si="20"/>
        <v>0</v>
      </c>
      <c r="U98" s="71">
        <f t="shared" si="21"/>
        <v>7</v>
      </c>
      <c r="V98" s="71">
        <f t="shared" si="22"/>
        <v>0</v>
      </c>
      <c r="W98" s="71">
        <f t="shared" si="23"/>
        <v>0</v>
      </c>
      <c r="X98" s="71">
        <f t="shared" si="24"/>
        <v>0</v>
      </c>
      <c r="Y98" s="71">
        <f t="shared" si="16"/>
        <v>7</v>
      </c>
      <c r="Z98" s="70"/>
    </row>
    <row r="99" spans="3:26" ht="15.75" thickBot="1" x14ac:dyDescent="0.3">
      <c r="C99" s="5" t="s">
        <v>148</v>
      </c>
      <c r="D99" s="26"/>
      <c r="E99" s="26" t="str">
        <f t="shared" si="14"/>
        <v/>
      </c>
      <c r="F99" s="57">
        <v>1</v>
      </c>
      <c r="G99" s="2" t="s">
        <v>19</v>
      </c>
      <c r="H99" s="58">
        <f t="shared" si="25"/>
        <v>7</v>
      </c>
      <c r="I99" s="59">
        <v>5</v>
      </c>
      <c r="J99" s="70"/>
      <c r="K99" s="70" t="s">
        <v>148</v>
      </c>
      <c r="L99" s="70"/>
      <c r="M99" s="70"/>
      <c r="N99" s="70"/>
      <c r="O99" s="70"/>
      <c r="P99" s="71">
        <f t="shared" si="17"/>
        <v>1</v>
      </c>
      <c r="Q99" s="71">
        <f t="shared" si="15"/>
        <v>0</v>
      </c>
      <c r="R99" s="71">
        <f t="shared" si="18"/>
        <v>0</v>
      </c>
      <c r="S99" s="71">
        <f t="shared" si="19"/>
        <v>0</v>
      </c>
      <c r="T99" s="71">
        <f t="shared" si="20"/>
        <v>0</v>
      </c>
      <c r="U99" s="71">
        <f t="shared" si="21"/>
        <v>7</v>
      </c>
      <c r="V99" s="71">
        <f t="shared" si="22"/>
        <v>0</v>
      </c>
      <c r="W99" s="71">
        <f t="shared" si="23"/>
        <v>0</v>
      </c>
      <c r="X99" s="71">
        <f t="shared" si="24"/>
        <v>0</v>
      </c>
      <c r="Y99" s="71">
        <f t="shared" si="16"/>
        <v>7</v>
      </c>
      <c r="Z99" s="70"/>
    </row>
    <row r="100" spans="3:26" ht="15.75" thickBot="1" x14ac:dyDescent="0.3">
      <c r="C100" s="5" t="s">
        <v>149</v>
      </c>
      <c r="D100" s="26"/>
      <c r="E100" s="26" t="str">
        <f t="shared" si="14"/>
        <v/>
      </c>
      <c r="F100" s="57">
        <v>1</v>
      </c>
      <c r="G100" s="2" t="s">
        <v>19</v>
      </c>
      <c r="H100" s="58">
        <f t="shared" si="25"/>
        <v>7</v>
      </c>
      <c r="I100" s="59">
        <v>5</v>
      </c>
      <c r="J100" s="70"/>
      <c r="K100" s="70" t="s">
        <v>149</v>
      </c>
      <c r="L100" s="70"/>
      <c r="M100" s="70"/>
      <c r="N100" s="70"/>
      <c r="O100" s="70"/>
      <c r="P100" s="71">
        <f t="shared" si="17"/>
        <v>1</v>
      </c>
      <c r="Q100" s="71">
        <f t="shared" si="15"/>
        <v>0</v>
      </c>
      <c r="R100" s="71">
        <f t="shared" si="18"/>
        <v>0</v>
      </c>
      <c r="S100" s="71">
        <f t="shared" si="19"/>
        <v>0</v>
      </c>
      <c r="T100" s="71">
        <f t="shared" si="20"/>
        <v>0</v>
      </c>
      <c r="U100" s="71">
        <f t="shared" si="21"/>
        <v>7</v>
      </c>
      <c r="V100" s="71">
        <f t="shared" si="22"/>
        <v>0</v>
      </c>
      <c r="W100" s="71">
        <f t="shared" si="23"/>
        <v>0</v>
      </c>
      <c r="X100" s="71">
        <f t="shared" si="24"/>
        <v>0</v>
      </c>
      <c r="Y100" s="71">
        <f t="shared" si="16"/>
        <v>7</v>
      </c>
      <c r="Z100" s="70"/>
    </row>
    <row r="101" spans="3:26" ht="15.75" thickBot="1" x14ac:dyDescent="0.3">
      <c r="C101" s="5" t="s">
        <v>150</v>
      </c>
      <c r="D101" s="26"/>
      <c r="E101" s="26" t="str">
        <f t="shared" si="14"/>
        <v/>
      </c>
      <c r="F101" s="57">
        <v>1</v>
      </c>
      <c r="G101" s="2" t="s">
        <v>19</v>
      </c>
      <c r="H101" s="58">
        <f t="shared" si="25"/>
        <v>7</v>
      </c>
      <c r="I101" s="59">
        <v>5</v>
      </c>
      <c r="J101" s="70"/>
      <c r="K101" s="70" t="s">
        <v>150</v>
      </c>
      <c r="L101" s="70"/>
      <c r="M101" s="70"/>
      <c r="N101" s="70"/>
      <c r="O101" s="70"/>
      <c r="P101" s="71">
        <f t="shared" si="17"/>
        <v>1</v>
      </c>
      <c r="Q101" s="71">
        <f t="shared" si="15"/>
        <v>0</v>
      </c>
      <c r="R101" s="71">
        <f t="shared" si="18"/>
        <v>0</v>
      </c>
      <c r="S101" s="71">
        <f t="shared" si="19"/>
        <v>0</v>
      </c>
      <c r="T101" s="71">
        <f t="shared" si="20"/>
        <v>0</v>
      </c>
      <c r="U101" s="71">
        <f t="shared" si="21"/>
        <v>7</v>
      </c>
      <c r="V101" s="71">
        <f t="shared" si="22"/>
        <v>0</v>
      </c>
      <c r="W101" s="71">
        <f t="shared" si="23"/>
        <v>0</v>
      </c>
      <c r="X101" s="71">
        <f t="shared" si="24"/>
        <v>0</v>
      </c>
      <c r="Y101" s="71">
        <f t="shared" si="16"/>
        <v>7</v>
      </c>
      <c r="Z101" s="70"/>
    </row>
    <row r="102" spans="3:26" ht="15.75" thickBot="1" x14ac:dyDescent="0.3">
      <c r="C102" s="5" t="s">
        <v>151</v>
      </c>
      <c r="D102" s="26"/>
      <c r="E102" s="26" t="str">
        <f t="shared" si="14"/>
        <v/>
      </c>
      <c r="F102" s="57">
        <v>1</v>
      </c>
      <c r="G102" s="2" t="s">
        <v>19</v>
      </c>
      <c r="H102" s="58">
        <f t="shared" si="25"/>
        <v>7</v>
      </c>
      <c r="I102" s="59">
        <v>5</v>
      </c>
      <c r="J102" s="70"/>
      <c r="K102" s="70" t="s">
        <v>151</v>
      </c>
      <c r="L102" s="70"/>
      <c r="M102" s="70"/>
      <c r="N102" s="70"/>
      <c r="O102" s="70"/>
      <c r="P102" s="71">
        <f t="shared" si="17"/>
        <v>1</v>
      </c>
      <c r="Q102" s="71">
        <f t="shared" si="15"/>
        <v>0</v>
      </c>
      <c r="R102" s="71">
        <f t="shared" si="18"/>
        <v>0</v>
      </c>
      <c r="S102" s="71">
        <f t="shared" si="19"/>
        <v>0</v>
      </c>
      <c r="T102" s="71">
        <f t="shared" si="20"/>
        <v>0</v>
      </c>
      <c r="U102" s="71">
        <f t="shared" si="21"/>
        <v>7</v>
      </c>
      <c r="V102" s="71">
        <f t="shared" si="22"/>
        <v>0</v>
      </c>
      <c r="W102" s="71">
        <f t="shared" si="23"/>
        <v>0</v>
      </c>
      <c r="X102" s="71">
        <f t="shared" si="24"/>
        <v>0</v>
      </c>
      <c r="Y102" s="71">
        <f t="shared" si="16"/>
        <v>7</v>
      </c>
      <c r="Z102" s="70"/>
    </row>
    <row r="103" spans="3:26" ht="15.75" thickBot="1" x14ac:dyDescent="0.3">
      <c r="C103" s="5" t="s">
        <v>152</v>
      </c>
      <c r="D103" s="26"/>
      <c r="E103" s="26" t="str">
        <f t="shared" si="14"/>
        <v/>
      </c>
      <c r="F103" s="57">
        <v>1</v>
      </c>
      <c r="G103" s="2" t="s">
        <v>19</v>
      </c>
      <c r="H103" s="58">
        <f t="shared" si="25"/>
        <v>7</v>
      </c>
      <c r="I103" s="59">
        <v>1</v>
      </c>
      <c r="J103" s="70"/>
      <c r="K103" s="70" t="s">
        <v>152</v>
      </c>
      <c r="L103" s="70"/>
      <c r="M103" s="70"/>
      <c r="N103" s="70"/>
      <c r="O103" s="70"/>
      <c r="P103" s="71">
        <f t="shared" si="17"/>
        <v>1</v>
      </c>
      <c r="Q103" s="71">
        <f t="shared" si="15"/>
        <v>0</v>
      </c>
      <c r="R103" s="71">
        <f t="shared" si="18"/>
        <v>0</v>
      </c>
      <c r="S103" s="71">
        <f t="shared" si="19"/>
        <v>0</v>
      </c>
      <c r="T103" s="71">
        <f t="shared" si="20"/>
        <v>0</v>
      </c>
      <c r="U103" s="71">
        <f t="shared" si="21"/>
        <v>7</v>
      </c>
      <c r="V103" s="71">
        <f t="shared" si="22"/>
        <v>0</v>
      </c>
      <c r="W103" s="71">
        <f t="shared" si="23"/>
        <v>0</v>
      </c>
      <c r="X103" s="71">
        <f t="shared" si="24"/>
        <v>0</v>
      </c>
      <c r="Y103" s="71">
        <f t="shared" si="16"/>
        <v>7</v>
      </c>
      <c r="Z103" s="70"/>
    </row>
    <row r="104" spans="3:26" ht="15.75" thickBot="1" x14ac:dyDescent="0.3">
      <c r="C104" s="5" t="s">
        <v>153</v>
      </c>
      <c r="D104" s="26"/>
      <c r="E104" s="26" t="str">
        <f t="shared" si="14"/>
        <v/>
      </c>
      <c r="F104" s="57">
        <v>1</v>
      </c>
      <c r="G104" s="2" t="s">
        <v>6</v>
      </c>
      <c r="H104" s="58">
        <f t="shared" si="25"/>
        <v>30</v>
      </c>
      <c r="I104" s="59">
        <v>15</v>
      </c>
      <c r="J104" s="70"/>
      <c r="K104" s="70" t="s">
        <v>153</v>
      </c>
      <c r="L104" s="70"/>
      <c r="M104" s="70"/>
      <c r="N104" s="70"/>
      <c r="O104" s="70"/>
      <c r="P104" s="71">
        <f t="shared" si="17"/>
        <v>0</v>
      </c>
      <c r="Q104" s="71">
        <f t="shared" si="15"/>
        <v>1</v>
      </c>
      <c r="R104" s="71">
        <f t="shared" si="18"/>
        <v>0</v>
      </c>
      <c r="S104" s="71">
        <f t="shared" si="19"/>
        <v>0</v>
      </c>
      <c r="T104" s="71">
        <f t="shared" si="20"/>
        <v>0</v>
      </c>
      <c r="U104" s="71">
        <f t="shared" si="21"/>
        <v>0</v>
      </c>
      <c r="V104" s="71">
        <f t="shared" si="22"/>
        <v>30</v>
      </c>
      <c r="W104" s="71">
        <f t="shared" si="23"/>
        <v>0</v>
      </c>
      <c r="X104" s="71">
        <f t="shared" si="24"/>
        <v>0</v>
      </c>
      <c r="Y104" s="71">
        <f t="shared" si="16"/>
        <v>30</v>
      </c>
      <c r="Z104" s="70"/>
    </row>
    <row r="105" spans="3:26" ht="15.75" thickBot="1" x14ac:dyDescent="0.3">
      <c r="C105" s="61"/>
      <c r="D105" s="54"/>
      <c r="E105" s="54" t="str">
        <f t="shared" si="14"/>
        <v/>
      </c>
      <c r="F105" s="60"/>
      <c r="G105" s="8"/>
      <c r="H105" s="9" t="str">
        <f t="shared" si="25"/>
        <v/>
      </c>
      <c r="I105" s="9" t="str">
        <f>IF(Y105&lt;0,"Z4","")</f>
        <v/>
      </c>
      <c r="J105" s="70"/>
      <c r="K105" s="70"/>
      <c r="L105" s="70"/>
      <c r="M105" s="70"/>
      <c r="N105" s="70"/>
      <c r="O105" s="70"/>
      <c r="P105" s="71">
        <f t="shared" si="17"/>
        <v>0</v>
      </c>
      <c r="Q105" s="71">
        <f t="shared" si="15"/>
        <v>0</v>
      </c>
      <c r="R105" s="71">
        <f t="shared" si="18"/>
        <v>0</v>
      </c>
      <c r="S105" s="71">
        <f t="shared" si="19"/>
        <v>0</v>
      </c>
      <c r="T105" s="71">
        <f t="shared" si="20"/>
        <v>0</v>
      </c>
      <c r="U105" s="71">
        <f t="shared" si="21"/>
        <v>0</v>
      </c>
      <c r="V105" s="71">
        <f t="shared" si="22"/>
        <v>0</v>
      </c>
      <c r="W105" s="71">
        <f t="shared" si="23"/>
        <v>0</v>
      </c>
      <c r="X105" s="71">
        <f t="shared" si="24"/>
        <v>0</v>
      </c>
      <c r="Y105" s="71">
        <f t="shared" si="16"/>
        <v>0</v>
      </c>
      <c r="Z105" s="70"/>
    </row>
    <row r="106" spans="3:26" ht="15.75" thickBot="1" x14ac:dyDescent="0.3">
      <c r="C106" s="5" t="s">
        <v>122</v>
      </c>
      <c r="D106" s="15"/>
      <c r="E106" s="26" t="str">
        <f t="shared" si="14"/>
        <v/>
      </c>
      <c r="F106" s="57">
        <v>1</v>
      </c>
      <c r="G106" s="2" t="s">
        <v>19</v>
      </c>
      <c r="H106" s="58">
        <f t="shared" si="25"/>
        <v>7</v>
      </c>
      <c r="I106" s="59">
        <v>20</v>
      </c>
      <c r="J106" s="70"/>
      <c r="K106" s="70" t="s">
        <v>122</v>
      </c>
      <c r="L106" s="70"/>
      <c r="M106" s="70"/>
      <c r="N106" s="70"/>
      <c r="O106" s="70"/>
      <c r="P106" s="71">
        <f t="shared" si="17"/>
        <v>1</v>
      </c>
      <c r="Q106" s="71">
        <f t="shared" si="15"/>
        <v>0</v>
      </c>
      <c r="R106" s="71">
        <f t="shared" si="18"/>
        <v>0</v>
      </c>
      <c r="S106" s="71">
        <f t="shared" si="19"/>
        <v>0</v>
      </c>
      <c r="T106" s="71">
        <f t="shared" si="20"/>
        <v>0</v>
      </c>
      <c r="U106" s="71">
        <f t="shared" si="21"/>
        <v>7</v>
      </c>
      <c r="V106" s="71">
        <f t="shared" si="22"/>
        <v>0</v>
      </c>
      <c r="W106" s="71">
        <f t="shared" si="23"/>
        <v>0</v>
      </c>
      <c r="X106" s="71">
        <f t="shared" si="24"/>
        <v>0</v>
      </c>
      <c r="Y106" s="71">
        <f t="shared" si="16"/>
        <v>7</v>
      </c>
      <c r="Z106" s="70"/>
    </row>
    <row r="107" spans="3:26" ht="15.75" thickBot="1" x14ac:dyDescent="0.3">
      <c r="C107" s="5" t="s">
        <v>123</v>
      </c>
      <c r="D107" s="15"/>
      <c r="E107" s="26" t="str">
        <f>IF(OR($D107="",$H107=""),"",$D107+$H107)</f>
        <v/>
      </c>
      <c r="F107" s="57">
        <v>1</v>
      </c>
      <c r="G107" s="2" t="s">
        <v>19</v>
      </c>
      <c r="H107" s="58">
        <f t="shared" si="25"/>
        <v>7</v>
      </c>
      <c r="I107" s="59">
        <v>5</v>
      </c>
      <c r="J107" s="70"/>
      <c r="K107" s="70" t="s">
        <v>123</v>
      </c>
      <c r="L107" s="70"/>
      <c r="M107" s="70"/>
      <c r="N107" s="70"/>
      <c r="O107" s="70"/>
      <c r="P107" s="71">
        <f t="shared" si="17"/>
        <v>1</v>
      </c>
      <c r="Q107" s="71">
        <f t="shared" si="15"/>
        <v>0</v>
      </c>
      <c r="R107" s="71">
        <f t="shared" si="18"/>
        <v>0</v>
      </c>
      <c r="S107" s="71">
        <f t="shared" si="19"/>
        <v>0</v>
      </c>
      <c r="T107" s="71">
        <f t="shared" si="20"/>
        <v>0</v>
      </c>
      <c r="U107" s="71">
        <f t="shared" si="21"/>
        <v>7</v>
      </c>
      <c r="V107" s="71">
        <f t="shared" si="22"/>
        <v>0</v>
      </c>
      <c r="W107" s="71">
        <f t="shared" si="23"/>
        <v>0</v>
      </c>
      <c r="X107" s="71">
        <f t="shared" si="24"/>
        <v>0</v>
      </c>
      <c r="Y107" s="71">
        <f t="shared" si="16"/>
        <v>7</v>
      </c>
      <c r="Z107" s="70"/>
    </row>
    <row r="108" spans="3:26" ht="15.75" thickBot="1" x14ac:dyDescent="0.3">
      <c r="C108" s="5" t="s">
        <v>124</v>
      </c>
      <c r="D108" s="15"/>
      <c r="E108" s="26" t="str">
        <f t="shared" si="14"/>
        <v/>
      </c>
      <c r="F108" s="57">
        <v>1</v>
      </c>
      <c r="G108" s="2" t="s">
        <v>19</v>
      </c>
      <c r="H108" s="58">
        <f t="shared" si="25"/>
        <v>7</v>
      </c>
      <c r="I108" s="59">
        <v>1</v>
      </c>
      <c r="J108" s="70"/>
      <c r="K108" s="70" t="s">
        <v>124</v>
      </c>
      <c r="L108" s="70"/>
      <c r="M108" s="70"/>
      <c r="N108" s="70"/>
      <c r="O108" s="70"/>
      <c r="P108" s="71">
        <f t="shared" si="17"/>
        <v>1</v>
      </c>
      <c r="Q108" s="71">
        <f t="shared" si="15"/>
        <v>0</v>
      </c>
      <c r="R108" s="71">
        <f t="shared" si="18"/>
        <v>0</v>
      </c>
      <c r="S108" s="71">
        <f t="shared" si="19"/>
        <v>0</v>
      </c>
      <c r="T108" s="71">
        <f t="shared" si="20"/>
        <v>0</v>
      </c>
      <c r="U108" s="71">
        <f t="shared" si="21"/>
        <v>7</v>
      </c>
      <c r="V108" s="71">
        <f t="shared" si="22"/>
        <v>0</v>
      </c>
      <c r="W108" s="71">
        <f t="shared" si="23"/>
        <v>0</v>
      </c>
      <c r="X108" s="71">
        <f t="shared" si="24"/>
        <v>0</v>
      </c>
      <c r="Y108" s="71">
        <f t="shared" si="16"/>
        <v>7</v>
      </c>
      <c r="Z108" s="70"/>
    </row>
    <row r="109" spans="3:26" ht="15.75" thickBot="1" x14ac:dyDescent="0.3">
      <c r="C109" s="5" t="s">
        <v>125</v>
      </c>
      <c r="D109" s="15"/>
      <c r="E109" s="26" t="str">
        <f t="shared" si="14"/>
        <v/>
      </c>
      <c r="F109" s="57">
        <v>1</v>
      </c>
      <c r="G109" s="2" t="s">
        <v>19</v>
      </c>
      <c r="H109" s="58">
        <f t="shared" si="25"/>
        <v>7</v>
      </c>
      <c r="I109" s="59">
        <v>5</v>
      </c>
      <c r="J109" s="70"/>
      <c r="K109" s="70" t="s">
        <v>125</v>
      </c>
      <c r="L109" s="70"/>
      <c r="M109" s="70"/>
      <c r="N109" s="70"/>
      <c r="O109" s="70"/>
      <c r="P109" s="71">
        <f t="shared" si="17"/>
        <v>1</v>
      </c>
      <c r="Q109" s="71">
        <f t="shared" si="15"/>
        <v>0</v>
      </c>
      <c r="R109" s="71">
        <f t="shared" si="18"/>
        <v>0</v>
      </c>
      <c r="S109" s="71">
        <f t="shared" si="19"/>
        <v>0</v>
      </c>
      <c r="T109" s="71">
        <f t="shared" si="20"/>
        <v>0</v>
      </c>
      <c r="U109" s="71">
        <f t="shared" si="21"/>
        <v>7</v>
      </c>
      <c r="V109" s="71">
        <f t="shared" si="22"/>
        <v>0</v>
      </c>
      <c r="W109" s="71">
        <f t="shared" si="23"/>
        <v>0</v>
      </c>
      <c r="X109" s="71">
        <f t="shared" si="24"/>
        <v>0</v>
      </c>
      <c r="Y109" s="71">
        <f t="shared" si="16"/>
        <v>7</v>
      </c>
      <c r="Z109" s="70"/>
    </row>
    <row r="110" spans="3:26" ht="15.75" thickBot="1" x14ac:dyDescent="0.3">
      <c r="C110" s="5" t="s">
        <v>126</v>
      </c>
      <c r="D110" s="15"/>
      <c r="E110" s="26" t="str">
        <f t="shared" si="14"/>
        <v/>
      </c>
      <c r="F110" s="57">
        <v>1</v>
      </c>
      <c r="G110" s="2" t="s">
        <v>19</v>
      </c>
      <c r="H110" s="58">
        <f t="shared" si="25"/>
        <v>7</v>
      </c>
      <c r="I110" s="59">
        <v>2</v>
      </c>
      <c r="J110" s="70"/>
      <c r="K110" s="70" t="s">
        <v>126</v>
      </c>
      <c r="L110" s="70"/>
      <c r="M110" s="70"/>
      <c r="N110" s="70"/>
      <c r="O110" s="70"/>
      <c r="P110" s="71">
        <f t="shared" si="17"/>
        <v>1</v>
      </c>
      <c r="Q110" s="71">
        <f t="shared" si="15"/>
        <v>0</v>
      </c>
      <c r="R110" s="71">
        <f t="shared" si="18"/>
        <v>0</v>
      </c>
      <c r="S110" s="71">
        <f t="shared" si="19"/>
        <v>0</v>
      </c>
      <c r="T110" s="71">
        <f t="shared" si="20"/>
        <v>0</v>
      </c>
      <c r="U110" s="71">
        <f t="shared" si="21"/>
        <v>7</v>
      </c>
      <c r="V110" s="71">
        <f t="shared" si="22"/>
        <v>0</v>
      </c>
      <c r="W110" s="71">
        <f t="shared" si="23"/>
        <v>0</v>
      </c>
      <c r="X110" s="71">
        <f t="shared" si="24"/>
        <v>0</v>
      </c>
      <c r="Y110" s="71">
        <f t="shared" si="16"/>
        <v>7</v>
      </c>
      <c r="Z110" s="70"/>
    </row>
    <row r="111" spans="3:26" ht="15.75" thickBot="1" x14ac:dyDescent="0.3">
      <c r="C111" s="5" t="s">
        <v>127</v>
      </c>
      <c r="D111" s="15"/>
      <c r="E111" s="26" t="str">
        <f t="shared" si="14"/>
        <v/>
      </c>
      <c r="F111" s="57">
        <v>1</v>
      </c>
      <c r="G111" s="2" t="s">
        <v>19</v>
      </c>
      <c r="H111" s="58">
        <f t="shared" si="25"/>
        <v>7</v>
      </c>
      <c r="I111" s="59">
        <v>20</v>
      </c>
      <c r="J111" s="70"/>
      <c r="K111" s="70" t="s">
        <v>127</v>
      </c>
      <c r="L111" s="70"/>
      <c r="M111" s="70"/>
      <c r="N111" s="70"/>
      <c r="O111" s="70"/>
      <c r="P111" s="71">
        <f t="shared" si="17"/>
        <v>1</v>
      </c>
      <c r="Q111" s="71">
        <f t="shared" si="15"/>
        <v>0</v>
      </c>
      <c r="R111" s="71">
        <f t="shared" si="18"/>
        <v>0</v>
      </c>
      <c r="S111" s="71">
        <f t="shared" si="19"/>
        <v>0</v>
      </c>
      <c r="T111" s="71">
        <f t="shared" si="20"/>
        <v>0</v>
      </c>
      <c r="U111" s="71">
        <f t="shared" si="21"/>
        <v>7</v>
      </c>
      <c r="V111" s="71">
        <f t="shared" si="22"/>
        <v>0</v>
      </c>
      <c r="W111" s="71">
        <f t="shared" si="23"/>
        <v>0</v>
      </c>
      <c r="X111" s="71">
        <f t="shared" si="24"/>
        <v>0</v>
      </c>
      <c r="Y111" s="71">
        <f t="shared" si="16"/>
        <v>7</v>
      </c>
      <c r="Z111" s="70"/>
    </row>
    <row r="112" spans="3:26" ht="15.75" thickBot="1" x14ac:dyDescent="0.3">
      <c r="C112" s="5" t="s">
        <v>128</v>
      </c>
      <c r="D112" s="15"/>
      <c r="E112" s="26" t="str">
        <f t="shared" si="14"/>
        <v/>
      </c>
      <c r="F112" s="57">
        <v>0.5</v>
      </c>
      <c r="G112" s="2" t="s">
        <v>6</v>
      </c>
      <c r="H112" s="58">
        <f t="shared" si="25"/>
        <v>15</v>
      </c>
      <c r="I112" s="59">
        <v>20</v>
      </c>
      <c r="J112" s="70"/>
      <c r="K112" s="70" t="s">
        <v>128</v>
      </c>
      <c r="L112" s="70"/>
      <c r="M112" s="70"/>
      <c r="N112" s="70"/>
      <c r="O112" s="70"/>
      <c r="P112" s="71">
        <f t="shared" si="17"/>
        <v>0</v>
      </c>
      <c r="Q112" s="71">
        <f t="shared" si="15"/>
        <v>1</v>
      </c>
      <c r="R112" s="71">
        <f t="shared" si="18"/>
        <v>0</v>
      </c>
      <c r="S112" s="71">
        <f t="shared" si="19"/>
        <v>0</v>
      </c>
      <c r="T112" s="71">
        <f t="shared" si="20"/>
        <v>0</v>
      </c>
      <c r="U112" s="71">
        <f t="shared" si="21"/>
        <v>0</v>
      </c>
      <c r="V112" s="71">
        <f t="shared" si="22"/>
        <v>15</v>
      </c>
      <c r="W112" s="71">
        <f t="shared" si="23"/>
        <v>0</v>
      </c>
      <c r="X112" s="71">
        <f t="shared" si="24"/>
        <v>0</v>
      </c>
      <c r="Y112" s="71">
        <f t="shared" si="16"/>
        <v>15</v>
      </c>
      <c r="Z112" s="70"/>
    </row>
    <row r="113" spans="3:26" ht="15.75" thickBot="1" x14ac:dyDescent="0.3">
      <c r="C113" s="5" t="s">
        <v>129</v>
      </c>
      <c r="D113" s="15"/>
      <c r="E113" s="26" t="str">
        <f t="shared" si="14"/>
        <v/>
      </c>
      <c r="F113" s="57">
        <v>0.5</v>
      </c>
      <c r="G113" s="2" t="s">
        <v>6</v>
      </c>
      <c r="H113" s="58">
        <f t="shared" si="25"/>
        <v>15</v>
      </c>
      <c r="I113" s="59">
        <v>10</v>
      </c>
      <c r="J113" s="70"/>
      <c r="K113" s="70" t="s">
        <v>129</v>
      </c>
      <c r="L113" s="70"/>
      <c r="M113" s="70"/>
      <c r="N113" s="70"/>
      <c r="O113" s="70"/>
      <c r="P113" s="71">
        <f t="shared" si="17"/>
        <v>0</v>
      </c>
      <c r="Q113" s="71">
        <f t="shared" si="15"/>
        <v>1</v>
      </c>
      <c r="R113" s="71">
        <f t="shared" si="18"/>
        <v>0</v>
      </c>
      <c r="S113" s="71">
        <f t="shared" si="19"/>
        <v>0</v>
      </c>
      <c r="T113" s="71">
        <f t="shared" si="20"/>
        <v>0</v>
      </c>
      <c r="U113" s="71">
        <f t="shared" si="21"/>
        <v>0</v>
      </c>
      <c r="V113" s="71">
        <f t="shared" si="22"/>
        <v>15</v>
      </c>
      <c r="W113" s="71">
        <f t="shared" si="23"/>
        <v>0</v>
      </c>
      <c r="X113" s="71">
        <f t="shared" si="24"/>
        <v>0</v>
      </c>
      <c r="Y113" s="71">
        <f t="shared" si="16"/>
        <v>15</v>
      </c>
      <c r="Z113" s="70"/>
    </row>
    <row r="114" spans="3:26" ht="15.75" thickBot="1" x14ac:dyDescent="0.3">
      <c r="C114" s="5" t="s">
        <v>130</v>
      </c>
      <c r="D114" s="15"/>
      <c r="E114" s="26" t="str">
        <f t="shared" si="14"/>
        <v/>
      </c>
      <c r="F114" s="57">
        <v>1</v>
      </c>
      <c r="G114" s="2" t="s">
        <v>19</v>
      </c>
      <c r="H114" s="58">
        <f t="shared" si="25"/>
        <v>7</v>
      </c>
      <c r="I114" s="59">
        <v>2</v>
      </c>
      <c r="J114" s="70"/>
      <c r="K114" s="70" t="s">
        <v>130</v>
      </c>
      <c r="L114" s="70"/>
      <c r="M114" s="70"/>
      <c r="N114" s="70"/>
      <c r="O114" s="70"/>
      <c r="P114" s="71">
        <f t="shared" si="17"/>
        <v>1</v>
      </c>
      <c r="Q114" s="71">
        <f t="shared" si="15"/>
        <v>0</v>
      </c>
      <c r="R114" s="71">
        <f t="shared" si="18"/>
        <v>0</v>
      </c>
      <c r="S114" s="71">
        <f t="shared" si="19"/>
        <v>0</v>
      </c>
      <c r="T114" s="71">
        <f t="shared" si="20"/>
        <v>0</v>
      </c>
      <c r="U114" s="71">
        <f t="shared" si="21"/>
        <v>7</v>
      </c>
      <c r="V114" s="71">
        <f t="shared" si="22"/>
        <v>0</v>
      </c>
      <c r="W114" s="71">
        <f t="shared" si="23"/>
        <v>0</v>
      </c>
      <c r="X114" s="71">
        <f t="shared" si="24"/>
        <v>0</v>
      </c>
      <c r="Y114" s="71">
        <f t="shared" si="16"/>
        <v>7</v>
      </c>
      <c r="Z114" s="70"/>
    </row>
    <row r="115" spans="3:26" ht="15.75" thickBot="1" x14ac:dyDescent="0.3">
      <c r="C115" s="5" t="s">
        <v>131</v>
      </c>
      <c r="D115" s="26"/>
      <c r="E115" s="26" t="str">
        <f t="shared" si="14"/>
        <v/>
      </c>
      <c r="F115" s="57">
        <v>1</v>
      </c>
      <c r="G115" s="2" t="s">
        <v>19</v>
      </c>
      <c r="H115" s="58">
        <f t="shared" si="25"/>
        <v>7</v>
      </c>
      <c r="I115" s="59">
        <v>2</v>
      </c>
      <c r="J115" s="70"/>
      <c r="K115" s="70" t="s">
        <v>131</v>
      </c>
      <c r="L115" s="70"/>
      <c r="M115" s="70"/>
      <c r="N115" s="70"/>
      <c r="O115" s="70"/>
      <c r="P115" s="71">
        <f t="shared" si="17"/>
        <v>1</v>
      </c>
      <c r="Q115" s="71">
        <f t="shared" si="15"/>
        <v>0</v>
      </c>
      <c r="R115" s="71">
        <f t="shared" si="18"/>
        <v>0</v>
      </c>
      <c r="S115" s="71">
        <f t="shared" si="19"/>
        <v>0</v>
      </c>
      <c r="T115" s="71">
        <f t="shared" si="20"/>
        <v>0</v>
      </c>
      <c r="U115" s="71">
        <f t="shared" si="21"/>
        <v>7</v>
      </c>
      <c r="V115" s="71">
        <f t="shared" si="22"/>
        <v>0</v>
      </c>
      <c r="W115" s="71">
        <f t="shared" si="23"/>
        <v>0</v>
      </c>
      <c r="X115" s="71">
        <f t="shared" si="24"/>
        <v>0</v>
      </c>
      <c r="Y115" s="71">
        <f t="shared" si="16"/>
        <v>7</v>
      </c>
      <c r="Z115" s="70"/>
    </row>
    <row r="116" spans="3:26" ht="15.75" thickBot="1" x14ac:dyDescent="0.3">
      <c r="C116" s="5" t="s">
        <v>132</v>
      </c>
      <c r="D116" s="26"/>
      <c r="E116" s="26" t="str">
        <f t="shared" si="14"/>
        <v/>
      </c>
      <c r="F116" s="57">
        <v>1</v>
      </c>
      <c r="G116" s="2" t="s">
        <v>19</v>
      </c>
      <c r="H116" s="58">
        <f t="shared" si="25"/>
        <v>7</v>
      </c>
      <c r="I116" s="59">
        <v>5</v>
      </c>
      <c r="J116" s="70"/>
      <c r="K116" s="70" t="s">
        <v>132</v>
      </c>
      <c r="L116" s="70"/>
      <c r="M116" s="70"/>
      <c r="N116" s="70"/>
      <c r="O116" s="70"/>
      <c r="P116" s="71">
        <f t="shared" si="17"/>
        <v>1</v>
      </c>
      <c r="Q116" s="71">
        <f t="shared" si="15"/>
        <v>0</v>
      </c>
      <c r="R116" s="71">
        <f t="shared" si="18"/>
        <v>0</v>
      </c>
      <c r="S116" s="71">
        <f t="shared" si="19"/>
        <v>0</v>
      </c>
      <c r="T116" s="71">
        <f t="shared" si="20"/>
        <v>0</v>
      </c>
      <c r="U116" s="71">
        <f t="shared" si="21"/>
        <v>7</v>
      </c>
      <c r="V116" s="71">
        <f t="shared" si="22"/>
        <v>0</v>
      </c>
      <c r="W116" s="71">
        <f t="shared" si="23"/>
        <v>0</v>
      </c>
      <c r="X116" s="71">
        <f t="shared" si="24"/>
        <v>0</v>
      </c>
      <c r="Y116" s="71">
        <f t="shared" si="16"/>
        <v>7</v>
      </c>
      <c r="Z116" s="70"/>
    </row>
    <row r="117" spans="3:26" ht="15.75" thickBot="1" x14ac:dyDescent="0.3">
      <c r="C117" s="5" t="s">
        <v>133</v>
      </c>
      <c r="D117" s="26"/>
      <c r="E117" s="26" t="str">
        <f t="shared" si="14"/>
        <v/>
      </c>
      <c r="F117" s="57">
        <v>1</v>
      </c>
      <c r="G117" s="2" t="s">
        <v>19</v>
      </c>
      <c r="H117" s="58">
        <f t="shared" si="25"/>
        <v>7</v>
      </c>
      <c r="I117" s="59">
        <v>5</v>
      </c>
      <c r="J117" s="70"/>
      <c r="K117" s="70" t="s">
        <v>133</v>
      </c>
      <c r="L117" s="70"/>
      <c r="M117" s="70"/>
      <c r="N117" s="70"/>
      <c r="O117" s="70"/>
      <c r="P117" s="71">
        <f t="shared" si="17"/>
        <v>1</v>
      </c>
      <c r="Q117" s="71">
        <f t="shared" si="15"/>
        <v>0</v>
      </c>
      <c r="R117" s="71">
        <f t="shared" si="18"/>
        <v>0</v>
      </c>
      <c r="S117" s="71">
        <f t="shared" si="19"/>
        <v>0</v>
      </c>
      <c r="T117" s="71">
        <f t="shared" si="20"/>
        <v>0</v>
      </c>
      <c r="U117" s="71">
        <f t="shared" si="21"/>
        <v>7</v>
      </c>
      <c r="V117" s="71">
        <f t="shared" si="22"/>
        <v>0</v>
      </c>
      <c r="W117" s="71">
        <f t="shared" si="23"/>
        <v>0</v>
      </c>
      <c r="X117" s="71">
        <f t="shared" si="24"/>
        <v>0</v>
      </c>
      <c r="Y117" s="71">
        <f t="shared" si="16"/>
        <v>7</v>
      </c>
      <c r="Z117" s="70"/>
    </row>
    <row r="118" spans="3:26" ht="15.75" thickBot="1" x14ac:dyDescent="0.3">
      <c r="C118" s="5" t="s">
        <v>134</v>
      </c>
      <c r="D118" s="26"/>
      <c r="E118" s="26" t="str">
        <f t="shared" si="14"/>
        <v/>
      </c>
      <c r="F118" s="57">
        <v>1</v>
      </c>
      <c r="G118" s="2" t="s">
        <v>19</v>
      </c>
      <c r="H118" s="58">
        <f t="shared" si="25"/>
        <v>7</v>
      </c>
      <c r="I118" s="59">
        <v>5</v>
      </c>
      <c r="J118" s="70"/>
      <c r="K118" s="70" t="s">
        <v>134</v>
      </c>
      <c r="L118" s="70"/>
      <c r="M118" s="70"/>
      <c r="N118" s="70"/>
      <c r="O118" s="70"/>
      <c r="P118" s="71">
        <f t="shared" si="17"/>
        <v>1</v>
      </c>
      <c r="Q118" s="71">
        <f t="shared" si="15"/>
        <v>0</v>
      </c>
      <c r="R118" s="71">
        <f t="shared" si="18"/>
        <v>0</v>
      </c>
      <c r="S118" s="71">
        <f t="shared" si="19"/>
        <v>0</v>
      </c>
      <c r="T118" s="71">
        <f t="shared" si="20"/>
        <v>0</v>
      </c>
      <c r="U118" s="71">
        <f t="shared" si="21"/>
        <v>7</v>
      </c>
      <c r="V118" s="71">
        <f t="shared" si="22"/>
        <v>0</v>
      </c>
      <c r="W118" s="71">
        <f t="shared" si="23"/>
        <v>0</v>
      </c>
      <c r="X118" s="71">
        <f t="shared" si="24"/>
        <v>0</v>
      </c>
      <c r="Y118" s="71">
        <f t="shared" si="16"/>
        <v>7</v>
      </c>
      <c r="Z118" s="70"/>
    </row>
    <row r="119" spans="3:26" ht="15.75" thickBot="1" x14ac:dyDescent="0.3">
      <c r="C119" s="5" t="s">
        <v>135</v>
      </c>
      <c r="D119" s="26"/>
      <c r="E119" s="26" t="str">
        <f t="shared" si="14"/>
        <v/>
      </c>
      <c r="F119" s="57">
        <v>1</v>
      </c>
      <c r="G119" s="2" t="s">
        <v>19</v>
      </c>
      <c r="H119" s="58">
        <f t="shared" si="25"/>
        <v>7</v>
      </c>
      <c r="I119" s="59">
        <v>5</v>
      </c>
      <c r="J119" s="70"/>
      <c r="K119" s="70" t="s">
        <v>135</v>
      </c>
      <c r="L119" s="70"/>
      <c r="M119" s="70"/>
      <c r="N119" s="70"/>
      <c r="O119" s="70"/>
      <c r="P119" s="71">
        <f t="shared" si="17"/>
        <v>1</v>
      </c>
      <c r="Q119" s="71">
        <f t="shared" si="15"/>
        <v>0</v>
      </c>
      <c r="R119" s="71">
        <f t="shared" si="18"/>
        <v>0</v>
      </c>
      <c r="S119" s="71">
        <f t="shared" si="19"/>
        <v>0</v>
      </c>
      <c r="T119" s="71">
        <f t="shared" si="20"/>
        <v>0</v>
      </c>
      <c r="U119" s="71">
        <f t="shared" si="21"/>
        <v>7</v>
      </c>
      <c r="V119" s="71">
        <f t="shared" si="22"/>
        <v>0</v>
      </c>
      <c r="W119" s="71">
        <f t="shared" si="23"/>
        <v>0</v>
      </c>
      <c r="X119" s="71">
        <f t="shared" si="24"/>
        <v>0</v>
      </c>
      <c r="Y119" s="71">
        <f t="shared" si="16"/>
        <v>7</v>
      </c>
      <c r="Z119" s="70"/>
    </row>
    <row r="120" spans="3:26" ht="15.75" thickBot="1" x14ac:dyDescent="0.3">
      <c r="C120" s="5" t="s">
        <v>136</v>
      </c>
      <c r="D120" s="26"/>
      <c r="E120" s="26" t="str">
        <f t="shared" si="14"/>
        <v/>
      </c>
      <c r="F120" s="57">
        <v>1</v>
      </c>
      <c r="G120" s="2" t="s">
        <v>19</v>
      </c>
      <c r="H120" s="58">
        <f t="shared" si="25"/>
        <v>7</v>
      </c>
      <c r="I120" s="59">
        <v>1</v>
      </c>
      <c r="J120" s="70"/>
      <c r="K120" s="70" t="s">
        <v>136</v>
      </c>
      <c r="L120" s="70"/>
      <c r="M120" s="70"/>
      <c r="N120" s="70"/>
      <c r="O120" s="70"/>
      <c r="P120" s="71">
        <f t="shared" si="17"/>
        <v>1</v>
      </c>
      <c r="Q120" s="71">
        <f t="shared" si="15"/>
        <v>0</v>
      </c>
      <c r="R120" s="71">
        <f t="shared" si="18"/>
        <v>0</v>
      </c>
      <c r="S120" s="71">
        <f t="shared" si="19"/>
        <v>0</v>
      </c>
      <c r="T120" s="71">
        <f t="shared" si="20"/>
        <v>0</v>
      </c>
      <c r="U120" s="71">
        <f t="shared" si="21"/>
        <v>7</v>
      </c>
      <c r="V120" s="71">
        <f t="shared" si="22"/>
        <v>0</v>
      </c>
      <c r="W120" s="71">
        <f t="shared" si="23"/>
        <v>0</v>
      </c>
      <c r="X120" s="71">
        <f t="shared" si="24"/>
        <v>0</v>
      </c>
      <c r="Y120" s="71">
        <f t="shared" si="16"/>
        <v>7</v>
      </c>
      <c r="Z120" s="70"/>
    </row>
    <row r="121" spans="3:26" ht="15.75" thickBot="1" x14ac:dyDescent="0.3">
      <c r="C121" s="5" t="s">
        <v>137</v>
      </c>
      <c r="D121" s="26"/>
      <c r="E121" s="26" t="str">
        <f t="shared" si="14"/>
        <v/>
      </c>
      <c r="F121" s="57">
        <v>1</v>
      </c>
      <c r="G121" s="2" t="s">
        <v>6</v>
      </c>
      <c r="H121" s="58">
        <f t="shared" si="25"/>
        <v>30</v>
      </c>
      <c r="I121" s="59">
        <v>15</v>
      </c>
      <c r="J121" s="70"/>
      <c r="K121" s="70" t="s">
        <v>137</v>
      </c>
      <c r="L121" s="70"/>
      <c r="M121" s="70"/>
      <c r="N121" s="70"/>
      <c r="O121" s="70"/>
      <c r="P121" s="71">
        <f t="shared" si="17"/>
        <v>0</v>
      </c>
      <c r="Q121" s="71">
        <f t="shared" si="15"/>
        <v>1</v>
      </c>
      <c r="R121" s="71">
        <f t="shared" si="18"/>
        <v>0</v>
      </c>
      <c r="S121" s="71">
        <f t="shared" si="19"/>
        <v>0</v>
      </c>
      <c r="T121" s="71">
        <f t="shared" si="20"/>
        <v>0</v>
      </c>
      <c r="U121" s="71">
        <f t="shared" si="21"/>
        <v>0</v>
      </c>
      <c r="V121" s="71">
        <f t="shared" si="22"/>
        <v>30</v>
      </c>
      <c r="W121" s="71">
        <f t="shared" si="23"/>
        <v>0</v>
      </c>
      <c r="X121" s="71">
        <f t="shared" si="24"/>
        <v>0</v>
      </c>
      <c r="Y121" s="71">
        <f t="shared" si="16"/>
        <v>30</v>
      </c>
      <c r="Z121" s="70"/>
    </row>
    <row r="122" spans="3:26" ht="15.75" thickBot="1" x14ac:dyDescent="0.3">
      <c r="C122" s="61"/>
      <c r="D122" s="54"/>
      <c r="E122" s="54" t="str">
        <f t="shared" si="14"/>
        <v/>
      </c>
      <c r="F122" s="60"/>
      <c r="G122" s="8"/>
      <c r="H122" s="9" t="str">
        <f t="shared" si="25"/>
        <v/>
      </c>
      <c r="I122" s="9" t="str">
        <f>IF(Y122&lt;0,"Z4","")</f>
        <v/>
      </c>
      <c r="J122" s="70"/>
      <c r="K122" s="70"/>
      <c r="L122" s="70"/>
      <c r="M122" s="70"/>
      <c r="N122" s="70"/>
      <c r="O122" s="70"/>
      <c r="P122" s="71">
        <f t="shared" si="17"/>
        <v>0</v>
      </c>
      <c r="Q122" s="71">
        <f t="shared" si="15"/>
        <v>0</v>
      </c>
      <c r="R122" s="71">
        <f t="shared" si="18"/>
        <v>0</v>
      </c>
      <c r="S122" s="71">
        <f t="shared" si="19"/>
        <v>0</v>
      </c>
      <c r="T122" s="71">
        <f t="shared" si="20"/>
        <v>0</v>
      </c>
      <c r="U122" s="71">
        <f t="shared" si="21"/>
        <v>0</v>
      </c>
      <c r="V122" s="71">
        <f t="shared" si="22"/>
        <v>0</v>
      </c>
      <c r="W122" s="71">
        <f t="shared" si="23"/>
        <v>0</v>
      </c>
      <c r="X122" s="71">
        <f t="shared" si="24"/>
        <v>0</v>
      </c>
      <c r="Y122" s="71">
        <f t="shared" si="16"/>
        <v>0</v>
      </c>
      <c r="Z122" s="70"/>
    </row>
    <row r="123" spans="3:26" ht="15.75" thickBot="1" x14ac:dyDescent="0.3">
      <c r="C123" s="5" t="s">
        <v>106</v>
      </c>
      <c r="D123" s="15"/>
      <c r="E123" s="26" t="str">
        <f t="shared" si="14"/>
        <v/>
      </c>
      <c r="F123" s="57">
        <v>1</v>
      </c>
      <c r="G123" s="2" t="s">
        <v>19</v>
      </c>
      <c r="H123" s="58">
        <f t="shared" si="25"/>
        <v>7</v>
      </c>
      <c r="I123" s="59">
        <v>20</v>
      </c>
      <c r="J123" s="70"/>
      <c r="K123" s="70" t="s">
        <v>106</v>
      </c>
      <c r="L123" s="70"/>
      <c r="M123" s="70"/>
      <c r="N123" s="70"/>
      <c r="O123" s="70"/>
      <c r="P123" s="71">
        <f t="shared" si="17"/>
        <v>1</v>
      </c>
      <c r="Q123" s="71">
        <f t="shared" si="15"/>
        <v>0</v>
      </c>
      <c r="R123" s="71">
        <f t="shared" si="18"/>
        <v>0</v>
      </c>
      <c r="S123" s="71">
        <f t="shared" si="19"/>
        <v>0</v>
      </c>
      <c r="T123" s="71">
        <f t="shared" si="20"/>
        <v>0</v>
      </c>
      <c r="U123" s="71">
        <f t="shared" si="21"/>
        <v>7</v>
      </c>
      <c r="V123" s="71">
        <f t="shared" si="22"/>
        <v>0</v>
      </c>
      <c r="W123" s="71">
        <f t="shared" si="23"/>
        <v>0</v>
      </c>
      <c r="X123" s="71">
        <f t="shared" si="24"/>
        <v>0</v>
      </c>
      <c r="Y123" s="71">
        <f t="shared" si="16"/>
        <v>7</v>
      </c>
      <c r="Z123" s="70"/>
    </row>
    <row r="124" spans="3:26" ht="15.75" thickBot="1" x14ac:dyDescent="0.3">
      <c r="C124" s="5" t="s">
        <v>107</v>
      </c>
      <c r="D124" s="15"/>
      <c r="E124" s="26" t="str">
        <f>IF(OR($D124="",$H124=""),"",$D124+$H124)</f>
        <v/>
      </c>
      <c r="F124" s="57">
        <v>1</v>
      </c>
      <c r="G124" s="2" t="s">
        <v>19</v>
      </c>
      <c r="H124" s="58">
        <f t="shared" si="25"/>
        <v>7</v>
      </c>
      <c r="I124" s="59">
        <v>5</v>
      </c>
      <c r="J124" s="70"/>
      <c r="K124" s="70" t="s">
        <v>107</v>
      </c>
      <c r="L124" s="70"/>
      <c r="M124" s="70"/>
      <c r="N124" s="70"/>
      <c r="O124" s="70"/>
      <c r="P124" s="71">
        <f t="shared" si="17"/>
        <v>1</v>
      </c>
      <c r="Q124" s="71">
        <f t="shared" si="15"/>
        <v>0</v>
      </c>
      <c r="R124" s="71">
        <f t="shared" si="18"/>
        <v>0</v>
      </c>
      <c r="S124" s="71">
        <f t="shared" si="19"/>
        <v>0</v>
      </c>
      <c r="T124" s="71">
        <f t="shared" si="20"/>
        <v>0</v>
      </c>
      <c r="U124" s="71">
        <f t="shared" si="21"/>
        <v>7</v>
      </c>
      <c r="V124" s="71">
        <f t="shared" si="22"/>
        <v>0</v>
      </c>
      <c r="W124" s="71">
        <f t="shared" si="23"/>
        <v>0</v>
      </c>
      <c r="X124" s="71">
        <f t="shared" si="24"/>
        <v>0</v>
      </c>
      <c r="Y124" s="71">
        <f t="shared" si="16"/>
        <v>7</v>
      </c>
      <c r="Z124" s="70"/>
    </row>
    <row r="125" spans="3:26" ht="15.75" thickBot="1" x14ac:dyDescent="0.3">
      <c r="C125" s="5" t="s">
        <v>108</v>
      </c>
      <c r="D125" s="15"/>
      <c r="E125" s="26" t="str">
        <f t="shared" si="14"/>
        <v/>
      </c>
      <c r="F125" s="57">
        <v>1</v>
      </c>
      <c r="G125" s="2" t="s">
        <v>19</v>
      </c>
      <c r="H125" s="58">
        <f t="shared" si="25"/>
        <v>7</v>
      </c>
      <c r="I125" s="59">
        <v>1</v>
      </c>
      <c r="J125" s="70"/>
      <c r="K125" s="70" t="s">
        <v>108</v>
      </c>
      <c r="L125" s="70"/>
      <c r="M125" s="70"/>
      <c r="N125" s="70"/>
      <c r="O125" s="70"/>
      <c r="P125" s="71">
        <f t="shared" si="17"/>
        <v>1</v>
      </c>
      <c r="Q125" s="71">
        <f t="shared" si="15"/>
        <v>0</v>
      </c>
      <c r="R125" s="71">
        <f t="shared" si="18"/>
        <v>0</v>
      </c>
      <c r="S125" s="71">
        <f t="shared" si="19"/>
        <v>0</v>
      </c>
      <c r="T125" s="71">
        <f t="shared" si="20"/>
        <v>0</v>
      </c>
      <c r="U125" s="71">
        <f t="shared" si="21"/>
        <v>7</v>
      </c>
      <c r="V125" s="71">
        <f t="shared" si="22"/>
        <v>0</v>
      </c>
      <c r="W125" s="71">
        <f t="shared" si="23"/>
        <v>0</v>
      </c>
      <c r="X125" s="71">
        <f t="shared" si="24"/>
        <v>0</v>
      </c>
      <c r="Y125" s="71">
        <f t="shared" si="16"/>
        <v>7</v>
      </c>
      <c r="Z125" s="70"/>
    </row>
    <row r="126" spans="3:26" ht="15.75" thickBot="1" x14ac:dyDescent="0.3">
      <c r="C126" s="5" t="s">
        <v>109</v>
      </c>
      <c r="D126" s="15"/>
      <c r="E126" s="26" t="str">
        <f t="shared" si="14"/>
        <v/>
      </c>
      <c r="F126" s="57">
        <v>1</v>
      </c>
      <c r="G126" s="2" t="s">
        <v>19</v>
      </c>
      <c r="H126" s="58">
        <f t="shared" si="25"/>
        <v>7</v>
      </c>
      <c r="I126" s="59">
        <v>5</v>
      </c>
      <c r="J126" s="70"/>
      <c r="K126" s="70" t="s">
        <v>109</v>
      </c>
      <c r="L126" s="70"/>
      <c r="M126" s="70"/>
      <c r="N126" s="70"/>
      <c r="O126" s="70"/>
      <c r="P126" s="71">
        <f t="shared" si="17"/>
        <v>1</v>
      </c>
      <c r="Q126" s="71">
        <f t="shared" si="15"/>
        <v>0</v>
      </c>
      <c r="R126" s="71">
        <f t="shared" si="18"/>
        <v>0</v>
      </c>
      <c r="S126" s="71">
        <f t="shared" si="19"/>
        <v>0</v>
      </c>
      <c r="T126" s="71">
        <f t="shared" si="20"/>
        <v>0</v>
      </c>
      <c r="U126" s="71">
        <f t="shared" si="21"/>
        <v>7</v>
      </c>
      <c r="V126" s="71">
        <f t="shared" si="22"/>
        <v>0</v>
      </c>
      <c r="W126" s="71">
        <f t="shared" si="23"/>
        <v>0</v>
      </c>
      <c r="X126" s="71">
        <f t="shared" si="24"/>
        <v>0</v>
      </c>
      <c r="Y126" s="71">
        <f t="shared" si="16"/>
        <v>7</v>
      </c>
      <c r="Z126" s="70"/>
    </row>
    <row r="127" spans="3:26" ht="15.75" thickBot="1" x14ac:dyDescent="0.3">
      <c r="C127" s="5" t="s">
        <v>110</v>
      </c>
      <c r="D127" s="15"/>
      <c r="E127" s="26" t="str">
        <f t="shared" si="14"/>
        <v/>
      </c>
      <c r="F127" s="57">
        <v>1</v>
      </c>
      <c r="G127" s="2" t="s">
        <v>19</v>
      </c>
      <c r="H127" s="58">
        <f t="shared" si="25"/>
        <v>7</v>
      </c>
      <c r="I127" s="59">
        <v>2</v>
      </c>
      <c r="J127" s="70"/>
      <c r="K127" s="70" t="s">
        <v>110</v>
      </c>
      <c r="L127" s="70"/>
      <c r="M127" s="70"/>
      <c r="N127" s="70"/>
      <c r="O127" s="70"/>
      <c r="P127" s="71">
        <f t="shared" si="17"/>
        <v>1</v>
      </c>
      <c r="Q127" s="71">
        <f t="shared" si="15"/>
        <v>0</v>
      </c>
      <c r="R127" s="71">
        <f t="shared" si="18"/>
        <v>0</v>
      </c>
      <c r="S127" s="71">
        <f t="shared" si="19"/>
        <v>0</v>
      </c>
      <c r="T127" s="71">
        <f t="shared" si="20"/>
        <v>0</v>
      </c>
      <c r="U127" s="71">
        <f t="shared" si="21"/>
        <v>7</v>
      </c>
      <c r="V127" s="71">
        <f t="shared" si="22"/>
        <v>0</v>
      </c>
      <c r="W127" s="71">
        <f t="shared" si="23"/>
        <v>0</v>
      </c>
      <c r="X127" s="71">
        <f t="shared" si="24"/>
        <v>0</v>
      </c>
      <c r="Y127" s="71">
        <f t="shared" si="16"/>
        <v>7</v>
      </c>
      <c r="Z127" s="70"/>
    </row>
    <row r="128" spans="3:26" ht="15.75" thickBot="1" x14ac:dyDescent="0.3">
      <c r="C128" s="5" t="s">
        <v>111</v>
      </c>
      <c r="D128" s="15"/>
      <c r="E128" s="26" t="str">
        <f t="shared" si="14"/>
        <v/>
      </c>
      <c r="F128" s="57">
        <v>1</v>
      </c>
      <c r="G128" s="2" t="s">
        <v>19</v>
      </c>
      <c r="H128" s="58">
        <f t="shared" si="25"/>
        <v>7</v>
      </c>
      <c r="I128" s="59">
        <v>20</v>
      </c>
      <c r="J128" s="70"/>
      <c r="K128" s="70" t="s">
        <v>111</v>
      </c>
      <c r="L128" s="70"/>
      <c r="M128" s="70"/>
      <c r="N128" s="70"/>
      <c r="O128" s="70"/>
      <c r="P128" s="71">
        <f t="shared" si="17"/>
        <v>1</v>
      </c>
      <c r="Q128" s="71">
        <f t="shared" si="15"/>
        <v>0</v>
      </c>
      <c r="R128" s="71">
        <f t="shared" si="18"/>
        <v>0</v>
      </c>
      <c r="S128" s="71">
        <f t="shared" si="19"/>
        <v>0</v>
      </c>
      <c r="T128" s="71">
        <f t="shared" si="20"/>
        <v>0</v>
      </c>
      <c r="U128" s="71">
        <f t="shared" si="21"/>
        <v>7</v>
      </c>
      <c r="V128" s="71">
        <f t="shared" si="22"/>
        <v>0</v>
      </c>
      <c r="W128" s="71">
        <f t="shared" si="23"/>
        <v>0</v>
      </c>
      <c r="X128" s="71">
        <f t="shared" si="24"/>
        <v>0</v>
      </c>
      <c r="Y128" s="71">
        <f t="shared" si="16"/>
        <v>7</v>
      </c>
      <c r="Z128" s="70"/>
    </row>
    <row r="129" spans="3:26" ht="15.75" thickBot="1" x14ac:dyDescent="0.3">
      <c r="C129" s="5" t="s">
        <v>112</v>
      </c>
      <c r="D129" s="15"/>
      <c r="E129" s="26" t="str">
        <f t="shared" si="14"/>
        <v/>
      </c>
      <c r="F129" s="57">
        <v>0.5</v>
      </c>
      <c r="G129" s="2" t="s">
        <v>6</v>
      </c>
      <c r="H129" s="58">
        <f t="shared" si="25"/>
        <v>15</v>
      </c>
      <c r="I129" s="59">
        <v>20</v>
      </c>
      <c r="J129" s="70"/>
      <c r="K129" s="70" t="s">
        <v>112</v>
      </c>
      <c r="L129" s="70"/>
      <c r="M129" s="70"/>
      <c r="N129" s="70"/>
      <c r="O129" s="70"/>
      <c r="P129" s="71">
        <f t="shared" si="17"/>
        <v>0</v>
      </c>
      <c r="Q129" s="71">
        <f t="shared" si="15"/>
        <v>1</v>
      </c>
      <c r="R129" s="71">
        <f t="shared" si="18"/>
        <v>0</v>
      </c>
      <c r="S129" s="71">
        <f t="shared" si="19"/>
        <v>0</v>
      </c>
      <c r="T129" s="71">
        <f t="shared" si="20"/>
        <v>0</v>
      </c>
      <c r="U129" s="71">
        <f t="shared" si="21"/>
        <v>0</v>
      </c>
      <c r="V129" s="71">
        <f t="shared" si="22"/>
        <v>15</v>
      </c>
      <c r="W129" s="71">
        <f t="shared" si="23"/>
        <v>0</v>
      </c>
      <c r="X129" s="71">
        <f t="shared" si="24"/>
        <v>0</v>
      </c>
      <c r="Y129" s="71">
        <f t="shared" si="16"/>
        <v>15</v>
      </c>
      <c r="Z129" s="70"/>
    </row>
    <row r="130" spans="3:26" ht="15.75" thickBot="1" x14ac:dyDescent="0.3">
      <c r="C130" s="5" t="s">
        <v>113</v>
      </c>
      <c r="D130" s="15"/>
      <c r="E130" s="26" t="str">
        <f t="shared" si="14"/>
        <v/>
      </c>
      <c r="F130" s="57">
        <v>0.5</v>
      </c>
      <c r="G130" s="2" t="s">
        <v>6</v>
      </c>
      <c r="H130" s="58">
        <f t="shared" si="25"/>
        <v>15</v>
      </c>
      <c r="I130" s="59">
        <v>10</v>
      </c>
      <c r="J130" s="70"/>
      <c r="K130" s="70" t="s">
        <v>113</v>
      </c>
      <c r="L130" s="70"/>
      <c r="M130" s="70"/>
      <c r="N130" s="70"/>
      <c r="O130" s="70"/>
      <c r="P130" s="71">
        <f t="shared" si="17"/>
        <v>0</v>
      </c>
      <c r="Q130" s="71">
        <f t="shared" si="15"/>
        <v>1</v>
      </c>
      <c r="R130" s="71">
        <f t="shared" si="18"/>
        <v>0</v>
      </c>
      <c r="S130" s="71">
        <f t="shared" si="19"/>
        <v>0</v>
      </c>
      <c r="T130" s="71">
        <f t="shared" si="20"/>
        <v>0</v>
      </c>
      <c r="U130" s="71">
        <f t="shared" si="21"/>
        <v>0</v>
      </c>
      <c r="V130" s="71">
        <f t="shared" si="22"/>
        <v>15</v>
      </c>
      <c r="W130" s="71">
        <f t="shared" si="23"/>
        <v>0</v>
      </c>
      <c r="X130" s="71">
        <f t="shared" si="24"/>
        <v>0</v>
      </c>
      <c r="Y130" s="71">
        <f t="shared" si="16"/>
        <v>15</v>
      </c>
      <c r="Z130" s="70"/>
    </row>
    <row r="131" spans="3:26" ht="15.75" thickBot="1" x14ac:dyDescent="0.3">
      <c r="C131" s="5" t="s">
        <v>114</v>
      </c>
      <c r="D131" s="15"/>
      <c r="E131" s="26" t="str">
        <f t="shared" si="14"/>
        <v/>
      </c>
      <c r="F131" s="57">
        <v>1</v>
      </c>
      <c r="G131" s="2" t="s">
        <v>19</v>
      </c>
      <c r="H131" s="58">
        <f t="shared" si="25"/>
        <v>7</v>
      </c>
      <c r="I131" s="59">
        <v>2</v>
      </c>
      <c r="J131" s="70"/>
      <c r="K131" s="70" t="s">
        <v>114</v>
      </c>
      <c r="L131" s="70"/>
      <c r="M131" s="70"/>
      <c r="N131" s="70"/>
      <c r="O131" s="70"/>
      <c r="P131" s="71">
        <f t="shared" si="17"/>
        <v>1</v>
      </c>
      <c r="Q131" s="71">
        <f t="shared" si="15"/>
        <v>0</v>
      </c>
      <c r="R131" s="71">
        <f t="shared" si="18"/>
        <v>0</v>
      </c>
      <c r="S131" s="71">
        <f t="shared" si="19"/>
        <v>0</v>
      </c>
      <c r="T131" s="71">
        <f t="shared" si="20"/>
        <v>0</v>
      </c>
      <c r="U131" s="71">
        <f t="shared" si="21"/>
        <v>7</v>
      </c>
      <c r="V131" s="71">
        <f t="shared" si="22"/>
        <v>0</v>
      </c>
      <c r="W131" s="71">
        <f t="shared" si="23"/>
        <v>0</v>
      </c>
      <c r="X131" s="71">
        <f t="shared" si="24"/>
        <v>0</v>
      </c>
      <c r="Y131" s="71">
        <f t="shared" si="16"/>
        <v>7</v>
      </c>
      <c r="Z131" s="70"/>
    </row>
    <row r="132" spans="3:26" ht="15.75" thickBot="1" x14ac:dyDescent="0.3">
      <c r="C132" s="5" t="s">
        <v>115</v>
      </c>
      <c r="D132" s="26"/>
      <c r="E132" s="26" t="str">
        <f t="shared" ref="E132:E190" si="26">IF(OR($D132="",$H132=""),"",$D132+$H132)</f>
        <v/>
      </c>
      <c r="F132" s="57">
        <v>1</v>
      </c>
      <c r="G132" s="2" t="s">
        <v>19</v>
      </c>
      <c r="H132" s="58">
        <f t="shared" si="25"/>
        <v>7</v>
      </c>
      <c r="I132" s="59">
        <v>2</v>
      </c>
      <c r="J132" s="70"/>
      <c r="K132" s="70" t="s">
        <v>115</v>
      </c>
      <c r="L132" s="70"/>
      <c r="M132" s="70"/>
      <c r="N132" s="70"/>
      <c r="O132" s="70"/>
      <c r="P132" s="71">
        <f t="shared" si="17"/>
        <v>1</v>
      </c>
      <c r="Q132" s="71">
        <f t="shared" ref="Q132:Q191" si="27">IF($G132="Mois",1,0)</f>
        <v>0</v>
      </c>
      <c r="R132" s="71">
        <f t="shared" si="18"/>
        <v>0</v>
      </c>
      <c r="S132" s="71">
        <f t="shared" si="19"/>
        <v>0</v>
      </c>
      <c r="T132" s="71">
        <f t="shared" si="20"/>
        <v>0</v>
      </c>
      <c r="U132" s="71">
        <f t="shared" si="21"/>
        <v>7</v>
      </c>
      <c r="V132" s="71">
        <f t="shared" si="22"/>
        <v>0</v>
      </c>
      <c r="W132" s="71">
        <f t="shared" si="23"/>
        <v>0</v>
      </c>
      <c r="X132" s="71">
        <f t="shared" si="24"/>
        <v>0</v>
      </c>
      <c r="Y132" s="71">
        <f t="shared" ref="Y132:Y191" si="28">IF(AND(F132&gt;1,F132="Années"),"Erreur de saisie",ROUND(SUM($T132:$X132),0))</f>
        <v>7</v>
      </c>
      <c r="Z132" s="70"/>
    </row>
    <row r="133" spans="3:26" ht="15.75" thickBot="1" x14ac:dyDescent="0.3">
      <c r="C133" s="5" t="s">
        <v>116</v>
      </c>
      <c r="D133" s="26"/>
      <c r="E133" s="26" t="str">
        <f t="shared" si="26"/>
        <v/>
      </c>
      <c r="F133" s="57">
        <v>1</v>
      </c>
      <c r="G133" s="2" t="s">
        <v>19</v>
      </c>
      <c r="H133" s="58">
        <f t="shared" si="25"/>
        <v>7</v>
      </c>
      <c r="I133" s="59">
        <v>5</v>
      </c>
      <c r="J133" s="70"/>
      <c r="K133" s="70" t="s">
        <v>116</v>
      </c>
      <c r="L133" s="70"/>
      <c r="M133" s="70"/>
      <c r="N133" s="70"/>
      <c r="O133" s="70"/>
      <c r="P133" s="71">
        <f t="shared" ref="P133:P191" si="29">IF($G133="Semaine(s)",1,0)</f>
        <v>1</v>
      </c>
      <c r="Q133" s="71">
        <f t="shared" si="27"/>
        <v>0</v>
      </c>
      <c r="R133" s="71">
        <f t="shared" ref="R133:R191" si="30">IF($G133="Trimestre(s)",1,0)</f>
        <v>0</v>
      </c>
      <c r="S133" s="71">
        <f t="shared" ref="S133:S191" si="31">IF($G133="Année(s)",1,0)</f>
        <v>0</v>
      </c>
      <c r="T133" s="71">
        <f t="shared" ref="T133:T191" si="32">IF(O133=1,$F133*1,0)</f>
        <v>0</v>
      </c>
      <c r="U133" s="71">
        <f t="shared" ref="U133:U191" si="33">IF(P133=1,$F133*7,0)</f>
        <v>7</v>
      </c>
      <c r="V133" s="71">
        <f t="shared" ref="V133:V191" si="34">IF(Q133=1,$F133*30,0)</f>
        <v>0</v>
      </c>
      <c r="W133" s="71">
        <f t="shared" ref="W133:W191" si="35">IF(R133=1,$F133*90,0)</f>
        <v>0</v>
      </c>
      <c r="X133" s="71">
        <f t="shared" ref="X133:X191" si="36">IF(S133=1,$F133*365,0)</f>
        <v>0</v>
      </c>
      <c r="Y133" s="71">
        <f t="shared" si="28"/>
        <v>7</v>
      </c>
      <c r="Z133" s="70"/>
    </row>
    <row r="134" spans="3:26" ht="15.75" thickBot="1" x14ac:dyDescent="0.3">
      <c r="C134" s="5" t="s">
        <v>117</v>
      </c>
      <c r="D134" s="26"/>
      <c r="E134" s="26" t="str">
        <f t="shared" si="26"/>
        <v/>
      </c>
      <c r="F134" s="57">
        <v>1</v>
      </c>
      <c r="G134" s="2" t="s">
        <v>19</v>
      </c>
      <c r="H134" s="58">
        <f t="shared" si="25"/>
        <v>7</v>
      </c>
      <c r="I134" s="59">
        <v>5</v>
      </c>
      <c r="J134" s="70"/>
      <c r="K134" s="70" t="s">
        <v>117</v>
      </c>
      <c r="L134" s="70"/>
      <c r="M134" s="70"/>
      <c r="N134" s="70"/>
      <c r="O134" s="70"/>
      <c r="P134" s="71">
        <f t="shared" si="29"/>
        <v>1</v>
      </c>
      <c r="Q134" s="71">
        <f t="shared" si="27"/>
        <v>0</v>
      </c>
      <c r="R134" s="71">
        <f t="shared" si="30"/>
        <v>0</v>
      </c>
      <c r="S134" s="71">
        <f t="shared" si="31"/>
        <v>0</v>
      </c>
      <c r="T134" s="71">
        <f t="shared" si="32"/>
        <v>0</v>
      </c>
      <c r="U134" s="71">
        <f t="shared" si="33"/>
        <v>7</v>
      </c>
      <c r="V134" s="71">
        <f t="shared" si="34"/>
        <v>0</v>
      </c>
      <c r="W134" s="71">
        <f t="shared" si="35"/>
        <v>0</v>
      </c>
      <c r="X134" s="71">
        <f t="shared" si="36"/>
        <v>0</v>
      </c>
      <c r="Y134" s="71">
        <f t="shared" si="28"/>
        <v>7</v>
      </c>
      <c r="Z134" s="70"/>
    </row>
    <row r="135" spans="3:26" ht="15.75" thickBot="1" x14ac:dyDescent="0.3">
      <c r="C135" s="5" t="s">
        <v>118</v>
      </c>
      <c r="D135" s="26"/>
      <c r="E135" s="26" t="str">
        <f t="shared" si="26"/>
        <v/>
      </c>
      <c r="F135" s="57">
        <v>1</v>
      </c>
      <c r="G135" s="2" t="s">
        <v>19</v>
      </c>
      <c r="H135" s="58">
        <f t="shared" si="25"/>
        <v>7</v>
      </c>
      <c r="I135" s="59">
        <v>5</v>
      </c>
      <c r="J135" s="70"/>
      <c r="K135" s="70" t="s">
        <v>118</v>
      </c>
      <c r="L135" s="70"/>
      <c r="M135" s="70"/>
      <c r="N135" s="70"/>
      <c r="O135" s="70"/>
      <c r="P135" s="71">
        <f t="shared" si="29"/>
        <v>1</v>
      </c>
      <c r="Q135" s="71">
        <f t="shared" si="27"/>
        <v>0</v>
      </c>
      <c r="R135" s="71">
        <f t="shared" si="30"/>
        <v>0</v>
      </c>
      <c r="S135" s="71">
        <f t="shared" si="31"/>
        <v>0</v>
      </c>
      <c r="T135" s="71">
        <f t="shared" si="32"/>
        <v>0</v>
      </c>
      <c r="U135" s="71">
        <f t="shared" si="33"/>
        <v>7</v>
      </c>
      <c r="V135" s="71">
        <f t="shared" si="34"/>
        <v>0</v>
      </c>
      <c r="W135" s="71">
        <f t="shared" si="35"/>
        <v>0</v>
      </c>
      <c r="X135" s="71">
        <f t="shared" si="36"/>
        <v>0</v>
      </c>
      <c r="Y135" s="71">
        <f t="shared" si="28"/>
        <v>7</v>
      </c>
      <c r="Z135" s="70"/>
    </row>
    <row r="136" spans="3:26" ht="15.75" thickBot="1" x14ac:dyDescent="0.3">
      <c r="C136" s="5" t="s">
        <v>119</v>
      </c>
      <c r="D136" s="26"/>
      <c r="E136" s="26" t="str">
        <f t="shared" si="26"/>
        <v/>
      </c>
      <c r="F136" s="57">
        <v>1</v>
      </c>
      <c r="G136" s="2" t="s">
        <v>19</v>
      </c>
      <c r="H136" s="58">
        <f t="shared" si="25"/>
        <v>7</v>
      </c>
      <c r="I136" s="59">
        <v>5</v>
      </c>
      <c r="J136" s="70"/>
      <c r="K136" s="70" t="s">
        <v>119</v>
      </c>
      <c r="L136" s="70"/>
      <c r="M136" s="70"/>
      <c r="N136" s="70"/>
      <c r="O136" s="70"/>
      <c r="P136" s="71">
        <f t="shared" si="29"/>
        <v>1</v>
      </c>
      <c r="Q136" s="71">
        <f t="shared" si="27"/>
        <v>0</v>
      </c>
      <c r="R136" s="71">
        <f t="shared" si="30"/>
        <v>0</v>
      </c>
      <c r="S136" s="71">
        <f t="shared" si="31"/>
        <v>0</v>
      </c>
      <c r="T136" s="71">
        <f t="shared" si="32"/>
        <v>0</v>
      </c>
      <c r="U136" s="71">
        <f t="shared" si="33"/>
        <v>7</v>
      </c>
      <c r="V136" s="71">
        <f t="shared" si="34"/>
        <v>0</v>
      </c>
      <c r="W136" s="71">
        <f t="shared" si="35"/>
        <v>0</v>
      </c>
      <c r="X136" s="71">
        <f t="shared" si="36"/>
        <v>0</v>
      </c>
      <c r="Y136" s="71">
        <f t="shared" si="28"/>
        <v>7</v>
      </c>
      <c r="Z136" s="70"/>
    </row>
    <row r="137" spans="3:26" ht="15.75" thickBot="1" x14ac:dyDescent="0.3">
      <c r="C137" s="5" t="s">
        <v>120</v>
      </c>
      <c r="D137" s="26"/>
      <c r="E137" s="26" t="str">
        <f t="shared" si="26"/>
        <v/>
      </c>
      <c r="F137" s="57">
        <v>1</v>
      </c>
      <c r="G137" s="2" t="s">
        <v>19</v>
      </c>
      <c r="H137" s="58">
        <f t="shared" si="25"/>
        <v>7</v>
      </c>
      <c r="I137" s="59">
        <v>1</v>
      </c>
      <c r="J137" s="70"/>
      <c r="K137" s="70" t="s">
        <v>120</v>
      </c>
      <c r="L137" s="70"/>
      <c r="M137" s="70"/>
      <c r="N137" s="70"/>
      <c r="O137" s="70"/>
      <c r="P137" s="71">
        <f t="shared" si="29"/>
        <v>1</v>
      </c>
      <c r="Q137" s="71">
        <f t="shared" si="27"/>
        <v>0</v>
      </c>
      <c r="R137" s="71">
        <f t="shared" si="30"/>
        <v>0</v>
      </c>
      <c r="S137" s="71">
        <f t="shared" si="31"/>
        <v>0</v>
      </c>
      <c r="T137" s="71">
        <f t="shared" si="32"/>
        <v>0</v>
      </c>
      <c r="U137" s="71">
        <f t="shared" si="33"/>
        <v>7</v>
      </c>
      <c r="V137" s="71">
        <f t="shared" si="34"/>
        <v>0</v>
      </c>
      <c r="W137" s="71">
        <f t="shared" si="35"/>
        <v>0</v>
      </c>
      <c r="X137" s="71">
        <f t="shared" si="36"/>
        <v>0</v>
      </c>
      <c r="Y137" s="71">
        <f t="shared" si="28"/>
        <v>7</v>
      </c>
      <c r="Z137" s="70"/>
    </row>
    <row r="138" spans="3:26" ht="15.75" thickBot="1" x14ac:dyDescent="0.3">
      <c r="C138" s="5" t="s">
        <v>121</v>
      </c>
      <c r="D138" s="26"/>
      <c r="E138" s="26" t="str">
        <f t="shared" si="26"/>
        <v/>
      </c>
      <c r="F138" s="57">
        <v>1</v>
      </c>
      <c r="G138" s="2" t="s">
        <v>6</v>
      </c>
      <c r="H138" s="58">
        <f t="shared" si="25"/>
        <v>30</v>
      </c>
      <c r="I138" s="59">
        <v>15</v>
      </c>
      <c r="J138" s="70"/>
      <c r="K138" s="70" t="s">
        <v>121</v>
      </c>
      <c r="L138" s="70"/>
      <c r="M138" s="70"/>
      <c r="N138" s="70"/>
      <c r="O138" s="70"/>
      <c r="P138" s="71">
        <f t="shared" si="29"/>
        <v>0</v>
      </c>
      <c r="Q138" s="71">
        <f t="shared" si="27"/>
        <v>1</v>
      </c>
      <c r="R138" s="71">
        <f t="shared" si="30"/>
        <v>0</v>
      </c>
      <c r="S138" s="71">
        <f t="shared" si="31"/>
        <v>0</v>
      </c>
      <c r="T138" s="71">
        <f t="shared" si="32"/>
        <v>0</v>
      </c>
      <c r="U138" s="71">
        <f t="shared" si="33"/>
        <v>0</v>
      </c>
      <c r="V138" s="71">
        <f t="shared" si="34"/>
        <v>30</v>
      </c>
      <c r="W138" s="71">
        <f t="shared" si="35"/>
        <v>0</v>
      </c>
      <c r="X138" s="71">
        <f t="shared" si="36"/>
        <v>0</v>
      </c>
      <c r="Y138" s="71">
        <f t="shared" si="28"/>
        <v>30</v>
      </c>
      <c r="Z138" s="70"/>
    </row>
    <row r="139" spans="3:26" ht="15.75" thickBot="1" x14ac:dyDescent="0.3">
      <c r="C139" s="61"/>
      <c r="D139" s="54"/>
      <c r="E139" s="54" t="str">
        <f t="shared" si="26"/>
        <v/>
      </c>
      <c r="F139" s="60"/>
      <c r="G139" s="8"/>
      <c r="H139" s="9" t="str">
        <f t="shared" si="25"/>
        <v/>
      </c>
      <c r="I139" s="9" t="str">
        <f>IF(Y139&lt;0,"Z4","")</f>
        <v/>
      </c>
      <c r="J139" s="70"/>
      <c r="K139" s="70"/>
      <c r="L139" s="70"/>
      <c r="M139" s="70"/>
      <c r="N139" s="70"/>
      <c r="O139" s="70"/>
      <c r="P139" s="71">
        <f t="shared" si="29"/>
        <v>0</v>
      </c>
      <c r="Q139" s="71">
        <f t="shared" si="27"/>
        <v>0</v>
      </c>
      <c r="R139" s="71">
        <f t="shared" si="30"/>
        <v>0</v>
      </c>
      <c r="S139" s="71">
        <f t="shared" si="31"/>
        <v>0</v>
      </c>
      <c r="T139" s="71">
        <f t="shared" si="32"/>
        <v>0</v>
      </c>
      <c r="U139" s="71">
        <f t="shared" si="33"/>
        <v>0</v>
      </c>
      <c r="V139" s="71">
        <f t="shared" si="34"/>
        <v>0</v>
      </c>
      <c r="W139" s="71">
        <f t="shared" si="35"/>
        <v>0</v>
      </c>
      <c r="X139" s="71">
        <f t="shared" si="36"/>
        <v>0</v>
      </c>
      <c r="Y139" s="71">
        <f t="shared" si="28"/>
        <v>0</v>
      </c>
      <c r="Z139" s="70"/>
    </row>
    <row r="140" spans="3:26" ht="15.75" thickBot="1" x14ac:dyDescent="0.3">
      <c r="C140" s="5" t="s">
        <v>90</v>
      </c>
      <c r="D140" s="15"/>
      <c r="E140" s="26" t="str">
        <f t="shared" si="26"/>
        <v/>
      </c>
      <c r="F140" s="57">
        <v>1</v>
      </c>
      <c r="G140" s="2" t="s">
        <v>19</v>
      </c>
      <c r="H140" s="58">
        <f t="shared" si="25"/>
        <v>7</v>
      </c>
      <c r="I140" s="59">
        <v>20</v>
      </c>
      <c r="J140" s="70"/>
      <c r="K140" s="70" t="s">
        <v>90</v>
      </c>
      <c r="L140" s="70"/>
      <c r="M140" s="70"/>
      <c r="N140" s="70"/>
      <c r="O140" s="70"/>
      <c r="P140" s="71">
        <f t="shared" si="29"/>
        <v>1</v>
      </c>
      <c r="Q140" s="71">
        <f t="shared" si="27"/>
        <v>0</v>
      </c>
      <c r="R140" s="71">
        <f t="shared" si="30"/>
        <v>0</v>
      </c>
      <c r="S140" s="71">
        <f t="shared" si="31"/>
        <v>0</v>
      </c>
      <c r="T140" s="71">
        <f t="shared" si="32"/>
        <v>0</v>
      </c>
      <c r="U140" s="71">
        <f t="shared" si="33"/>
        <v>7</v>
      </c>
      <c r="V140" s="71">
        <f t="shared" si="34"/>
        <v>0</v>
      </c>
      <c r="W140" s="71">
        <f t="shared" si="35"/>
        <v>0</v>
      </c>
      <c r="X140" s="71">
        <f t="shared" si="36"/>
        <v>0</v>
      </c>
      <c r="Y140" s="71">
        <f t="shared" si="28"/>
        <v>7</v>
      </c>
      <c r="Z140" s="70"/>
    </row>
    <row r="141" spans="3:26" ht="15.75" thickBot="1" x14ac:dyDescent="0.3">
      <c r="C141" s="5" t="s">
        <v>91</v>
      </c>
      <c r="D141" s="15"/>
      <c r="E141" s="26" t="str">
        <f>IF(OR($D141="",$H141=""),"",$D141+$H141)</f>
        <v/>
      </c>
      <c r="F141" s="57">
        <v>1</v>
      </c>
      <c r="G141" s="2" t="s">
        <v>19</v>
      </c>
      <c r="H141" s="58">
        <f t="shared" si="25"/>
        <v>7</v>
      </c>
      <c r="I141" s="59">
        <v>5</v>
      </c>
      <c r="J141" s="70"/>
      <c r="K141" s="70" t="s">
        <v>91</v>
      </c>
      <c r="L141" s="70"/>
      <c r="M141" s="70"/>
      <c r="N141" s="70"/>
      <c r="O141" s="70"/>
      <c r="P141" s="71">
        <f t="shared" si="29"/>
        <v>1</v>
      </c>
      <c r="Q141" s="71">
        <f t="shared" si="27"/>
        <v>0</v>
      </c>
      <c r="R141" s="71">
        <f t="shared" si="30"/>
        <v>0</v>
      </c>
      <c r="S141" s="71">
        <f t="shared" si="31"/>
        <v>0</v>
      </c>
      <c r="T141" s="71">
        <f t="shared" si="32"/>
        <v>0</v>
      </c>
      <c r="U141" s="71">
        <f t="shared" si="33"/>
        <v>7</v>
      </c>
      <c r="V141" s="71">
        <f t="shared" si="34"/>
        <v>0</v>
      </c>
      <c r="W141" s="71">
        <f t="shared" si="35"/>
        <v>0</v>
      </c>
      <c r="X141" s="71">
        <f t="shared" si="36"/>
        <v>0</v>
      </c>
      <c r="Y141" s="71">
        <f t="shared" si="28"/>
        <v>7</v>
      </c>
      <c r="Z141" s="70"/>
    </row>
    <row r="142" spans="3:26" ht="15.75" thickBot="1" x14ac:dyDescent="0.3">
      <c r="C142" s="5" t="s">
        <v>92</v>
      </c>
      <c r="D142" s="15"/>
      <c r="E142" s="26" t="str">
        <f t="shared" si="26"/>
        <v/>
      </c>
      <c r="F142" s="57">
        <v>1</v>
      </c>
      <c r="G142" s="2" t="s">
        <v>19</v>
      </c>
      <c r="H142" s="58">
        <f t="shared" si="25"/>
        <v>7</v>
      </c>
      <c r="I142" s="59">
        <v>1</v>
      </c>
      <c r="J142" s="70"/>
      <c r="K142" s="70" t="s">
        <v>92</v>
      </c>
      <c r="L142" s="70"/>
      <c r="M142" s="70"/>
      <c r="N142" s="70"/>
      <c r="O142" s="70"/>
      <c r="P142" s="71">
        <f t="shared" si="29"/>
        <v>1</v>
      </c>
      <c r="Q142" s="71">
        <f t="shared" si="27"/>
        <v>0</v>
      </c>
      <c r="R142" s="71">
        <f t="shared" si="30"/>
        <v>0</v>
      </c>
      <c r="S142" s="71">
        <f t="shared" si="31"/>
        <v>0</v>
      </c>
      <c r="T142" s="71">
        <f t="shared" si="32"/>
        <v>0</v>
      </c>
      <c r="U142" s="71">
        <f t="shared" si="33"/>
        <v>7</v>
      </c>
      <c r="V142" s="71">
        <f t="shared" si="34"/>
        <v>0</v>
      </c>
      <c r="W142" s="71">
        <f t="shared" si="35"/>
        <v>0</v>
      </c>
      <c r="X142" s="71">
        <f t="shared" si="36"/>
        <v>0</v>
      </c>
      <c r="Y142" s="71">
        <f t="shared" si="28"/>
        <v>7</v>
      </c>
      <c r="Z142" s="70"/>
    </row>
    <row r="143" spans="3:26" ht="15.75" thickBot="1" x14ac:dyDescent="0.3">
      <c r="C143" s="5" t="s">
        <v>93</v>
      </c>
      <c r="D143" s="15"/>
      <c r="E143" s="26" t="str">
        <f t="shared" si="26"/>
        <v/>
      </c>
      <c r="F143" s="57">
        <v>1</v>
      </c>
      <c r="G143" s="2" t="s">
        <v>19</v>
      </c>
      <c r="H143" s="58">
        <f t="shared" si="25"/>
        <v>7</v>
      </c>
      <c r="I143" s="59">
        <v>5</v>
      </c>
      <c r="J143" s="70"/>
      <c r="K143" s="70" t="s">
        <v>93</v>
      </c>
      <c r="L143" s="70"/>
      <c r="M143" s="70"/>
      <c r="N143" s="70"/>
      <c r="O143" s="70"/>
      <c r="P143" s="71">
        <f t="shared" si="29"/>
        <v>1</v>
      </c>
      <c r="Q143" s="71">
        <f t="shared" si="27"/>
        <v>0</v>
      </c>
      <c r="R143" s="71">
        <f t="shared" si="30"/>
        <v>0</v>
      </c>
      <c r="S143" s="71">
        <f t="shared" si="31"/>
        <v>0</v>
      </c>
      <c r="T143" s="71">
        <f t="shared" si="32"/>
        <v>0</v>
      </c>
      <c r="U143" s="71">
        <f t="shared" si="33"/>
        <v>7</v>
      </c>
      <c r="V143" s="71">
        <f t="shared" si="34"/>
        <v>0</v>
      </c>
      <c r="W143" s="71">
        <f t="shared" si="35"/>
        <v>0</v>
      </c>
      <c r="X143" s="71">
        <f t="shared" si="36"/>
        <v>0</v>
      </c>
      <c r="Y143" s="71">
        <f t="shared" si="28"/>
        <v>7</v>
      </c>
      <c r="Z143" s="70"/>
    </row>
    <row r="144" spans="3:26" ht="15.75" thickBot="1" x14ac:dyDescent="0.3">
      <c r="C144" s="5" t="s">
        <v>94</v>
      </c>
      <c r="D144" s="15"/>
      <c r="E144" s="26" t="str">
        <f t="shared" si="26"/>
        <v/>
      </c>
      <c r="F144" s="57">
        <v>1</v>
      </c>
      <c r="G144" s="2" t="s">
        <v>19</v>
      </c>
      <c r="H144" s="58">
        <f t="shared" si="25"/>
        <v>7</v>
      </c>
      <c r="I144" s="59">
        <v>2</v>
      </c>
      <c r="J144" s="70"/>
      <c r="K144" s="70" t="s">
        <v>94</v>
      </c>
      <c r="L144" s="70"/>
      <c r="M144" s="70"/>
      <c r="N144" s="70"/>
      <c r="O144" s="70"/>
      <c r="P144" s="71">
        <f t="shared" si="29"/>
        <v>1</v>
      </c>
      <c r="Q144" s="71">
        <f t="shared" si="27"/>
        <v>0</v>
      </c>
      <c r="R144" s="71">
        <f t="shared" si="30"/>
        <v>0</v>
      </c>
      <c r="S144" s="71">
        <f t="shared" si="31"/>
        <v>0</v>
      </c>
      <c r="T144" s="71">
        <f t="shared" si="32"/>
        <v>0</v>
      </c>
      <c r="U144" s="71">
        <f t="shared" si="33"/>
        <v>7</v>
      </c>
      <c r="V144" s="71">
        <f t="shared" si="34"/>
        <v>0</v>
      </c>
      <c r="W144" s="71">
        <f t="shared" si="35"/>
        <v>0</v>
      </c>
      <c r="X144" s="71">
        <f t="shared" si="36"/>
        <v>0</v>
      </c>
      <c r="Y144" s="71">
        <f t="shared" si="28"/>
        <v>7</v>
      </c>
      <c r="Z144" s="70"/>
    </row>
    <row r="145" spans="3:26" ht="15.75" thickBot="1" x14ac:dyDescent="0.3">
      <c r="C145" s="5" t="s">
        <v>95</v>
      </c>
      <c r="D145" s="15"/>
      <c r="E145" s="26" t="str">
        <f t="shared" si="26"/>
        <v/>
      </c>
      <c r="F145" s="57">
        <v>1</v>
      </c>
      <c r="G145" s="2" t="s">
        <v>19</v>
      </c>
      <c r="H145" s="58">
        <f t="shared" si="25"/>
        <v>7</v>
      </c>
      <c r="I145" s="59">
        <v>20</v>
      </c>
      <c r="J145" s="70"/>
      <c r="K145" s="70" t="s">
        <v>95</v>
      </c>
      <c r="L145" s="70"/>
      <c r="M145" s="70"/>
      <c r="N145" s="70"/>
      <c r="O145" s="70"/>
      <c r="P145" s="71">
        <f t="shared" si="29"/>
        <v>1</v>
      </c>
      <c r="Q145" s="71">
        <f t="shared" si="27"/>
        <v>0</v>
      </c>
      <c r="R145" s="71">
        <f t="shared" si="30"/>
        <v>0</v>
      </c>
      <c r="S145" s="71">
        <f t="shared" si="31"/>
        <v>0</v>
      </c>
      <c r="T145" s="71">
        <f t="shared" si="32"/>
        <v>0</v>
      </c>
      <c r="U145" s="71">
        <f t="shared" si="33"/>
        <v>7</v>
      </c>
      <c r="V145" s="71">
        <f t="shared" si="34"/>
        <v>0</v>
      </c>
      <c r="W145" s="71">
        <f t="shared" si="35"/>
        <v>0</v>
      </c>
      <c r="X145" s="71">
        <f t="shared" si="36"/>
        <v>0</v>
      </c>
      <c r="Y145" s="71">
        <f t="shared" si="28"/>
        <v>7</v>
      </c>
      <c r="Z145" s="70"/>
    </row>
    <row r="146" spans="3:26" ht="15.75" thickBot="1" x14ac:dyDescent="0.3">
      <c r="C146" s="5" t="s">
        <v>96</v>
      </c>
      <c r="D146" s="15"/>
      <c r="E146" s="26" t="str">
        <f t="shared" si="26"/>
        <v/>
      </c>
      <c r="F146" s="57">
        <v>0.5</v>
      </c>
      <c r="G146" s="2" t="s">
        <v>6</v>
      </c>
      <c r="H146" s="58">
        <f t="shared" si="25"/>
        <v>15</v>
      </c>
      <c r="I146" s="59">
        <v>20</v>
      </c>
      <c r="J146" s="70"/>
      <c r="K146" s="70" t="s">
        <v>96</v>
      </c>
      <c r="L146" s="70"/>
      <c r="M146" s="70"/>
      <c r="N146" s="70"/>
      <c r="O146" s="70"/>
      <c r="P146" s="71">
        <f t="shared" si="29"/>
        <v>0</v>
      </c>
      <c r="Q146" s="71">
        <f t="shared" si="27"/>
        <v>1</v>
      </c>
      <c r="R146" s="71">
        <f t="shared" si="30"/>
        <v>0</v>
      </c>
      <c r="S146" s="71">
        <f t="shared" si="31"/>
        <v>0</v>
      </c>
      <c r="T146" s="71">
        <f t="shared" si="32"/>
        <v>0</v>
      </c>
      <c r="U146" s="71">
        <f t="shared" si="33"/>
        <v>0</v>
      </c>
      <c r="V146" s="71">
        <f t="shared" si="34"/>
        <v>15</v>
      </c>
      <c r="W146" s="71">
        <f t="shared" si="35"/>
        <v>0</v>
      </c>
      <c r="X146" s="71">
        <f t="shared" si="36"/>
        <v>0</v>
      </c>
      <c r="Y146" s="71">
        <f t="shared" si="28"/>
        <v>15</v>
      </c>
      <c r="Z146" s="70"/>
    </row>
    <row r="147" spans="3:26" ht="15.75" thickBot="1" x14ac:dyDescent="0.3">
      <c r="C147" s="5" t="s">
        <v>97</v>
      </c>
      <c r="D147" s="15"/>
      <c r="E147" s="26" t="str">
        <f t="shared" si="26"/>
        <v/>
      </c>
      <c r="F147" s="57">
        <v>0.5</v>
      </c>
      <c r="G147" s="2" t="s">
        <v>6</v>
      </c>
      <c r="H147" s="58">
        <f t="shared" si="25"/>
        <v>15</v>
      </c>
      <c r="I147" s="59">
        <v>10</v>
      </c>
      <c r="J147" s="70"/>
      <c r="K147" s="70" t="s">
        <v>97</v>
      </c>
      <c r="L147" s="70"/>
      <c r="M147" s="70"/>
      <c r="N147" s="70"/>
      <c r="O147" s="70"/>
      <c r="P147" s="71">
        <f t="shared" si="29"/>
        <v>0</v>
      </c>
      <c r="Q147" s="71">
        <f t="shared" si="27"/>
        <v>1</v>
      </c>
      <c r="R147" s="71">
        <f t="shared" si="30"/>
        <v>0</v>
      </c>
      <c r="S147" s="71">
        <f t="shared" si="31"/>
        <v>0</v>
      </c>
      <c r="T147" s="71">
        <f t="shared" si="32"/>
        <v>0</v>
      </c>
      <c r="U147" s="71">
        <f t="shared" si="33"/>
        <v>0</v>
      </c>
      <c r="V147" s="71">
        <f t="shared" si="34"/>
        <v>15</v>
      </c>
      <c r="W147" s="71">
        <f t="shared" si="35"/>
        <v>0</v>
      </c>
      <c r="X147" s="71">
        <f t="shared" si="36"/>
        <v>0</v>
      </c>
      <c r="Y147" s="71">
        <f t="shared" si="28"/>
        <v>15</v>
      </c>
      <c r="Z147" s="70"/>
    </row>
    <row r="148" spans="3:26" ht="15.75" thickBot="1" x14ac:dyDescent="0.3">
      <c r="C148" s="5" t="s">
        <v>98</v>
      </c>
      <c r="D148" s="15"/>
      <c r="E148" s="26" t="str">
        <f t="shared" si="26"/>
        <v/>
      </c>
      <c r="F148" s="57">
        <v>1</v>
      </c>
      <c r="G148" s="2" t="s">
        <v>19</v>
      </c>
      <c r="H148" s="58">
        <f t="shared" si="25"/>
        <v>7</v>
      </c>
      <c r="I148" s="59">
        <v>2</v>
      </c>
      <c r="J148" s="70"/>
      <c r="K148" s="70" t="s">
        <v>98</v>
      </c>
      <c r="L148" s="70"/>
      <c r="M148" s="70"/>
      <c r="N148" s="70"/>
      <c r="O148" s="70"/>
      <c r="P148" s="71">
        <f t="shared" si="29"/>
        <v>1</v>
      </c>
      <c r="Q148" s="71">
        <f t="shared" si="27"/>
        <v>0</v>
      </c>
      <c r="R148" s="71">
        <f t="shared" si="30"/>
        <v>0</v>
      </c>
      <c r="S148" s="71">
        <f t="shared" si="31"/>
        <v>0</v>
      </c>
      <c r="T148" s="71">
        <f t="shared" si="32"/>
        <v>0</v>
      </c>
      <c r="U148" s="71">
        <f t="shared" si="33"/>
        <v>7</v>
      </c>
      <c r="V148" s="71">
        <f t="shared" si="34"/>
        <v>0</v>
      </c>
      <c r="W148" s="71">
        <f t="shared" si="35"/>
        <v>0</v>
      </c>
      <c r="X148" s="71">
        <f t="shared" si="36"/>
        <v>0</v>
      </c>
      <c r="Y148" s="71">
        <f t="shared" si="28"/>
        <v>7</v>
      </c>
      <c r="Z148" s="70"/>
    </row>
    <row r="149" spans="3:26" ht="15.75" thickBot="1" x14ac:dyDescent="0.3">
      <c r="C149" s="5" t="s">
        <v>99</v>
      </c>
      <c r="D149" s="26"/>
      <c r="E149" s="26" t="str">
        <f t="shared" si="26"/>
        <v/>
      </c>
      <c r="F149" s="57">
        <v>1</v>
      </c>
      <c r="G149" s="2" t="s">
        <v>19</v>
      </c>
      <c r="H149" s="58">
        <f t="shared" ref="H149:H173" si="37">IF(Y149&gt;0,Y149,"")</f>
        <v>7</v>
      </c>
      <c r="I149" s="59">
        <v>2</v>
      </c>
      <c r="J149" s="70"/>
      <c r="K149" s="70" t="s">
        <v>99</v>
      </c>
      <c r="L149" s="70"/>
      <c r="M149" s="70"/>
      <c r="N149" s="70"/>
      <c r="O149" s="70"/>
      <c r="P149" s="71">
        <f t="shared" si="29"/>
        <v>1</v>
      </c>
      <c r="Q149" s="71">
        <f t="shared" si="27"/>
        <v>0</v>
      </c>
      <c r="R149" s="71">
        <f t="shared" si="30"/>
        <v>0</v>
      </c>
      <c r="S149" s="71">
        <f t="shared" si="31"/>
        <v>0</v>
      </c>
      <c r="T149" s="71">
        <f t="shared" si="32"/>
        <v>0</v>
      </c>
      <c r="U149" s="71">
        <f t="shared" si="33"/>
        <v>7</v>
      </c>
      <c r="V149" s="71">
        <f t="shared" si="34"/>
        <v>0</v>
      </c>
      <c r="W149" s="71">
        <f t="shared" si="35"/>
        <v>0</v>
      </c>
      <c r="X149" s="71">
        <f t="shared" si="36"/>
        <v>0</v>
      </c>
      <c r="Y149" s="71">
        <f t="shared" si="28"/>
        <v>7</v>
      </c>
      <c r="Z149" s="70"/>
    </row>
    <row r="150" spans="3:26" ht="15.75" thickBot="1" x14ac:dyDescent="0.3">
      <c r="C150" s="5" t="s">
        <v>100</v>
      </c>
      <c r="D150" s="26"/>
      <c r="E150" s="26" t="str">
        <f t="shared" si="26"/>
        <v/>
      </c>
      <c r="F150" s="57">
        <v>1</v>
      </c>
      <c r="G150" s="2" t="s">
        <v>19</v>
      </c>
      <c r="H150" s="58">
        <f t="shared" si="37"/>
        <v>7</v>
      </c>
      <c r="I150" s="59">
        <v>5</v>
      </c>
      <c r="J150" s="70"/>
      <c r="K150" s="70" t="s">
        <v>100</v>
      </c>
      <c r="L150" s="70"/>
      <c r="M150" s="70"/>
      <c r="N150" s="70"/>
      <c r="O150" s="70"/>
      <c r="P150" s="71">
        <f t="shared" si="29"/>
        <v>1</v>
      </c>
      <c r="Q150" s="71">
        <f t="shared" si="27"/>
        <v>0</v>
      </c>
      <c r="R150" s="71">
        <f t="shared" si="30"/>
        <v>0</v>
      </c>
      <c r="S150" s="71">
        <f t="shared" si="31"/>
        <v>0</v>
      </c>
      <c r="T150" s="71">
        <f t="shared" si="32"/>
        <v>0</v>
      </c>
      <c r="U150" s="71">
        <f t="shared" si="33"/>
        <v>7</v>
      </c>
      <c r="V150" s="71">
        <f t="shared" si="34"/>
        <v>0</v>
      </c>
      <c r="W150" s="71">
        <f t="shared" si="35"/>
        <v>0</v>
      </c>
      <c r="X150" s="71">
        <f t="shared" si="36"/>
        <v>0</v>
      </c>
      <c r="Y150" s="71">
        <f t="shared" si="28"/>
        <v>7</v>
      </c>
      <c r="Z150" s="70"/>
    </row>
    <row r="151" spans="3:26" ht="15.75" thickBot="1" x14ac:dyDescent="0.3">
      <c r="C151" s="5" t="s">
        <v>101</v>
      </c>
      <c r="D151" s="26"/>
      <c r="E151" s="26" t="str">
        <f t="shared" si="26"/>
        <v/>
      </c>
      <c r="F151" s="57">
        <v>1</v>
      </c>
      <c r="G151" s="2" t="s">
        <v>19</v>
      </c>
      <c r="H151" s="58">
        <f t="shared" si="37"/>
        <v>7</v>
      </c>
      <c r="I151" s="59">
        <v>5</v>
      </c>
      <c r="J151" s="70"/>
      <c r="K151" s="70" t="s">
        <v>101</v>
      </c>
      <c r="L151" s="70"/>
      <c r="M151" s="70"/>
      <c r="N151" s="70"/>
      <c r="O151" s="70"/>
      <c r="P151" s="71">
        <f t="shared" si="29"/>
        <v>1</v>
      </c>
      <c r="Q151" s="71">
        <f t="shared" si="27"/>
        <v>0</v>
      </c>
      <c r="R151" s="71">
        <f t="shared" si="30"/>
        <v>0</v>
      </c>
      <c r="S151" s="71">
        <f t="shared" si="31"/>
        <v>0</v>
      </c>
      <c r="T151" s="71">
        <f t="shared" si="32"/>
        <v>0</v>
      </c>
      <c r="U151" s="71">
        <f t="shared" si="33"/>
        <v>7</v>
      </c>
      <c r="V151" s="71">
        <f t="shared" si="34"/>
        <v>0</v>
      </c>
      <c r="W151" s="71">
        <f t="shared" si="35"/>
        <v>0</v>
      </c>
      <c r="X151" s="71">
        <f t="shared" si="36"/>
        <v>0</v>
      </c>
      <c r="Y151" s="71">
        <f t="shared" si="28"/>
        <v>7</v>
      </c>
      <c r="Z151" s="70"/>
    </row>
    <row r="152" spans="3:26" ht="15.75" thickBot="1" x14ac:dyDescent="0.3">
      <c r="C152" s="5" t="s">
        <v>102</v>
      </c>
      <c r="D152" s="26"/>
      <c r="E152" s="26" t="str">
        <f t="shared" si="26"/>
        <v/>
      </c>
      <c r="F152" s="57">
        <v>1</v>
      </c>
      <c r="G152" s="2" t="s">
        <v>19</v>
      </c>
      <c r="H152" s="58">
        <f t="shared" si="37"/>
        <v>7</v>
      </c>
      <c r="I152" s="59">
        <v>5</v>
      </c>
      <c r="J152" s="70"/>
      <c r="K152" s="70" t="s">
        <v>102</v>
      </c>
      <c r="L152" s="70"/>
      <c r="M152" s="70"/>
      <c r="N152" s="70"/>
      <c r="O152" s="70"/>
      <c r="P152" s="71">
        <f t="shared" si="29"/>
        <v>1</v>
      </c>
      <c r="Q152" s="71">
        <f t="shared" si="27"/>
        <v>0</v>
      </c>
      <c r="R152" s="71">
        <f t="shared" si="30"/>
        <v>0</v>
      </c>
      <c r="S152" s="71">
        <f t="shared" si="31"/>
        <v>0</v>
      </c>
      <c r="T152" s="71">
        <f t="shared" si="32"/>
        <v>0</v>
      </c>
      <c r="U152" s="71">
        <f t="shared" si="33"/>
        <v>7</v>
      </c>
      <c r="V152" s="71">
        <f t="shared" si="34"/>
        <v>0</v>
      </c>
      <c r="W152" s="71">
        <f t="shared" si="35"/>
        <v>0</v>
      </c>
      <c r="X152" s="71">
        <f t="shared" si="36"/>
        <v>0</v>
      </c>
      <c r="Y152" s="71">
        <f t="shared" si="28"/>
        <v>7</v>
      </c>
      <c r="Z152" s="70"/>
    </row>
    <row r="153" spans="3:26" ht="15.75" thickBot="1" x14ac:dyDescent="0.3">
      <c r="C153" s="5" t="s">
        <v>103</v>
      </c>
      <c r="D153" s="26"/>
      <c r="E153" s="26" t="str">
        <f t="shared" si="26"/>
        <v/>
      </c>
      <c r="F153" s="57">
        <v>1</v>
      </c>
      <c r="G153" s="2" t="s">
        <v>19</v>
      </c>
      <c r="H153" s="58">
        <f t="shared" si="37"/>
        <v>7</v>
      </c>
      <c r="I153" s="59">
        <v>5</v>
      </c>
      <c r="J153" s="70"/>
      <c r="K153" s="70" t="s">
        <v>103</v>
      </c>
      <c r="L153" s="70"/>
      <c r="M153" s="70"/>
      <c r="N153" s="70"/>
      <c r="O153" s="70"/>
      <c r="P153" s="71">
        <f t="shared" si="29"/>
        <v>1</v>
      </c>
      <c r="Q153" s="71">
        <f t="shared" si="27"/>
        <v>0</v>
      </c>
      <c r="R153" s="71">
        <f t="shared" si="30"/>
        <v>0</v>
      </c>
      <c r="S153" s="71">
        <f t="shared" si="31"/>
        <v>0</v>
      </c>
      <c r="T153" s="71">
        <f t="shared" si="32"/>
        <v>0</v>
      </c>
      <c r="U153" s="71">
        <f t="shared" si="33"/>
        <v>7</v>
      </c>
      <c r="V153" s="71">
        <f t="shared" si="34"/>
        <v>0</v>
      </c>
      <c r="W153" s="71">
        <f t="shared" si="35"/>
        <v>0</v>
      </c>
      <c r="X153" s="71">
        <f t="shared" si="36"/>
        <v>0</v>
      </c>
      <c r="Y153" s="71">
        <f t="shared" si="28"/>
        <v>7</v>
      </c>
      <c r="Z153" s="70"/>
    </row>
    <row r="154" spans="3:26" ht="15.75" thickBot="1" x14ac:dyDescent="0.3">
      <c r="C154" s="5" t="s">
        <v>104</v>
      </c>
      <c r="D154" s="26"/>
      <c r="E154" s="26" t="str">
        <f t="shared" si="26"/>
        <v/>
      </c>
      <c r="F154" s="57">
        <v>1</v>
      </c>
      <c r="G154" s="2" t="s">
        <v>19</v>
      </c>
      <c r="H154" s="58">
        <f t="shared" si="37"/>
        <v>7</v>
      </c>
      <c r="I154" s="59">
        <v>1</v>
      </c>
      <c r="J154" s="70"/>
      <c r="K154" s="70" t="s">
        <v>104</v>
      </c>
      <c r="L154" s="70"/>
      <c r="M154" s="70"/>
      <c r="N154" s="70"/>
      <c r="O154" s="70"/>
      <c r="P154" s="71">
        <f t="shared" si="29"/>
        <v>1</v>
      </c>
      <c r="Q154" s="71">
        <f t="shared" si="27"/>
        <v>0</v>
      </c>
      <c r="R154" s="71">
        <f t="shared" si="30"/>
        <v>0</v>
      </c>
      <c r="S154" s="71">
        <f t="shared" si="31"/>
        <v>0</v>
      </c>
      <c r="T154" s="71">
        <f t="shared" si="32"/>
        <v>0</v>
      </c>
      <c r="U154" s="71">
        <f t="shared" si="33"/>
        <v>7</v>
      </c>
      <c r="V154" s="71">
        <f t="shared" si="34"/>
        <v>0</v>
      </c>
      <c r="W154" s="71">
        <f t="shared" si="35"/>
        <v>0</v>
      </c>
      <c r="X154" s="71">
        <f t="shared" si="36"/>
        <v>0</v>
      </c>
      <c r="Y154" s="71">
        <f t="shared" si="28"/>
        <v>7</v>
      </c>
      <c r="Z154" s="70"/>
    </row>
    <row r="155" spans="3:26" ht="15.75" thickBot="1" x14ac:dyDescent="0.3">
      <c r="C155" s="5" t="s">
        <v>105</v>
      </c>
      <c r="D155" s="26"/>
      <c r="E155" s="26" t="str">
        <f t="shared" si="26"/>
        <v/>
      </c>
      <c r="F155" s="57">
        <v>1</v>
      </c>
      <c r="G155" s="2" t="s">
        <v>6</v>
      </c>
      <c r="H155" s="58">
        <f t="shared" si="37"/>
        <v>30</v>
      </c>
      <c r="I155" s="59">
        <v>15</v>
      </c>
      <c r="J155" s="70"/>
      <c r="K155" s="70" t="s">
        <v>105</v>
      </c>
      <c r="L155" s="70"/>
      <c r="M155" s="70"/>
      <c r="N155" s="70"/>
      <c r="O155" s="70"/>
      <c r="P155" s="71">
        <f t="shared" si="29"/>
        <v>0</v>
      </c>
      <c r="Q155" s="71">
        <f t="shared" si="27"/>
        <v>1</v>
      </c>
      <c r="R155" s="71">
        <f t="shared" si="30"/>
        <v>0</v>
      </c>
      <c r="S155" s="71">
        <f t="shared" si="31"/>
        <v>0</v>
      </c>
      <c r="T155" s="71">
        <f t="shared" si="32"/>
        <v>0</v>
      </c>
      <c r="U155" s="71">
        <f t="shared" si="33"/>
        <v>0</v>
      </c>
      <c r="V155" s="71">
        <f t="shared" si="34"/>
        <v>30</v>
      </c>
      <c r="W155" s="71">
        <f t="shared" si="35"/>
        <v>0</v>
      </c>
      <c r="X155" s="71">
        <f t="shared" si="36"/>
        <v>0</v>
      </c>
      <c r="Y155" s="71">
        <f t="shared" si="28"/>
        <v>30</v>
      </c>
      <c r="Z155" s="70"/>
    </row>
    <row r="156" spans="3:26" ht="15.75" thickBot="1" x14ac:dyDescent="0.3">
      <c r="C156" s="61"/>
      <c r="D156" s="54"/>
      <c r="E156" s="54" t="str">
        <f t="shared" si="26"/>
        <v/>
      </c>
      <c r="F156" s="60"/>
      <c r="G156" s="8"/>
      <c r="H156" s="9" t="str">
        <f t="shared" si="37"/>
        <v/>
      </c>
      <c r="I156" s="9" t="str">
        <f>IF(Y156&lt;0,"Z4","")</f>
        <v/>
      </c>
      <c r="J156" s="70"/>
      <c r="K156" s="70"/>
      <c r="L156" s="70"/>
      <c r="M156" s="70"/>
      <c r="N156" s="70"/>
      <c r="O156" s="70"/>
      <c r="P156" s="71">
        <f t="shared" si="29"/>
        <v>0</v>
      </c>
      <c r="Q156" s="71">
        <f t="shared" si="27"/>
        <v>0</v>
      </c>
      <c r="R156" s="71">
        <f t="shared" si="30"/>
        <v>0</v>
      </c>
      <c r="S156" s="71">
        <f t="shared" si="31"/>
        <v>0</v>
      </c>
      <c r="T156" s="71">
        <f t="shared" si="32"/>
        <v>0</v>
      </c>
      <c r="U156" s="71">
        <f t="shared" si="33"/>
        <v>0</v>
      </c>
      <c r="V156" s="71">
        <f t="shared" si="34"/>
        <v>0</v>
      </c>
      <c r="W156" s="71">
        <f t="shared" si="35"/>
        <v>0</v>
      </c>
      <c r="X156" s="71">
        <f t="shared" si="36"/>
        <v>0</v>
      </c>
      <c r="Y156" s="71">
        <f t="shared" si="28"/>
        <v>0</v>
      </c>
      <c r="Z156" s="70"/>
    </row>
    <row r="157" spans="3:26" ht="15.75" thickBot="1" x14ac:dyDescent="0.3">
      <c r="C157" s="5" t="s">
        <v>74</v>
      </c>
      <c r="D157" s="15"/>
      <c r="E157" s="26" t="str">
        <f t="shared" si="26"/>
        <v/>
      </c>
      <c r="F157" s="57">
        <v>1</v>
      </c>
      <c r="G157" s="2" t="s">
        <v>19</v>
      </c>
      <c r="H157" s="58">
        <f t="shared" si="37"/>
        <v>7</v>
      </c>
      <c r="I157" s="59">
        <v>20</v>
      </c>
      <c r="J157" s="70"/>
      <c r="K157" s="70" t="s">
        <v>74</v>
      </c>
      <c r="L157" s="70"/>
      <c r="M157" s="70"/>
      <c r="N157" s="70"/>
      <c r="O157" s="70"/>
      <c r="P157" s="71">
        <f t="shared" si="29"/>
        <v>1</v>
      </c>
      <c r="Q157" s="71">
        <f t="shared" si="27"/>
        <v>0</v>
      </c>
      <c r="R157" s="71">
        <f t="shared" si="30"/>
        <v>0</v>
      </c>
      <c r="S157" s="71">
        <f t="shared" si="31"/>
        <v>0</v>
      </c>
      <c r="T157" s="71">
        <f t="shared" si="32"/>
        <v>0</v>
      </c>
      <c r="U157" s="71">
        <f t="shared" si="33"/>
        <v>7</v>
      </c>
      <c r="V157" s="71">
        <f t="shared" si="34"/>
        <v>0</v>
      </c>
      <c r="W157" s="71">
        <f t="shared" si="35"/>
        <v>0</v>
      </c>
      <c r="X157" s="71">
        <f t="shared" si="36"/>
        <v>0</v>
      </c>
      <c r="Y157" s="71">
        <f t="shared" si="28"/>
        <v>7</v>
      </c>
      <c r="Z157" s="70"/>
    </row>
    <row r="158" spans="3:26" ht="15.75" thickBot="1" x14ac:dyDescent="0.3">
      <c r="C158" s="5" t="s">
        <v>75</v>
      </c>
      <c r="D158" s="15"/>
      <c r="E158" s="26" t="str">
        <f>IF(OR($D158="",$H158=""),"",$D158+$H158)</f>
        <v/>
      </c>
      <c r="F158" s="57">
        <v>1</v>
      </c>
      <c r="G158" s="2" t="s">
        <v>19</v>
      </c>
      <c r="H158" s="58">
        <f t="shared" si="37"/>
        <v>7</v>
      </c>
      <c r="I158" s="59">
        <v>5</v>
      </c>
      <c r="J158" s="70"/>
      <c r="K158" s="70" t="s">
        <v>75</v>
      </c>
      <c r="L158" s="70"/>
      <c r="M158" s="70"/>
      <c r="N158" s="70"/>
      <c r="O158" s="70"/>
      <c r="P158" s="71">
        <f t="shared" si="29"/>
        <v>1</v>
      </c>
      <c r="Q158" s="71">
        <f t="shared" si="27"/>
        <v>0</v>
      </c>
      <c r="R158" s="71">
        <f t="shared" si="30"/>
        <v>0</v>
      </c>
      <c r="S158" s="71">
        <f t="shared" si="31"/>
        <v>0</v>
      </c>
      <c r="T158" s="71">
        <f t="shared" si="32"/>
        <v>0</v>
      </c>
      <c r="U158" s="71">
        <f t="shared" si="33"/>
        <v>7</v>
      </c>
      <c r="V158" s="71">
        <f t="shared" si="34"/>
        <v>0</v>
      </c>
      <c r="W158" s="71">
        <f t="shared" si="35"/>
        <v>0</v>
      </c>
      <c r="X158" s="71">
        <f t="shared" si="36"/>
        <v>0</v>
      </c>
      <c r="Y158" s="71">
        <f t="shared" si="28"/>
        <v>7</v>
      </c>
      <c r="Z158" s="70"/>
    </row>
    <row r="159" spans="3:26" ht="15.75" thickBot="1" x14ac:dyDescent="0.3">
      <c r="C159" s="5" t="s">
        <v>76</v>
      </c>
      <c r="D159" s="15"/>
      <c r="E159" s="26" t="str">
        <f t="shared" si="26"/>
        <v/>
      </c>
      <c r="F159" s="57">
        <v>1</v>
      </c>
      <c r="G159" s="2" t="s">
        <v>19</v>
      </c>
      <c r="H159" s="58">
        <f t="shared" si="37"/>
        <v>7</v>
      </c>
      <c r="I159" s="59">
        <v>1</v>
      </c>
      <c r="J159" s="70"/>
      <c r="K159" s="70" t="s">
        <v>76</v>
      </c>
      <c r="L159" s="70"/>
      <c r="M159" s="70"/>
      <c r="N159" s="70"/>
      <c r="O159" s="70"/>
      <c r="P159" s="71">
        <f t="shared" si="29"/>
        <v>1</v>
      </c>
      <c r="Q159" s="71">
        <f t="shared" si="27"/>
        <v>0</v>
      </c>
      <c r="R159" s="71">
        <f t="shared" si="30"/>
        <v>0</v>
      </c>
      <c r="S159" s="71">
        <f t="shared" si="31"/>
        <v>0</v>
      </c>
      <c r="T159" s="71">
        <f t="shared" si="32"/>
        <v>0</v>
      </c>
      <c r="U159" s="71">
        <f t="shared" si="33"/>
        <v>7</v>
      </c>
      <c r="V159" s="71">
        <f t="shared" si="34"/>
        <v>0</v>
      </c>
      <c r="W159" s="71">
        <f t="shared" si="35"/>
        <v>0</v>
      </c>
      <c r="X159" s="71">
        <f t="shared" si="36"/>
        <v>0</v>
      </c>
      <c r="Y159" s="71">
        <f t="shared" si="28"/>
        <v>7</v>
      </c>
      <c r="Z159" s="70"/>
    </row>
    <row r="160" spans="3:26" ht="15.75" thickBot="1" x14ac:dyDescent="0.3">
      <c r="C160" s="5" t="s">
        <v>77</v>
      </c>
      <c r="D160" s="15"/>
      <c r="E160" s="26" t="str">
        <f t="shared" si="26"/>
        <v/>
      </c>
      <c r="F160" s="57">
        <v>1</v>
      </c>
      <c r="G160" s="2" t="s">
        <v>19</v>
      </c>
      <c r="H160" s="58">
        <f t="shared" si="37"/>
        <v>7</v>
      </c>
      <c r="I160" s="59">
        <v>5</v>
      </c>
      <c r="J160" s="70"/>
      <c r="K160" s="70" t="s">
        <v>77</v>
      </c>
      <c r="L160" s="70"/>
      <c r="M160" s="70"/>
      <c r="N160" s="70"/>
      <c r="O160" s="70"/>
      <c r="P160" s="71">
        <f t="shared" si="29"/>
        <v>1</v>
      </c>
      <c r="Q160" s="71">
        <f t="shared" si="27"/>
        <v>0</v>
      </c>
      <c r="R160" s="71">
        <f t="shared" si="30"/>
        <v>0</v>
      </c>
      <c r="S160" s="71">
        <f t="shared" si="31"/>
        <v>0</v>
      </c>
      <c r="T160" s="71">
        <f t="shared" si="32"/>
        <v>0</v>
      </c>
      <c r="U160" s="71">
        <f t="shared" si="33"/>
        <v>7</v>
      </c>
      <c r="V160" s="71">
        <f t="shared" si="34"/>
        <v>0</v>
      </c>
      <c r="W160" s="71">
        <f t="shared" si="35"/>
        <v>0</v>
      </c>
      <c r="X160" s="71">
        <f t="shared" si="36"/>
        <v>0</v>
      </c>
      <c r="Y160" s="71">
        <f t="shared" si="28"/>
        <v>7</v>
      </c>
      <c r="Z160" s="70"/>
    </row>
    <row r="161" spans="3:26" ht="15.75" thickBot="1" x14ac:dyDescent="0.3">
      <c r="C161" s="5" t="s">
        <v>78</v>
      </c>
      <c r="D161" s="15"/>
      <c r="E161" s="26" t="str">
        <f t="shared" si="26"/>
        <v/>
      </c>
      <c r="F161" s="57">
        <v>1</v>
      </c>
      <c r="G161" s="2" t="s">
        <v>19</v>
      </c>
      <c r="H161" s="58">
        <f t="shared" si="37"/>
        <v>7</v>
      </c>
      <c r="I161" s="59">
        <v>2</v>
      </c>
      <c r="J161" s="70"/>
      <c r="K161" s="70" t="s">
        <v>78</v>
      </c>
      <c r="L161" s="70"/>
      <c r="M161" s="70"/>
      <c r="N161" s="70"/>
      <c r="O161" s="70"/>
      <c r="P161" s="71">
        <f t="shared" si="29"/>
        <v>1</v>
      </c>
      <c r="Q161" s="71">
        <f t="shared" si="27"/>
        <v>0</v>
      </c>
      <c r="R161" s="71">
        <f t="shared" si="30"/>
        <v>0</v>
      </c>
      <c r="S161" s="71">
        <f t="shared" si="31"/>
        <v>0</v>
      </c>
      <c r="T161" s="71">
        <f t="shared" si="32"/>
        <v>0</v>
      </c>
      <c r="U161" s="71">
        <f t="shared" si="33"/>
        <v>7</v>
      </c>
      <c r="V161" s="71">
        <f t="shared" si="34"/>
        <v>0</v>
      </c>
      <c r="W161" s="71">
        <f t="shared" si="35"/>
        <v>0</v>
      </c>
      <c r="X161" s="71">
        <f t="shared" si="36"/>
        <v>0</v>
      </c>
      <c r="Y161" s="71">
        <f t="shared" si="28"/>
        <v>7</v>
      </c>
      <c r="Z161" s="70"/>
    </row>
    <row r="162" spans="3:26" ht="15.75" thickBot="1" x14ac:dyDescent="0.3">
      <c r="C162" s="5" t="s">
        <v>79</v>
      </c>
      <c r="D162" s="15"/>
      <c r="E162" s="26" t="str">
        <f t="shared" si="26"/>
        <v/>
      </c>
      <c r="F162" s="57">
        <v>1</v>
      </c>
      <c r="G162" s="2" t="s">
        <v>19</v>
      </c>
      <c r="H162" s="58">
        <f t="shared" si="37"/>
        <v>7</v>
      </c>
      <c r="I162" s="59">
        <v>20</v>
      </c>
      <c r="J162" s="70"/>
      <c r="K162" s="70" t="s">
        <v>79</v>
      </c>
      <c r="L162" s="70"/>
      <c r="M162" s="70"/>
      <c r="N162" s="70"/>
      <c r="O162" s="70"/>
      <c r="P162" s="71">
        <f t="shared" si="29"/>
        <v>1</v>
      </c>
      <c r="Q162" s="71">
        <f t="shared" si="27"/>
        <v>0</v>
      </c>
      <c r="R162" s="71">
        <f t="shared" si="30"/>
        <v>0</v>
      </c>
      <c r="S162" s="71">
        <f t="shared" si="31"/>
        <v>0</v>
      </c>
      <c r="T162" s="71">
        <f t="shared" si="32"/>
        <v>0</v>
      </c>
      <c r="U162" s="71">
        <f t="shared" si="33"/>
        <v>7</v>
      </c>
      <c r="V162" s="71">
        <f t="shared" si="34"/>
        <v>0</v>
      </c>
      <c r="W162" s="71">
        <f t="shared" si="35"/>
        <v>0</v>
      </c>
      <c r="X162" s="71">
        <f t="shared" si="36"/>
        <v>0</v>
      </c>
      <c r="Y162" s="71">
        <f t="shared" si="28"/>
        <v>7</v>
      </c>
      <c r="Z162" s="70"/>
    </row>
    <row r="163" spans="3:26" ht="15.75" thickBot="1" x14ac:dyDescent="0.3">
      <c r="C163" s="5" t="s">
        <v>80</v>
      </c>
      <c r="D163" s="15"/>
      <c r="E163" s="26" t="str">
        <f t="shared" si="26"/>
        <v/>
      </c>
      <c r="F163" s="57">
        <v>0.5</v>
      </c>
      <c r="G163" s="2" t="s">
        <v>6</v>
      </c>
      <c r="H163" s="58">
        <f t="shared" si="37"/>
        <v>15</v>
      </c>
      <c r="I163" s="59">
        <v>20</v>
      </c>
      <c r="J163" s="70"/>
      <c r="K163" s="70" t="s">
        <v>80</v>
      </c>
      <c r="L163" s="70"/>
      <c r="M163" s="70"/>
      <c r="N163" s="70"/>
      <c r="O163" s="70"/>
      <c r="P163" s="71">
        <f t="shared" si="29"/>
        <v>0</v>
      </c>
      <c r="Q163" s="71">
        <f t="shared" si="27"/>
        <v>1</v>
      </c>
      <c r="R163" s="71">
        <f t="shared" si="30"/>
        <v>0</v>
      </c>
      <c r="S163" s="71">
        <f t="shared" si="31"/>
        <v>0</v>
      </c>
      <c r="T163" s="71">
        <f t="shared" si="32"/>
        <v>0</v>
      </c>
      <c r="U163" s="71">
        <f t="shared" si="33"/>
        <v>0</v>
      </c>
      <c r="V163" s="71">
        <f t="shared" si="34"/>
        <v>15</v>
      </c>
      <c r="W163" s="71">
        <f t="shared" si="35"/>
        <v>0</v>
      </c>
      <c r="X163" s="71">
        <f t="shared" si="36"/>
        <v>0</v>
      </c>
      <c r="Y163" s="71">
        <f t="shared" si="28"/>
        <v>15</v>
      </c>
      <c r="Z163" s="70"/>
    </row>
    <row r="164" spans="3:26" ht="15.75" thickBot="1" x14ac:dyDescent="0.3">
      <c r="C164" s="5" t="s">
        <v>81</v>
      </c>
      <c r="D164" s="15"/>
      <c r="E164" s="26" t="str">
        <f t="shared" si="26"/>
        <v/>
      </c>
      <c r="F164" s="57">
        <v>0.5</v>
      </c>
      <c r="G164" s="2" t="s">
        <v>6</v>
      </c>
      <c r="H164" s="58">
        <f t="shared" si="37"/>
        <v>15</v>
      </c>
      <c r="I164" s="59">
        <v>10</v>
      </c>
      <c r="J164" s="70"/>
      <c r="K164" s="70" t="s">
        <v>81</v>
      </c>
      <c r="L164" s="70"/>
      <c r="M164" s="70"/>
      <c r="N164" s="70"/>
      <c r="O164" s="70"/>
      <c r="P164" s="71">
        <f t="shared" si="29"/>
        <v>0</v>
      </c>
      <c r="Q164" s="71">
        <f t="shared" si="27"/>
        <v>1</v>
      </c>
      <c r="R164" s="71">
        <f t="shared" si="30"/>
        <v>0</v>
      </c>
      <c r="S164" s="71">
        <f t="shared" si="31"/>
        <v>0</v>
      </c>
      <c r="T164" s="71">
        <f t="shared" si="32"/>
        <v>0</v>
      </c>
      <c r="U164" s="71">
        <f t="shared" si="33"/>
        <v>0</v>
      </c>
      <c r="V164" s="71">
        <f t="shared" si="34"/>
        <v>15</v>
      </c>
      <c r="W164" s="71">
        <f t="shared" si="35"/>
        <v>0</v>
      </c>
      <c r="X164" s="71">
        <f t="shared" si="36"/>
        <v>0</v>
      </c>
      <c r="Y164" s="71">
        <f t="shared" si="28"/>
        <v>15</v>
      </c>
      <c r="Z164" s="70"/>
    </row>
    <row r="165" spans="3:26" ht="15.75" thickBot="1" x14ac:dyDescent="0.3">
      <c r="C165" s="5" t="s">
        <v>82</v>
      </c>
      <c r="D165" s="15"/>
      <c r="E165" s="26" t="str">
        <f t="shared" si="26"/>
        <v/>
      </c>
      <c r="F165" s="57">
        <v>1</v>
      </c>
      <c r="G165" s="2" t="s">
        <v>19</v>
      </c>
      <c r="H165" s="58">
        <f t="shared" si="37"/>
        <v>7</v>
      </c>
      <c r="I165" s="59">
        <v>2</v>
      </c>
      <c r="J165" s="70"/>
      <c r="K165" s="70" t="s">
        <v>82</v>
      </c>
      <c r="L165" s="70"/>
      <c r="M165" s="70"/>
      <c r="N165" s="70"/>
      <c r="O165" s="70"/>
      <c r="P165" s="71">
        <f t="shared" si="29"/>
        <v>1</v>
      </c>
      <c r="Q165" s="71">
        <f t="shared" si="27"/>
        <v>0</v>
      </c>
      <c r="R165" s="71">
        <f t="shared" si="30"/>
        <v>0</v>
      </c>
      <c r="S165" s="71">
        <f t="shared" si="31"/>
        <v>0</v>
      </c>
      <c r="T165" s="71">
        <f t="shared" si="32"/>
        <v>0</v>
      </c>
      <c r="U165" s="71">
        <f t="shared" si="33"/>
        <v>7</v>
      </c>
      <c r="V165" s="71">
        <f t="shared" si="34"/>
        <v>0</v>
      </c>
      <c r="W165" s="71">
        <f t="shared" si="35"/>
        <v>0</v>
      </c>
      <c r="X165" s="71">
        <f t="shared" si="36"/>
        <v>0</v>
      </c>
      <c r="Y165" s="71">
        <f t="shared" si="28"/>
        <v>7</v>
      </c>
      <c r="Z165" s="70"/>
    </row>
    <row r="166" spans="3:26" ht="15.75" thickBot="1" x14ac:dyDescent="0.3">
      <c r="C166" s="5" t="s">
        <v>83</v>
      </c>
      <c r="D166" s="26"/>
      <c r="E166" s="26" t="str">
        <f t="shared" si="26"/>
        <v/>
      </c>
      <c r="F166" s="57">
        <v>1</v>
      </c>
      <c r="G166" s="2" t="s">
        <v>19</v>
      </c>
      <c r="H166" s="58">
        <f t="shared" si="37"/>
        <v>7</v>
      </c>
      <c r="I166" s="59">
        <v>2</v>
      </c>
      <c r="J166" s="70"/>
      <c r="K166" s="70" t="s">
        <v>83</v>
      </c>
      <c r="L166" s="70"/>
      <c r="M166" s="70"/>
      <c r="N166" s="70"/>
      <c r="O166" s="70"/>
      <c r="P166" s="71">
        <f t="shared" si="29"/>
        <v>1</v>
      </c>
      <c r="Q166" s="71">
        <f t="shared" si="27"/>
        <v>0</v>
      </c>
      <c r="R166" s="71">
        <f t="shared" si="30"/>
        <v>0</v>
      </c>
      <c r="S166" s="71">
        <f t="shared" si="31"/>
        <v>0</v>
      </c>
      <c r="T166" s="71">
        <f t="shared" si="32"/>
        <v>0</v>
      </c>
      <c r="U166" s="71">
        <f t="shared" si="33"/>
        <v>7</v>
      </c>
      <c r="V166" s="71">
        <f t="shared" si="34"/>
        <v>0</v>
      </c>
      <c r="W166" s="71">
        <f t="shared" si="35"/>
        <v>0</v>
      </c>
      <c r="X166" s="71">
        <f t="shared" si="36"/>
        <v>0</v>
      </c>
      <c r="Y166" s="71">
        <f t="shared" si="28"/>
        <v>7</v>
      </c>
      <c r="Z166" s="70"/>
    </row>
    <row r="167" spans="3:26" ht="15.75" thickBot="1" x14ac:dyDescent="0.3">
      <c r="C167" s="5" t="s">
        <v>84</v>
      </c>
      <c r="D167" s="26"/>
      <c r="E167" s="26" t="str">
        <f t="shared" si="26"/>
        <v/>
      </c>
      <c r="F167" s="57">
        <v>1</v>
      </c>
      <c r="G167" s="2" t="s">
        <v>19</v>
      </c>
      <c r="H167" s="58">
        <f t="shared" si="37"/>
        <v>7</v>
      </c>
      <c r="I167" s="59">
        <v>5</v>
      </c>
      <c r="J167" s="70"/>
      <c r="K167" s="70" t="s">
        <v>84</v>
      </c>
      <c r="L167" s="70"/>
      <c r="M167" s="70"/>
      <c r="N167" s="70"/>
      <c r="O167" s="70"/>
      <c r="P167" s="71">
        <f t="shared" si="29"/>
        <v>1</v>
      </c>
      <c r="Q167" s="71">
        <f t="shared" si="27"/>
        <v>0</v>
      </c>
      <c r="R167" s="71">
        <f t="shared" si="30"/>
        <v>0</v>
      </c>
      <c r="S167" s="71">
        <f t="shared" si="31"/>
        <v>0</v>
      </c>
      <c r="T167" s="71">
        <f t="shared" si="32"/>
        <v>0</v>
      </c>
      <c r="U167" s="71">
        <f t="shared" si="33"/>
        <v>7</v>
      </c>
      <c r="V167" s="71">
        <f t="shared" si="34"/>
        <v>0</v>
      </c>
      <c r="W167" s="71">
        <f t="shared" si="35"/>
        <v>0</v>
      </c>
      <c r="X167" s="71">
        <f t="shared" si="36"/>
        <v>0</v>
      </c>
      <c r="Y167" s="71">
        <f t="shared" si="28"/>
        <v>7</v>
      </c>
      <c r="Z167" s="70"/>
    </row>
    <row r="168" spans="3:26" ht="15.75" thickBot="1" x14ac:dyDescent="0.3">
      <c r="C168" s="5" t="s">
        <v>85</v>
      </c>
      <c r="D168" s="26"/>
      <c r="E168" s="26" t="str">
        <f t="shared" si="26"/>
        <v/>
      </c>
      <c r="F168" s="57">
        <v>1</v>
      </c>
      <c r="G168" s="2" t="s">
        <v>19</v>
      </c>
      <c r="H168" s="58">
        <f t="shared" si="37"/>
        <v>7</v>
      </c>
      <c r="I168" s="59">
        <v>5</v>
      </c>
      <c r="J168" s="70"/>
      <c r="K168" s="70" t="s">
        <v>85</v>
      </c>
      <c r="L168" s="70"/>
      <c r="M168" s="70"/>
      <c r="N168" s="70"/>
      <c r="O168" s="70"/>
      <c r="P168" s="71">
        <f t="shared" si="29"/>
        <v>1</v>
      </c>
      <c r="Q168" s="71">
        <f t="shared" si="27"/>
        <v>0</v>
      </c>
      <c r="R168" s="71">
        <f t="shared" si="30"/>
        <v>0</v>
      </c>
      <c r="S168" s="71">
        <f t="shared" si="31"/>
        <v>0</v>
      </c>
      <c r="T168" s="71">
        <f t="shared" si="32"/>
        <v>0</v>
      </c>
      <c r="U168" s="71">
        <f t="shared" si="33"/>
        <v>7</v>
      </c>
      <c r="V168" s="71">
        <f t="shared" si="34"/>
        <v>0</v>
      </c>
      <c r="W168" s="71">
        <f t="shared" si="35"/>
        <v>0</v>
      </c>
      <c r="X168" s="71">
        <f t="shared" si="36"/>
        <v>0</v>
      </c>
      <c r="Y168" s="71">
        <f t="shared" si="28"/>
        <v>7</v>
      </c>
      <c r="Z168" s="70"/>
    </row>
    <row r="169" spans="3:26" ht="15.75" thickBot="1" x14ac:dyDescent="0.3">
      <c r="C169" s="5" t="s">
        <v>86</v>
      </c>
      <c r="D169" s="26"/>
      <c r="E169" s="26" t="str">
        <f t="shared" si="26"/>
        <v/>
      </c>
      <c r="F169" s="57">
        <v>1</v>
      </c>
      <c r="G169" s="2" t="s">
        <v>19</v>
      </c>
      <c r="H169" s="58">
        <f t="shared" si="37"/>
        <v>7</v>
      </c>
      <c r="I169" s="59">
        <v>5</v>
      </c>
      <c r="J169" s="70"/>
      <c r="K169" s="70" t="s">
        <v>86</v>
      </c>
      <c r="L169" s="70"/>
      <c r="M169" s="70"/>
      <c r="N169" s="70"/>
      <c r="O169" s="70"/>
      <c r="P169" s="71">
        <f t="shared" si="29"/>
        <v>1</v>
      </c>
      <c r="Q169" s="71">
        <f t="shared" si="27"/>
        <v>0</v>
      </c>
      <c r="R169" s="71">
        <f t="shared" si="30"/>
        <v>0</v>
      </c>
      <c r="S169" s="71">
        <f t="shared" si="31"/>
        <v>0</v>
      </c>
      <c r="T169" s="71">
        <f t="shared" si="32"/>
        <v>0</v>
      </c>
      <c r="U169" s="71">
        <f t="shared" si="33"/>
        <v>7</v>
      </c>
      <c r="V169" s="71">
        <f t="shared" si="34"/>
        <v>0</v>
      </c>
      <c r="W169" s="71">
        <f t="shared" si="35"/>
        <v>0</v>
      </c>
      <c r="X169" s="71">
        <f t="shared" si="36"/>
        <v>0</v>
      </c>
      <c r="Y169" s="71">
        <f t="shared" si="28"/>
        <v>7</v>
      </c>
      <c r="Z169" s="70"/>
    </row>
    <row r="170" spans="3:26" ht="15.75" thickBot="1" x14ac:dyDescent="0.3">
      <c r="C170" s="5" t="s">
        <v>87</v>
      </c>
      <c r="D170" s="26"/>
      <c r="E170" s="26" t="str">
        <f t="shared" si="26"/>
        <v/>
      </c>
      <c r="F170" s="57">
        <v>1</v>
      </c>
      <c r="G170" s="2" t="s">
        <v>19</v>
      </c>
      <c r="H170" s="58">
        <f t="shared" si="37"/>
        <v>7</v>
      </c>
      <c r="I170" s="59">
        <v>5</v>
      </c>
      <c r="J170" s="70"/>
      <c r="K170" s="70" t="s">
        <v>87</v>
      </c>
      <c r="L170" s="70"/>
      <c r="M170" s="70"/>
      <c r="N170" s="70"/>
      <c r="O170" s="70"/>
      <c r="P170" s="71">
        <f t="shared" si="29"/>
        <v>1</v>
      </c>
      <c r="Q170" s="71">
        <f t="shared" si="27"/>
        <v>0</v>
      </c>
      <c r="R170" s="71">
        <f t="shared" si="30"/>
        <v>0</v>
      </c>
      <c r="S170" s="71">
        <f t="shared" si="31"/>
        <v>0</v>
      </c>
      <c r="T170" s="71">
        <f t="shared" si="32"/>
        <v>0</v>
      </c>
      <c r="U170" s="71">
        <f t="shared" si="33"/>
        <v>7</v>
      </c>
      <c r="V170" s="71">
        <f t="shared" si="34"/>
        <v>0</v>
      </c>
      <c r="W170" s="71">
        <f t="shared" si="35"/>
        <v>0</v>
      </c>
      <c r="X170" s="71">
        <f t="shared" si="36"/>
        <v>0</v>
      </c>
      <c r="Y170" s="71">
        <f t="shared" si="28"/>
        <v>7</v>
      </c>
      <c r="Z170" s="70"/>
    </row>
    <row r="171" spans="3:26" ht="15.75" thickBot="1" x14ac:dyDescent="0.3">
      <c r="C171" s="5" t="s">
        <v>88</v>
      </c>
      <c r="D171" s="26"/>
      <c r="E171" s="26" t="str">
        <f t="shared" si="26"/>
        <v/>
      </c>
      <c r="F171" s="57">
        <v>1</v>
      </c>
      <c r="G171" s="2" t="s">
        <v>19</v>
      </c>
      <c r="H171" s="58">
        <f t="shared" si="37"/>
        <v>7</v>
      </c>
      <c r="I171" s="59">
        <v>1</v>
      </c>
      <c r="J171" s="70"/>
      <c r="K171" s="70" t="s">
        <v>88</v>
      </c>
      <c r="L171" s="70"/>
      <c r="M171" s="70"/>
      <c r="N171" s="70"/>
      <c r="O171" s="70"/>
      <c r="P171" s="71">
        <f t="shared" si="29"/>
        <v>1</v>
      </c>
      <c r="Q171" s="71">
        <f t="shared" si="27"/>
        <v>0</v>
      </c>
      <c r="R171" s="71">
        <f t="shared" si="30"/>
        <v>0</v>
      </c>
      <c r="S171" s="71">
        <f t="shared" si="31"/>
        <v>0</v>
      </c>
      <c r="T171" s="71">
        <f t="shared" si="32"/>
        <v>0</v>
      </c>
      <c r="U171" s="71">
        <f t="shared" si="33"/>
        <v>7</v>
      </c>
      <c r="V171" s="71">
        <f t="shared" si="34"/>
        <v>0</v>
      </c>
      <c r="W171" s="71">
        <f t="shared" si="35"/>
        <v>0</v>
      </c>
      <c r="X171" s="71">
        <f t="shared" si="36"/>
        <v>0</v>
      </c>
      <c r="Y171" s="71">
        <f t="shared" si="28"/>
        <v>7</v>
      </c>
      <c r="Z171" s="70"/>
    </row>
    <row r="172" spans="3:26" ht="15.75" thickBot="1" x14ac:dyDescent="0.3">
      <c r="C172" s="5" t="s">
        <v>89</v>
      </c>
      <c r="D172" s="26"/>
      <c r="E172" s="26" t="str">
        <f t="shared" si="26"/>
        <v/>
      </c>
      <c r="F172" s="57">
        <v>1</v>
      </c>
      <c r="G172" s="2" t="s">
        <v>6</v>
      </c>
      <c r="H172" s="58">
        <f t="shared" si="37"/>
        <v>30</v>
      </c>
      <c r="I172" s="59">
        <v>15</v>
      </c>
      <c r="J172" s="70"/>
      <c r="K172" s="70" t="s">
        <v>89</v>
      </c>
      <c r="L172" s="70"/>
      <c r="M172" s="70"/>
      <c r="N172" s="70"/>
      <c r="O172" s="70"/>
      <c r="P172" s="71">
        <f t="shared" si="29"/>
        <v>0</v>
      </c>
      <c r="Q172" s="71">
        <f t="shared" si="27"/>
        <v>1</v>
      </c>
      <c r="R172" s="71">
        <f t="shared" si="30"/>
        <v>0</v>
      </c>
      <c r="S172" s="71">
        <f t="shared" si="31"/>
        <v>0</v>
      </c>
      <c r="T172" s="71">
        <f t="shared" si="32"/>
        <v>0</v>
      </c>
      <c r="U172" s="71">
        <f t="shared" si="33"/>
        <v>0</v>
      </c>
      <c r="V172" s="71">
        <f t="shared" si="34"/>
        <v>30</v>
      </c>
      <c r="W172" s="71">
        <f t="shared" si="35"/>
        <v>0</v>
      </c>
      <c r="X172" s="71">
        <f t="shared" si="36"/>
        <v>0</v>
      </c>
      <c r="Y172" s="71">
        <f t="shared" si="28"/>
        <v>30</v>
      </c>
      <c r="Z172" s="70"/>
    </row>
    <row r="173" spans="3:26" ht="15.75" thickBot="1" x14ac:dyDescent="0.3">
      <c r="C173" s="61"/>
      <c r="D173" s="54"/>
      <c r="E173" s="54" t="str">
        <f t="shared" si="26"/>
        <v/>
      </c>
      <c r="F173" s="60"/>
      <c r="G173" s="8"/>
      <c r="H173" s="9" t="str">
        <f t="shared" si="37"/>
        <v/>
      </c>
      <c r="I173" s="9" t="str">
        <f>IF(Y173&lt;0,"Z4","")</f>
        <v/>
      </c>
      <c r="J173" s="70"/>
      <c r="K173" s="70"/>
      <c r="L173" s="70"/>
      <c r="M173" s="70"/>
      <c r="N173" s="70"/>
      <c r="O173" s="70"/>
      <c r="P173" s="71">
        <f t="shared" si="29"/>
        <v>0</v>
      </c>
      <c r="Q173" s="71">
        <f t="shared" si="27"/>
        <v>0</v>
      </c>
      <c r="R173" s="71">
        <f t="shared" si="30"/>
        <v>0</v>
      </c>
      <c r="S173" s="71">
        <f t="shared" si="31"/>
        <v>0</v>
      </c>
      <c r="T173" s="71">
        <f t="shared" si="32"/>
        <v>0</v>
      </c>
      <c r="U173" s="71">
        <f t="shared" si="33"/>
        <v>0</v>
      </c>
      <c r="V173" s="71">
        <f t="shared" si="34"/>
        <v>0</v>
      </c>
      <c r="W173" s="71">
        <f t="shared" si="35"/>
        <v>0</v>
      </c>
      <c r="X173" s="71">
        <f t="shared" si="36"/>
        <v>0</v>
      </c>
      <c r="Y173" s="71">
        <f t="shared" si="28"/>
        <v>0</v>
      </c>
      <c r="Z173" s="70"/>
    </row>
    <row r="174" spans="3:26" ht="15.75" thickBot="1" x14ac:dyDescent="0.3">
      <c r="C174" s="5" t="s">
        <v>41</v>
      </c>
      <c r="D174" s="15"/>
      <c r="E174" s="26" t="str">
        <f t="shared" si="26"/>
        <v/>
      </c>
      <c r="F174" s="57">
        <v>1</v>
      </c>
      <c r="G174" s="2" t="s">
        <v>19</v>
      </c>
      <c r="H174" s="58">
        <f t="shared" ref="H174:H190" si="38">IF(Y174&gt;0,Y174,"")</f>
        <v>7</v>
      </c>
      <c r="I174" s="59">
        <v>20</v>
      </c>
      <c r="J174" s="70"/>
      <c r="K174" s="70" t="s">
        <v>41</v>
      </c>
      <c r="L174" s="70"/>
      <c r="M174" s="70"/>
      <c r="N174" s="70"/>
      <c r="O174" s="70"/>
      <c r="P174" s="71">
        <f t="shared" si="29"/>
        <v>1</v>
      </c>
      <c r="Q174" s="71">
        <f t="shared" si="27"/>
        <v>0</v>
      </c>
      <c r="R174" s="71">
        <f t="shared" si="30"/>
        <v>0</v>
      </c>
      <c r="S174" s="71">
        <f t="shared" si="31"/>
        <v>0</v>
      </c>
      <c r="T174" s="71">
        <f t="shared" si="32"/>
        <v>0</v>
      </c>
      <c r="U174" s="71">
        <f t="shared" si="33"/>
        <v>7</v>
      </c>
      <c r="V174" s="71">
        <f t="shared" si="34"/>
        <v>0</v>
      </c>
      <c r="W174" s="71">
        <f t="shared" si="35"/>
        <v>0</v>
      </c>
      <c r="X174" s="71">
        <f t="shared" si="36"/>
        <v>0</v>
      </c>
      <c r="Y174" s="71">
        <f t="shared" si="28"/>
        <v>7</v>
      </c>
      <c r="Z174" s="70"/>
    </row>
    <row r="175" spans="3:26" ht="15.75" thickBot="1" x14ac:dyDescent="0.3">
      <c r="C175" s="5" t="s">
        <v>64</v>
      </c>
      <c r="D175" s="15"/>
      <c r="E175" s="26" t="str">
        <f>IF(OR($D175="",$H175=""),"",$D175+$H175)</f>
        <v/>
      </c>
      <c r="F175" s="57">
        <v>1</v>
      </c>
      <c r="G175" s="2" t="s">
        <v>19</v>
      </c>
      <c r="H175" s="58">
        <f t="shared" si="38"/>
        <v>7</v>
      </c>
      <c r="I175" s="59">
        <v>5</v>
      </c>
      <c r="J175" s="70"/>
      <c r="K175" s="70" t="s">
        <v>64</v>
      </c>
      <c r="L175" s="70"/>
      <c r="M175" s="70"/>
      <c r="N175" s="70"/>
      <c r="O175" s="70"/>
      <c r="P175" s="71">
        <f t="shared" si="29"/>
        <v>1</v>
      </c>
      <c r="Q175" s="71">
        <f t="shared" si="27"/>
        <v>0</v>
      </c>
      <c r="R175" s="71">
        <f t="shared" si="30"/>
        <v>0</v>
      </c>
      <c r="S175" s="71">
        <f t="shared" si="31"/>
        <v>0</v>
      </c>
      <c r="T175" s="71">
        <f t="shared" si="32"/>
        <v>0</v>
      </c>
      <c r="U175" s="71">
        <f t="shared" si="33"/>
        <v>7</v>
      </c>
      <c r="V175" s="71">
        <f t="shared" si="34"/>
        <v>0</v>
      </c>
      <c r="W175" s="71">
        <f t="shared" si="35"/>
        <v>0</v>
      </c>
      <c r="X175" s="71">
        <f t="shared" si="36"/>
        <v>0</v>
      </c>
      <c r="Y175" s="71">
        <f t="shared" si="28"/>
        <v>7</v>
      </c>
      <c r="Z175" s="70"/>
    </row>
    <row r="176" spans="3:26" ht="15.75" thickBot="1" x14ac:dyDescent="0.3">
      <c r="C176" s="5" t="s">
        <v>42</v>
      </c>
      <c r="D176" s="15"/>
      <c r="E176" s="26" t="str">
        <f t="shared" si="26"/>
        <v/>
      </c>
      <c r="F176" s="57">
        <v>1</v>
      </c>
      <c r="G176" s="2" t="s">
        <v>19</v>
      </c>
      <c r="H176" s="58">
        <f t="shared" si="38"/>
        <v>7</v>
      </c>
      <c r="I176" s="59">
        <v>1</v>
      </c>
      <c r="J176" s="70"/>
      <c r="K176" s="70" t="s">
        <v>42</v>
      </c>
      <c r="L176" s="70"/>
      <c r="M176" s="70"/>
      <c r="N176" s="70"/>
      <c r="O176" s="70"/>
      <c r="P176" s="71">
        <f t="shared" si="29"/>
        <v>1</v>
      </c>
      <c r="Q176" s="71">
        <f t="shared" si="27"/>
        <v>0</v>
      </c>
      <c r="R176" s="71">
        <f t="shared" si="30"/>
        <v>0</v>
      </c>
      <c r="S176" s="71">
        <f t="shared" si="31"/>
        <v>0</v>
      </c>
      <c r="T176" s="71">
        <f t="shared" si="32"/>
        <v>0</v>
      </c>
      <c r="U176" s="71">
        <f t="shared" si="33"/>
        <v>7</v>
      </c>
      <c r="V176" s="71">
        <f t="shared" si="34"/>
        <v>0</v>
      </c>
      <c r="W176" s="71">
        <f t="shared" si="35"/>
        <v>0</v>
      </c>
      <c r="X176" s="71">
        <f t="shared" si="36"/>
        <v>0</v>
      </c>
      <c r="Y176" s="71">
        <f t="shared" si="28"/>
        <v>7</v>
      </c>
      <c r="Z176" s="70"/>
    </row>
    <row r="177" spans="2:26" ht="15.75" thickBot="1" x14ac:dyDescent="0.3">
      <c r="C177" s="5" t="s">
        <v>65</v>
      </c>
      <c r="D177" s="15"/>
      <c r="E177" s="26" t="str">
        <f t="shared" si="26"/>
        <v/>
      </c>
      <c r="F177" s="57">
        <v>1</v>
      </c>
      <c r="G177" s="2" t="s">
        <v>19</v>
      </c>
      <c r="H177" s="58">
        <f t="shared" si="38"/>
        <v>7</v>
      </c>
      <c r="I177" s="59">
        <v>5</v>
      </c>
      <c r="J177" s="70"/>
      <c r="K177" s="70" t="s">
        <v>65</v>
      </c>
      <c r="L177" s="70"/>
      <c r="M177" s="70"/>
      <c r="N177" s="70"/>
      <c r="O177" s="70"/>
      <c r="P177" s="71">
        <f t="shared" si="29"/>
        <v>1</v>
      </c>
      <c r="Q177" s="71">
        <f t="shared" si="27"/>
        <v>0</v>
      </c>
      <c r="R177" s="71">
        <f t="shared" si="30"/>
        <v>0</v>
      </c>
      <c r="S177" s="71">
        <f t="shared" si="31"/>
        <v>0</v>
      </c>
      <c r="T177" s="71">
        <f t="shared" si="32"/>
        <v>0</v>
      </c>
      <c r="U177" s="71">
        <f t="shared" si="33"/>
        <v>7</v>
      </c>
      <c r="V177" s="71">
        <f t="shared" si="34"/>
        <v>0</v>
      </c>
      <c r="W177" s="71">
        <f t="shared" si="35"/>
        <v>0</v>
      </c>
      <c r="X177" s="71">
        <f t="shared" si="36"/>
        <v>0</v>
      </c>
      <c r="Y177" s="71">
        <f t="shared" si="28"/>
        <v>7</v>
      </c>
      <c r="Z177" s="70"/>
    </row>
    <row r="178" spans="2:26" ht="15.75" thickBot="1" x14ac:dyDescent="0.3">
      <c r="C178" s="5" t="s">
        <v>66</v>
      </c>
      <c r="D178" s="15"/>
      <c r="E178" s="26" t="str">
        <f t="shared" si="26"/>
        <v/>
      </c>
      <c r="F178" s="57">
        <v>1</v>
      </c>
      <c r="G178" s="2" t="s">
        <v>19</v>
      </c>
      <c r="H178" s="58">
        <f t="shared" si="38"/>
        <v>7</v>
      </c>
      <c r="I178" s="59">
        <v>2</v>
      </c>
      <c r="J178" s="70"/>
      <c r="K178" s="70" t="s">
        <v>66</v>
      </c>
      <c r="L178" s="70"/>
      <c r="M178" s="70"/>
      <c r="N178" s="70"/>
      <c r="O178" s="70"/>
      <c r="P178" s="71">
        <f t="shared" si="29"/>
        <v>1</v>
      </c>
      <c r="Q178" s="71">
        <f t="shared" si="27"/>
        <v>0</v>
      </c>
      <c r="R178" s="71">
        <f t="shared" si="30"/>
        <v>0</v>
      </c>
      <c r="S178" s="71">
        <f t="shared" si="31"/>
        <v>0</v>
      </c>
      <c r="T178" s="71">
        <f t="shared" si="32"/>
        <v>0</v>
      </c>
      <c r="U178" s="71">
        <f t="shared" si="33"/>
        <v>7</v>
      </c>
      <c r="V178" s="71">
        <f t="shared" si="34"/>
        <v>0</v>
      </c>
      <c r="W178" s="71">
        <f t="shared" si="35"/>
        <v>0</v>
      </c>
      <c r="X178" s="71">
        <f t="shared" si="36"/>
        <v>0</v>
      </c>
      <c r="Y178" s="71">
        <f t="shared" si="28"/>
        <v>7</v>
      </c>
      <c r="Z178" s="70"/>
    </row>
    <row r="179" spans="2:26" ht="15.75" thickBot="1" x14ac:dyDescent="0.3">
      <c r="C179" s="5" t="s">
        <v>67</v>
      </c>
      <c r="D179" s="15"/>
      <c r="E179" s="26" t="str">
        <f t="shared" si="26"/>
        <v/>
      </c>
      <c r="F179" s="57">
        <v>1</v>
      </c>
      <c r="G179" s="2" t="s">
        <v>19</v>
      </c>
      <c r="H179" s="58">
        <f t="shared" si="38"/>
        <v>7</v>
      </c>
      <c r="I179" s="59">
        <v>20</v>
      </c>
      <c r="J179" s="70"/>
      <c r="K179" s="70" t="s">
        <v>67</v>
      </c>
      <c r="L179" s="70"/>
      <c r="M179" s="70"/>
      <c r="N179" s="70"/>
      <c r="O179" s="70"/>
      <c r="P179" s="71">
        <f t="shared" si="29"/>
        <v>1</v>
      </c>
      <c r="Q179" s="71">
        <f t="shared" si="27"/>
        <v>0</v>
      </c>
      <c r="R179" s="71">
        <f t="shared" si="30"/>
        <v>0</v>
      </c>
      <c r="S179" s="71">
        <f t="shared" si="31"/>
        <v>0</v>
      </c>
      <c r="T179" s="71">
        <f t="shared" si="32"/>
        <v>0</v>
      </c>
      <c r="U179" s="71">
        <f t="shared" si="33"/>
        <v>7</v>
      </c>
      <c r="V179" s="71">
        <f t="shared" si="34"/>
        <v>0</v>
      </c>
      <c r="W179" s="71">
        <f t="shared" si="35"/>
        <v>0</v>
      </c>
      <c r="X179" s="71">
        <f t="shared" si="36"/>
        <v>0</v>
      </c>
      <c r="Y179" s="71">
        <f t="shared" si="28"/>
        <v>7</v>
      </c>
      <c r="Z179" s="70"/>
    </row>
    <row r="180" spans="2:26" ht="15.75" thickBot="1" x14ac:dyDescent="0.3">
      <c r="C180" s="5" t="s">
        <v>43</v>
      </c>
      <c r="D180" s="15"/>
      <c r="E180" s="26" t="str">
        <f t="shared" si="26"/>
        <v/>
      </c>
      <c r="F180" s="57">
        <v>0.5</v>
      </c>
      <c r="G180" s="2" t="s">
        <v>6</v>
      </c>
      <c r="H180" s="58">
        <f t="shared" si="38"/>
        <v>15</v>
      </c>
      <c r="I180" s="59">
        <v>20</v>
      </c>
      <c r="J180" s="70"/>
      <c r="K180" s="70" t="s">
        <v>43</v>
      </c>
      <c r="L180" s="70"/>
      <c r="M180" s="70"/>
      <c r="N180" s="70"/>
      <c r="O180" s="70"/>
      <c r="P180" s="71">
        <f t="shared" si="29"/>
        <v>0</v>
      </c>
      <c r="Q180" s="71">
        <f t="shared" si="27"/>
        <v>1</v>
      </c>
      <c r="R180" s="71">
        <f t="shared" si="30"/>
        <v>0</v>
      </c>
      <c r="S180" s="71">
        <f t="shared" si="31"/>
        <v>0</v>
      </c>
      <c r="T180" s="71">
        <f t="shared" si="32"/>
        <v>0</v>
      </c>
      <c r="U180" s="71">
        <f t="shared" si="33"/>
        <v>0</v>
      </c>
      <c r="V180" s="71">
        <f t="shared" si="34"/>
        <v>15</v>
      </c>
      <c r="W180" s="71">
        <f t="shared" si="35"/>
        <v>0</v>
      </c>
      <c r="X180" s="71">
        <f t="shared" si="36"/>
        <v>0</v>
      </c>
      <c r="Y180" s="71">
        <f t="shared" si="28"/>
        <v>15</v>
      </c>
      <c r="Z180" s="70"/>
    </row>
    <row r="181" spans="2:26" ht="15.75" thickBot="1" x14ac:dyDescent="0.3">
      <c r="B181" t="s">
        <v>40</v>
      </c>
      <c r="C181" s="5" t="s">
        <v>44</v>
      </c>
      <c r="D181" s="15"/>
      <c r="E181" s="26" t="str">
        <f t="shared" si="26"/>
        <v/>
      </c>
      <c r="F181" s="57">
        <v>0.5</v>
      </c>
      <c r="G181" s="2" t="s">
        <v>6</v>
      </c>
      <c r="H181" s="58">
        <f t="shared" si="38"/>
        <v>15</v>
      </c>
      <c r="I181" s="59">
        <v>10</v>
      </c>
      <c r="J181" s="70"/>
      <c r="K181" s="70" t="s">
        <v>44</v>
      </c>
      <c r="L181" s="70"/>
      <c r="M181" s="70"/>
      <c r="N181" s="70"/>
      <c r="O181" s="70"/>
      <c r="P181" s="71">
        <f t="shared" si="29"/>
        <v>0</v>
      </c>
      <c r="Q181" s="71">
        <f t="shared" si="27"/>
        <v>1</v>
      </c>
      <c r="R181" s="71">
        <f t="shared" si="30"/>
        <v>0</v>
      </c>
      <c r="S181" s="71">
        <f t="shared" si="31"/>
        <v>0</v>
      </c>
      <c r="T181" s="71">
        <f t="shared" si="32"/>
        <v>0</v>
      </c>
      <c r="U181" s="71">
        <f t="shared" si="33"/>
        <v>0</v>
      </c>
      <c r="V181" s="71">
        <f t="shared" si="34"/>
        <v>15</v>
      </c>
      <c r="W181" s="71">
        <f t="shared" si="35"/>
        <v>0</v>
      </c>
      <c r="X181" s="71">
        <f t="shared" si="36"/>
        <v>0</v>
      </c>
      <c r="Y181" s="71">
        <f t="shared" si="28"/>
        <v>15</v>
      </c>
      <c r="Z181" s="70"/>
    </row>
    <row r="182" spans="2:26" ht="15.75" thickBot="1" x14ac:dyDescent="0.3">
      <c r="C182" s="5" t="s">
        <v>45</v>
      </c>
      <c r="D182" s="15"/>
      <c r="E182" s="26" t="str">
        <f t="shared" si="26"/>
        <v/>
      </c>
      <c r="F182" s="57">
        <v>1</v>
      </c>
      <c r="G182" s="2" t="s">
        <v>19</v>
      </c>
      <c r="H182" s="58">
        <f t="shared" si="38"/>
        <v>7</v>
      </c>
      <c r="I182" s="59">
        <v>2</v>
      </c>
      <c r="J182" s="70"/>
      <c r="K182" s="70" t="s">
        <v>45</v>
      </c>
      <c r="L182" s="70"/>
      <c r="M182" s="70"/>
      <c r="N182" s="70"/>
      <c r="O182" s="70"/>
      <c r="P182" s="71">
        <f t="shared" si="29"/>
        <v>1</v>
      </c>
      <c r="Q182" s="71">
        <f t="shared" si="27"/>
        <v>0</v>
      </c>
      <c r="R182" s="71">
        <f t="shared" si="30"/>
        <v>0</v>
      </c>
      <c r="S182" s="71">
        <f t="shared" si="31"/>
        <v>0</v>
      </c>
      <c r="T182" s="71">
        <f t="shared" si="32"/>
        <v>0</v>
      </c>
      <c r="U182" s="71">
        <f t="shared" si="33"/>
        <v>7</v>
      </c>
      <c r="V182" s="71">
        <f t="shared" si="34"/>
        <v>0</v>
      </c>
      <c r="W182" s="71">
        <f t="shared" si="35"/>
        <v>0</v>
      </c>
      <c r="X182" s="71">
        <f t="shared" si="36"/>
        <v>0</v>
      </c>
      <c r="Y182" s="71">
        <f t="shared" si="28"/>
        <v>7</v>
      </c>
      <c r="Z182" s="70"/>
    </row>
    <row r="183" spans="2:26" ht="15.75" thickBot="1" x14ac:dyDescent="0.3">
      <c r="C183" s="5" t="s">
        <v>68</v>
      </c>
      <c r="D183" s="26"/>
      <c r="E183" s="26" t="str">
        <f t="shared" si="26"/>
        <v/>
      </c>
      <c r="F183" s="57">
        <v>1</v>
      </c>
      <c r="G183" s="2" t="s">
        <v>19</v>
      </c>
      <c r="H183" s="58">
        <f t="shared" si="38"/>
        <v>7</v>
      </c>
      <c r="I183" s="59">
        <v>2</v>
      </c>
      <c r="J183" s="70"/>
      <c r="K183" s="70" t="s">
        <v>68</v>
      </c>
      <c r="L183" s="70"/>
      <c r="M183" s="70"/>
      <c r="N183" s="70"/>
      <c r="O183" s="70"/>
      <c r="P183" s="71">
        <f t="shared" si="29"/>
        <v>1</v>
      </c>
      <c r="Q183" s="71">
        <f t="shared" si="27"/>
        <v>0</v>
      </c>
      <c r="R183" s="71">
        <f t="shared" si="30"/>
        <v>0</v>
      </c>
      <c r="S183" s="71">
        <f t="shared" si="31"/>
        <v>0</v>
      </c>
      <c r="T183" s="71">
        <f t="shared" si="32"/>
        <v>0</v>
      </c>
      <c r="U183" s="71">
        <f t="shared" si="33"/>
        <v>7</v>
      </c>
      <c r="V183" s="71">
        <f t="shared" si="34"/>
        <v>0</v>
      </c>
      <c r="W183" s="71">
        <f t="shared" si="35"/>
        <v>0</v>
      </c>
      <c r="X183" s="71">
        <f t="shared" si="36"/>
        <v>0</v>
      </c>
      <c r="Y183" s="71">
        <f t="shared" si="28"/>
        <v>7</v>
      </c>
      <c r="Z183" s="70"/>
    </row>
    <row r="184" spans="2:26" ht="15.75" thickBot="1" x14ac:dyDescent="0.3">
      <c r="C184" s="5" t="s">
        <v>69</v>
      </c>
      <c r="D184" s="26"/>
      <c r="E184" s="26" t="str">
        <f t="shared" si="26"/>
        <v/>
      </c>
      <c r="F184" s="57">
        <v>1</v>
      </c>
      <c r="G184" s="2" t="s">
        <v>19</v>
      </c>
      <c r="H184" s="58">
        <f t="shared" si="38"/>
        <v>7</v>
      </c>
      <c r="I184" s="59">
        <v>5</v>
      </c>
      <c r="J184" s="70"/>
      <c r="K184" s="70" t="s">
        <v>69</v>
      </c>
      <c r="L184" s="70"/>
      <c r="M184" s="70"/>
      <c r="N184" s="70"/>
      <c r="O184" s="70"/>
      <c r="P184" s="71">
        <f t="shared" si="29"/>
        <v>1</v>
      </c>
      <c r="Q184" s="71">
        <f t="shared" si="27"/>
        <v>0</v>
      </c>
      <c r="R184" s="71">
        <f t="shared" si="30"/>
        <v>0</v>
      </c>
      <c r="S184" s="71">
        <f t="shared" si="31"/>
        <v>0</v>
      </c>
      <c r="T184" s="71">
        <f t="shared" si="32"/>
        <v>0</v>
      </c>
      <c r="U184" s="71">
        <f t="shared" si="33"/>
        <v>7</v>
      </c>
      <c r="V184" s="71">
        <f t="shared" si="34"/>
        <v>0</v>
      </c>
      <c r="W184" s="71">
        <f t="shared" si="35"/>
        <v>0</v>
      </c>
      <c r="X184" s="71">
        <f t="shared" si="36"/>
        <v>0</v>
      </c>
      <c r="Y184" s="71">
        <f t="shared" si="28"/>
        <v>7</v>
      </c>
      <c r="Z184" s="70"/>
    </row>
    <row r="185" spans="2:26" ht="15.75" thickBot="1" x14ac:dyDescent="0.3">
      <c r="C185" s="5" t="s">
        <v>46</v>
      </c>
      <c r="D185" s="26"/>
      <c r="E185" s="26" t="str">
        <f t="shared" si="26"/>
        <v/>
      </c>
      <c r="F185" s="57">
        <v>1</v>
      </c>
      <c r="G185" s="2" t="s">
        <v>19</v>
      </c>
      <c r="H185" s="58">
        <f t="shared" si="38"/>
        <v>7</v>
      </c>
      <c r="I185" s="59">
        <v>5</v>
      </c>
      <c r="J185" s="70"/>
      <c r="K185" s="70" t="s">
        <v>46</v>
      </c>
      <c r="L185" s="70"/>
      <c r="M185" s="70"/>
      <c r="N185" s="70"/>
      <c r="O185" s="70"/>
      <c r="P185" s="71">
        <f t="shared" si="29"/>
        <v>1</v>
      </c>
      <c r="Q185" s="71">
        <f t="shared" si="27"/>
        <v>0</v>
      </c>
      <c r="R185" s="71">
        <f t="shared" si="30"/>
        <v>0</v>
      </c>
      <c r="S185" s="71">
        <f t="shared" si="31"/>
        <v>0</v>
      </c>
      <c r="T185" s="71">
        <f t="shared" si="32"/>
        <v>0</v>
      </c>
      <c r="U185" s="71">
        <f t="shared" si="33"/>
        <v>7</v>
      </c>
      <c r="V185" s="71">
        <f t="shared" si="34"/>
        <v>0</v>
      </c>
      <c r="W185" s="71">
        <f t="shared" si="35"/>
        <v>0</v>
      </c>
      <c r="X185" s="71">
        <f t="shared" si="36"/>
        <v>0</v>
      </c>
      <c r="Y185" s="71">
        <f t="shared" si="28"/>
        <v>7</v>
      </c>
      <c r="Z185" s="70"/>
    </row>
    <row r="186" spans="2:26" ht="15.75" thickBot="1" x14ac:dyDescent="0.3">
      <c r="C186" s="5" t="s">
        <v>70</v>
      </c>
      <c r="D186" s="26"/>
      <c r="E186" s="26" t="str">
        <f t="shared" si="26"/>
        <v/>
      </c>
      <c r="F186" s="57">
        <v>1</v>
      </c>
      <c r="G186" s="2" t="s">
        <v>19</v>
      </c>
      <c r="H186" s="58">
        <f t="shared" si="38"/>
        <v>7</v>
      </c>
      <c r="I186" s="59">
        <v>5</v>
      </c>
      <c r="J186" s="70"/>
      <c r="K186" s="70" t="s">
        <v>70</v>
      </c>
      <c r="L186" s="70"/>
      <c r="M186" s="70"/>
      <c r="N186" s="70"/>
      <c r="O186" s="70"/>
      <c r="P186" s="71">
        <f t="shared" si="29"/>
        <v>1</v>
      </c>
      <c r="Q186" s="71">
        <f t="shared" si="27"/>
        <v>0</v>
      </c>
      <c r="R186" s="71">
        <f t="shared" si="30"/>
        <v>0</v>
      </c>
      <c r="S186" s="71">
        <f t="shared" si="31"/>
        <v>0</v>
      </c>
      <c r="T186" s="71">
        <f t="shared" si="32"/>
        <v>0</v>
      </c>
      <c r="U186" s="71">
        <f t="shared" si="33"/>
        <v>7</v>
      </c>
      <c r="V186" s="71">
        <f t="shared" si="34"/>
        <v>0</v>
      </c>
      <c r="W186" s="71">
        <f t="shared" si="35"/>
        <v>0</v>
      </c>
      <c r="X186" s="71">
        <f t="shared" si="36"/>
        <v>0</v>
      </c>
      <c r="Y186" s="71">
        <f t="shared" si="28"/>
        <v>7</v>
      </c>
      <c r="Z186" s="70"/>
    </row>
    <row r="187" spans="2:26" ht="15.75" thickBot="1" x14ac:dyDescent="0.3">
      <c r="C187" s="5" t="s">
        <v>71</v>
      </c>
      <c r="D187" s="26"/>
      <c r="E187" s="26" t="str">
        <f t="shared" si="26"/>
        <v/>
      </c>
      <c r="F187" s="57">
        <v>1</v>
      </c>
      <c r="G187" s="2" t="s">
        <v>19</v>
      </c>
      <c r="H187" s="58">
        <f t="shared" si="38"/>
        <v>7</v>
      </c>
      <c r="I187" s="59">
        <v>5</v>
      </c>
      <c r="J187" s="70"/>
      <c r="K187" s="70" t="s">
        <v>71</v>
      </c>
      <c r="L187" s="70"/>
      <c r="M187" s="70"/>
      <c r="N187" s="70"/>
      <c r="O187" s="70"/>
      <c r="P187" s="71">
        <f t="shared" si="29"/>
        <v>1</v>
      </c>
      <c r="Q187" s="71">
        <f t="shared" si="27"/>
        <v>0</v>
      </c>
      <c r="R187" s="71">
        <f t="shared" si="30"/>
        <v>0</v>
      </c>
      <c r="S187" s="71">
        <f t="shared" si="31"/>
        <v>0</v>
      </c>
      <c r="T187" s="71">
        <f t="shared" si="32"/>
        <v>0</v>
      </c>
      <c r="U187" s="71">
        <f t="shared" si="33"/>
        <v>7</v>
      </c>
      <c r="V187" s="71">
        <f t="shared" si="34"/>
        <v>0</v>
      </c>
      <c r="W187" s="71">
        <f t="shared" si="35"/>
        <v>0</v>
      </c>
      <c r="X187" s="71">
        <f t="shared" si="36"/>
        <v>0</v>
      </c>
      <c r="Y187" s="71">
        <f t="shared" si="28"/>
        <v>7</v>
      </c>
      <c r="Z187" s="70"/>
    </row>
    <row r="188" spans="2:26" ht="15.75" thickBot="1" x14ac:dyDescent="0.3">
      <c r="C188" s="5" t="s">
        <v>72</v>
      </c>
      <c r="D188" s="26"/>
      <c r="E188" s="26" t="str">
        <f t="shared" si="26"/>
        <v/>
      </c>
      <c r="F188" s="57">
        <v>1</v>
      </c>
      <c r="G188" s="2" t="s">
        <v>19</v>
      </c>
      <c r="H188" s="58">
        <f t="shared" si="38"/>
        <v>7</v>
      </c>
      <c r="I188" s="59">
        <v>1</v>
      </c>
      <c r="J188" s="70"/>
      <c r="K188" s="70" t="s">
        <v>72</v>
      </c>
      <c r="L188" s="70"/>
      <c r="M188" s="70"/>
      <c r="N188" s="70"/>
      <c r="O188" s="70"/>
      <c r="P188" s="71">
        <f t="shared" si="29"/>
        <v>1</v>
      </c>
      <c r="Q188" s="71">
        <f t="shared" si="27"/>
        <v>0</v>
      </c>
      <c r="R188" s="71">
        <f t="shared" si="30"/>
        <v>0</v>
      </c>
      <c r="S188" s="71">
        <f t="shared" si="31"/>
        <v>0</v>
      </c>
      <c r="T188" s="71">
        <f t="shared" si="32"/>
        <v>0</v>
      </c>
      <c r="U188" s="71">
        <f t="shared" si="33"/>
        <v>7</v>
      </c>
      <c r="V188" s="71">
        <f t="shared" si="34"/>
        <v>0</v>
      </c>
      <c r="W188" s="71">
        <f t="shared" si="35"/>
        <v>0</v>
      </c>
      <c r="X188" s="71">
        <f t="shared" si="36"/>
        <v>0</v>
      </c>
      <c r="Y188" s="71">
        <f t="shared" si="28"/>
        <v>7</v>
      </c>
      <c r="Z188" s="70"/>
    </row>
    <row r="189" spans="2:26" ht="15.75" thickBot="1" x14ac:dyDescent="0.3">
      <c r="C189" s="5" t="s">
        <v>73</v>
      </c>
      <c r="D189" s="26"/>
      <c r="E189" s="26" t="str">
        <f t="shared" si="26"/>
        <v/>
      </c>
      <c r="F189" s="57">
        <v>1</v>
      </c>
      <c r="G189" s="2" t="s">
        <v>6</v>
      </c>
      <c r="H189" s="58">
        <f t="shared" si="38"/>
        <v>30</v>
      </c>
      <c r="I189" s="59">
        <v>15</v>
      </c>
      <c r="J189" s="70"/>
      <c r="K189" s="70" t="s">
        <v>73</v>
      </c>
      <c r="L189" s="70"/>
      <c r="M189" s="70"/>
      <c r="N189" s="70"/>
      <c r="O189" s="70"/>
      <c r="P189" s="71">
        <f t="shared" si="29"/>
        <v>0</v>
      </c>
      <c r="Q189" s="71">
        <f t="shared" si="27"/>
        <v>1</v>
      </c>
      <c r="R189" s="71">
        <f t="shared" si="30"/>
        <v>0</v>
      </c>
      <c r="S189" s="71">
        <f t="shared" si="31"/>
        <v>0</v>
      </c>
      <c r="T189" s="71">
        <f t="shared" si="32"/>
        <v>0</v>
      </c>
      <c r="U189" s="71">
        <f t="shared" si="33"/>
        <v>0</v>
      </c>
      <c r="V189" s="71">
        <f t="shared" si="34"/>
        <v>30</v>
      </c>
      <c r="W189" s="71">
        <f t="shared" si="35"/>
        <v>0</v>
      </c>
      <c r="X189" s="71">
        <f t="shared" si="36"/>
        <v>0</v>
      </c>
      <c r="Y189" s="71">
        <f t="shared" si="28"/>
        <v>30</v>
      </c>
      <c r="Z189" s="70"/>
    </row>
    <row r="190" spans="2:26" x14ac:dyDescent="0.25">
      <c r="C190" s="53"/>
      <c r="D190" s="54"/>
      <c r="E190" s="54" t="str">
        <f t="shared" si="26"/>
        <v/>
      </c>
      <c r="F190" s="60"/>
      <c r="G190" s="8"/>
      <c r="H190" s="9" t="str">
        <f t="shared" si="38"/>
        <v/>
      </c>
      <c r="I190" s="9" t="str">
        <f>IF(Y190&lt;0,"Z4","")</f>
        <v/>
      </c>
      <c r="J190" s="70"/>
      <c r="K190" s="70"/>
      <c r="L190" s="70"/>
      <c r="M190" s="70"/>
      <c r="N190" s="70"/>
      <c r="O190" s="70"/>
      <c r="P190" s="71">
        <f t="shared" si="29"/>
        <v>0</v>
      </c>
      <c r="Q190" s="71">
        <f t="shared" si="27"/>
        <v>0</v>
      </c>
      <c r="R190" s="71">
        <f t="shared" si="30"/>
        <v>0</v>
      </c>
      <c r="S190" s="71">
        <f t="shared" si="31"/>
        <v>0</v>
      </c>
      <c r="T190" s="71">
        <f t="shared" si="32"/>
        <v>0</v>
      </c>
      <c r="U190" s="71">
        <f t="shared" si="33"/>
        <v>0</v>
      </c>
      <c r="V190" s="71">
        <f t="shared" si="34"/>
        <v>0</v>
      </c>
      <c r="W190" s="71">
        <f t="shared" si="35"/>
        <v>0</v>
      </c>
      <c r="X190" s="71">
        <f t="shared" si="36"/>
        <v>0</v>
      </c>
      <c r="Y190" s="71">
        <f t="shared" si="28"/>
        <v>0</v>
      </c>
      <c r="Z190" s="70"/>
    </row>
    <row r="191" spans="2:26" x14ac:dyDescent="0.25">
      <c r="J191" s="70"/>
      <c r="K191" s="70"/>
      <c r="L191" s="70"/>
      <c r="M191" s="70"/>
      <c r="N191" s="70"/>
      <c r="O191" s="70"/>
      <c r="P191" s="71">
        <f t="shared" si="29"/>
        <v>0</v>
      </c>
      <c r="Q191" s="71">
        <f t="shared" si="27"/>
        <v>0</v>
      </c>
      <c r="R191" s="71">
        <f t="shared" si="30"/>
        <v>0</v>
      </c>
      <c r="S191" s="71">
        <f t="shared" si="31"/>
        <v>0</v>
      </c>
      <c r="T191" s="71">
        <f t="shared" si="32"/>
        <v>0</v>
      </c>
      <c r="U191" s="71">
        <f t="shared" si="33"/>
        <v>0</v>
      </c>
      <c r="V191" s="71">
        <f t="shared" si="34"/>
        <v>0</v>
      </c>
      <c r="W191" s="71">
        <f t="shared" si="35"/>
        <v>0</v>
      </c>
      <c r="X191" s="71">
        <f t="shared" si="36"/>
        <v>0</v>
      </c>
      <c r="Y191" s="71">
        <f t="shared" si="28"/>
        <v>0</v>
      </c>
      <c r="Z191" s="70"/>
    </row>
  </sheetData>
  <mergeCells count="4">
    <mergeCell ref="D2:E2"/>
    <mergeCell ref="P2:S2"/>
    <mergeCell ref="T2:W2"/>
    <mergeCell ref="F2:I2"/>
  </mergeCells>
  <dataValidations count="2">
    <dataValidation type="list" allowBlank="1" showInputMessage="1" showErrorMessage="1" sqref="G4:G190">
      <formula1>unités</formula1>
    </dataValidation>
    <dataValidation type="list" allowBlank="1" showInputMessage="1" showErrorMessage="1" sqref="C190">
      <formula1>opérations</formula1>
    </dataValidation>
  </dataValidations>
  <pageMargins left="0.7" right="0.7" top="0.75" bottom="0.75" header="0.3" footer="0.3"/>
  <legacy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2:L128"/>
  <sheetViews>
    <sheetView workbookViewId="0">
      <selection activeCell="L128" sqref="L128"/>
    </sheetView>
  </sheetViews>
  <sheetFormatPr baseColWidth="10" defaultRowHeight="15" x14ac:dyDescent="0.25"/>
  <cols>
    <col min="2" max="2" width="43.7109375" bestFit="1" customWidth="1"/>
    <col min="3" max="3" width="0" hidden="1" customWidth="1"/>
    <col min="6" max="6" width="40.140625" bestFit="1" customWidth="1"/>
    <col min="7" max="7" width="0" hidden="1" customWidth="1"/>
    <col min="10" max="10" width="40.140625" bestFit="1" customWidth="1"/>
    <col min="11" max="11" width="0" hidden="1" customWidth="1"/>
  </cols>
  <sheetData>
    <row r="2" spans="2:12" ht="26.25" x14ac:dyDescent="0.4">
      <c r="B2" s="102" t="s">
        <v>218</v>
      </c>
      <c r="C2" s="102"/>
      <c r="D2" s="102"/>
      <c r="F2" s="102" t="s">
        <v>228</v>
      </c>
      <c r="G2" s="102"/>
      <c r="H2" s="102"/>
      <c r="J2" s="102" t="s">
        <v>227</v>
      </c>
      <c r="K2" s="102"/>
      <c r="L2" s="102"/>
    </row>
    <row r="3" spans="2:12" x14ac:dyDescent="0.25">
      <c r="B3" s="69">
        <f ca="1">TODAY()</f>
        <v>42488</v>
      </c>
      <c r="C3" s="63"/>
      <c r="D3" s="32" t="s">
        <v>229</v>
      </c>
      <c r="F3" s="69">
        <f ca="1">TODAY()</f>
        <v>42488</v>
      </c>
      <c r="G3" s="63"/>
      <c r="H3" s="32" t="s">
        <v>229</v>
      </c>
      <c r="J3" s="69">
        <f ca="1">TODAY()</f>
        <v>42488</v>
      </c>
      <c r="K3" s="63"/>
      <c r="L3" s="32" t="s">
        <v>229</v>
      </c>
    </row>
    <row r="4" spans="2:12" x14ac:dyDescent="0.25">
      <c r="B4" s="64"/>
      <c r="C4" s="63"/>
      <c r="D4" s="63"/>
      <c r="F4" s="64"/>
      <c r="G4" s="63"/>
      <c r="H4" s="63"/>
      <c r="J4" s="64"/>
      <c r="K4" s="63"/>
      <c r="L4" s="63"/>
    </row>
    <row r="5" spans="2:12" x14ac:dyDescent="0.25">
      <c r="B5" s="64"/>
      <c r="C5" s="63"/>
      <c r="D5" s="63"/>
      <c r="F5" s="64"/>
      <c r="G5" s="63"/>
      <c r="H5" s="63"/>
      <c r="J5" s="64"/>
      <c r="K5" s="63"/>
      <c r="L5" s="63"/>
    </row>
    <row r="6" spans="2:12" x14ac:dyDescent="0.25">
      <c r="B6" s="64"/>
      <c r="C6" s="63"/>
      <c r="D6" s="63"/>
      <c r="F6" s="64"/>
      <c r="G6" s="63"/>
      <c r="H6" s="63"/>
      <c r="J6" s="64"/>
      <c r="K6" s="63"/>
      <c r="L6" s="63"/>
    </row>
    <row r="7" spans="2:12" x14ac:dyDescent="0.25">
      <c r="B7" s="64"/>
      <c r="C7" s="63"/>
      <c r="D7" s="63"/>
      <c r="F7" s="64"/>
      <c r="G7" s="63"/>
      <c r="H7" s="63"/>
      <c r="J7" s="64"/>
      <c r="K7" s="63"/>
      <c r="L7" s="63"/>
    </row>
    <row r="8" spans="2:12" x14ac:dyDescent="0.25">
      <c r="B8" s="64"/>
      <c r="C8" s="63"/>
      <c r="D8" s="63"/>
      <c r="F8" s="64"/>
      <c r="G8" s="63"/>
      <c r="H8" s="63"/>
      <c r="J8" s="64"/>
      <c r="K8" s="63"/>
      <c r="L8" s="63"/>
    </row>
    <row r="9" spans="2:12" x14ac:dyDescent="0.25">
      <c r="B9" s="64"/>
      <c r="C9" s="63"/>
      <c r="D9" s="63"/>
      <c r="F9" s="64"/>
      <c r="G9" s="63"/>
      <c r="H9" s="63"/>
      <c r="J9" s="64"/>
      <c r="K9" s="63"/>
      <c r="L9" s="63"/>
    </row>
    <row r="10" spans="2:12" x14ac:dyDescent="0.25">
      <c r="B10" s="64"/>
      <c r="C10" s="63"/>
      <c r="D10" s="63"/>
      <c r="F10" s="64"/>
      <c r="G10" s="63"/>
      <c r="H10" s="63"/>
      <c r="J10" s="64"/>
      <c r="K10" s="63"/>
      <c r="L10" s="63"/>
    </row>
    <row r="11" spans="2:12" x14ac:dyDescent="0.25">
      <c r="B11" s="64"/>
      <c r="C11" s="63"/>
      <c r="D11" s="63"/>
      <c r="F11" s="64"/>
      <c r="G11" s="63"/>
      <c r="H11" s="63"/>
      <c r="J11" s="64"/>
      <c r="K11" s="63"/>
      <c r="L11" s="63"/>
    </row>
    <row r="12" spans="2:12" x14ac:dyDescent="0.25">
      <c r="B12" s="64"/>
      <c r="C12" s="63"/>
      <c r="D12" s="63"/>
      <c r="F12" s="64"/>
      <c r="G12" s="63"/>
      <c r="H12" s="63"/>
      <c r="J12" s="64"/>
      <c r="K12" s="63"/>
      <c r="L12" s="63"/>
    </row>
    <row r="13" spans="2:12" x14ac:dyDescent="0.25">
      <c r="B13" s="64"/>
      <c r="C13" s="63"/>
      <c r="D13" s="63"/>
      <c r="F13" s="64"/>
      <c r="G13" s="63"/>
      <c r="H13" s="63"/>
      <c r="J13" s="64"/>
      <c r="K13" s="63"/>
      <c r="L13" s="63"/>
    </row>
    <row r="14" spans="2:12" x14ac:dyDescent="0.25">
      <c r="B14" s="64"/>
      <c r="C14" s="63"/>
      <c r="D14" s="63"/>
      <c r="F14" s="64"/>
      <c r="G14" s="63"/>
      <c r="H14" s="63"/>
      <c r="J14" s="64"/>
      <c r="K14" s="63"/>
      <c r="L14" s="63"/>
    </row>
    <row r="15" spans="2:12" x14ac:dyDescent="0.25">
      <c r="B15" s="64"/>
      <c r="C15" s="63"/>
      <c r="D15" s="63"/>
      <c r="F15" s="64"/>
      <c r="G15" s="63"/>
      <c r="H15" s="63"/>
      <c r="J15" s="64"/>
      <c r="K15" s="63"/>
      <c r="L15" s="63"/>
    </row>
    <row r="16" spans="2:12" x14ac:dyDescent="0.25">
      <c r="B16" s="64"/>
      <c r="C16" s="63"/>
      <c r="D16" s="63"/>
      <c r="F16" s="64"/>
      <c r="G16" s="63"/>
      <c r="H16" s="63"/>
      <c r="J16" s="64"/>
      <c r="K16" s="63"/>
      <c r="L16" s="63"/>
    </row>
    <row r="17" spans="2:12" x14ac:dyDescent="0.25">
      <c r="B17" s="64"/>
      <c r="C17" s="63"/>
      <c r="D17" s="63"/>
      <c r="F17" s="64"/>
      <c r="G17" s="63"/>
      <c r="H17" s="63"/>
      <c r="J17" s="64"/>
      <c r="K17" s="63"/>
      <c r="L17" s="63"/>
    </row>
    <row r="18" spans="2:12" x14ac:dyDescent="0.25">
      <c r="B18" s="64"/>
      <c r="C18" s="63"/>
      <c r="D18" s="63"/>
      <c r="F18" s="64"/>
      <c r="G18" s="63"/>
      <c r="H18" s="63"/>
      <c r="J18" s="64"/>
      <c r="K18" s="63"/>
      <c r="L18" s="63"/>
    </row>
    <row r="19" spans="2:12" x14ac:dyDescent="0.25">
      <c r="B19" s="64"/>
      <c r="C19" s="63"/>
      <c r="D19" s="63"/>
      <c r="F19" s="64"/>
      <c r="G19" s="63"/>
      <c r="H19" s="63"/>
      <c r="J19" s="64"/>
      <c r="K19" s="63"/>
      <c r="L19" s="63"/>
    </row>
    <row r="20" spans="2:12" x14ac:dyDescent="0.25">
      <c r="B20" s="63"/>
      <c r="C20" s="63"/>
      <c r="D20" s="63"/>
      <c r="F20" s="63"/>
      <c r="G20" s="63"/>
      <c r="H20" s="63"/>
      <c r="J20" s="63"/>
      <c r="K20" s="63"/>
      <c r="L20" s="63"/>
    </row>
    <row r="21" spans="2:12" x14ac:dyDescent="0.25">
      <c r="B21" s="63"/>
      <c r="C21" s="63"/>
      <c r="D21" s="63"/>
      <c r="F21" s="63"/>
      <c r="G21" s="63"/>
      <c r="H21" s="63"/>
      <c r="J21" s="63"/>
      <c r="K21" s="63"/>
      <c r="L21" s="63"/>
    </row>
    <row r="22" spans="2:12" x14ac:dyDescent="0.25">
      <c r="B22" s="63"/>
      <c r="C22" s="63"/>
      <c r="D22" s="63"/>
      <c r="F22" s="63"/>
      <c r="G22" s="63"/>
      <c r="H22" s="63"/>
      <c r="J22" s="63"/>
      <c r="K22" s="63"/>
      <c r="L22" s="63"/>
    </row>
    <row r="23" spans="2:12" x14ac:dyDescent="0.25">
      <c r="B23" s="63"/>
      <c r="C23" s="63"/>
      <c r="D23" s="63"/>
      <c r="F23" s="63"/>
      <c r="G23" s="63"/>
      <c r="H23" s="63"/>
      <c r="J23" s="63"/>
      <c r="K23" s="63"/>
      <c r="L23" s="63"/>
    </row>
    <row r="24" spans="2:12" x14ac:dyDescent="0.25">
      <c r="B24" s="63"/>
      <c r="C24" s="63"/>
      <c r="D24" s="63"/>
      <c r="F24" s="63"/>
      <c r="G24" s="63"/>
      <c r="H24" s="63"/>
      <c r="J24" s="63"/>
      <c r="K24" s="63"/>
      <c r="L24" s="63"/>
    </row>
    <row r="25" spans="2:12" x14ac:dyDescent="0.25">
      <c r="B25" s="63"/>
      <c r="C25" s="63"/>
      <c r="D25" s="63"/>
      <c r="F25" s="63"/>
      <c r="G25" s="63"/>
      <c r="H25" s="63"/>
      <c r="J25" s="63"/>
      <c r="K25" s="63"/>
      <c r="L25" s="63"/>
    </row>
    <row r="26" spans="2:12" x14ac:dyDescent="0.25">
      <c r="B26" s="63"/>
      <c r="C26" s="63"/>
      <c r="D26" s="63"/>
      <c r="F26" s="63"/>
      <c r="G26" s="63"/>
      <c r="H26" s="63"/>
      <c r="J26" s="63"/>
      <c r="K26" s="63"/>
      <c r="L26" s="63"/>
    </row>
    <row r="27" spans="2:12" x14ac:dyDescent="0.25">
      <c r="B27" s="63"/>
      <c r="C27" s="63"/>
      <c r="D27" s="63"/>
      <c r="F27" s="63"/>
      <c r="G27" s="63"/>
      <c r="H27" s="63"/>
      <c r="J27" s="63"/>
      <c r="K27" s="63"/>
      <c r="L27" s="63"/>
    </row>
    <row r="28" spans="2:12" x14ac:dyDescent="0.25">
      <c r="B28" s="63"/>
      <c r="C28" s="63"/>
      <c r="D28" s="63"/>
      <c r="F28" s="63"/>
      <c r="G28" s="63"/>
      <c r="H28" s="63"/>
      <c r="J28" s="63"/>
      <c r="K28" s="63"/>
      <c r="L28" s="63"/>
    </row>
    <row r="29" spans="2:12" x14ac:dyDescent="0.25">
      <c r="B29" s="63"/>
      <c r="C29" s="63"/>
      <c r="D29" s="65">
        <f>D4+D5+D6+D7+D8+D9+D10+D11+D12+D13+D14+D15+D16+D17+D18+D19+D20+D21+D22+D23+D24+D25+D26+D27+D28</f>
        <v>0</v>
      </c>
      <c r="F29" s="63"/>
      <c r="G29" s="63"/>
      <c r="H29" s="65">
        <f>H4+H5+H6+H7+H8+H9+H10+H11+H12+H13+H14+H15+H16+H17+H18+H19+H20+H21+H22+H23+H24+H25+H26+H27+H28</f>
        <v>0</v>
      </c>
      <c r="J29" s="63"/>
      <c r="K29" s="63"/>
      <c r="L29" s="65">
        <f>L4+L5+L6+L7+L8+L9+L10+L11+L12+L13+L14+L15+L16+L17+L18+L19+L20+L21+L22+L23+L24+L25+L26+L27+L28</f>
        <v>0</v>
      </c>
    </row>
    <row r="35" spans="2:12" ht="26.25" x14ac:dyDescent="0.4">
      <c r="B35" s="102" t="s">
        <v>226</v>
      </c>
      <c r="C35" s="102"/>
      <c r="D35" s="102"/>
      <c r="F35" s="102" t="s">
        <v>225</v>
      </c>
      <c r="G35" s="102"/>
      <c r="H35" s="102"/>
      <c r="J35" s="102" t="s">
        <v>224</v>
      </c>
      <c r="K35" s="102"/>
      <c r="L35" s="102"/>
    </row>
    <row r="36" spans="2:12" x14ac:dyDescent="0.25">
      <c r="B36" s="69">
        <f ca="1">TODAY()</f>
        <v>42488</v>
      </c>
      <c r="C36" s="63"/>
      <c r="D36" s="32" t="s">
        <v>229</v>
      </c>
      <c r="F36" s="69">
        <f ca="1">TODAY()</f>
        <v>42488</v>
      </c>
      <c r="G36" s="63"/>
      <c r="H36" s="32" t="s">
        <v>229</v>
      </c>
      <c r="J36" s="69">
        <f ca="1">TODAY()</f>
        <v>42488</v>
      </c>
      <c r="K36" s="63"/>
      <c r="L36" s="32" t="s">
        <v>229</v>
      </c>
    </row>
    <row r="37" spans="2:12" x14ac:dyDescent="0.25">
      <c r="B37" s="64"/>
      <c r="C37" s="63"/>
      <c r="D37" s="63"/>
      <c r="F37" s="64"/>
      <c r="G37" s="63"/>
      <c r="H37" s="63"/>
      <c r="J37" s="64"/>
      <c r="K37" s="63"/>
      <c r="L37" s="63"/>
    </row>
    <row r="38" spans="2:12" x14ac:dyDescent="0.25">
      <c r="B38" s="64"/>
      <c r="C38" s="63"/>
      <c r="D38" s="63"/>
      <c r="F38" s="64"/>
      <c r="G38" s="63"/>
      <c r="H38" s="63"/>
      <c r="J38" s="64"/>
      <c r="K38" s="63"/>
      <c r="L38" s="63"/>
    </row>
    <row r="39" spans="2:12" x14ac:dyDescent="0.25">
      <c r="B39" s="64"/>
      <c r="C39" s="63"/>
      <c r="D39" s="63"/>
      <c r="F39" s="64"/>
      <c r="G39" s="63"/>
      <c r="H39" s="63"/>
      <c r="J39" s="64"/>
      <c r="K39" s="63"/>
      <c r="L39" s="63"/>
    </row>
    <row r="40" spans="2:12" x14ac:dyDescent="0.25">
      <c r="B40" s="64"/>
      <c r="C40" s="63"/>
      <c r="D40" s="63"/>
      <c r="F40" s="64"/>
      <c r="G40" s="63"/>
      <c r="H40" s="63"/>
      <c r="J40" s="64"/>
      <c r="K40" s="63"/>
      <c r="L40" s="63"/>
    </row>
    <row r="41" spans="2:12" x14ac:dyDescent="0.25">
      <c r="B41" s="64"/>
      <c r="C41" s="63"/>
      <c r="D41" s="63"/>
      <c r="F41" s="64"/>
      <c r="G41" s="63"/>
      <c r="H41" s="63"/>
      <c r="J41" s="64"/>
      <c r="K41" s="63"/>
      <c r="L41" s="63"/>
    </row>
    <row r="42" spans="2:12" x14ac:dyDescent="0.25">
      <c r="B42" s="64"/>
      <c r="C42" s="63"/>
      <c r="D42" s="63"/>
      <c r="F42" s="64"/>
      <c r="G42" s="63"/>
      <c r="H42" s="63"/>
      <c r="J42" s="64"/>
      <c r="K42" s="63"/>
      <c r="L42" s="63"/>
    </row>
    <row r="43" spans="2:12" x14ac:dyDescent="0.25">
      <c r="B43" s="64"/>
      <c r="C43" s="63"/>
      <c r="D43" s="63"/>
      <c r="F43" s="64"/>
      <c r="G43" s="63"/>
      <c r="H43" s="63"/>
      <c r="J43" s="64"/>
      <c r="K43" s="63"/>
      <c r="L43" s="63"/>
    </row>
    <row r="44" spans="2:12" x14ac:dyDescent="0.25">
      <c r="B44" s="64"/>
      <c r="C44" s="63"/>
      <c r="D44" s="63"/>
      <c r="F44" s="64"/>
      <c r="G44" s="63"/>
      <c r="H44" s="63"/>
      <c r="J44" s="64"/>
      <c r="K44" s="63"/>
      <c r="L44" s="63"/>
    </row>
    <row r="45" spans="2:12" x14ac:dyDescent="0.25">
      <c r="B45" s="64"/>
      <c r="C45" s="63"/>
      <c r="D45" s="63"/>
      <c r="F45" s="64"/>
      <c r="G45" s="63"/>
      <c r="H45" s="63"/>
      <c r="J45" s="64"/>
      <c r="K45" s="63"/>
      <c r="L45" s="63"/>
    </row>
    <row r="46" spans="2:12" x14ac:dyDescent="0.25">
      <c r="B46" s="64"/>
      <c r="C46" s="63"/>
      <c r="D46" s="63"/>
      <c r="F46" s="64"/>
      <c r="G46" s="63"/>
      <c r="H46" s="63"/>
      <c r="J46" s="64"/>
      <c r="K46" s="63"/>
      <c r="L46" s="63"/>
    </row>
    <row r="47" spans="2:12" x14ac:dyDescent="0.25">
      <c r="B47" s="64"/>
      <c r="C47" s="63"/>
      <c r="D47" s="63"/>
      <c r="F47" s="64"/>
      <c r="G47" s="63"/>
      <c r="H47" s="63"/>
      <c r="J47" s="64"/>
      <c r="K47" s="63"/>
      <c r="L47" s="63"/>
    </row>
    <row r="48" spans="2:12" x14ac:dyDescent="0.25">
      <c r="B48" s="64"/>
      <c r="C48" s="63"/>
      <c r="D48" s="63"/>
      <c r="F48" s="64"/>
      <c r="G48" s="63"/>
      <c r="H48" s="63"/>
      <c r="J48" s="64"/>
      <c r="K48" s="63"/>
      <c r="L48" s="63"/>
    </row>
    <row r="49" spans="2:12" x14ac:dyDescent="0.25">
      <c r="B49" s="64"/>
      <c r="C49" s="63"/>
      <c r="D49" s="63"/>
      <c r="F49" s="64"/>
      <c r="G49" s="63"/>
      <c r="H49" s="63"/>
      <c r="J49" s="64"/>
      <c r="K49" s="63"/>
      <c r="L49" s="63"/>
    </row>
    <row r="50" spans="2:12" x14ac:dyDescent="0.25">
      <c r="B50" s="64"/>
      <c r="C50" s="63"/>
      <c r="D50" s="63"/>
      <c r="F50" s="64"/>
      <c r="G50" s="63"/>
      <c r="H50" s="63"/>
      <c r="J50" s="64"/>
      <c r="K50" s="63"/>
      <c r="L50" s="63"/>
    </row>
    <row r="51" spans="2:12" x14ac:dyDescent="0.25">
      <c r="B51" s="64"/>
      <c r="C51" s="63"/>
      <c r="D51" s="63"/>
      <c r="F51" s="64"/>
      <c r="G51" s="63"/>
      <c r="H51" s="63"/>
      <c r="J51" s="64"/>
      <c r="K51" s="63"/>
      <c r="L51" s="63"/>
    </row>
    <row r="52" spans="2:12" x14ac:dyDescent="0.25">
      <c r="B52" s="64"/>
      <c r="C52" s="63"/>
      <c r="D52" s="63"/>
      <c r="F52" s="64"/>
      <c r="G52" s="63"/>
      <c r="H52" s="63"/>
      <c r="J52" s="64"/>
      <c r="K52" s="63"/>
      <c r="L52" s="63"/>
    </row>
    <row r="53" spans="2:12" x14ac:dyDescent="0.25">
      <c r="B53" s="63"/>
      <c r="C53" s="63"/>
      <c r="D53" s="63"/>
      <c r="F53" s="63"/>
      <c r="G53" s="63"/>
      <c r="H53" s="63"/>
      <c r="J53" s="63"/>
      <c r="K53" s="63"/>
      <c r="L53" s="63"/>
    </row>
    <row r="54" spans="2:12" x14ac:dyDescent="0.25">
      <c r="B54" s="63"/>
      <c r="C54" s="63"/>
      <c r="D54" s="63"/>
      <c r="F54" s="63"/>
      <c r="G54" s="63"/>
      <c r="H54" s="63"/>
      <c r="J54" s="63"/>
      <c r="K54" s="63"/>
      <c r="L54" s="63"/>
    </row>
    <row r="55" spans="2:12" x14ac:dyDescent="0.25">
      <c r="B55" s="63"/>
      <c r="C55" s="63"/>
      <c r="D55" s="63"/>
      <c r="F55" s="63"/>
      <c r="G55" s="63"/>
      <c r="H55" s="63"/>
      <c r="J55" s="63"/>
      <c r="K55" s="63"/>
      <c r="L55" s="63"/>
    </row>
    <row r="56" spans="2:12" x14ac:dyDescent="0.25">
      <c r="B56" s="63"/>
      <c r="C56" s="63"/>
      <c r="D56" s="63"/>
      <c r="F56" s="63"/>
      <c r="G56" s="63"/>
      <c r="H56" s="63"/>
      <c r="J56" s="63"/>
      <c r="K56" s="63"/>
      <c r="L56" s="63"/>
    </row>
    <row r="57" spans="2:12" x14ac:dyDescent="0.25">
      <c r="B57" s="63"/>
      <c r="C57" s="63"/>
      <c r="D57" s="63"/>
      <c r="F57" s="63"/>
      <c r="G57" s="63"/>
      <c r="H57" s="63"/>
      <c r="J57" s="63"/>
      <c r="K57" s="63"/>
      <c r="L57" s="63"/>
    </row>
    <row r="58" spans="2:12" x14ac:dyDescent="0.25">
      <c r="B58" s="63"/>
      <c r="C58" s="63"/>
      <c r="D58" s="63"/>
      <c r="F58" s="63"/>
      <c r="G58" s="63"/>
      <c r="H58" s="63"/>
      <c r="J58" s="63"/>
      <c r="K58" s="63"/>
      <c r="L58" s="63"/>
    </row>
    <row r="59" spans="2:12" x14ac:dyDescent="0.25">
      <c r="B59" s="63"/>
      <c r="C59" s="63"/>
      <c r="D59" s="63"/>
      <c r="F59" s="63"/>
      <c r="G59" s="63"/>
      <c r="H59" s="63"/>
      <c r="J59" s="63"/>
      <c r="K59" s="63"/>
      <c r="L59" s="63"/>
    </row>
    <row r="60" spans="2:12" x14ac:dyDescent="0.25">
      <c r="B60" s="63"/>
      <c r="C60" s="63"/>
      <c r="D60" s="63"/>
      <c r="F60" s="63"/>
      <c r="G60" s="63"/>
      <c r="H60" s="63"/>
      <c r="J60" s="63"/>
      <c r="K60" s="63"/>
      <c r="L60" s="63"/>
    </row>
    <row r="61" spans="2:12" x14ac:dyDescent="0.25">
      <c r="B61" s="63"/>
      <c r="C61" s="63"/>
      <c r="D61" s="63"/>
      <c r="F61" s="63"/>
      <c r="G61" s="63"/>
      <c r="H61" s="63"/>
      <c r="J61" s="63"/>
      <c r="K61" s="63"/>
      <c r="L61" s="63"/>
    </row>
    <row r="62" spans="2:12" x14ac:dyDescent="0.25">
      <c r="B62" s="63"/>
      <c r="C62" s="63"/>
      <c r="D62" s="65">
        <f>D37+D38+D39+D40+D41+D42+D43+D44+D45+D46+D47+D48+D49+D50+D51+D52+D53+D54+D55+D56+D57+D58+D59+D60+D61</f>
        <v>0</v>
      </c>
      <c r="F62" s="63"/>
      <c r="G62" s="63"/>
      <c r="H62" s="65">
        <f>H37+H38+H39+H40+H41+H42+H43+H44+H45+H46+H47+H48+H49+H50+H51+H52+H53+H54+H55+H56+H57+H58+H59+H60+H61</f>
        <v>0</v>
      </c>
      <c r="J62" s="63"/>
      <c r="K62" s="63"/>
      <c r="L62" s="65">
        <f>L37+L38+L39+L40+L41+L42+L43+L44+L45+L46+L47+L48+L49+L50+L51+L52+L53+L54+L55+L56+L57+L58+L59+L60+L61</f>
        <v>0</v>
      </c>
    </row>
    <row r="68" spans="2:12" ht="26.25" x14ac:dyDescent="0.4">
      <c r="B68" s="102" t="s">
        <v>223</v>
      </c>
      <c r="C68" s="102"/>
      <c r="D68" s="102"/>
      <c r="F68" s="102" t="s">
        <v>222</v>
      </c>
      <c r="G68" s="102"/>
      <c r="H68" s="102"/>
      <c r="J68" s="102" t="s">
        <v>221</v>
      </c>
      <c r="K68" s="102"/>
      <c r="L68" s="102"/>
    </row>
    <row r="69" spans="2:12" x14ac:dyDescent="0.25">
      <c r="B69" s="69">
        <f ca="1">TODAY()</f>
        <v>42488</v>
      </c>
      <c r="C69" s="63"/>
      <c r="D69" s="32" t="s">
        <v>229</v>
      </c>
      <c r="F69" s="69">
        <f ca="1">TODAY()</f>
        <v>42488</v>
      </c>
      <c r="G69" s="63"/>
      <c r="H69" s="32" t="s">
        <v>229</v>
      </c>
      <c r="J69" s="69">
        <f ca="1">TODAY()</f>
        <v>42488</v>
      </c>
      <c r="K69" s="63"/>
      <c r="L69" s="32" t="s">
        <v>229</v>
      </c>
    </row>
    <row r="70" spans="2:12" x14ac:dyDescent="0.25">
      <c r="B70" s="64"/>
      <c r="C70" s="63"/>
      <c r="D70" s="63"/>
      <c r="F70" s="64"/>
      <c r="G70" s="63"/>
      <c r="H70" s="63"/>
      <c r="J70" s="64"/>
      <c r="K70" s="63"/>
      <c r="L70" s="63"/>
    </row>
    <row r="71" spans="2:12" x14ac:dyDescent="0.25">
      <c r="B71" s="64"/>
      <c r="C71" s="63"/>
      <c r="D71" s="63"/>
      <c r="F71" s="64"/>
      <c r="G71" s="63"/>
      <c r="H71" s="63"/>
      <c r="J71" s="64"/>
      <c r="K71" s="63"/>
      <c r="L71" s="63"/>
    </row>
    <row r="72" spans="2:12" x14ac:dyDescent="0.25">
      <c r="B72" s="64"/>
      <c r="C72" s="63"/>
      <c r="D72" s="63"/>
      <c r="F72" s="64"/>
      <c r="G72" s="63"/>
      <c r="H72" s="63"/>
      <c r="J72" s="64"/>
      <c r="K72" s="63"/>
      <c r="L72" s="63"/>
    </row>
    <row r="73" spans="2:12" x14ac:dyDescent="0.25">
      <c r="B73" s="64"/>
      <c r="C73" s="63"/>
      <c r="D73" s="63"/>
      <c r="F73" s="64"/>
      <c r="G73" s="63"/>
      <c r="H73" s="63"/>
      <c r="J73" s="64"/>
      <c r="K73" s="63"/>
      <c r="L73" s="63"/>
    </row>
    <row r="74" spans="2:12" x14ac:dyDescent="0.25">
      <c r="B74" s="64"/>
      <c r="C74" s="63"/>
      <c r="D74" s="63"/>
      <c r="F74" s="64"/>
      <c r="G74" s="63"/>
      <c r="H74" s="63"/>
      <c r="J74" s="64"/>
      <c r="K74" s="63"/>
      <c r="L74" s="63"/>
    </row>
    <row r="75" spans="2:12" x14ac:dyDescent="0.25">
      <c r="B75" s="64"/>
      <c r="C75" s="63"/>
      <c r="D75" s="63"/>
      <c r="F75" s="64"/>
      <c r="G75" s="63"/>
      <c r="H75" s="63"/>
      <c r="J75" s="64"/>
      <c r="K75" s="63"/>
      <c r="L75" s="63"/>
    </row>
    <row r="76" spans="2:12" x14ac:dyDescent="0.25">
      <c r="B76" s="64"/>
      <c r="C76" s="63"/>
      <c r="D76" s="63"/>
      <c r="F76" s="64"/>
      <c r="G76" s="63"/>
      <c r="H76" s="63"/>
      <c r="J76" s="64"/>
      <c r="K76" s="63"/>
      <c r="L76" s="63"/>
    </row>
    <row r="77" spans="2:12" x14ac:dyDescent="0.25">
      <c r="B77" s="64"/>
      <c r="C77" s="63"/>
      <c r="D77" s="63"/>
      <c r="F77" s="64"/>
      <c r="G77" s="63"/>
      <c r="H77" s="63"/>
      <c r="J77" s="64"/>
      <c r="K77" s="63"/>
      <c r="L77" s="63"/>
    </row>
    <row r="78" spans="2:12" x14ac:dyDescent="0.25">
      <c r="B78" s="64"/>
      <c r="C78" s="63"/>
      <c r="D78" s="63"/>
      <c r="F78" s="64"/>
      <c r="G78" s="63"/>
      <c r="H78" s="63"/>
      <c r="J78" s="64"/>
      <c r="K78" s="63"/>
      <c r="L78" s="63"/>
    </row>
    <row r="79" spans="2:12" x14ac:dyDescent="0.25">
      <c r="B79" s="64"/>
      <c r="C79" s="63"/>
      <c r="D79" s="63"/>
      <c r="F79" s="64"/>
      <c r="G79" s="63"/>
      <c r="H79" s="63"/>
      <c r="J79" s="64"/>
      <c r="K79" s="63"/>
      <c r="L79" s="63"/>
    </row>
    <row r="80" spans="2:12" x14ac:dyDescent="0.25">
      <c r="B80" s="64"/>
      <c r="C80" s="63"/>
      <c r="D80" s="63"/>
      <c r="F80" s="64"/>
      <c r="G80" s="63"/>
      <c r="H80" s="63"/>
      <c r="J80" s="64"/>
      <c r="K80" s="63"/>
      <c r="L80" s="63"/>
    </row>
    <row r="81" spans="2:12" x14ac:dyDescent="0.25">
      <c r="B81" s="64"/>
      <c r="C81" s="63"/>
      <c r="D81" s="63"/>
      <c r="F81" s="64"/>
      <c r="G81" s="63"/>
      <c r="H81" s="63"/>
      <c r="J81" s="64"/>
      <c r="K81" s="63"/>
      <c r="L81" s="63"/>
    </row>
    <row r="82" spans="2:12" x14ac:dyDescent="0.25">
      <c r="B82" s="64"/>
      <c r="C82" s="63"/>
      <c r="D82" s="63"/>
      <c r="F82" s="64"/>
      <c r="G82" s="63"/>
      <c r="H82" s="63"/>
      <c r="J82" s="64"/>
      <c r="K82" s="63"/>
      <c r="L82" s="63"/>
    </row>
    <row r="83" spans="2:12" x14ac:dyDescent="0.25">
      <c r="B83" s="64"/>
      <c r="C83" s="63"/>
      <c r="D83" s="63"/>
      <c r="F83" s="64"/>
      <c r="G83" s="63"/>
      <c r="H83" s="63"/>
      <c r="J83" s="64"/>
      <c r="K83" s="63"/>
      <c r="L83" s="63"/>
    </row>
    <row r="84" spans="2:12" x14ac:dyDescent="0.25">
      <c r="B84" s="64"/>
      <c r="C84" s="63"/>
      <c r="D84" s="63"/>
      <c r="F84" s="64"/>
      <c r="G84" s="63"/>
      <c r="H84" s="63"/>
      <c r="J84" s="64"/>
      <c r="K84" s="63"/>
      <c r="L84" s="63"/>
    </row>
    <row r="85" spans="2:12" x14ac:dyDescent="0.25">
      <c r="B85" s="64"/>
      <c r="C85" s="63"/>
      <c r="D85" s="63"/>
      <c r="F85" s="64"/>
      <c r="G85" s="63"/>
      <c r="H85" s="63"/>
      <c r="J85" s="64"/>
      <c r="K85" s="63"/>
      <c r="L85" s="63"/>
    </row>
    <row r="86" spans="2:12" x14ac:dyDescent="0.25">
      <c r="B86" s="63"/>
      <c r="C86" s="63"/>
      <c r="D86" s="63"/>
      <c r="F86" s="63"/>
      <c r="G86" s="63"/>
      <c r="H86" s="63"/>
      <c r="J86" s="63"/>
      <c r="K86" s="63"/>
      <c r="L86" s="63"/>
    </row>
    <row r="87" spans="2:12" x14ac:dyDescent="0.25">
      <c r="B87" s="63"/>
      <c r="C87" s="63"/>
      <c r="D87" s="63"/>
      <c r="F87" s="63"/>
      <c r="G87" s="63"/>
      <c r="H87" s="63"/>
      <c r="J87" s="63"/>
      <c r="K87" s="63"/>
      <c r="L87" s="63"/>
    </row>
    <row r="88" spans="2:12" x14ac:dyDescent="0.25">
      <c r="B88" s="63"/>
      <c r="C88" s="63"/>
      <c r="D88" s="63"/>
      <c r="F88" s="63"/>
      <c r="G88" s="63"/>
      <c r="H88" s="63"/>
      <c r="J88" s="63"/>
      <c r="K88" s="63"/>
      <c r="L88" s="63"/>
    </row>
    <row r="89" spans="2:12" x14ac:dyDescent="0.25">
      <c r="B89" s="63"/>
      <c r="C89" s="63"/>
      <c r="D89" s="63"/>
      <c r="F89" s="63"/>
      <c r="G89" s="63"/>
      <c r="H89" s="63"/>
      <c r="J89" s="63"/>
      <c r="K89" s="63"/>
      <c r="L89" s="63"/>
    </row>
    <row r="90" spans="2:12" x14ac:dyDescent="0.25">
      <c r="B90" s="63"/>
      <c r="C90" s="63"/>
      <c r="D90" s="63"/>
      <c r="F90" s="63"/>
      <c r="G90" s="63"/>
      <c r="H90" s="63"/>
      <c r="J90" s="63"/>
      <c r="K90" s="63"/>
      <c r="L90" s="63"/>
    </row>
    <row r="91" spans="2:12" x14ac:dyDescent="0.25">
      <c r="B91" s="63"/>
      <c r="C91" s="63"/>
      <c r="D91" s="63"/>
      <c r="F91" s="63"/>
      <c r="G91" s="63"/>
      <c r="H91" s="63"/>
      <c r="J91" s="63"/>
      <c r="K91" s="63"/>
      <c r="L91" s="63"/>
    </row>
    <row r="92" spans="2:12" x14ac:dyDescent="0.25">
      <c r="B92" s="63"/>
      <c r="C92" s="63"/>
      <c r="D92" s="63"/>
      <c r="F92" s="63"/>
      <c r="G92" s="63"/>
      <c r="H92" s="63"/>
      <c r="J92" s="63"/>
      <c r="K92" s="63"/>
      <c r="L92" s="63"/>
    </row>
    <row r="93" spans="2:12" x14ac:dyDescent="0.25">
      <c r="B93" s="63"/>
      <c r="C93" s="63"/>
      <c r="D93" s="63"/>
      <c r="F93" s="63"/>
      <c r="G93" s="63"/>
      <c r="H93" s="63"/>
      <c r="J93" s="63"/>
      <c r="K93" s="63"/>
      <c r="L93" s="63"/>
    </row>
    <row r="94" spans="2:12" x14ac:dyDescent="0.25">
      <c r="B94" s="63"/>
      <c r="C94" s="63"/>
      <c r="D94" s="63"/>
      <c r="F94" s="63"/>
      <c r="G94" s="63"/>
      <c r="H94" s="63"/>
      <c r="J94" s="63"/>
      <c r="K94" s="63"/>
      <c r="L94" s="63"/>
    </row>
    <row r="95" spans="2:12" x14ac:dyDescent="0.25">
      <c r="B95" s="63"/>
      <c r="C95" s="63"/>
      <c r="D95" s="65">
        <f>D70+D71+D72+D73+D74+D75+D76+D77+D78+D79+D80+D81+D82+D83+D84+D85+D86+D87+D88+D89+D90+D91+D92+D93+D94</f>
        <v>0</v>
      </c>
      <c r="F95" s="63"/>
      <c r="G95" s="63"/>
      <c r="H95" s="65">
        <f>H70+H71+H72+H73+H74+H75+H76+H77+H78+H79+H80+H81+H82+H83+H84+H85+H86+H87+H88+H89+H90+H91+H92+H93+H94</f>
        <v>0</v>
      </c>
      <c r="J95" s="63"/>
      <c r="K95" s="63"/>
      <c r="L95" s="65">
        <f>L70+L71+L72+L73+L74+L75+L76+L77+L78+L79+L80+L81+L82+L83+L84+L85+L86+L87+L88+L89+L90+L91+L92+L93+L94</f>
        <v>0</v>
      </c>
    </row>
    <row r="101" spans="2:8" ht="26.25" x14ac:dyDescent="0.4">
      <c r="B101" s="102" t="s">
        <v>223</v>
      </c>
      <c r="C101" s="102"/>
      <c r="D101" s="102"/>
      <c r="F101" s="102" t="s">
        <v>222</v>
      </c>
      <c r="G101" s="102"/>
      <c r="H101" s="102"/>
    </row>
    <row r="102" spans="2:8" x14ac:dyDescent="0.25">
      <c r="B102" s="69">
        <f ca="1">TODAY()</f>
        <v>42488</v>
      </c>
      <c r="C102" s="63"/>
      <c r="D102" s="32" t="s">
        <v>229</v>
      </c>
      <c r="F102" s="69">
        <f ca="1">TODAY()</f>
        <v>42488</v>
      </c>
      <c r="G102" s="63"/>
      <c r="H102" s="32" t="s">
        <v>229</v>
      </c>
    </row>
    <row r="103" spans="2:8" x14ac:dyDescent="0.25">
      <c r="B103" s="64"/>
      <c r="C103" s="63"/>
      <c r="D103" s="63"/>
      <c r="F103" s="64"/>
      <c r="G103" s="63"/>
      <c r="H103" s="63"/>
    </row>
    <row r="104" spans="2:8" x14ac:dyDescent="0.25">
      <c r="B104" s="64"/>
      <c r="C104" s="63"/>
      <c r="D104" s="63"/>
      <c r="F104" s="64"/>
      <c r="G104" s="63"/>
      <c r="H104" s="63"/>
    </row>
    <row r="105" spans="2:8" x14ac:dyDescent="0.25">
      <c r="B105" s="64"/>
      <c r="C105" s="63"/>
      <c r="D105" s="63"/>
      <c r="F105" s="64"/>
      <c r="G105" s="63"/>
      <c r="H105" s="63"/>
    </row>
    <row r="106" spans="2:8" x14ac:dyDescent="0.25">
      <c r="B106" s="64"/>
      <c r="C106" s="63"/>
      <c r="D106" s="63"/>
      <c r="F106" s="64"/>
      <c r="G106" s="63"/>
      <c r="H106" s="63"/>
    </row>
    <row r="107" spans="2:8" x14ac:dyDescent="0.25">
      <c r="B107" s="64"/>
      <c r="C107" s="63"/>
      <c r="D107" s="63"/>
      <c r="F107" s="64"/>
      <c r="G107" s="63"/>
      <c r="H107" s="63"/>
    </row>
    <row r="108" spans="2:8" x14ac:dyDescent="0.25">
      <c r="B108" s="64"/>
      <c r="C108" s="63"/>
      <c r="D108" s="63"/>
      <c r="F108" s="64"/>
      <c r="G108" s="63"/>
      <c r="H108" s="63"/>
    </row>
    <row r="109" spans="2:8" x14ac:dyDescent="0.25">
      <c r="B109" s="64"/>
      <c r="C109" s="63"/>
      <c r="D109" s="63"/>
      <c r="F109" s="64"/>
      <c r="G109" s="63"/>
      <c r="H109" s="63"/>
    </row>
    <row r="110" spans="2:8" x14ac:dyDescent="0.25">
      <c r="B110" s="64"/>
      <c r="C110" s="63"/>
      <c r="D110" s="63"/>
      <c r="F110" s="64"/>
      <c r="G110" s="63"/>
      <c r="H110" s="63"/>
    </row>
    <row r="111" spans="2:8" x14ac:dyDescent="0.25">
      <c r="B111" s="64"/>
      <c r="C111" s="63"/>
      <c r="D111" s="63"/>
      <c r="F111" s="64"/>
      <c r="G111" s="63"/>
      <c r="H111" s="63"/>
    </row>
    <row r="112" spans="2:8" x14ac:dyDescent="0.25">
      <c r="B112" s="64"/>
      <c r="C112" s="63"/>
      <c r="D112" s="63"/>
      <c r="F112" s="64"/>
      <c r="G112" s="63"/>
      <c r="H112" s="63"/>
    </row>
    <row r="113" spans="2:8" x14ac:dyDescent="0.25">
      <c r="B113" s="64"/>
      <c r="C113" s="63"/>
      <c r="D113" s="63"/>
      <c r="F113" s="64"/>
      <c r="G113" s="63"/>
      <c r="H113" s="63"/>
    </row>
    <row r="114" spans="2:8" x14ac:dyDescent="0.25">
      <c r="B114" s="64"/>
      <c r="C114" s="63"/>
      <c r="D114" s="63"/>
      <c r="F114" s="64"/>
      <c r="G114" s="63"/>
      <c r="H114" s="63"/>
    </row>
    <row r="115" spans="2:8" x14ac:dyDescent="0.25">
      <c r="B115" s="64"/>
      <c r="C115" s="63"/>
      <c r="D115" s="63"/>
      <c r="F115" s="64"/>
      <c r="G115" s="63"/>
      <c r="H115" s="63"/>
    </row>
    <row r="116" spans="2:8" x14ac:dyDescent="0.25">
      <c r="B116" s="64"/>
      <c r="C116" s="63"/>
      <c r="D116" s="63"/>
      <c r="F116" s="64"/>
      <c r="G116" s="63"/>
      <c r="H116" s="63"/>
    </row>
    <row r="117" spans="2:8" x14ac:dyDescent="0.25">
      <c r="B117" s="64"/>
      <c r="C117" s="63"/>
      <c r="D117" s="63"/>
      <c r="F117" s="64"/>
      <c r="G117" s="63"/>
      <c r="H117" s="63"/>
    </row>
    <row r="118" spans="2:8" x14ac:dyDescent="0.25">
      <c r="B118" s="64"/>
      <c r="C118" s="63"/>
      <c r="D118" s="63"/>
      <c r="F118" s="64"/>
      <c r="G118" s="63"/>
      <c r="H118" s="63"/>
    </row>
    <row r="119" spans="2:8" x14ac:dyDescent="0.25">
      <c r="B119" s="63"/>
      <c r="C119" s="63"/>
      <c r="D119" s="63"/>
      <c r="F119" s="63"/>
      <c r="G119" s="63"/>
      <c r="H119" s="63"/>
    </row>
    <row r="120" spans="2:8" x14ac:dyDescent="0.25">
      <c r="B120" s="63"/>
      <c r="C120" s="63"/>
      <c r="D120" s="63"/>
      <c r="F120" s="63"/>
      <c r="G120" s="63"/>
      <c r="H120" s="63"/>
    </row>
    <row r="121" spans="2:8" x14ac:dyDescent="0.25">
      <c r="B121" s="63"/>
      <c r="C121" s="63"/>
      <c r="D121" s="63"/>
      <c r="F121" s="63"/>
      <c r="G121" s="63"/>
      <c r="H121" s="63"/>
    </row>
    <row r="122" spans="2:8" x14ac:dyDescent="0.25">
      <c r="B122" s="63"/>
      <c r="C122" s="63"/>
      <c r="D122" s="63"/>
      <c r="F122" s="63"/>
      <c r="G122" s="63"/>
      <c r="H122" s="63"/>
    </row>
    <row r="123" spans="2:8" x14ac:dyDescent="0.25">
      <c r="B123" s="63"/>
      <c r="C123" s="63"/>
      <c r="D123" s="63"/>
      <c r="F123" s="63"/>
      <c r="G123" s="63"/>
      <c r="H123" s="63"/>
    </row>
    <row r="124" spans="2:8" x14ac:dyDescent="0.25">
      <c r="B124" s="63"/>
      <c r="C124" s="63"/>
      <c r="D124" s="63"/>
      <c r="F124" s="63"/>
      <c r="G124" s="63"/>
      <c r="H124" s="63"/>
    </row>
    <row r="125" spans="2:8" x14ac:dyDescent="0.25">
      <c r="B125" s="63"/>
      <c r="C125" s="63"/>
      <c r="D125" s="63"/>
      <c r="F125" s="63"/>
      <c r="G125" s="63"/>
      <c r="H125" s="63"/>
    </row>
    <row r="126" spans="2:8" x14ac:dyDescent="0.25">
      <c r="B126" s="63"/>
      <c r="C126" s="63"/>
      <c r="D126" s="63"/>
      <c r="F126" s="63"/>
      <c r="G126" s="63"/>
      <c r="H126" s="63"/>
    </row>
    <row r="127" spans="2:8" x14ac:dyDescent="0.25">
      <c r="B127" s="63"/>
      <c r="C127" s="63"/>
      <c r="D127" s="63"/>
      <c r="F127" s="63"/>
      <c r="G127" s="63"/>
      <c r="H127" s="63"/>
    </row>
    <row r="128" spans="2:8" x14ac:dyDescent="0.25">
      <c r="B128" s="63"/>
      <c r="C128" s="63"/>
      <c r="D128" s="65">
        <f>D103+D104+D105+D106+D107+D108+D109+D110+D111+D112+D113+D114+D115+D116+D117+D118+D119+D120+D121+D122+D123+D124+D125+D126+D127</f>
        <v>0</v>
      </c>
      <c r="F128" s="63"/>
      <c r="G128" s="63"/>
      <c r="H128" s="65">
        <f>H103+H104+H105+H106+H107+H108+H109+H110+H111+H112+H113+H114+H115+H116+H117+H118+H119+H120+H121+H122+H123+H124+H125+H126+H127</f>
        <v>0</v>
      </c>
    </row>
  </sheetData>
  <mergeCells count="11">
    <mergeCell ref="B2:D2"/>
    <mergeCell ref="F2:H2"/>
    <mergeCell ref="J2:L2"/>
    <mergeCell ref="B101:D101"/>
    <mergeCell ref="F101:H101"/>
    <mergeCell ref="B35:D35"/>
    <mergeCell ref="F35:H35"/>
    <mergeCell ref="J35:L35"/>
    <mergeCell ref="B68:D68"/>
    <mergeCell ref="F68:H68"/>
    <mergeCell ref="J68:L6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31"/>
  <sheetViews>
    <sheetView workbookViewId="0">
      <selection activeCell="G17" sqref="G17"/>
    </sheetView>
  </sheetViews>
  <sheetFormatPr baseColWidth="10" defaultRowHeight="15" x14ac:dyDescent="0.25"/>
  <cols>
    <col min="1" max="1" width="17.5703125" customWidth="1"/>
    <col min="2" max="2" width="20.5703125" bestFit="1" customWidth="1"/>
    <col min="3" max="3" width="35.85546875" customWidth="1"/>
  </cols>
  <sheetData>
    <row r="1" spans="1:4" x14ac:dyDescent="0.25">
      <c r="A1" s="28" t="s">
        <v>26</v>
      </c>
      <c r="B1" s="28" t="s">
        <v>27</v>
      </c>
      <c r="C1" s="29" t="s">
        <v>37</v>
      </c>
      <c r="D1" s="32">
        <v>2016</v>
      </c>
    </row>
    <row r="2" spans="1:4" x14ac:dyDescent="0.25">
      <c r="A2" s="30">
        <f>DATE(An,1,1)</f>
        <v>42370</v>
      </c>
      <c r="B2" s="33" t="str">
        <f>"Jour de l'an "&amp;An</f>
        <v>Jour de l'an 2016</v>
      </c>
    </row>
    <row r="3" spans="1:4" x14ac:dyDescent="0.25">
      <c r="A3" s="30">
        <f>DATE(An,3,29.56+0.979*MOD(204-11*MOD(An,19),30)-WEEKDAY(DATE(An,3,28.56+0.979*MOD(204-11*MOD(An,19),30))))-2</f>
        <v>42454</v>
      </c>
      <c r="B3" s="33" t="s">
        <v>38</v>
      </c>
    </row>
    <row r="4" spans="1:4" x14ac:dyDescent="0.25">
      <c r="A4" s="30">
        <f>DATE(An,3,29.56+0.979*MOD(204-11*MOD(An,19),30)-WEEKDAY(DATE(An,3,28.56+0.979*MOD(204-11*MOD(An,19),30))))+1</f>
        <v>42457</v>
      </c>
      <c r="B4" s="33" t="s">
        <v>31</v>
      </c>
    </row>
    <row r="5" spans="1:4" x14ac:dyDescent="0.25">
      <c r="A5" s="30">
        <f>DATE(An,5,1)</f>
        <v>42491</v>
      </c>
      <c r="B5" s="33" t="s">
        <v>32</v>
      </c>
    </row>
    <row r="6" spans="1:4" x14ac:dyDescent="0.25">
      <c r="A6" s="30">
        <f>DATE(An,5,8)</f>
        <v>42498</v>
      </c>
      <c r="B6" s="34" t="s">
        <v>33</v>
      </c>
    </row>
    <row r="7" spans="1:4" x14ac:dyDescent="0.25">
      <c r="A7" s="30">
        <f>DATE(An+1,1,2)</f>
        <v>42737</v>
      </c>
      <c r="B7" s="33" t="s">
        <v>47</v>
      </c>
    </row>
    <row r="8" spans="1:4" x14ac:dyDescent="0.25">
      <c r="A8" s="30">
        <f>DATE(An,3,29.56+0.979*MOD(204-11*MOD(An,19),30)-WEEKDAY(DATE(An,3,28.56+0.979*MOD(204-11*MOD(An,19),30))))+1+49</f>
        <v>42506</v>
      </c>
      <c r="B8" s="33" t="s">
        <v>34</v>
      </c>
    </row>
    <row r="9" spans="1:4" x14ac:dyDescent="0.25">
      <c r="A9" s="30">
        <f>DATE(An,7,14)</f>
        <v>42565</v>
      </c>
      <c r="B9" s="33" t="s">
        <v>35</v>
      </c>
    </row>
    <row r="10" spans="1:4" x14ac:dyDescent="0.25">
      <c r="A10" s="30">
        <f>DATE(An,8,15)</f>
        <v>42597</v>
      </c>
      <c r="B10" s="33" t="s">
        <v>36</v>
      </c>
    </row>
    <row r="11" spans="1:4" x14ac:dyDescent="0.25">
      <c r="A11" s="30">
        <f>DATE(An,11,1)</f>
        <v>42675</v>
      </c>
      <c r="B11" s="33" t="s">
        <v>28</v>
      </c>
    </row>
    <row r="12" spans="1:4" x14ac:dyDescent="0.25">
      <c r="A12" s="30">
        <f>DATE(An,11,11)</f>
        <v>42685</v>
      </c>
      <c r="B12" s="33" t="s">
        <v>29</v>
      </c>
    </row>
    <row r="13" spans="1:4" x14ac:dyDescent="0.25">
      <c r="A13" s="30">
        <f>DATE(An,12,25)</f>
        <v>42729</v>
      </c>
      <c r="B13" s="33" t="s">
        <v>30</v>
      </c>
    </row>
    <row r="14" spans="1:4" x14ac:dyDescent="0.25">
      <c r="A14" s="30">
        <f>DATE(An,12,26)</f>
        <v>42730</v>
      </c>
      <c r="B14" s="33" t="s">
        <v>39</v>
      </c>
    </row>
    <row r="15" spans="1:4" x14ac:dyDescent="0.25">
      <c r="A15" s="30">
        <f>DATE(An+1,1,1)</f>
        <v>42736</v>
      </c>
      <c r="B15" s="33" t="str">
        <f>"Jour de l'an "&amp;An+1</f>
        <v>Jour de l'an 2017</v>
      </c>
    </row>
    <row r="16" spans="1:4" x14ac:dyDescent="0.25">
      <c r="A16" s="31">
        <f>DATE(An,8,15)</f>
        <v>42597</v>
      </c>
      <c r="B16" s="31" t="s">
        <v>47</v>
      </c>
    </row>
    <row r="17" spans="1:2" x14ac:dyDescent="0.25">
      <c r="A17" s="31">
        <f>DATE(An,8,16)</f>
        <v>42598</v>
      </c>
      <c r="B17" s="31" t="s">
        <v>47</v>
      </c>
    </row>
    <row r="18" spans="1:2" x14ac:dyDescent="0.25">
      <c r="A18" s="31">
        <f>DATE(An,8,17)</f>
        <v>42599</v>
      </c>
      <c r="B18" s="31" t="s">
        <v>47</v>
      </c>
    </row>
    <row r="19" spans="1:2" x14ac:dyDescent="0.25">
      <c r="A19" s="31">
        <f>DATE(An,8,18)</f>
        <v>42600</v>
      </c>
      <c r="B19" s="31" t="s">
        <v>47</v>
      </c>
    </row>
    <row r="20" spans="1:2" x14ac:dyDescent="0.25">
      <c r="A20" s="31">
        <f>DATE(An,8,19)</f>
        <v>42601</v>
      </c>
      <c r="B20" s="31" t="s">
        <v>47</v>
      </c>
    </row>
    <row r="21" spans="1:2" x14ac:dyDescent="0.25">
      <c r="A21" s="31">
        <f>DATE(An,12,19)</f>
        <v>42723</v>
      </c>
      <c r="B21" s="31" t="s">
        <v>47</v>
      </c>
    </row>
    <row r="22" spans="1:2" x14ac:dyDescent="0.25">
      <c r="A22" s="31">
        <f>DATE(An,12,20)</f>
        <v>42724</v>
      </c>
      <c r="B22" s="31" t="s">
        <v>47</v>
      </c>
    </row>
    <row r="23" spans="1:2" x14ac:dyDescent="0.25">
      <c r="A23" s="31">
        <f>DATE(An,12,21)</f>
        <v>42725</v>
      </c>
      <c r="B23" s="31" t="s">
        <v>47</v>
      </c>
    </row>
    <row r="24" spans="1:2" x14ac:dyDescent="0.25">
      <c r="A24" s="31">
        <f>DATE(An,12,22)</f>
        <v>42726</v>
      </c>
      <c r="B24" s="31" t="s">
        <v>47</v>
      </c>
    </row>
    <row r="25" spans="1:2" x14ac:dyDescent="0.25">
      <c r="A25" s="31">
        <f>DATE(An,12,23)</f>
        <v>42727</v>
      </c>
      <c r="B25" s="31" t="s">
        <v>47</v>
      </c>
    </row>
    <row r="26" spans="1:2" x14ac:dyDescent="0.25">
      <c r="A26" s="31">
        <f>DATE(An,12,27)</f>
        <v>42731</v>
      </c>
      <c r="B26" s="31" t="s">
        <v>47</v>
      </c>
    </row>
    <row r="27" spans="1:2" x14ac:dyDescent="0.25">
      <c r="A27" s="31">
        <f>DATE(An,12,28)</f>
        <v>42732</v>
      </c>
      <c r="B27" s="31" t="s">
        <v>47</v>
      </c>
    </row>
    <row r="28" spans="1:2" x14ac:dyDescent="0.25">
      <c r="A28" s="31">
        <f>DATE(An,12,29)</f>
        <v>42733</v>
      </c>
      <c r="B28" s="31" t="s">
        <v>47</v>
      </c>
    </row>
    <row r="29" spans="1:2" x14ac:dyDescent="0.25">
      <c r="A29" s="31">
        <f>DATE(An,12,30)</f>
        <v>42734</v>
      </c>
      <c r="B29" s="31" t="s">
        <v>47</v>
      </c>
    </row>
    <row r="30" spans="1:2" x14ac:dyDescent="0.25">
      <c r="A30" s="31">
        <f>DATE(An,12,31)</f>
        <v>42735</v>
      </c>
      <c r="B30" s="31" t="s">
        <v>47</v>
      </c>
    </row>
    <row r="31" spans="1:2" x14ac:dyDescent="0.25">
      <c r="A31" s="31">
        <f>DATE(An+1,1,3)</f>
        <v>42738</v>
      </c>
      <c r="B31" s="31" t="s">
        <v>47</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PLANNING</vt:lpstr>
      <vt:lpstr>MACHINE</vt:lpstr>
      <vt:lpstr>TARIF HF 2016</vt:lpstr>
      <vt:lpstr>Système</vt:lpstr>
      <vt:lpstr>An</vt:lpstr>
      <vt:lpstr>opérations</vt:lpstr>
      <vt:lpstr>unités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Pierrick ROUSSET</dc:creator>
  <cp:lastModifiedBy>gmb</cp:lastModifiedBy>
  <cp:lastPrinted>2016-04-21T17:26:50Z</cp:lastPrinted>
  <dcterms:created xsi:type="dcterms:W3CDTF">2016-04-20T16:41:29Z</dcterms:created>
  <dcterms:modified xsi:type="dcterms:W3CDTF">2016-04-28T21:57:39Z</dcterms:modified>
</cp:coreProperties>
</file>