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45" windowHeight="7845" tabRatio="670" activeTab="5"/>
  </bookViews>
  <sheets>
    <sheet name="Acceuil" sheetId="1" r:id="rId1"/>
    <sheet name="Installation" sheetId="2" r:id="rId2"/>
    <sheet name="Téléphonie" sheetId="3" r:id="rId3"/>
    <sheet name="Services d'impression" sheetId="4" r:id="rId4"/>
    <sheet name="Prêt de matériel" sheetId="5" r:id="rId5"/>
    <sheet name="Déplacements" sheetId="6" r:id="rId6"/>
    <sheet name="Reporting" sheetId="7" r:id="rId7"/>
  </sheets>
  <definedNames>
    <definedName name="Datededepart">Tableau2[[#All],[Date de départ]]</definedName>
    <definedName name="Plaque">Tableau2[Plaque]</definedName>
    <definedName name="TabDéplacements" comment="Tableau des déplacements" localSheetId="5">Tableau2[#All]</definedName>
    <definedName name="TabRévision" comment="Tableau des révisions des véhicules" localSheetId="5">Tableau1[#All]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" i="6" l="1"/>
  <c r="K25" i="6"/>
  <c r="K26" i="6"/>
  <c r="K27" i="6"/>
  <c r="C9" i="6" l="1"/>
  <c r="C11" i="6"/>
  <c r="C10" i="6"/>
  <c r="F9" i="6" l="1"/>
  <c r="E11" i="6" l="1"/>
  <c r="K23" i="6"/>
  <c r="C12" i="6" s="1"/>
  <c r="F10" i="6" s="1"/>
  <c r="K21" i="6"/>
  <c r="K22" i="6"/>
  <c r="E12" i="6" l="1"/>
</calcChain>
</file>

<file path=xl/sharedStrings.xml><?xml version="1.0" encoding="utf-8"?>
<sst xmlns="http://schemas.openxmlformats.org/spreadsheetml/2006/main" count="57" uniqueCount="39">
  <si>
    <t>Projet</t>
  </si>
  <si>
    <t>Numéro de Badge</t>
  </si>
  <si>
    <t>Date de départ</t>
  </si>
  <si>
    <t>km départ</t>
  </si>
  <si>
    <t>km retour</t>
  </si>
  <si>
    <t>km parcourus</t>
  </si>
  <si>
    <t>Frais de carburant</t>
  </si>
  <si>
    <t>Frais péage</t>
  </si>
  <si>
    <t>Frais lavage</t>
  </si>
  <si>
    <t>Modèle</t>
  </si>
  <si>
    <t>Plaque</t>
  </si>
  <si>
    <t>Conducteur</t>
  </si>
  <si>
    <t>Plaque:</t>
  </si>
  <si>
    <t>Date de début</t>
  </si>
  <si>
    <t>Date de fin</t>
  </si>
  <si>
    <t>Coût location</t>
  </si>
  <si>
    <t>Maintenance</t>
  </si>
  <si>
    <t>Assurance</t>
  </si>
  <si>
    <t>Frais de péage</t>
  </si>
  <si>
    <t>Frais delavage</t>
  </si>
  <si>
    <t>Coût total</t>
  </si>
  <si>
    <t>http://forum.excel-pratique.com/excel/ajouter-les-informations-d-un-userform-sur-les-lignes-vides-t74433.html</t>
  </si>
  <si>
    <t>Temps d'utilisation (en jours)</t>
  </si>
  <si>
    <t>Prochaine révision</t>
  </si>
  <si>
    <t>Frais de carburant (en €)</t>
  </si>
  <si>
    <t>Fiat 500</t>
  </si>
  <si>
    <t>ML850JK</t>
  </si>
  <si>
    <t>Michel De Rancourt</t>
  </si>
  <si>
    <t>Renault Captur</t>
  </si>
  <si>
    <t>HT452FZ</t>
  </si>
  <si>
    <t>Christine Claudon</t>
  </si>
  <si>
    <t>Nombre total de km parcourus</t>
  </si>
  <si>
    <t>Michel Roux</t>
  </si>
  <si>
    <t>Prix de revient (€/km)</t>
  </si>
  <si>
    <t>Colonne1</t>
  </si>
  <si>
    <t>Fiat 501</t>
  </si>
  <si>
    <t>Fiat 502</t>
  </si>
  <si>
    <t>Fiat 503</t>
  </si>
  <si>
    <t>Fiat 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</si>
</sst>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scheme val="minor"/>
    </font>
    <font>
      <b/>
      <sz val="11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1"/>
      <color theme="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5" fillId="4" borderId="0" applyNumberFormat="0" applyBorder="0" applyAlignment="0" applyProtection="0"/>
    <xf numFmtId="0" fontId="4" fillId="5" borderId="0" applyNumberFormat="0" applyBorder="0" applyAlignment="0" applyProtection="0"/>
  </cellStyleXfs>
  <cellXfs count="35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1"/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0" fillId="0" borderId="0" xfId="3" applyFont="1" applyFill="1" applyBorder="1" applyAlignment="1">
      <alignment horizontal="center" vertical="center" wrapText="1"/>
    </xf>
    <xf numFmtId="0" fontId="4" fillId="0" borderId="0" xfId="3" applyFill="1" applyBorder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14" fontId="7" fillId="2" borderId="0" xfId="0" applyNumberFormat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</cellXfs>
  <cellStyles count="4">
    <cellStyle name="20 % - Accent2" xfId="3" builtinId="34"/>
    <cellStyle name="Accent2" xfId="2" builtinId="33"/>
    <cellStyle name="Lien hypertexte" xfId="1" builtinId="8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14</xdr:row>
      <xdr:rowOff>0</xdr:rowOff>
    </xdr:from>
    <xdr:to>
      <xdr:col>1</xdr:col>
      <xdr:colOff>657225</xdr:colOff>
      <xdr:row>15</xdr:row>
      <xdr:rowOff>161925</xdr:rowOff>
    </xdr:to>
    <xdr:sp macro="[0]!Installation" textlink="">
      <xdr:nvSpPr>
        <xdr:cNvPr id="3" name="ZoneTexte 2"/>
        <xdr:cNvSpPr txBox="1"/>
      </xdr:nvSpPr>
      <xdr:spPr>
        <a:xfrm>
          <a:off x="304800" y="2667000"/>
          <a:ext cx="11144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Installation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76200</xdr:colOff>
      <xdr:row>14</xdr:row>
      <xdr:rowOff>19050</xdr:rowOff>
    </xdr:from>
    <xdr:to>
      <xdr:col>3</xdr:col>
      <xdr:colOff>333375</xdr:colOff>
      <xdr:row>16</xdr:row>
      <xdr:rowOff>0</xdr:rowOff>
    </xdr:to>
    <xdr:sp macro="[0]!Téléphonie" textlink="">
      <xdr:nvSpPr>
        <xdr:cNvPr id="4" name="ZoneTexte 3"/>
        <xdr:cNvSpPr txBox="1"/>
      </xdr:nvSpPr>
      <xdr:spPr>
        <a:xfrm>
          <a:off x="1600200" y="2686050"/>
          <a:ext cx="10191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Téléphonie</a:t>
          </a:r>
        </a:p>
      </xdr:txBody>
    </xdr:sp>
    <xdr:clientData/>
  </xdr:twoCellAnchor>
  <xdr:twoCellAnchor>
    <xdr:from>
      <xdr:col>3</xdr:col>
      <xdr:colOff>542925</xdr:colOff>
      <xdr:row>14</xdr:row>
      <xdr:rowOff>19050</xdr:rowOff>
    </xdr:from>
    <xdr:to>
      <xdr:col>5</xdr:col>
      <xdr:colOff>457200</xdr:colOff>
      <xdr:row>16</xdr:row>
      <xdr:rowOff>0</xdr:rowOff>
    </xdr:to>
    <xdr:sp macro="[0]!ServicesImpression" textlink="">
      <xdr:nvSpPr>
        <xdr:cNvPr id="5" name="ZoneTexte 4"/>
        <xdr:cNvSpPr txBox="1"/>
      </xdr:nvSpPr>
      <xdr:spPr>
        <a:xfrm>
          <a:off x="2828925" y="2686050"/>
          <a:ext cx="14382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Services</a:t>
          </a:r>
          <a:r>
            <a:rPr lang="fr-FR" sz="1100" baseline="0"/>
            <a:t> d'impression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5</xdr:col>
      <xdr:colOff>657225</xdr:colOff>
      <xdr:row>14</xdr:row>
      <xdr:rowOff>0</xdr:rowOff>
    </xdr:from>
    <xdr:to>
      <xdr:col>7</xdr:col>
      <xdr:colOff>466725</xdr:colOff>
      <xdr:row>16</xdr:row>
      <xdr:rowOff>0</xdr:rowOff>
    </xdr:to>
    <xdr:sp macro="[0]!PrêtMatériel" textlink="">
      <xdr:nvSpPr>
        <xdr:cNvPr id="6" name="ZoneTexte 5"/>
        <xdr:cNvSpPr txBox="1"/>
      </xdr:nvSpPr>
      <xdr:spPr>
        <a:xfrm>
          <a:off x="4467225" y="2667000"/>
          <a:ext cx="13335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Prêt</a:t>
          </a:r>
          <a:r>
            <a:rPr lang="fr-FR" sz="1100" baseline="0"/>
            <a:t> de matériel</a:t>
          </a:r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657225</xdr:colOff>
      <xdr:row>14</xdr:row>
      <xdr:rowOff>1</xdr:rowOff>
    </xdr:from>
    <xdr:to>
      <xdr:col>9</xdr:col>
      <xdr:colOff>466724</xdr:colOff>
      <xdr:row>16</xdr:row>
      <xdr:rowOff>1</xdr:rowOff>
    </xdr:to>
    <xdr:sp macro="[0]!Déplacements" textlink="">
      <xdr:nvSpPr>
        <xdr:cNvPr id="7" name="ZoneTexte 6"/>
        <xdr:cNvSpPr txBox="1"/>
      </xdr:nvSpPr>
      <xdr:spPr>
        <a:xfrm>
          <a:off x="5991225" y="2667001"/>
          <a:ext cx="1333499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Déplacements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238125</xdr:colOff>
      <xdr:row>4</xdr:row>
      <xdr:rowOff>0</xdr:rowOff>
    </xdr:from>
    <xdr:to>
      <xdr:col>8</xdr:col>
      <xdr:colOff>333375</xdr:colOff>
      <xdr:row>11</xdr:row>
      <xdr:rowOff>171450</xdr:rowOff>
    </xdr:to>
    <xdr:sp macro="" textlink="">
      <xdr:nvSpPr>
        <xdr:cNvPr id="9" name="Ruban vers le haut 8"/>
        <xdr:cNvSpPr/>
      </xdr:nvSpPr>
      <xdr:spPr>
        <a:xfrm>
          <a:off x="1762125" y="762000"/>
          <a:ext cx="4667250" cy="1504950"/>
        </a:xfrm>
        <a:prstGeom prst="ribbon2">
          <a:avLst>
            <a:gd name="adj1" fmla="val 20016"/>
            <a:gd name="adj2" fmla="val 6632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/>
            <a:t>Service</a:t>
          </a:r>
          <a:r>
            <a:rPr lang="fr-FR" sz="3200" b="1" baseline="0"/>
            <a:t> au Personnel</a:t>
          </a:r>
          <a:endParaRPr lang="fr-FR" sz="3200" b="1"/>
        </a:p>
      </xdr:txBody>
    </xdr:sp>
    <xdr:clientData/>
  </xdr:twoCellAnchor>
  <xdr:twoCellAnchor>
    <xdr:from>
      <xdr:col>9</xdr:col>
      <xdr:colOff>733425</xdr:colOff>
      <xdr:row>14</xdr:row>
      <xdr:rowOff>1</xdr:rowOff>
    </xdr:from>
    <xdr:to>
      <xdr:col>11</xdr:col>
      <xdr:colOff>581025</xdr:colOff>
      <xdr:row>16</xdr:row>
      <xdr:rowOff>1</xdr:rowOff>
    </xdr:to>
    <xdr:sp macro="" textlink="">
      <xdr:nvSpPr>
        <xdr:cNvPr id="2" name="ZoneTexte 1"/>
        <xdr:cNvSpPr txBox="1"/>
      </xdr:nvSpPr>
      <xdr:spPr>
        <a:xfrm>
          <a:off x="7591425" y="2667001"/>
          <a:ext cx="13716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Reporting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14288</xdr:colOff>
      <xdr:row>15</xdr:row>
      <xdr:rowOff>188119</xdr:rowOff>
    </xdr:from>
    <xdr:to>
      <xdr:col>2</xdr:col>
      <xdr:colOff>511969</xdr:colOff>
      <xdr:row>17</xdr:row>
      <xdr:rowOff>95250</xdr:rowOff>
    </xdr:to>
    <xdr:sp macro="[0]!AfficheUserFormDeplacements" textlink="">
      <xdr:nvSpPr>
        <xdr:cNvPr id="2" name="ZoneTexte 1"/>
        <xdr:cNvSpPr txBox="1"/>
      </xdr:nvSpPr>
      <xdr:spPr>
        <a:xfrm>
          <a:off x="776288" y="4986338"/>
          <a:ext cx="1640681" cy="28813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Enregistrer</a:t>
          </a:r>
          <a:r>
            <a:rPr lang="fr-FR" sz="1100" baseline="0"/>
            <a:t> des données</a:t>
          </a:r>
          <a:endParaRPr lang="fr-FR" sz="1100"/>
        </a:p>
      </xdr:txBody>
    </xdr:sp>
    <xdr:clientData/>
  </xdr:twoCellAnchor>
  <xdr:twoCellAnchor editAs="absolute">
    <xdr:from>
      <xdr:col>2</xdr:col>
      <xdr:colOff>938892</xdr:colOff>
      <xdr:row>15</xdr:row>
      <xdr:rowOff>149678</xdr:rowOff>
    </xdr:from>
    <xdr:to>
      <xdr:col>4</xdr:col>
      <xdr:colOff>107496</xdr:colOff>
      <xdr:row>17</xdr:row>
      <xdr:rowOff>149678</xdr:rowOff>
    </xdr:to>
    <xdr:sp macro="[0]!SupprimerLigne" textlink="">
      <xdr:nvSpPr>
        <xdr:cNvPr id="3" name="ZoneTexte 2"/>
        <xdr:cNvSpPr txBox="1"/>
      </xdr:nvSpPr>
      <xdr:spPr>
        <a:xfrm>
          <a:off x="2843892" y="5361214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B20:N27" totalsRowShown="0" headerRowDxfId="20" dataDxfId="19">
  <autoFilter ref="B20:N27"/>
  <tableColumns count="13">
    <tableColumn id="1" name="Modèle" dataDxfId="18"/>
    <tableColumn id="2" name="Plaque" dataDxfId="17"/>
    <tableColumn id="3" name="Projet" dataDxfId="16"/>
    <tableColumn id="4" name="Numéro de Badge" dataDxfId="15"/>
    <tableColumn id="5" name="Conducteur" dataDxfId="14"/>
    <tableColumn id="6" name="Date de départ" dataDxfId="13"/>
    <tableColumn id="7" name="Temps d'utilisation (en jours)" dataDxfId="12"/>
    <tableColumn id="8" name="km départ" dataDxfId="11"/>
    <tableColumn id="9" name="km retour" dataDxfId="10"/>
    <tableColumn id="10" name="km parcourus" dataDxfId="9">
      <calculatedColumnFormula>Tableau2[[#This Row],[km retour]]-Tableau2[[#This Row],[km départ]]</calculatedColumnFormula>
    </tableColumn>
    <tableColumn id="11" name="Frais de carburant (en €)" dataDxfId="8"/>
    <tableColumn id="12" name="Frais péage" dataDxfId="7"/>
    <tableColumn id="13" name="Frais lavage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H2:K13" totalsRowShown="0" headerRowDxfId="5" dataDxfId="4">
  <autoFilter ref="H2:K13"/>
  <tableColumns count="4">
    <tableColumn id="1" name="Plaque" dataDxfId="3"/>
    <tableColumn id="2" name="Modèle" dataDxfId="2"/>
    <tableColumn id="3" name="Prochaine révision" dataDxfId="1"/>
    <tableColumn id="7" name="Colonne1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jouter-les-informations-d-un-userform-sur-les-lignes-vides-t74433.html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N1"/>
  <sheetViews>
    <sheetView workbookViewId="0">
      <selection activeCell="K9" sqref="K9"/>
    </sheetView>
  </sheetViews>
  <sheetFormatPr baseColWidth="10" defaultRowHeight="15"/>
  <sheetData>
    <row r="1" spans="14:14">
      <c r="N1" s="14" t="s">
        <v>21</v>
      </c>
    </row>
  </sheetData>
  <hyperlinks>
    <hyperlink ref="N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8" sqref="I8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"/>
  <sheetViews>
    <sheetView workbookViewId="0"/>
  </sheetViews>
  <sheetFormatPr baseColWidth="10" defaultRowHeight="15"/>
  <cols>
    <col min="1" max="1" width="27.140625" style="15" customWidth="1"/>
    <col min="2" max="2" width="16.85546875" style="15" customWidth="1"/>
    <col min="3" max="16384" width="11.42578125" style="15"/>
  </cols>
  <sheetData>
    <row r="1" spans="1:2" ht="45" customHeight="1">
      <c r="A1" s="16"/>
      <c r="B1" s="1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P27"/>
  <sheetViews>
    <sheetView tabSelected="1" topLeftCell="A13" zoomScale="70" zoomScaleNormal="70" workbookViewId="0">
      <selection activeCell="N36" sqref="N36"/>
    </sheetView>
  </sheetViews>
  <sheetFormatPr baseColWidth="10" defaultRowHeight="15"/>
  <cols>
    <col min="1" max="1" width="11.42578125" style="2"/>
    <col min="2" max="2" width="17.140625" style="2" customWidth="1"/>
    <col min="3" max="3" width="14.140625" style="2" customWidth="1"/>
    <col min="4" max="4" width="16.42578125" style="2" customWidth="1"/>
    <col min="5" max="5" width="19" style="2" customWidth="1"/>
    <col min="6" max="6" width="29.42578125" style="2" customWidth="1"/>
    <col min="7" max="7" width="16.28515625" style="2" customWidth="1"/>
    <col min="8" max="8" width="14.85546875" style="2" customWidth="1"/>
    <col min="9" max="9" width="19.28515625" style="2" customWidth="1"/>
    <col min="10" max="10" width="24.28515625" style="2" customWidth="1"/>
    <col min="11" max="11" width="17.85546875" style="2" customWidth="1"/>
    <col min="12" max="12" width="24.42578125" style="2" customWidth="1"/>
    <col min="13" max="13" width="19.7109375" style="2" customWidth="1"/>
    <col min="14" max="14" width="19.85546875" style="2" customWidth="1"/>
    <col min="15" max="15" width="16.5703125" style="2" customWidth="1"/>
    <col min="16" max="16384" width="11.42578125" style="2"/>
  </cols>
  <sheetData>
    <row r="1" spans="2:16">
      <c r="K1" s="23"/>
      <c r="L1" s="23"/>
      <c r="M1" s="23"/>
      <c r="N1" s="23"/>
      <c r="O1" s="23"/>
    </row>
    <row r="2" spans="2:16" ht="27.75" customHeight="1">
      <c r="H2" s="22" t="s">
        <v>10</v>
      </c>
      <c r="I2" s="22" t="s">
        <v>9</v>
      </c>
      <c r="J2" s="22" t="s">
        <v>23</v>
      </c>
      <c r="K2" s="32" t="s">
        <v>34</v>
      </c>
      <c r="L2" s="23"/>
      <c r="M2" s="26"/>
      <c r="N2" s="26"/>
      <c r="O2" s="26"/>
      <c r="P2" s="23"/>
    </row>
    <row r="3" spans="2:16" ht="37.5" customHeight="1">
      <c r="C3" s="25" t="s">
        <v>12</v>
      </c>
      <c r="D3" s="33" t="s">
        <v>26</v>
      </c>
      <c r="E3" s="34"/>
      <c r="H3" s="2" t="s">
        <v>26</v>
      </c>
      <c r="I3" s="2" t="s">
        <v>25</v>
      </c>
      <c r="J3" s="2">
        <v>30000</v>
      </c>
      <c r="K3" s="31"/>
      <c r="L3" s="23"/>
      <c r="M3" s="27"/>
      <c r="N3" s="27"/>
      <c r="O3" s="28"/>
      <c r="P3" s="23"/>
    </row>
    <row r="4" spans="2:16" ht="24.75" customHeight="1">
      <c r="H4" s="2" t="s">
        <v>29</v>
      </c>
      <c r="I4" s="2" t="s">
        <v>28</v>
      </c>
      <c r="J4" s="2">
        <v>50000</v>
      </c>
      <c r="K4" s="31"/>
      <c r="L4" s="23"/>
      <c r="M4" s="27"/>
      <c r="N4" s="27"/>
      <c r="O4" s="28"/>
      <c r="P4" s="23"/>
    </row>
    <row r="5" spans="2:16" ht="27" customHeight="1">
      <c r="B5" s="5" t="s">
        <v>13</v>
      </c>
      <c r="C5" s="17">
        <v>42231</v>
      </c>
      <c r="E5" s="4" t="s">
        <v>15</v>
      </c>
      <c r="F5" s="3"/>
      <c r="K5" s="31"/>
      <c r="L5" s="23"/>
      <c r="M5" s="28"/>
      <c r="N5" s="28"/>
      <c r="O5" s="28"/>
      <c r="P5" s="23"/>
    </row>
    <row r="6" spans="2:16" ht="29.25" customHeight="1">
      <c r="B6" s="4" t="s">
        <v>14</v>
      </c>
      <c r="C6" s="29">
        <v>42384</v>
      </c>
      <c r="E6" s="6" t="s">
        <v>16</v>
      </c>
      <c r="F6" s="7"/>
      <c r="K6" s="31"/>
      <c r="L6" s="23"/>
      <c r="M6" s="28"/>
      <c r="N6" s="28"/>
      <c r="O6" s="28"/>
      <c r="P6" s="23"/>
    </row>
    <row r="7" spans="2:16" ht="30" customHeight="1">
      <c r="D7" s="13"/>
      <c r="E7" s="4" t="s">
        <v>17</v>
      </c>
      <c r="F7" s="3"/>
      <c r="K7" s="31"/>
      <c r="L7" s="23"/>
      <c r="M7" s="28"/>
      <c r="N7" s="28"/>
      <c r="O7" s="28"/>
      <c r="P7" s="23"/>
    </row>
    <row r="8" spans="2:16" ht="33.75" customHeight="1">
      <c r="K8" s="31"/>
      <c r="L8" s="23"/>
      <c r="M8" s="28"/>
      <c r="N8" s="28"/>
      <c r="O8" s="28"/>
      <c r="P8" s="23"/>
    </row>
    <row r="9" spans="2:16" ht="32.25" customHeight="1">
      <c r="B9" s="1" t="s">
        <v>6</v>
      </c>
      <c r="C9" s="8">
        <f>SUMIFS(Tableau2[Frais de carburant (en €)],Tableau2[Date de départ],"&gt;="&amp;$C$5,Tableau2[Date de départ],"&lt;="&amp;$C$6,Tableau2[Plaque],$D$3)</f>
        <v>125</v>
      </c>
      <c r="E9" s="1" t="s">
        <v>23</v>
      </c>
      <c r="F9" s="3">
        <f>IF(ISBLANK(H3), " ",IF(ISNA(VLOOKUP(D3,TabRévision,3,FALSE)), "Code erroné", VLOOKUP(D3,TabRévision,3,FALSE)))</f>
        <v>30000</v>
      </c>
      <c r="K9" s="31"/>
      <c r="L9" s="23"/>
      <c r="M9" s="28"/>
      <c r="N9" s="28"/>
      <c r="O9" s="28"/>
      <c r="P9" s="23"/>
    </row>
    <row r="10" spans="2:16" ht="28.5" customHeight="1">
      <c r="B10" s="10" t="s">
        <v>18</v>
      </c>
      <c r="C10" s="11">
        <f>SUMIFS(Tableau2[Frais péage],Tableau2[Date de départ],"&gt;="&amp;$C$5,Tableau2[Date de départ],"&lt;="&amp;$C$6,Tableau2[Plaque],$D$3)</f>
        <v>42.5</v>
      </c>
      <c r="F10" s="20" t="str">
        <f>IF(F9-C12&lt;500, "Faire révision véhicule", " ")</f>
        <v xml:space="preserve"> </v>
      </c>
      <c r="K10" s="31"/>
      <c r="L10" s="23"/>
      <c r="M10" s="28"/>
      <c r="N10" s="28"/>
      <c r="O10" s="28"/>
      <c r="P10" s="23"/>
    </row>
    <row r="11" spans="2:16" ht="30" customHeight="1">
      <c r="B11" s="12" t="s">
        <v>19</v>
      </c>
      <c r="C11" s="9">
        <f>SUMIFS(Tableau2[Frais lavage],Tableau2[Date de départ],"&gt;="&amp;$C$5,Tableau2[Date de départ],"&lt;="&amp;$C$6,Tableau2[Plaque],$D$3)</f>
        <v>10</v>
      </c>
      <c r="D11" s="10" t="s">
        <v>20</v>
      </c>
      <c r="E11" s="11">
        <f>F5+F6+F7+C9+C10+C11</f>
        <v>177.5</v>
      </c>
      <c r="K11" s="31"/>
      <c r="L11" s="23"/>
      <c r="M11" s="23"/>
      <c r="N11" s="23"/>
      <c r="O11" s="23"/>
      <c r="P11" s="23"/>
    </row>
    <row r="12" spans="2:16" ht="33" customHeight="1">
      <c r="B12" s="10" t="s">
        <v>31</v>
      </c>
      <c r="C12" s="11">
        <f>SUMIFS(Tableau2[km parcourus],Tableau2[Date de départ],"&gt;="&amp;$C$5,Tableau2[Date de départ],"&lt;="&amp;$C$6,Tableau2[Plaque],$D$3)</f>
        <v>735</v>
      </c>
      <c r="D12" s="12" t="s">
        <v>33</v>
      </c>
      <c r="E12" s="24">
        <f>IF(ISERROR(E11/C12)," ",E11/C12)</f>
        <v>0.24149659863945577</v>
      </c>
      <c r="K12" s="31"/>
    </row>
    <row r="13" spans="2:16" ht="30.75" customHeight="1">
      <c r="K13" s="31"/>
    </row>
    <row r="20" spans="2:14" ht="30" customHeight="1">
      <c r="B20" s="1" t="s">
        <v>9</v>
      </c>
      <c r="C20" s="1" t="s">
        <v>10</v>
      </c>
      <c r="D20" s="1" t="s">
        <v>0</v>
      </c>
      <c r="E20" s="1" t="s">
        <v>1</v>
      </c>
      <c r="F20" s="1" t="s">
        <v>11</v>
      </c>
      <c r="G20" s="1" t="s">
        <v>2</v>
      </c>
      <c r="H20" s="1" t="s">
        <v>22</v>
      </c>
      <c r="I20" s="1" t="s">
        <v>3</v>
      </c>
      <c r="J20" s="1" t="s">
        <v>4</v>
      </c>
      <c r="K20" s="1" t="s">
        <v>5</v>
      </c>
      <c r="L20" s="1" t="s">
        <v>24</v>
      </c>
      <c r="M20" s="1" t="s">
        <v>7</v>
      </c>
      <c r="N20" s="1" t="s">
        <v>8</v>
      </c>
    </row>
    <row r="21" spans="2:14">
      <c r="B21" s="19" t="s">
        <v>25</v>
      </c>
      <c r="C21" s="19" t="s">
        <v>26</v>
      </c>
      <c r="D21" s="19">
        <v>201</v>
      </c>
      <c r="E21" s="19">
        <v>3022</v>
      </c>
      <c r="F21" s="19" t="s">
        <v>27</v>
      </c>
      <c r="G21" s="30">
        <v>42415</v>
      </c>
      <c r="H21" s="19">
        <v>2</v>
      </c>
      <c r="I21" s="19">
        <v>24012</v>
      </c>
      <c r="J21" s="19">
        <v>24530</v>
      </c>
      <c r="K21" s="19">
        <f>Tableau2[[#This Row],[km retour]]-Tableau2[[#This Row],[km départ]]</f>
        <v>518</v>
      </c>
      <c r="L21" s="19">
        <v>50</v>
      </c>
      <c r="M21" s="19">
        <v>18</v>
      </c>
      <c r="N21" s="19">
        <v>2</v>
      </c>
    </row>
    <row r="22" spans="2:14">
      <c r="B22" s="19" t="s">
        <v>28</v>
      </c>
      <c r="C22" s="19" t="s">
        <v>29</v>
      </c>
      <c r="D22" s="19">
        <v>423</v>
      </c>
      <c r="E22" s="19">
        <v>865</v>
      </c>
      <c r="F22" s="19" t="s">
        <v>30</v>
      </c>
      <c r="G22" s="30">
        <v>42333</v>
      </c>
      <c r="H22" s="19">
        <v>4</v>
      </c>
      <c r="I22" s="19">
        <v>30568</v>
      </c>
      <c r="J22" s="19">
        <v>31134</v>
      </c>
      <c r="K22" s="19">
        <f>Tableau2[[#This Row],[km retour]]-Tableau2[[#This Row],[km départ]]</f>
        <v>566</v>
      </c>
      <c r="L22" s="19">
        <v>54</v>
      </c>
      <c r="M22" s="19">
        <v>40</v>
      </c>
      <c r="N22" s="19">
        <v>0</v>
      </c>
    </row>
    <row r="23" spans="2:14">
      <c r="B23" s="18" t="s">
        <v>25</v>
      </c>
      <c r="C23" s="18" t="s">
        <v>26</v>
      </c>
      <c r="D23" s="18">
        <v>754</v>
      </c>
      <c r="E23" s="18">
        <v>123</v>
      </c>
      <c r="F23" s="18" t="s">
        <v>32</v>
      </c>
      <c r="G23" s="29">
        <v>42260</v>
      </c>
      <c r="H23" s="18">
        <v>4.5</v>
      </c>
      <c r="I23" s="18">
        <v>23865</v>
      </c>
      <c r="J23" s="18">
        <v>24012</v>
      </c>
      <c r="K23" s="21">
        <f>Tableau2[[#This Row],[km retour]]-Tableau2[[#This Row],[km départ]]</f>
        <v>147</v>
      </c>
      <c r="L23" s="18">
        <v>25</v>
      </c>
      <c r="M23" s="18">
        <v>8.5</v>
      </c>
      <c r="N23" s="18">
        <v>2</v>
      </c>
    </row>
    <row r="24" spans="2:14">
      <c r="B24" s="18" t="s">
        <v>35</v>
      </c>
      <c r="C24" s="18" t="s">
        <v>26</v>
      </c>
      <c r="D24" s="18">
        <v>754</v>
      </c>
      <c r="E24" s="18">
        <v>123</v>
      </c>
      <c r="F24" s="18" t="s">
        <v>32</v>
      </c>
      <c r="G24" s="29">
        <v>42261</v>
      </c>
      <c r="H24" s="18">
        <v>4.5</v>
      </c>
      <c r="I24" s="18">
        <v>23865</v>
      </c>
      <c r="J24" s="18">
        <v>24012</v>
      </c>
      <c r="K24" s="21">
        <f>Tableau2[[#This Row],[km retour]]-Tableau2[[#This Row],[km départ]]</f>
        <v>147</v>
      </c>
      <c r="L24" s="18">
        <v>25</v>
      </c>
      <c r="M24" s="18">
        <v>8.5</v>
      </c>
      <c r="N24" s="18">
        <v>2</v>
      </c>
    </row>
    <row r="25" spans="2:14">
      <c r="B25" s="18" t="s">
        <v>36</v>
      </c>
      <c r="C25" s="18" t="s">
        <v>26</v>
      </c>
      <c r="D25" s="18">
        <v>754</v>
      </c>
      <c r="E25" s="18">
        <v>123</v>
      </c>
      <c r="F25" s="18" t="s">
        <v>32</v>
      </c>
      <c r="G25" s="29">
        <v>42262</v>
      </c>
      <c r="H25" s="18">
        <v>4.5</v>
      </c>
      <c r="I25" s="18">
        <v>23865</v>
      </c>
      <c r="J25" s="18">
        <v>24012</v>
      </c>
      <c r="K25" s="21">
        <f>Tableau2[[#This Row],[km retour]]-Tableau2[[#This Row],[km départ]]</f>
        <v>147</v>
      </c>
      <c r="L25" s="18">
        <v>25</v>
      </c>
      <c r="M25" s="18">
        <v>8.5</v>
      </c>
      <c r="N25" s="18">
        <v>2</v>
      </c>
    </row>
    <row r="26" spans="2:14">
      <c r="B26" s="18" t="s">
        <v>37</v>
      </c>
      <c r="C26" s="18" t="s">
        <v>26</v>
      </c>
      <c r="D26" s="18">
        <v>754</v>
      </c>
      <c r="E26" s="18">
        <v>123</v>
      </c>
      <c r="F26" s="18" t="s">
        <v>32</v>
      </c>
      <c r="G26" s="29">
        <v>42263</v>
      </c>
      <c r="H26" s="18">
        <v>4.5</v>
      </c>
      <c r="I26" s="18">
        <v>23865</v>
      </c>
      <c r="J26" s="18">
        <v>24012</v>
      </c>
      <c r="K26" s="21">
        <f>Tableau2[[#This Row],[km retour]]-Tableau2[[#This Row],[km départ]]</f>
        <v>147</v>
      </c>
      <c r="L26" s="18">
        <v>25</v>
      </c>
      <c r="M26" s="18">
        <v>8.5</v>
      </c>
      <c r="N26" s="18">
        <v>2</v>
      </c>
    </row>
    <row r="27" spans="2:14">
      <c r="B27" s="18" t="s">
        <v>38</v>
      </c>
      <c r="C27" s="18" t="s">
        <v>26</v>
      </c>
      <c r="D27" s="18">
        <v>754</v>
      </c>
      <c r="E27" s="18">
        <v>123</v>
      </c>
      <c r="F27" s="18" t="s">
        <v>32</v>
      </c>
      <c r="G27" s="29">
        <v>42264</v>
      </c>
      <c r="H27" s="18">
        <v>4.5</v>
      </c>
      <c r="I27" s="18">
        <v>23865</v>
      </c>
      <c r="J27" s="18">
        <v>24012</v>
      </c>
      <c r="K27" s="21">
        <f>Tableau2[[#This Row],[km retour]]-Tableau2[[#This Row],[km départ]]</f>
        <v>147</v>
      </c>
      <c r="L27" s="18">
        <v>25</v>
      </c>
      <c r="M27" s="18">
        <v>8.5</v>
      </c>
      <c r="N27" s="18">
        <v>2</v>
      </c>
    </row>
  </sheetData>
  <mergeCells count="1">
    <mergeCell ref="D3:E3"/>
  </mergeCells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Acceuil</vt:lpstr>
      <vt:lpstr>Installation</vt:lpstr>
      <vt:lpstr>Téléphonie</vt:lpstr>
      <vt:lpstr>Services d'impression</vt:lpstr>
      <vt:lpstr>Prêt de matériel</vt:lpstr>
      <vt:lpstr>Déplacements</vt:lpstr>
      <vt:lpstr>Reporting</vt:lpstr>
      <vt:lpstr>Datededepart</vt:lpstr>
      <vt:lpstr>Plaque</vt:lpstr>
      <vt:lpstr>Déplacements!TabDéplacements</vt:lpstr>
      <vt:lpstr>Déplacements!TabRévision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Pollesel Mathias</dc:creator>
  <cp:lastModifiedBy>gmb</cp:lastModifiedBy>
  <dcterms:created xsi:type="dcterms:W3CDTF">2016-02-13T18:08:31Z</dcterms:created>
  <dcterms:modified xsi:type="dcterms:W3CDTF">2016-03-12T12:30:02Z</dcterms:modified>
</cp:coreProperties>
</file>