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25" windowHeight="8670"/>
  </bookViews>
  <sheets>
    <sheet name="devis" sheetId="1" r:id="rId1"/>
    <sheet name="BD" sheetId="6" r:id="rId2"/>
  </sheets>
  <definedNames>
    <definedName name="articles">BD!$A$1:$A$28</definedName>
    <definedName name="des">BD!$C$2:$C$31</definedName>
    <definedName name="design">BD!$C$2:$D$31</definedName>
    <definedName name="designation">BD!$C$1:$D$31</definedName>
    <definedName name="_xlnm.Print_Titles" localSheetId="0">devis!$1:$14</definedName>
    <definedName name="pieces">OFFSET(BD!$G$2,,,COUNTA(BD!$G:$G)-1)</definedName>
    <definedName name="_xlnm.Print_Area" localSheetId="0">devis!$A$1:$D$69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9" i="1" l="1"/>
  <c r="C59" i="1"/>
  <c r="C57" i="1"/>
  <c r="D57" i="1" s="1"/>
  <c r="C55" i="1"/>
  <c r="D55" i="1" s="1"/>
  <c r="C54" i="1"/>
  <c r="D54" i="1" s="1"/>
  <c r="C53" i="1"/>
  <c r="D53" i="1" s="1"/>
  <c r="C50" i="1"/>
  <c r="D50" i="1" s="1"/>
  <c r="C49" i="1"/>
  <c r="D49" i="1" s="1"/>
  <c r="C48" i="1"/>
  <c r="D48" i="1" s="1"/>
  <c r="C44" i="1"/>
  <c r="D44" i="1" s="1"/>
  <c r="C43" i="1"/>
  <c r="D43" i="1" s="1"/>
  <c r="C42" i="1"/>
  <c r="D42" i="1" s="1"/>
  <c r="C39" i="1"/>
  <c r="D39" i="1" s="1"/>
  <c r="C38" i="1"/>
  <c r="D38" i="1" s="1"/>
  <c r="C34" i="1"/>
  <c r="D34" i="1" s="1"/>
  <c r="C33" i="1"/>
  <c r="D33" i="1" s="1"/>
  <c r="C32" i="1"/>
  <c r="D32" i="1" s="1"/>
  <c r="C31" i="1"/>
  <c r="D31" i="1" s="1"/>
  <c r="C26" i="1"/>
  <c r="D26" i="1" s="1"/>
  <c r="C25" i="1"/>
  <c r="D25" i="1" s="1"/>
  <c r="C24" i="1"/>
  <c r="D24" i="1" s="1"/>
  <c r="C52" i="1"/>
  <c r="D52" i="1" s="1"/>
  <c r="C36" i="1"/>
  <c r="D36" i="1" s="1"/>
  <c r="C47" i="1"/>
  <c r="D47" i="1" s="1"/>
  <c r="C46" i="1"/>
  <c r="D46" i="1" s="1"/>
  <c r="C29" i="1"/>
  <c r="D29" i="1" s="1"/>
  <c r="C22" i="1"/>
  <c r="D22" i="1" s="1"/>
  <c r="C21" i="1"/>
  <c r="D21" i="1" s="1"/>
  <c r="C20" i="1"/>
  <c r="D20" i="1" s="1"/>
  <c r="C17" i="1"/>
  <c r="D17" i="1" s="1"/>
  <c r="A11" i="1"/>
  <c r="B11" i="1"/>
  <c r="C11" i="1"/>
  <c r="C30" i="1" l="1"/>
  <c r="D30" i="1" s="1"/>
  <c r="C28" i="1"/>
  <c r="D28" i="1" s="1"/>
  <c r="C37" i="1"/>
  <c r="D37" i="1" s="1"/>
  <c r="C58" i="1"/>
  <c r="D58" i="1" s="1"/>
  <c r="C41" i="1"/>
  <c r="D41" i="1" s="1"/>
  <c r="C23" i="1"/>
  <c r="D23" i="1" s="1"/>
  <c r="C18" i="1"/>
  <c r="D18" i="1" s="1"/>
  <c r="D62" i="1" l="1"/>
  <c r="A63" i="1" s="1"/>
</calcChain>
</file>

<file path=xl/sharedStrings.xml><?xml version="1.0" encoding="utf-8"?>
<sst xmlns="http://schemas.openxmlformats.org/spreadsheetml/2006/main" count="115" uniqueCount="63">
  <si>
    <t xml:space="preserve">Désignation </t>
  </si>
  <si>
    <t>Quantité</t>
  </si>
  <si>
    <t>Prix Unitaire</t>
  </si>
  <si>
    <t>Date</t>
  </si>
  <si>
    <t>Code Client</t>
  </si>
  <si>
    <t>MONTANT HT</t>
  </si>
  <si>
    <t>L'entreprise</t>
  </si>
  <si>
    <t>Devis valable 1 mois.</t>
  </si>
  <si>
    <t>Le client (précédé de "lu et approuvé")</t>
  </si>
  <si>
    <t>Prise de courant 16A 2P+T</t>
  </si>
  <si>
    <t>CHAMBRE 1</t>
  </si>
  <si>
    <t>CHAMBRE 2</t>
  </si>
  <si>
    <t>WC</t>
  </si>
  <si>
    <t>CUISINE</t>
  </si>
  <si>
    <t>Circuit spécialisé prise 16A 2P+T Lave Linge</t>
  </si>
  <si>
    <t>Circuit spécialisé prise 16A 2P+T Sèche Linge</t>
  </si>
  <si>
    <t>Fourniture et pose d'un tableau électrique sur GTL.</t>
  </si>
  <si>
    <t>Fourniture et pose d'un disjoncteur de branchement monophasé 30/60A</t>
  </si>
  <si>
    <t>Fourniture et pose d'un radiateur 2000W .</t>
  </si>
  <si>
    <t>Prise de courant 16A 2P+T.</t>
  </si>
  <si>
    <t>Prise TV.</t>
  </si>
  <si>
    <t>Alimentation radiateur (sortie de câble).</t>
  </si>
  <si>
    <t>Fourniture et pose d'un radiateur 1500W.</t>
  </si>
  <si>
    <t>Eclairage simple allumage sur 1 point centre DCL + ampoule 60W.</t>
  </si>
  <si>
    <t>Eclairage Va-et-vient sur 2 points centres DCL + ampoule 60W.</t>
  </si>
  <si>
    <t>Liaison equipotentielle secondaire.</t>
  </si>
  <si>
    <t>Alimentation Sèche-serviette (sortie de câble).</t>
  </si>
  <si>
    <t>Fourniture et pose d'un Sèche-serviette 750W.</t>
  </si>
  <si>
    <t>Alimentation pour poêle à granule (sortie de câble).</t>
  </si>
  <si>
    <t>Fourniture et pose radiateur 750W.</t>
  </si>
  <si>
    <t>Prise de courant 16A 2P+T (dont Hotte).</t>
  </si>
  <si>
    <t>Circuit spécialisé prise 16A 2P+T Lave Vaisselle.</t>
  </si>
  <si>
    <t>Circuit spécialisé 20A four (sortie de câble).</t>
  </si>
  <si>
    <t>Circuit spécialisé 32A Plaques de cuisson (sortie de câble).</t>
  </si>
  <si>
    <t>Eclairage Simple allumage sur 2 appliques côté jardin (hublot).</t>
  </si>
  <si>
    <t>Eclairage Simple allumage sur 2 appliques côté cuisine (hublot).</t>
  </si>
  <si>
    <t>Fourniture et pose d'un câble d'alimentation 3G16.</t>
  </si>
  <si>
    <t>Contrôle/Remplacement sonnette.</t>
  </si>
  <si>
    <t>Liason equipotentielle Principale + Contrôle Prise de Terre.</t>
  </si>
  <si>
    <t>Circuit spécialisé 20A Chauffe-eau électrique.</t>
  </si>
  <si>
    <t>VMC 4 points d'aspiration (Salle de bain, WC, Cellier, Cuisine)</t>
  </si>
  <si>
    <t>Forfait encastrement/scellement gaines et appareillages.</t>
  </si>
  <si>
    <r>
      <rPr>
        <b/>
        <sz val="9"/>
        <color theme="1"/>
        <rFont val="Calibri"/>
        <scheme val="minor"/>
      </rPr>
      <t>Total HT</t>
    </r>
    <r>
      <rPr>
        <b/>
        <sz val="8"/>
        <color theme="1"/>
        <rFont val="Calibri"/>
        <scheme val="minor"/>
      </rPr>
      <t xml:space="preserve">
TVA non applicable, art. 293B du CGI</t>
    </r>
  </si>
  <si>
    <t>Eclairage 3 Boutons poussoirs sur 2 points centres DCL + ampoules 60W.</t>
  </si>
  <si>
    <t>TECHNIQUE ENERGIE ()</t>
  </si>
  <si>
    <t>Adresse</t>
  </si>
  <si>
    <t>VILLE</t>
  </si>
  <si>
    <t xml:space="preserve">email: </t>
  </si>
  <si>
    <t xml:space="preserve">SIRET: </t>
  </si>
  <si>
    <t>Portable:</t>
  </si>
  <si>
    <t>prix ht</t>
  </si>
  <si>
    <t>designation</t>
  </si>
  <si>
    <t>pieces</t>
  </si>
  <si>
    <t>SALON</t>
  </si>
  <si>
    <t>CHAMBRE 3</t>
  </si>
  <si>
    <t>2/ 35% après la pose des appareillages.
3/ 15% restants à la livraison du chantier.
Conditions de démarrage: Devis + Conditions de réalisation signés.</t>
  </si>
  <si>
    <t>Echéancier:</t>
  </si>
  <si>
    <t>Hall d'entrée</t>
  </si>
  <si>
    <t>Salle à manger</t>
  </si>
  <si>
    <t>Salle de bain</t>
  </si>
  <si>
    <t>Salle d'eau</t>
  </si>
  <si>
    <t>CHAMBRE 4</t>
  </si>
  <si>
    <t>Couloir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</si>
</sst>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€&quot;"/>
    <numFmt numFmtId="165" formatCode="&quot;Devis n°&quot;General"/>
    <numFmt numFmtId="166" formatCode="&quot;1/ 50% à la commande soit &quot;#,###.00\ &quot;€&quot;"/>
  </numFmts>
  <fonts count="17">
    <font>
      <sz val="11"/>
      <color theme="1"/>
      <name val="Calibri"/>
      <family val="2"/>
      <scheme val="minor"/>
    </font>
    <font>
      <sz val="14"/>
      <color rgb="FF0248AE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Browallia New"/>
      <family val="2"/>
    </font>
    <font>
      <b/>
      <u/>
      <sz val="10"/>
      <color theme="1"/>
      <name val="Browallia New"/>
      <family val="2"/>
    </font>
    <font>
      <b/>
      <sz val="10"/>
      <color theme="1"/>
      <name val="Browallia New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u/>
      <sz val="10"/>
      <color theme="1"/>
      <name val="Calibri"/>
      <scheme val="minor"/>
    </font>
    <font>
      <b/>
      <sz val="8"/>
      <color theme="1"/>
      <name val="Calibri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9F791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3AA31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59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9">
    <xf numFmtId="0" fontId="0" fillId="0" borderId="0" xfId="0"/>
    <xf numFmtId="0" fontId="0" fillId="2" borderId="1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2" fillId="0" borderId="0" xfId="0" applyFont="1" applyFill="1" applyBorder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/>
    <xf numFmtId="0" fontId="0" fillId="0" borderId="0" xfId="0" applyBorder="1"/>
    <xf numFmtId="0" fontId="14" fillId="0" borderId="0" xfId="0" applyFont="1" applyFill="1" applyBorder="1" applyAlignment="1">
      <alignment wrapText="1"/>
    </xf>
    <xf numFmtId="0" fontId="14" fillId="0" borderId="0" xfId="0" applyFont="1" applyFill="1" applyBorder="1"/>
    <xf numFmtId="0" fontId="1" fillId="5" borderId="0" xfId="0" applyFont="1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left"/>
    </xf>
    <xf numFmtId="14" fontId="0" fillId="5" borderId="3" xfId="0" applyNumberFormat="1" applyFill="1" applyBorder="1" applyAlignment="1">
      <alignment horizontal="center"/>
    </xf>
    <xf numFmtId="0" fontId="0" fillId="5" borderId="7" xfId="0" applyFill="1" applyBorder="1"/>
    <xf numFmtId="0" fontId="0" fillId="5" borderId="2" xfId="0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0" fillId="5" borderId="0" xfId="0" applyFill="1" applyBorder="1"/>
    <xf numFmtId="0" fontId="15" fillId="5" borderId="15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wrapText="1"/>
    </xf>
    <xf numFmtId="0" fontId="6" fillId="5" borderId="0" xfId="0" applyFont="1" applyFill="1" applyBorder="1" applyAlignment="1">
      <alignment horizontal="center"/>
    </xf>
    <xf numFmtId="3" fontId="6" fillId="5" borderId="0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12" fillId="5" borderId="0" xfId="0" applyFont="1" applyFill="1"/>
    <xf numFmtId="0" fontId="3" fillId="4" borderId="0" xfId="0" applyFont="1" applyFill="1" applyBorder="1" applyAlignment="1">
      <alignment horizontal="centerContinuous"/>
    </xf>
    <xf numFmtId="0" fontId="3" fillId="4" borderId="13" xfId="0" applyFont="1" applyFill="1" applyBorder="1" applyAlignment="1">
      <alignment horizontal="centerContinuous"/>
    </xf>
    <xf numFmtId="0" fontId="3" fillId="4" borderId="12" xfId="0" applyFont="1" applyFill="1" applyBorder="1" applyAlignment="1">
      <alignment horizontal="centerContinuous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6" borderId="12" xfId="0" applyFont="1" applyFill="1" applyBorder="1" applyAlignment="1"/>
    <xf numFmtId="0" fontId="3" fillId="6" borderId="0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left" vertical="center" wrapText="1"/>
    </xf>
    <xf numFmtId="166" fontId="16" fillId="5" borderId="14" xfId="0" applyNumberFormat="1" applyFont="1" applyFill="1" applyBorder="1" applyAlignment="1">
      <alignment horizontal="left" vertical="center" wrapText="1"/>
    </xf>
    <xf numFmtId="165" fontId="0" fillId="5" borderId="4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6" fillId="5" borderId="14" xfId="0" applyFont="1" applyFill="1" applyBorder="1" applyAlignment="1">
      <alignment horizontal="left" vertical="top" wrapText="1"/>
    </xf>
    <xf numFmtId="0" fontId="16" fillId="5" borderId="11" xfId="0" applyFont="1" applyFill="1" applyBorder="1" applyAlignment="1">
      <alignment horizontal="left" vertical="top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164" fontId="13" fillId="5" borderId="7" xfId="0" applyNumberFormat="1" applyFont="1" applyFill="1" applyBorder="1" applyAlignment="1">
      <alignment horizontal="center" vertical="center"/>
    </xf>
    <xf numFmtId="164" fontId="13" fillId="5" borderId="14" xfId="0" applyNumberFormat="1" applyFont="1" applyFill="1" applyBorder="1" applyAlignment="1">
      <alignment horizontal="center" vertical="center"/>
    </xf>
    <xf numFmtId="164" fontId="13" fillId="5" borderId="11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7" borderId="0" xfId="0" applyFill="1"/>
  </cellXfs>
  <cellStyles count="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Normal" xfId="0" builtinId="0"/>
  </cellStyles>
  <dxfs count="0"/>
  <tableStyles count="0" defaultTableStyle="TableStyleMedium9" defaultPivotStyle="PivotStyleLight16"/>
  <colors>
    <mruColors>
      <color rgb="FF3AA313"/>
      <color rgb="FF33CCFF"/>
      <color rgb="FF0361EB"/>
      <color rgb="FFF9F791"/>
      <color rgb="FFE9F2BE"/>
      <color rgb="FF0248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6</xdr:row>
      <xdr:rowOff>47625</xdr:rowOff>
    </xdr:from>
    <xdr:to>
      <xdr:col>0</xdr:col>
      <xdr:colOff>2228850</xdr:colOff>
      <xdr:row>10</xdr:row>
      <xdr:rowOff>10362</xdr:rowOff>
    </xdr:to>
    <xdr:pic>
      <xdr:nvPicPr>
        <xdr:cNvPr id="3" name="Image 2" descr="test tri 5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190625"/>
          <a:ext cx="2209800" cy="724737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9525</xdr:rowOff>
    </xdr:from>
    <xdr:to>
      <xdr:col>3</xdr:col>
      <xdr:colOff>869950</xdr:colOff>
      <xdr:row>9</xdr:row>
      <xdr:rowOff>3175</xdr:rowOff>
    </xdr:to>
    <xdr:sp macro="" textlink="">
      <xdr:nvSpPr>
        <xdr:cNvPr id="6" name="Rectangle à coins arrondis 5"/>
        <xdr:cNvSpPr/>
      </xdr:nvSpPr>
      <xdr:spPr>
        <a:xfrm>
          <a:off x="3594100" y="771525"/>
          <a:ext cx="2520950" cy="1060450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6350</xdr:rowOff>
    </xdr:from>
    <xdr:to>
      <xdr:col>4</xdr:col>
      <xdr:colOff>0</xdr:colOff>
      <xdr:row>3</xdr:row>
      <xdr:rowOff>3175</xdr:rowOff>
    </xdr:to>
    <xdr:sp macro="" textlink="">
      <xdr:nvSpPr>
        <xdr:cNvPr id="12" name="Rectangle à coins arrondis 11"/>
        <xdr:cNvSpPr/>
      </xdr:nvSpPr>
      <xdr:spPr>
        <a:xfrm>
          <a:off x="3886200" y="6350"/>
          <a:ext cx="2286000" cy="615950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19050</xdr:colOff>
      <xdr:row>11</xdr:row>
      <xdr:rowOff>19050</xdr:rowOff>
    </xdr:from>
    <xdr:to>
      <xdr:col>4</xdr:col>
      <xdr:colOff>28575</xdr:colOff>
      <xdr:row>11</xdr:row>
      <xdr:rowOff>1390650</xdr:rowOff>
    </xdr:to>
    <xdr:sp macro="" textlink="">
      <xdr:nvSpPr>
        <xdr:cNvPr id="2" name="ZoneTexte 1"/>
        <xdr:cNvSpPr txBox="1"/>
      </xdr:nvSpPr>
      <xdr:spPr>
        <a:xfrm>
          <a:off x="19050" y="2162175"/>
          <a:ext cx="6181725" cy="1371600"/>
        </a:xfrm>
        <a:prstGeom prst="round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1" u="sng" baseline="0"/>
            <a:t>Descriptif des travaux:</a:t>
          </a:r>
        </a:p>
        <a:p>
          <a:r>
            <a:rPr lang="fr-FR" sz="900"/>
            <a:t>Mise en sécurité électrique d'un appartement de type F4 selon la NFC-15 100. A la demande du client, la mise aux normes ne couvrira pas la partie « réseau de communication ».</a:t>
          </a:r>
        </a:p>
        <a:p>
          <a:r>
            <a:rPr lang="fr-FR" sz="900"/>
            <a:t>L'appareillage proposé est de la marque Schneider Electric, de la gamme Odace Styl Blanc.</a:t>
          </a:r>
        </a:p>
        <a:p>
          <a:r>
            <a:rPr lang="fr-FR" sz="900"/>
            <a:t>La GTL et le tableau sont de la marque Legrand, de la gamme Drivia.</a:t>
          </a:r>
        </a:p>
        <a:p>
          <a:r>
            <a:rPr lang="fr-FR" sz="900"/>
            <a:t>Les radiateurs sont des panneaux rayonnants de la marque Thermor, de la gamme Amadeus 2.</a:t>
          </a:r>
        </a:p>
        <a:p>
          <a:r>
            <a:rPr lang="fr-FR" sz="900"/>
            <a:t>Le sèche-serviette est de la marque Thermor, de la gamme Corsaire Galbé.</a:t>
          </a:r>
        </a:p>
        <a:p>
          <a:r>
            <a:rPr lang="fr-FR" sz="900"/>
            <a:t>Fiches Produits disponibles en Annexes.</a:t>
          </a:r>
        </a:p>
      </xdr:txBody>
    </xdr:sp>
    <xdr:clientData/>
  </xdr:twoCellAnchor>
  <xdr:twoCellAnchor editAs="absolute">
    <xdr:from>
      <xdr:col>5</xdr:col>
      <xdr:colOff>219074</xdr:colOff>
      <xdr:row>8</xdr:row>
      <xdr:rowOff>76200</xdr:rowOff>
    </xdr:from>
    <xdr:to>
      <xdr:col>8</xdr:col>
      <xdr:colOff>219075</xdr:colOff>
      <xdr:row>11</xdr:row>
      <xdr:rowOff>142875</xdr:rowOff>
    </xdr:to>
    <xdr:sp macro="" textlink="">
      <xdr:nvSpPr>
        <xdr:cNvPr id="7" name="Rectangle à coins arrondis 6"/>
        <xdr:cNvSpPr/>
      </xdr:nvSpPr>
      <xdr:spPr>
        <a:xfrm>
          <a:off x="6600824" y="1647825"/>
          <a:ext cx="2286001" cy="5619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CTRL j pour ajouter ligne</a:t>
          </a:r>
        </a:p>
        <a:p>
          <a:pPr algn="ctr"/>
          <a:r>
            <a:rPr lang="fr-FR" sz="1200"/>
            <a:t>CTRL m pour ajoutr pièce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9"/>
  <sheetViews>
    <sheetView tabSelected="1" zoomScaleNormal="100" workbookViewId="0">
      <selection activeCell="H22" sqref="H22"/>
    </sheetView>
  </sheetViews>
  <sheetFormatPr baseColWidth="10" defaultColWidth="11.42578125" defaultRowHeight="15"/>
  <cols>
    <col min="1" max="1" width="58.28515625" style="11" bestFit="1" customWidth="1"/>
    <col min="2" max="3" width="11.42578125" style="11"/>
    <col min="4" max="4" width="11.42578125" style="11" customWidth="1"/>
    <col min="5" max="5" width="3.140625" style="11" customWidth="1"/>
    <col min="6" max="16384" width="11.42578125" style="11"/>
  </cols>
  <sheetData>
    <row r="1" spans="1:4" ht="18.75">
      <c r="A1" s="10" t="s">
        <v>44</v>
      </c>
      <c r="B1" s="37">
        <v>1</v>
      </c>
      <c r="C1" s="37"/>
      <c r="D1" s="37"/>
    </row>
    <row r="2" spans="1:4">
      <c r="A2" s="12" t="s">
        <v>45</v>
      </c>
      <c r="B2" s="2" t="s">
        <v>3</v>
      </c>
      <c r="C2" s="1"/>
      <c r="D2" s="3" t="s">
        <v>4</v>
      </c>
    </row>
    <row r="3" spans="1:4">
      <c r="A3" s="12" t="s">
        <v>46</v>
      </c>
      <c r="B3" s="13"/>
      <c r="C3" s="14"/>
      <c r="D3" s="15"/>
    </row>
    <row r="4" spans="1:4">
      <c r="A4" s="12" t="s">
        <v>49</v>
      </c>
    </row>
    <row r="5" spans="1:4">
      <c r="A5" s="12" t="s">
        <v>47</v>
      </c>
    </row>
    <row r="6" spans="1:4">
      <c r="A6" s="12" t="s">
        <v>48</v>
      </c>
      <c r="B6" s="38"/>
      <c r="C6" s="38"/>
      <c r="D6" s="38"/>
    </row>
    <row r="7" spans="1:4">
      <c r="B7" s="38"/>
      <c r="C7" s="38"/>
      <c r="D7" s="38"/>
    </row>
    <row r="8" spans="1:4">
      <c r="B8" s="38"/>
      <c r="C8" s="38"/>
      <c r="D8" s="38"/>
    </row>
    <row r="11" spans="1:4" ht="9" customHeight="1">
      <c r="A11" s="55" t="str">
        <f>IFERROR(VLOOKUP(#REF!,BD!$C$2:$D$31,2,FALSE),"")</f>
        <v/>
      </c>
      <c r="B11" s="55" t="str">
        <f>IFERROR(VLOOKUP(#REF!,BD!$C$2:$D$31,2,FALSE),"")</f>
        <v/>
      </c>
      <c r="C11" s="55" t="str">
        <f>IFERROR(VLOOKUP(A11,BD!$C$2:$D$31,2,FALSE),"")</f>
        <v/>
      </c>
    </row>
    <row r="12" spans="1:4" ht="110.25" customHeight="1">
      <c r="A12" s="56"/>
      <c r="B12" s="57"/>
      <c r="C12" s="57"/>
      <c r="D12" s="57"/>
    </row>
    <row r="13" spans="1:4" ht="8.25" customHeight="1"/>
    <row r="14" spans="1:4">
      <c r="A14" s="29" t="s">
        <v>0</v>
      </c>
      <c r="B14" s="30" t="s">
        <v>1</v>
      </c>
      <c r="C14" s="30" t="s">
        <v>2</v>
      </c>
      <c r="D14" s="31" t="s">
        <v>5</v>
      </c>
    </row>
    <row r="16" spans="1:4">
      <c r="A16" s="28" t="s">
        <v>57</v>
      </c>
      <c r="B16" s="26"/>
      <c r="C16" s="26"/>
      <c r="D16" s="27"/>
    </row>
    <row r="17" spans="1:4">
      <c r="A17" s="32" t="s">
        <v>21</v>
      </c>
      <c r="B17" s="33"/>
      <c r="C17" s="33">
        <f>IFERROR(VLOOKUP(A17,BD!$C$2:$D$31,2,FALSE),"")</f>
        <v>55</v>
      </c>
      <c r="D17" s="34">
        <f>IFERROR(C17*B17,"")</f>
        <v>0</v>
      </c>
    </row>
    <row r="18" spans="1:4">
      <c r="A18" s="32"/>
      <c r="B18" s="33"/>
      <c r="C18" s="33" t="str">
        <f>IFERROR(VLOOKUP(A18,BD!$C$2:$D$31,2,FALSE),"")</f>
        <v/>
      </c>
      <c r="D18" s="34" t="str">
        <f>IFERROR(C18*B18,"")</f>
        <v/>
      </c>
    </row>
    <row r="19" spans="1:4">
      <c r="A19" s="28" t="s">
        <v>13</v>
      </c>
      <c r="B19" s="26"/>
      <c r="C19" s="26"/>
      <c r="D19" s="27"/>
    </row>
    <row r="20" spans="1:4">
      <c r="A20" s="32" t="s">
        <v>28</v>
      </c>
      <c r="B20" s="33"/>
      <c r="C20" s="33">
        <f>IFERROR(VLOOKUP(A20,BD!$C$2:$D$31,2,FALSE),"")</f>
        <v>55</v>
      </c>
      <c r="D20" s="34">
        <f>IFERROR(C20*B20,"")</f>
        <v>0</v>
      </c>
    </row>
    <row r="21" spans="1:4">
      <c r="A21" s="32" t="s">
        <v>21</v>
      </c>
      <c r="B21" s="33"/>
      <c r="C21" s="33">
        <f>IFERROR(VLOOKUP(A21,BD!$C$2:$D$31,2,FALSE),"")</f>
        <v>55</v>
      </c>
      <c r="D21" s="34">
        <f>IFERROR(C21*B21,"")</f>
        <v>0</v>
      </c>
    </row>
    <row r="22" spans="1:4">
      <c r="A22" s="32" t="s">
        <v>18</v>
      </c>
      <c r="B22" s="33"/>
      <c r="C22" s="33">
        <f>IFERROR(VLOOKUP(A22,BD!$C$2:$D$31,2,FALSE),"")</f>
        <v>319</v>
      </c>
      <c r="D22" s="34">
        <f>IFERROR(C22*B22,"")</f>
        <v>0</v>
      </c>
    </row>
    <row r="23" spans="1:4">
      <c r="A23" s="32" t="s">
        <v>28</v>
      </c>
      <c r="B23" s="33">
        <v>10</v>
      </c>
      <c r="C23" s="33">
        <f>IFERROR(VLOOKUP(A23,BD!$C$2:$D$31,2,FALSE),"")</f>
        <v>55</v>
      </c>
      <c r="D23" s="34">
        <f>IFERROR(C23*B23,"")</f>
        <v>550</v>
      </c>
    </row>
    <row r="24" spans="1:4">
      <c r="A24" s="32"/>
      <c r="B24" s="33"/>
      <c r="C24" s="33" t="str">
        <f>IFERROR(VLOOKUP(A24,BD!$C$2:$D$31,2,FALSE),"")</f>
        <v/>
      </c>
      <c r="D24" s="34" t="str">
        <f>IFERROR(C24*B24,"")</f>
        <v/>
      </c>
    </row>
    <row r="25" spans="1:4">
      <c r="A25" s="32"/>
      <c r="B25" s="33"/>
      <c r="C25" s="33" t="str">
        <f>IFERROR(VLOOKUP(A25,BD!$C$2:$D$31,2,FALSE),"")</f>
        <v/>
      </c>
      <c r="D25" s="34" t="str">
        <f>IFERROR(C25*B25,"")</f>
        <v/>
      </c>
    </row>
    <row r="26" spans="1:4">
      <c r="A26" s="32"/>
      <c r="B26" s="33"/>
      <c r="C26" s="33" t="str">
        <f>IFERROR(VLOOKUP(A26,BD!$C$2:$D$31,2,FALSE),"")</f>
        <v/>
      </c>
      <c r="D26" s="34" t="str">
        <f>IFERROR(C26*B26,"")</f>
        <v/>
      </c>
    </row>
    <row r="27" spans="1:4">
      <c r="A27" s="28" t="s">
        <v>53</v>
      </c>
      <c r="B27" s="26"/>
      <c r="C27" s="26"/>
      <c r="D27" s="27"/>
    </row>
    <row r="28" spans="1:4">
      <c r="A28" s="32" t="s">
        <v>18</v>
      </c>
      <c r="B28" s="33">
        <v>20</v>
      </c>
      <c r="C28" s="33">
        <f>IFERROR(VLOOKUP(A28,BD!$C$2:$D$31,2,FALSE),"")</f>
        <v>319</v>
      </c>
      <c r="D28" s="34">
        <f>IFERROR(C28*B28,"")</f>
        <v>6380</v>
      </c>
    </row>
    <row r="29" spans="1:4">
      <c r="A29" s="32" t="s">
        <v>19</v>
      </c>
      <c r="B29" s="33"/>
      <c r="C29" s="33">
        <f>IFERROR(VLOOKUP(A29,BD!$C$2:$D$31,2,FALSE),"")</f>
        <v>65</v>
      </c>
      <c r="D29" s="34">
        <f>IFERROR(C29*B29,"")</f>
        <v>0</v>
      </c>
    </row>
    <row r="30" spans="1:4">
      <c r="A30" s="32" t="s">
        <v>28</v>
      </c>
      <c r="B30" s="33">
        <v>2</v>
      </c>
      <c r="C30" s="33">
        <f>IFERROR(VLOOKUP(A30,BD!$C$2:$D$31,2,FALSE),"")</f>
        <v>55</v>
      </c>
      <c r="D30" s="34">
        <f>IFERROR(C30*B30,"")</f>
        <v>110</v>
      </c>
    </row>
    <row r="31" spans="1:4">
      <c r="A31" s="32"/>
      <c r="B31" s="33"/>
      <c r="C31" s="33" t="str">
        <f>IFERROR(VLOOKUP(A31,BD!$C$2:$D$31,2,FALSE),"")</f>
        <v/>
      </c>
      <c r="D31" s="34" t="str">
        <f>IFERROR(C31*B31,"")</f>
        <v/>
      </c>
    </row>
    <row r="32" spans="1:4">
      <c r="A32" s="32"/>
      <c r="B32" s="33"/>
      <c r="C32" s="33" t="str">
        <f>IFERROR(VLOOKUP(A32,BD!$C$2:$D$31,2,FALSE),"")</f>
        <v/>
      </c>
      <c r="D32" s="34" t="str">
        <f>IFERROR(C32*B32,"")</f>
        <v/>
      </c>
    </row>
    <row r="33" spans="1:4">
      <c r="A33" s="32"/>
      <c r="B33" s="33"/>
      <c r="C33" s="33" t="str">
        <f>IFERROR(VLOOKUP(A33,BD!$C$2:$D$31,2,FALSE),"")</f>
        <v/>
      </c>
      <c r="D33" s="34" t="str">
        <f>IFERROR(C33*B33,"")</f>
        <v/>
      </c>
    </row>
    <row r="34" spans="1:4">
      <c r="A34" s="32"/>
      <c r="B34" s="33"/>
      <c r="C34" s="33" t="str">
        <f>IFERROR(VLOOKUP(A34,BD!$C$2:$D$31,2,FALSE),"")</f>
        <v/>
      </c>
      <c r="D34" s="34" t="str">
        <f>IFERROR(C34*B34,"")</f>
        <v/>
      </c>
    </row>
    <row r="35" spans="1:4">
      <c r="A35" s="28" t="s">
        <v>58</v>
      </c>
      <c r="B35" s="26"/>
      <c r="C35" s="26"/>
      <c r="D35" s="27"/>
    </row>
    <row r="36" spans="1:4">
      <c r="A36" s="32" t="s">
        <v>20</v>
      </c>
      <c r="B36" s="33"/>
      <c r="C36" s="33">
        <f>IFERROR(VLOOKUP(A36,BD!$C$2:$D$31,2,FALSE),"")</f>
        <v>67</v>
      </c>
      <c r="D36" s="34">
        <f>IFERROR(C36*B36,"")</f>
        <v>0</v>
      </c>
    </row>
    <row r="37" spans="1:4">
      <c r="A37" s="32" t="s">
        <v>23</v>
      </c>
      <c r="B37" s="33">
        <v>30</v>
      </c>
      <c r="C37" s="33">
        <f>IFERROR(VLOOKUP(A37,BD!$C$2:$D$31,2,FALSE),"")</f>
        <v>79</v>
      </c>
      <c r="D37" s="34">
        <f>IFERROR(C37*B37,"")</f>
        <v>2370</v>
      </c>
    </row>
    <row r="38" spans="1:4">
      <c r="A38" s="32"/>
      <c r="B38" s="33"/>
      <c r="C38" s="33" t="str">
        <f>IFERROR(VLOOKUP(A38,BD!$C$2:$D$31,2,FALSE),"")</f>
        <v/>
      </c>
      <c r="D38" s="34" t="str">
        <f>IFERROR(C38*B38,"")</f>
        <v/>
      </c>
    </row>
    <row r="39" spans="1:4">
      <c r="A39" s="32"/>
      <c r="B39" s="33"/>
      <c r="C39" s="33" t="str">
        <f>IFERROR(VLOOKUP(A39,BD!$C$2:$D$31,2,FALSE),"")</f>
        <v/>
      </c>
      <c r="D39" s="34" t="str">
        <f>IFERROR(C39*B39,"")</f>
        <v/>
      </c>
    </row>
    <row r="40" spans="1:4">
      <c r="A40" s="28" t="s">
        <v>59</v>
      </c>
      <c r="B40" s="26"/>
      <c r="C40" s="26"/>
      <c r="D40" s="27"/>
    </row>
    <row r="41" spans="1:4">
      <c r="A41" s="32" t="s">
        <v>19</v>
      </c>
      <c r="B41" s="33">
        <v>2</v>
      </c>
      <c r="C41" s="33">
        <f>IFERROR(VLOOKUP(A41,BD!$C$2:$D$31,2,FALSE),"")</f>
        <v>65</v>
      </c>
      <c r="D41" s="34">
        <f>IFERROR(C41*B41,"")</f>
        <v>130</v>
      </c>
    </row>
    <row r="42" spans="1:4">
      <c r="A42" s="32"/>
      <c r="B42" s="33"/>
      <c r="C42" s="33" t="str">
        <f>IFERROR(VLOOKUP(A42,BD!$C$2:$D$31,2,FALSE),"")</f>
        <v/>
      </c>
      <c r="D42" s="34" t="str">
        <f>IFERROR(C42*B42,"")</f>
        <v/>
      </c>
    </row>
    <row r="43" spans="1:4">
      <c r="A43" s="32"/>
      <c r="B43" s="33"/>
      <c r="C43" s="33" t="str">
        <f>IFERROR(VLOOKUP(A43,BD!$C$2:$D$31,2,FALSE),"")</f>
        <v/>
      </c>
      <c r="D43" s="34" t="str">
        <f>IFERROR(C43*B43,"")</f>
        <v/>
      </c>
    </row>
    <row r="44" spans="1:4">
      <c r="A44" s="32"/>
      <c r="B44" s="33"/>
      <c r="C44" s="33" t="str">
        <f>IFERROR(VLOOKUP(A44,BD!$C$2:$D$31,2,FALSE),"")</f>
        <v/>
      </c>
      <c r="D44" s="34" t="str">
        <f>IFERROR(C44*B44,"")</f>
        <v/>
      </c>
    </row>
    <row r="45" spans="1:4">
      <c r="A45" s="26" t="s">
        <v>57</v>
      </c>
      <c r="B45" s="26"/>
      <c r="C45" s="26"/>
      <c r="D45" s="27"/>
    </row>
    <row r="46" spans="1:4">
      <c r="A46" s="32" t="s">
        <v>23</v>
      </c>
      <c r="B46" s="33"/>
      <c r="C46" s="33">
        <f>IFERROR(VLOOKUP(A46,BD!$C$2:$D$31,2,FALSE),"")</f>
        <v>79</v>
      </c>
      <c r="D46" s="34">
        <f>IFERROR(C46*B46,"")</f>
        <v>0</v>
      </c>
    </row>
    <row r="47" spans="1:4">
      <c r="A47" s="32" t="s">
        <v>27</v>
      </c>
      <c r="B47" s="33"/>
      <c r="C47" s="33">
        <f>IFERROR(VLOOKUP(A47,BD!$C$2:$D$31,2,FALSE),"")</f>
        <v>356</v>
      </c>
      <c r="D47" s="34">
        <f>IFERROR(C47*B47,"")</f>
        <v>0</v>
      </c>
    </row>
    <row r="48" spans="1:4">
      <c r="A48" s="32"/>
      <c r="B48" s="33"/>
      <c r="C48" s="33" t="str">
        <f>IFERROR(VLOOKUP(A48,BD!$C$2:$D$31,2,FALSE),"")</f>
        <v/>
      </c>
      <c r="D48" s="34" t="str">
        <f>IFERROR(C48*B48,"")</f>
        <v/>
      </c>
    </row>
    <row r="49" spans="1:4">
      <c r="A49" s="32"/>
      <c r="B49" s="33"/>
      <c r="C49" s="33" t="str">
        <f>IFERROR(VLOOKUP(A49,BD!$C$2:$D$31,2,FALSE),"")</f>
        <v/>
      </c>
      <c r="D49" s="34" t="str">
        <f>IFERROR(C49*B49,"")</f>
        <v/>
      </c>
    </row>
    <row r="50" spans="1:4">
      <c r="A50" s="32"/>
      <c r="B50" s="33"/>
      <c r="C50" s="33" t="str">
        <f>IFERROR(VLOOKUP(A50,BD!$C$2:$D$31,2,FALSE),"")</f>
        <v/>
      </c>
      <c r="D50" s="34" t="str">
        <f>IFERROR(C50*B50,"")</f>
        <v/>
      </c>
    </row>
    <row r="51" spans="1:4">
      <c r="A51" s="26" t="s">
        <v>12</v>
      </c>
      <c r="B51" s="26"/>
      <c r="C51" s="26"/>
      <c r="D51" s="27"/>
    </row>
    <row r="52" spans="1:4">
      <c r="A52" s="32" t="s">
        <v>23</v>
      </c>
      <c r="B52" s="33"/>
      <c r="C52" s="33">
        <f>IFERROR(VLOOKUP(A52,BD!$C$2:$D$31,2,FALSE),"")</f>
        <v>79</v>
      </c>
      <c r="D52" s="34">
        <f>IFERROR(C52*B52,"")</f>
        <v>0</v>
      </c>
    </row>
    <row r="53" spans="1:4">
      <c r="A53" s="32"/>
      <c r="B53" s="33"/>
      <c r="C53" s="33" t="str">
        <f>IFERROR(VLOOKUP(A53,BD!$C$2:$D$31,2,FALSE),"")</f>
        <v/>
      </c>
      <c r="D53" s="34" t="str">
        <f>IFERROR(C53*B53,"")</f>
        <v/>
      </c>
    </row>
    <row r="54" spans="1:4">
      <c r="A54" s="32"/>
      <c r="B54" s="33"/>
      <c r="C54" s="33" t="str">
        <f>IFERROR(VLOOKUP(A54,BD!$C$2:$D$31,2,FALSE),"")</f>
        <v/>
      </c>
      <c r="D54" s="34" t="str">
        <f>IFERROR(C54*B54,"")</f>
        <v/>
      </c>
    </row>
    <row r="55" spans="1:4">
      <c r="A55" s="32"/>
      <c r="B55" s="33"/>
      <c r="C55" s="33" t="str">
        <f>IFERROR(VLOOKUP(A55,BD!$C$2:$D$31,2,FALSE),"")</f>
        <v/>
      </c>
      <c r="D55" s="34" t="str">
        <f>IFERROR(C55*B55,"")</f>
        <v/>
      </c>
    </row>
    <row r="56" spans="1:4">
      <c r="A56" s="26" t="s">
        <v>10</v>
      </c>
      <c r="B56" s="26"/>
      <c r="C56" s="26"/>
      <c r="D56" s="27"/>
    </row>
    <row r="57" spans="1:4">
      <c r="A57" s="32" t="s">
        <v>18</v>
      </c>
      <c r="B57" s="33"/>
      <c r="C57" s="33">
        <f>IFERROR(VLOOKUP(A57,BD!$C$2:$D$31,2,FALSE),"")</f>
        <v>319</v>
      </c>
      <c r="D57" s="34">
        <f>IFERROR(C57*B57,"")</f>
        <v>0</v>
      </c>
    </row>
    <row r="58" spans="1:4">
      <c r="A58" s="32" t="s">
        <v>20</v>
      </c>
      <c r="B58" s="33">
        <v>1</v>
      </c>
      <c r="C58" s="33">
        <f>IFERROR(VLOOKUP(A58,BD!$C$2:$D$31,2,FALSE),"")</f>
        <v>67</v>
      </c>
      <c r="D58" s="34">
        <f>IFERROR(C58*B58,"")</f>
        <v>67</v>
      </c>
    </row>
    <row r="59" spans="1:4">
      <c r="A59" s="32"/>
      <c r="B59" s="33"/>
      <c r="C59" s="33" t="str">
        <f>IFERROR(VLOOKUP(A59,BD!$C$2:$D$31,2,FALSE),"")</f>
        <v/>
      </c>
      <c r="D59" s="34" t="str">
        <f>IFERROR(C59*B59,"")</f>
        <v/>
      </c>
    </row>
    <row r="60" spans="1:4" s="17" customFormat="1" ht="11.25" customHeight="1">
      <c r="A60" s="32"/>
      <c r="B60" s="16"/>
      <c r="C60" s="16"/>
      <c r="D60" s="16"/>
    </row>
    <row r="61" spans="1:4" s="17" customFormat="1" ht="11.25" customHeight="1">
      <c r="A61" s="18"/>
      <c r="B61" s="19"/>
      <c r="C61" s="19"/>
      <c r="D61" s="19"/>
    </row>
    <row r="62" spans="1:4" s="17" customFormat="1" ht="11.25" customHeight="1">
      <c r="A62" s="35" t="s">
        <v>56</v>
      </c>
      <c r="B62" s="46" t="s">
        <v>42</v>
      </c>
      <c r="C62" s="47"/>
      <c r="D62" s="52">
        <f>SUM($D$16:D60)</f>
        <v>9607</v>
      </c>
    </row>
    <row r="63" spans="1:4" ht="17.25" customHeight="1">
      <c r="A63" s="36">
        <f>+D62*50%</f>
        <v>4803.5</v>
      </c>
      <c r="B63" s="48"/>
      <c r="C63" s="49"/>
      <c r="D63" s="53"/>
    </row>
    <row r="64" spans="1:4">
      <c r="A64" s="44" t="s">
        <v>55</v>
      </c>
      <c r="B64" s="48"/>
      <c r="C64" s="49"/>
      <c r="D64" s="53"/>
    </row>
    <row r="65" spans="1:4" ht="21.75" customHeight="1">
      <c r="A65" s="45"/>
      <c r="B65" s="50"/>
      <c r="C65" s="51"/>
      <c r="D65" s="54"/>
    </row>
    <row r="66" spans="1:4">
      <c r="A66" s="20"/>
      <c r="B66" s="21"/>
      <c r="C66" s="21"/>
      <c r="D66" s="22"/>
    </row>
    <row r="67" spans="1:4">
      <c r="A67" s="23" t="s">
        <v>8</v>
      </c>
      <c r="B67" s="39" t="s">
        <v>6</v>
      </c>
      <c r="C67" s="40"/>
      <c r="D67" s="40"/>
    </row>
    <row r="68" spans="1:4" ht="60" customHeight="1">
      <c r="A68" s="24"/>
      <c r="B68" s="41"/>
      <c r="C68" s="42"/>
      <c r="D68" s="43"/>
    </row>
    <row r="69" spans="1:4">
      <c r="A69" s="25" t="s">
        <v>7</v>
      </c>
    </row>
  </sheetData>
  <mergeCells count="10">
    <mergeCell ref="B67:D67"/>
    <mergeCell ref="B68:D68"/>
    <mergeCell ref="A64:A65"/>
    <mergeCell ref="B62:C65"/>
    <mergeCell ref="D62:D65"/>
    <mergeCell ref="B1:D1"/>
    <mergeCell ref="B6:D6"/>
    <mergeCell ref="B7:D7"/>
    <mergeCell ref="B8:D8"/>
    <mergeCell ref="A12:D12"/>
  </mergeCells>
  <phoneticPr fontId="7" type="noConversion"/>
  <dataValidations count="2">
    <dataValidation type="list" allowBlank="1" showInputMessage="1" showErrorMessage="1" sqref="A17:A18 A52:A55 A20:A26 A28:A34 A36:A39 A41:A44 A46:A50 A57:A58 A60 A59">
      <formula1>des</formula1>
    </dataValidation>
    <dataValidation type="list" allowBlank="1" showInputMessage="1" showErrorMessage="1" sqref="A16 A19 A27 A35 A40 A56">
      <formula1>pieces</formula1>
    </dataValidation>
  </dataValidations>
  <pageMargins left="0.31496062992125984" right="0.31496062992125984" top="0.39370078740157483" bottom="0.55118110236220474" header="0.11811023622047245" footer="0.11811023622047245"/>
  <pageSetup paperSize="9" orientation="portrait" verticalDpi="300" r:id="rId1"/>
  <headerFooter>
    <oddFooter>&amp;C&amp;P/&amp;N</oddFooter>
  </headerFooter>
  <rowBreaks count="1" manualBreakCount="1">
    <brk id="44" max="3" man="1"/>
  </rowBreaks>
  <ignoredErrors>
    <ignoredError sqref="A6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BD!$C$2:$C$7</xm:f>
          </x14:formula1>
          <xm:sqref>D60</xm:sqref>
        </x14:dataValidation>
        <x14:dataValidation type="list" allowBlank="1" showInputMessage="1" showErrorMessage="1">
          <x14:formula1>
            <xm:f>BD!$G$2:$G$7</xm:f>
          </x14:formula1>
          <xm:sqref>A45</xm:sqref>
        </x14:dataValidation>
        <x14:dataValidation type="list" allowBlank="1" showInputMessage="1" showErrorMessage="1">
          <x14:formula1>
            <xm:f>BD!$G$2:$G$13</xm:f>
          </x14:formula1>
          <xm:sqref>A51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A20" sqref="A20"/>
    </sheetView>
  </sheetViews>
  <sheetFormatPr baseColWidth="10" defaultColWidth="9.140625" defaultRowHeight="15"/>
  <cols>
    <col min="1" max="1" width="66.7109375" style="7" customWidth="1"/>
    <col min="3" max="3" width="66" bestFit="1" customWidth="1"/>
    <col min="7" max="7" width="11.140625" bestFit="1" customWidth="1"/>
  </cols>
  <sheetData>
    <row r="1" spans="1:7">
      <c r="A1" s="4" t="s">
        <v>21</v>
      </c>
      <c r="C1" s="58" t="s">
        <v>51</v>
      </c>
      <c r="D1" s="58" t="s">
        <v>50</v>
      </c>
      <c r="G1" s="58" t="s">
        <v>52</v>
      </c>
    </row>
    <row r="2" spans="1:7">
      <c r="A2" s="4" t="s">
        <v>26</v>
      </c>
      <c r="C2" t="s">
        <v>28</v>
      </c>
      <c r="D2">
        <v>55</v>
      </c>
      <c r="G2" t="s">
        <v>57</v>
      </c>
    </row>
    <row r="3" spans="1:7">
      <c r="A3" s="4" t="s">
        <v>39</v>
      </c>
      <c r="C3" t="s">
        <v>21</v>
      </c>
      <c r="D3">
        <v>55</v>
      </c>
      <c r="G3" t="s">
        <v>13</v>
      </c>
    </row>
    <row r="4" spans="1:7">
      <c r="A4" s="4" t="s">
        <v>32</v>
      </c>
      <c r="C4" t="s">
        <v>18</v>
      </c>
      <c r="D4">
        <v>319</v>
      </c>
      <c r="G4" t="s">
        <v>53</v>
      </c>
    </row>
    <row r="5" spans="1:7">
      <c r="A5" s="4" t="s">
        <v>33</v>
      </c>
      <c r="C5" t="s">
        <v>24</v>
      </c>
      <c r="D5">
        <v>105</v>
      </c>
      <c r="G5" t="s">
        <v>58</v>
      </c>
    </row>
    <row r="6" spans="1:7">
      <c r="A6" s="4" t="s">
        <v>14</v>
      </c>
      <c r="C6" t="s">
        <v>19</v>
      </c>
      <c r="D6">
        <v>65</v>
      </c>
      <c r="G6" t="s">
        <v>59</v>
      </c>
    </row>
    <row r="7" spans="1:7">
      <c r="A7" s="4" t="s">
        <v>31</v>
      </c>
      <c r="C7" t="s">
        <v>20</v>
      </c>
      <c r="D7">
        <v>67</v>
      </c>
      <c r="G7" t="s">
        <v>60</v>
      </c>
    </row>
    <row r="8" spans="1:7">
      <c r="A8" s="4" t="s">
        <v>15</v>
      </c>
      <c r="C8" t="s">
        <v>22</v>
      </c>
      <c r="D8">
        <v>291</v>
      </c>
      <c r="G8" t="s">
        <v>12</v>
      </c>
    </row>
    <row r="9" spans="1:7">
      <c r="A9" s="4" t="s">
        <v>37</v>
      </c>
      <c r="C9" t="s">
        <v>23</v>
      </c>
      <c r="D9">
        <v>79</v>
      </c>
      <c r="G9" t="s">
        <v>10</v>
      </c>
    </row>
    <row r="10" spans="1:7">
      <c r="A10" s="8" t="s">
        <v>43</v>
      </c>
      <c r="C10" t="s">
        <v>9</v>
      </c>
      <c r="D10">
        <v>65</v>
      </c>
      <c r="G10" t="s">
        <v>11</v>
      </c>
    </row>
    <row r="11" spans="1:7">
      <c r="A11" s="6" t="s">
        <v>23</v>
      </c>
      <c r="C11" t="s">
        <v>26</v>
      </c>
      <c r="D11">
        <v>55</v>
      </c>
      <c r="G11" t="s">
        <v>54</v>
      </c>
    </row>
    <row r="12" spans="1:7">
      <c r="A12" s="9" t="s">
        <v>35</v>
      </c>
      <c r="C12" t="s">
        <v>27</v>
      </c>
      <c r="D12">
        <v>356</v>
      </c>
      <c r="G12" t="s">
        <v>61</v>
      </c>
    </row>
    <row r="13" spans="1:7">
      <c r="A13" s="4" t="s">
        <v>34</v>
      </c>
      <c r="C13" t="s">
        <v>25</v>
      </c>
      <c r="D13">
        <v>75</v>
      </c>
      <c r="G13" t="s">
        <v>62</v>
      </c>
    </row>
    <row r="14" spans="1:7">
      <c r="A14" s="4" t="s">
        <v>24</v>
      </c>
      <c r="C14" t="s">
        <v>43</v>
      </c>
      <c r="D14">
        <v>115</v>
      </c>
    </row>
    <row r="15" spans="1:7">
      <c r="A15" s="4" t="s">
        <v>41</v>
      </c>
      <c r="C15" t="s">
        <v>29</v>
      </c>
      <c r="D15">
        <v>263</v>
      </c>
    </row>
    <row r="16" spans="1:7">
      <c r="A16" s="5" t="s">
        <v>36</v>
      </c>
      <c r="C16" t="s">
        <v>14</v>
      </c>
      <c r="D16">
        <v>90</v>
      </c>
    </row>
    <row r="17" spans="1:4">
      <c r="A17" s="5" t="s">
        <v>17</v>
      </c>
      <c r="C17" t="s">
        <v>15</v>
      </c>
      <c r="D17">
        <v>90</v>
      </c>
    </row>
    <row r="18" spans="1:4">
      <c r="A18" s="4" t="s">
        <v>22</v>
      </c>
      <c r="C18" t="s">
        <v>39</v>
      </c>
      <c r="D18">
        <v>90</v>
      </c>
    </row>
    <row r="19" spans="1:4">
      <c r="A19" s="4" t="s">
        <v>22</v>
      </c>
      <c r="C19" t="s">
        <v>30</v>
      </c>
      <c r="D19">
        <v>65</v>
      </c>
    </row>
    <row r="20" spans="1:4">
      <c r="A20" s="4" t="s">
        <v>18</v>
      </c>
      <c r="C20" t="s">
        <v>33</v>
      </c>
      <c r="D20">
        <v>120</v>
      </c>
    </row>
    <row r="21" spans="1:4">
      <c r="A21" s="4" t="s">
        <v>27</v>
      </c>
      <c r="C21" t="s">
        <v>31</v>
      </c>
      <c r="D21">
        <v>90</v>
      </c>
    </row>
    <row r="22" spans="1:4">
      <c r="A22" s="4" t="s">
        <v>16</v>
      </c>
      <c r="C22" t="s">
        <v>32</v>
      </c>
      <c r="D22">
        <v>90</v>
      </c>
    </row>
    <row r="23" spans="1:4">
      <c r="A23" s="4" t="s">
        <v>29</v>
      </c>
      <c r="C23" t="s">
        <v>34</v>
      </c>
      <c r="D23">
        <v>89</v>
      </c>
    </row>
    <row r="24" spans="1:4">
      <c r="A24" s="4" t="s">
        <v>25</v>
      </c>
      <c r="C24" t="s">
        <v>35</v>
      </c>
      <c r="D24">
        <v>89</v>
      </c>
    </row>
    <row r="25" spans="1:4">
      <c r="A25" s="4" t="s">
        <v>38</v>
      </c>
      <c r="C25" t="s">
        <v>40</v>
      </c>
      <c r="D25">
        <v>350</v>
      </c>
    </row>
    <row r="26" spans="1:4">
      <c r="A26" s="4" t="s">
        <v>19</v>
      </c>
      <c r="C26" t="s">
        <v>41</v>
      </c>
      <c r="D26">
        <v>650</v>
      </c>
    </row>
    <row r="27" spans="1:4">
      <c r="A27" s="4" t="s">
        <v>20</v>
      </c>
      <c r="C27" t="s">
        <v>37</v>
      </c>
      <c r="D27">
        <v>85</v>
      </c>
    </row>
    <row r="28" spans="1:4">
      <c r="A28" s="4" t="s">
        <v>40</v>
      </c>
      <c r="C28" t="s">
        <v>16</v>
      </c>
      <c r="D28">
        <v>1180</v>
      </c>
    </row>
    <row r="29" spans="1:4">
      <c r="C29" t="s">
        <v>17</v>
      </c>
      <c r="D29">
        <v>161</v>
      </c>
    </row>
    <row r="30" spans="1:4">
      <c r="C30" t="s">
        <v>36</v>
      </c>
      <c r="D30">
        <v>173</v>
      </c>
    </row>
    <row r="31" spans="1:4">
      <c r="C31" t="s">
        <v>38</v>
      </c>
      <c r="D31">
        <v>80</v>
      </c>
    </row>
  </sheetData>
  <sortState ref="A1:A42">
    <sortCondition ref="A1:A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devis</vt:lpstr>
      <vt:lpstr>BD</vt:lpstr>
      <vt:lpstr>articles</vt:lpstr>
      <vt:lpstr>des</vt:lpstr>
      <vt:lpstr>design</vt:lpstr>
      <vt:lpstr>designation</vt:lpstr>
      <vt:lpstr>devis!Impression_des_titres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rototo</dc:creator>
  <cp:lastModifiedBy>Guy Blancher</cp:lastModifiedBy>
  <cp:lastPrinted>2018-05-03T16:48:15Z</cp:lastPrinted>
  <dcterms:created xsi:type="dcterms:W3CDTF">2015-04-01T08:17:18Z</dcterms:created>
  <dcterms:modified xsi:type="dcterms:W3CDTF">2018-05-03T16:51:02Z</dcterms:modified>
</cp:coreProperties>
</file>