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fileSharing userName="Guy Blancher" reservationPassword="88DC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4615" windowHeight="10260" tabRatio="718" activeTab="8"/>
  </bookViews>
  <sheets>
    <sheet name="Accue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  <sheet name="Datas" sheetId="36" r:id="rId9"/>
  </sheets>
  <definedNames>
    <definedName name="_xlnm._FilterDatabase" localSheetId="7" hidden="1">Consultation!$B$7:$L$19</definedName>
    <definedName name="_xlnm._FilterDatabase" localSheetId="1" hidden="1">Rapport!#REF!</definedName>
    <definedName name="_xlnm._FilterDatabase" localSheetId="3" hidden="1">'Suivi client'!$B$7:$L$13</definedName>
    <definedName name="_xlnm.Criteria" localSheetId="7">Consultation!$B$3:$F$4</definedName>
    <definedName name="_xlnm.Criteria" localSheetId="3">'Suivi client'!$B$3:$F$4</definedName>
    <definedName name="dreamsservices">Tableau5[PRESTATION]</definedName>
    <definedName name="_xlnm.Extract" localSheetId="7">Consultation!#REF!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ations">OFFSET(Datas!$C$2,,,COUNTA(Datas!$C:$C)-1)</definedName>
    <definedName name="Prestdreamservice">Tableau5[]</definedName>
    <definedName name="segmentation">#REF!</definedName>
  </definedNames>
  <calcPr calcId="162913"/>
  <pivotCaches>
    <pivotCache cacheId="0" r:id="rId10"/>
  </pivotCaches>
</workbook>
</file>

<file path=xl/calcChain.xml><?xml version="1.0" encoding="utf-8"?>
<calcChain xmlns="http://schemas.openxmlformats.org/spreadsheetml/2006/main">
  <c r="G8" i="33" l="1"/>
  <c r="G7" i="33"/>
  <c r="H7" i="33" s="1"/>
  <c r="G4" i="33"/>
  <c r="H4" i="33" s="1"/>
  <c r="G3" i="33"/>
  <c r="K19" i="31" l="1"/>
  <c r="I19" i="31"/>
  <c r="H19" i="31"/>
  <c r="K18" i="31"/>
  <c r="I18" i="31"/>
  <c r="H18" i="31"/>
  <c r="K17" i="31"/>
  <c r="I17" i="31"/>
  <c r="H17" i="31"/>
  <c r="K16" i="31"/>
  <c r="I16" i="31"/>
  <c r="H16" i="31"/>
  <c r="K15" i="31"/>
  <c r="I15" i="31"/>
  <c r="H15" i="31"/>
  <c r="K14" i="31"/>
  <c r="I14" i="31"/>
  <c r="H14" i="31"/>
  <c r="H13" i="31"/>
  <c r="H12" i="31"/>
  <c r="H11" i="31"/>
  <c r="H10" i="31"/>
  <c r="H9" i="31"/>
  <c r="H8" i="31"/>
  <c r="G13" i="33"/>
  <c r="H13" i="33" s="1"/>
  <c r="J13" i="33" s="1"/>
  <c r="G12" i="33"/>
  <c r="H12" i="33" s="1"/>
  <c r="G11" i="33"/>
  <c r="I11" i="31" s="1"/>
  <c r="G10" i="33"/>
  <c r="H10" i="33" s="1"/>
  <c r="J10" i="33" s="1"/>
  <c r="G9" i="33"/>
  <c r="H9" i="33" s="1"/>
  <c r="H8" i="33"/>
  <c r="J8" i="33" s="1"/>
  <c r="J7" i="33"/>
  <c r="G6" i="33"/>
  <c r="H6" i="33" s="1"/>
  <c r="J6" i="33" s="1"/>
  <c r="G5" i="33"/>
  <c r="H5" i="33" s="1"/>
  <c r="J5" i="33" s="1"/>
  <c r="J4" i="33"/>
  <c r="H3" i="33"/>
  <c r="J3" i="33" s="1"/>
  <c r="G2" i="33"/>
  <c r="H11" i="33" l="1"/>
  <c r="J11" i="33" s="1"/>
  <c r="H2" i="33"/>
  <c r="J2" i="33" s="1"/>
  <c r="K12" i="31"/>
  <c r="K8" i="31"/>
  <c r="K13" i="31"/>
  <c r="J9" i="33"/>
  <c r="K9" i="31"/>
  <c r="I9" i="31"/>
  <c r="K10" i="31"/>
  <c r="I13" i="31"/>
  <c r="I8" i="31"/>
  <c r="I10" i="31"/>
  <c r="I12" i="31"/>
  <c r="D4" i="36"/>
  <c r="K11" i="31" l="1"/>
  <c r="D2" i="36"/>
  <c r="C10" i="1" l="1"/>
  <c r="E20" i="1"/>
  <c r="E21" i="1"/>
  <c r="E22" i="1"/>
  <c r="E23" i="1"/>
  <c r="E24" i="1"/>
  <c r="E25" i="1"/>
  <c r="E26" i="1"/>
  <c r="E27" i="1"/>
  <c r="E28" i="1"/>
  <c r="E29" i="1"/>
  <c r="D6" i="1"/>
  <c r="B10" i="1" s="1"/>
  <c r="B31" i="1" l="1"/>
  <c r="F33" i="1" l="1"/>
</calcChain>
</file>

<file path=xl/sharedStrings.xml><?xml version="1.0" encoding="utf-8"?>
<sst xmlns="http://schemas.openxmlformats.org/spreadsheetml/2006/main" count="368" uniqueCount="131">
  <si>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</si>
  <si>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</si>
  <si>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</si>
  <si>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</si>
  <si>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</si>
  <si>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</si>
  <si>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</si>
  <si>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</si>
  <si>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</si>
  <si>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</si>
  <si>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</si>
  <si>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</si>
  <si>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</si>
  <si>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</si>
  <si>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</si>
  <si>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</si>
  <si>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</si>
  <si>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</si>
  <si>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</si>
  <si>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</si>
  <si>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</si>
  <si>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</si>
  <si>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</si>
  <si>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</si>
  <si>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</si>
  <si>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</si>
  <si>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</si>
  <si>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</si>
  <si>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</si>
  <si>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</si>
  <si>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</si>
  <si>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</si>
  <si>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</si>
  <si>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</si>
  <si>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</si>
  <si>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</si>
  <si>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</si>
  <si>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</si>
  <si>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</si>
  <si>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</si>
  <si>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</si>
  <si>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</si>
  <si>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</si>
  <si>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</si>
  <si>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</si>
  <si>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</si>
  <si>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</si>
  <si>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</si>
  <si>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</si>
  <si>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</si>
  <si>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</si>
  <si>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</si>
  <si>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</si>
  <si>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</si>
  <si>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</si>
  <si>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</si>
  <si>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</si>
  <si>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</si>
  <si>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</si>
  <si>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</si>
  <si>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</si>
  <si>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</si>
  <si>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</si>
  <si>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</si>
  <si>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</si>
  <si>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</si>
  <si>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</si>
  <si>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</si>
  <si>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</si>
  <si>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</si>
  <si>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</si>
  <si>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</si>
  <si>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</si>
  <si>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</si>
  <si>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</si>
  <si>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</si>
  <si>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</si>
  <si>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</si>
  <si>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</si>
  <si>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</si>
  <si>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</si>
  <si>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</si>
  <si>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</si>
  <si>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</si>
  <si>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</si>
  <si>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</si>
  <si>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</si>
  <si>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</si>
  <si>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NBRE PIECE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</si>
  <si>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</si>
  <si>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</si>
  <si>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</si>
  <si>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</si>
  <si>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</si>
  <si>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</si>
  <si>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</si>
  <si>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</si>
  <si>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</si>
  <si>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</si>
  <si>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</si>
  <si>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</si>
  <si>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</si>
  <si>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</si>
  <si>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</si>
  <si>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</si>
  <si>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</si>
  <si>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</si>
  <si>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</si>
  <si>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</si>
  <si>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</si>
  <si>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</si>
  <si>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</si>
  <si>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</si>
  <si>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</si>
  <si>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</si>
  <si>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</si>
  <si>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</si>
  <si>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HHG1H</t>
  </si>
  <si>
    <t>EFDGGR</t>
  </si>
  <si>
    <t>ok</t>
  </si>
  <si>
    <t>Prestations</t>
  </si>
  <si>
    <t>PU</t>
  </si>
  <si>
    <t>&gt;=19/10/2018</t>
  </si>
  <si>
    <t>Tél</t>
  </si>
  <si>
    <t>1234567890</t>
  </si>
  <si>
    <t>27/10/2018</t>
  </si>
  <si>
    <t>9</t>
  </si>
  <si>
    <t>1,78</t>
  </si>
  <si>
    <t>50</t>
  </si>
  <si>
    <t>https://forum.excel-pratique.com/viewtopic.php?f=2&amp;t=115610&amp;e=1&amp;view=unread#unread</t>
  </si>
  <si>
    <t>BL 43394/121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</si>
</sst>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\ _€_-;\-* #,##0\ _€_-;_-* &quot;-&quot;\ _€_-;_-@_-"/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  <numFmt numFmtId="171" formatCode="0#&quot; &quot;##&quot; &quot;##&quot; &quot;##&quot; &quot;##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175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4" fillId="4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 applyBorder="1"/>
    <xf numFmtId="0" fontId="0" fillId="0" borderId="0" xfId="0" applyAlignment="1">
      <alignment horizontal="left"/>
    </xf>
    <xf numFmtId="0" fontId="5" fillId="4" borderId="0" xfId="0" applyFont="1" applyFill="1" applyBorder="1"/>
    <xf numFmtId="0" fontId="4" fillId="4" borderId="0" xfId="0" applyFont="1" applyFill="1" applyAlignment="1">
      <alignment horizontal="center"/>
    </xf>
    <xf numFmtId="166" fontId="4" fillId="4" borderId="0" xfId="1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0" fillId="4" borderId="0" xfId="0" applyFill="1"/>
    <xf numFmtId="0" fontId="10" fillId="4" borderId="0" xfId="0" applyFont="1" applyFill="1"/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/>
    <xf numFmtId="0" fontId="9" fillId="2" borderId="1" xfId="0" applyFont="1" applyFill="1" applyBorder="1"/>
    <xf numFmtId="0" fontId="9" fillId="4" borderId="0" xfId="0" applyFont="1" applyFill="1" applyBorder="1" applyAlignment="1"/>
    <xf numFmtId="0" fontId="12" fillId="4" borderId="0" xfId="0" applyFont="1" applyFill="1" applyAlignment="1">
      <alignment horizontal="center"/>
    </xf>
    <xf numFmtId="0" fontId="13" fillId="4" borderId="0" xfId="4" applyFill="1" applyAlignment="1" applyProtection="1">
      <alignment horizontal="center"/>
    </xf>
    <xf numFmtId="0" fontId="14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0" xfId="0" applyFont="1" applyFill="1"/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/>
    <xf numFmtId="164" fontId="5" fillId="4" borderId="1" xfId="0" applyNumberFormat="1" applyFont="1" applyFill="1" applyBorder="1" applyAlignment="1" applyProtection="1">
      <protection locked="0"/>
    </xf>
    <xf numFmtId="164" fontId="5" fillId="4" borderId="1" xfId="0" applyNumberFormat="1" applyFont="1" applyFill="1" applyBorder="1" applyAlignment="1" applyProtection="1">
      <alignment horizontal="center"/>
      <protection locked="0"/>
    </xf>
    <xf numFmtId="0" fontId="9" fillId="2" borderId="5" xfId="0" applyFont="1" applyFill="1" applyBorder="1"/>
    <xf numFmtId="0" fontId="10" fillId="4" borderId="5" xfId="0" applyFont="1" applyFill="1" applyBorder="1" applyProtection="1">
      <protection locked="0"/>
    </xf>
    <xf numFmtId="0" fontId="10" fillId="4" borderId="11" xfId="0" applyFont="1" applyFill="1" applyBorder="1" applyProtection="1">
      <protection locked="0"/>
    </xf>
    <xf numFmtId="0" fontId="10" fillId="4" borderId="12" xfId="0" applyFont="1" applyFill="1" applyBorder="1" applyProtection="1">
      <protection locked="0"/>
    </xf>
    <xf numFmtId="0" fontId="9" fillId="2" borderId="6" xfId="0" applyFont="1" applyFill="1" applyBorder="1"/>
    <xf numFmtId="0" fontId="10" fillId="4" borderId="5" xfId="0" applyFont="1" applyFill="1" applyBorder="1" applyAlignment="1" applyProtection="1">
      <alignment horizontal="center"/>
      <protection locked="0"/>
    </xf>
    <xf numFmtId="0" fontId="10" fillId="4" borderId="11" xfId="0" applyFont="1" applyFill="1" applyBorder="1" applyAlignment="1" applyProtection="1">
      <alignment horizontal="center"/>
      <protection locked="0"/>
    </xf>
    <xf numFmtId="0" fontId="10" fillId="4" borderId="12" xfId="0" applyFont="1" applyFill="1" applyBorder="1" applyAlignment="1" applyProtection="1">
      <alignment horizontal="center"/>
      <protection locked="0"/>
    </xf>
    <xf numFmtId="164" fontId="10" fillId="4" borderId="13" xfId="0" applyNumberFormat="1" applyFont="1" applyFill="1" applyBorder="1" applyAlignment="1" applyProtection="1">
      <alignment horizontal="center" vertical="top"/>
      <protection locked="0"/>
    </xf>
    <xf numFmtId="164" fontId="10" fillId="4" borderId="6" xfId="0" applyNumberFormat="1" applyFont="1" applyFill="1" applyBorder="1" applyAlignment="1">
      <alignment vertical="top"/>
    </xf>
    <xf numFmtId="164" fontId="10" fillId="4" borderId="7" xfId="0" applyNumberFormat="1" applyFont="1" applyFill="1" applyBorder="1" applyAlignment="1" applyProtection="1">
      <alignment horizontal="center" vertical="top"/>
      <protection locked="0"/>
    </xf>
    <xf numFmtId="164" fontId="10" fillId="4" borderId="8" xfId="0" applyNumberFormat="1" applyFont="1" applyFill="1" applyBorder="1" applyAlignment="1">
      <alignment vertical="top"/>
    </xf>
    <xf numFmtId="164" fontId="10" fillId="4" borderId="9" xfId="0" applyNumberFormat="1" applyFont="1" applyFill="1" applyBorder="1" applyAlignment="1" applyProtection="1">
      <alignment horizontal="center" vertical="top"/>
      <protection locked="0"/>
    </xf>
    <xf numFmtId="164" fontId="10" fillId="4" borderId="10" xfId="0" applyNumberFormat="1" applyFont="1" applyFill="1" applyBorder="1" applyAlignment="1">
      <alignment vertical="top"/>
    </xf>
    <xf numFmtId="0" fontId="10" fillId="4" borderId="8" xfId="0" applyFont="1" applyFill="1" applyBorder="1" applyProtection="1">
      <protection locked="0"/>
    </xf>
    <xf numFmtId="0" fontId="10" fillId="4" borderId="10" xfId="0" applyFont="1" applyFill="1" applyBorder="1" applyProtection="1">
      <protection locked="0"/>
    </xf>
    <xf numFmtId="0" fontId="0" fillId="4" borderId="0" xfId="0" applyNumberFormat="1" applyFill="1"/>
    <xf numFmtId="22" fontId="10" fillId="4" borderId="0" xfId="0" applyNumberFormat="1" applyFont="1" applyFill="1"/>
    <xf numFmtId="167" fontId="1" fillId="4" borderId="1" xfId="1" applyNumberFormat="1" applyFont="1" applyFill="1" applyBorder="1" applyAlignment="1" applyProtection="1">
      <alignment horizontal="center"/>
      <protection locked="0"/>
    </xf>
    <xf numFmtId="14" fontId="11" fillId="4" borderId="0" xfId="0" applyNumberFormat="1" applyFont="1" applyFill="1" applyBorder="1" applyAlignment="1" applyProtection="1"/>
    <xf numFmtId="0" fontId="9" fillId="4" borderId="0" xfId="0" applyFont="1" applyFill="1" applyBorder="1" applyProtection="1"/>
    <xf numFmtId="0" fontId="10" fillId="4" borderId="0" xfId="0" applyFont="1" applyFill="1" applyBorder="1" applyAlignment="1" applyProtection="1"/>
    <xf numFmtId="14" fontId="10" fillId="4" borderId="0" xfId="0" applyNumberFormat="1" applyFont="1" applyFill="1" applyBorder="1" applyAlignment="1" applyProtection="1"/>
    <xf numFmtId="0" fontId="10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0" fillId="4" borderId="1" xfId="1" applyNumberFormat="1" applyFont="1" applyFill="1" applyBorder="1" applyAlignment="1" applyProtection="1">
      <alignment horizontal="center"/>
      <protection locked="0"/>
    </xf>
    <xf numFmtId="0" fontId="10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14" fontId="3" fillId="4" borderId="0" xfId="0" applyNumberFormat="1" applyFont="1" applyFill="1" applyProtection="1">
      <protection locked="0" hidden="1"/>
    </xf>
    <xf numFmtId="0" fontId="3" fillId="4" borderId="0" xfId="0" applyFont="1" applyFill="1" applyProtection="1">
      <protection locked="0" hidden="1"/>
    </xf>
    <xf numFmtId="14" fontId="17" fillId="6" borderId="1" xfId="0" applyNumberFormat="1" applyFont="1" applyFill="1" applyBorder="1" applyAlignment="1">
      <alignment horizontal="left" vertical="center"/>
    </xf>
    <xf numFmtId="0" fontId="6" fillId="5" borderId="0" xfId="0" applyFont="1" applyFill="1"/>
    <xf numFmtId="0" fontId="5" fillId="5" borderId="0" xfId="0" applyFont="1" applyFill="1" applyBorder="1"/>
    <xf numFmtId="0" fontId="5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/>
    </xf>
    <xf numFmtId="166" fontId="4" fillId="5" borderId="0" xfId="1" applyNumberFormat="1" applyFont="1" applyFill="1" applyAlignment="1">
      <alignment horizontal="center"/>
    </xf>
    <xf numFmtId="166" fontId="4" fillId="5" borderId="0" xfId="0" applyNumberFormat="1" applyFont="1" applyFill="1" applyAlignment="1">
      <alignment horizontal="center"/>
    </xf>
    <xf numFmtId="0" fontId="6" fillId="4" borderId="0" xfId="0" applyFont="1" applyFill="1" applyBorder="1"/>
    <xf numFmtId="0" fontId="19" fillId="0" borderId="0" xfId="0" applyFont="1" applyAlignment="1">
      <alignment horizontal="center"/>
    </xf>
    <xf numFmtId="0" fontId="13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0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21" fillId="0" borderId="0" xfId="0" applyFont="1" applyFill="1" applyBorder="1" applyProtection="1">
      <protection locked="0" hidden="1"/>
    </xf>
    <xf numFmtId="0" fontId="2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 hidden="1"/>
    </xf>
    <xf numFmtId="164" fontId="25" fillId="0" borderId="0" xfId="0" applyNumberFormat="1" applyFont="1" applyFill="1" applyBorder="1" applyAlignment="1" applyProtection="1">
      <alignment horizontal="center"/>
      <protection locked="0" hidden="1"/>
    </xf>
    <xf numFmtId="0" fontId="26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166" fontId="28" fillId="0" borderId="0" xfId="1" applyNumberFormat="1" applyFont="1" applyFill="1" applyBorder="1" applyAlignment="1">
      <alignment horizontal="left" vertical="center"/>
    </xf>
    <xf numFmtId="166" fontId="28" fillId="0" borderId="0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166" fontId="28" fillId="0" borderId="0" xfId="1" applyNumberFormat="1" applyFont="1" applyFill="1" applyBorder="1"/>
    <xf numFmtId="166" fontId="28" fillId="0" borderId="0" xfId="1" applyNumberFormat="1" applyFont="1" applyFill="1" applyBorder="1" applyAlignment="1">
      <alignment horizontal="left"/>
    </xf>
    <xf numFmtId="166" fontId="28" fillId="0" borderId="0" xfId="1" applyNumberFormat="1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166" fontId="28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/>
    </xf>
    <xf numFmtId="166" fontId="28" fillId="0" borderId="0" xfId="1" applyNumberFormat="1" applyFont="1" applyFill="1" applyBorder="1" applyAlignment="1">
      <alignment horizontal="center"/>
    </xf>
    <xf numFmtId="9" fontId="28" fillId="0" borderId="0" xfId="3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/>
    </xf>
    <xf numFmtId="0" fontId="10" fillId="4" borderId="1" xfId="0" applyFont="1" applyFill="1" applyBorder="1" applyAlignment="1" applyProtection="1">
      <alignment horizontal="left"/>
      <protection locked="0"/>
    </xf>
    <xf numFmtId="166" fontId="18" fillId="0" borderId="0" xfId="1" applyNumberFormat="1" applyFont="1" applyFill="1" applyBorder="1"/>
    <xf numFmtId="0" fontId="30" fillId="0" borderId="0" xfId="0" applyFont="1" applyFill="1" applyBorder="1"/>
    <xf numFmtId="170" fontId="0" fillId="0" borderId="0" xfId="0" applyNumberFormat="1"/>
    <xf numFmtId="0" fontId="0" fillId="0" borderId="0" xfId="0" applyFont="1"/>
    <xf numFmtId="0" fontId="28" fillId="8" borderId="0" xfId="0" applyFont="1" applyFill="1"/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4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/>
    <xf numFmtId="0" fontId="0" fillId="11" borderId="14" xfId="0" applyNumberFormat="1" applyFont="1" applyFill="1" applyBorder="1"/>
    <xf numFmtId="0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0" fontId="2" fillId="11" borderId="14" xfId="0" applyNumberFormat="1" applyFont="1" applyFill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4" xfId="0" applyNumberFormat="1" applyFont="1" applyBorder="1"/>
    <xf numFmtId="0" fontId="0" fillId="0" borderId="14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14" fontId="0" fillId="0" borderId="15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5" xfId="0" applyNumberFormat="1" applyFont="1" applyBorder="1"/>
    <xf numFmtId="0" fontId="0" fillId="0" borderId="1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16" fillId="7" borderId="2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16" fillId="7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171" fontId="0" fillId="10" borderId="0" xfId="0" applyNumberFormat="1" applyFill="1" applyAlignment="1">
      <alignment horizontal="center"/>
    </xf>
    <xf numFmtId="171" fontId="0" fillId="0" borderId="0" xfId="0" applyNumberFormat="1" applyFont="1" applyFill="1" applyBorder="1" applyAlignment="1">
      <alignment horizontal="center"/>
    </xf>
    <xf numFmtId="171" fontId="0" fillId="0" borderId="0" xfId="0" applyNumberFormat="1"/>
    <xf numFmtId="0" fontId="13" fillId="0" borderId="0" xfId="4" applyAlignment="1" applyProtection="1"/>
    <xf numFmtId="41" fontId="0" fillId="0" borderId="0" xfId="0" applyNumberFormat="1" applyAlignment="1" applyProtection="1">
      <alignment horizontal="left"/>
    </xf>
    <xf numFmtId="164" fontId="0" fillId="0" borderId="0" xfId="0" applyNumberFormat="1" applyFill="1"/>
    <xf numFmtId="0" fontId="0" fillId="0" borderId="0" xfId="0" applyFill="1"/>
    <xf numFmtId="0" fontId="0" fillId="0" borderId="0" xfId="0" applyFill="1" applyProtection="1">
      <protection hidden="1"/>
    </xf>
    <xf numFmtId="0" fontId="0" fillId="0" borderId="0" xfId="0" applyFill="1" applyProtection="1"/>
    <xf numFmtId="0" fontId="20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64" fontId="5" fillId="4" borderId="2" xfId="0" applyNumberFormat="1" applyFont="1" applyFill="1" applyBorder="1" applyAlignment="1" applyProtection="1">
      <alignment horizontal="center"/>
      <protection locked="0"/>
    </xf>
    <xf numFmtId="164" fontId="5" fillId="4" borderId="3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8">
    <dxf>
      <alignment horizontal="center" vertical="bottom" textRotation="0" wrapText="0" indent="0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172" formatCode="m/d/yyyy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font>
        <color rgb="FFFF0000"/>
      </font>
      <fill>
        <patternFill>
          <bgColor rgb="FFFFFF00"/>
        </patternFill>
      </fill>
    </dxf>
    <dxf>
      <font>
        <color rgb="FFFF000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bottom" textRotation="0" wrapText="0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Ventes'!A1"/><Relationship Id="rId7" Type="http://schemas.openxmlformats.org/officeDocument/2006/relationships/image" Target="../media/image3.jpeg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image" Target="../media/image2.wmf"/><Relationship Id="rId5" Type="http://schemas.openxmlformats.org/officeDocument/2006/relationships/hyperlink" Target="#Consultation!A1"/><Relationship Id="rId4" Type="http://schemas.openxmlformats.org/officeDocument/2006/relationships/hyperlink" Target="#Factura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[0]!Exploitation" textlink="">
        <xdr:nvSpPr>
          <xdr:cNvPr id="5" name="Rectangle à coins arrondis 4"/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3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4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5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6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  <xdr:twoCellAnchor editAs="absolute">
    <xdr:from>
      <xdr:col>3</xdr:col>
      <xdr:colOff>257175</xdr:colOff>
      <xdr:row>23</xdr:row>
      <xdr:rowOff>0</xdr:rowOff>
    </xdr:from>
    <xdr:to>
      <xdr:col>6</xdr:col>
      <xdr:colOff>47625</xdr:colOff>
      <xdr:row>27</xdr:row>
      <xdr:rowOff>47625</xdr:rowOff>
    </xdr:to>
    <xdr:sp macro="[0]!Module_gmb.Clients" textlink="">
      <xdr:nvSpPr>
        <xdr:cNvPr id="13" name="ZoneTexte 12"/>
        <xdr:cNvSpPr txBox="1"/>
      </xdr:nvSpPr>
      <xdr:spPr>
        <a:xfrm>
          <a:off x="2543175" y="4381500"/>
          <a:ext cx="2076450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</a:rPr>
            <a:t>Clients</a:t>
          </a:r>
        </a:p>
      </xdr:txBody>
    </xdr:sp>
    <xdr:clientData fPrintsWithSheet="0"/>
  </xdr:twoCellAnchor>
  <xdr:twoCellAnchor editAs="absolute">
    <xdr:from>
      <xdr:col>6</xdr:col>
      <xdr:colOff>361951</xdr:colOff>
      <xdr:row>23</xdr:row>
      <xdr:rowOff>19050</xdr:rowOff>
    </xdr:from>
    <xdr:to>
      <xdr:col>9</xdr:col>
      <xdr:colOff>161925</xdr:colOff>
      <xdr:row>27</xdr:row>
      <xdr:rowOff>76199</xdr:rowOff>
    </xdr:to>
    <xdr:sp macro="[0]!AperçuDatas" textlink="">
      <xdr:nvSpPr>
        <xdr:cNvPr id="15" name="Rectangle à coins arrondis 14"/>
        <xdr:cNvSpPr/>
      </xdr:nvSpPr>
      <xdr:spPr>
        <a:xfrm>
          <a:off x="4933951" y="4400550"/>
          <a:ext cx="2085974" cy="8191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  <a:ea typeface="+mn-ea"/>
              <a:cs typeface="+mn-cs"/>
            </a:rPr>
            <a:t>Datas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219075</xdr:colOff>
      <xdr:row>0</xdr:row>
      <xdr:rowOff>123825</xdr:rowOff>
    </xdr:from>
    <xdr:to>
      <xdr:col>11</xdr:col>
      <xdr:colOff>1428750</xdr:colOff>
      <xdr:row>2</xdr:row>
      <xdr:rowOff>190501</xdr:rowOff>
    </xdr:to>
    <xdr:sp macro="[0]!Retouraumenu" textlink="">
      <xdr:nvSpPr>
        <xdr:cNvPr id="16" name="Rectangle à coins arrondis 15"/>
        <xdr:cNvSpPr/>
      </xdr:nvSpPr>
      <xdr:spPr>
        <a:xfrm>
          <a:off x="9848850" y="1238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0</xdr:row>
      <xdr:rowOff>19050</xdr:rowOff>
    </xdr:from>
    <xdr:to>
      <xdr:col>12</xdr:col>
      <xdr:colOff>609600</xdr:colOff>
      <xdr:row>4</xdr:row>
      <xdr:rowOff>1</xdr:rowOff>
    </xdr:to>
    <xdr:sp macro="[0]!Retouraumenu" textlink="">
      <xdr:nvSpPr>
        <xdr:cNvPr id="3" name="Rectangle à coins arrondis 2"/>
        <xdr:cNvSpPr/>
      </xdr:nvSpPr>
      <xdr:spPr>
        <a:xfrm>
          <a:off x="9991725" y="190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76201</xdr:rowOff>
    </xdr:from>
    <xdr:to>
      <xdr:col>3</xdr:col>
      <xdr:colOff>1028700</xdr:colOff>
      <xdr:row>2</xdr:row>
      <xdr:rowOff>19051</xdr:rowOff>
    </xdr:to>
    <xdr:sp macro="[0]!Retouraumenu" textlink="">
      <xdr:nvSpPr>
        <xdr:cNvPr id="2" name="Rectangle à coins arrondis 1"/>
        <xdr:cNvSpPr/>
      </xdr:nvSpPr>
      <xdr:spPr>
        <a:xfrm>
          <a:off x="3467100" y="76201"/>
          <a:ext cx="1847850" cy="3238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0</xdr:row>
      <xdr:rowOff>85725</xdr:rowOff>
    </xdr:from>
    <xdr:to>
      <xdr:col>9</xdr:col>
      <xdr:colOff>171450</xdr:colOff>
      <xdr:row>5</xdr:row>
      <xdr:rowOff>180976</xdr:rowOff>
    </xdr:to>
    <xdr:sp macro="[0]!Retouraumenu" textlink="">
      <xdr:nvSpPr>
        <xdr:cNvPr id="2" name="Rectangle à coins arrondis 1"/>
        <xdr:cNvSpPr/>
      </xdr:nvSpPr>
      <xdr:spPr>
        <a:xfrm>
          <a:off x="6867525" y="857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504825</xdr:colOff>
      <xdr:row>19</xdr:row>
      <xdr:rowOff>66675</xdr:rowOff>
    </xdr:from>
    <xdr:to>
      <xdr:col>17</xdr:col>
      <xdr:colOff>428625</xdr:colOff>
      <xdr:row>23</xdr:row>
      <xdr:rowOff>0</xdr:rowOff>
    </xdr:to>
    <xdr:sp macro="[0]!Nouvellefacture" textlink="">
      <xdr:nvSpPr>
        <xdr:cNvPr id="8" name="Rectangle à coins arrondis 7"/>
        <xdr:cNvSpPr/>
      </xdr:nvSpPr>
      <xdr:spPr>
        <a:xfrm>
          <a:off x="7972425" y="4191000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15</xdr:col>
      <xdr:colOff>533400</xdr:colOff>
      <xdr:row>24</xdr:row>
      <xdr:rowOff>95251</xdr:rowOff>
    </xdr:from>
    <xdr:to>
      <xdr:col>17</xdr:col>
      <xdr:colOff>387350</xdr:colOff>
      <xdr:row>28</xdr:row>
      <xdr:rowOff>57150</xdr:rowOff>
    </xdr:to>
    <xdr:sp macro="[0]!Retouraumenu" textlink="">
      <xdr:nvSpPr>
        <xdr:cNvPr id="5" name="Rectangle à coins arrondis 4"/>
        <xdr:cNvSpPr/>
      </xdr:nvSpPr>
      <xdr:spPr>
        <a:xfrm>
          <a:off x="8001000" y="5219701"/>
          <a:ext cx="1377950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13</xdr:col>
      <xdr:colOff>495300</xdr:colOff>
      <xdr:row>19</xdr:row>
      <xdr:rowOff>66675</xdr:rowOff>
    </xdr:from>
    <xdr:to>
      <xdr:col>15</xdr:col>
      <xdr:colOff>323850</xdr:colOff>
      <xdr:row>22</xdr:row>
      <xdr:rowOff>161925</xdr:rowOff>
    </xdr:to>
    <xdr:sp macro="[0]!Sauvegarderlafacture" textlink="">
      <xdr:nvSpPr>
        <xdr:cNvPr id="6" name="Rectangle à coins arrondis 5"/>
        <xdr:cNvSpPr/>
      </xdr:nvSpPr>
      <xdr:spPr>
        <a:xfrm>
          <a:off x="6438900" y="4191000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13</xdr:col>
      <xdr:colOff>466725</xdr:colOff>
      <xdr:row>24</xdr:row>
      <xdr:rowOff>104776</xdr:rowOff>
    </xdr:from>
    <xdr:to>
      <xdr:col>15</xdr:col>
      <xdr:colOff>333375</xdr:colOff>
      <xdr:row>28</xdr:row>
      <xdr:rowOff>66675</xdr:rowOff>
    </xdr:to>
    <xdr:sp macro="[0]!Apercufacture" textlink="">
      <xdr:nvSpPr>
        <xdr:cNvPr id="9" name="Rectangle à coins arrondis 8"/>
        <xdr:cNvSpPr/>
      </xdr:nvSpPr>
      <xdr:spPr>
        <a:xfrm>
          <a:off x="6410325" y="5229226"/>
          <a:ext cx="1390650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 fPrintsWithSheet="0"/>
  </xdr:twoCellAnchor>
  <xdr:twoCellAnchor editAs="absolute">
    <xdr:from>
      <xdr:col>14</xdr:col>
      <xdr:colOff>533400</xdr:colOff>
      <xdr:row>10</xdr:row>
      <xdr:rowOff>180975</xdr:rowOff>
    </xdr:from>
    <xdr:to>
      <xdr:col>16</xdr:col>
      <xdr:colOff>171450</xdr:colOff>
      <xdr:row>18</xdr:row>
      <xdr:rowOff>38100</xdr:rowOff>
    </xdr:to>
    <xdr:sp macro="[0]!Newinvoice" textlink="">
      <xdr:nvSpPr>
        <xdr:cNvPr id="10" name="Rectangle à coins arrondis 9"/>
        <xdr:cNvSpPr/>
      </xdr:nvSpPr>
      <xdr:spPr>
        <a:xfrm>
          <a:off x="7239000" y="2314575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 fPrintsWithSheet="0"/>
  </xdr:twoCellAnchor>
  <xdr:twoCellAnchor>
    <xdr:from>
      <xdr:col>0</xdr:col>
      <xdr:colOff>1</xdr:colOff>
      <xdr:row>0</xdr:row>
      <xdr:rowOff>28575</xdr:rowOff>
    </xdr:from>
    <xdr:to>
      <xdr:col>5</xdr:col>
      <xdr:colOff>1295400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1" y="28575"/>
          <a:ext cx="5876924" cy="9239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276225</xdr:colOff>
          <xdr:row>10</xdr:row>
          <xdr:rowOff>142875</xdr:rowOff>
        </xdr:from>
        <xdr:to>
          <xdr:col>16</xdr:col>
          <xdr:colOff>419100</xdr:colOff>
          <xdr:row>18</xdr:row>
          <xdr:rowOff>28575</xdr:rowOff>
        </xdr:to>
        <xdr:sp macro="" textlink="">
          <xdr:nvSpPr>
            <xdr:cNvPr id="2059" name="Scroll Ba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57150</xdr:rowOff>
    </xdr:from>
    <xdr:to>
      <xdr:col>3</xdr:col>
      <xdr:colOff>666750</xdr:colOff>
      <xdr:row>5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781050" y="1200150"/>
          <a:ext cx="2409825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 selon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619126</xdr:colOff>
      <xdr:row>4</xdr:row>
      <xdr:rowOff>76200</xdr:rowOff>
    </xdr:from>
    <xdr:to>
      <xdr:col>6</xdr:col>
      <xdr:colOff>28575</xdr:colOff>
      <xdr:row>5</xdr:row>
      <xdr:rowOff>152400</xdr:rowOff>
    </xdr:to>
    <xdr:sp macro="[0]!EffacerLesCritères" textlink="">
      <xdr:nvSpPr>
        <xdr:cNvPr id="3" name="Rectangle à coins arrondis 2"/>
        <xdr:cNvSpPr/>
      </xdr:nvSpPr>
      <xdr:spPr>
        <a:xfrm>
          <a:off x="4076701" y="1219200"/>
          <a:ext cx="1428749" cy="26670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809625</xdr:colOff>
      <xdr:row>1</xdr:row>
      <xdr:rowOff>47626</xdr:rowOff>
    </xdr:from>
    <xdr:to>
      <xdr:col>13</xdr:col>
      <xdr:colOff>323849</xdr:colOff>
      <xdr:row>6</xdr:row>
      <xdr:rowOff>142875</xdr:rowOff>
    </xdr:to>
    <xdr:grpSp>
      <xdr:nvGrpSpPr>
        <xdr:cNvPr id="21" name="Groupe 20"/>
        <xdr:cNvGrpSpPr/>
      </xdr:nvGrpSpPr>
      <xdr:grpSpPr>
        <a:xfrm>
          <a:off x="10144125" y="238126"/>
          <a:ext cx="1981199" cy="1428749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7</xdr:col>
      <xdr:colOff>123825</xdr:colOff>
      <xdr:row>3</xdr:row>
      <xdr:rowOff>0</xdr:rowOff>
    </xdr:from>
    <xdr:to>
      <xdr:col>11</xdr:col>
      <xdr:colOff>9525</xdr:colOff>
      <xdr:row>4</xdr:row>
      <xdr:rowOff>152400</xdr:rowOff>
    </xdr:to>
    <xdr:sp macro="[0]!Retouraumenu" textlink="">
      <xdr:nvSpPr>
        <xdr:cNvPr id="20" name="Rectangle à coins arrondis 19"/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114301</xdr:rowOff>
    </xdr:from>
    <xdr:to>
      <xdr:col>10</xdr:col>
      <xdr:colOff>409575</xdr:colOff>
      <xdr:row>1</xdr:row>
      <xdr:rowOff>171451</xdr:rowOff>
    </xdr:to>
    <xdr:sp macro="[0]!Retouraumenu" textlink="">
      <xdr:nvSpPr>
        <xdr:cNvPr id="2" name="Rectangle à coins arrondis 1"/>
        <xdr:cNvSpPr/>
      </xdr:nvSpPr>
      <xdr:spPr>
        <a:xfrm>
          <a:off x="6867525" y="114301"/>
          <a:ext cx="1657350" cy="2476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3" totalsRowShown="0" headerRowDxfId="23" dataDxfId="22">
  <tableColumns count="11">
    <tableColumn id="1" name="DATE" dataDxfId="21"/>
    <tableColumn id="10" name="NOM CLIENT" dataDxfId="20"/>
    <tableColumn id="2" name="TELEPHONE" dataDxfId="19"/>
    <tableColumn id="3" name="NBRE PIECES" dataDxfId="18"/>
    <tableColumn id="4" name="NBRE KILOS" dataDxfId="17"/>
    <tableColumn id="5" name="TYPE PRESTATION" dataDxfId="16"/>
    <tableColumn id="6" name="PRIX " dataDxfId="15"/>
    <tableColumn id="7" name="TOTAL " dataDxfId="14"/>
    <tableColumn id="8" name="AVANCE" dataDxfId="13"/>
    <tableColumn id="11" name="SOLDE" dataDxfId="12"/>
    <tableColumn id="9" name="COMMENTAIRES" dataDxfId="1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2" totalsRowShown="0" headerRowDxfId="9" dataDxfId="8">
  <autoFilter ref="A1:H82"/>
  <tableColumns count="8">
    <tableColumn id="1" name="DATE" dataDxfId="7"/>
    <tableColumn id="8" name="HEURE" dataDxfId="6"/>
    <tableColumn id="2" name="N° FACTURE" dataDxfId="5"/>
    <tableColumn id="3" name="NOM CLIENT" dataDxfId="4"/>
    <tableColumn id="4" name="TELEPHONE" dataDxfId="3"/>
    <tableColumn id="5" name="TOTAL FACTURE" dataDxfId="2"/>
    <tableColumn id="7" name="AVANCE" dataDxfId="1"/>
    <tableColumn id="6" name="SOLD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forum.excel-pratique.com/viewtopic.php?f=2&amp;t=115610&amp;e=1&amp;view=unre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topLeftCell="A13" workbookViewId="0">
      <selection activeCell="A13" sqref="A1:XFD1048576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X87"/>
  <sheetViews>
    <sheetView showGridLines="0" workbookViewId="0">
      <selection sqref="A1:C1"/>
    </sheetView>
  </sheetViews>
  <sheetFormatPr baseColWidth="10" defaultRowHeight="16.5" x14ac:dyDescent="0.3"/>
  <cols>
    <col min="1" max="1" width="20.42578125" style="11" customWidth="1"/>
    <col min="2" max="2" width="18.85546875" style="12" customWidth="1"/>
    <col min="3" max="3" width="17.85546875" style="11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 x14ac:dyDescent="0.6">
      <c r="A1" s="160"/>
      <c r="B1" s="160"/>
      <c r="C1" s="160"/>
      <c r="D1" s="95">
        <v>2</v>
      </c>
      <c r="E1" s="96"/>
      <c r="F1" s="96"/>
      <c r="G1" s="96"/>
      <c r="H1" s="96"/>
      <c r="I1" s="96"/>
      <c r="J1" s="96"/>
      <c r="K1" s="80"/>
      <c r="L1" s="8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</row>
    <row r="2" spans="1:24" s="6" customFormat="1" ht="21.75" customHeight="1" x14ac:dyDescent="0.35">
      <c r="A2" s="161"/>
      <c r="B2" s="161"/>
      <c r="C2" s="161"/>
      <c r="D2" s="89"/>
      <c r="E2" s="89"/>
      <c r="F2" s="88"/>
      <c r="G2" s="88"/>
      <c r="H2" s="97"/>
      <c r="I2" s="88"/>
      <c r="J2" s="88"/>
      <c r="K2" s="10"/>
      <c r="L2" s="73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s="6" customFormat="1" ht="25.5" customHeight="1" x14ac:dyDescent="0.6">
      <c r="A3" s="98"/>
      <c r="B3" s="99"/>
      <c r="C3" s="98"/>
      <c r="D3" s="89"/>
      <c r="E3" s="89"/>
      <c r="F3" s="100"/>
      <c r="G3" s="101"/>
      <c r="H3" s="89"/>
      <c r="I3" s="102"/>
      <c r="J3" s="103"/>
      <c r="K3" s="10"/>
      <c r="L3" s="73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</row>
    <row r="4" spans="1:24" s="6" customFormat="1" x14ac:dyDescent="0.35">
      <c r="A4" s="104"/>
      <c r="B4" s="105"/>
      <c r="C4" s="105"/>
      <c r="D4" s="89"/>
      <c r="E4" s="89"/>
      <c r="F4" s="90"/>
      <c r="G4" s="91"/>
      <c r="H4" s="89"/>
      <c r="I4" s="89"/>
      <c r="J4" s="89"/>
      <c r="K4" s="10"/>
      <c r="L4" s="73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</row>
    <row r="5" spans="1:24" s="6" customFormat="1" ht="21" customHeight="1" x14ac:dyDescent="0.35">
      <c r="A5" s="104"/>
      <c r="B5" s="105"/>
      <c r="C5" s="105"/>
      <c r="D5" s="94"/>
      <c r="E5" s="94"/>
      <c r="F5" s="161"/>
      <c r="G5" s="161"/>
      <c r="H5" s="94"/>
      <c r="I5" s="161"/>
      <c r="J5" s="161"/>
      <c r="K5" s="10"/>
      <c r="L5" s="73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1:24" s="6" customFormat="1" ht="18.75" customHeight="1" x14ac:dyDescent="0.35">
      <c r="A6" s="104"/>
      <c r="B6" s="105"/>
      <c r="C6" s="105"/>
      <c r="D6" s="94"/>
      <c r="E6" s="94"/>
      <c r="F6" s="98"/>
      <c r="G6" s="106"/>
      <c r="H6" s="94"/>
      <c r="I6" s="106"/>
      <c r="J6" s="106"/>
      <c r="K6" s="10"/>
      <c r="L6" s="73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1:24" s="6" customFormat="1" ht="21" x14ac:dyDescent="0.4">
      <c r="A7" s="163"/>
      <c r="B7" s="163"/>
      <c r="C7" s="163"/>
      <c r="D7" s="94"/>
      <c r="E7" s="94"/>
      <c r="F7" s="107"/>
      <c r="G7" s="107"/>
      <c r="H7" s="94"/>
      <c r="I7" s="108"/>
      <c r="J7" s="109"/>
      <c r="K7" s="10"/>
      <c r="L7" s="73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1:24" s="6" customFormat="1" ht="19.5" x14ac:dyDescent="0.4">
      <c r="A8" s="110"/>
      <c r="B8" s="110"/>
      <c r="C8" s="110"/>
      <c r="D8" s="94"/>
      <c r="E8" s="94"/>
      <c r="F8" s="107"/>
      <c r="G8" s="107"/>
      <c r="H8" s="94"/>
      <c r="I8" s="108"/>
      <c r="J8" s="109"/>
      <c r="K8" s="10"/>
      <c r="L8" s="73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</row>
    <row r="9" spans="1:24" s="6" customFormat="1" ht="17.25" x14ac:dyDescent="0.35">
      <c r="A9" s="111"/>
      <c r="B9" s="112"/>
      <c r="C9" s="105"/>
      <c r="D9" s="94"/>
      <c r="E9" s="94"/>
      <c r="F9" s="107"/>
      <c r="G9" s="107"/>
      <c r="H9" s="94"/>
      <c r="I9" s="108"/>
      <c r="J9" s="109"/>
      <c r="K9" s="10"/>
      <c r="L9" s="73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</row>
    <row r="10" spans="1:24" s="6" customFormat="1" ht="17.25" x14ac:dyDescent="0.35">
      <c r="A10" s="111"/>
      <c r="B10" s="112"/>
      <c r="C10" s="105"/>
      <c r="D10" s="94"/>
      <c r="E10" s="94"/>
      <c r="F10" s="107"/>
      <c r="G10" s="107"/>
      <c r="H10" s="94"/>
      <c r="I10" s="108"/>
      <c r="J10" s="109"/>
      <c r="K10" s="10"/>
      <c r="L10" s="73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</row>
    <row r="11" spans="1:24" s="6" customFormat="1" ht="17.25" x14ac:dyDescent="0.35">
      <c r="A11" s="111"/>
      <c r="B11" s="112"/>
      <c r="C11" s="105"/>
      <c r="D11" s="94"/>
      <c r="E11" s="94"/>
      <c r="F11" s="107"/>
      <c r="G11" s="120" t="s">
        <v>80</v>
      </c>
      <c r="H11" s="121">
        <v>63702000</v>
      </c>
      <c r="I11" s="108"/>
      <c r="J11" s="109"/>
      <c r="K11" s="10"/>
      <c r="L11" s="73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</row>
    <row r="12" spans="1:24" s="6" customFormat="1" ht="17.25" x14ac:dyDescent="0.35">
      <c r="A12" s="111"/>
      <c r="B12" s="112"/>
      <c r="C12" s="105"/>
      <c r="D12" s="94"/>
      <c r="E12" s="94"/>
      <c r="F12" s="107"/>
      <c r="G12" s="120" t="s">
        <v>81</v>
      </c>
      <c r="H12" s="121">
        <v>29200000</v>
      </c>
      <c r="I12" s="108"/>
      <c r="J12" s="109"/>
      <c r="K12" s="10"/>
      <c r="L12" s="73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</row>
    <row r="13" spans="1:24" s="6" customFormat="1" ht="17.25" x14ac:dyDescent="0.35">
      <c r="A13" s="111"/>
      <c r="B13" s="112"/>
      <c r="C13" s="105"/>
      <c r="D13" s="94"/>
      <c r="E13" s="94"/>
      <c r="F13" s="107"/>
      <c r="G13" s="120" t="s">
        <v>82</v>
      </c>
      <c r="H13" s="121">
        <v>34502000</v>
      </c>
      <c r="I13" s="108"/>
      <c r="J13" s="109"/>
      <c r="K13" s="10"/>
      <c r="L13" s="73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</row>
    <row r="14" spans="1:24" s="6" customFormat="1" ht="20.25" x14ac:dyDescent="0.4">
      <c r="A14" s="162"/>
      <c r="B14" s="162"/>
      <c r="C14" s="162"/>
      <c r="D14" s="92"/>
      <c r="E14" s="93"/>
      <c r="F14" s="107"/>
      <c r="G14" s="120" t="s">
        <v>83</v>
      </c>
      <c r="H14" s="121" t="e">
        <v>#DIV/0!</v>
      </c>
      <c r="I14" s="116"/>
      <c r="J14" s="109"/>
      <c r="K14" s="10"/>
      <c r="L14" s="73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</row>
    <row r="15" spans="1:24" s="6" customFormat="1" ht="19.5" x14ac:dyDescent="0.4">
      <c r="A15" s="110"/>
      <c r="B15" s="113"/>
      <c r="C15" s="110"/>
      <c r="D15" s="92"/>
      <c r="E15" s="93"/>
      <c r="F15" s="107"/>
      <c r="G15" s="120" t="s">
        <v>84</v>
      </c>
      <c r="H15" s="121" t="s">
        <v>114</v>
      </c>
      <c r="I15" s="108"/>
      <c r="J15" s="109"/>
      <c r="K15" s="10"/>
      <c r="L15" s="73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</row>
    <row r="16" spans="1:24" s="6" customFormat="1" ht="17.25" x14ac:dyDescent="0.35">
      <c r="A16" s="111"/>
      <c r="B16" s="114"/>
      <c r="C16" s="115"/>
      <c r="D16" s="92"/>
      <c r="E16" s="93"/>
      <c r="F16" s="107"/>
      <c r="G16" s="107"/>
      <c r="H16" s="94"/>
      <c r="I16" s="108"/>
      <c r="J16" s="109"/>
      <c r="K16" s="10"/>
      <c r="L16" s="73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</row>
    <row r="17" spans="1:24" s="6" customFormat="1" ht="17.25" x14ac:dyDescent="0.35">
      <c r="A17" s="111"/>
      <c r="B17" s="114"/>
      <c r="C17" s="115"/>
      <c r="D17" s="92"/>
      <c r="E17" s="93"/>
      <c r="F17" s="116"/>
      <c r="G17" s="116"/>
      <c r="H17" s="111"/>
      <c r="J17" s="116"/>
      <c r="K17" s="10"/>
      <c r="L17" s="73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</row>
    <row r="18" spans="1:24" s="6" customFormat="1" ht="17.25" x14ac:dyDescent="0.35">
      <c r="A18" s="111"/>
      <c r="B18" s="114"/>
      <c r="C18" s="115"/>
      <c r="D18" s="92"/>
      <c r="E18" s="93"/>
      <c r="F18" s="116"/>
      <c r="G18" s="116"/>
      <c r="H18" s="111"/>
      <c r="I18" s="116"/>
      <c r="J18" s="116"/>
      <c r="K18" s="10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</row>
    <row r="19" spans="1:24" s="6" customFormat="1" ht="17.25" x14ac:dyDescent="0.35">
      <c r="A19" s="111"/>
      <c r="B19" s="114"/>
      <c r="C19" s="115"/>
      <c r="D19" s="94"/>
      <c r="E19" s="94"/>
      <c r="F19" s="116"/>
      <c r="G19" s="116"/>
      <c r="H19" s="111"/>
      <c r="I19" s="116"/>
      <c r="J19" s="116"/>
      <c r="K19" s="10"/>
      <c r="L19" s="73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</row>
    <row r="20" spans="1:24" x14ac:dyDescent="0.3">
      <c r="A20" s="111"/>
      <c r="B20" s="114"/>
      <c r="C20" s="115"/>
      <c r="D20" s="116"/>
      <c r="E20" s="117"/>
      <c r="F20" s="116"/>
      <c r="G20" s="116"/>
      <c r="H20" s="111"/>
      <c r="I20" s="116"/>
      <c r="J20" s="116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</row>
    <row r="21" spans="1:24" ht="13.5" customHeight="1" x14ac:dyDescent="0.3">
      <c r="A21" s="118"/>
      <c r="B21" s="118"/>
      <c r="C21" s="118"/>
      <c r="D21" s="116"/>
      <c r="E21" s="111"/>
      <c r="F21" s="116"/>
      <c r="G21" s="116"/>
      <c r="H21" s="111"/>
      <c r="I21" s="116"/>
      <c r="J21" s="116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</row>
    <row r="22" spans="1:24" x14ac:dyDescent="0.3">
      <c r="A22" s="76"/>
      <c r="B22" s="78"/>
      <c r="C22" s="76"/>
      <c r="D22" s="75"/>
      <c r="E22" s="77"/>
      <c r="F22" s="75"/>
      <c r="G22" s="75"/>
      <c r="H22" s="77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</row>
    <row r="23" spans="1:24" x14ac:dyDescent="0.3">
      <c r="A23" s="76"/>
      <c r="B23" s="78"/>
      <c r="C23" s="76"/>
      <c r="D23" s="75"/>
      <c r="E23" s="77"/>
      <c r="F23" s="75"/>
      <c r="G23" s="75"/>
      <c r="H23" s="77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</row>
    <row r="24" spans="1:24" x14ac:dyDescent="0.3">
      <c r="A24" s="76"/>
      <c r="B24" s="78"/>
      <c r="C24" s="76"/>
      <c r="D24" s="75"/>
      <c r="E24" s="77"/>
      <c r="F24" s="75"/>
      <c r="G24" s="75"/>
      <c r="H24" s="77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</row>
    <row r="25" spans="1:24" x14ac:dyDescent="0.3">
      <c r="A25" s="76"/>
      <c r="B25" s="78"/>
      <c r="C25" s="76"/>
      <c r="D25" s="75"/>
      <c r="E25" s="77"/>
      <c r="F25" s="75"/>
      <c r="G25" s="75"/>
      <c r="H25" s="77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</row>
    <row r="26" spans="1:24" x14ac:dyDescent="0.3">
      <c r="A26" s="76"/>
      <c r="B26" s="78"/>
      <c r="C26" s="76"/>
      <c r="D26" s="75"/>
      <c r="E26" s="77"/>
      <c r="F26" s="77"/>
      <c r="G26" s="77"/>
      <c r="H26" s="77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</row>
    <row r="27" spans="1:24" x14ac:dyDescent="0.3">
      <c r="A27" s="76"/>
      <c r="B27" s="78"/>
      <c r="C27" s="76"/>
      <c r="D27" s="75"/>
      <c r="E27" s="77"/>
      <c r="F27" s="77"/>
      <c r="G27" s="77"/>
      <c r="H27" s="77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</row>
    <row r="28" spans="1:24" x14ac:dyDescent="0.3">
      <c r="A28" s="76"/>
      <c r="B28" s="78"/>
      <c r="C28" s="76"/>
      <c r="D28" s="75"/>
      <c r="E28" s="77"/>
      <c r="F28" s="77"/>
      <c r="G28" s="77"/>
      <c r="H28" s="77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</row>
    <row r="29" spans="1:24" x14ac:dyDescent="0.3">
      <c r="A29" s="76"/>
      <c r="B29" s="78"/>
      <c r="C29" s="76"/>
      <c r="D29" s="75"/>
      <c r="E29" s="77"/>
      <c r="F29" s="75"/>
      <c r="G29" s="75"/>
      <c r="H29" s="77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</row>
    <row r="30" spans="1:24" x14ac:dyDescent="0.3">
      <c r="A30" s="76"/>
      <c r="B30" s="79"/>
      <c r="C30" s="76"/>
      <c r="D30" s="75"/>
      <c r="E30" s="77"/>
      <c r="F30" s="75"/>
      <c r="G30" s="75"/>
      <c r="H30" s="77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</row>
    <row r="31" spans="1:24" x14ac:dyDescent="0.3">
      <c r="A31" s="76"/>
      <c r="B31" s="79"/>
      <c r="C31" s="76"/>
      <c r="D31" s="75"/>
      <c r="E31" s="77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</row>
    <row r="32" spans="1:24" x14ac:dyDescent="0.3">
      <c r="A32" s="76"/>
      <c r="B32" s="79"/>
      <c r="C32" s="76"/>
      <c r="D32" s="75"/>
      <c r="E32" s="77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</row>
    <row r="33" spans="1:24" x14ac:dyDescent="0.3">
      <c r="A33" s="76"/>
      <c r="B33" s="76"/>
      <c r="C33" s="76"/>
      <c r="D33" s="75"/>
      <c r="E33" s="77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</row>
    <row r="34" spans="1:24" x14ac:dyDescent="0.3">
      <c r="A34" s="76"/>
      <c r="B34" s="76"/>
      <c r="C34" s="76"/>
      <c r="D34" s="75"/>
      <c r="E34" s="77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</row>
    <row r="35" spans="1:24" x14ac:dyDescent="0.3">
      <c r="A35" s="76"/>
      <c r="B35" s="78"/>
      <c r="C35" s="76"/>
      <c r="D35" s="75"/>
      <c r="E35" s="77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</row>
    <row r="36" spans="1:24" x14ac:dyDescent="0.3">
      <c r="A36" s="76"/>
      <c r="B36" s="78"/>
      <c r="C36" s="76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</row>
    <row r="37" spans="1:24" x14ac:dyDescent="0.3">
      <c r="A37" s="76"/>
      <c r="B37" s="78"/>
      <c r="C37" s="76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</row>
    <row r="38" spans="1:24" x14ac:dyDescent="0.3">
      <c r="A38" s="76"/>
      <c r="B38" s="78"/>
      <c r="C38" s="76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4" x14ac:dyDescent="0.3">
      <c r="A39" s="76"/>
      <c r="B39" s="78"/>
      <c r="C39" s="76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</row>
    <row r="40" spans="1:24" x14ac:dyDescent="0.3">
      <c r="A40" s="76"/>
      <c r="B40" s="78"/>
      <c r="C40" s="76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</row>
    <row r="42" spans="1:24" x14ac:dyDescent="0.3">
      <c r="B42" s="13"/>
    </row>
    <row r="43" spans="1:24" x14ac:dyDescent="0.3">
      <c r="A43" s="14"/>
      <c r="B43" s="13"/>
    </row>
    <row r="44" spans="1:24" x14ac:dyDescent="0.3">
      <c r="B44" s="13"/>
    </row>
    <row r="45" spans="1:24" x14ac:dyDescent="0.3">
      <c r="B45" s="11"/>
    </row>
    <row r="46" spans="1:24" x14ac:dyDescent="0.3">
      <c r="B46" s="11"/>
    </row>
    <row r="47" spans="1:24" x14ac:dyDescent="0.3">
      <c r="B47" s="11"/>
    </row>
    <row r="48" spans="1:24" x14ac:dyDescent="0.3">
      <c r="B48" s="11"/>
    </row>
    <row r="49" spans="2:2" x14ac:dyDescent="0.3">
      <c r="B49" s="11"/>
    </row>
    <row r="50" spans="2:2" x14ac:dyDescent="0.3">
      <c r="B50" s="11"/>
    </row>
    <row r="51" spans="2:2" x14ac:dyDescent="0.3">
      <c r="B51" s="11"/>
    </row>
    <row r="56" spans="2:2" x14ac:dyDescent="0.3">
      <c r="B56" s="13"/>
    </row>
    <row r="57" spans="2:2" x14ac:dyDescent="0.3">
      <c r="B57" s="13"/>
    </row>
    <row r="58" spans="2:2" x14ac:dyDescent="0.3">
      <c r="B58" s="13"/>
    </row>
    <row r="59" spans="2:2" x14ac:dyDescent="0.3">
      <c r="B59" s="11"/>
    </row>
    <row r="60" spans="2:2" x14ac:dyDescent="0.3">
      <c r="B60" s="11"/>
    </row>
    <row r="61" spans="2:2" x14ac:dyDescent="0.3">
      <c r="B61" s="11"/>
    </row>
    <row r="62" spans="2:2" x14ac:dyDescent="0.3">
      <c r="B62" s="11"/>
    </row>
    <row r="63" spans="2:2" x14ac:dyDescent="0.3">
      <c r="B63" s="11"/>
    </row>
    <row r="64" spans="2:2" x14ac:dyDescent="0.3">
      <c r="B64" s="11"/>
    </row>
    <row r="65" spans="1:2" x14ac:dyDescent="0.3">
      <c r="B65" s="11"/>
    </row>
    <row r="69" spans="1:2" x14ac:dyDescent="0.3">
      <c r="B69" s="13"/>
    </row>
    <row r="70" spans="1:2" x14ac:dyDescent="0.3">
      <c r="A70" s="14"/>
      <c r="B70" s="13"/>
    </row>
    <row r="71" spans="1:2" x14ac:dyDescent="0.3">
      <c r="B71" s="13"/>
    </row>
    <row r="72" spans="1:2" x14ac:dyDescent="0.3">
      <c r="B72" s="11"/>
    </row>
    <row r="73" spans="1:2" x14ac:dyDescent="0.3">
      <c r="B73" s="11"/>
    </row>
    <row r="74" spans="1:2" x14ac:dyDescent="0.3">
      <c r="B74" s="11"/>
    </row>
    <row r="82" spans="2:2" x14ac:dyDescent="0.3">
      <c r="B82" s="13"/>
    </row>
    <row r="83" spans="2:2" x14ac:dyDescent="0.3">
      <c r="B83" s="13"/>
    </row>
    <row r="84" spans="2:2" x14ac:dyDescent="0.3">
      <c r="B84" s="13"/>
    </row>
    <row r="85" spans="2:2" x14ac:dyDescent="0.3">
      <c r="B85" s="11"/>
    </row>
    <row r="86" spans="2:2" x14ac:dyDescent="0.3">
      <c r="B86" s="11"/>
    </row>
    <row r="87" spans="2:2" x14ac:dyDescent="0.3">
      <c r="B87" s="11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/>
        <cfvo type="max"/>
        <color rgb="FF638EC6"/>
      </dataBar>
    </cfRule>
  </conditionalFormatting>
  <conditionalFormatting sqref="E22:E35 C21:D35">
    <cfRule type="expression" dxfId="27" priority="4">
      <formula>"$F8&lt;=3"</formula>
    </cfRule>
  </conditionalFormatting>
  <conditionalFormatting sqref="C21:E35">
    <cfRule type="expression" dxfId="26" priority="26">
      <formula>$E21&lt;=3</formula>
    </cfRule>
  </conditionalFormatting>
  <conditionalFormatting sqref="F26:G28">
    <cfRule type="expression" dxfId="25" priority="29">
      <formula>$E33&lt;=3</formula>
    </cfRule>
  </conditionalFormatting>
  <conditionalFormatting sqref="H17:H30">
    <cfRule type="expression" dxfId="24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9"/>
  <sheetViews>
    <sheetView workbookViewId="0">
      <selection activeCell="C9" sqref="C9"/>
    </sheetView>
  </sheetViews>
  <sheetFormatPr baseColWidth="10" defaultRowHeight="15" x14ac:dyDescent="0.25"/>
  <cols>
    <col min="2" max="3" width="17.85546875" bestFit="1" customWidth="1"/>
    <col min="4" max="4" width="11.5703125" customWidth="1"/>
  </cols>
  <sheetData>
    <row r="2" spans="2:4" x14ac:dyDescent="0.25">
      <c r="B2" s="83"/>
      <c r="C2" t="s">
        <v>96</v>
      </c>
      <c r="D2" t="s">
        <v>97</v>
      </c>
    </row>
    <row r="3" spans="2:4" x14ac:dyDescent="0.25">
      <c r="C3" t="s">
        <v>89</v>
      </c>
      <c r="D3">
        <v>500</v>
      </c>
    </row>
    <row r="4" spans="2:4" x14ac:dyDescent="0.25">
      <c r="C4" t="s">
        <v>90</v>
      </c>
      <c r="D4">
        <v>700</v>
      </c>
    </row>
    <row r="5" spans="2:4" x14ac:dyDescent="0.25">
      <c r="C5" t="s">
        <v>91</v>
      </c>
      <c r="D5">
        <v>1000</v>
      </c>
    </row>
    <row r="6" spans="2:4" x14ac:dyDescent="0.25">
      <c r="C6" t="s">
        <v>92</v>
      </c>
      <c r="D6">
        <v>2000</v>
      </c>
    </row>
    <row r="7" spans="2:4" x14ac:dyDescent="0.25">
      <c r="C7" t="s">
        <v>93</v>
      </c>
    </row>
    <row r="8" spans="2:4" x14ac:dyDescent="0.25">
      <c r="C8" s="3" t="s">
        <v>109</v>
      </c>
      <c r="D8" s="3">
        <v>500</v>
      </c>
    </row>
    <row r="9" spans="2:4" x14ac:dyDescent="0.25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3"/>
  <sheetViews>
    <sheetView workbookViewId="0">
      <selection activeCell="F16" sqref="F16"/>
    </sheetView>
  </sheetViews>
  <sheetFormatPr baseColWidth="10" defaultRowHeight="15" x14ac:dyDescent="0.25"/>
  <cols>
    <col min="1" max="1" width="10.7109375" style="83" bestFit="1" customWidth="1"/>
    <col min="2" max="2" width="15.5703125" style="83" bestFit="1" customWidth="1"/>
    <col min="3" max="3" width="14" style="83" bestFit="1" customWidth="1"/>
    <col min="4" max="4" width="15.5703125" style="83" bestFit="1" customWidth="1"/>
    <col min="5" max="5" width="14.7109375" style="83" bestFit="1" customWidth="1"/>
    <col min="6" max="6" width="22.140625" style="83" bestFit="1" customWidth="1"/>
    <col min="7" max="7" width="7.5703125" style="83" bestFit="1" customWidth="1"/>
    <col min="8" max="8" width="9.5703125" style="83" bestFit="1" customWidth="1"/>
    <col min="9" max="9" width="10.140625" style="83" bestFit="1" customWidth="1"/>
    <col min="10" max="10" width="8.42578125" style="83" bestFit="1" customWidth="1"/>
    <col min="11" max="11" width="19.42578125" style="83" bestFit="1" customWidth="1"/>
    <col min="12" max="13" width="11" customWidth="1"/>
  </cols>
  <sheetData>
    <row r="1" spans="1:13" ht="16.5" x14ac:dyDescent="0.3">
      <c r="A1" s="148" t="s">
        <v>0</v>
      </c>
      <c r="B1" s="148" t="s">
        <v>19</v>
      </c>
      <c r="C1" s="148" t="s">
        <v>13</v>
      </c>
      <c r="D1" s="148" t="s">
        <v>86</v>
      </c>
      <c r="E1" s="148" t="s">
        <v>87</v>
      </c>
      <c r="F1" s="148" t="s">
        <v>94</v>
      </c>
      <c r="G1" s="148" t="s">
        <v>116</v>
      </c>
      <c r="H1" s="148" t="s">
        <v>95</v>
      </c>
      <c r="I1" s="148" t="s">
        <v>17</v>
      </c>
      <c r="J1" s="148" t="s">
        <v>2</v>
      </c>
      <c r="K1" s="148" t="s">
        <v>110</v>
      </c>
      <c r="M1" s="4"/>
    </row>
    <row r="2" spans="1:13" x14ac:dyDescent="0.25">
      <c r="A2" s="85">
        <v>43389</v>
      </c>
      <c r="B2" s="83" t="s">
        <v>99</v>
      </c>
      <c r="C2" s="83">
        <v>1234567899</v>
      </c>
      <c r="D2" s="83">
        <v>3</v>
      </c>
      <c r="E2" s="83">
        <v>34</v>
      </c>
      <c r="F2" s="83" t="s">
        <v>89</v>
      </c>
      <c r="G2" s="87">
        <f>IFERROR(VLOOKUP(Tblsuiviclients[[#This Row],[TYPE PRESTATION]],Tableau5[],2,0),"")</f>
        <v>500</v>
      </c>
      <c r="H2" s="87">
        <f>IFERROR(Tblsuiviclients[[#This Row],[NBRE KILOS]]*Tblsuiviclients[[#This Row],[PRIX ]],"")</f>
        <v>17000</v>
      </c>
      <c r="J2" s="86">
        <f>IFERROR(Tblsuiviclients[[#This Row],[TOTAL ]]-Tblsuiviclients[[#This Row],[AVANCE]],"")</f>
        <v>17000</v>
      </c>
      <c r="K2" s="86"/>
      <c r="L2" s="4"/>
      <c r="M2" s="4"/>
    </row>
    <row r="3" spans="1:13" x14ac:dyDescent="0.25">
      <c r="A3" s="85">
        <v>43390</v>
      </c>
      <c r="B3" s="83" t="s">
        <v>100</v>
      </c>
      <c r="C3" s="83">
        <v>697454461</v>
      </c>
      <c r="D3" s="83">
        <v>17</v>
      </c>
      <c r="E3" s="83">
        <v>9.5500000000000007</v>
      </c>
      <c r="F3" s="83" t="s">
        <v>109</v>
      </c>
      <c r="G3" s="87">
        <f>IFERROR(VLOOKUP(Tblsuiviclients[[#This Row],[TYPE PRESTATION]],Tableau5[],2,0),"")</f>
        <v>500</v>
      </c>
      <c r="H3" s="87">
        <f>IFERROR(Tblsuiviclients[[#This Row],[NBRE KILOS]]*Tblsuiviclients[[#This Row],[PRIX ]],"")</f>
        <v>4775</v>
      </c>
      <c r="I3" s="83">
        <v>2500</v>
      </c>
      <c r="J3" s="86">
        <f>IFERROR(Tblsuiviclients[[#This Row],[TOTAL ]]-Tblsuiviclients[[#This Row],[AVANCE]],"")</f>
        <v>2275</v>
      </c>
      <c r="K3" s="86" t="s">
        <v>119</v>
      </c>
      <c r="L3" s="86"/>
      <c r="M3" s="4"/>
    </row>
    <row r="4" spans="1:13" x14ac:dyDescent="0.25">
      <c r="A4" s="85">
        <v>43391</v>
      </c>
      <c r="B4" s="83" t="s">
        <v>101</v>
      </c>
      <c r="C4" s="83">
        <v>697561796</v>
      </c>
      <c r="D4" s="83">
        <v>18</v>
      </c>
      <c r="E4" s="83">
        <v>3.2</v>
      </c>
      <c r="F4" s="83" t="s">
        <v>90</v>
      </c>
      <c r="G4" s="87">
        <f>IFERROR(VLOOKUP(Tblsuiviclients[[#This Row],[TYPE PRESTATION]],Tableau5[],2,0),"")</f>
        <v>700</v>
      </c>
      <c r="H4" s="87">
        <f>IFERROR(Tblsuiviclients[[#This Row],[NBRE KILOS]]*Tblsuiviclients[[#This Row],[PRIX ]],"")</f>
        <v>2240</v>
      </c>
      <c r="J4" s="86">
        <f>IFERROR(Tblsuiviclients[[#This Row],[TOTAL ]]-Tblsuiviclients[[#This Row],[AVANCE]],"")</f>
        <v>2240</v>
      </c>
      <c r="K4" s="86"/>
      <c r="L4" s="4"/>
      <c r="M4" s="4"/>
    </row>
    <row r="5" spans="1:13" x14ac:dyDescent="0.25">
      <c r="A5" s="85">
        <v>43392</v>
      </c>
      <c r="B5" s="83" t="s">
        <v>102</v>
      </c>
      <c r="C5" s="83">
        <v>691750751</v>
      </c>
      <c r="D5" s="83">
        <v>5</v>
      </c>
      <c r="E5" s="83">
        <v>2.2999999999999998</v>
      </c>
      <c r="F5" s="83" t="s">
        <v>90</v>
      </c>
      <c r="G5" s="87">
        <f>IFERROR(VLOOKUP(Tblsuiviclients[[#This Row],[TYPE PRESTATION]],Tableau5[],2,0),"")</f>
        <v>700</v>
      </c>
      <c r="H5" s="87">
        <f>IFERROR(Tblsuiviclients[[#This Row],[NBRE KILOS]]*Tblsuiviclients[[#This Row],[PRIX ]],"")</f>
        <v>1609.9999999999998</v>
      </c>
      <c r="J5" s="86">
        <f>IFERROR(Tblsuiviclients[[#This Row],[TOTAL ]]-Tblsuiviclients[[#This Row],[AVANCE]],"")</f>
        <v>1609.9999999999998</v>
      </c>
      <c r="K5" s="86"/>
      <c r="L5" s="4"/>
      <c r="M5" s="4"/>
    </row>
    <row r="6" spans="1:13" x14ac:dyDescent="0.25">
      <c r="A6" s="85">
        <v>43393</v>
      </c>
      <c r="B6" s="83" t="s">
        <v>103</v>
      </c>
      <c r="C6" s="83">
        <v>690402415</v>
      </c>
      <c r="D6" s="83">
        <v>17</v>
      </c>
      <c r="E6" s="83">
        <v>6</v>
      </c>
      <c r="F6" s="83" t="s">
        <v>90</v>
      </c>
      <c r="G6" s="87">
        <f>IFERROR(VLOOKUP(Tblsuiviclients[[#This Row],[TYPE PRESTATION]],Tableau5[],2,0),"")</f>
        <v>700</v>
      </c>
      <c r="H6" s="87">
        <f>IFERROR(Tblsuiviclients[[#This Row],[NBRE KILOS]]*Tblsuiviclients[[#This Row],[PRIX ]],"")</f>
        <v>4200</v>
      </c>
      <c r="J6" s="86">
        <f>IFERROR(Tblsuiviclients[[#This Row],[TOTAL ]]-Tblsuiviclients[[#This Row],[AVANCE]],"")</f>
        <v>4200</v>
      </c>
      <c r="K6" s="86"/>
      <c r="L6" s="4"/>
      <c r="M6" s="4"/>
    </row>
    <row r="7" spans="1:13" x14ac:dyDescent="0.25">
      <c r="A7" s="85">
        <v>43394</v>
      </c>
      <c r="B7" s="83" t="s">
        <v>104</v>
      </c>
      <c r="D7" s="83">
        <v>10</v>
      </c>
      <c r="E7" s="83">
        <v>3.57</v>
      </c>
      <c r="F7" s="83" t="s">
        <v>90</v>
      </c>
      <c r="G7" s="87">
        <f>IFERROR(VLOOKUP(Tblsuiviclients[[#This Row],[TYPE PRESTATION]],Tableau5[],2,0),"")</f>
        <v>700</v>
      </c>
      <c r="H7" s="87">
        <f>IFERROR(Tblsuiviclients[[#This Row],[NBRE KILOS]]*Tblsuiviclients[[#This Row],[PRIX ]],"")</f>
        <v>2499</v>
      </c>
      <c r="J7" s="86">
        <f>IFERROR(Tblsuiviclients[[#This Row],[TOTAL ]]-Tblsuiviclients[[#This Row],[AVANCE]],"")</f>
        <v>2499</v>
      </c>
      <c r="K7" s="86"/>
      <c r="L7" s="4"/>
      <c r="M7" s="4"/>
    </row>
    <row r="8" spans="1:13" x14ac:dyDescent="0.25">
      <c r="A8" s="85">
        <v>43395</v>
      </c>
      <c r="B8" s="83" t="s">
        <v>105</v>
      </c>
      <c r="C8" s="83">
        <v>651896917</v>
      </c>
      <c r="D8" s="83">
        <v>36</v>
      </c>
      <c r="E8" s="83">
        <v>6.8</v>
      </c>
      <c r="F8" s="83" t="s">
        <v>89</v>
      </c>
      <c r="G8" s="87">
        <f>IFERROR(VLOOKUP(Tblsuiviclients[[#This Row],[TYPE PRESTATION]],Tableau5[],2,0),"")</f>
        <v>500</v>
      </c>
      <c r="H8" s="87">
        <f>IFERROR(Tblsuiviclients[[#This Row],[NBRE KILOS]]*Tblsuiviclients[[#This Row],[PRIX ]],"")</f>
        <v>3400</v>
      </c>
      <c r="J8" s="86">
        <f>IFERROR(Tblsuiviclients[[#This Row],[TOTAL ]]-Tblsuiviclients[[#This Row],[AVANCE]],"")</f>
        <v>3400</v>
      </c>
      <c r="K8" s="86"/>
      <c r="L8" s="4"/>
      <c r="M8" s="4"/>
    </row>
    <row r="9" spans="1:13" x14ac:dyDescent="0.25">
      <c r="A9" s="85">
        <v>43396</v>
      </c>
      <c r="B9" s="83" t="s">
        <v>106</v>
      </c>
      <c r="C9" s="83">
        <v>699341458</v>
      </c>
      <c r="D9" s="83">
        <v>10</v>
      </c>
      <c r="E9" s="83">
        <v>5</v>
      </c>
      <c r="F9" s="83" t="s">
        <v>90</v>
      </c>
      <c r="G9" s="87">
        <f>IFERROR(VLOOKUP(Tblsuiviclients[[#This Row],[TYPE PRESTATION]],Tableau5[],2,0),"")</f>
        <v>700</v>
      </c>
      <c r="H9" s="87">
        <f>IFERROR(Tblsuiviclients[[#This Row],[NBRE KILOS]]*Tblsuiviclients[[#This Row],[PRIX ]],"")</f>
        <v>3500</v>
      </c>
      <c r="J9" s="86">
        <f>IFERROR(Tblsuiviclients[[#This Row],[TOTAL ]]-Tblsuiviclients[[#This Row],[AVANCE]],"")</f>
        <v>3500</v>
      </c>
      <c r="K9" s="86"/>
      <c r="L9" s="4"/>
      <c r="M9" s="4"/>
    </row>
    <row r="10" spans="1:13" x14ac:dyDescent="0.25">
      <c r="A10" s="85">
        <v>43397</v>
      </c>
      <c r="B10" s="83" t="s">
        <v>107</v>
      </c>
      <c r="C10" s="83">
        <v>696395603</v>
      </c>
      <c r="D10" s="83">
        <v>44</v>
      </c>
      <c r="E10" s="83">
        <v>6</v>
      </c>
      <c r="F10" s="83" t="s">
        <v>91</v>
      </c>
      <c r="G10" s="87">
        <f>IFERROR(VLOOKUP(Tblsuiviclients[[#This Row],[TYPE PRESTATION]],Tableau5[],2,0),"")</f>
        <v>1000</v>
      </c>
      <c r="H10" s="87">
        <f>IFERROR(Tblsuiviclients[[#This Row],[NBRE KILOS]]*Tblsuiviclients[[#This Row],[PRIX ]],"")</f>
        <v>6000</v>
      </c>
      <c r="J10" s="86">
        <f>IFERROR(Tblsuiviclients[[#This Row],[TOTAL ]]-Tblsuiviclients[[#This Row],[AVANCE]],"")</f>
        <v>6000</v>
      </c>
      <c r="K10" s="86"/>
      <c r="L10" s="4"/>
      <c r="M10" s="4"/>
    </row>
    <row r="11" spans="1:13" x14ac:dyDescent="0.25">
      <c r="A11" s="85">
        <v>43398</v>
      </c>
      <c r="B11" s="83" t="s">
        <v>85</v>
      </c>
      <c r="C11" s="83">
        <v>690093898</v>
      </c>
      <c r="D11" s="83">
        <v>5</v>
      </c>
      <c r="E11" s="83">
        <v>56</v>
      </c>
      <c r="F11" s="83" t="s">
        <v>92</v>
      </c>
      <c r="G11" s="87">
        <f>IFERROR(VLOOKUP(Tblsuiviclients[[#This Row],[TYPE PRESTATION]],Tableau5[],2,0),"")</f>
        <v>2000</v>
      </c>
      <c r="H11" s="87">
        <f>IFERROR(Tblsuiviclients[[#This Row],[NBRE KILOS]]*Tblsuiviclients[[#This Row],[PRIX ]],"")</f>
        <v>112000</v>
      </c>
      <c r="J11" s="86">
        <f>IFERROR(Tblsuiviclients[[#This Row],[TOTAL ]]-Tblsuiviclients[[#This Row],[AVANCE]],"")</f>
        <v>112000</v>
      </c>
      <c r="K11" s="86"/>
      <c r="L11" s="4"/>
      <c r="M11" s="4"/>
    </row>
    <row r="12" spans="1:13" x14ac:dyDescent="0.25">
      <c r="A12" s="85">
        <v>43399</v>
      </c>
      <c r="B12" s="83" t="s">
        <v>108</v>
      </c>
      <c r="C12" s="83">
        <v>695448241</v>
      </c>
      <c r="D12" s="83">
        <v>3</v>
      </c>
      <c r="E12" s="83">
        <v>1.4</v>
      </c>
      <c r="F12" s="83" t="s">
        <v>91</v>
      </c>
      <c r="G12" s="87">
        <f>IFERROR(VLOOKUP(Tblsuiviclients[[#This Row],[TYPE PRESTATION]],Tableau5[],2,0),"")</f>
        <v>1000</v>
      </c>
      <c r="H12" s="87">
        <f>IFERROR(Tblsuiviclients[[#This Row],[NBRE KILOS]]*Tblsuiviclients[[#This Row],[PRIX ]],"")</f>
        <v>1400</v>
      </c>
      <c r="J12" s="86">
        <v>2200</v>
      </c>
      <c r="K12" s="86"/>
      <c r="L12" s="4"/>
      <c r="M12" s="4"/>
    </row>
    <row r="13" spans="1:13" x14ac:dyDescent="0.25">
      <c r="A13" s="85" t="s">
        <v>125</v>
      </c>
      <c r="B13" s="83" t="s">
        <v>111</v>
      </c>
      <c r="C13" s="83" t="s">
        <v>124</v>
      </c>
      <c r="D13" s="83" t="s">
        <v>126</v>
      </c>
      <c r="E13" s="83" t="s">
        <v>127</v>
      </c>
      <c r="F13" s="83" t="s">
        <v>91</v>
      </c>
      <c r="G13" s="87">
        <f>IFERROR(VLOOKUP(Tblsuiviclients[[#This Row],[TYPE PRESTATION]],Tableau5[],2,0),"")</f>
        <v>1000</v>
      </c>
      <c r="H13" s="87">
        <f>IFERROR(Tblsuiviclients[[#This Row],[NBRE KILOS]]*Tblsuiviclients[[#This Row],[PRIX ]],"")</f>
        <v>1780</v>
      </c>
      <c r="I13" s="83" t="s">
        <v>128</v>
      </c>
      <c r="J13" s="86">
        <f>IFERROR(Tblsuiviclients[[#This Row],[TOTAL ]]-Tblsuiviclients[[#This Row],[AVANCE]],"")</f>
        <v>1730</v>
      </c>
      <c r="K13" s="86" t="s">
        <v>114</v>
      </c>
      <c r="L13" s="4"/>
      <c r="M13" s="4"/>
    </row>
  </sheetData>
  <dataValidations count="1">
    <dataValidation type="list" allowBlank="1" showInputMessage="1" showErrorMessage="1" sqref="F2:F13">
      <formula1>dreamsservices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4"/>
  <sheetViews>
    <sheetView workbookViewId="0">
      <selection activeCell="D12" sqref="D12"/>
    </sheetView>
  </sheetViews>
  <sheetFormatPr baseColWidth="10" defaultRowHeight="15" x14ac:dyDescent="0.2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 x14ac:dyDescent="0.25">
      <c r="A1" s="2" t="s">
        <v>19</v>
      </c>
      <c r="B1" t="s">
        <v>115</v>
      </c>
    </row>
    <row r="2" spans="1:4" x14ac:dyDescent="0.25">
      <c r="A2" s="2" t="s">
        <v>0</v>
      </c>
      <c r="B2" t="s">
        <v>115</v>
      </c>
    </row>
    <row r="4" spans="1:4" x14ac:dyDescent="0.25">
      <c r="B4" s="2" t="s">
        <v>8</v>
      </c>
    </row>
    <row r="5" spans="1:4" x14ac:dyDescent="0.25">
      <c r="A5" s="2" t="s">
        <v>5</v>
      </c>
      <c r="B5" t="s">
        <v>29</v>
      </c>
      <c r="C5" t="s">
        <v>79</v>
      </c>
      <c r="D5" t="s">
        <v>30</v>
      </c>
    </row>
    <row r="6" spans="1:4" x14ac:dyDescent="0.25">
      <c r="A6" s="9" t="s">
        <v>112</v>
      </c>
      <c r="B6" s="122">
        <v>65000</v>
      </c>
      <c r="C6" s="122">
        <v>26000</v>
      </c>
      <c r="D6" s="122">
        <v>39000</v>
      </c>
    </row>
    <row r="7" spans="1:4" x14ac:dyDescent="0.25">
      <c r="A7" s="9" t="s">
        <v>32</v>
      </c>
      <c r="B7" s="122">
        <v>920500</v>
      </c>
      <c r="C7" s="122">
        <v>1500000</v>
      </c>
      <c r="D7" s="122">
        <v>-579500</v>
      </c>
    </row>
    <row r="8" spans="1:4" x14ac:dyDescent="0.25">
      <c r="A8" s="9" t="s">
        <v>26</v>
      </c>
      <c r="B8" s="122">
        <v>650000</v>
      </c>
      <c r="C8" s="122">
        <v>100000</v>
      </c>
      <c r="D8" s="122">
        <v>550000</v>
      </c>
    </row>
    <row r="9" spans="1:4" x14ac:dyDescent="0.25">
      <c r="A9" s="9" t="s">
        <v>27</v>
      </c>
      <c r="B9" s="122">
        <v>650000</v>
      </c>
      <c r="C9" s="122">
        <v>100000</v>
      </c>
      <c r="D9" s="122">
        <v>550000</v>
      </c>
    </row>
    <row r="10" spans="1:4" x14ac:dyDescent="0.25">
      <c r="A10" s="9" t="s">
        <v>28</v>
      </c>
      <c r="B10" s="122">
        <v>650000</v>
      </c>
      <c r="C10" s="122">
        <v>100000</v>
      </c>
      <c r="D10" s="122">
        <v>550000</v>
      </c>
    </row>
    <row r="11" spans="1:4" x14ac:dyDescent="0.25">
      <c r="A11" s="9" t="s">
        <v>31</v>
      </c>
      <c r="B11" s="122">
        <v>1890000</v>
      </c>
      <c r="C11" s="122">
        <v>700000</v>
      </c>
      <c r="D11" s="122">
        <v>1190000</v>
      </c>
    </row>
    <row r="12" spans="1:4" x14ac:dyDescent="0.25">
      <c r="A12" s="9" t="s">
        <v>33</v>
      </c>
      <c r="B12" s="122">
        <v>5523000</v>
      </c>
      <c r="C12" s="122">
        <v>3000000</v>
      </c>
      <c r="D12" s="122">
        <v>2523000</v>
      </c>
    </row>
    <row r="13" spans="1:4" x14ac:dyDescent="0.25">
      <c r="A13" s="9" t="s">
        <v>34</v>
      </c>
      <c r="B13" s="122">
        <v>73000</v>
      </c>
      <c r="C13" s="122">
        <v>500000</v>
      </c>
      <c r="D13" s="122">
        <v>-427000</v>
      </c>
    </row>
    <row r="14" spans="1:4" x14ac:dyDescent="0.25">
      <c r="A14" s="9" t="s">
        <v>35</v>
      </c>
      <c r="B14" s="122">
        <v>73000</v>
      </c>
      <c r="C14" s="122">
        <v>500000</v>
      </c>
      <c r="D14" s="122">
        <v>-427000</v>
      </c>
    </row>
    <row r="15" spans="1:4" x14ac:dyDescent="0.25">
      <c r="A15" s="9" t="s">
        <v>36</v>
      </c>
      <c r="B15" s="122">
        <v>73000</v>
      </c>
      <c r="C15" s="122">
        <v>500000</v>
      </c>
      <c r="D15" s="122">
        <v>-427000</v>
      </c>
    </row>
    <row r="16" spans="1:4" x14ac:dyDescent="0.25">
      <c r="A16" s="9" t="s">
        <v>22</v>
      </c>
      <c r="B16" s="122">
        <v>73000</v>
      </c>
      <c r="C16" s="122">
        <v>500000</v>
      </c>
      <c r="D16" s="122">
        <v>-427000</v>
      </c>
    </row>
    <row r="17" spans="1:4" x14ac:dyDescent="0.25">
      <c r="A17" s="9" t="s">
        <v>23</v>
      </c>
      <c r="B17" s="122">
        <v>73000</v>
      </c>
      <c r="C17" s="122">
        <v>500000</v>
      </c>
      <c r="D17" s="122">
        <v>-427000</v>
      </c>
    </row>
    <row r="18" spans="1:4" x14ac:dyDescent="0.25">
      <c r="A18" s="9" t="s">
        <v>24</v>
      </c>
      <c r="B18" s="122">
        <v>73000</v>
      </c>
      <c r="C18" s="122">
        <v>500000</v>
      </c>
      <c r="D18" s="122">
        <v>-427000</v>
      </c>
    </row>
    <row r="19" spans="1:4" x14ac:dyDescent="0.25">
      <c r="A19" s="9" t="s">
        <v>25</v>
      </c>
      <c r="B19" s="122">
        <v>7290500</v>
      </c>
      <c r="C19" s="122">
        <v>1700000</v>
      </c>
      <c r="D19" s="122">
        <v>5590500</v>
      </c>
    </row>
    <row r="20" spans="1:4" x14ac:dyDescent="0.25">
      <c r="A20" s="9" t="s">
        <v>40</v>
      </c>
      <c r="B20" s="122">
        <v>270000</v>
      </c>
      <c r="C20" s="122">
        <v>100000</v>
      </c>
      <c r="D20" s="122">
        <v>170000</v>
      </c>
    </row>
    <row r="21" spans="1:4" x14ac:dyDescent="0.25">
      <c r="A21" s="9" t="s">
        <v>41</v>
      </c>
      <c r="B21" s="122">
        <v>270000</v>
      </c>
      <c r="C21" s="122">
        <v>100000</v>
      </c>
      <c r="D21" s="122">
        <v>170000</v>
      </c>
    </row>
    <row r="22" spans="1:4" x14ac:dyDescent="0.25">
      <c r="A22" s="9" t="s">
        <v>42</v>
      </c>
      <c r="B22" s="122">
        <v>810000</v>
      </c>
      <c r="C22" s="122">
        <v>300000</v>
      </c>
      <c r="D22" s="122">
        <v>510000</v>
      </c>
    </row>
    <row r="23" spans="1:4" x14ac:dyDescent="0.25">
      <c r="A23" s="9" t="s">
        <v>43</v>
      </c>
      <c r="B23" s="122">
        <v>1700000</v>
      </c>
      <c r="C23" s="122">
        <v>500000</v>
      </c>
      <c r="D23" s="122">
        <v>1200000</v>
      </c>
    </row>
    <row r="24" spans="1:4" x14ac:dyDescent="0.25">
      <c r="A24" s="9" t="s">
        <v>44</v>
      </c>
      <c r="B24" s="122">
        <v>1700000</v>
      </c>
      <c r="C24" s="122">
        <v>500000</v>
      </c>
      <c r="D24" s="122">
        <v>1200000</v>
      </c>
    </row>
    <row r="25" spans="1:4" x14ac:dyDescent="0.25">
      <c r="A25" s="9" t="s">
        <v>45</v>
      </c>
      <c r="B25" s="122">
        <v>8500000</v>
      </c>
      <c r="C25" s="122">
        <v>2500000</v>
      </c>
      <c r="D25" s="122">
        <v>6000000</v>
      </c>
    </row>
    <row r="26" spans="1:4" x14ac:dyDescent="0.25">
      <c r="A26" s="9" t="s">
        <v>46</v>
      </c>
      <c r="B26" s="122">
        <v>1700000</v>
      </c>
      <c r="C26" s="122">
        <v>500000</v>
      </c>
      <c r="D26" s="122">
        <v>1200000</v>
      </c>
    </row>
    <row r="27" spans="1:4" x14ac:dyDescent="0.25">
      <c r="A27" s="9" t="s">
        <v>47</v>
      </c>
      <c r="B27" s="122">
        <v>1700000</v>
      </c>
      <c r="C27" s="122">
        <v>500000</v>
      </c>
      <c r="D27" s="122">
        <v>1200000</v>
      </c>
    </row>
    <row r="28" spans="1:4" x14ac:dyDescent="0.25">
      <c r="A28" s="9" t="s">
        <v>48</v>
      </c>
      <c r="B28" s="122">
        <v>3400000</v>
      </c>
      <c r="C28" s="122">
        <v>1000000</v>
      </c>
      <c r="D28" s="122">
        <v>2400000</v>
      </c>
    </row>
    <row r="29" spans="1:4" x14ac:dyDescent="0.25">
      <c r="A29" s="9" t="s">
        <v>49</v>
      </c>
      <c r="B29" s="122">
        <v>1700000</v>
      </c>
      <c r="C29" s="122">
        <v>500000</v>
      </c>
      <c r="D29" s="122">
        <v>1200000</v>
      </c>
    </row>
    <row r="30" spans="1:4" x14ac:dyDescent="0.25">
      <c r="A30" s="9" t="s">
        <v>50</v>
      </c>
      <c r="B30" s="122">
        <v>1700000</v>
      </c>
      <c r="C30" s="122">
        <v>500000</v>
      </c>
      <c r="D30" s="122">
        <v>1200000</v>
      </c>
    </row>
    <row r="31" spans="1:4" x14ac:dyDescent="0.25">
      <c r="A31" s="9" t="s">
        <v>51</v>
      </c>
      <c r="B31" s="122">
        <v>1700000</v>
      </c>
      <c r="C31" s="122">
        <v>500000</v>
      </c>
      <c r="D31" s="122">
        <v>1200000</v>
      </c>
    </row>
    <row r="32" spans="1:4" x14ac:dyDescent="0.25">
      <c r="A32" s="9" t="s">
        <v>52</v>
      </c>
      <c r="B32" s="122">
        <v>3400000</v>
      </c>
      <c r="C32" s="122">
        <v>1000000</v>
      </c>
      <c r="D32" s="122">
        <v>2400000</v>
      </c>
    </row>
    <row r="33" spans="1:4" x14ac:dyDescent="0.25">
      <c r="A33" s="9" t="s">
        <v>53</v>
      </c>
      <c r="B33" s="122">
        <v>1700000</v>
      </c>
      <c r="C33" s="122">
        <v>500000</v>
      </c>
      <c r="D33" s="122">
        <v>1200000</v>
      </c>
    </row>
    <row r="34" spans="1:4" x14ac:dyDescent="0.25">
      <c r="A34" s="9" t="s">
        <v>54</v>
      </c>
      <c r="B34" s="122">
        <v>1700000</v>
      </c>
      <c r="C34" s="122">
        <v>500000</v>
      </c>
      <c r="D34" s="122">
        <v>1200000</v>
      </c>
    </row>
    <row r="35" spans="1:4" x14ac:dyDescent="0.25">
      <c r="A35" s="9" t="s">
        <v>55</v>
      </c>
      <c r="B35" s="122">
        <v>1700000</v>
      </c>
      <c r="C35" s="122">
        <v>500000</v>
      </c>
      <c r="D35" s="122">
        <v>1200000</v>
      </c>
    </row>
    <row r="36" spans="1:4" x14ac:dyDescent="0.25">
      <c r="A36" s="9" t="s">
        <v>59</v>
      </c>
      <c r="B36" s="122">
        <v>3400000</v>
      </c>
      <c r="C36" s="122">
        <v>1000000</v>
      </c>
      <c r="D36" s="122">
        <v>2400000</v>
      </c>
    </row>
    <row r="37" spans="1:4" x14ac:dyDescent="0.25">
      <c r="A37" s="9" t="s">
        <v>60</v>
      </c>
      <c r="B37" s="122">
        <v>540000</v>
      </c>
      <c r="C37" s="122">
        <v>500000</v>
      </c>
      <c r="D37" s="122">
        <v>40000</v>
      </c>
    </row>
    <row r="38" spans="1:4" x14ac:dyDescent="0.25">
      <c r="A38" s="9" t="s">
        <v>61</v>
      </c>
      <c r="B38" s="122">
        <v>540000</v>
      </c>
      <c r="C38" s="122">
        <v>500000</v>
      </c>
      <c r="D38" s="122">
        <v>40000</v>
      </c>
    </row>
    <row r="39" spans="1:4" x14ac:dyDescent="0.25">
      <c r="A39" s="9" t="s">
        <v>62</v>
      </c>
      <c r="B39" s="122">
        <v>540000</v>
      </c>
      <c r="C39" s="122">
        <v>500000</v>
      </c>
      <c r="D39" s="122">
        <v>40000</v>
      </c>
    </row>
    <row r="40" spans="1:4" x14ac:dyDescent="0.25">
      <c r="A40" s="9" t="s">
        <v>63</v>
      </c>
      <c r="B40" s="122">
        <v>540000</v>
      </c>
      <c r="C40" s="122">
        <v>500000</v>
      </c>
      <c r="D40" s="122">
        <v>40000</v>
      </c>
    </row>
    <row r="41" spans="1:4" x14ac:dyDescent="0.25">
      <c r="A41" s="9" t="s">
        <v>64</v>
      </c>
      <c r="B41" s="122">
        <v>540000</v>
      </c>
      <c r="C41" s="122">
        <v>500000</v>
      </c>
      <c r="D41" s="122">
        <v>40000</v>
      </c>
    </row>
    <row r="42" spans="1:4" x14ac:dyDescent="0.25">
      <c r="A42" s="9" t="s">
        <v>65</v>
      </c>
      <c r="B42" s="122">
        <v>540000</v>
      </c>
      <c r="C42" s="122">
        <v>500000</v>
      </c>
      <c r="D42" s="122">
        <v>40000</v>
      </c>
    </row>
    <row r="43" spans="1:4" x14ac:dyDescent="0.25">
      <c r="A43" s="9" t="s">
        <v>66</v>
      </c>
      <c r="B43" s="122">
        <v>540000</v>
      </c>
      <c r="C43" s="122">
        <v>500000</v>
      </c>
      <c r="D43" s="122">
        <v>40000</v>
      </c>
    </row>
    <row r="44" spans="1:4" x14ac:dyDescent="0.25">
      <c r="A44" s="9" t="s">
        <v>67</v>
      </c>
      <c r="B44" s="122">
        <v>540000</v>
      </c>
      <c r="C44" s="122">
        <v>500000</v>
      </c>
      <c r="D44" s="122">
        <v>40000</v>
      </c>
    </row>
    <row r="45" spans="1:4" x14ac:dyDescent="0.25">
      <c r="A45" s="9" t="s">
        <v>68</v>
      </c>
      <c r="B45" s="122">
        <v>540000</v>
      </c>
      <c r="C45" s="122">
        <v>500000</v>
      </c>
      <c r="D45" s="122">
        <v>40000</v>
      </c>
    </row>
    <row r="46" spans="1:4" x14ac:dyDescent="0.25">
      <c r="A46" s="9" t="s">
        <v>70</v>
      </c>
      <c r="B46" s="122">
        <v>540000</v>
      </c>
      <c r="C46" s="122">
        <v>500000</v>
      </c>
      <c r="D46" s="122">
        <v>40000</v>
      </c>
    </row>
    <row r="47" spans="1:4" x14ac:dyDescent="0.25">
      <c r="A47" s="9" t="s">
        <v>71</v>
      </c>
      <c r="B47" s="122">
        <v>540000</v>
      </c>
      <c r="C47" s="122">
        <v>500000</v>
      </c>
      <c r="D47" s="122">
        <v>40000</v>
      </c>
    </row>
    <row r="48" spans="1:4" x14ac:dyDescent="0.25">
      <c r="A48" s="9" t="s">
        <v>72</v>
      </c>
      <c r="B48" s="122">
        <v>540000</v>
      </c>
      <c r="C48" s="122">
        <v>500000</v>
      </c>
      <c r="D48" s="122">
        <v>40000</v>
      </c>
    </row>
    <row r="49" spans="1:4" x14ac:dyDescent="0.25">
      <c r="A49" s="9" t="s">
        <v>73</v>
      </c>
      <c r="B49" s="122">
        <v>540000</v>
      </c>
      <c r="C49" s="122">
        <v>500000</v>
      </c>
      <c r="D49" s="122">
        <v>40000</v>
      </c>
    </row>
    <row r="50" spans="1:4" x14ac:dyDescent="0.25">
      <c r="A50" s="9" t="s">
        <v>74</v>
      </c>
      <c r="B50" s="122">
        <v>540000</v>
      </c>
      <c r="C50" s="122">
        <v>500000</v>
      </c>
      <c r="D50" s="122">
        <v>40000</v>
      </c>
    </row>
    <row r="51" spans="1:4" x14ac:dyDescent="0.25">
      <c r="A51" s="9" t="s">
        <v>76</v>
      </c>
      <c r="B51" s="122">
        <v>540000</v>
      </c>
      <c r="C51" s="122">
        <v>500000</v>
      </c>
      <c r="D51" s="122">
        <v>40000</v>
      </c>
    </row>
    <row r="52" spans="1:4" x14ac:dyDescent="0.25">
      <c r="A52" s="9" t="s">
        <v>77</v>
      </c>
      <c r="B52" s="122">
        <v>540000</v>
      </c>
      <c r="C52" s="122">
        <v>500000</v>
      </c>
      <c r="D52" s="122">
        <v>40000</v>
      </c>
    </row>
    <row r="53" spans="1:4" x14ac:dyDescent="0.25">
      <c r="A53" s="9" t="s">
        <v>69</v>
      </c>
      <c r="B53" s="122"/>
      <c r="C53" s="122"/>
      <c r="D53" s="122"/>
    </row>
    <row r="54" spans="1:4" x14ac:dyDescent="0.25">
      <c r="A54" s="9" t="s">
        <v>3</v>
      </c>
      <c r="B54" s="122">
        <v>63767000</v>
      </c>
      <c r="C54" s="122">
        <v>29226000</v>
      </c>
      <c r="D54" s="122">
        <v>34541000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L82"/>
  <sheetViews>
    <sheetView showGridLines="0" workbookViewId="0">
      <selection sqref="A1:H1048576"/>
    </sheetView>
  </sheetViews>
  <sheetFormatPr baseColWidth="10" defaultRowHeight="15" x14ac:dyDescent="0.25"/>
  <cols>
    <col min="1" max="1" width="10.7109375" style="61" bestFit="1" customWidth="1"/>
    <col min="2" max="2" width="9.140625" style="61" bestFit="1" customWidth="1"/>
    <col min="3" max="3" width="13.85546875" style="61" bestFit="1" customWidth="1"/>
    <col min="4" max="4" width="15.140625" style="61" bestFit="1" customWidth="1"/>
    <col min="5" max="5" width="13.42578125" style="61" bestFit="1" customWidth="1"/>
    <col min="6" max="6" width="17.28515625" style="61" bestFit="1" customWidth="1"/>
    <col min="7" max="7" width="10.7109375" style="61" bestFit="1" customWidth="1"/>
    <col min="8" max="8" width="10.28515625" style="61" bestFit="1" customWidth="1"/>
    <col min="9" max="9" width="18" style="63" customWidth="1"/>
  </cols>
  <sheetData>
    <row r="1" spans="1:12" ht="18.75" x14ac:dyDescent="0.3">
      <c r="A1" s="59" t="s">
        <v>0</v>
      </c>
      <c r="B1" s="59" t="s">
        <v>12</v>
      </c>
      <c r="C1" s="59" t="s">
        <v>18</v>
      </c>
      <c r="D1" s="59" t="s">
        <v>19</v>
      </c>
      <c r="E1" s="59" t="s">
        <v>13</v>
      </c>
      <c r="F1" s="59" t="s">
        <v>20</v>
      </c>
      <c r="G1" s="59" t="s">
        <v>17</v>
      </c>
      <c r="H1" s="59" t="s">
        <v>2</v>
      </c>
      <c r="I1" s="81"/>
    </row>
    <row r="2" spans="1:12" ht="18.75" x14ac:dyDescent="0.3">
      <c r="A2" s="64">
        <v>43394.87100752315</v>
      </c>
      <c r="B2" s="65">
        <v>43394.871010763891</v>
      </c>
      <c r="C2" s="59" t="s">
        <v>130</v>
      </c>
      <c r="D2" s="59" t="s">
        <v>113</v>
      </c>
      <c r="E2" s="59">
        <v>695856110</v>
      </c>
      <c r="F2" s="154">
        <v>5000</v>
      </c>
      <c r="G2" s="154">
        <v>2000</v>
      </c>
      <c r="H2" s="154">
        <v>3000</v>
      </c>
      <c r="I2" s="81"/>
    </row>
    <row r="3" spans="1:12" ht="18.75" x14ac:dyDescent="0.3">
      <c r="A3" s="64">
        <v>43394.797911226851</v>
      </c>
      <c r="B3" s="65">
        <v>43394.797915393516</v>
      </c>
      <c r="C3" s="59" t="s">
        <v>130</v>
      </c>
      <c r="D3" s="59" t="s">
        <v>113</v>
      </c>
      <c r="E3" s="59">
        <v>695856110</v>
      </c>
      <c r="F3" s="154">
        <v>5000</v>
      </c>
      <c r="G3" s="154">
        <v>2000</v>
      </c>
      <c r="H3" s="154">
        <v>3000</v>
      </c>
      <c r="I3" s="81"/>
    </row>
    <row r="4" spans="1:12" ht="18.75" x14ac:dyDescent="0.3">
      <c r="A4" s="64">
        <v>43384.614653472221</v>
      </c>
      <c r="B4" s="65">
        <v>43384.614660185187</v>
      </c>
      <c r="C4" s="59" t="s">
        <v>77</v>
      </c>
      <c r="D4" s="59" t="s">
        <v>21</v>
      </c>
      <c r="E4" s="59">
        <v>695856110</v>
      </c>
      <c r="F4" s="66">
        <v>540000</v>
      </c>
      <c r="G4" s="66">
        <v>500000</v>
      </c>
      <c r="H4" s="66">
        <v>40000</v>
      </c>
      <c r="L4" s="81"/>
    </row>
    <row r="5" spans="1:12" x14ac:dyDescent="0.25">
      <c r="A5" s="64">
        <v>43113.022637731483</v>
      </c>
      <c r="B5" s="65">
        <v>43113.0226400463</v>
      </c>
      <c r="C5" s="59" t="s">
        <v>76</v>
      </c>
      <c r="D5" s="59" t="s">
        <v>21</v>
      </c>
      <c r="E5" s="59">
        <v>695856110</v>
      </c>
      <c r="F5" s="66">
        <v>540000</v>
      </c>
      <c r="G5" s="66">
        <v>500000</v>
      </c>
      <c r="H5" s="66">
        <v>40000</v>
      </c>
    </row>
    <row r="6" spans="1:12" x14ac:dyDescent="0.25">
      <c r="A6" s="64">
        <v>43029.621451967592</v>
      </c>
      <c r="B6" s="65">
        <v>43029.621453356478</v>
      </c>
      <c r="C6" s="59" t="s">
        <v>74</v>
      </c>
      <c r="D6" s="59" t="s">
        <v>21</v>
      </c>
      <c r="E6" s="59">
        <v>695856110</v>
      </c>
      <c r="F6" s="66">
        <v>540000</v>
      </c>
      <c r="G6" s="66">
        <v>500000</v>
      </c>
      <c r="H6" s="66">
        <v>40000</v>
      </c>
    </row>
    <row r="7" spans="1:12" x14ac:dyDescent="0.25">
      <c r="A7" s="64">
        <v>43028.708872569441</v>
      </c>
      <c r="B7" s="65">
        <v>43028.708874768519</v>
      </c>
      <c r="C7" s="59" t="s">
        <v>73</v>
      </c>
      <c r="D7" s="59" t="s">
        <v>21</v>
      </c>
      <c r="E7" s="59">
        <v>695856110</v>
      </c>
      <c r="F7" s="66">
        <v>540000</v>
      </c>
      <c r="G7" s="66">
        <v>500000</v>
      </c>
      <c r="H7" s="66">
        <v>40000</v>
      </c>
    </row>
    <row r="8" spans="1:12" x14ac:dyDescent="0.25">
      <c r="A8" s="64">
        <v>43028.708806944443</v>
      </c>
      <c r="B8" s="65">
        <v>43028.708809837961</v>
      </c>
      <c r="C8" s="59" t="s">
        <v>72</v>
      </c>
      <c r="D8" s="59" t="s">
        <v>21</v>
      </c>
      <c r="E8" s="59">
        <v>695856110</v>
      </c>
      <c r="F8" s="66">
        <v>540000</v>
      </c>
      <c r="G8" s="66">
        <v>500000</v>
      </c>
      <c r="H8" s="66">
        <v>40000</v>
      </c>
    </row>
    <row r="9" spans="1:12" x14ac:dyDescent="0.25">
      <c r="A9" s="64">
        <v>43028.70872696759</v>
      </c>
      <c r="B9" s="65">
        <v>43028.708730439816</v>
      </c>
      <c r="C9" s="59" t="s">
        <v>71</v>
      </c>
      <c r="D9" s="59" t="s">
        <v>21</v>
      </c>
      <c r="E9" s="59">
        <v>695856110</v>
      </c>
      <c r="F9" s="66">
        <v>540000</v>
      </c>
      <c r="G9" s="66">
        <v>500000</v>
      </c>
      <c r="H9" s="66">
        <v>40000</v>
      </c>
    </row>
    <row r="10" spans="1:12" x14ac:dyDescent="0.25">
      <c r="A10" s="64">
        <v>43028.694046296296</v>
      </c>
      <c r="B10" s="65">
        <v>43028.694048148151</v>
      </c>
      <c r="C10" s="59" t="s">
        <v>70</v>
      </c>
      <c r="D10" s="59" t="s">
        <v>21</v>
      </c>
      <c r="E10" s="59">
        <v>695856110</v>
      </c>
      <c r="F10" s="66">
        <v>540000</v>
      </c>
      <c r="G10" s="66">
        <v>500000</v>
      </c>
      <c r="H10" s="66">
        <v>40000</v>
      </c>
    </row>
    <row r="11" spans="1:12" x14ac:dyDescent="0.25">
      <c r="A11" s="64">
        <v>43015.957442824074</v>
      </c>
      <c r="B11" s="65">
        <v>43015.957444560183</v>
      </c>
      <c r="C11" s="59" t="s">
        <v>68</v>
      </c>
      <c r="D11" s="59" t="s">
        <v>21</v>
      </c>
      <c r="E11" s="59">
        <v>695856110</v>
      </c>
      <c r="F11" s="66">
        <v>540000</v>
      </c>
      <c r="G11" s="66">
        <v>500000</v>
      </c>
      <c r="H11" s="66">
        <v>40000</v>
      </c>
    </row>
    <row r="12" spans="1:12" x14ac:dyDescent="0.25">
      <c r="A12" s="64">
        <v>43015.957383680558</v>
      </c>
      <c r="B12" s="65">
        <v>43015.957384953705</v>
      </c>
      <c r="C12" s="59" t="s">
        <v>67</v>
      </c>
      <c r="D12" s="59" t="s">
        <v>21</v>
      </c>
      <c r="E12" s="59">
        <v>695856110</v>
      </c>
      <c r="F12" s="66">
        <v>540000</v>
      </c>
      <c r="G12" s="66">
        <v>500000</v>
      </c>
      <c r="H12" s="66">
        <v>40000</v>
      </c>
    </row>
    <row r="13" spans="1:12" x14ac:dyDescent="0.25">
      <c r="A13" s="64">
        <v>43015.957321064816</v>
      </c>
      <c r="B13" s="65">
        <v>43015.957322569448</v>
      </c>
      <c r="C13" s="59" t="s">
        <v>66</v>
      </c>
      <c r="D13" s="59" t="s">
        <v>21</v>
      </c>
      <c r="E13" s="59">
        <v>695856110</v>
      </c>
      <c r="F13" s="66">
        <v>540000</v>
      </c>
      <c r="G13" s="66">
        <v>500000</v>
      </c>
      <c r="H13" s="66">
        <v>40000</v>
      </c>
    </row>
    <row r="14" spans="1:12" x14ac:dyDescent="0.25">
      <c r="A14" s="64">
        <v>43015.957220717595</v>
      </c>
      <c r="B14" s="65">
        <v>43015.957222916666</v>
      </c>
      <c r="C14" s="59" t="s">
        <v>65</v>
      </c>
      <c r="D14" s="59" t="s">
        <v>21</v>
      </c>
      <c r="E14" s="59">
        <v>695856110</v>
      </c>
      <c r="F14" s="66">
        <v>540000</v>
      </c>
      <c r="G14" s="66">
        <v>500000</v>
      </c>
      <c r="H14" s="66">
        <v>40000</v>
      </c>
    </row>
    <row r="15" spans="1:12" x14ac:dyDescent="0.25">
      <c r="A15" s="64">
        <v>43015.957144791668</v>
      </c>
      <c r="B15" s="65">
        <v>43015.957146759261</v>
      </c>
      <c r="C15" s="59" t="s">
        <v>64</v>
      </c>
      <c r="D15" s="59" t="s">
        <v>21</v>
      </c>
      <c r="E15" s="59">
        <v>695856110</v>
      </c>
      <c r="F15" s="66">
        <v>540000</v>
      </c>
      <c r="G15" s="66">
        <v>500000</v>
      </c>
      <c r="H15" s="66">
        <v>40000</v>
      </c>
    </row>
    <row r="16" spans="1:12" x14ac:dyDescent="0.25">
      <c r="A16" s="64">
        <v>43015.957057754633</v>
      </c>
      <c r="B16" s="65">
        <v>43015.957059259257</v>
      </c>
      <c r="C16" s="59" t="s">
        <v>63</v>
      </c>
      <c r="D16" s="59" t="s">
        <v>21</v>
      </c>
      <c r="E16" s="59">
        <v>695856110</v>
      </c>
      <c r="F16" s="66">
        <v>540000</v>
      </c>
      <c r="G16" s="66">
        <v>500000</v>
      </c>
      <c r="H16" s="66">
        <v>40000</v>
      </c>
    </row>
    <row r="17" spans="1:8" x14ac:dyDescent="0.25">
      <c r="A17" s="64">
        <v>43015.956951273147</v>
      </c>
      <c r="B17" s="65">
        <v>43015.956954166664</v>
      </c>
      <c r="C17" s="59" t="s">
        <v>62</v>
      </c>
      <c r="D17" s="59" t="s">
        <v>21</v>
      </c>
      <c r="E17" s="59">
        <v>695856110</v>
      </c>
      <c r="F17" s="66">
        <v>540000</v>
      </c>
      <c r="G17" s="66">
        <v>500000</v>
      </c>
      <c r="H17" s="66">
        <v>40000</v>
      </c>
    </row>
    <row r="18" spans="1:8" x14ac:dyDescent="0.25">
      <c r="A18" s="64">
        <v>43015.956839004626</v>
      </c>
      <c r="B18" s="65">
        <v>43015.956840624996</v>
      </c>
      <c r="C18" s="59" t="s">
        <v>61</v>
      </c>
      <c r="D18" s="59" t="s">
        <v>21</v>
      </c>
      <c r="E18" s="59">
        <v>695856110</v>
      </c>
      <c r="F18" s="66">
        <v>540000</v>
      </c>
      <c r="G18" s="66">
        <v>500000</v>
      </c>
      <c r="H18" s="66">
        <v>40000</v>
      </c>
    </row>
    <row r="19" spans="1:8" x14ac:dyDescent="0.25">
      <c r="A19" s="64">
        <v>43015.956398032409</v>
      </c>
      <c r="B19" s="65">
        <v>43015.956401620373</v>
      </c>
      <c r="C19" s="59" t="s">
        <v>60</v>
      </c>
      <c r="D19" s="59" t="s">
        <v>21</v>
      </c>
      <c r="E19" s="59">
        <v>695856110</v>
      </c>
      <c r="F19" s="66">
        <v>540000</v>
      </c>
      <c r="G19" s="66">
        <v>500000</v>
      </c>
      <c r="H19" s="66">
        <v>40000</v>
      </c>
    </row>
    <row r="20" spans="1:8" x14ac:dyDescent="0.25">
      <c r="A20" s="64">
        <v>43011.550909375001</v>
      </c>
      <c r="B20" s="65">
        <v>43011.550910648148</v>
      </c>
      <c r="C20" s="59" t="s">
        <v>59</v>
      </c>
      <c r="D20" s="59" t="s">
        <v>21</v>
      </c>
      <c r="E20" s="59">
        <v>695856110</v>
      </c>
      <c r="F20" s="66">
        <v>1700000</v>
      </c>
      <c r="G20" s="66">
        <v>500000</v>
      </c>
      <c r="H20" s="66">
        <v>1200000</v>
      </c>
    </row>
    <row r="21" spans="1:8" x14ac:dyDescent="0.25">
      <c r="A21" s="64">
        <v>43011.490693518521</v>
      </c>
      <c r="B21" s="65">
        <v>43011.490698148147</v>
      </c>
      <c r="C21" s="59" t="s">
        <v>59</v>
      </c>
      <c r="D21" s="59" t="s">
        <v>21</v>
      </c>
      <c r="E21" s="59">
        <v>695856110</v>
      </c>
      <c r="F21" s="66">
        <v>1700000</v>
      </c>
      <c r="G21" s="66">
        <v>500000</v>
      </c>
      <c r="H21" s="66">
        <v>1200000</v>
      </c>
    </row>
    <row r="22" spans="1:8" x14ac:dyDescent="0.25">
      <c r="A22" s="64">
        <v>43011.37051666667</v>
      </c>
      <c r="B22" s="65">
        <v>43011.370519328702</v>
      </c>
      <c r="C22" s="59" t="s">
        <v>55</v>
      </c>
      <c r="D22" s="59" t="s">
        <v>21</v>
      </c>
      <c r="E22" s="59">
        <v>695856110</v>
      </c>
      <c r="F22" s="66">
        <v>1700000</v>
      </c>
      <c r="G22" s="66">
        <v>500000</v>
      </c>
      <c r="H22" s="66">
        <v>1200000</v>
      </c>
    </row>
    <row r="23" spans="1:8" x14ac:dyDescent="0.25">
      <c r="A23" s="64">
        <v>43011.370441550927</v>
      </c>
      <c r="B23" s="65">
        <v>43011.370443171298</v>
      </c>
      <c r="C23" s="59" t="s">
        <v>54</v>
      </c>
      <c r="D23" s="59" t="s">
        <v>21</v>
      </c>
      <c r="E23" s="59">
        <v>695856110</v>
      </c>
      <c r="F23" s="66">
        <v>1700000</v>
      </c>
      <c r="G23" s="66">
        <v>500000</v>
      </c>
      <c r="H23" s="66">
        <v>1200000</v>
      </c>
    </row>
    <row r="24" spans="1:8" x14ac:dyDescent="0.25">
      <c r="A24" s="64">
        <v>43011.370224537037</v>
      </c>
      <c r="B24" s="65">
        <v>43011.370227314816</v>
      </c>
      <c r="C24" s="59" t="s">
        <v>53</v>
      </c>
      <c r="D24" s="59" t="s">
        <v>21</v>
      </c>
      <c r="E24" s="59">
        <v>695856110</v>
      </c>
      <c r="F24" s="66">
        <v>1700000</v>
      </c>
      <c r="G24" s="66">
        <v>500000</v>
      </c>
      <c r="H24" s="66">
        <v>1200000</v>
      </c>
    </row>
    <row r="25" spans="1:8" x14ac:dyDescent="0.25">
      <c r="A25" s="64">
        <v>43011.369462268522</v>
      </c>
      <c r="B25" s="65">
        <v>43011.369465393516</v>
      </c>
      <c r="C25" s="59" t="s">
        <v>52</v>
      </c>
      <c r="D25" s="59" t="s">
        <v>21</v>
      </c>
      <c r="E25" s="59">
        <v>695856110</v>
      </c>
      <c r="F25" s="66">
        <v>1700000</v>
      </c>
      <c r="G25" s="66">
        <v>500000</v>
      </c>
      <c r="H25" s="66">
        <v>1200000</v>
      </c>
    </row>
    <row r="26" spans="1:8" x14ac:dyDescent="0.25">
      <c r="A26" s="64">
        <v>43011.369433217595</v>
      </c>
      <c r="B26" s="65">
        <v>43011.369438425929</v>
      </c>
      <c r="C26" s="59" t="s">
        <v>52</v>
      </c>
      <c r="D26" s="59" t="s">
        <v>21</v>
      </c>
      <c r="E26" s="59">
        <v>695856110</v>
      </c>
      <c r="F26" s="66">
        <v>1700000</v>
      </c>
      <c r="G26" s="66">
        <v>500000</v>
      </c>
      <c r="H26" s="66">
        <v>1200000</v>
      </c>
    </row>
    <row r="27" spans="1:8" x14ac:dyDescent="0.25">
      <c r="A27" s="64">
        <v>43010.334452546296</v>
      </c>
      <c r="B27" s="65">
        <v>43010.334454745367</v>
      </c>
      <c r="C27" s="59" t="s">
        <v>51</v>
      </c>
      <c r="D27" s="59" t="s">
        <v>21</v>
      </c>
      <c r="E27" s="59">
        <v>695856110</v>
      </c>
      <c r="F27" s="66">
        <v>1700000</v>
      </c>
      <c r="G27" s="66">
        <v>500000</v>
      </c>
      <c r="H27" s="66">
        <v>1200000</v>
      </c>
    </row>
    <row r="28" spans="1:8" x14ac:dyDescent="0.25">
      <c r="A28" s="64">
        <v>43010.334264120371</v>
      </c>
      <c r="B28" s="65">
        <v>43010.33426585648</v>
      </c>
      <c r="C28" s="59" t="s">
        <v>50</v>
      </c>
      <c r="D28" s="59" t="s">
        <v>21</v>
      </c>
      <c r="E28" s="59">
        <v>695856110</v>
      </c>
      <c r="F28" s="66">
        <v>1700000</v>
      </c>
      <c r="G28" s="66">
        <v>500000</v>
      </c>
      <c r="H28" s="66">
        <v>1200000</v>
      </c>
    </row>
    <row r="29" spans="1:8" x14ac:dyDescent="0.25">
      <c r="A29" s="64">
        <v>43010.332774305556</v>
      </c>
      <c r="B29" s="65">
        <v>43010.332776504627</v>
      </c>
      <c r="C29" s="59" t="s">
        <v>49</v>
      </c>
      <c r="D29" s="59" t="s">
        <v>21</v>
      </c>
      <c r="E29" s="59">
        <v>695856110</v>
      </c>
      <c r="F29" s="66">
        <v>1700000</v>
      </c>
      <c r="G29" s="66">
        <v>500000</v>
      </c>
      <c r="H29" s="66">
        <v>1200000</v>
      </c>
    </row>
    <row r="30" spans="1:8" x14ac:dyDescent="0.25">
      <c r="A30" s="64">
        <v>43010.332595254629</v>
      </c>
      <c r="B30" s="65">
        <v>43010.332597569446</v>
      </c>
      <c r="C30" s="59" t="s">
        <v>48</v>
      </c>
      <c r="D30" s="59" t="s">
        <v>21</v>
      </c>
      <c r="E30" s="59">
        <v>695856110</v>
      </c>
      <c r="F30" s="66">
        <v>1700000</v>
      </c>
      <c r="G30" s="66">
        <v>500000</v>
      </c>
      <c r="H30" s="66">
        <v>1200000</v>
      </c>
    </row>
    <row r="31" spans="1:8" x14ac:dyDescent="0.25">
      <c r="A31" s="64">
        <v>43010.332571412036</v>
      </c>
      <c r="B31" s="65">
        <v>43010.332573958331</v>
      </c>
      <c r="C31" s="59" t="s">
        <v>48</v>
      </c>
      <c r="D31" s="59" t="s">
        <v>21</v>
      </c>
      <c r="E31" s="59">
        <v>695856110</v>
      </c>
      <c r="F31" s="66">
        <v>1700000</v>
      </c>
      <c r="G31" s="66">
        <v>500000</v>
      </c>
      <c r="H31" s="66">
        <v>1200000</v>
      </c>
    </row>
    <row r="32" spans="1:8" x14ac:dyDescent="0.25">
      <c r="A32" s="64">
        <v>43010.331874537034</v>
      </c>
      <c r="B32" s="65">
        <v>43010.331876157405</v>
      </c>
      <c r="C32" s="59" t="s">
        <v>47</v>
      </c>
      <c r="D32" s="59" t="s">
        <v>21</v>
      </c>
      <c r="E32" s="59">
        <v>695856110</v>
      </c>
      <c r="F32" s="66">
        <v>1700000</v>
      </c>
      <c r="G32" s="66">
        <v>500000</v>
      </c>
      <c r="H32" s="66">
        <v>1200000</v>
      </c>
    </row>
    <row r="33" spans="1:8" x14ac:dyDescent="0.25">
      <c r="A33" s="64">
        <v>43010.331742939816</v>
      </c>
      <c r="B33" s="65">
        <v>43010.331744328701</v>
      </c>
      <c r="C33" s="59" t="s">
        <v>46</v>
      </c>
      <c r="D33" s="59" t="s">
        <v>21</v>
      </c>
      <c r="E33" s="59">
        <v>695856110</v>
      </c>
      <c r="F33" s="66">
        <v>1700000</v>
      </c>
      <c r="G33" s="66">
        <v>500000</v>
      </c>
      <c r="H33" s="66">
        <v>1200000</v>
      </c>
    </row>
    <row r="34" spans="1:8" x14ac:dyDescent="0.25">
      <c r="A34" s="64">
        <v>43010.331342708334</v>
      </c>
      <c r="B34" s="65">
        <v>43010.331344907405</v>
      </c>
      <c r="C34" s="59" t="s">
        <v>45</v>
      </c>
      <c r="D34" s="59" t="s">
        <v>21</v>
      </c>
      <c r="E34" s="59">
        <v>695856110</v>
      </c>
      <c r="F34" s="66">
        <v>1700000</v>
      </c>
      <c r="G34" s="66">
        <v>500000</v>
      </c>
      <c r="H34" s="66">
        <v>1200000</v>
      </c>
    </row>
    <row r="35" spans="1:8" x14ac:dyDescent="0.25">
      <c r="A35" s="64">
        <v>43010.331319907411</v>
      </c>
      <c r="B35" s="65">
        <v>43010.331321759259</v>
      </c>
      <c r="C35" s="59" t="s">
        <v>45</v>
      </c>
      <c r="D35" s="59" t="s">
        <v>21</v>
      </c>
      <c r="E35" s="59">
        <v>695856110</v>
      </c>
      <c r="F35" s="66">
        <v>1700000</v>
      </c>
      <c r="G35" s="66">
        <v>500000</v>
      </c>
      <c r="H35" s="66">
        <v>1200000</v>
      </c>
    </row>
    <row r="36" spans="1:8" x14ac:dyDescent="0.25">
      <c r="A36" s="64">
        <v>43010.331222106484</v>
      </c>
      <c r="B36" s="65">
        <v>43010.331227199073</v>
      </c>
      <c r="C36" s="59" t="s">
        <v>45</v>
      </c>
      <c r="D36" s="59" t="s">
        <v>21</v>
      </c>
      <c r="E36" s="59">
        <v>695856110</v>
      </c>
      <c r="F36" s="66">
        <v>1700000</v>
      </c>
      <c r="G36" s="66">
        <v>500000</v>
      </c>
      <c r="H36" s="66">
        <v>1200000</v>
      </c>
    </row>
    <row r="37" spans="1:8" x14ac:dyDescent="0.25">
      <c r="A37" s="64">
        <v>43010.321164583336</v>
      </c>
      <c r="B37" s="65">
        <v>43010.321167824077</v>
      </c>
      <c r="C37" s="59" t="s">
        <v>45</v>
      </c>
      <c r="D37" s="59" t="s">
        <v>21</v>
      </c>
      <c r="E37" s="59">
        <v>695856110</v>
      </c>
      <c r="F37" s="66">
        <v>1700000</v>
      </c>
      <c r="G37" s="66">
        <v>500000</v>
      </c>
      <c r="H37" s="66">
        <v>1200000</v>
      </c>
    </row>
    <row r="38" spans="1:8" x14ac:dyDescent="0.25">
      <c r="A38" s="64">
        <v>43010.003543634259</v>
      </c>
      <c r="B38" s="65">
        <v>43010.003544907406</v>
      </c>
      <c r="C38" s="59" t="s">
        <v>45</v>
      </c>
      <c r="D38" s="59" t="s">
        <v>21</v>
      </c>
      <c r="E38" s="59">
        <v>695856110</v>
      </c>
      <c r="F38" s="66">
        <v>1700000</v>
      </c>
      <c r="G38" s="66">
        <v>500000</v>
      </c>
      <c r="H38" s="66">
        <v>1200000</v>
      </c>
    </row>
    <row r="39" spans="1:8" x14ac:dyDescent="0.25">
      <c r="A39" s="64">
        <v>43010.003493865741</v>
      </c>
      <c r="B39" s="65">
        <v>43010.003495370373</v>
      </c>
      <c r="C39" s="59" t="s">
        <v>44</v>
      </c>
      <c r="D39" s="59" t="s">
        <v>21</v>
      </c>
      <c r="E39" s="59">
        <v>695856110</v>
      </c>
      <c r="F39" s="66">
        <v>1700000</v>
      </c>
      <c r="G39" s="66">
        <v>500000</v>
      </c>
      <c r="H39" s="66">
        <v>1200000</v>
      </c>
    </row>
    <row r="40" spans="1:8" x14ac:dyDescent="0.25">
      <c r="A40" s="64">
        <v>43010.003417361113</v>
      </c>
      <c r="B40" s="65">
        <v>43010.003418865737</v>
      </c>
      <c r="C40" s="59" t="s">
        <v>43</v>
      </c>
      <c r="D40" s="59" t="s">
        <v>21</v>
      </c>
      <c r="E40" s="59">
        <v>695856110</v>
      </c>
      <c r="F40" s="66">
        <v>1700000</v>
      </c>
      <c r="G40" s="66">
        <v>500000</v>
      </c>
      <c r="H40" s="66">
        <v>1200000</v>
      </c>
    </row>
    <row r="41" spans="1:8" x14ac:dyDescent="0.25">
      <c r="A41" s="64">
        <v>43010.002259953704</v>
      </c>
      <c r="B41" s="65">
        <v>43010.002261458336</v>
      </c>
      <c r="C41" s="59" t="s">
        <v>42</v>
      </c>
      <c r="D41" s="59" t="s">
        <v>16</v>
      </c>
      <c r="E41" s="59">
        <v>695856110</v>
      </c>
      <c r="F41" s="66">
        <v>270000</v>
      </c>
      <c r="G41" s="66">
        <v>100000</v>
      </c>
      <c r="H41" s="66">
        <v>170000</v>
      </c>
    </row>
    <row r="42" spans="1:8" x14ac:dyDescent="0.25">
      <c r="A42" s="64">
        <v>43010.002243287039</v>
      </c>
      <c r="B42" s="65">
        <v>43010.002244791664</v>
      </c>
      <c r="C42" s="59" t="s">
        <v>42</v>
      </c>
      <c r="D42" s="59" t="s">
        <v>16</v>
      </c>
      <c r="E42" s="59">
        <v>695856110</v>
      </c>
      <c r="F42" s="66">
        <v>270000</v>
      </c>
      <c r="G42" s="66">
        <v>100000</v>
      </c>
      <c r="H42" s="66">
        <v>170000</v>
      </c>
    </row>
    <row r="43" spans="1:8" x14ac:dyDescent="0.25">
      <c r="A43" s="64">
        <v>43010.002117476855</v>
      </c>
      <c r="B43" s="65">
        <v>43010.002118750002</v>
      </c>
      <c r="C43" s="59" t="s">
        <v>42</v>
      </c>
      <c r="D43" s="59" t="s">
        <v>16</v>
      </c>
      <c r="E43" s="59">
        <v>695856110</v>
      </c>
      <c r="F43" s="66">
        <v>270000</v>
      </c>
      <c r="G43" s="66">
        <v>100000</v>
      </c>
      <c r="H43" s="66">
        <v>170000</v>
      </c>
    </row>
    <row r="44" spans="1:8" x14ac:dyDescent="0.25">
      <c r="A44" s="64">
        <v>43010.000547569442</v>
      </c>
      <c r="B44" s="65">
        <v>43010.000548842596</v>
      </c>
      <c r="C44" s="59" t="s">
        <v>41</v>
      </c>
      <c r="D44" s="59" t="s">
        <v>16</v>
      </c>
      <c r="E44" s="59">
        <v>695856110</v>
      </c>
      <c r="F44" s="66">
        <v>270000</v>
      </c>
      <c r="G44" s="66">
        <v>100000</v>
      </c>
      <c r="H44" s="66">
        <v>170000</v>
      </c>
    </row>
    <row r="45" spans="1:8" x14ac:dyDescent="0.25">
      <c r="A45" s="64">
        <v>43009.997540277778</v>
      </c>
      <c r="B45" s="65">
        <v>43009.998294907411</v>
      </c>
      <c r="C45" s="59" t="s">
        <v>40</v>
      </c>
      <c r="D45" s="59" t="s">
        <v>16</v>
      </c>
      <c r="E45" s="59">
        <v>695856110</v>
      </c>
      <c r="F45" s="66">
        <v>270000</v>
      </c>
      <c r="G45" s="66">
        <v>100000</v>
      </c>
      <c r="H45" s="66">
        <v>170000</v>
      </c>
    </row>
    <row r="46" spans="1:8" x14ac:dyDescent="0.25">
      <c r="A46" s="64">
        <v>43008.572731944441</v>
      </c>
      <c r="B46" s="65">
        <v>43008.572733449073</v>
      </c>
      <c r="C46" s="59" t="s">
        <v>31</v>
      </c>
      <c r="D46" s="59" t="s">
        <v>16</v>
      </c>
      <c r="E46" s="59">
        <v>678908599</v>
      </c>
      <c r="F46" s="66">
        <v>270000</v>
      </c>
      <c r="G46" s="66">
        <v>100000</v>
      </c>
      <c r="H46" s="66">
        <v>170000</v>
      </c>
    </row>
    <row r="47" spans="1:8" x14ac:dyDescent="0.25">
      <c r="A47" s="64">
        <v>43008.572714467591</v>
      </c>
      <c r="B47" s="65">
        <v>43008.572715856484</v>
      </c>
      <c r="C47" s="59" t="s">
        <v>31</v>
      </c>
      <c r="D47" s="59" t="s">
        <v>16</v>
      </c>
      <c r="E47" s="59">
        <v>678908599</v>
      </c>
      <c r="F47" s="66">
        <v>270000</v>
      </c>
      <c r="G47" s="66">
        <v>100000</v>
      </c>
      <c r="H47" s="66">
        <v>170000</v>
      </c>
    </row>
    <row r="48" spans="1:8" x14ac:dyDescent="0.25">
      <c r="A48" s="64">
        <v>43008.57269710648</v>
      </c>
      <c r="B48" s="65">
        <v>43008.572698495373</v>
      </c>
      <c r="C48" s="59" t="s">
        <v>31</v>
      </c>
      <c r="D48" s="59" t="s">
        <v>16</v>
      </c>
      <c r="E48" s="59">
        <v>678908599</v>
      </c>
      <c r="F48" s="66">
        <v>270000</v>
      </c>
      <c r="G48" s="66">
        <v>100000</v>
      </c>
      <c r="H48" s="66">
        <v>170000</v>
      </c>
    </row>
    <row r="49" spans="1:8" x14ac:dyDescent="0.25">
      <c r="A49" s="64">
        <v>43008.572680439815</v>
      </c>
      <c r="B49" s="65">
        <v>43008.572681712962</v>
      </c>
      <c r="C49" s="59" t="s">
        <v>31</v>
      </c>
      <c r="D49" s="59" t="s">
        <v>16</v>
      </c>
      <c r="E49" s="59">
        <v>678908599</v>
      </c>
      <c r="F49" s="66">
        <v>270000</v>
      </c>
      <c r="G49" s="66">
        <v>100000</v>
      </c>
      <c r="H49" s="66">
        <v>170000</v>
      </c>
    </row>
    <row r="50" spans="1:8" x14ac:dyDescent="0.25">
      <c r="A50" s="64">
        <v>43008.572662152779</v>
      </c>
      <c r="B50" s="65">
        <v>43008.57266377315</v>
      </c>
      <c r="C50" s="59" t="s">
        <v>31</v>
      </c>
      <c r="D50" s="59" t="s">
        <v>16</v>
      </c>
      <c r="E50" s="59">
        <v>678908599</v>
      </c>
      <c r="F50" s="66">
        <v>270000</v>
      </c>
      <c r="G50" s="66">
        <v>100000</v>
      </c>
      <c r="H50" s="66">
        <v>170000</v>
      </c>
    </row>
    <row r="51" spans="1:8" x14ac:dyDescent="0.25">
      <c r="A51" s="64">
        <v>43008.572643171297</v>
      </c>
      <c r="B51" s="65">
        <v>43008.572645717592</v>
      </c>
      <c r="C51" s="59" t="s">
        <v>31</v>
      </c>
      <c r="D51" s="59" t="s">
        <v>16</v>
      </c>
      <c r="E51" s="59">
        <v>678908599</v>
      </c>
      <c r="F51" s="66">
        <v>270000</v>
      </c>
      <c r="G51" s="66">
        <v>100000</v>
      </c>
      <c r="H51" s="66">
        <v>170000</v>
      </c>
    </row>
    <row r="52" spans="1:8" x14ac:dyDescent="0.25">
      <c r="A52" s="64">
        <v>43008.572615277779</v>
      </c>
      <c r="B52" s="65">
        <v>43008.57261678241</v>
      </c>
      <c r="C52" s="59" t="s">
        <v>31</v>
      </c>
      <c r="D52" s="59" t="s">
        <v>16</v>
      </c>
      <c r="E52" s="59">
        <v>678908599</v>
      </c>
      <c r="F52" s="66">
        <v>270000</v>
      </c>
      <c r="G52" s="66">
        <v>100000</v>
      </c>
      <c r="H52" s="66">
        <v>170000</v>
      </c>
    </row>
    <row r="53" spans="1:8" x14ac:dyDescent="0.25">
      <c r="A53" s="64">
        <v>43008.571783796295</v>
      </c>
      <c r="B53" s="65">
        <v>43008.571785995373</v>
      </c>
      <c r="C53" s="59" t="s">
        <v>28</v>
      </c>
      <c r="D53" s="59" t="s">
        <v>21</v>
      </c>
      <c r="E53" s="59">
        <v>678908599</v>
      </c>
      <c r="F53" s="66">
        <v>650000</v>
      </c>
      <c r="G53" s="66">
        <v>100000</v>
      </c>
      <c r="H53" s="66">
        <v>550000</v>
      </c>
    </row>
    <row r="54" spans="1:8" x14ac:dyDescent="0.25">
      <c r="A54" s="64">
        <v>43008.571741087966</v>
      </c>
      <c r="B54" s="65">
        <v>43008.571743055552</v>
      </c>
      <c r="C54" s="59" t="s">
        <v>27</v>
      </c>
      <c r="D54" s="59" t="s">
        <v>21</v>
      </c>
      <c r="E54" s="59">
        <v>678908599</v>
      </c>
      <c r="F54" s="66">
        <v>650000</v>
      </c>
      <c r="G54" s="66">
        <v>100000</v>
      </c>
      <c r="H54" s="66">
        <v>550000</v>
      </c>
    </row>
    <row r="55" spans="1:8" x14ac:dyDescent="0.25">
      <c r="A55" s="64">
        <v>43008.571684143521</v>
      </c>
      <c r="B55" s="65">
        <v>43008.571685648145</v>
      </c>
      <c r="C55" s="59" t="s">
        <v>26</v>
      </c>
      <c r="D55" s="59" t="s">
        <v>21</v>
      </c>
      <c r="E55" s="59">
        <v>678908599</v>
      </c>
      <c r="F55" s="66">
        <v>650000</v>
      </c>
      <c r="G55" s="66">
        <v>100000</v>
      </c>
      <c r="H55" s="66">
        <v>550000</v>
      </c>
    </row>
    <row r="56" spans="1:8" x14ac:dyDescent="0.25">
      <c r="A56" s="64">
        <v>43008.57163402778</v>
      </c>
      <c r="B56" s="65">
        <v>43008.571635532404</v>
      </c>
      <c r="C56" s="59" t="s">
        <v>25</v>
      </c>
      <c r="D56" s="59" t="s">
        <v>21</v>
      </c>
      <c r="E56" s="59">
        <v>678908599</v>
      </c>
      <c r="F56" s="66">
        <v>650000</v>
      </c>
      <c r="G56" s="66">
        <v>100000</v>
      </c>
      <c r="H56" s="66">
        <v>550000</v>
      </c>
    </row>
    <row r="57" spans="1:8" x14ac:dyDescent="0.25">
      <c r="A57" s="64">
        <v>43008.571603124998</v>
      </c>
      <c r="B57" s="65">
        <v>43008.571604629629</v>
      </c>
      <c r="C57" s="59" t="s">
        <v>25</v>
      </c>
      <c r="D57" s="59" t="s">
        <v>21</v>
      </c>
      <c r="E57" s="59">
        <v>678908599</v>
      </c>
      <c r="F57" s="66">
        <v>650000</v>
      </c>
      <c r="G57" s="66">
        <v>100000</v>
      </c>
      <c r="H57" s="66">
        <v>550000</v>
      </c>
    </row>
    <row r="58" spans="1:8" x14ac:dyDescent="0.25">
      <c r="A58" s="64">
        <v>43008.570847569441</v>
      </c>
      <c r="B58" s="65">
        <v>43008.570849537035</v>
      </c>
      <c r="C58" s="59" t="s">
        <v>25</v>
      </c>
      <c r="D58" s="59" t="s">
        <v>38</v>
      </c>
      <c r="E58" s="59">
        <v>678908599</v>
      </c>
      <c r="F58" s="66">
        <v>970000</v>
      </c>
      <c r="G58" s="66">
        <v>100000</v>
      </c>
      <c r="H58" s="66">
        <v>870000</v>
      </c>
    </row>
    <row r="59" spans="1:8" x14ac:dyDescent="0.25">
      <c r="A59" s="64">
        <v>43008.57082025463</v>
      </c>
      <c r="B59" s="65">
        <v>43008.570822222224</v>
      </c>
      <c r="C59" s="59" t="s">
        <v>25</v>
      </c>
      <c r="D59" s="59" t="s">
        <v>38</v>
      </c>
      <c r="E59" s="59">
        <v>678908599</v>
      </c>
      <c r="F59" s="66">
        <v>970000</v>
      </c>
      <c r="G59" s="66">
        <v>100000</v>
      </c>
      <c r="H59" s="66">
        <v>870000</v>
      </c>
    </row>
    <row r="60" spans="1:8" x14ac:dyDescent="0.25">
      <c r="A60" s="64">
        <v>43008.570798379631</v>
      </c>
      <c r="B60" s="65">
        <v>43008.570799652778</v>
      </c>
      <c r="C60" s="59" t="s">
        <v>25</v>
      </c>
      <c r="D60" s="59" t="s">
        <v>38</v>
      </c>
      <c r="E60" s="59">
        <v>678908599</v>
      </c>
      <c r="F60" s="66">
        <v>970000</v>
      </c>
      <c r="G60" s="66">
        <v>100000</v>
      </c>
      <c r="H60" s="66">
        <v>870000</v>
      </c>
    </row>
    <row r="61" spans="1:8" x14ac:dyDescent="0.25">
      <c r="A61" s="64">
        <v>43008.570780671296</v>
      </c>
      <c r="B61" s="65">
        <v>43008.570781944443</v>
      </c>
      <c r="C61" s="59" t="s">
        <v>25</v>
      </c>
      <c r="D61" s="59" t="s">
        <v>38</v>
      </c>
      <c r="E61" s="59">
        <v>678908599</v>
      </c>
      <c r="F61" s="66">
        <v>970000</v>
      </c>
      <c r="G61" s="66">
        <v>100000</v>
      </c>
      <c r="H61" s="66">
        <v>870000</v>
      </c>
    </row>
    <row r="62" spans="1:8" x14ac:dyDescent="0.25">
      <c r="A62" s="64">
        <v>43008.570765046294</v>
      </c>
      <c r="B62" s="65">
        <v>43008.570766319448</v>
      </c>
      <c r="C62" s="59" t="s">
        <v>25</v>
      </c>
      <c r="D62" s="59" t="s">
        <v>38</v>
      </c>
      <c r="E62" s="59">
        <v>678908599</v>
      </c>
      <c r="F62" s="66">
        <v>970000</v>
      </c>
      <c r="G62" s="66">
        <v>100000</v>
      </c>
      <c r="H62" s="66">
        <v>870000</v>
      </c>
    </row>
    <row r="63" spans="1:8" x14ac:dyDescent="0.25">
      <c r="A63" s="64">
        <v>43008.56993391204</v>
      </c>
      <c r="B63" s="65">
        <v>43008.569935069441</v>
      </c>
      <c r="C63" s="59" t="s">
        <v>25</v>
      </c>
      <c r="D63" s="59" t="s">
        <v>39</v>
      </c>
      <c r="E63" s="59">
        <v>678908599</v>
      </c>
      <c r="F63" s="66">
        <v>213500</v>
      </c>
      <c r="G63" s="66">
        <v>100000</v>
      </c>
      <c r="H63" s="66">
        <v>113500</v>
      </c>
    </row>
    <row r="64" spans="1:8" x14ac:dyDescent="0.25">
      <c r="A64" s="64">
        <v>43008.569908217592</v>
      </c>
      <c r="B64" s="65">
        <v>43008.56990949074</v>
      </c>
      <c r="C64" s="59" t="s">
        <v>25</v>
      </c>
      <c r="D64" s="59" t="s">
        <v>39</v>
      </c>
      <c r="E64" s="59">
        <v>678908599</v>
      </c>
      <c r="F64" s="66">
        <v>213500</v>
      </c>
      <c r="G64" s="66">
        <v>100000</v>
      </c>
      <c r="H64" s="66">
        <v>113500</v>
      </c>
    </row>
    <row r="65" spans="1:8" x14ac:dyDescent="0.25">
      <c r="A65" s="64">
        <v>43008.569880092589</v>
      </c>
      <c r="B65" s="65">
        <v>43008.569881828706</v>
      </c>
      <c r="C65" s="59" t="s">
        <v>25</v>
      </c>
      <c r="D65" s="59" t="s">
        <v>39</v>
      </c>
      <c r="E65" s="59">
        <v>678908599</v>
      </c>
      <c r="F65" s="66">
        <v>213500</v>
      </c>
      <c r="G65" s="66">
        <v>100000</v>
      </c>
      <c r="H65" s="66">
        <v>113500</v>
      </c>
    </row>
    <row r="66" spans="1:8" x14ac:dyDescent="0.25">
      <c r="A66" s="64">
        <v>43008.5698625</v>
      </c>
      <c r="B66" s="65">
        <v>43008.569863773148</v>
      </c>
      <c r="C66" s="59" t="s">
        <v>25</v>
      </c>
      <c r="D66" s="59" t="s">
        <v>39</v>
      </c>
      <c r="E66" s="59">
        <v>678908599</v>
      </c>
      <c r="F66" s="66">
        <v>213500</v>
      </c>
      <c r="G66" s="66">
        <v>100000</v>
      </c>
      <c r="H66" s="66">
        <v>113500</v>
      </c>
    </row>
    <row r="67" spans="1:8" x14ac:dyDescent="0.25">
      <c r="A67" s="64">
        <v>43008.569834259259</v>
      </c>
      <c r="B67" s="65">
        <v>43008.569835416667</v>
      </c>
      <c r="C67" s="59" t="s">
        <v>25</v>
      </c>
      <c r="D67" s="59" t="s">
        <v>39</v>
      </c>
      <c r="E67" s="59">
        <v>678908599</v>
      </c>
      <c r="F67" s="66">
        <v>213500</v>
      </c>
      <c r="G67" s="66">
        <v>100000</v>
      </c>
      <c r="H67" s="66">
        <v>113500</v>
      </c>
    </row>
    <row r="68" spans="1:8" x14ac:dyDescent="0.25">
      <c r="A68" s="64">
        <v>43008.568957870368</v>
      </c>
      <c r="B68" s="65">
        <v>43008.568959490738</v>
      </c>
      <c r="C68" s="59" t="s">
        <v>25</v>
      </c>
      <c r="D68" s="59" t="s">
        <v>38</v>
      </c>
      <c r="E68" s="59">
        <v>678908599</v>
      </c>
      <c r="F68" s="66">
        <v>73000</v>
      </c>
      <c r="G68" s="66">
        <v>500000</v>
      </c>
      <c r="H68" s="66">
        <v>-427000</v>
      </c>
    </row>
    <row r="69" spans="1:8" x14ac:dyDescent="0.25">
      <c r="A69" s="64">
        <v>43008.568716435184</v>
      </c>
      <c r="B69" s="65">
        <v>43008.568717592592</v>
      </c>
      <c r="C69" s="59" t="s">
        <v>24</v>
      </c>
      <c r="D69" s="59" t="s">
        <v>38</v>
      </c>
      <c r="E69" s="59">
        <v>678908599</v>
      </c>
      <c r="F69" s="66">
        <v>73000</v>
      </c>
      <c r="G69" s="66">
        <v>500000</v>
      </c>
      <c r="H69" s="66">
        <v>-427000</v>
      </c>
    </row>
    <row r="70" spans="1:8" x14ac:dyDescent="0.25">
      <c r="A70" s="64">
        <v>43008.568670138891</v>
      </c>
      <c r="B70" s="65">
        <v>43008.5686712963</v>
      </c>
      <c r="C70" s="59" t="s">
        <v>23</v>
      </c>
      <c r="D70" s="59" t="s">
        <v>38</v>
      </c>
      <c r="E70" s="59">
        <v>678908599</v>
      </c>
      <c r="F70" s="66">
        <v>73000</v>
      </c>
      <c r="G70" s="66">
        <v>500000</v>
      </c>
      <c r="H70" s="66">
        <v>-427000</v>
      </c>
    </row>
    <row r="71" spans="1:8" x14ac:dyDescent="0.25">
      <c r="A71" s="64">
        <v>43008.56862604167</v>
      </c>
      <c r="B71" s="65">
        <v>43008.568628935187</v>
      </c>
      <c r="C71" s="59" t="s">
        <v>22</v>
      </c>
      <c r="D71" s="59" t="s">
        <v>38</v>
      </c>
      <c r="E71" s="59">
        <v>678908599</v>
      </c>
      <c r="F71" s="66">
        <v>73000</v>
      </c>
      <c r="G71" s="66">
        <v>500000</v>
      </c>
      <c r="H71" s="66">
        <v>-427000</v>
      </c>
    </row>
    <row r="72" spans="1:8" x14ac:dyDescent="0.25">
      <c r="A72" s="64">
        <v>43008.568586111112</v>
      </c>
      <c r="B72" s="65">
        <v>43008.568587152775</v>
      </c>
      <c r="C72" s="59" t="s">
        <v>36</v>
      </c>
      <c r="D72" s="59" t="s">
        <v>38</v>
      </c>
      <c r="E72" s="59">
        <v>678908599</v>
      </c>
      <c r="F72" s="66">
        <v>73000</v>
      </c>
      <c r="G72" s="66">
        <v>500000</v>
      </c>
      <c r="H72" s="66">
        <v>-427000</v>
      </c>
    </row>
    <row r="73" spans="1:8" x14ac:dyDescent="0.25">
      <c r="A73" s="64">
        <v>43008.56854270833</v>
      </c>
      <c r="B73" s="65">
        <v>43008.568543634261</v>
      </c>
      <c r="C73" s="59" t="s">
        <v>35</v>
      </c>
      <c r="D73" s="59" t="s">
        <v>38</v>
      </c>
      <c r="E73" s="59">
        <v>678908599</v>
      </c>
      <c r="F73" s="66">
        <v>73000</v>
      </c>
      <c r="G73" s="66">
        <v>500000</v>
      </c>
      <c r="H73" s="66">
        <v>-427000</v>
      </c>
    </row>
    <row r="74" spans="1:8" x14ac:dyDescent="0.25">
      <c r="A74" s="64">
        <v>43008.568493171297</v>
      </c>
      <c r="B74" s="65">
        <v>43008.568494791667</v>
      </c>
      <c r="C74" s="59" t="s">
        <v>34</v>
      </c>
      <c r="D74" s="59" t="s">
        <v>38</v>
      </c>
      <c r="E74" s="59">
        <v>678908599</v>
      </c>
      <c r="F74" s="66">
        <v>73000</v>
      </c>
      <c r="G74" s="66">
        <v>500000</v>
      </c>
      <c r="H74" s="66">
        <v>-427000</v>
      </c>
    </row>
    <row r="75" spans="1:8" x14ac:dyDescent="0.25">
      <c r="A75" s="64">
        <v>43008.567497453703</v>
      </c>
      <c r="B75" s="65">
        <v>43008.567499074074</v>
      </c>
      <c r="C75" s="59" t="s">
        <v>33</v>
      </c>
      <c r="D75" s="59" t="s">
        <v>37</v>
      </c>
      <c r="E75" s="59">
        <v>678908599</v>
      </c>
      <c r="F75" s="66">
        <v>920500</v>
      </c>
      <c r="G75" s="66">
        <v>500000</v>
      </c>
      <c r="H75" s="66">
        <v>420500</v>
      </c>
    </row>
    <row r="76" spans="1:8" x14ac:dyDescent="0.25">
      <c r="A76" s="64">
        <v>43008.567483333332</v>
      </c>
      <c r="B76" s="65">
        <v>43008.567484375002</v>
      </c>
      <c r="C76" s="59" t="s">
        <v>33</v>
      </c>
      <c r="D76" s="59" t="s">
        <v>37</v>
      </c>
      <c r="E76" s="59">
        <v>678908599</v>
      </c>
      <c r="F76" s="66">
        <v>920500</v>
      </c>
      <c r="G76" s="66">
        <v>500000</v>
      </c>
      <c r="H76" s="66">
        <v>420500</v>
      </c>
    </row>
    <row r="77" spans="1:8" x14ac:dyDescent="0.25">
      <c r="A77" s="64">
        <v>43008.5674693287</v>
      </c>
      <c r="B77" s="65">
        <v>43008.567470254631</v>
      </c>
      <c r="C77" s="59" t="s">
        <v>33</v>
      </c>
      <c r="D77" s="59" t="s">
        <v>37</v>
      </c>
      <c r="E77" s="59">
        <v>678908599</v>
      </c>
      <c r="F77" s="66">
        <v>920500</v>
      </c>
      <c r="G77" s="66">
        <v>500000</v>
      </c>
      <c r="H77" s="66">
        <v>420500</v>
      </c>
    </row>
    <row r="78" spans="1:8" x14ac:dyDescent="0.25">
      <c r="A78" s="64">
        <v>43008.567455787037</v>
      </c>
      <c r="B78" s="65">
        <v>43008.567456712961</v>
      </c>
      <c r="C78" s="59" t="s">
        <v>33</v>
      </c>
      <c r="D78" s="59" t="s">
        <v>37</v>
      </c>
      <c r="E78" s="59">
        <v>678908599</v>
      </c>
      <c r="F78" s="66">
        <v>920500</v>
      </c>
      <c r="G78" s="66">
        <v>500000</v>
      </c>
      <c r="H78" s="66">
        <v>420500</v>
      </c>
    </row>
    <row r="79" spans="1:8" x14ac:dyDescent="0.25">
      <c r="A79" s="64">
        <v>43008.567440624996</v>
      </c>
      <c r="B79" s="65">
        <v>43008.567443749998</v>
      </c>
      <c r="C79" s="59" t="s">
        <v>33</v>
      </c>
      <c r="D79" s="59" t="s">
        <v>37</v>
      </c>
      <c r="E79" s="59">
        <v>678908599</v>
      </c>
      <c r="F79" s="66">
        <v>920500</v>
      </c>
      <c r="G79" s="66">
        <v>500000</v>
      </c>
      <c r="H79" s="66">
        <v>420500</v>
      </c>
    </row>
    <row r="80" spans="1:8" x14ac:dyDescent="0.25">
      <c r="A80" s="64">
        <v>43008.566889004629</v>
      </c>
      <c r="B80" s="65">
        <v>43008.566889930553</v>
      </c>
      <c r="C80" s="59" t="s">
        <v>33</v>
      </c>
      <c r="D80" s="59" t="s">
        <v>37</v>
      </c>
      <c r="E80" s="59">
        <v>678908599</v>
      </c>
      <c r="F80" s="66">
        <v>920500</v>
      </c>
      <c r="G80" s="66">
        <v>500000</v>
      </c>
      <c r="H80" s="66">
        <v>420500</v>
      </c>
    </row>
    <row r="81" spans="1:8" x14ac:dyDescent="0.25">
      <c r="A81" s="64">
        <v>43008.566003587963</v>
      </c>
      <c r="B81" s="65">
        <v>43008.566005092594</v>
      </c>
      <c r="C81" s="59" t="s">
        <v>32</v>
      </c>
      <c r="D81" s="59" t="s">
        <v>37</v>
      </c>
      <c r="E81" s="59">
        <v>678908599</v>
      </c>
      <c r="F81" s="66">
        <v>920500</v>
      </c>
      <c r="G81" s="66">
        <v>1500000</v>
      </c>
      <c r="H81" s="66">
        <v>-579500</v>
      </c>
    </row>
    <row r="82" spans="1:8" x14ac:dyDescent="0.25">
      <c r="A82" s="60"/>
      <c r="B82" s="60"/>
      <c r="E82" s="62"/>
      <c r="F82" s="62"/>
      <c r="G82" s="62"/>
      <c r="H82" s="62"/>
    </row>
  </sheetData>
  <conditionalFormatting sqref="C1:C1048576">
    <cfRule type="duplicateValues" dxfId="10" priority="1"/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C000"/>
  </sheetPr>
  <dimension ref="A2:R101"/>
  <sheetViews>
    <sheetView showGridLines="0" topLeftCell="A10" zoomScaleNormal="100" workbookViewId="0">
      <selection activeCell="B35" sqref="B35"/>
    </sheetView>
  </sheetViews>
  <sheetFormatPr baseColWidth="10" defaultRowHeight="15" x14ac:dyDescent="0.2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56" hidden="1" customWidth="1"/>
    <col min="8" max="8" width="12.7109375" style="156" hidden="1" customWidth="1"/>
    <col min="9" max="13" width="11.42578125" style="156" hidden="1" customWidth="1"/>
    <col min="14" max="18" width="11.42578125" style="156"/>
    <col min="19" max="16384" width="11.42578125" style="1"/>
  </cols>
  <sheetData>
    <row r="2" spans="1:10" x14ac:dyDescent="0.25">
      <c r="A2" s="54"/>
      <c r="B2" s="55"/>
      <c r="F2" s="68"/>
      <c r="G2" s="155"/>
      <c r="H2" s="155"/>
    </row>
    <row r="3" spans="1:10" x14ac:dyDescent="0.25">
      <c r="A3" s="54"/>
      <c r="B3" s="55"/>
      <c r="E3" s="67"/>
      <c r="F3" s="68"/>
      <c r="G3" s="155"/>
      <c r="H3" s="155"/>
    </row>
    <row r="4" spans="1:10" x14ac:dyDescent="0.25">
      <c r="A4" s="54"/>
      <c r="B4" s="55"/>
      <c r="F4" s="56"/>
      <c r="G4" s="155"/>
      <c r="H4" s="155"/>
    </row>
    <row r="6" spans="1:10" x14ac:dyDescent="0.25">
      <c r="A6" s="15"/>
      <c r="B6" s="15"/>
      <c r="C6" s="15"/>
      <c r="D6" s="69">
        <f ca="1">TODAY()</f>
        <v>43394</v>
      </c>
      <c r="E6" s="70" t="s">
        <v>78</v>
      </c>
      <c r="F6" s="70">
        <v>121</v>
      </c>
    </row>
    <row r="7" spans="1:10" x14ac:dyDescent="0.25">
      <c r="A7" s="15"/>
      <c r="B7" s="15"/>
      <c r="C7" s="15"/>
      <c r="D7" s="15"/>
      <c r="E7" s="15"/>
      <c r="F7" s="15"/>
      <c r="G7" s="166"/>
      <c r="H7" s="166"/>
    </row>
    <row r="8" spans="1:10" ht="24" x14ac:dyDescent="0.25">
      <c r="A8" s="15"/>
      <c r="B8" s="170" t="s">
        <v>10</v>
      </c>
      <c r="C8" s="171"/>
      <c r="D8" s="172"/>
      <c r="E8" s="15"/>
      <c r="F8" s="15"/>
    </row>
    <row r="9" spans="1:10" ht="18" customHeight="1" x14ac:dyDescent="0.35">
      <c r="A9" s="15"/>
      <c r="B9" s="26" t="s">
        <v>11</v>
      </c>
      <c r="C9" s="26" t="s">
        <v>98</v>
      </c>
      <c r="D9" s="26" t="s">
        <v>12</v>
      </c>
      <c r="E9" s="15"/>
      <c r="F9" s="15"/>
      <c r="G9" s="157"/>
    </row>
    <row r="10" spans="1:10" ht="21" customHeight="1" x14ac:dyDescent="0.25">
      <c r="A10" s="15"/>
      <c r="B10" s="48" t="str">
        <f ca="1">CONCATENATE(E6, " ",D6,"/",F6)</f>
        <v>BL 43394/121</v>
      </c>
      <c r="C10" s="173">
        <f ca="1">NOW()</f>
        <v>43394.892389120374</v>
      </c>
      <c r="D10" s="174"/>
      <c r="E10" s="15"/>
      <c r="F10" s="46"/>
    </row>
    <row r="11" spans="1:10" ht="21" customHeight="1" x14ac:dyDescent="0.25">
      <c r="A11" s="15"/>
      <c r="B11" s="15"/>
      <c r="C11" s="8"/>
      <c r="D11" s="8"/>
      <c r="E11" s="15"/>
      <c r="F11" s="46"/>
    </row>
    <row r="12" spans="1:10" ht="16.5" x14ac:dyDescent="0.35">
      <c r="A12" s="47"/>
      <c r="B12" s="16"/>
      <c r="C12" s="16"/>
      <c r="D12" s="16"/>
      <c r="E12" s="17"/>
      <c r="F12" s="49"/>
      <c r="G12" s="157"/>
    </row>
    <row r="13" spans="1:10" ht="24" customHeight="1" x14ac:dyDescent="0.3">
      <c r="A13" s="20"/>
      <c r="B13" s="15"/>
      <c r="C13" s="15"/>
      <c r="D13" s="15"/>
      <c r="E13" s="167"/>
      <c r="F13" s="168"/>
    </row>
    <row r="14" spans="1:10" ht="16.5" x14ac:dyDescent="0.35">
      <c r="A14" s="18"/>
      <c r="B14" s="15"/>
      <c r="C14" s="15"/>
      <c r="D14" s="15"/>
      <c r="E14" s="27" t="s">
        <v>9</v>
      </c>
      <c r="F14" s="26" t="s">
        <v>13</v>
      </c>
    </row>
    <row r="15" spans="1:10" ht="15.75" x14ac:dyDescent="0.3">
      <c r="A15" s="18"/>
      <c r="B15" s="15"/>
      <c r="C15" s="15"/>
      <c r="D15" s="15"/>
      <c r="E15" s="119" t="s">
        <v>113</v>
      </c>
      <c r="F15" s="57">
        <v>695856110</v>
      </c>
    </row>
    <row r="16" spans="1:10" ht="15.75" x14ac:dyDescent="0.3">
      <c r="A16" s="50"/>
      <c r="B16" s="50"/>
      <c r="C16" s="51"/>
      <c r="D16" s="52"/>
      <c r="E16" s="51"/>
      <c r="F16" s="51"/>
      <c r="G16" s="158"/>
      <c r="H16" s="158"/>
      <c r="I16" s="158"/>
      <c r="J16" s="158"/>
    </row>
    <row r="17" spans="1:10" ht="15.75" x14ac:dyDescent="0.3">
      <c r="A17" s="50"/>
      <c r="B17" s="50"/>
      <c r="C17" s="51"/>
      <c r="D17" s="51"/>
      <c r="E17" s="51"/>
      <c r="F17" s="51"/>
      <c r="G17" s="158"/>
      <c r="H17" s="158"/>
      <c r="I17" s="158"/>
      <c r="J17" s="158"/>
    </row>
    <row r="18" spans="1:10" ht="15.75" x14ac:dyDescent="0.3">
      <c r="A18" s="53"/>
      <c r="B18" s="53"/>
      <c r="C18" s="53"/>
      <c r="D18" s="53"/>
      <c r="E18" s="53"/>
      <c r="F18" s="53"/>
      <c r="G18" s="158"/>
      <c r="H18" s="158"/>
      <c r="I18" s="158"/>
      <c r="J18" s="158"/>
    </row>
    <row r="19" spans="1:10" ht="15.75" x14ac:dyDescent="0.3">
      <c r="A19" s="30" t="s">
        <v>58</v>
      </c>
      <c r="B19" s="19" t="s">
        <v>57</v>
      </c>
      <c r="C19" s="34" t="s">
        <v>6</v>
      </c>
      <c r="D19" s="30" t="s">
        <v>56</v>
      </c>
      <c r="E19" s="169" t="s">
        <v>7</v>
      </c>
      <c r="F19" s="169"/>
      <c r="G19" s="158"/>
      <c r="H19" s="158"/>
      <c r="I19" s="158"/>
      <c r="J19" s="158"/>
    </row>
    <row r="20" spans="1:10" ht="15.75" x14ac:dyDescent="0.3">
      <c r="A20" s="31"/>
      <c r="B20" s="44" t="s">
        <v>88</v>
      </c>
      <c r="C20" s="35">
        <v>10</v>
      </c>
      <c r="D20" s="35">
        <v>500</v>
      </c>
      <c r="E20" s="38">
        <f>C20*D20</f>
        <v>5000</v>
      </c>
      <c r="F20" s="39"/>
      <c r="G20" s="158"/>
      <c r="H20" s="158"/>
      <c r="I20" s="158"/>
      <c r="J20" s="158"/>
    </row>
    <row r="21" spans="1:10" ht="15.75" x14ac:dyDescent="0.3">
      <c r="A21" s="32"/>
      <c r="B21" s="44"/>
      <c r="C21" s="36"/>
      <c r="D21" s="36"/>
      <c r="E21" s="40">
        <f t="shared" ref="E21:E29" si="0">C21*D21</f>
        <v>0</v>
      </c>
      <c r="F21" s="41"/>
      <c r="G21" s="158"/>
      <c r="H21" s="158"/>
      <c r="I21" s="158"/>
      <c r="J21" s="158"/>
    </row>
    <row r="22" spans="1:10" ht="15.75" x14ac:dyDescent="0.3">
      <c r="A22" s="32"/>
      <c r="B22" s="44"/>
      <c r="C22" s="36"/>
      <c r="D22" s="36"/>
      <c r="E22" s="40">
        <f t="shared" si="0"/>
        <v>0</v>
      </c>
      <c r="F22" s="41"/>
      <c r="G22" s="158"/>
      <c r="H22" s="158"/>
      <c r="I22" s="158"/>
      <c r="J22" s="158"/>
    </row>
    <row r="23" spans="1:10" ht="15.75" x14ac:dyDescent="0.3">
      <c r="A23" s="32"/>
      <c r="B23" s="44"/>
      <c r="C23" s="36"/>
      <c r="D23" s="36"/>
      <c r="E23" s="40">
        <f t="shared" si="0"/>
        <v>0</v>
      </c>
      <c r="F23" s="41"/>
      <c r="G23" s="158"/>
      <c r="H23" s="158"/>
      <c r="I23" s="158"/>
      <c r="J23" s="158"/>
    </row>
    <row r="24" spans="1:10" ht="15.75" x14ac:dyDescent="0.3">
      <c r="A24" s="32"/>
      <c r="B24" s="44"/>
      <c r="C24" s="36"/>
      <c r="D24" s="36"/>
      <c r="E24" s="40">
        <f t="shared" si="0"/>
        <v>0</v>
      </c>
      <c r="F24" s="41"/>
      <c r="G24" s="158"/>
      <c r="H24" s="158"/>
      <c r="I24" s="158"/>
      <c r="J24" s="158"/>
    </row>
    <row r="25" spans="1:10" ht="15.75" x14ac:dyDescent="0.3">
      <c r="A25" s="32"/>
      <c r="B25" s="44"/>
      <c r="C25" s="36"/>
      <c r="D25" s="36"/>
      <c r="E25" s="40">
        <f t="shared" si="0"/>
        <v>0</v>
      </c>
      <c r="F25" s="41"/>
      <c r="G25" s="158"/>
      <c r="H25" s="158"/>
      <c r="I25" s="158"/>
      <c r="J25" s="158"/>
    </row>
    <row r="26" spans="1:10" ht="15.75" x14ac:dyDescent="0.3">
      <c r="A26" s="32"/>
      <c r="B26" s="44"/>
      <c r="C26" s="36"/>
      <c r="D26" s="36"/>
      <c r="E26" s="40">
        <f t="shared" si="0"/>
        <v>0</v>
      </c>
      <c r="F26" s="41"/>
      <c r="G26" s="158"/>
      <c r="H26" s="158"/>
      <c r="I26" s="158"/>
      <c r="J26" s="158"/>
    </row>
    <row r="27" spans="1:10" ht="15.75" x14ac:dyDescent="0.3">
      <c r="A27" s="32"/>
      <c r="B27" s="44"/>
      <c r="C27" s="36"/>
      <c r="D27" s="36"/>
      <c r="E27" s="40">
        <f t="shared" si="0"/>
        <v>0</v>
      </c>
      <c r="F27" s="41"/>
    </row>
    <row r="28" spans="1:10" ht="15.75" x14ac:dyDescent="0.3">
      <c r="A28" s="32"/>
      <c r="B28" s="44"/>
      <c r="C28" s="36"/>
      <c r="D28" s="36"/>
      <c r="E28" s="40">
        <f t="shared" si="0"/>
        <v>0</v>
      </c>
      <c r="F28" s="41"/>
    </row>
    <row r="29" spans="1:10" ht="15.75" x14ac:dyDescent="0.3">
      <c r="A29" s="33"/>
      <c r="B29" s="45"/>
      <c r="C29" s="37"/>
      <c r="D29" s="58"/>
      <c r="E29" s="42">
        <f t="shared" si="0"/>
        <v>0</v>
      </c>
      <c r="F29" s="43"/>
    </row>
    <row r="30" spans="1:10" ht="15.75" x14ac:dyDescent="0.3">
      <c r="A30" s="16"/>
      <c r="B30" s="16"/>
      <c r="C30" s="16"/>
      <c r="D30" s="15"/>
      <c r="E30" s="15"/>
      <c r="F30" s="15"/>
    </row>
    <row r="31" spans="1:10" ht="16.5" x14ac:dyDescent="0.35">
      <c r="A31" s="19" t="s">
        <v>1</v>
      </c>
      <c r="B31" s="164">
        <f>SUM(E20:E29)</f>
        <v>5000</v>
      </c>
      <c r="C31" s="165"/>
      <c r="D31" s="15"/>
      <c r="E31" s="19" t="s">
        <v>17</v>
      </c>
      <c r="F31" s="29">
        <v>2000</v>
      </c>
    </row>
    <row r="32" spans="1:10" ht="15.75" x14ac:dyDescent="0.3">
      <c r="A32" s="16"/>
      <c r="B32" s="16"/>
      <c r="C32" s="16"/>
      <c r="D32" s="15"/>
      <c r="E32" s="15"/>
      <c r="F32" s="15"/>
    </row>
    <row r="33" spans="1:6" ht="16.5" x14ac:dyDescent="0.35">
      <c r="A33" s="16"/>
      <c r="B33" s="16"/>
      <c r="C33" s="16"/>
      <c r="D33" s="15"/>
      <c r="E33" s="19" t="s">
        <v>2</v>
      </c>
      <c r="F33" s="28">
        <f>B31-F31</f>
        <v>3000</v>
      </c>
    </row>
    <row r="34" spans="1:6" ht="15.75" x14ac:dyDescent="0.3">
      <c r="A34" s="16"/>
      <c r="B34" s="16"/>
      <c r="C34" s="16"/>
      <c r="D34" s="16"/>
      <c r="E34" s="16"/>
      <c r="F34" s="16"/>
    </row>
    <row r="35" spans="1:6" ht="16.5" x14ac:dyDescent="0.35">
      <c r="A35" s="16"/>
      <c r="B35" s="24"/>
      <c r="C35" s="16"/>
      <c r="D35" s="16"/>
      <c r="E35" s="25"/>
      <c r="F35" s="16"/>
    </row>
    <row r="36" spans="1:6" ht="20.25" x14ac:dyDescent="0.4">
      <c r="A36" s="23"/>
      <c r="B36" s="24" t="s">
        <v>14</v>
      </c>
      <c r="C36" s="21"/>
      <c r="D36" s="16"/>
      <c r="E36" s="25" t="s">
        <v>15</v>
      </c>
      <c r="F36" s="16"/>
    </row>
    <row r="37" spans="1:6" ht="18.75" x14ac:dyDescent="0.3">
      <c r="A37" s="21"/>
      <c r="B37" s="16"/>
      <c r="C37" s="21"/>
      <c r="D37" s="16"/>
      <c r="E37" s="16"/>
      <c r="F37" s="16"/>
    </row>
    <row r="38" spans="1:6" ht="15.75" x14ac:dyDescent="0.3">
      <c r="A38" s="22"/>
      <c r="B38" s="16"/>
      <c r="C38" s="22"/>
      <c r="D38" s="16"/>
      <c r="E38" s="16"/>
      <c r="F38" s="16"/>
    </row>
    <row r="39" spans="1:6" ht="18.75" x14ac:dyDescent="0.3">
      <c r="A39" s="84"/>
      <c r="B39" s="84"/>
      <c r="C39" s="84"/>
      <c r="D39" s="84"/>
      <c r="E39" s="84"/>
      <c r="F39" s="84"/>
    </row>
    <row r="40" spans="1:6" ht="18.75" x14ac:dyDescent="0.3">
      <c r="A40" s="84"/>
      <c r="B40" s="84"/>
      <c r="C40" s="84"/>
      <c r="D40" s="84"/>
      <c r="E40" s="84"/>
      <c r="F40" s="84"/>
    </row>
    <row r="41" spans="1:6" ht="18.75" x14ac:dyDescent="0.3">
      <c r="A41" s="84"/>
      <c r="B41" s="84"/>
      <c r="C41" s="84"/>
      <c r="D41" s="84"/>
      <c r="E41" s="84"/>
      <c r="F41" s="84"/>
    </row>
    <row r="42" spans="1:6" s="156" customFormat="1" ht="18.75" x14ac:dyDescent="0.3">
      <c r="A42" s="159"/>
      <c r="B42" s="159"/>
      <c r="C42" s="159"/>
      <c r="D42" s="159"/>
      <c r="E42" s="159"/>
      <c r="F42" s="159"/>
    </row>
    <row r="43" spans="1:6" s="156" customFormat="1" ht="18.75" x14ac:dyDescent="0.3">
      <c r="A43" s="159"/>
      <c r="B43" s="159"/>
      <c r="C43" s="159"/>
      <c r="D43" s="159"/>
      <c r="E43" s="159"/>
      <c r="F43" s="159"/>
    </row>
    <row r="44" spans="1:6" s="156" customFormat="1" x14ac:dyDescent="0.25"/>
    <row r="45" spans="1:6" s="156" customFormat="1" x14ac:dyDescent="0.25"/>
    <row r="46" spans="1:6" s="156" customFormat="1" x14ac:dyDescent="0.25"/>
    <row r="47" spans="1:6" s="156" customFormat="1" x14ac:dyDescent="0.25"/>
    <row r="48" spans="1:6" s="156" customFormat="1" x14ac:dyDescent="0.25"/>
    <row r="49" s="156" customFormat="1" x14ac:dyDescent="0.25"/>
    <row r="50" s="156" customFormat="1" x14ac:dyDescent="0.25"/>
    <row r="51" s="156" customFormat="1" x14ac:dyDescent="0.25"/>
    <row r="52" s="156" customFormat="1" x14ac:dyDescent="0.25"/>
    <row r="53" s="156" customFormat="1" x14ac:dyDescent="0.25"/>
    <row r="54" s="156" customFormat="1" x14ac:dyDescent="0.25"/>
    <row r="55" s="156" customFormat="1" x14ac:dyDescent="0.25"/>
    <row r="56" s="156" customFormat="1" x14ac:dyDescent="0.25"/>
    <row r="57" s="156" customFormat="1" x14ac:dyDescent="0.25"/>
    <row r="58" s="156" customFormat="1" x14ac:dyDescent="0.25"/>
    <row r="59" s="156" customFormat="1" x14ac:dyDescent="0.25"/>
    <row r="60" s="156" customFormat="1" x14ac:dyDescent="0.25"/>
    <row r="61" s="156" customFormat="1" x14ac:dyDescent="0.25"/>
    <row r="62" s="156" customFormat="1" x14ac:dyDescent="0.25"/>
    <row r="63" s="156" customFormat="1" x14ac:dyDescent="0.25"/>
    <row r="64" s="156" customFormat="1" x14ac:dyDescent="0.25"/>
    <row r="65" s="156" customFormat="1" x14ac:dyDescent="0.25"/>
    <row r="66" s="156" customFormat="1" x14ac:dyDescent="0.25"/>
    <row r="67" s="156" customFormat="1" x14ac:dyDescent="0.25"/>
    <row r="68" s="156" customFormat="1" x14ac:dyDescent="0.25"/>
    <row r="69" s="156" customFormat="1" x14ac:dyDescent="0.25"/>
    <row r="70" s="156" customFormat="1" x14ac:dyDescent="0.25"/>
    <row r="71" s="156" customFormat="1" x14ac:dyDescent="0.25"/>
    <row r="72" s="156" customFormat="1" x14ac:dyDescent="0.25"/>
    <row r="73" s="156" customFormat="1" x14ac:dyDescent="0.25"/>
    <row r="74" s="156" customFormat="1" x14ac:dyDescent="0.25"/>
    <row r="75" s="156" customFormat="1" x14ac:dyDescent="0.25"/>
    <row r="76" s="156" customFormat="1" x14ac:dyDescent="0.25"/>
    <row r="77" s="156" customFormat="1" x14ac:dyDescent="0.25"/>
    <row r="78" s="156" customFormat="1" x14ac:dyDescent="0.25"/>
    <row r="79" s="156" customFormat="1" x14ac:dyDescent="0.25"/>
    <row r="80" s="156" customFormat="1" x14ac:dyDescent="0.25"/>
    <row r="81" s="156" customFormat="1" x14ac:dyDescent="0.25"/>
    <row r="82" s="156" customFormat="1" x14ac:dyDescent="0.25"/>
    <row r="83" s="156" customFormat="1" x14ac:dyDescent="0.25"/>
    <row r="84" s="156" customFormat="1" x14ac:dyDescent="0.25"/>
    <row r="85" s="156" customFormat="1" x14ac:dyDescent="0.25"/>
    <row r="86" s="156" customFormat="1" x14ac:dyDescent="0.25"/>
    <row r="87" s="156" customFormat="1" x14ac:dyDescent="0.25"/>
    <row r="88" s="156" customFormat="1" x14ac:dyDescent="0.25"/>
    <row r="89" s="156" customFormat="1" x14ac:dyDescent="0.25"/>
    <row r="90" s="156" customFormat="1" x14ac:dyDescent="0.25"/>
    <row r="91" s="156" customFormat="1" x14ac:dyDescent="0.25"/>
    <row r="92" s="156" customFormat="1" x14ac:dyDescent="0.25"/>
    <row r="93" s="156" customFormat="1" x14ac:dyDescent="0.25"/>
    <row r="94" s="156" customFormat="1" x14ac:dyDescent="0.25"/>
    <row r="95" s="156" customFormat="1" x14ac:dyDescent="0.25"/>
    <row r="96" s="156" customFormat="1" x14ac:dyDescent="0.25"/>
    <row r="97" s="156" customFormat="1" x14ac:dyDescent="0.25"/>
    <row r="98" s="156" customFormat="1" x14ac:dyDescent="0.25"/>
    <row r="99" s="156" customFormat="1" x14ac:dyDescent="0.25"/>
    <row r="100" s="156" customFormat="1" x14ac:dyDescent="0.25"/>
    <row r="101" s="156" customFormat="1" x14ac:dyDescent="0.25"/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Scroll Bar 11">
              <controlPr defaultSize="0" print="0" autoPict="0">
                <anchor>
                  <from>
                    <xdr:col>16</xdr:col>
                    <xdr:colOff>276225</xdr:colOff>
                    <xdr:row>10</xdr:row>
                    <xdr:rowOff>142875</xdr:rowOff>
                  </from>
                  <to>
                    <xdr:col>16</xdr:col>
                    <xdr:colOff>419100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B2:L27"/>
  <sheetViews>
    <sheetView showGridLines="0" workbookViewId="0">
      <selection activeCell="I13" sqref="I13"/>
    </sheetView>
  </sheetViews>
  <sheetFormatPr baseColWidth="10" defaultRowHeight="15" x14ac:dyDescent="0.25"/>
  <cols>
    <col min="2" max="2" width="10.85546875" bestFit="1" customWidth="1"/>
    <col min="3" max="3" width="15.5703125" bestFit="1" customWidth="1"/>
    <col min="4" max="4" width="14" bestFit="1" customWidth="1"/>
    <col min="5" max="5" width="15.5703125" bestFit="1" customWidth="1"/>
    <col min="6" max="6" width="14.7109375" bestFit="1" customWidth="1"/>
    <col min="7" max="7" width="22.140625" bestFit="1" customWidth="1"/>
    <col min="8" max="8" width="7.5703125" bestFit="1" customWidth="1"/>
    <col min="9" max="9" width="9.5703125" bestFit="1" customWidth="1"/>
    <col min="10" max="10" width="10.140625" bestFit="1" customWidth="1"/>
    <col min="11" max="11" width="8.42578125" bestFit="1" customWidth="1"/>
    <col min="12" max="12" width="19.42578125" bestFit="1" customWidth="1"/>
    <col min="13" max="13" width="17.5703125" customWidth="1"/>
    <col min="14" max="18" width="11.42578125" customWidth="1"/>
    <col min="19" max="19" width="26.140625" customWidth="1"/>
    <col min="20" max="24" width="11.42578125" customWidth="1"/>
  </cols>
  <sheetData>
    <row r="2" spans="2:12" ht="22.5" customHeight="1" x14ac:dyDescent="0.25">
      <c r="B2" s="145" t="s">
        <v>75</v>
      </c>
      <c r="C2" s="146"/>
      <c r="D2" s="146"/>
      <c r="E2" s="146"/>
      <c r="F2" s="147"/>
    </row>
    <row r="3" spans="2:12" ht="26.25" customHeight="1" x14ac:dyDescent="0.3">
      <c r="B3" s="124" t="s">
        <v>0</v>
      </c>
      <c r="C3" s="124" t="s">
        <v>0</v>
      </c>
      <c r="D3" s="124" t="s">
        <v>19</v>
      </c>
      <c r="E3" s="124" t="s">
        <v>94</v>
      </c>
      <c r="F3" s="124" t="s">
        <v>87</v>
      </c>
    </row>
    <row r="4" spans="2:12" ht="26.25" customHeight="1" x14ac:dyDescent="0.25">
      <c r="B4" s="71" t="s">
        <v>122</v>
      </c>
      <c r="C4" s="71"/>
      <c r="D4" s="71"/>
      <c r="E4" s="71"/>
      <c r="F4" s="71"/>
    </row>
    <row r="7" spans="2:12" ht="16.5" x14ac:dyDescent="0.3">
      <c r="B7" s="124" t="s">
        <v>0</v>
      </c>
      <c r="C7" s="124" t="s">
        <v>19</v>
      </c>
      <c r="D7" s="124" t="s">
        <v>13</v>
      </c>
      <c r="E7" s="124" t="s">
        <v>86</v>
      </c>
      <c r="F7" s="124" t="s">
        <v>87</v>
      </c>
      <c r="G7" s="124" t="s">
        <v>94</v>
      </c>
      <c r="H7" s="124" t="s">
        <v>116</v>
      </c>
      <c r="I7" s="124" t="s">
        <v>95</v>
      </c>
      <c r="J7" s="124" t="s">
        <v>17</v>
      </c>
      <c r="K7" s="124" t="s">
        <v>2</v>
      </c>
      <c r="L7" s="124" t="s">
        <v>110</v>
      </c>
    </row>
    <row r="8" spans="2:12" hidden="1" x14ac:dyDescent="0.25">
      <c r="B8" s="127">
        <v>43389</v>
      </c>
      <c r="C8" s="128" t="s">
        <v>99</v>
      </c>
      <c r="D8" s="128" t="s">
        <v>117</v>
      </c>
      <c r="E8" s="128">
        <v>3</v>
      </c>
      <c r="F8" s="128">
        <v>34</v>
      </c>
      <c r="G8" s="128" t="s">
        <v>89</v>
      </c>
      <c r="H8" s="129">
        <f>IFERROR(VLOOKUP(Tblsuiviclients[[#This Row],[TYPE PRESTATION]],Tableau5[],2,0),"")</f>
        <v>500</v>
      </c>
      <c r="I8" s="130">
        <f>IFERROR(Tblsuiviclients[[#This Row],[NBRE KILOS]]*Tblsuiviclients[[#This Row],[PRIX ]],"")</f>
        <v>3400</v>
      </c>
      <c r="J8" s="131"/>
      <c r="K8" s="132">
        <f>IFERROR(Tblsuiviclients[[#This Row],[TOTAL ]]-Tblsuiviclients[[#This Row],[AVANCE]],"")</f>
        <v>3400</v>
      </c>
      <c r="L8" s="132"/>
    </row>
    <row r="9" spans="2:12" hidden="1" x14ac:dyDescent="0.25">
      <c r="B9" s="133">
        <v>43390</v>
      </c>
      <c r="C9" s="134" t="s">
        <v>100</v>
      </c>
      <c r="D9" s="134">
        <v>697454461</v>
      </c>
      <c r="E9" s="134">
        <v>17</v>
      </c>
      <c r="F9" s="134">
        <v>9.5500000000000007</v>
      </c>
      <c r="G9" s="134" t="s">
        <v>109</v>
      </c>
      <c r="H9" s="135">
        <f>IFERROR(VLOOKUP(Tblsuiviclients[[#This Row],[TYPE PRESTATION]],Tableau5[],2,0),"")</f>
        <v>700</v>
      </c>
      <c r="I9" s="136">
        <f>IFERROR(Tblsuiviclients[[#This Row],[NBRE KILOS]]*Tblsuiviclients[[#This Row],[PRIX ]],"")</f>
        <v>3500</v>
      </c>
      <c r="J9" s="137">
        <v>2500</v>
      </c>
      <c r="K9" s="138">
        <f>IFERROR(Tblsuiviclients[[#This Row],[TOTAL ]]-Tblsuiviclients[[#This Row],[AVANCE]],"")</f>
        <v>3500</v>
      </c>
      <c r="L9" s="138" t="s">
        <v>119</v>
      </c>
    </row>
    <row r="10" spans="2:12" hidden="1" x14ac:dyDescent="0.25">
      <c r="B10" s="127">
        <v>43391</v>
      </c>
      <c r="C10" s="128" t="s">
        <v>101</v>
      </c>
      <c r="D10" s="128">
        <v>697561796</v>
      </c>
      <c r="E10" s="128">
        <v>18</v>
      </c>
      <c r="F10" s="128">
        <v>3.2</v>
      </c>
      <c r="G10" s="128" t="s">
        <v>90</v>
      </c>
      <c r="H10" s="129">
        <f>IFERROR(VLOOKUP(Tblsuiviclients[[#This Row],[TYPE PRESTATION]],Tableau5[],2,0),"")</f>
        <v>1000</v>
      </c>
      <c r="I10" s="130">
        <f>IFERROR(Tblsuiviclients[[#This Row],[NBRE KILOS]]*Tblsuiviclients[[#This Row],[PRIX ]],"")</f>
        <v>6000</v>
      </c>
      <c r="J10" s="131"/>
      <c r="K10" s="132">
        <f>IFERROR(Tblsuiviclients[[#This Row],[TOTAL ]]-Tblsuiviclients[[#This Row],[AVANCE]],"")</f>
        <v>6000</v>
      </c>
      <c r="L10" s="132"/>
    </row>
    <row r="11" spans="2:12" x14ac:dyDescent="0.25">
      <c r="B11" s="133">
        <v>43392</v>
      </c>
      <c r="C11" s="134" t="s">
        <v>102</v>
      </c>
      <c r="D11" s="134">
        <v>691750751</v>
      </c>
      <c r="E11" s="134">
        <v>5</v>
      </c>
      <c r="F11" s="134">
        <v>2.2999999999999998</v>
      </c>
      <c r="G11" s="134" t="s">
        <v>90</v>
      </c>
      <c r="H11" s="135">
        <f>IFERROR(VLOOKUP(Tblsuiviclients[[#This Row],[TYPE PRESTATION]],Tableau5[],2,0),"")</f>
        <v>2000</v>
      </c>
      <c r="I11" s="136">
        <f>IFERROR(Tblsuiviclients[[#This Row],[NBRE KILOS]]*Tblsuiviclients[[#This Row],[PRIX ]],"")</f>
        <v>112000</v>
      </c>
      <c r="J11" s="137"/>
      <c r="K11" s="138">
        <f>IFERROR(Tblsuiviclients[[#This Row],[TOTAL ]]-Tblsuiviclients[[#This Row],[AVANCE]],"")</f>
        <v>112000</v>
      </c>
      <c r="L11" s="138"/>
    </row>
    <row r="12" spans="2:12" x14ac:dyDescent="0.25">
      <c r="B12" s="127">
        <v>43393</v>
      </c>
      <c r="C12" s="128" t="s">
        <v>103</v>
      </c>
      <c r="D12" s="128">
        <v>690402415</v>
      </c>
      <c r="E12" s="128">
        <v>17</v>
      </c>
      <c r="F12" s="128">
        <v>6</v>
      </c>
      <c r="G12" s="128" t="s">
        <v>90</v>
      </c>
      <c r="H12" s="129">
        <f>IFERROR(VLOOKUP(Tblsuiviclients[[#This Row],[TYPE PRESTATION]],Tableau5[],2,0),"")</f>
        <v>1000</v>
      </c>
      <c r="I12" s="130">
        <f>IFERROR(Tblsuiviclients[[#This Row],[NBRE KILOS]]*Tblsuiviclients[[#This Row],[PRIX ]],"")</f>
        <v>1400</v>
      </c>
      <c r="J12" s="131"/>
      <c r="K12" s="132">
        <f>IFERROR(Tblsuiviclients[[#This Row],[TOTAL ]]-Tblsuiviclients[[#This Row],[AVANCE]],"")</f>
        <v>1400</v>
      </c>
      <c r="L12" s="132"/>
    </row>
    <row r="13" spans="2:12" x14ac:dyDescent="0.25">
      <c r="B13" s="133">
        <v>43394</v>
      </c>
      <c r="C13" s="134" t="s">
        <v>104</v>
      </c>
      <c r="D13" s="134"/>
      <c r="E13" s="134">
        <v>10</v>
      </c>
      <c r="F13" s="134">
        <v>3.57</v>
      </c>
      <c r="G13" s="134" t="s">
        <v>90</v>
      </c>
      <c r="H13" s="135">
        <f>IFERROR(VLOOKUP(Tblsuiviclients[[#This Row],[TYPE PRESTATION]],Tableau5[],2,0),"")</f>
        <v>1000</v>
      </c>
      <c r="I13" s="136">
        <f>IFERROR(Tblsuiviclients[[#This Row],[NBRE KILOS]]*Tblsuiviclients[[#This Row],[PRIX ]],"")</f>
        <v>1780</v>
      </c>
      <c r="J13" s="137"/>
      <c r="K13" s="138">
        <f>IFERROR(Tblsuiviclients[[#This Row],[TOTAL ]]-Tblsuiviclients[[#This Row],[AVANCE]],"")</f>
        <v>1730</v>
      </c>
      <c r="L13" s="138"/>
    </row>
    <row r="14" spans="2:12" x14ac:dyDescent="0.25">
      <c r="B14" s="127">
        <v>43395</v>
      </c>
      <c r="C14" s="128" t="s">
        <v>105</v>
      </c>
      <c r="D14" s="128">
        <v>651896917</v>
      </c>
      <c r="E14" s="128">
        <v>36</v>
      </c>
      <c r="F14" s="128">
        <v>6.8</v>
      </c>
      <c r="G14" s="128" t="s">
        <v>89</v>
      </c>
      <c r="H14" s="129" t="str">
        <f>IFERROR(VLOOKUP(Tblsuiviclients[[#This Row],[TYPE PRESTATION]],Tableau5[],2,0),"")</f>
        <v/>
      </c>
      <c r="I14" s="130" t="str">
        <f>IFERROR(Tblsuiviclients[[#This Row],[NBRE KILOS]]*Tblsuiviclients[[#This Row],[PRIX ]],"")</f>
        <v/>
      </c>
      <c r="J14" s="131"/>
      <c r="K14" s="132" t="str">
        <f>IFERROR(Tblsuiviclients[[#This Row],[TOTAL ]]-Tblsuiviclients[[#This Row],[AVANCE]],"")</f>
        <v/>
      </c>
      <c r="L14" s="132"/>
    </row>
    <row r="15" spans="2:12" x14ac:dyDescent="0.25">
      <c r="B15" s="133">
        <v>43396</v>
      </c>
      <c r="C15" s="134" t="s">
        <v>106</v>
      </c>
      <c r="D15" s="134">
        <v>699341458</v>
      </c>
      <c r="E15" s="134">
        <v>10</v>
      </c>
      <c r="F15" s="134">
        <v>5</v>
      </c>
      <c r="G15" s="134" t="s">
        <v>90</v>
      </c>
      <c r="H15" s="135" t="str">
        <f>IFERROR(VLOOKUP(Tblsuiviclients[[#This Row],[TYPE PRESTATION]],Tableau5[],2,0),"")</f>
        <v/>
      </c>
      <c r="I15" s="136" t="str">
        <f>IFERROR(Tblsuiviclients[[#This Row],[NBRE KILOS]]*Tblsuiviclients[[#This Row],[PRIX ]],"")</f>
        <v/>
      </c>
      <c r="J15" s="137"/>
      <c r="K15" s="138" t="str">
        <f>IFERROR(Tblsuiviclients[[#This Row],[TOTAL ]]-Tblsuiviclients[[#This Row],[AVANCE]],"")</f>
        <v/>
      </c>
      <c r="L15" s="138"/>
    </row>
    <row r="16" spans="2:12" x14ac:dyDescent="0.25">
      <c r="B16" s="127">
        <v>43397</v>
      </c>
      <c r="C16" s="128" t="s">
        <v>107</v>
      </c>
      <c r="D16" s="128">
        <v>696395603</v>
      </c>
      <c r="E16" s="128">
        <v>44</v>
      </c>
      <c r="F16" s="128">
        <v>6</v>
      </c>
      <c r="G16" s="128" t="s">
        <v>91</v>
      </c>
      <c r="H16" s="129" t="str">
        <f>IFERROR(VLOOKUP(Tblsuiviclients[[#This Row],[TYPE PRESTATION]],Tableau5[],2,0),"")</f>
        <v/>
      </c>
      <c r="I16" s="130" t="str">
        <f>IFERROR(Tblsuiviclients[[#This Row],[NBRE KILOS]]*Tblsuiviclients[[#This Row],[PRIX ]],"")</f>
        <v/>
      </c>
      <c r="J16" s="131"/>
      <c r="K16" s="132" t="str">
        <f>IFERROR(Tblsuiviclients[[#This Row],[TOTAL ]]-Tblsuiviclients[[#This Row],[AVANCE]],"")</f>
        <v/>
      </c>
      <c r="L16" s="132"/>
    </row>
    <row r="17" spans="2:12" x14ac:dyDescent="0.25">
      <c r="B17" s="133">
        <v>43398</v>
      </c>
      <c r="C17" s="134" t="s">
        <v>85</v>
      </c>
      <c r="D17" s="134">
        <v>690093898</v>
      </c>
      <c r="E17" s="134">
        <v>5</v>
      </c>
      <c r="F17" s="134">
        <v>56</v>
      </c>
      <c r="G17" s="134" t="s">
        <v>92</v>
      </c>
      <c r="H17" s="135" t="str">
        <f>IFERROR(VLOOKUP(Tblsuiviclients[[#This Row],[TYPE PRESTATION]],Tableau5[],2,0),"")</f>
        <v/>
      </c>
      <c r="I17" s="136" t="str">
        <f>IFERROR(Tblsuiviclients[[#This Row],[NBRE KILOS]]*Tblsuiviclients[[#This Row],[PRIX ]],"")</f>
        <v/>
      </c>
      <c r="J17" s="137"/>
      <c r="K17" s="138" t="str">
        <f>IFERROR(Tblsuiviclients[[#This Row],[TOTAL ]]-Tblsuiviclients[[#This Row],[AVANCE]],"")</f>
        <v/>
      </c>
      <c r="L17" s="138"/>
    </row>
    <row r="18" spans="2:12" x14ac:dyDescent="0.25">
      <c r="B18" s="127">
        <v>43399</v>
      </c>
      <c r="C18" s="128" t="s">
        <v>108</v>
      </c>
      <c r="D18" s="128">
        <v>695448241</v>
      </c>
      <c r="E18" s="128">
        <v>3</v>
      </c>
      <c r="F18" s="128">
        <v>1.4</v>
      </c>
      <c r="G18" s="128" t="s">
        <v>91</v>
      </c>
      <c r="H18" s="129" t="str">
        <f>IFERROR(VLOOKUP(Tblsuiviclients[[#This Row],[TYPE PRESTATION]],Tableau5[],2,0),"")</f>
        <v/>
      </c>
      <c r="I18" s="130" t="str">
        <f>IFERROR(Tblsuiviclients[[#This Row],[NBRE KILOS]]*Tblsuiviclients[[#This Row],[PRIX ]],"")</f>
        <v/>
      </c>
      <c r="J18" s="131"/>
      <c r="K18" s="132" t="str">
        <f>IFERROR(Tblsuiviclients[[#This Row],[TOTAL ]]-Tblsuiviclients[[#This Row],[AVANCE]],"")</f>
        <v/>
      </c>
      <c r="L18" s="132"/>
    </row>
    <row r="19" spans="2:12" ht="15.75" thickBot="1" x14ac:dyDescent="0.3">
      <c r="B19" s="139">
        <v>43400</v>
      </c>
      <c r="C19" s="140" t="s">
        <v>111</v>
      </c>
      <c r="D19" s="140" t="s">
        <v>118</v>
      </c>
      <c r="E19" s="140">
        <v>9</v>
      </c>
      <c r="F19" s="140">
        <v>1.78</v>
      </c>
      <c r="G19" s="140" t="s">
        <v>91</v>
      </c>
      <c r="H19" s="141" t="str">
        <f>IFERROR(VLOOKUP(Tblsuiviclients[[#This Row],[TYPE PRESTATION]],Tableau5[],2,0),"")</f>
        <v/>
      </c>
      <c r="I19" s="142" t="str">
        <f>IFERROR(Tblsuiviclients[[#This Row],[NBRE KILOS]]*Tblsuiviclients[[#This Row],[PRIX ]],"")</f>
        <v/>
      </c>
      <c r="J19" s="143"/>
      <c r="K19" s="144" t="str">
        <f>IFERROR(Tblsuiviclients[[#This Row],[TOTAL ]]-Tblsuiviclients[[#This Row],[AVANCE]],"")</f>
        <v/>
      </c>
      <c r="L19" s="144"/>
    </row>
    <row r="20" spans="2:12" x14ac:dyDescent="0.25">
      <c r="B20" s="123"/>
      <c r="C20" s="123"/>
      <c r="D20" s="123"/>
      <c r="E20" s="123"/>
      <c r="F20" s="123"/>
      <c r="G20" s="123"/>
      <c r="H20" s="123"/>
      <c r="I20" s="123"/>
      <c r="J20" s="123"/>
    </row>
    <row r="21" spans="2:12" x14ac:dyDescent="0.25">
      <c r="B21" s="123"/>
      <c r="C21" s="123"/>
      <c r="D21" s="123"/>
      <c r="E21" s="123"/>
      <c r="F21" s="123"/>
      <c r="G21" s="123"/>
      <c r="H21" s="123"/>
      <c r="I21" s="123"/>
      <c r="J21" s="123"/>
    </row>
    <row r="22" spans="2:12" x14ac:dyDescent="0.25">
      <c r="B22" s="123"/>
      <c r="C22" s="123"/>
      <c r="D22" s="123"/>
      <c r="E22" s="123"/>
      <c r="F22" s="123"/>
      <c r="G22" s="123"/>
      <c r="H22" s="123"/>
      <c r="I22" s="123"/>
      <c r="J22" s="123"/>
    </row>
    <row r="23" spans="2:12" x14ac:dyDescent="0.25">
      <c r="B23" s="123"/>
      <c r="C23" s="123"/>
      <c r="D23" s="123"/>
      <c r="E23" s="123"/>
      <c r="F23" s="123"/>
      <c r="G23" s="123"/>
      <c r="H23" s="123"/>
      <c r="I23" s="123"/>
      <c r="J23" s="123"/>
    </row>
    <row r="24" spans="2:12" x14ac:dyDescent="0.25">
      <c r="B24" s="123"/>
      <c r="C24" s="123"/>
      <c r="D24" s="123"/>
      <c r="E24" s="123"/>
      <c r="F24" s="123"/>
      <c r="G24" s="123"/>
      <c r="H24" s="123"/>
      <c r="I24" s="123"/>
      <c r="J24" s="123"/>
    </row>
    <row r="25" spans="2:12" x14ac:dyDescent="0.25">
      <c r="B25" s="123"/>
      <c r="C25" s="123"/>
      <c r="D25" s="123"/>
      <c r="E25" s="123"/>
      <c r="F25" s="123"/>
      <c r="G25" s="123"/>
      <c r="H25" s="123"/>
      <c r="I25" s="123"/>
      <c r="J25" s="123"/>
    </row>
    <row r="26" spans="2:12" x14ac:dyDescent="0.25">
      <c r="B26" s="123"/>
      <c r="C26" s="123"/>
      <c r="D26" s="123"/>
      <c r="E26" s="123"/>
      <c r="F26" s="123"/>
      <c r="G26" s="123"/>
      <c r="H26" s="123"/>
      <c r="I26" s="123"/>
      <c r="J26" s="123"/>
    </row>
    <row r="27" spans="2:12" x14ac:dyDescent="0.25">
      <c r="B27" s="123"/>
      <c r="C27" s="123"/>
      <c r="D27" s="123"/>
      <c r="E27" s="123"/>
      <c r="F27" s="123"/>
      <c r="G27" s="123"/>
      <c r="H27" s="123"/>
      <c r="I27" s="123"/>
      <c r="J27" s="123"/>
    </row>
  </sheetData>
  <dataValidations count="1">
    <dataValidation type="list" allowBlank="1" showInputMessage="1" showErrorMessage="1" sqref="G8:G19">
      <formula1>dreamsservices</formula1>
    </dataValidation>
  </dataValidation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I13"/>
  <sheetViews>
    <sheetView tabSelected="1" workbookViewId="0">
      <selection activeCell="F16" sqref="F16"/>
    </sheetView>
  </sheetViews>
  <sheetFormatPr baseColWidth="10" defaultRowHeight="15" x14ac:dyDescent="0.25"/>
  <cols>
    <col min="3" max="3" width="17.85546875" style="83" bestFit="1" customWidth="1"/>
    <col min="4" max="4" width="5" style="83" bestFit="1" customWidth="1"/>
    <col min="7" max="7" width="16.5703125" style="152" customWidth="1"/>
    <col min="8" max="8" width="13.7109375" customWidth="1"/>
  </cols>
  <sheetData>
    <row r="1" spans="3:9" x14ac:dyDescent="0.25">
      <c r="C1" s="125" t="s">
        <v>120</v>
      </c>
      <c r="D1" s="125" t="s">
        <v>121</v>
      </c>
      <c r="F1" s="126" t="s">
        <v>4</v>
      </c>
      <c r="G1" s="150" t="s">
        <v>123</v>
      </c>
    </row>
    <row r="2" spans="3:9" x14ac:dyDescent="0.25">
      <c r="C2" s="83" t="s">
        <v>89</v>
      </c>
      <c r="D2" s="83">
        <f>IFERROR(VLOOKUP(Tblsuiviclients[[#This Row],[TYPE PRESTATION]],Tableau5[],2,0),"")</f>
        <v>500</v>
      </c>
      <c r="F2" s="149" t="s">
        <v>111</v>
      </c>
      <c r="G2" s="151">
        <v>1234567890</v>
      </c>
    </row>
    <row r="3" spans="3:9" x14ac:dyDescent="0.25">
      <c r="C3" s="83" t="s">
        <v>109</v>
      </c>
      <c r="D3" s="83">
        <v>600</v>
      </c>
      <c r="F3" s="149" t="s">
        <v>102</v>
      </c>
      <c r="G3" s="151">
        <v>691750751</v>
      </c>
    </row>
    <row r="4" spans="3:9" x14ac:dyDescent="0.25">
      <c r="C4" s="83" t="s">
        <v>90</v>
      </c>
      <c r="D4" s="83">
        <f>IFERROR(VLOOKUP(Tblsuiviclients[[#This Row],[TYPE PRESTATION]],Tableau5[],2,0),"")</f>
        <v>700</v>
      </c>
      <c r="F4" s="149" t="s">
        <v>101</v>
      </c>
      <c r="G4" s="151">
        <v>697561796</v>
      </c>
      <c r="I4" s="153" t="s">
        <v>129</v>
      </c>
    </row>
    <row r="5" spans="3:9" x14ac:dyDescent="0.25">
      <c r="C5" s="83" t="s">
        <v>91</v>
      </c>
      <c r="D5" s="83">
        <v>800</v>
      </c>
      <c r="F5" s="149" t="s">
        <v>108</v>
      </c>
      <c r="G5" s="151">
        <v>695448241</v>
      </c>
    </row>
    <row r="6" spans="3:9" x14ac:dyDescent="0.25">
      <c r="C6" s="83" t="s">
        <v>92</v>
      </c>
      <c r="D6" s="83">
        <v>900</v>
      </c>
      <c r="F6" s="149" t="s">
        <v>103</v>
      </c>
      <c r="G6" s="151">
        <v>690402415</v>
      </c>
    </row>
    <row r="7" spans="3:9" x14ac:dyDescent="0.25">
      <c r="D7"/>
      <c r="F7" s="149" t="s">
        <v>100</v>
      </c>
      <c r="G7" s="151">
        <v>697454461</v>
      </c>
    </row>
    <row r="8" spans="3:9" x14ac:dyDescent="0.25">
      <c r="C8"/>
      <c r="D8"/>
      <c r="F8" s="149" t="s">
        <v>99</v>
      </c>
      <c r="G8" s="151">
        <v>1234567899</v>
      </c>
    </row>
    <row r="9" spans="3:9" x14ac:dyDescent="0.25">
      <c r="C9"/>
      <c r="D9"/>
      <c r="F9" s="149" t="s">
        <v>104</v>
      </c>
      <c r="G9" s="151"/>
    </row>
    <row r="10" spans="3:9" x14ac:dyDescent="0.25">
      <c r="C10"/>
      <c r="D10"/>
      <c r="F10" s="149" t="s">
        <v>106</v>
      </c>
      <c r="G10" s="151">
        <v>699341458</v>
      </c>
    </row>
    <row r="11" spans="3:9" x14ac:dyDescent="0.25">
      <c r="C11"/>
      <c r="D11"/>
      <c r="F11" s="149" t="s">
        <v>107</v>
      </c>
      <c r="G11" s="151">
        <v>696395603</v>
      </c>
    </row>
    <row r="12" spans="3:9" x14ac:dyDescent="0.25">
      <c r="C12"/>
      <c r="D12"/>
      <c r="F12" s="149" t="s">
        <v>85</v>
      </c>
      <c r="G12" s="151">
        <v>690093898</v>
      </c>
    </row>
    <row r="13" spans="3:9" x14ac:dyDescent="0.25">
      <c r="C13"/>
      <c r="D13"/>
      <c r="F13" s="149" t="s">
        <v>105</v>
      </c>
      <c r="G13" s="151">
        <v>651896917</v>
      </c>
    </row>
  </sheetData>
  <sortState ref="F2:H13">
    <sortCondition ref="F1"/>
  </sortState>
  <dataValidations count="1">
    <dataValidation type="list" allowBlank="1" showInputMessage="1" showErrorMessage="1" sqref="C2:C6">
      <formula1>dreamsservices</formula1>
    </dataValidation>
  </dataValidations>
  <hyperlinks>
    <hyperlink ref="I4" r:id="rId1" location="unread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Accueil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Datas</vt:lpstr>
      <vt:lpstr>Consultation!Criteres</vt:lpstr>
      <vt:lpstr>'Suivi client'!Criteres</vt:lpstr>
      <vt:lpstr>dreamsservices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Guy Blancher</cp:lastModifiedBy>
  <cp:lastPrinted>2018-10-21T19:17:04Z</cp:lastPrinted>
  <dcterms:created xsi:type="dcterms:W3CDTF">2017-09-04T13:48:44Z</dcterms:created>
  <dcterms:modified xsi:type="dcterms:W3CDTF">2018-10-21T19:27:09Z</dcterms:modified>
</cp:coreProperties>
</file>