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85" windowHeight="7080"/>
  </bookViews>
  <sheets>
    <sheet name="Classement" sheetId="2" r:id="rId1"/>
    <sheet name="Tournoi jeudi" sheetId="1" r:id="rId2"/>
    <sheet name="2Oct" sheetId="12" r:id="rId3"/>
    <sheet name="9 oct" sheetId="26" r:id="rId4"/>
    <sheet name="16 oct" sheetId="27" r:id="rId5"/>
    <sheet name="23 oct" sheetId="28" r:id="rId6"/>
    <sheet name="30 oct" sheetId="29" r:id="rId7"/>
    <sheet name="6 nov" sheetId="30" r:id="rId8"/>
    <sheet name="13 nov" sheetId="31" r:id="rId9"/>
    <sheet name="20 nov" sheetId="32" r:id="rId10"/>
    <sheet name="27 nov" sheetId="34" r:id="rId11"/>
    <sheet name="4 dec" sheetId="33" r:id="rId12"/>
    <sheet name="11 dec" sheetId="35" r:id="rId13"/>
    <sheet name="18-19 dec" sheetId="36" r:id="rId14"/>
  </sheets>
  <definedNames>
    <definedName name="Pseudo" localSheetId="1">'Tournoi jeudi'!$A$5:$A$83</definedName>
  </definedNames>
  <calcPr calcId="152511"/>
</workbook>
</file>

<file path=xl/calcChain.xml><?xml version="1.0" encoding="utf-8"?>
<calcChain xmlns="http://schemas.openxmlformats.org/spreadsheetml/2006/main">
  <c r="B34" i="1" l="1"/>
  <c r="B69" i="1" l="1"/>
  <c r="B36" i="1"/>
  <c r="B21" i="1"/>
  <c r="B11" i="2"/>
  <c r="B18" i="1" l="1"/>
  <c r="B19" i="1"/>
  <c r="B20" i="1"/>
  <c r="B22" i="1"/>
  <c r="B23" i="1"/>
  <c r="B24" i="1"/>
  <c r="B25" i="1"/>
  <c r="B26" i="1"/>
  <c r="B27" i="1"/>
  <c r="B28" i="1"/>
  <c r="B29" i="1"/>
  <c r="B30" i="1"/>
  <c r="B31" i="1"/>
  <c r="B32" i="1"/>
  <c r="B33" i="1"/>
  <c r="B35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70" i="1"/>
  <c r="B71" i="1"/>
  <c r="B72" i="1"/>
  <c r="B73" i="1"/>
  <c r="B74" i="1"/>
  <c r="B75" i="1"/>
  <c r="B76" i="1"/>
  <c r="B77" i="1"/>
  <c r="B78" i="1"/>
  <c r="B79" i="1"/>
  <c r="B80" i="1"/>
  <c r="B81" i="1"/>
  <c r="A86" i="2" l="1"/>
  <c r="A87" i="2"/>
  <c r="A88" i="2"/>
  <c r="A89" i="2"/>
  <c r="A90" i="2"/>
  <c r="A91" i="2"/>
  <c r="A11" i="2"/>
  <c r="H11" i="2" s="1"/>
  <c r="B10" i="1" l="1"/>
  <c r="B6" i="1" l="1"/>
  <c r="B8" i="1"/>
  <c r="B5" i="1" l="1"/>
  <c r="B7" i="1"/>
  <c r="B9" i="1"/>
  <c r="B11" i="1"/>
  <c r="B12" i="1"/>
  <c r="B13" i="1"/>
  <c r="B14" i="1"/>
  <c r="B15" i="1"/>
  <c r="B16" i="1"/>
  <c r="B17" i="1"/>
  <c r="J76" i="2" l="1"/>
  <c r="N76" i="2"/>
  <c r="M76" i="2" s="1"/>
  <c r="P76" i="2"/>
  <c r="N77" i="2"/>
  <c r="M77" i="2" s="1"/>
  <c r="P77" i="2"/>
  <c r="N78" i="2"/>
  <c r="M78" i="2" s="1"/>
  <c r="P78" i="2"/>
  <c r="N79" i="2"/>
  <c r="M79" i="2" s="1"/>
  <c r="P79" i="2"/>
  <c r="N80" i="2"/>
  <c r="M80" i="2" s="1"/>
  <c r="P80" i="2"/>
  <c r="N81" i="2"/>
  <c r="M81" i="2" s="1"/>
  <c r="P81" i="2"/>
  <c r="N82" i="2"/>
  <c r="M82" i="2" s="1"/>
  <c r="P82" i="2"/>
  <c r="N83" i="2"/>
  <c r="M83" i="2" s="1"/>
  <c r="P83" i="2"/>
  <c r="N84" i="2"/>
  <c r="M84" i="2" s="1"/>
  <c r="P84" i="2"/>
  <c r="N85" i="2"/>
  <c r="M85" i="2" s="1"/>
  <c r="P85" i="2"/>
  <c r="N86" i="2"/>
  <c r="M86" i="2" s="1"/>
  <c r="P86" i="2"/>
  <c r="N87" i="2"/>
  <c r="M87" i="2" s="1"/>
  <c r="P87" i="2"/>
  <c r="N88" i="2"/>
  <c r="M88" i="2" s="1"/>
  <c r="P88" i="2"/>
  <c r="N89" i="2"/>
  <c r="M89" i="2" s="1"/>
  <c r="P89" i="2"/>
  <c r="N90" i="2"/>
  <c r="M90" i="2" s="1"/>
  <c r="P90" i="2"/>
  <c r="N91" i="2"/>
  <c r="M91" i="2" s="1"/>
  <c r="P91" i="2"/>
  <c r="N92" i="2"/>
  <c r="M92" i="2" s="1"/>
  <c r="P92" i="2"/>
  <c r="N93" i="2"/>
  <c r="M93" i="2" s="1"/>
  <c r="P93" i="2"/>
  <c r="N94" i="2"/>
  <c r="M94" i="2" s="1"/>
  <c r="P94" i="2"/>
  <c r="N95" i="2"/>
  <c r="M95" i="2" s="1"/>
  <c r="P95" i="2"/>
  <c r="N96" i="2"/>
  <c r="M96" i="2" s="1"/>
  <c r="P96" i="2"/>
  <c r="N97" i="2"/>
  <c r="M97" i="2" s="1"/>
  <c r="P97" i="2"/>
  <c r="N98" i="2"/>
  <c r="M98" i="2" s="1"/>
  <c r="P98" i="2"/>
  <c r="N99" i="2"/>
  <c r="M99" i="2" s="1"/>
  <c r="P99" i="2"/>
  <c r="B1" i="1" l="1"/>
  <c r="D45" i="2" l="1" a="1"/>
  <c r="D45" i="2" s="1"/>
  <c r="D21" i="2" a="1"/>
  <c r="D21" i="2" s="1"/>
  <c r="F12" i="2"/>
  <c r="D64" i="2" a="1"/>
  <c r="D64" i="2" s="1"/>
  <c r="D62" i="2" a="1"/>
  <c r="D62" i="2" s="1"/>
  <c r="D60" i="2" a="1"/>
  <c r="D60" i="2" s="1"/>
  <c r="D58" i="2" a="1"/>
  <c r="D58" i="2" s="1"/>
  <c r="D56" i="2" a="1"/>
  <c r="D56" i="2" s="1"/>
  <c r="D54" i="2" a="1"/>
  <c r="D54" i="2" s="1"/>
  <c r="D52" i="2" a="1"/>
  <c r="D52" i="2" s="1"/>
  <c r="D50" i="2" a="1"/>
  <c r="D50" i="2" s="1"/>
  <c r="D48" i="2" a="1"/>
  <c r="D48" i="2" s="1"/>
  <c r="D46" i="2" a="1"/>
  <c r="D46" i="2" s="1"/>
  <c r="D44" i="2" a="1"/>
  <c r="D44" i="2" s="1"/>
  <c r="D42" i="2" a="1"/>
  <c r="D42" i="2" s="1"/>
  <c r="D40" i="2" a="1"/>
  <c r="D40" i="2" s="1"/>
  <c r="D38" i="2" a="1"/>
  <c r="D38" i="2" s="1"/>
  <c r="D36" i="2" a="1"/>
  <c r="D36" i="2" s="1"/>
  <c r="D34" i="2" a="1"/>
  <c r="D34" i="2" s="1"/>
  <c r="D32" i="2" a="1"/>
  <c r="D32" i="2" s="1"/>
  <c r="D30" i="2" a="1"/>
  <c r="D30" i="2" s="1"/>
  <c r="D28" i="2" a="1"/>
  <c r="D28" i="2" s="1"/>
  <c r="D26" i="2" a="1"/>
  <c r="D26" i="2" s="1"/>
  <c r="D24" i="2" a="1"/>
  <c r="D24" i="2" s="1"/>
  <c r="D22" i="2" a="1"/>
  <c r="D22" i="2" s="1"/>
  <c r="D20" i="2" a="1"/>
  <c r="D20" i="2" s="1"/>
  <c r="D18" i="2" a="1"/>
  <c r="D18" i="2" s="1"/>
  <c r="D16" i="2" a="1"/>
  <c r="D16" i="2" s="1"/>
  <c r="D14" i="2" a="1"/>
  <c r="D14" i="2" s="1"/>
  <c r="D12" i="2" a="1"/>
  <c r="D12" i="2" s="1"/>
  <c r="D81" i="2" a="1"/>
  <c r="D81" i="2" s="1"/>
  <c r="D79" i="2" a="1"/>
  <c r="D79" i="2" s="1"/>
  <c r="D77" i="2" a="1"/>
  <c r="D77" i="2" s="1"/>
  <c r="D75" i="2" a="1"/>
  <c r="D75" i="2" s="1"/>
  <c r="D73" i="2" a="1"/>
  <c r="D73" i="2" s="1"/>
  <c r="D71" i="2" a="1"/>
  <c r="D71" i="2" s="1"/>
  <c r="D69" i="2" a="1"/>
  <c r="D69" i="2" s="1"/>
  <c r="D67" i="2" a="1"/>
  <c r="D67" i="2" s="1"/>
  <c r="F71" i="2"/>
  <c r="F69" i="2"/>
  <c r="F67" i="2"/>
  <c r="F65" i="2"/>
  <c r="F63" i="2"/>
  <c r="F61" i="2"/>
  <c r="F59" i="2"/>
  <c r="F57" i="2"/>
  <c r="F55" i="2"/>
  <c r="F53" i="2"/>
  <c r="F51" i="2"/>
  <c r="F49" i="2"/>
  <c r="F47" i="2"/>
  <c r="F45" i="2"/>
  <c r="F43" i="2"/>
  <c r="F41" i="2"/>
  <c r="F39" i="2"/>
  <c r="F37" i="2"/>
  <c r="F35" i="2"/>
  <c r="F33" i="2"/>
  <c r="F31" i="2"/>
  <c r="F29" i="2"/>
  <c r="F27" i="2"/>
  <c r="F25" i="2"/>
  <c r="F23" i="2"/>
  <c r="F21" i="2"/>
  <c r="F19" i="2"/>
  <c r="F17" i="2"/>
  <c r="F15" i="2"/>
  <c r="F13" i="2"/>
  <c r="D65" i="2" a="1"/>
  <c r="D65" i="2" s="1"/>
  <c r="D63" i="2" a="1"/>
  <c r="D63" i="2" s="1"/>
  <c r="D61" i="2" a="1"/>
  <c r="D61" i="2" s="1"/>
  <c r="D59" i="2" a="1"/>
  <c r="D59" i="2" s="1"/>
  <c r="D57" i="2" a="1"/>
  <c r="D57" i="2" s="1"/>
  <c r="D55" i="2" a="1"/>
  <c r="D55" i="2" s="1"/>
  <c r="D53" i="2" a="1"/>
  <c r="D53" i="2" s="1"/>
  <c r="D51" i="2" a="1"/>
  <c r="D51" i="2" s="1"/>
  <c r="D49" i="2" a="1"/>
  <c r="D49" i="2" s="1"/>
  <c r="D47" i="2" a="1"/>
  <c r="D47" i="2" s="1"/>
  <c r="D43" i="2" a="1"/>
  <c r="D43" i="2" s="1"/>
  <c r="D41" i="2" a="1"/>
  <c r="D41" i="2" s="1"/>
  <c r="D39" i="2" a="1"/>
  <c r="D39" i="2" s="1"/>
  <c r="D37" i="2" a="1"/>
  <c r="D37" i="2" s="1"/>
  <c r="D35" i="2" a="1"/>
  <c r="D35" i="2" s="1"/>
  <c r="D33" i="2" a="1"/>
  <c r="D33" i="2" s="1"/>
  <c r="D31" i="2" a="1"/>
  <c r="D31" i="2" s="1"/>
  <c r="D29" i="2" a="1"/>
  <c r="D29" i="2" s="1"/>
  <c r="D27" i="2" a="1"/>
  <c r="D27" i="2" s="1"/>
  <c r="D25" i="2" a="1"/>
  <c r="D25" i="2" s="1"/>
  <c r="D23" i="2" a="1"/>
  <c r="D23" i="2" s="1"/>
  <c r="D19" i="2" a="1"/>
  <c r="D19" i="2" s="1"/>
  <c r="D17" i="2" a="1"/>
  <c r="D17" i="2" s="1"/>
  <c r="D15" i="2" a="1"/>
  <c r="D15" i="2" s="1"/>
  <c r="D13" i="2" a="1"/>
  <c r="D13" i="2" s="1"/>
  <c r="D82" i="2" a="1"/>
  <c r="D82" i="2" s="1"/>
  <c r="D80" i="2" a="1"/>
  <c r="D80" i="2" s="1"/>
  <c r="D78" i="2" a="1"/>
  <c r="D78" i="2" s="1"/>
  <c r="D76" i="2" a="1"/>
  <c r="D76" i="2" s="1"/>
  <c r="D74" i="2" a="1"/>
  <c r="D74" i="2" s="1"/>
  <c r="D72" i="2" a="1"/>
  <c r="D72" i="2" s="1"/>
  <c r="D70" i="2" a="1"/>
  <c r="D70" i="2" s="1"/>
  <c r="D68" i="2" a="1"/>
  <c r="D68" i="2" s="1"/>
  <c r="D66" i="2" a="1"/>
  <c r="D66" i="2" s="1"/>
  <c r="F70" i="2"/>
  <c r="F68" i="2"/>
  <c r="F66" i="2"/>
  <c r="F64" i="2"/>
  <c r="F62" i="2"/>
  <c r="F60" i="2"/>
  <c r="F58" i="2"/>
  <c r="F56" i="2"/>
  <c r="F54" i="2"/>
  <c r="F52" i="2"/>
  <c r="F50" i="2"/>
  <c r="F48" i="2"/>
  <c r="F46" i="2"/>
  <c r="F44" i="2"/>
  <c r="F42" i="2"/>
  <c r="F40" i="2"/>
  <c r="F38" i="2"/>
  <c r="F36" i="2"/>
  <c r="F34" i="2"/>
  <c r="F32" i="2"/>
  <c r="F30" i="2"/>
  <c r="F28" i="2"/>
  <c r="F26" i="2"/>
  <c r="F24" i="2"/>
  <c r="F22" i="2"/>
  <c r="F20" i="2"/>
  <c r="F18" i="2"/>
  <c r="F16" i="2"/>
  <c r="F14" i="2"/>
  <c r="N11" i="2"/>
  <c r="M11" i="2" s="1"/>
  <c r="I11" i="2" s="1"/>
  <c r="P11" i="2"/>
  <c r="J11" i="2" s="1"/>
  <c r="D85" i="2" l="1" a="1"/>
  <c r="D85" i="2" s="1"/>
  <c r="F72" i="2"/>
  <c r="D84" i="2" a="1"/>
  <c r="D84" i="2" s="1"/>
  <c r="D86" i="2" a="1"/>
  <c r="D86" i="2" s="1"/>
  <c r="F73" i="2"/>
  <c r="D11" i="2" a="1"/>
  <c r="D11" i="2" s="1"/>
  <c r="D83" i="2" a="1"/>
  <c r="D83" i="2" s="1"/>
  <c r="F74" i="2"/>
  <c r="D113" i="2" a="1"/>
  <c r="D113" i="2" s="1"/>
  <c r="D97" i="2" a="1"/>
  <c r="D97" i="2" s="1"/>
  <c r="F96" i="2"/>
  <c r="F112" i="2"/>
  <c r="F80" i="2"/>
  <c r="D117" i="2" a="1"/>
  <c r="D117" i="2" s="1"/>
  <c r="F120" i="2"/>
  <c r="F104" i="2"/>
  <c r="F88" i="2"/>
  <c r="D121" i="2" a="1"/>
  <c r="D121" i="2" s="1"/>
  <c r="D105" i="2" a="1"/>
  <c r="D105" i="2" s="1"/>
  <c r="D89" i="2" a="1"/>
  <c r="D89" i="2" s="1"/>
  <c r="F116" i="2"/>
  <c r="F100" i="2"/>
  <c r="F84" i="2"/>
  <c r="D101" i="2" a="1"/>
  <c r="D101" i="2" s="1"/>
  <c r="F124" i="2"/>
  <c r="F108" i="2"/>
  <c r="F92" i="2"/>
  <c r="F76" i="2"/>
  <c r="D109" i="2" a="1"/>
  <c r="D109" i="2" s="1"/>
  <c r="D93" i="2" a="1"/>
  <c r="D93" i="2" s="1"/>
  <c r="D122" i="2" a="1"/>
  <c r="D122" i="2" s="1"/>
  <c r="D114" i="2" a="1"/>
  <c r="D114" i="2" s="1"/>
  <c r="D106" i="2" a="1"/>
  <c r="D106" i="2" s="1"/>
  <c r="D98" i="2" a="1"/>
  <c r="D98" i="2" s="1"/>
  <c r="D90" i="2" a="1"/>
  <c r="D90" i="2" s="1"/>
  <c r="F123" i="2"/>
  <c r="F119" i="2"/>
  <c r="F115" i="2"/>
  <c r="F111" i="2"/>
  <c r="F107" i="2"/>
  <c r="F103" i="2"/>
  <c r="F99" i="2"/>
  <c r="F95" i="2"/>
  <c r="F91" i="2"/>
  <c r="F87" i="2"/>
  <c r="F83" i="2"/>
  <c r="F79" i="2"/>
  <c r="F75" i="2"/>
  <c r="D124" i="2" a="1"/>
  <c r="D124" i="2" s="1"/>
  <c r="D120" i="2" a="1"/>
  <c r="D120" i="2" s="1"/>
  <c r="D116" i="2" a="1"/>
  <c r="D116" i="2" s="1"/>
  <c r="D112" i="2" a="1"/>
  <c r="D112" i="2" s="1"/>
  <c r="D108" i="2" a="1"/>
  <c r="D108" i="2" s="1"/>
  <c r="D104" i="2" a="1"/>
  <c r="D104" i="2" s="1"/>
  <c r="D100" i="2" a="1"/>
  <c r="D100" i="2" s="1"/>
  <c r="D96" i="2" a="1"/>
  <c r="D96" i="2" s="1"/>
  <c r="D92" i="2" a="1"/>
  <c r="D92" i="2" s="1"/>
  <c r="D88" i="2" a="1"/>
  <c r="D88" i="2" s="1"/>
  <c r="F11" i="2"/>
  <c r="F121" i="2"/>
  <c r="F117" i="2"/>
  <c r="C117" i="2" s="1"/>
  <c r="F113" i="2"/>
  <c r="F109" i="2"/>
  <c r="F105" i="2"/>
  <c r="C105" i="2" s="1"/>
  <c r="F101" i="2"/>
  <c r="F97" i="2"/>
  <c r="F93" i="2"/>
  <c r="C93" i="2" s="1"/>
  <c r="F89" i="2"/>
  <c r="F85" i="2"/>
  <c r="F81" i="2"/>
  <c r="F77" i="2"/>
  <c r="D118" i="2" a="1"/>
  <c r="D118" i="2" s="1"/>
  <c r="D110" i="2" a="1"/>
  <c r="D110" i="2" s="1"/>
  <c r="D102" i="2" a="1"/>
  <c r="D102" i="2" s="1"/>
  <c r="D94" i="2" a="1"/>
  <c r="D94" i="2" s="1"/>
  <c r="F122" i="2"/>
  <c r="F118" i="2"/>
  <c r="F114" i="2"/>
  <c r="F110" i="2"/>
  <c r="C110" i="2" s="1"/>
  <c r="F106" i="2"/>
  <c r="C106" i="2" s="1"/>
  <c r="F102" i="2"/>
  <c r="F98" i="2"/>
  <c r="F94" i="2"/>
  <c r="F90" i="2"/>
  <c r="F86" i="2"/>
  <c r="F82" i="2"/>
  <c r="F78" i="2"/>
  <c r="D123" i="2" a="1"/>
  <c r="D123" i="2" s="1"/>
  <c r="D119" i="2" a="1"/>
  <c r="D119" i="2" s="1"/>
  <c r="D115" i="2" a="1"/>
  <c r="D115" i="2" s="1"/>
  <c r="D111" i="2" a="1"/>
  <c r="D111" i="2" s="1"/>
  <c r="D107" i="2" a="1"/>
  <c r="D107" i="2" s="1"/>
  <c r="D103" i="2" a="1"/>
  <c r="D103" i="2" s="1"/>
  <c r="D99" i="2" a="1"/>
  <c r="D99" i="2" s="1"/>
  <c r="D95" i="2" a="1"/>
  <c r="D95" i="2" s="1"/>
  <c r="D91" i="2" a="1"/>
  <c r="D91" i="2" s="1"/>
  <c r="C102" i="2" l="1"/>
  <c r="C97" i="2"/>
  <c r="C114" i="2"/>
  <c r="C118" i="2"/>
  <c r="C98" i="2"/>
  <c r="C94" i="2"/>
  <c r="C90" i="2"/>
  <c r="C101" i="2"/>
  <c r="C109" i="2"/>
  <c r="C89" i="2"/>
  <c r="C113" i="2"/>
  <c r="C95" i="2"/>
  <c r="C111" i="2"/>
  <c r="C92" i="2"/>
  <c r="C120" i="2"/>
  <c r="C96" i="2"/>
  <c r="C91" i="2"/>
  <c r="C107" i="2"/>
  <c r="C104" i="2"/>
  <c r="C112" i="2"/>
  <c r="C103" i="2"/>
  <c r="C119" i="2"/>
  <c r="C116" i="2"/>
  <c r="C88" i="2"/>
  <c r="C99" i="2"/>
  <c r="C115" i="2"/>
  <c r="C108" i="2"/>
  <c r="C100" i="2"/>
  <c r="C12" i="2"/>
  <c r="C13" i="2" l="1"/>
  <c r="B12" i="2"/>
  <c r="A12" i="2" s="1"/>
  <c r="H12" i="2" s="1"/>
  <c r="P12" i="2" l="1"/>
  <c r="J12" i="2" s="1"/>
  <c r="N12" i="2"/>
  <c r="M12" i="2" s="1"/>
  <c r="I12" i="2" s="1"/>
  <c r="B13" i="2"/>
  <c r="A13" i="2" s="1"/>
  <c r="H13" i="2" s="1"/>
  <c r="C14" i="2"/>
  <c r="N13" i="2" l="1"/>
  <c r="M13" i="2" s="1"/>
  <c r="I13" i="2" s="1"/>
  <c r="P13" i="2"/>
  <c r="J13" i="2" s="1"/>
  <c r="B14" i="2"/>
  <c r="A14" i="2" s="1"/>
  <c r="H14" i="2" s="1"/>
  <c r="C15" i="2"/>
  <c r="N65" i="2"/>
  <c r="M65" i="2" s="1"/>
  <c r="P65" i="2"/>
  <c r="P14" i="2" l="1"/>
  <c r="J14" i="2" s="1"/>
  <c r="N14" i="2"/>
  <c r="M14" i="2" s="1"/>
  <c r="I14" i="2" s="1"/>
  <c r="B15" i="2"/>
  <c r="A15" i="2" s="1"/>
  <c r="H15" i="2" s="1"/>
  <c r="C16" i="2"/>
  <c r="P15" i="2" l="1"/>
  <c r="J15" i="2" s="1"/>
  <c r="N15" i="2"/>
  <c r="M15" i="2" s="1"/>
  <c r="I15" i="2" s="1"/>
  <c r="B16" i="2"/>
  <c r="A16" i="2" s="1"/>
  <c r="H16" i="2" s="1"/>
  <c r="C17" i="2"/>
  <c r="N16" i="2" l="1"/>
  <c r="M16" i="2" s="1"/>
  <c r="I16" i="2" s="1"/>
  <c r="P16" i="2"/>
  <c r="J16" i="2" s="1"/>
  <c r="B17" i="2"/>
  <c r="A17" i="2" s="1"/>
  <c r="H17" i="2" s="1"/>
  <c r="C18" i="2"/>
  <c r="B18" i="2" l="1"/>
  <c r="A18" i="2" s="1"/>
  <c r="H18" i="2" s="1"/>
  <c r="C19" i="2"/>
  <c r="N17" i="2"/>
  <c r="M17" i="2" s="1"/>
  <c r="I17" i="2" s="1"/>
  <c r="P17" i="2"/>
  <c r="J17" i="2" s="1"/>
  <c r="P18" i="2" l="1"/>
  <c r="J18" i="2" s="1"/>
  <c r="N18" i="2"/>
  <c r="M18" i="2" s="1"/>
  <c r="I18" i="2" s="1"/>
  <c r="B19" i="2"/>
  <c r="A19" i="2" s="1"/>
  <c r="H19" i="2" s="1"/>
  <c r="C20" i="2"/>
  <c r="N19" i="2" l="1"/>
  <c r="M19" i="2" s="1"/>
  <c r="I19" i="2" s="1"/>
  <c r="B20" i="2"/>
  <c r="A20" i="2" s="1"/>
  <c r="H20" i="2" s="1"/>
  <c r="C21" i="2"/>
  <c r="P19" i="2" l="1"/>
  <c r="J19" i="2" s="1"/>
  <c r="B21" i="2"/>
  <c r="A21" i="2" s="1"/>
  <c r="C22" i="2"/>
  <c r="P20" i="2"/>
  <c r="J20" i="2" s="1"/>
  <c r="C48" i="2"/>
  <c r="H21" i="2" l="1"/>
  <c r="N21" i="2" s="1"/>
  <c r="M21" i="2" s="1"/>
  <c r="I21" i="2" s="1"/>
  <c r="B22" i="2"/>
  <c r="A22" i="2" s="1"/>
  <c r="C23" i="2"/>
  <c r="N20" i="2"/>
  <c r="M20" i="2" s="1"/>
  <c r="I20" i="2" s="1"/>
  <c r="P21" i="2"/>
  <c r="J21" i="2" s="1"/>
  <c r="C41" i="2"/>
  <c r="C49" i="2"/>
  <c r="B48" i="2"/>
  <c r="A48" i="2" s="1"/>
  <c r="H48" i="2" s="1"/>
  <c r="J48" i="2" l="1"/>
  <c r="H22" i="2"/>
  <c r="P22" i="2" s="1"/>
  <c r="J22" i="2" s="1"/>
  <c r="B23" i="2"/>
  <c r="A23" i="2" s="1"/>
  <c r="C24" i="2"/>
  <c r="B41" i="2"/>
  <c r="A41" i="2" s="1"/>
  <c r="H41" i="2" s="1"/>
  <c r="C42" i="2"/>
  <c r="C50" i="2"/>
  <c r="B49" i="2"/>
  <c r="A49" i="2" s="1"/>
  <c r="P48" i="2"/>
  <c r="N48" i="2"/>
  <c r="M48" i="2" s="1"/>
  <c r="I48" i="2" s="1"/>
  <c r="H23" i="2" l="1"/>
  <c r="N23" i="2" s="1"/>
  <c r="M23" i="2" s="1"/>
  <c r="I23" i="2" s="1"/>
  <c r="N22" i="2"/>
  <c r="M22" i="2" s="1"/>
  <c r="I22" i="2" s="1"/>
  <c r="B42" i="2"/>
  <c r="A42" i="2" s="1"/>
  <c r="C43" i="2"/>
  <c r="B24" i="2"/>
  <c r="A24" i="2" s="1"/>
  <c r="C25" i="2"/>
  <c r="N41" i="2"/>
  <c r="M41" i="2" s="1"/>
  <c r="I41" i="2" s="1"/>
  <c r="C51" i="2"/>
  <c r="B50" i="2"/>
  <c r="A50" i="2" s="1"/>
  <c r="H50" i="2" s="1"/>
  <c r="N49" i="2"/>
  <c r="M49" i="2" s="1"/>
  <c r="P49" i="2"/>
  <c r="B43" i="2" l="1"/>
  <c r="A43" i="2" s="1"/>
  <c r="H43" i="2" s="1"/>
  <c r="N43" i="2" s="1"/>
  <c r="M43" i="2" s="1"/>
  <c r="I43" i="2" s="1"/>
  <c r="C44" i="2"/>
  <c r="P23" i="2"/>
  <c r="J23" i="2" s="1"/>
  <c r="H42" i="2"/>
  <c r="N42" i="2" s="1"/>
  <c r="M42" i="2" s="1"/>
  <c r="H24" i="2"/>
  <c r="P24" i="2" s="1"/>
  <c r="B25" i="2"/>
  <c r="A25" i="2" s="1"/>
  <c r="C26" i="2"/>
  <c r="P41" i="2"/>
  <c r="J41" i="2" s="1"/>
  <c r="C52" i="2"/>
  <c r="B51" i="2"/>
  <c r="A51" i="2" s="1"/>
  <c r="H51" i="2" s="1"/>
  <c r="P50" i="2"/>
  <c r="J50" i="2" s="1"/>
  <c r="N50" i="2"/>
  <c r="M50" i="2" s="1"/>
  <c r="I50" i="2" s="1"/>
  <c r="B44" i="2" l="1"/>
  <c r="A44" i="2" s="1"/>
  <c r="H44" i="2" s="1"/>
  <c r="P44" i="2" s="1"/>
  <c r="J44" i="2" s="1"/>
  <c r="C45" i="2"/>
  <c r="P43" i="2"/>
  <c r="J43" i="2" s="1"/>
  <c r="N24" i="2"/>
  <c r="M24" i="2" s="1"/>
  <c r="I24" i="2" s="1"/>
  <c r="P42" i="2"/>
  <c r="J42" i="2" s="1"/>
  <c r="H25" i="2"/>
  <c r="I42" i="2"/>
  <c r="J24" i="2"/>
  <c r="B26" i="2"/>
  <c r="A26" i="2" s="1"/>
  <c r="C27" i="2"/>
  <c r="C53" i="2"/>
  <c r="B52" i="2"/>
  <c r="A52" i="2" s="1"/>
  <c r="H52" i="2" s="1"/>
  <c r="N51" i="2"/>
  <c r="M51" i="2" s="1"/>
  <c r="I51" i="2" s="1"/>
  <c r="P51" i="2"/>
  <c r="J51" i="2" s="1"/>
  <c r="N44" i="2" l="1"/>
  <c r="M44" i="2" s="1"/>
  <c r="I44" i="2" s="1"/>
  <c r="B45" i="2"/>
  <c r="A45" i="2" s="1"/>
  <c r="H45" i="2" s="1"/>
  <c r="P45" i="2" s="1"/>
  <c r="J45" i="2" s="1"/>
  <c r="C46" i="2"/>
  <c r="B27" i="2"/>
  <c r="A27" i="2" s="1"/>
  <c r="H27" i="2" s="1"/>
  <c r="N27" i="2" s="1"/>
  <c r="M27" i="2" s="1"/>
  <c r="I27" i="2" s="1"/>
  <c r="C28" i="2"/>
  <c r="H26" i="2"/>
  <c r="N26" i="2" s="1"/>
  <c r="M26" i="2" s="1"/>
  <c r="P25" i="2"/>
  <c r="J25" i="2" s="1"/>
  <c r="N25" i="2"/>
  <c r="M25" i="2" s="1"/>
  <c r="I25" i="2" s="1"/>
  <c r="C54" i="2"/>
  <c r="B53" i="2"/>
  <c r="A53" i="2" s="1"/>
  <c r="H53" i="2" s="1"/>
  <c r="P52" i="2"/>
  <c r="J52" i="2" s="1"/>
  <c r="N52" i="2"/>
  <c r="M52" i="2" s="1"/>
  <c r="I52" i="2" s="1"/>
  <c r="B46" i="2" l="1"/>
  <c r="A46" i="2" s="1"/>
  <c r="H46" i="2" s="1"/>
  <c r="N46" i="2" s="1"/>
  <c r="M46" i="2" s="1"/>
  <c r="I46" i="2" s="1"/>
  <c r="C47" i="2"/>
  <c r="B47" i="2" s="1"/>
  <c r="A47" i="2" s="1"/>
  <c r="H47" i="2" s="1"/>
  <c r="N45" i="2"/>
  <c r="M45" i="2" s="1"/>
  <c r="I45" i="2" s="1"/>
  <c r="P27" i="2"/>
  <c r="J27" i="2" s="1"/>
  <c r="P26" i="2"/>
  <c r="J26" i="2" s="1"/>
  <c r="B28" i="2"/>
  <c r="A28" i="2" s="1"/>
  <c r="H28" i="2" s="1"/>
  <c r="N28" i="2" s="1"/>
  <c r="M28" i="2" s="1"/>
  <c r="I28" i="2" s="1"/>
  <c r="C29" i="2"/>
  <c r="I26" i="2"/>
  <c r="B54" i="2"/>
  <c r="A54" i="2" s="1"/>
  <c r="H54" i="2" s="1"/>
  <c r="C55" i="2"/>
  <c r="N53" i="2"/>
  <c r="M53" i="2" s="1"/>
  <c r="I53" i="2" s="1"/>
  <c r="P53" i="2"/>
  <c r="J53" i="2" s="1"/>
  <c r="P46" i="2" l="1"/>
  <c r="J46" i="2" s="1"/>
  <c r="P47" i="2"/>
  <c r="J47" i="2" s="1"/>
  <c r="N47" i="2"/>
  <c r="M47" i="2" s="1"/>
  <c r="I47" i="2" s="1"/>
  <c r="B29" i="2"/>
  <c r="A29" i="2" s="1"/>
  <c r="H29" i="2" s="1"/>
  <c r="P29" i="2" s="1"/>
  <c r="J29" i="2" s="1"/>
  <c r="C30" i="2"/>
  <c r="P28" i="2"/>
  <c r="J28" i="2" s="1"/>
  <c r="C34" i="2"/>
  <c r="N54" i="2"/>
  <c r="M54" i="2" s="1"/>
  <c r="I54" i="2" s="1"/>
  <c r="P54" i="2"/>
  <c r="J54" i="2" s="1"/>
  <c r="B55" i="2"/>
  <c r="A55" i="2" s="1"/>
  <c r="H55" i="2" s="1"/>
  <c r="C56" i="2"/>
  <c r="B30" i="2" l="1"/>
  <c r="A30" i="2" s="1"/>
  <c r="H30" i="2" s="1"/>
  <c r="P30" i="2" s="1"/>
  <c r="J30" i="2" s="1"/>
  <c r="C31" i="2"/>
  <c r="N29" i="2"/>
  <c r="M29" i="2" s="1"/>
  <c r="I29" i="2" s="1"/>
  <c r="B34" i="2"/>
  <c r="A34" i="2" s="1"/>
  <c r="H34" i="2" s="1"/>
  <c r="C35" i="2"/>
  <c r="P55" i="2"/>
  <c r="J55" i="2" s="1"/>
  <c r="N55" i="2"/>
  <c r="M55" i="2" s="1"/>
  <c r="I55" i="2" s="1"/>
  <c r="C57" i="2"/>
  <c r="B56" i="2"/>
  <c r="A56" i="2" s="1"/>
  <c r="H56" i="2" s="1"/>
  <c r="B31" i="2" l="1"/>
  <c r="A31" i="2" s="1"/>
  <c r="H31" i="2" s="1"/>
  <c r="N31" i="2" s="1"/>
  <c r="M31" i="2" s="1"/>
  <c r="I31" i="2" s="1"/>
  <c r="C32" i="2"/>
  <c r="N30" i="2"/>
  <c r="M30" i="2" s="1"/>
  <c r="I30" i="2" s="1"/>
  <c r="P34" i="2"/>
  <c r="J34" i="2" s="1"/>
  <c r="N34" i="2"/>
  <c r="M34" i="2" s="1"/>
  <c r="I34" i="2" s="1"/>
  <c r="B35" i="2"/>
  <c r="A35" i="2" s="1"/>
  <c r="C36" i="2"/>
  <c r="C58" i="2"/>
  <c r="B57" i="2"/>
  <c r="A57" i="2" s="1"/>
  <c r="H57" i="2" s="1"/>
  <c r="P56" i="2"/>
  <c r="J56" i="2" s="1"/>
  <c r="N56" i="2"/>
  <c r="M56" i="2" s="1"/>
  <c r="I56" i="2" s="1"/>
  <c r="B32" i="2" l="1"/>
  <c r="A32" i="2" s="1"/>
  <c r="H32" i="2" s="1"/>
  <c r="P32" i="2" s="1"/>
  <c r="J32" i="2" s="1"/>
  <c r="C33" i="2"/>
  <c r="B33" i="2" s="1"/>
  <c r="A33" i="2" s="1"/>
  <c r="H33" i="2" s="1"/>
  <c r="P31" i="2"/>
  <c r="J31" i="2" s="1"/>
  <c r="B36" i="2"/>
  <c r="A36" i="2" s="1"/>
  <c r="C37" i="2"/>
  <c r="H35" i="2"/>
  <c r="C59" i="2"/>
  <c r="B58" i="2"/>
  <c r="A58" i="2" s="1"/>
  <c r="H58" i="2" s="1"/>
  <c r="P57" i="2"/>
  <c r="J57" i="2" s="1"/>
  <c r="N57" i="2"/>
  <c r="M57" i="2" s="1"/>
  <c r="I57" i="2" s="1"/>
  <c r="N32" i="2" l="1"/>
  <c r="M32" i="2" s="1"/>
  <c r="I32" i="2" s="1"/>
  <c r="N33" i="2"/>
  <c r="M33" i="2" s="1"/>
  <c r="I33" i="2" s="1"/>
  <c r="P33" i="2"/>
  <c r="J33" i="2" s="1"/>
  <c r="N35" i="2"/>
  <c r="M35" i="2" s="1"/>
  <c r="I35" i="2" s="1"/>
  <c r="H36" i="2"/>
  <c r="N36" i="2" s="1"/>
  <c r="M36" i="2" s="1"/>
  <c r="B37" i="2"/>
  <c r="A37" i="2" s="1"/>
  <c r="H37" i="2" s="1"/>
  <c r="C38" i="2"/>
  <c r="P35" i="2"/>
  <c r="J35" i="2" s="1"/>
  <c r="B59" i="2"/>
  <c r="A59" i="2" s="1"/>
  <c r="H59" i="2" s="1"/>
  <c r="C60" i="2"/>
  <c r="P58" i="2"/>
  <c r="J58" i="2" s="1"/>
  <c r="N58" i="2"/>
  <c r="M58" i="2" s="1"/>
  <c r="I58" i="2" s="1"/>
  <c r="P36" i="2" l="1"/>
  <c r="J36" i="2" s="1"/>
  <c r="P37" i="2"/>
  <c r="J37" i="2" s="1"/>
  <c r="I36" i="2"/>
  <c r="B38" i="2"/>
  <c r="A38" i="2" s="1"/>
  <c r="H38" i="2" s="1"/>
  <c r="C39" i="2"/>
  <c r="N37" i="2"/>
  <c r="M37" i="2" s="1"/>
  <c r="I37" i="2" s="1"/>
  <c r="N59" i="2"/>
  <c r="M59" i="2" s="1"/>
  <c r="I59" i="2" s="1"/>
  <c r="P59" i="2"/>
  <c r="J59" i="2" s="1"/>
  <c r="C61" i="2"/>
  <c r="B60" i="2"/>
  <c r="A60" i="2" s="1"/>
  <c r="H60" i="2" s="1"/>
  <c r="N38" i="2" l="1"/>
  <c r="M38" i="2" s="1"/>
  <c r="I38" i="2" s="1"/>
  <c r="P38" i="2"/>
  <c r="J38" i="2" s="1"/>
  <c r="B39" i="2"/>
  <c r="A39" i="2" s="1"/>
  <c r="H39" i="2" s="1"/>
  <c r="C40" i="2"/>
  <c r="B40" i="2" s="1"/>
  <c r="A40" i="2" s="1"/>
  <c r="H40" i="2" s="1"/>
  <c r="N60" i="2"/>
  <c r="M60" i="2" s="1"/>
  <c r="I60" i="2" s="1"/>
  <c r="P60" i="2"/>
  <c r="J60" i="2" s="1"/>
  <c r="B61" i="2"/>
  <c r="A61" i="2" s="1"/>
  <c r="H61" i="2" s="1"/>
  <c r="C62" i="2"/>
  <c r="P39" i="2" l="1"/>
  <c r="J39" i="2" s="1"/>
  <c r="N39" i="2"/>
  <c r="M39" i="2" s="1"/>
  <c r="I39" i="2" s="1"/>
  <c r="P40" i="2"/>
  <c r="J40" i="2" s="1"/>
  <c r="N40" i="2"/>
  <c r="M40" i="2" s="1"/>
  <c r="I40" i="2" s="1"/>
  <c r="N61" i="2"/>
  <c r="M61" i="2" s="1"/>
  <c r="I61" i="2" s="1"/>
  <c r="P61" i="2"/>
  <c r="J61" i="2" s="1"/>
  <c r="B62" i="2"/>
  <c r="A62" i="2" s="1"/>
  <c r="H62" i="2" s="1"/>
  <c r="C63" i="2"/>
  <c r="C64" i="2" l="1"/>
  <c r="B63" i="2"/>
  <c r="A63" i="2" s="1"/>
  <c r="H63" i="2" s="1"/>
  <c r="P62" i="2"/>
  <c r="J62" i="2" s="1"/>
  <c r="N62" i="2"/>
  <c r="M62" i="2" s="1"/>
  <c r="I62" i="2" s="1"/>
  <c r="C65" i="2" l="1"/>
  <c r="B64" i="2"/>
  <c r="A64" i="2" s="1"/>
  <c r="H64" i="2" s="1"/>
  <c r="P63" i="2"/>
  <c r="J63" i="2" s="1"/>
  <c r="N63" i="2"/>
  <c r="M63" i="2" s="1"/>
  <c r="I63" i="2" s="1"/>
  <c r="C66" i="2" l="1"/>
  <c r="B65" i="2"/>
  <c r="A65" i="2" s="1"/>
  <c r="N64" i="2"/>
  <c r="M64" i="2" s="1"/>
  <c r="I64" i="2" s="1"/>
  <c r="P64" i="2"/>
  <c r="J64" i="2" s="1"/>
  <c r="C67" i="2" l="1"/>
  <c r="B66" i="2"/>
  <c r="A66" i="2" s="1"/>
  <c r="H66" i="2" s="1"/>
  <c r="C68" i="2" l="1"/>
  <c r="B67" i="2"/>
  <c r="A67" i="2" s="1"/>
  <c r="H67" i="2" s="1"/>
  <c r="P66" i="2"/>
  <c r="J66" i="2" s="1"/>
  <c r="N66" i="2"/>
  <c r="M66" i="2" s="1"/>
  <c r="I66" i="2" s="1"/>
  <c r="B68" i="2" l="1"/>
  <c r="A68" i="2" s="1"/>
  <c r="H68" i="2" s="1"/>
  <c r="C69" i="2"/>
  <c r="N67" i="2"/>
  <c r="M67" i="2" s="1"/>
  <c r="I67" i="2" s="1"/>
  <c r="P67" i="2"/>
  <c r="J67" i="2" s="1"/>
  <c r="P68" i="2" l="1"/>
  <c r="J68" i="2" s="1"/>
  <c r="N68" i="2"/>
  <c r="M68" i="2" s="1"/>
  <c r="I68" i="2" s="1"/>
  <c r="B69" i="2"/>
  <c r="A69" i="2" s="1"/>
  <c r="H69" i="2" s="1"/>
  <c r="C70" i="2"/>
  <c r="B70" i="2" l="1"/>
  <c r="A70" i="2" s="1"/>
  <c r="H70" i="2" s="1"/>
  <c r="C71" i="2"/>
  <c r="N69" i="2"/>
  <c r="M69" i="2" s="1"/>
  <c r="I69" i="2" s="1"/>
  <c r="P69" i="2"/>
  <c r="J69" i="2" s="1"/>
  <c r="P70" i="2" l="1"/>
  <c r="J70" i="2" s="1"/>
  <c r="N70" i="2"/>
  <c r="M70" i="2" s="1"/>
  <c r="I70" i="2" s="1"/>
  <c r="B71" i="2"/>
  <c r="A71" i="2" s="1"/>
  <c r="H71" i="2" s="1"/>
  <c r="C72" i="2"/>
  <c r="B72" i="2" l="1"/>
  <c r="A72" i="2" s="1"/>
  <c r="H72" i="2" s="1"/>
  <c r="C73" i="2"/>
  <c r="N71" i="2"/>
  <c r="M71" i="2" s="1"/>
  <c r="I71" i="2" s="1"/>
  <c r="P71" i="2"/>
  <c r="J71" i="2" s="1"/>
  <c r="N72" i="2" l="1"/>
  <c r="M72" i="2" s="1"/>
  <c r="I72" i="2" s="1"/>
  <c r="P72" i="2"/>
  <c r="J72" i="2" s="1"/>
  <c r="B73" i="2"/>
  <c r="A73" i="2" s="1"/>
  <c r="H73" i="2" s="1"/>
  <c r="C74" i="2"/>
  <c r="B74" i="2" l="1"/>
  <c r="A74" i="2" s="1"/>
  <c r="H74" i="2" s="1"/>
  <c r="C75" i="2"/>
  <c r="P73" i="2"/>
  <c r="J73" i="2" s="1"/>
  <c r="N73" i="2"/>
  <c r="M73" i="2" s="1"/>
  <c r="I73" i="2" s="1"/>
  <c r="N74" i="2" l="1"/>
  <c r="M74" i="2" s="1"/>
  <c r="I74" i="2" s="1"/>
  <c r="P74" i="2"/>
  <c r="J74" i="2" s="1"/>
  <c r="B75" i="2"/>
  <c r="A75" i="2" s="1"/>
  <c r="H75" i="2" s="1"/>
  <c r="C76" i="2"/>
  <c r="B76" i="2" l="1"/>
  <c r="A76" i="2" s="1"/>
  <c r="C77" i="2"/>
  <c r="N75" i="2"/>
  <c r="M75" i="2" s="1"/>
  <c r="I75" i="2" s="1"/>
  <c r="P75" i="2"/>
  <c r="J75" i="2" s="1"/>
  <c r="C78" i="2" l="1"/>
  <c r="B77" i="2"/>
  <c r="A77" i="2" s="1"/>
  <c r="B78" i="2" l="1"/>
  <c r="A78" i="2" s="1"/>
  <c r="C79" i="2"/>
  <c r="B79" i="2" l="1"/>
  <c r="A79" i="2" s="1"/>
  <c r="C80" i="2"/>
  <c r="B80" i="2" l="1"/>
  <c r="A80" i="2" s="1"/>
  <c r="C81" i="2"/>
  <c r="B81" i="2" l="1"/>
  <c r="A81" i="2" s="1"/>
  <c r="C82" i="2"/>
  <c r="C83" i="2" l="1"/>
  <c r="B82" i="2"/>
  <c r="A82" i="2" s="1"/>
  <c r="B83" i="2" l="1"/>
  <c r="A83" i="2" s="1"/>
  <c r="C84" i="2"/>
  <c r="B84" i="2" l="1"/>
  <c r="A84" i="2" s="1"/>
  <c r="C85" i="2"/>
  <c r="B85" i="2" l="1"/>
  <c r="A85" i="2" s="1"/>
  <c r="C86" i="2"/>
  <c r="C87" i="2" s="1"/>
</calcChain>
</file>

<file path=xl/sharedStrings.xml><?xml version="1.0" encoding="utf-8"?>
<sst xmlns="http://schemas.openxmlformats.org/spreadsheetml/2006/main" count="460" uniqueCount="93">
  <si>
    <t>Pseudo</t>
  </si>
  <si>
    <t>Points</t>
  </si>
  <si>
    <t>Christian</t>
  </si>
  <si>
    <t>NB Joueurs</t>
  </si>
  <si>
    <t>Pts</t>
  </si>
  <si>
    <t>1er</t>
  </si>
  <si>
    <t>Fab</t>
  </si>
  <si>
    <t>2ème</t>
  </si>
  <si>
    <t>Robin-HG</t>
  </si>
  <si>
    <t>Survivor</t>
  </si>
  <si>
    <t>3ème</t>
  </si>
  <si>
    <t>Chti74</t>
  </si>
  <si>
    <t>Progression</t>
  </si>
  <si>
    <t>Total auto</t>
  </si>
  <si>
    <t>total =</t>
  </si>
  <si>
    <t>Popol</t>
  </si>
  <si>
    <t>Chat des Bois</t>
  </si>
  <si>
    <t>Adeline</t>
  </si>
  <si>
    <t>Bérangère</t>
  </si>
  <si>
    <t>Bons34</t>
  </si>
  <si>
    <t>Deladje</t>
  </si>
  <si>
    <t>Indy180</t>
  </si>
  <si>
    <t>Patrice</t>
  </si>
  <si>
    <t>Patrick</t>
  </si>
  <si>
    <t>Seb375</t>
  </si>
  <si>
    <t>Entrée</t>
  </si>
  <si>
    <t>Treabice</t>
  </si>
  <si>
    <t>Eric</t>
  </si>
  <si>
    <t>Pippo74</t>
  </si>
  <si>
    <t>Table 1</t>
  </si>
  <si>
    <t>Table 2</t>
  </si>
  <si>
    <t>Table 3</t>
  </si>
  <si>
    <t>Table 4</t>
  </si>
  <si>
    <t>Florian</t>
  </si>
  <si>
    <t>Boris</t>
  </si>
  <si>
    <t>Cristiano</t>
  </si>
  <si>
    <t>Mickael</t>
  </si>
  <si>
    <t>Jimmy</t>
  </si>
  <si>
    <t>Byno</t>
  </si>
  <si>
    <t>Adrien</t>
  </si>
  <si>
    <t>Guillaume</t>
  </si>
  <si>
    <t>Thomas</t>
  </si>
  <si>
    <t>Emmanuel</t>
  </si>
  <si>
    <t>Romu</t>
  </si>
  <si>
    <t>Franck</t>
  </si>
  <si>
    <t>Darboul</t>
  </si>
  <si>
    <t>Date</t>
  </si>
  <si>
    <t>Coin-Coin</t>
  </si>
  <si>
    <t>Mika</t>
  </si>
  <si>
    <t>Bruno</t>
  </si>
  <si>
    <t>Kevinpro</t>
  </si>
  <si>
    <t>Dje</t>
  </si>
  <si>
    <t>Elson</t>
  </si>
  <si>
    <t>Pascal</t>
  </si>
  <si>
    <t>Thibault</t>
  </si>
  <si>
    <t>Emilie</t>
  </si>
  <si>
    <t>Fred</t>
  </si>
  <si>
    <t>Veton</t>
  </si>
  <si>
    <t>Laetitia</t>
  </si>
  <si>
    <t>Julien</t>
  </si>
  <si>
    <t>Sebastiano</t>
  </si>
  <si>
    <t>Kenny</t>
  </si>
  <si>
    <t>Kevin</t>
  </si>
  <si>
    <t>Cedeviuz</t>
  </si>
  <si>
    <t>Antho</t>
  </si>
  <si>
    <t>Sebastien</t>
  </si>
  <si>
    <t>Sandra</t>
  </si>
  <si>
    <t>Romain</t>
  </si>
  <si>
    <t>ReptPAPA</t>
  </si>
  <si>
    <t>Philou</t>
  </si>
  <si>
    <t>Miki</t>
  </si>
  <si>
    <t>Michel</t>
  </si>
  <si>
    <t>Le Kiwi</t>
  </si>
  <si>
    <t>Jo</t>
  </si>
  <si>
    <t>Jerome</t>
  </si>
  <si>
    <t>Ginz</t>
  </si>
  <si>
    <t>Gerald</t>
  </si>
  <si>
    <t>Gabriel</t>
  </si>
  <si>
    <t>Frederic</t>
  </si>
  <si>
    <t>Enzo</t>
  </si>
  <si>
    <t>Nemo</t>
  </si>
  <si>
    <t>Claude</t>
  </si>
  <si>
    <t>Christophe</t>
  </si>
  <si>
    <t>Christian_R</t>
  </si>
  <si>
    <t>Christelle</t>
  </si>
  <si>
    <t>Cameleon74</t>
  </si>
  <si>
    <t>Avni</t>
  </si>
  <si>
    <t>Aurelie</t>
  </si>
  <si>
    <t>Bidi</t>
  </si>
  <si>
    <t>Picpic</t>
  </si>
  <si>
    <t>Jocelyn</t>
  </si>
  <si>
    <t>Caroline</t>
  </si>
  <si>
    <t>Karl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</si>
</sst>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F800]dddd\,\ mmmm\ dd\,\ yyyy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6"/>
      <color rgb="FFFFC000"/>
      <name val="Corbel"/>
      <family val="2"/>
    </font>
    <font>
      <sz val="10"/>
      <name val="Corbel"/>
      <family val="2"/>
    </font>
    <font>
      <b/>
      <sz val="11.5"/>
      <color indexed="9"/>
      <name val="Corbel"/>
      <family val="2"/>
    </font>
    <font>
      <b/>
      <sz val="11.5"/>
      <name val="Corbel"/>
      <family val="2"/>
    </font>
    <font>
      <b/>
      <sz val="14"/>
      <name val="Corbel"/>
      <family val="2"/>
    </font>
    <font>
      <b/>
      <sz val="11"/>
      <name val="Corbel"/>
      <family val="2"/>
    </font>
    <font>
      <sz val="11"/>
      <name val="Corbel"/>
      <family val="2"/>
    </font>
    <font>
      <sz val="14"/>
      <name val="Corbel"/>
      <family val="2"/>
    </font>
    <font>
      <b/>
      <i/>
      <sz val="12"/>
      <color rgb="FFFFFF00"/>
      <name val="Corbel"/>
      <family val="2"/>
    </font>
    <font>
      <sz val="16"/>
      <name val="Corbel"/>
      <family val="2"/>
    </font>
    <font>
      <b/>
      <u/>
      <sz val="16"/>
      <name val="Corbel"/>
      <family val="2"/>
    </font>
    <font>
      <b/>
      <sz val="18"/>
      <name val="Corbel"/>
      <family val="2"/>
    </font>
    <font>
      <sz val="18"/>
      <name val="Corbel"/>
      <family val="2"/>
    </font>
    <font>
      <b/>
      <i/>
      <sz val="11"/>
      <color theme="1"/>
      <name val="Corbel"/>
      <family val="2"/>
    </font>
    <font>
      <b/>
      <sz val="10"/>
      <name val="Corbel"/>
      <family val="2"/>
    </font>
    <font>
      <b/>
      <sz val="11"/>
      <color theme="1"/>
      <name val="Corbel"/>
      <family val="2"/>
    </font>
    <font>
      <sz val="11"/>
      <color theme="1"/>
      <name val="Corbel"/>
      <family val="2"/>
    </font>
    <font>
      <b/>
      <sz val="18"/>
      <color theme="1"/>
      <name val="Corbel"/>
      <family val="2"/>
    </font>
    <font>
      <sz val="14"/>
      <color theme="1"/>
      <name val="Corbel"/>
      <family val="2"/>
    </font>
    <font>
      <sz val="14"/>
      <color theme="1"/>
      <name val="Calibri"/>
      <family val="2"/>
      <scheme val="minor"/>
    </font>
    <font>
      <sz val="18"/>
      <color theme="1"/>
      <name val="Corbel"/>
      <family val="2"/>
    </font>
    <font>
      <sz val="9"/>
      <name val="Corbel"/>
      <family val="2"/>
    </font>
    <font>
      <b/>
      <sz val="14"/>
      <color theme="1"/>
      <name val="Corbel"/>
      <family val="2"/>
    </font>
    <font>
      <sz val="14"/>
      <name val="Wingdings"/>
      <charset val="2"/>
    </font>
    <font>
      <sz val="18"/>
      <color theme="1"/>
      <name val="Calibri"/>
      <family val="2"/>
      <scheme val="minor"/>
    </font>
    <font>
      <sz val="18"/>
      <name val="Wingdings"/>
      <charset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gradientFill degree="270">
        <stop position="0">
          <color rgb="FF009900"/>
        </stop>
        <stop position="1">
          <color rgb="FFCC9900"/>
        </stop>
      </gradientFill>
    </fill>
    <fill>
      <patternFill patternType="solid">
        <fgColor indexed="9"/>
        <bgColor indexed="64"/>
      </patternFill>
    </fill>
    <fill>
      <patternFill patternType="solid">
        <fgColor theme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23"/>
      </right>
      <top/>
      <bottom style="thin">
        <color indexed="63"/>
      </bottom>
      <diagonal/>
    </border>
    <border>
      <left style="thin">
        <color indexed="22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thin">
        <color indexed="63"/>
      </top>
      <bottom/>
      <diagonal/>
    </border>
    <border>
      <left style="medium">
        <color indexed="64"/>
      </left>
      <right/>
      <top style="thin">
        <color indexed="63"/>
      </top>
      <bottom style="thin">
        <color indexed="64"/>
      </bottom>
      <diagonal/>
    </border>
    <border>
      <left/>
      <right style="medium">
        <color indexed="64"/>
      </right>
      <top style="thin">
        <color indexed="63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3"/>
      </top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/>
      <top style="medium">
        <color indexed="64"/>
      </top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thin">
        <color indexed="22"/>
      </bottom>
      <diagonal/>
    </border>
    <border>
      <left/>
      <right style="medium">
        <color indexed="64"/>
      </right>
      <top/>
      <bottom style="thin">
        <color indexed="22"/>
      </bottom>
      <diagonal/>
    </border>
    <border>
      <left/>
      <right style="medium">
        <color indexed="64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22"/>
      </bottom>
      <diagonal/>
    </border>
    <border>
      <left/>
      <right style="medium">
        <color indexed="64"/>
      </right>
      <top style="thin">
        <color indexed="64"/>
      </top>
      <bottom style="thin">
        <color indexed="22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/>
    <xf numFmtId="0" fontId="3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5" fillId="5" borderId="0" xfId="0" applyFont="1" applyFill="1"/>
    <xf numFmtId="0" fontId="7" fillId="5" borderId="0" xfId="0" applyFont="1" applyFill="1" applyAlignment="1">
      <alignment vertical="center"/>
    </xf>
    <xf numFmtId="0" fontId="5" fillId="7" borderId="14" xfId="0" applyFont="1" applyFill="1" applyBorder="1" applyAlignment="1">
      <alignment horizontal="center" vertical="center"/>
    </xf>
    <xf numFmtId="0" fontId="10" fillId="5" borderId="0" xfId="0" applyFont="1" applyFill="1" applyAlignment="1">
      <alignment vertical="center"/>
    </xf>
    <xf numFmtId="0" fontId="13" fillId="7" borderId="0" xfId="0" applyFont="1" applyFill="1" applyAlignment="1">
      <alignment vertical="center"/>
    </xf>
    <xf numFmtId="0" fontId="20" fillId="0" borderId="0" xfId="0" applyFont="1"/>
    <xf numFmtId="0" fontId="22" fillId="7" borderId="0" xfId="0" applyFont="1" applyFill="1"/>
    <xf numFmtId="0" fontId="0" fillId="0" borderId="0" xfId="0" applyAlignment="1">
      <alignment horizontal="center" vertical="center"/>
    </xf>
    <xf numFmtId="0" fontId="22" fillId="7" borderId="18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5" borderId="0" xfId="0" applyFont="1" applyFill="1" applyAlignment="1">
      <alignment horizontal="center"/>
    </xf>
    <xf numFmtId="0" fontId="7" fillId="8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22" fillId="7" borderId="21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 wrapText="1"/>
    </xf>
    <xf numFmtId="0" fontId="11" fillId="7" borderId="18" xfId="0" applyNumberFormat="1" applyFont="1" applyFill="1" applyBorder="1" applyAlignment="1">
      <alignment horizontal="center" vertical="center" wrapText="1"/>
    </xf>
    <xf numFmtId="0" fontId="11" fillId="7" borderId="21" xfId="0" applyFont="1" applyFill="1" applyBorder="1" applyAlignment="1">
      <alignment horizontal="left" vertical="center" wrapText="1"/>
    </xf>
    <xf numFmtId="0" fontId="11" fillId="7" borderId="0" xfId="0" applyFont="1" applyFill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right" vertical="center"/>
    </xf>
    <xf numFmtId="0" fontId="10" fillId="7" borderId="0" xfId="0" applyFont="1" applyFill="1" applyAlignment="1">
      <alignment horizontal="right" vertical="center"/>
    </xf>
    <xf numFmtId="0" fontId="0" fillId="9" borderId="0" xfId="0" applyFill="1"/>
    <xf numFmtId="0" fontId="11" fillId="7" borderId="19" xfId="0" applyFont="1" applyFill="1" applyBorder="1" applyAlignment="1">
      <alignment horizontal="center" vertical="center" wrapText="1"/>
    </xf>
    <xf numFmtId="0" fontId="26" fillId="7" borderId="0" xfId="0" applyFont="1" applyFill="1"/>
    <xf numFmtId="0" fontId="27" fillId="7" borderId="19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22" fillId="7" borderId="0" xfId="0" applyFont="1" applyFill="1" applyAlignment="1">
      <alignment horizontal="center"/>
    </xf>
    <xf numFmtId="0" fontId="22" fillId="10" borderId="0" xfId="0" applyFont="1" applyFill="1"/>
    <xf numFmtId="0" fontId="22" fillId="10" borderId="0" xfId="0" applyFont="1" applyFill="1" applyBorder="1" applyAlignment="1">
      <alignment horizontal="center" vertical="center"/>
    </xf>
    <xf numFmtId="0" fontId="22" fillId="10" borderId="0" xfId="0" applyFont="1" applyFill="1" applyAlignment="1">
      <alignment horizontal="center"/>
    </xf>
    <xf numFmtId="0" fontId="22" fillId="10" borderId="0" xfId="0" applyFont="1" applyFill="1" applyAlignment="1">
      <alignment horizontal="center" vertical="center"/>
    </xf>
    <xf numFmtId="0" fontId="22" fillId="10" borderId="0" xfId="0" applyFont="1" applyFill="1" applyBorder="1"/>
    <xf numFmtId="0" fontId="23" fillId="10" borderId="0" xfId="0" applyFont="1" applyFill="1" applyAlignment="1">
      <alignment horizontal="center" vertical="center"/>
    </xf>
    <xf numFmtId="0" fontId="23" fillId="10" borderId="0" xfId="0" applyFont="1" applyFill="1" applyBorder="1" applyAlignment="1">
      <alignment horizontal="center" vertical="center"/>
    </xf>
    <xf numFmtId="0" fontId="23" fillId="10" borderId="0" xfId="0" applyFont="1" applyFill="1"/>
    <xf numFmtId="0" fontId="23" fillId="10" borderId="0" xfId="0" applyFont="1" applyFill="1" applyAlignment="1">
      <alignment horizontal="center"/>
    </xf>
    <xf numFmtId="0" fontId="24" fillId="11" borderId="18" xfId="0" applyFont="1" applyFill="1" applyBorder="1" applyAlignment="1">
      <alignment horizontal="left" vertical="center"/>
    </xf>
    <xf numFmtId="0" fontId="24" fillId="11" borderId="21" xfId="0" applyFont="1" applyFill="1" applyBorder="1" applyAlignment="1">
      <alignment horizontal="center" vertical="center"/>
    </xf>
    <xf numFmtId="0" fontId="16" fillId="11" borderId="18" xfId="0" applyNumberFormat="1" applyFont="1" applyFill="1" applyBorder="1" applyAlignment="1">
      <alignment horizontal="center" vertical="center" wrapText="1"/>
    </xf>
    <xf numFmtId="0" fontId="16" fillId="11" borderId="19" xfId="0" applyFont="1" applyFill="1" applyBorder="1" applyAlignment="1">
      <alignment horizontal="center" vertical="center" wrapText="1"/>
    </xf>
    <xf numFmtId="0" fontId="21" fillId="11" borderId="0" xfId="0" applyFont="1" applyFill="1"/>
    <xf numFmtId="0" fontId="22" fillId="11" borderId="18" xfId="0" applyFont="1" applyFill="1" applyBorder="1" applyAlignment="1">
      <alignment horizontal="left" vertical="center"/>
    </xf>
    <xf numFmtId="0" fontId="22" fillId="11" borderId="21" xfId="0" applyFont="1" applyFill="1" applyBorder="1" applyAlignment="1">
      <alignment horizontal="center" vertical="center"/>
    </xf>
    <xf numFmtId="0" fontId="11" fillId="11" borderId="18" xfId="0" applyNumberFormat="1" applyFont="1" applyFill="1" applyBorder="1" applyAlignment="1">
      <alignment horizontal="center" vertical="center" wrapText="1"/>
    </xf>
    <xf numFmtId="0" fontId="11" fillId="11" borderId="21" xfId="0" applyFont="1" applyFill="1" applyBorder="1" applyAlignment="1">
      <alignment horizontal="left" vertical="center" wrapText="1"/>
    </xf>
    <xf numFmtId="0" fontId="22" fillId="11" borderId="0" xfId="0" applyFont="1" applyFill="1" applyAlignment="1">
      <alignment horizontal="center"/>
    </xf>
    <xf numFmtId="0" fontId="11" fillId="11" borderId="19" xfId="0" applyFont="1" applyFill="1" applyBorder="1" applyAlignment="1">
      <alignment horizontal="center" vertical="center" wrapText="1"/>
    </xf>
    <xf numFmtId="0" fontId="22" fillId="11" borderId="0" xfId="0" applyFont="1" applyFill="1"/>
    <xf numFmtId="0" fontId="26" fillId="11" borderId="0" xfId="0" applyFont="1" applyFill="1"/>
    <xf numFmtId="0" fontId="11" fillId="11" borderId="0" xfId="0" applyFont="1" applyFill="1" applyBorder="1" applyAlignment="1">
      <alignment horizontal="center" vertical="center"/>
    </xf>
    <xf numFmtId="0" fontId="11" fillId="7" borderId="0" xfId="0" applyFont="1" applyFill="1"/>
    <xf numFmtId="0" fontId="22" fillId="11" borderId="0" xfId="0" applyFont="1" applyFill="1" applyBorder="1" applyAlignment="1">
      <alignment horizontal="center" vertical="center"/>
    </xf>
    <xf numFmtId="0" fontId="0" fillId="0" borderId="25" xfId="0" applyBorder="1"/>
    <xf numFmtId="16" fontId="0" fillId="0" borderId="0" xfId="0" applyNumberFormat="1" applyFill="1"/>
    <xf numFmtId="0" fontId="0" fillId="0" borderId="1" xfId="0" applyFill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25" xfId="0" applyFill="1" applyBorder="1"/>
    <xf numFmtId="8" fontId="0" fillId="0" borderId="0" xfId="0" applyNumberFormat="1"/>
    <xf numFmtId="0" fontId="16" fillId="11" borderId="2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0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164" fontId="0" fillId="0" borderId="0" xfId="0" applyNumberFormat="1"/>
    <xf numFmtId="0" fontId="9" fillId="7" borderId="20" xfId="0" applyFont="1" applyFill="1" applyBorder="1" applyAlignment="1">
      <alignment horizontal="left" vertical="center"/>
    </xf>
    <xf numFmtId="0" fontId="11" fillId="7" borderId="32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vertical="center"/>
    </xf>
    <xf numFmtId="0" fontId="20" fillId="7" borderId="0" xfId="0" applyFont="1" applyFill="1" applyBorder="1"/>
    <xf numFmtId="0" fontId="0" fillId="7" borderId="0" xfId="0" applyFill="1"/>
    <xf numFmtId="0" fontId="11" fillId="11" borderId="34" xfId="0" applyNumberFormat="1" applyFont="1" applyFill="1" applyBorder="1" applyAlignment="1">
      <alignment horizontal="center" vertical="center" wrapText="1"/>
    </xf>
    <xf numFmtId="0" fontId="9" fillId="11" borderId="30" xfId="0" applyFont="1" applyFill="1" applyBorder="1" applyAlignment="1">
      <alignment horizontal="left" vertical="center"/>
    </xf>
    <xf numFmtId="0" fontId="11" fillId="11" borderId="31" xfId="0" applyFont="1" applyFill="1" applyBorder="1" applyAlignment="1">
      <alignment horizontal="center" vertical="center" wrapText="1"/>
    </xf>
    <xf numFmtId="0" fontId="11" fillId="11" borderId="0" xfId="0" applyFont="1" applyFill="1" applyBorder="1" applyAlignment="1">
      <alignment horizontal="center" vertical="center" wrapText="1"/>
    </xf>
    <xf numFmtId="0" fontId="10" fillId="11" borderId="0" xfId="0" applyFont="1" applyFill="1" applyAlignment="1">
      <alignment horizontal="right" vertical="center"/>
    </xf>
    <xf numFmtId="0" fontId="10" fillId="11" borderId="0" xfId="0" applyFont="1" applyFill="1" applyBorder="1" applyAlignment="1">
      <alignment vertical="center"/>
    </xf>
    <xf numFmtId="0" fontId="20" fillId="11" borderId="0" xfId="0" applyFont="1" applyFill="1" applyBorder="1"/>
    <xf numFmtId="0" fontId="0" fillId="11" borderId="0" xfId="0" applyFill="1"/>
    <xf numFmtId="0" fontId="9" fillId="11" borderId="20" xfId="0" applyFont="1" applyFill="1" applyBorder="1" applyAlignment="1">
      <alignment horizontal="left" vertical="center"/>
    </xf>
    <xf numFmtId="0" fontId="11" fillId="11" borderId="33" xfId="0" applyFont="1" applyFill="1" applyBorder="1" applyAlignment="1">
      <alignment horizontal="center" vertical="center" wrapText="1"/>
    </xf>
    <xf numFmtId="0" fontId="11" fillId="11" borderId="37" xfId="0" applyNumberFormat="1" applyFont="1" applyFill="1" applyBorder="1" applyAlignment="1">
      <alignment horizontal="center" vertical="center" wrapText="1"/>
    </xf>
    <xf numFmtId="0" fontId="11" fillId="7" borderId="37" xfId="0" applyNumberFormat="1" applyFont="1" applyFill="1" applyBorder="1" applyAlignment="1">
      <alignment horizontal="center" vertical="center" wrapText="1"/>
    </xf>
    <xf numFmtId="0" fontId="16" fillId="11" borderId="21" xfId="0" applyFont="1" applyFill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 wrapText="1"/>
    </xf>
    <xf numFmtId="0" fontId="11" fillId="11" borderId="0" xfId="0" applyFont="1" applyFill="1"/>
    <xf numFmtId="0" fontId="22" fillId="11" borderId="0" xfId="0" applyFont="1" applyFill="1" applyBorder="1"/>
    <xf numFmtId="0" fontId="22" fillId="11" borderId="0" xfId="0" applyFont="1" applyFill="1" applyAlignment="1">
      <alignment horizontal="center" vertical="center"/>
    </xf>
    <xf numFmtId="0" fontId="29" fillId="11" borderId="19" xfId="0" applyFont="1" applyFill="1" applyBorder="1" applyAlignment="1">
      <alignment horizontal="center" vertical="center" wrapText="1"/>
    </xf>
    <xf numFmtId="0" fontId="15" fillId="11" borderId="23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11" fillId="11" borderId="0" xfId="0" applyFont="1" applyFill="1" applyAlignment="1">
      <alignment horizontal="center"/>
    </xf>
    <xf numFmtId="0" fontId="11" fillId="7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15" fillId="7" borderId="23" xfId="0" applyFont="1" applyFill="1" applyBorder="1" applyAlignment="1">
      <alignment horizontal="center" vertical="center"/>
    </xf>
    <xf numFmtId="0" fontId="24" fillId="7" borderId="18" xfId="0" applyFont="1" applyFill="1" applyBorder="1" applyAlignment="1">
      <alignment horizontal="left" vertical="center"/>
    </xf>
    <xf numFmtId="0" fontId="24" fillId="7" borderId="21" xfId="0" applyFont="1" applyFill="1" applyBorder="1" applyAlignment="1">
      <alignment horizontal="center" vertical="center"/>
    </xf>
    <xf numFmtId="0" fontId="16" fillId="7" borderId="18" xfId="0" applyNumberFormat="1" applyFont="1" applyFill="1" applyBorder="1" applyAlignment="1">
      <alignment horizontal="center" vertical="center" wrapText="1"/>
    </xf>
    <xf numFmtId="0" fontId="16" fillId="7" borderId="21" xfId="0" applyFont="1" applyFill="1" applyBorder="1" applyAlignment="1">
      <alignment horizontal="left" vertical="center" wrapText="1"/>
    </xf>
    <xf numFmtId="0" fontId="29" fillId="7" borderId="19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21" fillId="7" borderId="0" xfId="0" applyFont="1" applyFill="1"/>
    <xf numFmtId="0" fontId="22" fillId="7" borderId="18" xfId="0" applyFont="1" applyFill="1" applyBorder="1" applyAlignment="1">
      <alignment horizontal="center" vertical="center"/>
    </xf>
    <xf numFmtId="0" fontId="22" fillId="7" borderId="19" xfId="0" applyFont="1" applyFill="1" applyBorder="1" applyAlignment="1">
      <alignment horizontal="center" vertical="center"/>
    </xf>
    <xf numFmtId="0" fontId="22" fillId="11" borderId="18" xfId="0" applyFont="1" applyFill="1" applyBorder="1" applyAlignment="1">
      <alignment horizontal="center" vertical="center"/>
    </xf>
    <xf numFmtId="0" fontId="22" fillId="11" borderId="19" xfId="0" applyFont="1" applyFill="1" applyBorder="1" applyAlignment="1">
      <alignment horizontal="center" vertical="center"/>
    </xf>
    <xf numFmtId="0" fontId="23" fillId="11" borderId="19" xfId="0" applyFont="1" applyFill="1" applyBorder="1"/>
    <xf numFmtId="0" fontId="23" fillId="7" borderId="19" xfId="0" applyFont="1" applyFill="1" applyBorder="1"/>
    <xf numFmtId="0" fontId="11" fillId="7" borderId="38" xfId="0" applyNumberFormat="1" applyFont="1" applyFill="1" applyBorder="1" applyAlignment="1">
      <alignment horizontal="center" vertical="center" wrapText="1"/>
    </xf>
    <xf numFmtId="0" fontId="11" fillId="7" borderId="39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left" vertical="center"/>
    </xf>
    <xf numFmtId="0" fontId="6" fillId="8" borderId="9" xfId="0" applyFont="1" applyFill="1" applyBorder="1" applyAlignment="1">
      <alignment horizontal="left" vertical="center"/>
    </xf>
    <xf numFmtId="0" fontId="25" fillId="7" borderId="10" xfId="0" applyFont="1" applyFill="1" applyBorder="1" applyAlignment="1">
      <alignment horizontal="center" vertical="center" wrapText="1"/>
    </xf>
    <xf numFmtId="0" fontId="25" fillId="7" borderId="13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  <xf numFmtId="0" fontId="24" fillId="7" borderId="18" xfId="0" applyFont="1" applyFill="1" applyBorder="1" applyAlignment="1">
      <alignment horizontal="center" vertical="center"/>
    </xf>
    <xf numFmtId="0" fontId="28" fillId="7" borderId="19" xfId="0" applyFont="1" applyFill="1" applyBorder="1"/>
    <xf numFmtId="0" fontId="6" fillId="6" borderId="16" xfId="0" applyFont="1" applyFill="1" applyBorder="1" applyAlignment="1">
      <alignment horizontal="left" vertical="center"/>
    </xf>
    <xf numFmtId="0" fontId="11" fillId="11" borderId="40" xfId="0" applyNumberFormat="1" applyFont="1" applyFill="1" applyBorder="1" applyAlignment="1">
      <alignment horizontal="center" vertical="center" wrapText="1"/>
    </xf>
    <xf numFmtId="0" fontId="11" fillId="11" borderId="41" xfId="0" applyNumberFormat="1" applyFont="1" applyFill="1" applyBorder="1" applyAlignment="1">
      <alignment horizontal="center" vertical="center" wrapText="1"/>
    </xf>
    <xf numFmtId="0" fontId="11" fillId="11" borderId="35" xfId="0" applyNumberFormat="1" applyFont="1" applyFill="1" applyBorder="1" applyAlignment="1">
      <alignment horizontal="center" vertical="center" wrapText="1"/>
    </xf>
    <xf numFmtId="0" fontId="11" fillId="11" borderId="36" xfId="0" applyNumberFormat="1" applyFont="1" applyFill="1" applyBorder="1" applyAlignment="1">
      <alignment horizontal="center" vertical="center" wrapText="1"/>
    </xf>
    <xf numFmtId="0" fontId="24" fillId="11" borderId="18" xfId="0" applyFont="1" applyFill="1" applyBorder="1" applyAlignment="1">
      <alignment horizontal="center" vertical="center"/>
    </xf>
    <xf numFmtId="0" fontId="24" fillId="11" borderId="19" xfId="0" applyFont="1" applyFill="1" applyBorder="1" applyAlignment="1">
      <alignment horizontal="center" vertical="center"/>
    </xf>
    <xf numFmtId="0" fontId="14" fillId="7" borderId="20" xfId="0" applyFont="1" applyFill="1" applyBorder="1" applyAlignment="1">
      <alignment horizontal="center" vertical="center" wrapText="1"/>
    </xf>
    <xf numFmtId="0" fontId="14" fillId="7" borderId="15" xfId="0" applyFont="1" applyFill="1" applyBorder="1" applyAlignment="1">
      <alignment horizontal="center" vertical="center" wrapText="1"/>
    </xf>
    <xf numFmtId="0" fontId="14" fillId="7" borderId="17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/>
    </xf>
    <xf numFmtId="164" fontId="12" fillId="8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423568</xdr:colOff>
      <xdr:row>0</xdr:row>
      <xdr:rowOff>19589</xdr:rowOff>
    </xdr:from>
    <xdr:ext cx="2877414" cy="918494"/>
    <xdr:sp macro="" textlink="">
      <xdr:nvSpPr>
        <xdr:cNvPr id="2" name="Rectangle 1"/>
        <xdr:cNvSpPr/>
      </xdr:nvSpPr>
      <xdr:spPr>
        <a:xfrm>
          <a:off x="2682354" y="19589"/>
          <a:ext cx="2877414" cy="918494"/>
        </a:xfrm>
        <a:prstGeom prst="rect">
          <a:avLst/>
        </a:prstGeom>
        <a:noFill/>
        <a:ln>
          <a:noFill/>
        </a:ln>
        <a:scene3d>
          <a:camera prst="orthographicFront"/>
          <a:lightRig rig="threePt" dir="t"/>
        </a:scene3d>
        <a:sp3d extrusionH="76200">
          <a:extrusionClr>
            <a:schemeClr val="accent6"/>
          </a:extrusionClr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Résultats</a:t>
          </a:r>
        </a:p>
      </xdr:txBody>
    </xdr:sp>
    <xdr:clientData/>
  </xdr:oneCellAnchor>
  <xdr:oneCellAnchor>
    <xdr:from>
      <xdr:col>3</xdr:col>
      <xdr:colOff>876300</xdr:colOff>
      <xdr:row>7</xdr:row>
      <xdr:rowOff>0</xdr:rowOff>
    </xdr:from>
    <xdr:ext cx="3516468" cy="918494"/>
    <xdr:sp macro="" textlink="">
      <xdr:nvSpPr>
        <xdr:cNvPr id="3" name="Rectangle 2"/>
        <xdr:cNvSpPr/>
      </xdr:nvSpPr>
      <xdr:spPr>
        <a:xfrm>
          <a:off x="3162300" y="2122714"/>
          <a:ext cx="3516468" cy="918494"/>
        </a:xfrm>
        <a:prstGeom prst="rect">
          <a:avLst/>
        </a:prstGeom>
        <a:noFill/>
        <a:ln>
          <a:noFill/>
        </a:ln>
        <a:scene3d>
          <a:camera prst="orthographicFront"/>
          <a:lightRig rig="threePt" dir="t"/>
        </a:scene3d>
        <a:sp3d extrusionH="76200">
          <a:extrusionClr>
            <a:schemeClr val="accent6"/>
          </a:extrusionClr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Classement</a:t>
          </a:r>
        </a:p>
      </xdr:txBody>
    </xdr:sp>
    <xdr:clientData/>
  </xdr:oneCellAnchor>
  <xdr:twoCellAnchor editAs="oneCell">
    <xdr:from>
      <xdr:col>0</xdr:col>
      <xdr:colOff>114300</xdr:colOff>
      <xdr:row>9</xdr:row>
      <xdr:rowOff>47625</xdr:rowOff>
    </xdr:from>
    <xdr:to>
      <xdr:col>1</xdr:col>
      <xdr:colOff>1316113</xdr:colOff>
      <xdr:row>10</xdr:row>
      <xdr:rowOff>314324</xdr:rowOff>
    </xdr:to>
    <xdr:pic>
      <xdr:nvPicPr>
        <xdr:cNvPr id="5" name="Image 4" descr="Logo PHP7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3041196"/>
          <a:ext cx="1664456" cy="83819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10</xdr:col>
      <xdr:colOff>176893</xdr:colOff>
      <xdr:row>5</xdr:row>
      <xdr:rowOff>13607</xdr:rowOff>
    </xdr:from>
    <xdr:to>
      <xdr:col>18</xdr:col>
      <xdr:colOff>516618</xdr:colOff>
      <xdr:row>6</xdr:row>
      <xdr:rowOff>230958</xdr:rowOff>
    </xdr:to>
    <xdr:sp macro="[0]!Mémorisation" textlink="">
      <xdr:nvSpPr>
        <xdr:cNvPr id="6" name="ZoneTexte 3"/>
        <xdr:cNvSpPr txBox="1"/>
      </xdr:nvSpPr>
      <xdr:spPr>
        <a:xfrm>
          <a:off x="8286750" y="1646464"/>
          <a:ext cx="1101725" cy="46228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Mémorisation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 fPrintsWithSheet="0"/>
  </xdr:twoCellAnchor>
  <xdr:twoCellAnchor>
    <xdr:from>
      <xdr:col>10</xdr:col>
      <xdr:colOff>163286</xdr:colOff>
      <xdr:row>7</xdr:row>
      <xdr:rowOff>95250</xdr:rowOff>
    </xdr:from>
    <xdr:to>
      <xdr:col>18</xdr:col>
      <xdr:colOff>503011</xdr:colOff>
      <xdr:row>7</xdr:row>
      <xdr:rowOff>557530</xdr:rowOff>
    </xdr:to>
    <xdr:sp macro="[0]!Restitution" textlink="">
      <xdr:nvSpPr>
        <xdr:cNvPr id="7" name="ZoneTexte 5"/>
        <xdr:cNvSpPr txBox="1"/>
      </xdr:nvSpPr>
      <xdr:spPr>
        <a:xfrm>
          <a:off x="8273143" y="2217964"/>
          <a:ext cx="1101725" cy="462280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385723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Restitution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A466"/>
  <sheetViews>
    <sheetView tabSelected="1" zoomScale="70" zoomScaleNormal="70" workbookViewId="0">
      <selection activeCell="T1" sqref="T1"/>
    </sheetView>
  </sheetViews>
  <sheetFormatPr baseColWidth="10" defaultRowHeight="15" x14ac:dyDescent="0.25"/>
  <cols>
    <col min="1" max="1" width="6.85546875" style="1" customWidth="1"/>
    <col min="2" max="2" width="21.7109375" style="1" customWidth="1"/>
    <col min="3" max="3" width="5.7109375" style="12" customWidth="1"/>
    <col min="4" max="4" width="21.7109375" style="1" customWidth="1"/>
    <col min="5" max="5" width="5.7109375" style="1" customWidth="1"/>
    <col min="6" max="6" width="21.7109375" style="1" customWidth="1"/>
    <col min="7" max="7" width="6.5703125" style="1" customWidth="1"/>
    <col min="8" max="8" width="5.7109375" style="1" customWidth="1"/>
    <col min="9" max="9" width="18.140625" style="1" customWidth="1"/>
    <col min="10" max="10" width="8" style="12" customWidth="1"/>
    <col min="11" max="11" width="11.42578125" style="14"/>
    <col min="12" max="12" width="0" hidden="1" customWidth="1"/>
    <col min="13" max="13" width="13.28515625" style="10" hidden="1" customWidth="1"/>
    <col min="14" max="14" width="0" style="10" hidden="1" customWidth="1"/>
    <col min="15" max="16" width="0" hidden="1" customWidth="1"/>
    <col min="17" max="18" width="11.42578125" hidden="1" customWidth="1"/>
    <col min="20" max="20" width="4.28515625" hidden="1" customWidth="1"/>
    <col min="21" max="21" width="16.42578125" hidden="1" customWidth="1"/>
  </cols>
  <sheetData>
    <row r="1" spans="1:21" ht="50.1" customHeight="1" x14ac:dyDescent="0.5">
      <c r="A1" s="129"/>
      <c r="B1" s="129"/>
      <c r="C1" s="129"/>
      <c r="D1" s="129"/>
      <c r="E1" s="129"/>
      <c r="F1" s="129"/>
      <c r="G1" s="129"/>
      <c r="H1" s="129"/>
      <c r="I1" s="129"/>
      <c r="J1" s="130"/>
      <c r="K1" s="15"/>
      <c r="L1" s="5"/>
      <c r="M1" s="128"/>
      <c r="N1" s="128"/>
      <c r="O1" s="71"/>
    </row>
    <row r="2" spans="1:21" ht="20.100000000000001" customHeight="1" x14ac:dyDescent="0.25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6"/>
      <c r="L2" s="6"/>
      <c r="M2" s="72"/>
      <c r="N2" s="73"/>
    </row>
    <row r="3" spans="1:21" s="1" customFormat="1" ht="21.75" customHeight="1" x14ac:dyDescent="0.25">
      <c r="A3" s="133" t="s">
        <v>3</v>
      </c>
      <c r="B3" s="135" t="s">
        <v>29</v>
      </c>
      <c r="C3" s="136"/>
      <c r="D3" s="137" t="s">
        <v>30</v>
      </c>
      <c r="E3" s="138"/>
      <c r="F3" s="137" t="s">
        <v>31</v>
      </c>
      <c r="G3" s="138"/>
      <c r="H3" s="139" t="s">
        <v>32</v>
      </c>
      <c r="I3" s="140"/>
      <c r="J3" s="141"/>
      <c r="K3" s="33"/>
      <c r="L3" s="27"/>
      <c r="M3" s="74"/>
      <c r="N3" s="75"/>
      <c r="O3" s="75"/>
    </row>
    <row r="4" spans="1:21" s="1" customFormat="1" ht="20.100000000000001" customHeight="1" thickBot="1" x14ac:dyDescent="0.3">
      <c r="A4" s="134"/>
      <c r="B4" s="64">
        <v>9</v>
      </c>
      <c r="C4" s="65" t="s">
        <v>4</v>
      </c>
      <c r="D4" s="64">
        <v>8</v>
      </c>
      <c r="E4" s="7" t="s">
        <v>4</v>
      </c>
      <c r="F4" s="64">
        <v>8</v>
      </c>
      <c r="G4" s="7" t="s">
        <v>4</v>
      </c>
      <c r="H4" s="142"/>
      <c r="I4" s="143"/>
      <c r="J4" s="7" t="s">
        <v>4</v>
      </c>
      <c r="K4" s="21"/>
      <c r="L4" s="28"/>
      <c r="M4" s="76"/>
      <c r="N4" s="75"/>
      <c r="O4" s="75"/>
    </row>
    <row r="5" spans="1:21" s="90" customFormat="1" ht="20.100000000000001" customHeight="1" x14ac:dyDescent="0.25">
      <c r="A5" s="84" t="s">
        <v>5</v>
      </c>
      <c r="B5" s="83" t="s">
        <v>68</v>
      </c>
      <c r="C5" s="85">
        <v>25</v>
      </c>
      <c r="D5" s="83" t="s">
        <v>67</v>
      </c>
      <c r="E5" s="85">
        <v>25</v>
      </c>
      <c r="F5" s="83" t="s">
        <v>11</v>
      </c>
      <c r="G5" s="85">
        <v>25</v>
      </c>
      <c r="H5" s="149"/>
      <c r="I5" s="150"/>
      <c r="J5" s="85">
        <v>25</v>
      </c>
      <c r="K5" s="86"/>
      <c r="L5" s="87"/>
      <c r="M5" s="88"/>
      <c r="N5" s="89"/>
      <c r="O5" s="89"/>
    </row>
    <row r="6" spans="1:21" s="82" customFormat="1" ht="20.100000000000001" customHeight="1" x14ac:dyDescent="0.25">
      <c r="A6" s="78" t="s">
        <v>7</v>
      </c>
      <c r="B6" s="94" t="s">
        <v>16</v>
      </c>
      <c r="C6" s="79">
        <v>18</v>
      </c>
      <c r="D6" s="94" t="s">
        <v>63</v>
      </c>
      <c r="E6" s="79">
        <v>18</v>
      </c>
      <c r="F6" s="94" t="s">
        <v>80</v>
      </c>
      <c r="G6" s="79">
        <v>18</v>
      </c>
      <c r="H6" s="126"/>
      <c r="I6" s="127"/>
      <c r="J6" s="79">
        <v>18</v>
      </c>
      <c r="K6" s="22"/>
      <c r="L6" s="28"/>
      <c r="M6" s="80"/>
      <c r="N6" s="81"/>
      <c r="O6" s="81"/>
    </row>
    <row r="7" spans="1:21" s="90" customFormat="1" ht="20.100000000000001" customHeight="1" x14ac:dyDescent="0.25">
      <c r="A7" s="91" t="s">
        <v>10</v>
      </c>
      <c r="B7" s="93" t="s">
        <v>8</v>
      </c>
      <c r="C7" s="92">
        <v>13</v>
      </c>
      <c r="D7" s="93" t="s">
        <v>79</v>
      </c>
      <c r="E7" s="92">
        <v>13</v>
      </c>
      <c r="F7" s="93" t="s">
        <v>90</v>
      </c>
      <c r="G7" s="92">
        <v>13</v>
      </c>
      <c r="H7" s="147"/>
      <c r="I7" s="148"/>
      <c r="J7" s="92">
        <v>13</v>
      </c>
      <c r="K7" s="86"/>
      <c r="L7" s="87"/>
      <c r="M7" s="88"/>
      <c r="N7" s="89"/>
      <c r="O7" s="89"/>
    </row>
    <row r="8" spans="1:21" ht="50.1" customHeight="1" x14ac:dyDescent="0.5">
      <c r="A8" s="129"/>
      <c r="B8" s="129"/>
      <c r="C8" s="129"/>
      <c r="D8" s="129"/>
      <c r="E8" s="129"/>
      <c r="F8" s="129"/>
      <c r="G8" s="129"/>
      <c r="H8" s="129"/>
      <c r="I8" s="129"/>
      <c r="J8" s="130"/>
      <c r="K8" s="17"/>
      <c r="L8" s="8"/>
      <c r="M8" s="75"/>
      <c r="N8" s="75"/>
      <c r="O8" s="71"/>
    </row>
    <row r="9" spans="1:21" ht="20.100000000000001" customHeight="1" x14ac:dyDescent="0.25">
      <c r="A9" s="146"/>
      <c r="B9" s="146"/>
      <c r="C9" s="146"/>
      <c r="D9" s="146"/>
      <c r="E9" s="146"/>
      <c r="F9" s="146"/>
      <c r="G9" s="146"/>
      <c r="H9" s="146"/>
      <c r="I9" s="157">
        <v>41963</v>
      </c>
      <c r="J9" s="157"/>
      <c r="K9" s="18"/>
      <c r="L9" s="8"/>
      <c r="M9" s="75"/>
      <c r="N9" s="75"/>
      <c r="O9" s="71"/>
    </row>
    <row r="10" spans="1:21" ht="45" customHeight="1" x14ac:dyDescent="0.25">
      <c r="A10" s="156"/>
      <c r="B10" s="156"/>
      <c r="C10" s="63"/>
      <c r="D10" s="153" t="s">
        <v>0</v>
      </c>
      <c r="E10" s="154"/>
      <c r="F10" s="153" t="s">
        <v>1</v>
      </c>
      <c r="G10" s="155"/>
      <c r="H10" s="153" t="s">
        <v>12</v>
      </c>
      <c r="I10" s="154"/>
      <c r="J10" s="155"/>
      <c r="K10" s="19"/>
      <c r="L10" s="9"/>
      <c r="M10" s="75"/>
      <c r="N10" s="75"/>
      <c r="O10" s="71"/>
    </row>
    <row r="11" spans="1:21" s="48" customFormat="1" ht="28.5" customHeight="1" x14ac:dyDescent="0.35">
      <c r="A11" s="26">
        <f>B11</f>
        <v>1</v>
      </c>
      <c r="B11" s="26">
        <f>C11</f>
        <v>1</v>
      </c>
      <c r="C11" s="101">
        <v>1</v>
      </c>
      <c r="D11" s="44" t="str">
        <f t="array" ref="D11">INDEX('Tournoi jeudi'!A$1:A$81,MAX(IF('Tournoi jeudi'!B$5:B$81+ROW('Tournoi jeudi'!B$5:B$81)/10^3=LARGE('Tournoi jeudi'!B$5:B$81+ROW('Tournoi jeudi'!B$5:B$81)/10^3,ROWS(N$2:N2)),ROW('Tournoi jeudi'!A$5:A$81))))</f>
        <v>Nemo</v>
      </c>
      <c r="E11" s="45"/>
      <c r="F11" s="151">
        <f>LARGE('Tournoi jeudi'!B$5:B$81,ROWS(N$2:N2))</f>
        <v>119</v>
      </c>
      <c r="G11" s="152"/>
      <c r="H11" s="46">
        <f t="shared" ref="H11:H45" si="0">K11-A11</f>
        <v>0</v>
      </c>
      <c r="I11" s="95" t="str">
        <f>IF(H11=-1,"Place",M11)</f>
        <v>Place</v>
      </c>
      <c r="J11" s="100" t="str">
        <f>IF(H11=0,"è",P11)</f>
        <v>è</v>
      </c>
      <c r="K11" s="46">
        <v>1</v>
      </c>
      <c r="L11" s="47"/>
      <c r="M11" s="70" t="str">
        <f>IF(H11=1,"Place",N11)</f>
        <v>Place</v>
      </c>
      <c r="N11" s="70" t="str">
        <f>IF(H11=0,"Place","Places")</f>
        <v>Place</v>
      </c>
      <c r="P11" s="48" t="str">
        <f>IF(H11&gt;0,"é","ê")</f>
        <v>ê</v>
      </c>
      <c r="R11" s="101">
        <v>1</v>
      </c>
      <c r="T11" s="48">
        <v>1</v>
      </c>
      <c r="U11" s="48" t="s">
        <v>80</v>
      </c>
    </row>
    <row r="12" spans="1:21" s="119" customFormat="1" ht="28.5" customHeight="1" x14ac:dyDescent="0.35">
      <c r="A12" s="26">
        <f>B12</f>
        <v>2</v>
      </c>
      <c r="B12" s="26">
        <f>C12</f>
        <v>2</v>
      </c>
      <c r="C12" s="112">
        <f>IF(F12=F11,C11,R12)</f>
        <v>2</v>
      </c>
      <c r="D12" s="113" t="str">
        <f t="array" ref="D12">INDEX('Tournoi jeudi'!A$1:A$81,MAX(IF('Tournoi jeudi'!B$5:B$81+ROW('Tournoi jeudi'!B$5:B$81)/10^3=LARGE('Tournoi jeudi'!B$5:B$81+ROW('Tournoi jeudi'!B$5:B$81)/10^3,ROWS(N$2:N3)),ROW('Tournoi jeudi'!A$5:A$81))))</f>
        <v>Cedeviuz</v>
      </c>
      <c r="E12" s="114"/>
      <c r="F12" s="144">
        <f>LARGE('Tournoi jeudi'!B$5:B$81,ROWS(N$2:N3))</f>
        <v>116</v>
      </c>
      <c r="G12" s="145"/>
      <c r="H12" s="115">
        <f t="shared" si="0"/>
        <v>0</v>
      </c>
      <c r="I12" s="116" t="str">
        <f t="shared" ref="I11:I45" si="1">IF(H12=-1,"Place",M12)</f>
        <v>Place</v>
      </c>
      <c r="J12" s="117" t="str">
        <f t="shared" ref="J11:J45" si="2">IF(H12=0,"è",P12)</f>
        <v>è</v>
      </c>
      <c r="K12" s="115">
        <v>2</v>
      </c>
      <c r="L12" s="118"/>
      <c r="M12" s="115" t="str">
        <f t="shared" ref="M12:M56" si="3">IF(H12=1,"Place",N12)</f>
        <v>Place</v>
      </c>
      <c r="N12" s="115" t="str">
        <f t="shared" ref="N12:N56" si="4">IF(H12=0,"Place","Places")</f>
        <v>Place</v>
      </c>
      <c r="P12" s="119" t="str">
        <f t="shared" ref="P12:P56" si="5">IF(H12&gt;0,"é","ê")</f>
        <v>ê</v>
      </c>
      <c r="R12" s="112">
        <v>2</v>
      </c>
      <c r="T12" s="119">
        <v>2</v>
      </c>
      <c r="U12" s="119" t="s">
        <v>63</v>
      </c>
    </row>
    <row r="13" spans="1:21" s="48" customFormat="1" ht="28.5" customHeight="1" x14ac:dyDescent="0.35">
      <c r="A13" s="26">
        <f>B13</f>
        <v>3</v>
      </c>
      <c r="B13" s="26">
        <f t="shared" ref="B13:B76" si="6">C13</f>
        <v>3</v>
      </c>
      <c r="C13" s="101">
        <f t="shared" ref="C13:C76" si="7">IF(F13=F12,C12,R13)</f>
        <v>3</v>
      </c>
      <c r="D13" s="44" t="str">
        <f t="array" ref="D13">INDEX('Tournoi jeudi'!A$1:A$81,MAX(IF('Tournoi jeudi'!B$5:B$81+ROW('Tournoi jeudi'!B$5:B$81)/10^3=LARGE('Tournoi jeudi'!B$5:B$81+ROW('Tournoi jeudi'!B$5:B$81)/10^3,ROWS(N$2:N4)),ROW('Tournoi jeudi'!A$5:A$81))))</f>
        <v>Adeline</v>
      </c>
      <c r="E13" s="45"/>
      <c r="F13" s="151">
        <f>LARGE('Tournoi jeudi'!B$5:B$81,ROWS(N$2:N4))</f>
        <v>107</v>
      </c>
      <c r="G13" s="152"/>
      <c r="H13" s="46">
        <f t="shared" si="0"/>
        <v>0</v>
      </c>
      <c r="I13" s="95" t="str">
        <f t="shared" si="1"/>
        <v>Place</v>
      </c>
      <c r="J13" s="100" t="str">
        <f t="shared" si="2"/>
        <v>è</v>
      </c>
      <c r="K13" s="46">
        <v>3</v>
      </c>
      <c r="L13" s="47"/>
      <c r="M13" s="46" t="str">
        <f t="shared" si="3"/>
        <v>Place</v>
      </c>
      <c r="N13" s="46" t="str">
        <f t="shared" si="4"/>
        <v>Place</v>
      </c>
      <c r="P13" s="48" t="str">
        <f t="shared" si="5"/>
        <v>ê</v>
      </c>
      <c r="R13" s="101">
        <v>3</v>
      </c>
      <c r="T13" s="48">
        <v>3</v>
      </c>
      <c r="U13" s="48" t="s">
        <v>17</v>
      </c>
    </row>
    <row r="14" spans="1:21" s="11" customFormat="1" ht="18.75" customHeight="1" x14ac:dyDescent="0.3">
      <c r="A14" s="106">
        <f t="shared" ref="A14:A77" si="8">B14</f>
        <v>4</v>
      </c>
      <c r="B14" s="26">
        <f t="shared" si="6"/>
        <v>4</v>
      </c>
      <c r="C14" s="111">
        <f t="shared" si="7"/>
        <v>4</v>
      </c>
      <c r="D14" s="13" t="str">
        <f t="array" ref="D14">INDEX('Tournoi jeudi'!A$1:A$81,MAX(IF('Tournoi jeudi'!B$5:B$81+ROW('Tournoi jeudi'!B$5:B$81)/10^3=LARGE('Tournoi jeudi'!B$5:B$81+ROW('Tournoi jeudi'!B$5:B$81)/10^3,ROWS(N$2:N5)),ROW('Tournoi jeudi'!A$5:A$81))))</f>
        <v>Chti74</v>
      </c>
      <c r="E14" s="20"/>
      <c r="F14" s="120">
        <f>LARGE('Tournoi jeudi'!B$5:B$81,ROWS(N$2:N5))</f>
        <v>105</v>
      </c>
      <c r="G14" s="125"/>
      <c r="H14" s="23">
        <f t="shared" si="0"/>
        <v>0</v>
      </c>
      <c r="I14" s="24" t="str">
        <f t="shared" si="1"/>
        <v>Place</v>
      </c>
      <c r="J14" s="32" t="str">
        <f t="shared" si="2"/>
        <v>è</v>
      </c>
      <c r="K14" s="23">
        <v>4</v>
      </c>
      <c r="L14" s="30"/>
      <c r="M14" s="23" t="str">
        <f t="shared" si="3"/>
        <v>Place</v>
      </c>
      <c r="N14" s="23" t="str">
        <f t="shared" si="4"/>
        <v>Place</v>
      </c>
      <c r="P14" s="31" t="str">
        <f t="shared" si="5"/>
        <v>ê</v>
      </c>
      <c r="R14" s="111">
        <v>4</v>
      </c>
      <c r="T14" s="11">
        <v>4</v>
      </c>
      <c r="U14" s="11" t="s">
        <v>11</v>
      </c>
    </row>
    <row r="15" spans="1:21" s="55" customFormat="1" ht="18.75" customHeight="1" x14ac:dyDescent="0.3">
      <c r="A15" s="106">
        <f t="shared" si="8"/>
        <v>5</v>
      </c>
      <c r="B15" s="26">
        <f t="shared" si="6"/>
        <v>5</v>
      </c>
      <c r="C15" s="110">
        <f t="shared" si="7"/>
        <v>5</v>
      </c>
      <c r="D15" s="49" t="str">
        <f t="array" ref="D15">INDEX('Tournoi jeudi'!A$1:A$81,MAX(IF('Tournoi jeudi'!B$5:B$81+ROW('Tournoi jeudi'!B$5:B$81)/10^3=LARGE('Tournoi jeudi'!B$5:B$81+ROW('Tournoi jeudi'!B$5:B$81)/10^3,ROWS(N$2:N6)),ROW('Tournoi jeudi'!A$5:A$81))))</f>
        <v>Veton</v>
      </c>
      <c r="E15" s="50"/>
      <c r="F15" s="122">
        <f>LARGE('Tournoi jeudi'!B$5:B$81,ROWS(N$2:N6))</f>
        <v>99</v>
      </c>
      <c r="G15" s="123"/>
      <c r="H15" s="51">
        <f t="shared" si="0"/>
        <v>0</v>
      </c>
      <c r="I15" s="52" t="str">
        <f t="shared" si="1"/>
        <v>Place</v>
      </c>
      <c r="J15" s="96" t="str">
        <f t="shared" si="2"/>
        <v>è</v>
      </c>
      <c r="K15" s="51">
        <v>5</v>
      </c>
      <c r="L15" s="54"/>
      <c r="M15" s="51" t="str">
        <f>IF(H15=1,"Place",N15)</f>
        <v>Place</v>
      </c>
      <c r="N15" s="51" t="str">
        <f t="shared" si="4"/>
        <v>Place</v>
      </c>
      <c r="P15" s="56" t="str">
        <f t="shared" si="5"/>
        <v>ê</v>
      </c>
      <c r="R15" s="110">
        <v>5</v>
      </c>
      <c r="T15" s="55">
        <v>5</v>
      </c>
      <c r="U15" s="55" t="s">
        <v>57</v>
      </c>
    </row>
    <row r="16" spans="1:21" s="11" customFormat="1" ht="18.75" customHeight="1" x14ac:dyDescent="0.3">
      <c r="A16" s="106">
        <f t="shared" si="8"/>
        <v>6</v>
      </c>
      <c r="B16" s="26">
        <f t="shared" si="6"/>
        <v>6</v>
      </c>
      <c r="C16" s="111">
        <f t="shared" si="7"/>
        <v>6</v>
      </c>
      <c r="D16" s="13" t="str">
        <f t="array" ref="D16">INDEX('Tournoi jeudi'!A$1:A$81,MAX(IF('Tournoi jeudi'!B$5:B$81+ROW('Tournoi jeudi'!B$5:B$81)/10^3=LARGE('Tournoi jeudi'!B$5:B$81+ROW('Tournoi jeudi'!B$5:B$81)/10^3,ROWS(N$2:N7)),ROW('Tournoi jeudi'!A$5:A$81))))</f>
        <v>Jimmy</v>
      </c>
      <c r="E16" s="20"/>
      <c r="F16" s="120">
        <f>LARGE('Tournoi jeudi'!B$5:B$81,ROWS(N$2:N7))</f>
        <v>89</v>
      </c>
      <c r="G16" s="125"/>
      <c r="H16" s="23">
        <f t="shared" si="0"/>
        <v>0</v>
      </c>
      <c r="I16" s="24" t="str">
        <f t="shared" si="1"/>
        <v>Place</v>
      </c>
      <c r="J16" s="32" t="str">
        <f t="shared" si="2"/>
        <v>è</v>
      </c>
      <c r="K16" s="23">
        <v>6</v>
      </c>
      <c r="L16" s="30"/>
      <c r="M16" s="23" t="str">
        <f t="shared" si="3"/>
        <v>Place</v>
      </c>
      <c r="N16" s="23" t="str">
        <f t="shared" si="4"/>
        <v>Place</v>
      </c>
      <c r="P16" s="31" t="str">
        <f t="shared" si="5"/>
        <v>ê</v>
      </c>
      <c r="R16" s="111">
        <v>6</v>
      </c>
      <c r="T16" s="11">
        <v>6</v>
      </c>
      <c r="U16" s="11" t="s">
        <v>37</v>
      </c>
    </row>
    <row r="17" spans="1:21" s="55" customFormat="1" ht="18" customHeight="1" x14ac:dyDescent="0.3">
      <c r="A17" s="106">
        <f t="shared" si="8"/>
        <v>7</v>
      </c>
      <c r="B17" s="26">
        <f t="shared" si="6"/>
        <v>7</v>
      </c>
      <c r="C17" s="110">
        <f t="shared" si="7"/>
        <v>7</v>
      </c>
      <c r="D17" s="49" t="str">
        <f t="array" ref="D17">INDEX('Tournoi jeudi'!A$1:A$81,MAX(IF('Tournoi jeudi'!B$5:B$81+ROW('Tournoi jeudi'!B$5:B$81)/10^3=LARGE('Tournoi jeudi'!B$5:B$81+ROW('Tournoi jeudi'!B$5:B$81)/10^3,ROWS(N$2:N8)),ROW('Tournoi jeudi'!A$5:A$81))))</f>
        <v>ReptPAPA</v>
      </c>
      <c r="E17" s="50"/>
      <c r="F17" s="122">
        <f>LARGE('Tournoi jeudi'!B$5:B$81,ROWS(N$2:N8))</f>
        <v>81</v>
      </c>
      <c r="G17" s="123"/>
      <c r="H17" s="51">
        <f t="shared" si="0"/>
        <v>0</v>
      </c>
      <c r="I17" s="52" t="str">
        <f t="shared" si="1"/>
        <v>Place</v>
      </c>
      <c r="J17" s="96" t="str">
        <f t="shared" si="2"/>
        <v>è</v>
      </c>
      <c r="K17" s="51">
        <v>7</v>
      </c>
      <c r="L17" s="54"/>
      <c r="M17" s="51" t="str">
        <f t="shared" si="3"/>
        <v>Place</v>
      </c>
      <c r="N17" s="51" t="str">
        <f t="shared" si="4"/>
        <v>Place</v>
      </c>
      <c r="P17" s="56" t="str">
        <f t="shared" si="5"/>
        <v>ê</v>
      </c>
      <c r="R17" s="110">
        <v>7</v>
      </c>
      <c r="T17" s="55">
        <v>7</v>
      </c>
      <c r="U17" s="55" t="s">
        <v>68</v>
      </c>
    </row>
    <row r="18" spans="1:21" s="11" customFormat="1" ht="18.75" customHeight="1" x14ac:dyDescent="0.3">
      <c r="A18" s="106">
        <f t="shared" si="8"/>
        <v>8</v>
      </c>
      <c r="B18" s="26">
        <f t="shared" si="6"/>
        <v>8</v>
      </c>
      <c r="C18" s="111">
        <f t="shared" si="7"/>
        <v>8</v>
      </c>
      <c r="D18" s="13" t="str">
        <f t="array" ref="D18">INDEX('Tournoi jeudi'!A$1:A$81,MAX(IF('Tournoi jeudi'!B$5:B$81+ROW('Tournoi jeudi'!B$5:B$81)/10^3=LARGE('Tournoi jeudi'!B$5:B$81+ROW('Tournoi jeudi'!B$5:B$81)/10^3,ROWS(N$2:N9)),ROW('Tournoi jeudi'!A$5:A$81))))</f>
        <v>Popol</v>
      </c>
      <c r="E18" s="20"/>
      <c r="F18" s="120">
        <f>LARGE('Tournoi jeudi'!B$5:B$81,ROWS(N$2:N9))</f>
        <v>79</v>
      </c>
      <c r="G18" s="125"/>
      <c r="H18" s="23">
        <f t="shared" si="0"/>
        <v>0</v>
      </c>
      <c r="I18" s="24" t="str">
        <f t="shared" si="1"/>
        <v>Place</v>
      </c>
      <c r="J18" s="32" t="str">
        <f t="shared" si="2"/>
        <v>è</v>
      </c>
      <c r="K18" s="23">
        <v>8</v>
      </c>
      <c r="L18" s="30"/>
      <c r="M18" s="23" t="str">
        <f t="shared" si="3"/>
        <v>Place</v>
      </c>
      <c r="N18" s="23" t="str">
        <f t="shared" si="4"/>
        <v>Place</v>
      </c>
      <c r="P18" s="31" t="str">
        <f t="shared" si="5"/>
        <v>ê</v>
      </c>
      <c r="R18" s="111">
        <v>8</v>
      </c>
      <c r="T18" s="11">
        <v>8</v>
      </c>
      <c r="U18" s="11" t="s">
        <v>15</v>
      </c>
    </row>
    <row r="19" spans="1:21" s="55" customFormat="1" ht="19.5" customHeight="1" x14ac:dyDescent="0.3">
      <c r="A19" s="106">
        <f t="shared" si="8"/>
        <v>9</v>
      </c>
      <c r="B19" s="26">
        <f t="shared" si="6"/>
        <v>9</v>
      </c>
      <c r="C19" s="110">
        <f t="shared" si="7"/>
        <v>9</v>
      </c>
      <c r="D19" s="49" t="str">
        <f t="array" ref="D19">INDEX('Tournoi jeudi'!A$1:A$81,MAX(IF('Tournoi jeudi'!B$5:B$81+ROW('Tournoi jeudi'!B$5:B$81)/10^3=LARGE('Tournoi jeudi'!B$5:B$81+ROW('Tournoi jeudi'!B$5:B$81)/10^3,ROWS(N$2:N10)),ROW('Tournoi jeudi'!A$5:A$81))))</f>
        <v>Sebastien</v>
      </c>
      <c r="E19" s="50"/>
      <c r="F19" s="122">
        <f>LARGE('Tournoi jeudi'!B$5:B$81,ROWS(N$2:N10))</f>
        <v>75</v>
      </c>
      <c r="G19" s="124"/>
      <c r="H19" s="51">
        <f t="shared" si="0"/>
        <v>0</v>
      </c>
      <c r="I19" s="52" t="str">
        <f t="shared" si="1"/>
        <v>Place</v>
      </c>
      <c r="J19" s="96" t="str">
        <f t="shared" si="2"/>
        <v>è</v>
      </c>
      <c r="K19" s="51">
        <v>9</v>
      </c>
      <c r="L19" s="54"/>
      <c r="M19" s="51" t="str">
        <f t="shared" si="3"/>
        <v>Place</v>
      </c>
      <c r="N19" s="51" t="str">
        <f t="shared" si="4"/>
        <v>Place</v>
      </c>
      <c r="P19" s="56" t="str">
        <f t="shared" si="5"/>
        <v>ê</v>
      </c>
      <c r="R19" s="110">
        <v>9</v>
      </c>
      <c r="T19" s="55">
        <v>9</v>
      </c>
      <c r="U19" s="55" t="s">
        <v>65</v>
      </c>
    </row>
    <row r="20" spans="1:21" s="11" customFormat="1" ht="19.5" customHeight="1" x14ac:dyDescent="0.3">
      <c r="A20" s="106">
        <f t="shared" si="8"/>
        <v>10</v>
      </c>
      <c r="B20" s="26">
        <f t="shared" si="6"/>
        <v>10</v>
      </c>
      <c r="C20" s="111">
        <f t="shared" si="7"/>
        <v>10</v>
      </c>
      <c r="D20" s="13" t="str">
        <f t="array" ref="D20">INDEX('Tournoi jeudi'!A$1:A$81,MAX(IF('Tournoi jeudi'!B$5:B$81+ROW('Tournoi jeudi'!B$5:B$81)/10^3=LARGE('Tournoi jeudi'!B$5:B$81+ROW('Tournoi jeudi'!B$5:B$81)/10^3,ROWS(N$2:N11)),ROW('Tournoi jeudi'!A$5:A$81))))</f>
        <v>Enzo</v>
      </c>
      <c r="E20" s="20"/>
      <c r="F20" s="120">
        <f>LARGE('Tournoi jeudi'!B$5:B$81,ROWS(N$2:N11))</f>
        <v>72</v>
      </c>
      <c r="G20" s="121"/>
      <c r="H20" s="23">
        <f t="shared" si="0"/>
        <v>0</v>
      </c>
      <c r="I20" s="24" t="str">
        <f t="shared" si="1"/>
        <v>Place</v>
      </c>
      <c r="J20" s="32" t="str">
        <f t="shared" si="2"/>
        <v>è</v>
      </c>
      <c r="K20" s="23">
        <v>10</v>
      </c>
      <c r="L20" s="30"/>
      <c r="M20" s="23" t="str">
        <f t="shared" si="3"/>
        <v>Place</v>
      </c>
      <c r="N20" s="23" t="str">
        <f t="shared" si="4"/>
        <v>Place</v>
      </c>
      <c r="P20" s="31" t="str">
        <f t="shared" si="5"/>
        <v>ê</v>
      </c>
      <c r="R20" s="111">
        <v>10</v>
      </c>
      <c r="T20" s="11">
        <v>10</v>
      </c>
      <c r="U20" s="11" t="s">
        <v>79</v>
      </c>
    </row>
    <row r="21" spans="1:21" s="55" customFormat="1" ht="19.5" customHeight="1" x14ac:dyDescent="0.3">
      <c r="A21" s="106">
        <f t="shared" si="8"/>
        <v>11</v>
      </c>
      <c r="B21" s="26">
        <f t="shared" si="6"/>
        <v>11</v>
      </c>
      <c r="C21" s="110">
        <f t="shared" si="7"/>
        <v>11</v>
      </c>
      <c r="D21" s="49" t="str">
        <f t="array" ref="D21">INDEX('Tournoi jeudi'!A$1:A$81,MAX(IF('Tournoi jeudi'!B$5:B$81+ROW('Tournoi jeudi'!B$5:B$81)/10^3=LARGE('Tournoi jeudi'!B$5:B$81+ROW('Tournoi jeudi'!B$5:B$81)/10^3,ROWS(N$2:N12)),ROW('Tournoi jeudi'!A$5:A$81))))</f>
        <v>Patrice</v>
      </c>
      <c r="E21" s="50"/>
      <c r="F21" s="122">
        <f>LARGE('Tournoi jeudi'!B$5:B$81,ROWS(N$2:N12))</f>
        <v>66</v>
      </c>
      <c r="G21" s="124"/>
      <c r="H21" s="51">
        <f t="shared" si="0"/>
        <v>0</v>
      </c>
      <c r="I21" s="52" t="str">
        <f t="shared" si="1"/>
        <v>Place</v>
      </c>
      <c r="J21" s="96" t="str">
        <f t="shared" si="2"/>
        <v>è</v>
      </c>
      <c r="K21" s="51">
        <v>11</v>
      </c>
      <c r="L21" s="54"/>
      <c r="M21" s="51" t="str">
        <f t="shared" si="3"/>
        <v>Place</v>
      </c>
      <c r="N21" s="51" t="str">
        <f t="shared" si="4"/>
        <v>Place</v>
      </c>
      <c r="P21" s="56" t="str">
        <f t="shared" si="5"/>
        <v>ê</v>
      </c>
      <c r="R21" s="110">
        <v>11</v>
      </c>
      <c r="T21" s="55">
        <v>11</v>
      </c>
      <c r="U21" s="55" t="s">
        <v>22</v>
      </c>
    </row>
    <row r="22" spans="1:21" s="11" customFormat="1" ht="19.5" customHeight="1" x14ac:dyDescent="0.3">
      <c r="A22" s="106">
        <f t="shared" si="8"/>
        <v>12</v>
      </c>
      <c r="B22" s="26">
        <f t="shared" si="6"/>
        <v>12</v>
      </c>
      <c r="C22" s="111">
        <f t="shared" si="7"/>
        <v>12</v>
      </c>
      <c r="D22" s="13" t="str">
        <f t="array" ref="D22">INDEX('Tournoi jeudi'!A$1:A$81,MAX(IF('Tournoi jeudi'!B$5:B$81+ROW('Tournoi jeudi'!B$5:B$81)/10^3=LARGE('Tournoi jeudi'!B$5:B$81+ROW('Tournoi jeudi'!B$5:B$81)/10^3,ROWS(N$2:N13)),ROW('Tournoi jeudi'!A$5:A$81))))</f>
        <v>Jocelyn</v>
      </c>
      <c r="E22" s="20"/>
      <c r="F22" s="120">
        <f>LARGE('Tournoi jeudi'!B$5:B$81,ROWS(N$2:N13))</f>
        <v>63</v>
      </c>
      <c r="G22" s="121"/>
      <c r="H22" s="23">
        <f t="shared" si="0"/>
        <v>0</v>
      </c>
      <c r="I22" s="24" t="str">
        <f t="shared" si="1"/>
        <v>Place</v>
      </c>
      <c r="J22" s="32" t="str">
        <f t="shared" si="2"/>
        <v>è</v>
      </c>
      <c r="K22" s="23">
        <v>12</v>
      </c>
      <c r="L22" s="30"/>
      <c r="M22" s="23" t="str">
        <f t="shared" si="3"/>
        <v>Place</v>
      </c>
      <c r="N22" s="23" t="str">
        <f t="shared" si="4"/>
        <v>Place</v>
      </c>
      <c r="P22" s="31" t="str">
        <f t="shared" si="5"/>
        <v>ê</v>
      </c>
      <c r="R22" s="111">
        <v>12</v>
      </c>
      <c r="T22" s="11">
        <v>12</v>
      </c>
      <c r="U22" s="11" t="s">
        <v>90</v>
      </c>
    </row>
    <row r="23" spans="1:21" s="55" customFormat="1" ht="18.75" customHeight="1" x14ac:dyDescent="0.3">
      <c r="A23" s="106">
        <f t="shared" si="8"/>
        <v>13</v>
      </c>
      <c r="B23" s="26">
        <f t="shared" si="6"/>
        <v>13</v>
      </c>
      <c r="C23" s="110">
        <f t="shared" si="7"/>
        <v>13</v>
      </c>
      <c r="D23" s="49" t="str">
        <f t="array" ref="D23">INDEX('Tournoi jeudi'!A$1:A$81,MAX(IF('Tournoi jeudi'!B$5:B$81+ROW('Tournoi jeudi'!B$5:B$81)/10^3=LARGE('Tournoi jeudi'!B$5:B$81+ROW('Tournoi jeudi'!B$5:B$81)/10^3,ROWS(N$2:N14)),ROW('Tournoi jeudi'!A$5:A$81))))</f>
        <v>Fred</v>
      </c>
      <c r="E23" s="50"/>
      <c r="F23" s="122">
        <f>LARGE('Tournoi jeudi'!B$5:B$81,ROWS(N$2:N14))</f>
        <v>61</v>
      </c>
      <c r="G23" s="124"/>
      <c r="H23" s="51">
        <f t="shared" si="0"/>
        <v>0</v>
      </c>
      <c r="I23" s="52" t="str">
        <f t="shared" si="1"/>
        <v>Place</v>
      </c>
      <c r="J23" s="96" t="str">
        <f t="shared" si="2"/>
        <v>è</v>
      </c>
      <c r="K23" s="51">
        <v>13</v>
      </c>
      <c r="L23" s="54"/>
      <c r="M23" s="51" t="str">
        <f t="shared" si="3"/>
        <v>Place</v>
      </c>
      <c r="N23" s="51" t="str">
        <f t="shared" si="4"/>
        <v>Place</v>
      </c>
      <c r="P23" s="56" t="str">
        <f t="shared" si="5"/>
        <v>ê</v>
      </c>
      <c r="R23" s="110">
        <v>13</v>
      </c>
      <c r="T23" s="55">
        <v>13</v>
      </c>
      <c r="U23" s="55" t="s">
        <v>56</v>
      </c>
    </row>
    <row r="24" spans="1:21" s="55" customFormat="1" ht="18.75" customHeight="1" x14ac:dyDescent="0.3">
      <c r="A24" s="106">
        <f t="shared" si="8"/>
        <v>13</v>
      </c>
      <c r="B24" s="26">
        <f t="shared" si="6"/>
        <v>13</v>
      </c>
      <c r="C24" s="110">
        <f t="shared" si="7"/>
        <v>13</v>
      </c>
      <c r="D24" s="49" t="str">
        <f t="array" ref="D24">INDEX('Tournoi jeudi'!A$1:A$81,MAX(IF('Tournoi jeudi'!B$5:B$81+ROW('Tournoi jeudi'!B$5:B$81)/10^3=LARGE('Tournoi jeudi'!B$5:B$81+ROW('Tournoi jeudi'!B$5:B$81)/10^3,ROWS(N$2:N15)),ROW('Tournoi jeudi'!A$5:A$81))))</f>
        <v>Robin-HG</v>
      </c>
      <c r="E24" s="50"/>
      <c r="F24" s="122">
        <f>LARGE('Tournoi jeudi'!B$5:B$81,ROWS(N$2:N15))</f>
        <v>61</v>
      </c>
      <c r="G24" s="124"/>
      <c r="H24" s="51">
        <f t="shared" si="0"/>
        <v>0</v>
      </c>
      <c r="I24" s="52" t="str">
        <f t="shared" si="1"/>
        <v>Place</v>
      </c>
      <c r="J24" s="96" t="str">
        <f t="shared" si="2"/>
        <v>è</v>
      </c>
      <c r="K24" s="51">
        <v>13</v>
      </c>
      <c r="L24" s="54"/>
      <c r="M24" s="51" t="str">
        <f t="shared" si="3"/>
        <v>Place</v>
      </c>
      <c r="N24" s="51" t="str">
        <f t="shared" si="4"/>
        <v>Place</v>
      </c>
      <c r="P24" s="56" t="str">
        <f t="shared" si="5"/>
        <v>ê</v>
      </c>
      <c r="R24" s="110">
        <v>14</v>
      </c>
      <c r="T24" s="55">
        <v>13</v>
      </c>
      <c r="U24" s="55" t="s">
        <v>8</v>
      </c>
    </row>
    <row r="25" spans="1:21" s="11" customFormat="1" ht="18.75" customHeight="1" x14ac:dyDescent="0.3">
      <c r="A25" s="106">
        <f t="shared" si="8"/>
        <v>15</v>
      </c>
      <c r="B25" s="26">
        <f t="shared" si="6"/>
        <v>15</v>
      </c>
      <c r="C25" s="111">
        <f t="shared" si="7"/>
        <v>15</v>
      </c>
      <c r="D25" s="13" t="str">
        <f t="array" ref="D25">INDEX('Tournoi jeudi'!A$1:A$81,MAX(IF('Tournoi jeudi'!B$5:B$81+ROW('Tournoi jeudi'!B$5:B$81)/10^3=LARGE('Tournoi jeudi'!B$5:B$81+ROW('Tournoi jeudi'!B$5:B$81)/10^3,ROWS(N$2:N16)),ROW('Tournoi jeudi'!A$5:A$81))))</f>
        <v>Mika</v>
      </c>
      <c r="E25" s="20"/>
      <c r="F25" s="120">
        <f>LARGE('Tournoi jeudi'!B$5:B$81,ROWS(N$2:N16))</f>
        <v>52</v>
      </c>
      <c r="G25" s="121"/>
      <c r="H25" s="23">
        <f t="shared" si="0"/>
        <v>0</v>
      </c>
      <c r="I25" s="24" t="str">
        <f t="shared" si="1"/>
        <v>Place</v>
      </c>
      <c r="J25" s="32" t="str">
        <f t="shared" si="2"/>
        <v>è</v>
      </c>
      <c r="K25" s="23">
        <v>15</v>
      </c>
      <c r="L25" s="30"/>
      <c r="M25" s="23" t="str">
        <f t="shared" si="3"/>
        <v>Place</v>
      </c>
      <c r="N25" s="23" t="str">
        <f t="shared" si="4"/>
        <v>Place</v>
      </c>
      <c r="P25" s="31" t="str">
        <f t="shared" si="5"/>
        <v>ê</v>
      </c>
      <c r="R25" s="111">
        <v>15</v>
      </c>
      <c r="T25" s="11">
        <v>15</v>
      </c>
      <c r="U25" s="11" t="s">
        <v>48</v>
      </c>
    </row>
    <row r="26" spans="1:21" s="11" customFormat="1" ht="18.75" customHeight="1" x14ac:dyDescent="0.3">
      <c r="A26" s="106">
        <f t="shared" si="8"/>
        <v>15</v>
      </c>
      <c r="B26" s="26">
        <f t="shared" si="6"/>
        <v>15</v>
      </c>
      <c r="C26" s="111">
        <f t="shared" si="7"/>
        <v>15</v>
      </c>
      <c r="D26" s="13" t="str">
        <f t="array" ref="D26">INDEX('Tournoi jeudi'!A$1:A$81,MAX(IF('Tournoi jeudi'!B$5:B$81+ROW('Tournoi jeudi'!B$5:B$81)/10^3=LARGE('Tournoi jeudi'!B$5:B$81+ROW('Tournoi jeudi'!B$5:B$81)/10^3,ROWS(N$2:N17)),ROW('Tournoi jeudi'!A$5:A$81))))</f>
        <v>Philou</v>
      </c>
      <c r="E26" s="20"/>
      <c r="F26" s="120">
        <f>LARGE('Tournoi jeudi'!B$5:B$81,ROWS(N$2:N17))</f>
        <v>52</v>
      </c>
      <c r="G26" s="125"/>
      <c r="H26" s="23">
        <f t="shared" si="0"/>
        <v>0</v>
      </c>
      <c r="I26" s="24" t="str">
        <f t="shared" si="1"/>
        <v>Place</v>
      </c>
      <c r="J26" s="32" t="str">
        <f t="shared" si="2"/>
        <v>è</v>
      </c>
      <c r="K26" s="23">
        <v>15</v>
      </c>
      <c r="L26" s="30"/>
      <c r="M26" s="23" t="str">
        <f t="shared" si="3"/>
        <v>Place</v>
      </c>
      <c r="N26" s="23" t="str">
        <f t="shared" si="4"/>
        <v>Place</v>
      </c>
      <c r="P26" s="31" t="str">
        <f t="shared" si="5"/>
        <v>ê</v>
      </c>
      <c r="R26" s="111">
        <v>16</v>
      </c>
      <c r="T26" s="11">
        <v>15</v>
      </c>
      <c r="U26" s="11" t="s">
        <v>69</v>
      </c>
    </row>
    <row r="27" spans="1:21" s="55" customFormat="1" ht="19.5" customHeight="1" x14ac:dyDescent="0.3">
      <c r="A27" s="106">
        <f t="shared" si="8"/>
        <v>17</v>
      </c>
      <c r="B27" s="26">
        <f t="shared" si="6"/>
        <v>17</v>
      </c>
      <c r="C27" s="110">
        <f t="shared" si="7"/>
        <v>17</v>
      </c>
      <c r="D27" s="49" t="str">
        <f t="array" ref="D27">INDEX('Tournoi jeudi'!A$1:A$81,MAX(IF('Tournoi jeudi'!B$5:B$81+ROW('Tournoi jeudi'!B$5:B$81)/10^3=LARGE('Tournoi jeudi'!B$5:B$81+ROW('Tournoi jeudi'!B$5:B$81)/10^3,ROWS(N$2:N18)),ROW('Tournoi jeudi'!A$5:A$81))))</f>
        <v>Coin-Coin</v>
      </c>
      <c r="E27" s="50"/>
      <c r="F27" s="122">
        <f>LARGE('Tournoi jeudi'!B$5:B$81,ROWS(N$2:N18))</f>
        <v>49</v>
      </c>
      <c r="G27" s="124"/>
      <c r="H27" s="51">
        <f t="shared" si="0"/>
        <v>0</v>
      </c>
      <c r="I27" s="52" t="str">
        <f t="shared" si="1"/>
        <v>Place</v>
      </c>
      <c r="J27" s="96" t="str">
        <f t="shared" si="2"/>
        <v>è</v>
      </c>
      <c r="K27" s="51">
        <v>17</v>
      </c>
      <c r="L27" s="54"/>
      <c r="M27" s="51" t="str">
        <f t="shared" si="3"/>
        <v>Place</v>
      </c>
      <c r="N27" s="51" t="str">
        <f t="shared" si="4"/>
        <v>Place</v>
      </c>
      <c r="P27" s="56" t="str">
        <f t="shared" si="5"/>
        <v>ê</v>
      </c>
      <c r="R27" s="110">
        <v>17</v>
      </c>
      <c r="T27" s="55">
        <v>17</v>
      </c>
      <c r="U27" s="55" t="s">
        <v>47</v>
      </c>
    </row>
    <row r="28" spans="1:21" s="11" customFormat="1" ht="19.5" customHeight="1" x14ac:dyDescent="0.3">
      <c r="A28" s="106">
        <f t="shared" si="8"/>
        <v>18</v>
      </c>
      <c r="B28" s="26">
        <f t="shared" si="6"/>
        <v>18</v>
      </c>
      <c r="C28" s="111">
        <f t="shared" si="7"/>
        <v>18</v>
      </c>
      <c r="D28" s="13" t="str">
        <f t="array" ref="D28">INDEX('Tournoi jeudi'!A$1:A$81,MAX(IF('Tournoi jeudi'!B$5:B$81+ROW('Tournoi jeudi'!B$5:B$81)/10^3=LARGE('Tournoi jeudi'!B$5:B$81+ROW('Tournoi jeudi'!B$5:B$81)/10^3,ROWS(N$2:N19)),ROW('Tournoi jeudi'!A$5:A$81))))</f>
        <v>Kevinpro</v>
      </c>
      <c r="E28" s="20"/>
      <c r="F28" s="120">
        <f>LARGE('Tournoi jeudi'!B$5:B$81,ROWS(N$2:N19))</f>
        <v>48</v>
      </c>
      <c r="G28" s="121"/>
      <c r="H28" s="23">
        <f t="shared" si="0"/>
        <v>0</v>
      </c>
      <c r="I28" s="24" t="str">
        <f t="shared" si="1"/>
        <v>Place</v>
      </c>
      <c r="J28" s="32" t="str">
        <f t="shared" si="2"/>
        <v>è</v>
      </c>
      <c r="K28" s="23">
        <v>18</v>
      </c>
      <c r="L28" s="30"/>
      <c r="M28" s="23" t="str">
        <f t="shared" si="3"/>
        <v>Place</v>
      </c>
      <c r="N28" s="23" t="str">
        <f t="shared" si="4"/>
        <v>Place</v>
      </c>
      <c r="P28" s="31" t="str">
        <f t="shared" si="5"/>
        <v>ê</v>
      </c>
      <c r="R28" s="111">
        <v>18</v>
      </c>
      <c r="T28" s="11">
        <v>18</v>
      </c>
      <c r="U28" s="11" t="s">
        <v>50</v>
      </c>
    </row>
    <row r="29" spans="1:21" s="55" customFormat="1" ht="19.5" customHeight="1" x14ac:dyDescent="0.3">
      <c r="A29" s="106">
        <f t="shared" si="8"/>
        <v>19</v>
      </c>
      <c r="B29" s="26">
        <f t="shared" si="6"/>
        <v>19</v>
      </c>
      <c r="C29" s="110">
        <f t="shared" si="7"/>
        <v>19</v>
      </c>
      <c r="D29" s="49" t="str">
        <f t="array" ref="D29">INDEX('Tournoi jeudi'!A$1:A$81,MAX(IF('Tournoi jeudi'!B$5:B$81+ROW('Tournoi jeudi'!B$5:B$81)/10^3=LARGE('Tournoi jeudi'!B$5:B$81+ROW('Tournoi jeudi'!B$5:B$81)/10^3,ROWS(N$2:N20)),ROW('Tournoi jeudi'!A$5:A$81))))</f>
        <v>Kenny</v>
      </c>
      <c r="E29" s="50"/>
      <c r="F29" s="122">
        <f>LARGE('Tournoi jeudi'!B$5:B$81,ROWS(N$2:N20))</f>
        <v>45</v>
      </c>
      <c r="G29" s="124"/>
      <c r="H29" s="51">
        <f t="shared" si="0"/>
        <v>0</v>
      </c>
      <c r="I29" s="52" t="str">
        <f t="shared" si="1"/>
        <v>Place</v>
      </c>
      <c r="J29" s="96" t="str">
        <f t="shared" si="2"/>
        <v>è</v>
      </c>
      <c r="K29" s="51">
        <v>19</v>
      </c>
      <c r="L29" s="54"/>
      <c r="M29" s="51" t="str">
        <f t="shared" si="3"/>
        <v>Place</v>
      </c>
      <c r="N29" s="51" t="str">
        <f t="shared" si="4"/>
        <v>Place</v>
      </c>
      <c r="P29" s="56" t="str">
        <f t="shared" si="5"/>
        <v>ê</v>
      </c>
      <c r="R29" s="110">
        <v>19</v>
      </c>
      <c r="T29" s="55">
        <v>19</v>
      </c>
      <c r="U29" s="55" t="s">
        <v>61</v>
      </c>
    </row>
    <row r="30" spans="1:21" s="11" customFormat="1" ht="19.5" customHeight="1" x14ac:dyDescent="0.3">
      <c r="A30" s="106">
        <f t="shared" si="8"/>
        <v>20</v>
      </c>
      <c r="B30" s="26">
        <f t="shared" si="6"/>
        <v>20</v>
      </c>
      <c r="C30" s="111">
        <f t="shared" si="7"/>
        <v>20</v>
      </c>
      <c r="D30" s="13" t="str">
        <f t="array" ref="D30">INDEX('Tournoi jeudi'!A$1:A$81,MAX(IF('Tournoi jeudi'!B$5:B$81+ROW('Tournoi jeudi'!B$5:B$81)/10^3=LARGE('Tournoi jeudi'!B$5:B$81+ROW('Tournoi jeudi'!B$5:B$81)/10^3,ROWS(N$2:N21)),ROW('Tournoi jeudi'!A$5:A$81))))</f>
        <v>Pascal</v>
      </c>
      <c r="E30" s="20"/>
      <c r="F30" s="120">
        <f>LARGE('Tournoi jeudi'!B$5:B$81,ROWS(N$2:N21))</f>
        <v>44</v>
      </c>
      <c r="G30" s="121"/>
      <c r="H30" s="23">
        <f t="shared" si="0"/>
        <v>0</v>
      </c>
      <c r="I30" s="24" t="str">
        <f t="shared" si="1"/>
        <v>Place</v>
      </c>
      <c r="J30" s="32" t="str">
        <f t="shared" si="2"/>
        <v>è</v>
      </c>
      <c r="K30" s="23">
        <v>20</v>
      </c>
      <c r="L30" s="30"/>
      <c r="M30" s="23" t="str">
        <f t="shared" si="3"/>
        <v>Place</v>
      </c>
      <c r="N30" s="23" t="str">
        <f t="shared" si="4"/>
        <v>Place</v>
      </c>
      <c r="P30" s="31" t="str">
        <f t="shared" si="5"/>
        <v>ê</v>
      </c>
      <c r="R30" s="111">
        <v>20</v>
      </c>
      <c r="T30" s="11">
        <v>20</v>
      </c>
      <c r="U30" s="11" t="s">
        <v>53</v>
      </c>
    </row>
    <row r="31" spans="1:21" s="55" customFormat="1" ht="18.75" customHeight="1" x14ac:dyDescent="0.3">
      <c r="A31" s="106">
        <f t="shared" si="8"/>
        <v>21</v>
      </c>
      <c r="B31" s="26">
        <f t="shared" si="6"/>
        <v>21</v>
      </c>
      <c r="C31" s="110">
        <f t="shared" si="7"/>
        <v>21</v>
      </c>
      <c r="D31" s="49" t="str">
        <f t="array" ref="D31">INDEX('Tournoi jeudi'!A$1:A$81,MAX(IF('Tournoi jeudi'!B$5:B$81+ROW('Tournoi jeudi'!B$5:B$81)/10^3=LARGE('Tournoi jeudi'!B$5:B$81+ROW('Tournoi jeudi'!B$5:B$81)/10^3,ROWS(N$2:N22)),ROW('Tournoi jeudi'!A$5:A$81))))</f>
        <v>Chat des Bois</v>
      </c>
      <c r="E31" s="50"/>
      <c r="F31" s="122">
        <f>LARGE('Tournoi jeudi'!B$5:B$81,ROWS(N$2:N22))</f>
        <v>39</v>
      </c>
      <c r="G31" s="124"/>
      <c r="H31" s="51">
        <f t="shared" si="0"/>
        <v>0</v>
      </c>
      <c r="I31" s="52" t="str">
        <f t="shared" si="1"/>
        <v>Place</v>
      </c>
      <c r="J31" s="96" t="str">
        <f t="shared" si="2"/>
        <v>è</v>
      </c>
      <c r="K31" s="51">
        <v>21</v>
      </c>
      <c r="L31" s="54"/>
      <c r="M31" s="51" t="str">
        <f t="shared" si="3"/>
        <v>Place</v>
      </c>
      <c r="N31" s="51" t="str">
        <f t="shared" si="4"/>
        <v>Place</v>
      </c>
      <c r="P31" s="56" t="str">
        <f t="shared" si="5"/>
        <v>ê</v>
      </c>
      <c r="R31" s="110">
        <v>21</v>
      </c>
      <c r="T31" s="55">
        <v>21</v>
      </c>
      <c r="U31" s="55" t="s">
        <v>16</v>
      </c>
    </row>
    <row r="32" spans="1:21" s="11" customFormat="1" ht="18.75" customHeight="1" x14ac:dyDescent="0.3">
      <c r="A32" s="106">
        <f t="shared" si="8"/>
        <v>22</v>
      </c>
      <c r="B32" s="26">
        <f t="shared" si="6"/>
        <v>22</v>
      </c>
      <c r="C32" s="111">
        <f t="shared" si="7"/>
        <v>22</v>
      </c>
      <c r="D32" s="13" t="str">
        <f t="array" ref="D32">INDEX('Tournoi jeudi'!A$1:A$81,MAX(IF('Tournoi jeudi'!B$5:B$81+ROW('Tournoi jeudi'!B$5:B$81)/10^3=LARGE('Tournoi jeudi'!B$5:B$81+ROW('Tournoi jeudi'!B$5:B$81)/10^3,ROWS(N$2:N23)),ROW('Tournoi jeudi'!A$5:A$81))))</f>
        <v>Christophe</v>
      </c>
      <c r="E32" s="20"/>
      <c r="F32" s="120">
        <f>LARGE('Tournoi jeudi'!B$5:B$81,ROWS(N$2:N23))</f>
        <v>38</v>
      </c>
      <c r="G32" s="121"/>
      <c r="H32" s="23">
        <f t="shared" si="0"/>
        <v>0</v>
      </c>
      <c r="I32" s="24" t="str">
        <f t="shared" si="1"/>
        <v>Place</v>
      </c>
      <c r="J32" s="32" t="str">
        <f t="shared" si="2"/>
        <v>è</v>
      </c>
      <c r="K32" s="23">
        <v>22</v>
      </c>
      <c r="L32" s="30"/>
      <c r="M32" s="23" t="str">
        <f t="shared" si="3"/>
        <v>Place</v>
      </c>
      <c r="N32" s="23" t="str">
        <f t="shared" si="4"/>
        <v>Place</v>
      </c>
      <c r="P32" s="31" t="str">
        <f t="shared" si="5"/>
        <v>ê</v>
      </c>
      <c r="R32" s="111">
        <v>22</v>
      </c>
      <c r="T32" s="11">
        <v>22</v>
      </c>
      <c r="U32" s="11" t="s">
        <v>82</v>
      </c>
    </row>
    <row r="33" spans="1:21" s="11" customFormat="1" ht="18.75" customHeight="1" x14ac:dyDescent="0.3">
      <c r="A33" s="106">
        <f t="shared" si="8"/>
        <v>22</v>
      </c>
      <c r="B33" s="26">
        <f t="shared" si="6"/>
        <v>22</v>
      </c>
      <c r="C33" s="111">
        <f t="shared" si="7"/>
        <v>22</v>
      </c>
      <c r="D33" s="13" t="str">
        <f t="array" ref="D33">INDEX('Tournoi jeudi'!A$1:A$81,MAX(IF('Tournoi jeudi'!B$5:B$81+ROW('Tournoi jeudi'!B$5:B$81)/10^3=LARGE('Tournoi jeudi'!B$5:B$81+ROW('Tournoi jeudi'!B$5:B$81)/10^3,ROWS(N$2:N24)),ROW('Tournoi jeudi'!A$5:A$81))))</f>
        <v>Fab</v>
      </c>
      <c r="E33" s="20"/>
      <c r="F33" s="120">
        <f>LARGE('Tournoi jeudi'!B$5:B$81,ROWS(N$2:N24))</f>
        <v>38</v>
      </c>
      <c r="G33" s="125"/>
      <c r="H33" s="23">
        <f t="shared" si="0"/>
        <v>0</v>
      </c>
      <c r="I33" s="24" t="str">
        <f t="shared" si="1"/>
        <v>Place</v>
      </c>
      <c r="J33" s="32" t="str">
        <f t="shared" si="2"/>
        <v>è</v>
      </c>
      <c r="K33" s="23">
        <v>22</v>
      </c>
      <c r="L33" s="30"/>
      <c r="M33" s="23" t="str">
        <f t="shared" si="3"/>
        <v>Place</v>
      </c>
      <c r="N33" s="23" t="str">
        <f t="shared" si="4"/>
        <v>Place</v>
      </c>
      <c r="P33" s="31" t="str">
        <f t="shared" si="5"/>
        <v>ê</v>
      </c>
      <c r="R33" s="111">
        <v>23</v>
      </c>
      <c r="T33" s="11">
        <v>22</v>
      </c>
      <c r="U33" s="11" t="s">
        <v>6</v>
      </c>
    </row>
    <row r="34" spans="1:21" s="55" customFormat="1" ht="18.75" customHeight="1" x14ac:dyDescent="0.3">
      <c r="A34" s="106">
        <f t="shared" si="8"/>
        <v>24</v>
      </c>
      <c r="B34" s="26">
        <f t="shared" si="6"/>
        <v>24</v>
      </c>
      <c r="C34" s="110">
        <f t="shared" si="7"/>
        <v>24</v>
      </c>
      <c r="D34" s="49" t="str">
        <f t="array" ref="D34">INDEX('Tournoi jeudi'!A$1:A$81,MAX(IF('Tournoi jeudi'!B$5:B$81+ROW('Tournoi jeudi'!B$5:B$81)/10^3=LARGE('Tournoi jeudi'!B$5:B$81+ROW('Tournoi jeudi'!B$5:B$81)/10^3,ROWS(N$2:N25)),ROW('Tournoi jeudi'!A$5:A$81))))</f>
        <v>Treabice</v>
      </c>
      <c r="E34" s="50"/>
      <c r="F34" s="122">
        <f>LARGE('Tournoi jeudi'!B$5:B$81,ROWS(N$2:N25))</f>
        <v>36</v>
      </c>
      <c r="G34" s="124"/>
      <c r="H34" s="51">
        <f t="shared" si="0"/>
        <v>0</v>
      </c>
      <c r="I34" s="52" t="str">
        <f t="shared" si="1"/>
        <v>Place</v>
      </c>
      <c r="J34" s="96" t="str">
        <f t="shared" si="2"/>
        <v>è</v>
      </c>
      <c r="K34" s="51">
        <v>24</v>
      </c>
      <c r="L34" s="54"/>
      <c r="M34" s="51" t="str">
        <f t="shared" si="3"/>
        <v>Place</v>
      </c>
      <c r="N34" s="51" t="str">
        <f t="shared" si="4"/>
        <v>Place</v>
      </c>
      <c r="P34" s="56" t="str">
        <f t="shared" si="5"/>
        <v>ê</v>
      </c>
      <c r="R34" s="110">
        <v>24</v>
      </c>
      <c r="T34" s="55">
        <v>24</v>
      </c>
      <c r="U34" s="55" t="s">
        <v>26</v>
      </c>
    </row>
    <row r="35" spans="1:21" s="11" customFormat="1" ht="23.25" x14ac:dyDescent="0.3">
      <c r="A35" s="106">
        <f t="shared" si="8"/>
        <v>25</v>
      </c>
      <c r="B35" s="26">
        <f t="shared" si="6"/>
        <v>25</v>
      </c>
      <c r="C35" s="111">
        <f t="shared" si="7"/>
        <v>25</v>
      </c>
      <c r="D35" s="13" t="str">
        <f t="array" ref="D35">INDEX('Tournoi jeudi'!A$1:A$81,MAX(IF('Tournoi jeudi'!B$5:B$81+ROW('Tournoi jeudi'!B$5:B$81)/10^3=LARGE('Tournoi jeudi'!B$5:B$81+ROW('Tournoi jeudi'!B$5:B$81)/10^3,ROWS(N$2:N26)),ROW('Tournoi jeudi'!A$5:A$81))))</f>
        <v>Michel</v>
      </c>
      <c r="E35" s="20"/>
      <c r="F35" s="120">
        <f>LARGE('Tournoi jeudi'!B$5:B$81,ROWS(N$2:N26))</f>
        <v>35</v>
      </c>
      <c r="G35" s="125"/>
      <c r="H35" s="23">
        <f t="shared" si="0"/>
        <v>0</v>
      </c>
      <c r="I35" s="24" t="str">
        <f t="shared" si="1"/>
        <v>Place</v>
      </c>
      <c r="J35" s="32" t="str">
        <f t="shared" si="2"/>
        <v>è</v>
      </c>
      <c r="K35" s="23">
        <v>25</v>
      </c>
      <c r="L35" s="30"/>
      <c r="M35" s="23" t="str">
        <f t="shared" si="3"/>
        <v>Place</v>
      </c>
      <c r="N35" s="23" t="str">
        <f t="shared" si="4"/>
        <v>Place</v>
      </c>
      <c r="P35" s="31" t="str">
        <f t="shared" si="5"/>
        <v>ê</v>
      </c>
      <c r="R35" s="111">
        <v>25</v>
      </c>
      <c r="T35" s="11">
        <v>25</v>
      </c>
      <c r="U35" s="11" t="s">
        <v>71</v>
      </c>
    </row>
    <row r="36" spans="1:21" s="55" customFormat="1" ht="19.5" customHeight="1" x14ac:dyDescent="0.3">
      <c r="A36" s="106">
        <f t="shared" si="8"/>
        <v>26</v>
      </c>
      <c r="B36" s="26">
        <f t="shared" si="6"/>
        <v>26</v>
      </c>
      <c r="C36" s="110">
        <f t="shared" si="7"/>
        <v>26</v>
      </c>
      <c r="D36" s="49" t="str">
        <f t="array" ref="D36">INDEX('Tournoi jeudi'!A$1:A$81,MAX(IF('Tournoi jeudi'!B$5:B$81+ROW('Tournoi jeudi'!B$5:B$81)/10^3=LARGE('Tournoi jeudi'!B$5:B$81+ROW('Tournoi jeudi'!B$5:B$81)/10^3,ROWS(N$2:N27)),ROW('Tournoi jeudi'!A$5:A$81))))</f>
        <v>Cameleon74</v>
      </c>
      <c r="E36" s="50"/>
      <c r="F36" s="122">
        <f>LARGE('Tournoi jeudi'!B$5:B$81,ROWS(N$2:N27))</f>
        <v>33</v>
      </c>
      <c r="G36" s="123"/>
      <c r="H36" s="51">
        <f t="shared" si="0"/>
        <v>0</v>
      </c>
      <c r="I36" s="52" t="str">
        <f t="shared" si="1"/>
        <v>Place</v>
      </c>
      <c r="J36" s="96" t="str">
        <f t="shared" si="2"/>
        <v>è</v>
      </c>
      <c r="K36" s="51">
        <v>26</v>
      </c>
      <c r="L36" s="54"/>
      <c r="M36" s="51" t="str">
        <f t="shared" si="3"/>
        <v>Place</v>
      </c>
      <c r="N36" s="51" t="str">
        <f t="shared" si="4"/>
        <v>Place</v>
      </c>
      <c r="P36" s="56" t="str">
        <f t="shared" si="5"/>
        <v>ê</v>
      </c>
      <c r="R36" s="110">
        <v>26</v>
      </c>
      <c r="T36" s="55">
        <v>26</v>
      </c>
      <c r="U36" s="55" t="s">
        <v>85</v>
      </c>
    </row>
    <row r="37" spans="1:21" s="11" customFormat="1" ht="19.5" customHeight="1" x14ac:dyDescent="0.3">
      <c r="A37" s="106">
        <f t="shared" si="8"/>
        <v>27</v>
      </c>
      <c r="B37" s="26">
        <f t="shared" si="6"/>
        <v>27</v>
      </c>
      <c r="C37" s="111">
        <f t="shared" si="7"/>
        <v>27</v>
      </c>
      <c r="D37" s="13" t="str">
        <f t="array" ref="D37">INDEX('Tournoi jeudi'!A$1:A$81,MAX(IF('Tournoi jeudi'!B$5:B$81+ROW('Tournoi jeudi'!B$5:B$81)/10^3=LARGE('Tournoi jeudi'!B$5:B$81+ROW('Tournoi jeudi'!B$5:B$81)/10^3,ROWS(N$2:N28)),ROW('Tournoi jeudi'!A$5:A$81))))</f>
        <v>Emmanuel</v>
      </c>
      <c r="E37" s="20"/>
      <c r="F37" s="120">
        <f>LARGE('Tournoi jeudi'!B$5:B$81,ROWS(N$2:N28))</f>
        <v>31</v>
      </c>
      <c r="G37" s="125"/>
      <c r="H37" s="23">
        <f t="shared" si="0"/>
        <v>0</v>
      </c>
      <c r="I37" s="24" t="str">
        <f t="shared" si="1"/>
        <v>Place</v>
      </c>
      <c r="J37" s="32" t="str">
        <f t="shared" si="2"/>
        <v>è</v>
      </c>
      <c r="K37" s="23">
        <v>27</v>
      </c>
      <c r="L37" s="30"/>
      <c r="M37" s="23" t="str">
        <f t="shared" si="3"/>
        <v>Place</v>
      </c>
      <c r="N37" s="23" t="str">
        <f t="shared" si="4"/>
        <v>Place</v>
      </c>
      <c r="P37" s="31" t="str">
        <f t="shared" si="5"/>
        <v>ê</v>
      </c>
      <c r="R37" s="111">
        <v>27</v>
      </c>
      <c r="T37" s="11">
        <v>27</v>
      </c>
      <c r="U37" s="11" t="s">
        <v>42</v>
      </c>
    </row>
    <row r="38" spans="1:21" s="11" customFormat="1" ht="19.5" customHeight="1" x14ac:dyDescent="0.3">
      <c r="A38" s="106">
        <f t="shared" si="8"/>
        <v>27</v>
      </c>
      <c r="B38" s="26">
        <f t="shared" si="6"/>
        <v>27</v>
      </c>
      <c r="C38" s="111">
        <f t="shared" si="7"/>
        <v>27</v>
      </c>
      <c r="D38" s="13" t="str">
        <f t="array" ref="D38">INDEX('Tournoi jeudi'!A$1:A$81,MAX(IF('Tournoi jeudi'!B$5:B$81+ROW('Tournoi jeudi'!B$5:B$81)/10^3=LARGE('Tournoi jeudi'!B$5:B$81+ROW('Tournoi jeudi'!B$5:B$81)/10^3,ROWS(N$2:N29)),ROW('Tournoi jeudi'!A$5:A$81))))</f>
        <v>Romain</v>
      </c>
      <c r="E38" s="20"/>
      <c r="F38" s="120">
        <f>LARGE('Tournoi jeudi'!B$5:B$81,ROWS(N$2:N29))</f>
        <v>31</v>
      </c>
      <c r="G38" s="121"/>
      <c r="H38" s="23">
        <f t="shared" si="0"/>
        <v>0</v>
      </c>
      <c r="I38" s="24" t="str">
        <f t="shared" si="1"/>
        <v>Place</v>
      </c>
      <c r="J38" s="32" t="str">
        <f t="shared" si="2"/>
        <v>è</v>
      </c>
      <c r="K38" s="23">
        <v>27</v>
      </c>
      <c r="L38" s="30"/>
      <c r="M38" s="23" t="str">
        <f t="shared" si="3"/>
        <v>Place</v>
      </c>
      <c r="N38" s="23" t="str">
        <f t="shared" si="4"/>
        <v>Place</v>
      </c>
      <c r="P38" s="31" t="str">
        <f t="shared" si="5"/>
        <v>ê</v>
      </c>
      <c r="R38" s="111">
        <v>28</v>
      </c>
      <c r="T38" s="11">
        <v>27</v>
      </c>
      <c r="U38" s="11" t="s">
        <v>67</v>
      </c>
    </row>
    <row r="39" spans="1:21" s="55" customFormat="1" ht="18.75" customHeight="1" x14ac:dyDescent="0.3">
      <c r="A39" s="106">
        <f t="shared" si="8"/>
        <v>29</v>
      </c>
      <c r="B39" s="26">
        <f t="shared" si="6"/>
        <v>29</v>
      </c>
      <c r="C39" s="110">
        <f t="shared" si="7"/>
        <v>29</v>
      </c>
      <c r="D39" s="49" t="str">
        <f t="array" ref="D39">INDEX('Tournoi jeudi'!A$1:A$81,MAX(IF('Tournoi jeudi'!B$5:B$81+ROW('Tournoi jeudi'!B$5:B$81)/10^3=LARGE('Tournoi jeudi'!B$5:B$81+ROW('Tournoi jeudi'!B$5:B$81)/10^3,ROWS(N$2:N30)),ROW('Tournoi jeudi'!A$5:A$81))))</f>
        <v>Caroline</v>
      </c>
      <c r="E39" s="50"/>
      <c r="F39" s="122">
        <f>LARGE('Tournoi jeudi'!B$5:B$81,ROWS(N$2:N30))</f>
        <v>22</v>
      </c>
      <c r="G39" s="123"/>
      <c r="H39" s="51">
        <f t="shared" si="0"/>
        <v>0</v>
      </c>
      <c r="I39" s="52" t="str">
        <f t="shared" si="1"/>
        <v>Place</v>
      </c>
      <c r="J39" s="96" t="str">
        <f t="shared" si="2"/>
        <v>è</v>
      </c>
      <c r="K39" s="51">
        <v>29</v>
      </c>
      <c r="L39" s="54"/>
      <c r="M39" s="51" t="str">
        <f t="shared" si="3"/>
        <v>Place</v>
      </c>
      <c r="N39" s="51" t="str">
        <f t="shared" si="4"/>
        <v>Place</v>
      </c>
      <c r="P39" s="56" t="str">
        <f t="shared" si="5"/>
        <v>ê</v>
      </c>
      <c r="R39" s="110">
        <v>29</v>
      </c>
      <c r="T39" s="55">
        <v>29</v>
      </c>
      <c r="U39" s="55" t="s">
        <v>91</v>
      </c>
    </row>
    <row r="40" spans="1:21" s="11" customFormat="1" ht="18.75" customHeight="1" x14ac:dyDescent="0.3">
      <c r="A40" s="106">
        <f t="shared" si="8"/>
        <v>30</v>
      </c>
      <c r="B40" s="26">
        <f t="shared" si="6"/>
        <v>30</v>
      </c>
      <c r="C40" s="111">
        <f t="shared" si="7"/>
        <v>30</v>
      </c>
      <c r="D40" s="13" t="str">
        <f t="array" ref="D40">INDEX('Tournoi jeudi'!A$1:A$81,MAX(IF('Tournoi jeudi'!B$5:B$81+ROW('Tournoi jeudi'!B$5:B$81)/10^3=LARGE('Tournoi jeudi'!B$5:B$81+ROW('Tournoi jeudi'!B$5:B$81)/10^3,ROWS(N$2:N31)),ROW('Tournoi jeudi'!A$5:A$81))))</f>
        <v>Adrien</v>
      </c>
      <c r="E40" s="20"/>
      <c r="F40" s="120">
        <f>LARGE('Tournoi jeudi'!B$5:B$81,ROWS(N$2:N31))</f>
        <v>19</v>
      </c>
      <c r="G40" s="125"/>
      <c r="H40" s="23">
        <f t="shared" si="0"/>
        <v>0</v>
      </c>
      <c r="I40" s="24" t="str">
        <f t="shared" si="1"/>
        <v>Place</v>
      </c>
      <c r="J40" s="32" t="str">
        <f t="shared" si="2"/>
        <v>è</v>
      </c>
      <c r="K40" s="23">
        <v>30</v>
      </c>
      <c r="L40" s="30"/>
      <c r="M40" s="23" t="str">
        <f t="shared" si="3"/>
        <v>Place</v>
      </c>
      <c r="N40" s="23" t="str">
        <f t="shared" si="4"/>
        <v>Place</v>
      </c>
      <c r="P40" s="31" t="str">
        <f t="shared" si="5"/>
        <v>ê</v>
      </c>
      <c r="R40" s="111">
        <v>30</v>
      </c>
      <c r="T40" s="11">
        <v>30</v>
      </c>
      <c r="U40" s="11" t="s">
        <v>39</v>
      </c>
    </row>
    <row r="41" spans="1:21" s="55" customFormat="1" ht="18.75" customHeight="1" x14ac:dyDescent="0.3">
      <c r="A41" s="106">
        <f t="shared" si="8"/>
        <v>31</v>
      </c>
      <c r="B41" s="26">
        <f t="shared" si="6"/>
        <v>31</v>
      </c>
      <c r="C41" s="110">
        <f t="shared" si="7"/>
        <v>31</v>
      </c>
      <c r="D41" s="49" t="str">
        <f t="array" ref="D41">INDEX('Tournoi jeudi'!A$1:A$81,MAX(IF('Tournoi jeudi'!B$5:B$81+ROW('Tournoi jeudi'!B$5:B$81)/10^3=LARGE('Tournoi jeudi'!B$5:B$81+ROW('Tournoi jeudi'!B$5:B$81)/10^3,ROWS(N$2:N32)),ROW('Tournoi jeudi'!A$5:A$81))))</f>
        <v>Deladje</v>
      </c>
      <c r="E41" s="50"/>
      <c r="F41" s="122">
        <f>LARGE('Tournoi jeudi'!B$5:B$81,ROWS(N$2:N32))</f>
        <v>18</v>
      </c>
      <c r="G41" s="123"/>
      <c r="H41" s="51">
        <f t="shared" si="0"/>
        <v>0</v>
      </c>
      <c r="I41" s="52" t="str">
        <f t="shared" si="1"/>
        <v>Place</v>
      </c>
      <c r="J41" s="96" t="str">
        <f t="shared" si="2"/>
        <v>è</v>
      </c>
      <c r="K41" s="51">
        <v>31</v>
      </c>
      <c r="L41" s="54"/>
      <c r="M41" s="51" t="str">
        <f t="shared" si="3"/>
        <v>Place</v>
      </c>
      <c r="N41" s="51" t="str">
        <f t="shared" si="4"/>
        <v>Place</v>
      </c>
      <c r="P41" s="56" t="str">
        <f t="shared" si="5"/>
        <v>ê</v>
      </c>
      <c r="R41" s="110">
        <v>31</v>
      </c>
      <c r="T41" s="55">
        <v>31</v>
      </c>
      <c r="U41" s="55" t="s">
        <v>20</v>
      </c>
    </row>
    <row r="42" spans="1:21" s="55" customFormat="1" ht="19.5" customHeight="1" x14ac:dyDescent="0.3">
      <c r="A42" s="106">
        <f t="shared" si="8"/>
        <v>31</v>
      </c>
      <c r="B42" s="26">
        <f t="shared" si="6"/>
        <v>31</v>
      </c>
      <c r="C42" s="110">
        <f t="shared" si="7"/>
        <v>31</v>
      </c>
      <c r="D42" s="49" t="str">
        <f t="array" ref="D42">INDEX('Tournoi jeudi'!A$1:A$81,MAX(IF('Tournoi jeudi'!B$5:B$81+ROW('Tournoi jeudi'!B$5:B$81)/10^3=LARGE('Tournoi jeudi'!B$5:B$81+ROW('Tournoi jeudi'!B$5:B$81)/10^3,ROWS(N$2:N33)),ROW('Tournoi jeudi'!A$5:A$81))))</f>
        <v>Thomas</v>
      </c>
      <c r="E42" s="50"/>
      <c r="F42" s="122">
        <f>LARGE('Tournoi jeudi'!B$5:B$81,ROWS(N$2:N33))</f>
        <v>18</v>
      </c>
      <c r="G42" s="124"/>
      <c r="H42" s="51">
        <f t="shared" si="0"/>
        <v>0</v>
      </c>
      <c r="I42" s="52" t="str">
        <f t="shared" si="1"/>
        <v>Place</v>
      </c>
      <c r="J42" s="96" t="str">
        <f t="shared" si="2"/>
        <v>è</v>
      </c>
      <c r="K42" s="51">
        <v>31</v>
      </c>
      <c r="L42" s="54"/>
      <c r="M42" s="51" t="str">
        <f t="shared" si="3"/>
        <v>Place</v>
      </c>
      <c r="N42" s="51" t="str">
        <f t="shared" si="4"/>
        <v>Place</v>
      </c>
      <c r="P42" s="56" t="str">
        <f t="shared" si="5"/>
        <v>ê</v>
      </c>
      <c r="R42" s="110">
        <v>32</v>
      </c>
      <c r="T42" s="55">
        <v>31</v>
      </c>
      <c r="U42" s="55" t="s">
        <v>41</v>
      </c>
    </row>
    <row r="43" spans="1:21" s="11" customFormat="1" ht="19.5" customHeight="1" x14ac:dyDescent="0.3">
      <c r="A43" s="106">
        <f t="shared" si="8"/>
        <v>33</v>
      </c>
      <c r="B43" s="26">
        <f t="shared" si="6"/>
        <v>33</v>
      </c>
      <c r="C43" s="111">
        <f t="shared" si="7"/>
        <v>33</v>
      </c>
      <c r="D43" s="13" t="str">
        <f t="array" ref="D43">INDEX('Tournoi jeudi'!A$1:A$81,MAX(IF('Tournoi jeudi'!B$5:B$81+ROW('Tournoi jeudi'!B$5:B$81)/10^3=LARGE('Tournoi jeudi'!B$5:B$81+ROW('Tournoi jeudi'!B$5:B$81)/10^3,ROWS(N$2:N34)),ROW('Tournoi jeudi'!A$5:A$81))))</f>
        <v>Elson</v>
      </c>
      <c r="E43" s="20"/>
      <c r="F43" s="120">
        <f>LARGE('Tournoi jeudi'!B$5:B$81,ROWS(N$2:N34))</f>
        <v>13</v>
      </c>
      <c r="G43" s="121"/>
      <c r="H43" s="23">
        <f t="shared" si="0"/>
        <v>0</v>
      </c>
      <c r="I43" s="24" t="str">
        <f t="shared" si="1"/>
        <v>Place</v>
      </c>
      <c r="J43" s="32" t="str">
        <f t="shared" si="2"/>
        <v>è</v>
      </c>
      <c r="K43" s="23">
        <v>33</v>
      </c>
      <c r="L43" s="30"/>
      <c r="M43" s="23" t="str">
        <f t="shared" si="3"/>
        <v>Place</v>
      </c>
      <c r="N43" s="23" t="str">
        <f t="shared" si="4"/>
        <v>Place</v>
      </c>
      <c r="P43" s="31" t="str">
        <f t="shared" si="5"/>
        <v>ê</v>
      </c>
      <c r="R43" s="111">
        <v>33</v>
      </c>
      <c r="T43" s="11">
        <v>33</v>
      </c>
      <c r="U43" s="11" t="s">
        <v>52</v>
      </c>
    </row>
    <row r="44" spans="1:21" s="11" customFormat="1" ht="19.5" customHeight="1" x14ac:dyDescent="0.3">
      <c r="A44" s="106">
        <f t="shared" si="8"/>
        <v>33</v>
      </c>
      <c r="B44" s="26">
        <f t="shared" si="6"/>
        <v>33</v>
      </c>
      <c r="C44" s="111">
        <f t="shared" si="7"/>
        <v>33</v>
      </c>
      <c r="D44" s="13" t="str">
        <f t="array" ref="D44">INDEX('Tournoi jeudi'!A$1:A$81,MAX(IF('Tournoi jeudi'!B$5:B$81+ROW('Tournoi jeudi'!B$5:B$81)/10^3=LARGE('Tournoi jeudi'!B$5:B$81+ROW('Tournoi jeudi'!B$5:B$81)/10^3,ROWS(N$2:N35)),ROW('Tournoi jeudi'!A$5:A$81))))</f>
        <v>Jerome</v>
      </c>
      <c r="E44" s="20"/>
      <c r="F44" s="120">
        <f>LARGE('Tournoi jeudi'!B$5:B$81,ROWS(N$2:N35))</f>
        <v>13</v>
      </c>
      <c r="G44" s="125"/>
      <c r="H44" s="23">
        <f t="shared" si="0"/>
        <v>0</v>
      </c>
      <c r="I44" s="24" t="str">
        <f t="shared" si="1"/>
        <v>Place</v>
      </c>
      <c r="J44" s="32" t="str">
        <f t="shared" si="2"/>
        <v>è</v>
      </c>
      <c r="K44" s="23">
        <v>33</v>
      </c>
      <c r="L44" s="30"/>
      <c r="M44" s="23" t="str">
        <f t="shared" si="3"/>
        <v>Place</v>
      </c>
      <c r="N44" s="23" t="str">
        <f t="shared" si="4"/>
        <v>Place</v>
      </c>
      <c r="P44" s="31" t="str">
        <f t="shared" si="5"/>
        <v>ê</v>
      </c>
      <c r="R44" s="111">
        <v>34</v>
      </c>
      <c r="T44" s="11">
        <v>33</v>
      </c>
      <c r="U44" s="11" t="s">
        <v>74</v>
      </c>
    </row>
    <row r="45" spans="1:21" s="55" customFormat="1" ht="19.5" customHeight="1" x14ac:dyDescent="0.3">
      <c r="A45" s="106">
        <f t="shared" si="8"/>
        <v>35</v>
      </c>
      <c r="B45" s="26">
        <f t="shared" si="6"/>
        <v>35</v>
      </c>
      <c r="C45" s="110">
        <f t="shared" si="7"/>
        <v>35</v>
      </c>
      <c r="D45" s="49" t="str">
        <f t="array" ref="D45">INDEX('Tournoi jeudi'!A$1:A$81,MAX(IF('Tournoi jeudi'!B$5:B$81+ROW('Tournoi jeudi'!B$5:B$81)/10^3=LARGE('Tournoi jeudi'!B$5:B$81+ROW('Tournoi jeudi'!B$5:B$81)/10^3,ROWS(N$2:N36)),ROW('Tournoi jeudi'!A$5:A$81))))</f>
        <v>Cristiano</v>
      </c>
      <c r="E45" s="50"/>
      <c r="F45" s="122">
        <f>LARGE('Tournoi jeudi'!B$5:B$81,ROWS(N$2:N36))</f>
        <v>10</v>
      </c>
      <c r="G45" s="123"/>
      <c r="H45" s="51">
        <f t="shared" si="0"/>
        <v>0</v>
      </c>
      <c r="I45" s="52" t="str">
        <f t="shared" si="1"/>
        <v>Place</v>
      </c>
      <c r="J45" s="96" t="str">
        <f t="shared" si="2"/>
        <v>è</v>
      </c>
      <c r="K45" s="51">
        <v>35</v>
      </c>
      <c r="L45" s="54"/>
      <c r="M45" s="51" t="str">
        <f t="shared" si="3"/>
        <v>Place</v>
      </c>
      <c r="N45" s="51" t="str">
        <f t="shared" si="4"/>
        <v>Place</v>
      </c>
      <c r="P45" s="56" t="str">
        <f t="shared" si="5"/>
        <v>ê</v>
      </c>
      <c r="R45" s="110">
        <v>35</v>
      </c>
      <c r="T45" s="55">
        <v>35</v>
      </c>
      <c r="U45" s="55" t="s">
        <v>35</v>
      </c>
    </row>
    <row r="46" spans="1:21" s="11" customFormat="1" ht="19.5" customHeight="1" x14ac:dyDescent="0.3">
      <c r="A46" s="106">
        <f t="shared" si="8"/>
        <v>36</v>
      </c>
      <c r="B46" s="26">
        <f t="shared" si="6"/>
        <v>36</v>
      </c>
      <c r="C46" s="111">
        <f t="shared" si="7"/>
        <v>36</v>
      </c>
      <c r="D46" s="13" t="str">
        <f t="array" ref="D46">INDEX('Tournoi jeudi'!A$1:A$81,MAX(IF('Tournoi jeudi'!B$5:B$81+ROW('Tournoi jeudi'!B$5:B$81)/10^3=LARGE('Tournoi jeudi'!B$5:B$81+ROW('Tournoi jeudi'!B$5:B$81)/10^3,ROWS(N$2:N37)),ROW('Tournoi jeudi'!A$5:A$81))))</f>
        <v>Christian</v>
      </c>
      <c r="E46" s="20"/>
      <c r="F46" s="120">
        <f>LARGE('Tournoi jeudi'!B$5:B$81,ROWS(N$2:N37))</f>
        <v>9</v>
      </c>
      <c r="G46" s="121"/>
      <c r="H46" s="23">
        <f t="shared" ref="H46" si="9">K46-A46</f>
        <v>0</v>
      </c>
      <c r="I46" s="24" t="str">
        <f t="shared" ref="I46" si="10">IF(H46=-1,"Place",M46)</f>
        <v>Place</v>
      </c>
      <c r="J46" s="32" t="str">
        <f t="shared" ref="J46" si="11">IF(H46=0,"è",P46)</f>
        <v>è</v>
      </c>
      <c r="K46" s="23">
        <v>36</v>
      </c>
      <c r="L46" s="30"/>
      <c r="M46" s="23" t="str">
        <f t="shared" si="3"/>
        <v>Place</v>
      </c>
      <c r="N46" s="23" t="str">
        <f t="shared" si="4"/>
        <v>Place</v>
      </c>
      <c r="P46" s="31" t="str">
        <f t="shared" si="5"/>
        <v>ê</v>
      </c>
      <c r="R46" s="111">
        <v>36</v>
      </c>
      <c r="T46" s="11">
        <v>36</v>
      </c>
      <c r="U46" s="11" t="s">
        <v>2</v>
      </c>
    </row>
    <row r="47" spans="1:21" s="11" customFormat="1" ht="19.5" customHeight="1" x14ac:dyDescent="0.3">
      <c r="A47" s="106">
        <f t="shared" si="8"/>
        <v>36</v>
      </c>
      <c r="B47" s="26">
        <f t="shared" si="6"/>
        <v>36</v>
      </c>
      <c r="C47" s="111">
        <f t="shared" si="7"/>
        <v>36</v>
      </c>
      <c r="D47" s="13" t="str">
        <f t="array" ref="D47">INDEX('Tournoi jeudi'!A$1:A$81,MAX(IF('Tournoi jeudi'!B$5:B$81+ROW('Tournoi jeudi'!B$5:B$81)/10^3=LARGE('Tournoi jeudi'!B$5:B$81+ROW('Tournoi jeudi'!B$5:B$81)/10^3,ROWS(N$2:N38)),ROW('Tournoi jeudi'!A$5:A$81))))</f>
        <v>Picpic</v>
      </c>
      <c r="E47" s="20"/>
      <c r="F47" s="120">
        <f>LARGE('Tournoi jeudi'!B$5:B$81,ROWS(N$2:N38))</f>
        <v>9</v>
      </c>
      <c r="G47" s="125"/>
      <c r="H47" s="23">
        <f t="shared" ref="H47:H48" si="12">K47-A47</f>
        <v>0</v>
      </c>
      <c r="I47" s="24" t="str">
        <f t="shared" ref="I47:I48" si="13">IF(H47=-1,"Place",M47)</f>
        <v>Place</v>
      </c>
      <c r="J47" s="32" t="str">
        <f t="shared" ref="J47:J48" si="14">IF(H47=0,"è",P47)</f>
        <v>è</v>
      </c>
      <c r="K47" s="23">
        <v>36</v>
      </c>
      <c r="L47" s="30"/>
      <c r="M47" s="23" t="str">
        <f t="shared" si="3"/>
        <v>Place</v>
      </c>
      <c r="N47" s="23" t="str">
        <f t="shared" si="4"/>
        <v>Place</v>
      </c>
      <c r="P47" s="31" t="str">
        <f t="shared" si="5"/>
        <v>ê</v>
      </c>
      <c r="R47" s="111">
        <v>37</v>
      </c>
      <c r="T47" s="11">
        <v>36</v>
      </c>
      <c r="U47" s="11" t="s">
        <v>89</v>
      </c>
    </row>
    <row r="48" spans="1:21" s="55" customFormat="1" ht="19.5" customHeight="1" x14ac:dyDescent="0.3">
      <c r="A48" s="106">
        <f t="shared" si="8"/>
        <v>38</v>
      </c>
      <c r="B48" s="26">
        <f t="shared" si="6"/>
        <v>38</v>
      </c>
      <c r="C48" s="110">
        <f t="shared" si="7"/>
        <v>38</v>
      </c>
      <c r="D48" s="49" t="str">
        <f t="array" ref="D48">INDEX('Tournoi jeudi'!A$1:A$81,MAX(IF('Tournoi jeudi'!B$5:B$81+ROW('Tournoi jeudi'!B$5:B$81)/10^3=LARGE('Tournoi jeudi'!B$5:B$81+ROW('Tournoi jeudi'!B$5:B$81)/10^3,ROWS(N$2:N39)),ROW('Tournoi jeudi'!A$5:A$81))))</f>
        <v>Florian</v>
      </c>
      <c r="E48" s="50"/>
      <c r="F48" s="122">
        <f>LARGE('Tournoi jeudi'!B$5:B$81,ROWS(N$2:N39))</f>
        <v>5</v>
      </c>
      <c r="G48" s="123"/>
      <c r="H48" s="51">
        <f t="shared" si="12"/>
        <v>0</v>
      </c>
      <c r="I48" s="52" t="str">
        <f t="shared" si="13"/>
        <v>Place</v>
      </c>
      <c r="J48" s="96" t="str">
        <f t="shared" si="14"/>
        <v>è</v>
      </c>
      <c r="K48" s="51">
        <v>38</v>
      </c>
      <c r="L48" s="54"/>
      <c r="M48" s="51" t="str">
        <f t="shared" si="3"/>
        <v>Place</v>
      </c>
      <c r="N48" s="51" t="str">
        <f t="shared" si="4"/>
        <v>Place</v>
      </c>
      <c r="P48" s="56" t="str">
        <f t="shared" si="5"/>
        <v>ê</v>
      </c>
      <c r="R48" s="110">
        <v>38</v>
      </c>
      <c r="T48" s="55">
        <v>38</v>
      </c>
      <c r="U48" s="55" t="s">
        <v>33</v>
      </c>
    </row>
    <row r="49" spans="1:21" s="11" customFormat="1" ht="19.5" customHeight="1" x14ac:dyDescent="0.3">
      <c r="A49" s="106">
        <f t="shared" si="8"/>
        <v>39</v>
      </c>
      <c r="B49" s="26">
        <f t="shared" si="6"/>
        <v>39</v>
      </c>
      <c r="C49" s="111">
        <f t="shared" si="7"/>
        <v>39</v>
      </c>
      <c r="D49" s="13" t="str">
        <f t="array" ref="D49">INDEX('Tournoi jeudi'!A$1:A$81,MAX(IF('Tournoi jeudi'!B$5:B$81+ROW('Tournoi jeudi'!B$5:B$81)/10^3=LARGE('Tournoi jeudi'!B$5:B$81+ROW('Tournoi jeudi'!B$5:B$81)/10^3,ROWS(N$2:N40)),ROW('Tournoi jeudi'!A$5:A$81))))</f>
        <v>Claude</v>
      </c>
      <c r="E49" s="20"/>
      <c r="F49" s="120">
        <f>LARGE('Tournoi jeudi'!B$5:B$81,ROWS(N$2:N40))</f>
        <v>4</v>
      </c>
      <c r="G49" s="121"/>
      <c r="H49" s="23"/>
      <c r="I49" s="24" t="s">
        <v>25</v>
      </c>
      <c r="J49" s="32"/>
      <c r="K49" s="23">
        <v>39</v>
      </c>
      <c r="L49" s="30"/>
      <c r="M49" s="23" t="str">
        <f t="shared" si="3"/>
        <v>Place</v>
      </c>
      <c r="N49" s="23" t="str">
        <f t="shared" si="4"/>
        <v>Place</v>
      </c>
      <c r="P49" s="31" t="str">
        <f t="shared" si="5"/>
        <v>ê</v>
      </c>
      <c r="R49" s="111">
        <v>39</v>
      </c>
      <c r="T49" s="11">
        <v>39</v>
      </c>
      <c r="U49" s="11" t="s">
        <v>81</v>
      </c>
    </row>
    <row r="50" spans="1:21" s="55" customFormat="1" ht="19.5" customHeight="1" x14ac:dyDescent="0.3">
      <c r="A50" s="106">
        <f t="shared" si="8"/>
        <v>40</v>
      </c>
      <c r="B50" s="26">
        <f t="shared" si="6"/>
        <v>40</v>
      </c>
      <c r="C50" s="110">
        <f t="shared" si="7"/>
        <v>40</v>
      </c>
      <c r="D50" s="49" t="str">
        <f t="array" ref="D50">INDEX('Tournoi jeudi'!A$1:A$81,MAX(IF('Tournoi jeudi'!B$5:B$81+ROW('Tournoi jeudi'!B$5:B$81)/10^3=LARGE('Tournoi jeudi'!B$5:B$81+ROW('Tournoi jeudi'!B$5:B$81)/10^3,ROWS(N$2:N41)),ROW('Tournoi jeudi'!A$5:A$81))))</f>
        <v>Boris</v>
      </c>
      <c r="E50" s="50"/>
      <c r="F50" s="122">
        <f>LARGE('Tournoi jeudi'!B$5:B$81,ROWS(N$2:N41))</f>
        <v>1</v>
      </c>
      <c r="G50" s="123"/>
      <c r="H50" s="51">
        <f t="shared" ref="H50" si="15">K50-A50</f>
        <v>0</v>
      </c>
      <c r="I50" s="52" t="str">
        <f t="shared" ref="I50" si="16">IF(H50=-1,"Place",M50)</f>
        <v>Place</v>
      </c>
      <c r="J50" s="96" t="str">
        <f t="shared" ref="J50" si="17">IF(H50=0,"è",P50)</f>
        <v>è</v>
      </c>
      <c r="K50" s="51">
        <v>40</v>
      </c>
      <c r="L50" s="54"/>
      <c r="M50" s="51" t="str">
        <f t="shared" si="3"/>
        <v>Place</v>
      </c>
      <c r="N50" s="51" t="str">
        <f t="shared" si="4"/>
        <v>Place</v>
      </c>
      <c r="P50" s="56" t="str">
        <f t="shared" si="5"/>
        <v>ê</v>
      </c>
      <c r="R50" s="110">
        <v>40</v>
      </c>
      <c r="T50" s="55">
        <v>40</v>
      </c>
      <c r="U50" s="55" t="s">
        <v>34</v>
      </c>
    </row>
    <row r="51" spans="1:21" s="55" customFormat="1" ht="19.5" customHeight="1" x14ac:dyDescent="0.3">
      <c r="A51" s="106">
        <f t="shared" si="8"/>
        <v>40</v>
      </c>
      <c r="B51" s="26">
        <f t="shared" si="6"/>
        <v>40</v>
      </c>
      <c r="C51" s="110">
        <f t="shared" si="7"/>
        <v>40</v>
      </c>
      <c r="D51" s="49" t="str">
        <f t="array" ref="D51">INDEX('Tournoi jeudi'!A$1:A$81,MAX(IF('Tournoi jeudi'!B$5:B$81+ROW('Tournoi jeudi'!B$5:B$81)/10^3=LARGE('Tournoi jeudi'!B$5:B$81+ROW('Tournoi jeudi'!B$5:B$81)/10^3,ROWS(N$2:N42)),ROW('Tournoi jeudi'!A$5:A$81))))</f>
        <v>Karl</v>
      </c>
      <c r="E51" s="50"/>
      <c r="F51" s="122">
        <f>LARGE('Tournoi jeudi'!B$5:B$81,ROWS(N$2:N42))</f>
        <v>1</v>
      </c>
      <c r="G51" s="124"/>
      <c r="H51" s="51">
        <f t="shared" ref="H51:H66" si="18">K51-A51</f>
        <v>0</v>
      </c>
      <c r="I51" s="52" t="str">
        <f t="shared" ref="I51:I66" si="19">IF(H51=-1,"Place",M51)</f>
        <v>Place</v>
      </c>
      <c r="J51" s="96" t="str">
        <f t="shared" ref="J51:J66" si="20">IF(H51=0,"è",P51)</f>
        <v>è</v>
      </c>
      <c r="K51" s="51">
        <v>40</v>
      </c>
      <c r="L51" s="54"/>
      <c r="M51" s="51" t="str">
        <f t="shared" si="3"/>
        <v>Place</v>
      </c>
      <c r="N51" s="51" t="str">
        <f t="shared" si="4"/>
        <v>Place</v>
      </c>
      <c r="P51" s="56" t="str">
        <f t="shared" si="5"/>
        <v>ê</v>
      </c>
      <c r="R51" s="110">
        <v>41</v>
      </c>
      <c r="T51" s="55">
        <v>40</v>
      </c>
      <c r="U51" s="55" t="s">
        <v>92</v>
      </c>
    </row>
    <row r="52" spans="1:21" s="55" customFormat="1" ht="19.5" customHeight="1" x14ac:dyDescent="0.3">
      <c r="A52" s="106">
        <f t="shared" si="8"/>
        <v>42</v>
      </c>
      <c r="B52" s="26">
        <f t="shared" si="6"/>
        <v>42</v>
      </c>
      <c r="C52" s="111">
        <f t="shared" si="7"/>
        <v>42</v>
      </c>
      <c r="D52" s="49" t="str">
        <f t="array" ref="D52">INDEX('Tournoi jeudi'!A$1:A$81,MAX(IF('Tournoi jeudi'!B$5:B$81+ROW('Tournoi jeudi'!B$5:B$81)/10^3=LARGE('Tournoi jeudi'!B$5:B$81+ROW('Tournoi jeudi'!B$5:B$81)/10^3,ROWS(N$2:N43)),ROW('Tournoi jeudi'!A$5:A$81))))</f>
        <v>Bidi</v>
      </c>
      <c r="E52" s="50"/>
      <c r="F52" s="122">
        <f>LARGE('Tournoi jeudi'!B$5:B$81,ROWS(N$2:N43))</f>
        <v>0</v>
      </c>
      <c r="G52" s="124"/>
      <c r="H52" s="51">
        <f t="shared" si="18"/>
        <v>0</v>
      </c>
      <c r="I52" s="52" t="str">
        <f t="shared" si="19"/>
        <v>Place</v>
      </c>
      <c r="J52" s="96" t="str">
        <f t="shared" si="20"/>
        <v>è</v>
      </c>
      <c r="K52" s="57">
        <v>42</v>
      </c>
      <c r="L52" s="54"/>
      <c r="M52" s="51" t="str">
        <f t="shared" si="3"/>
        <v>Place</v>
      </c>
      <c r="N52" s="51" t="str">
        <f t="shared" si="4"/>
        <v>Place</v>
      </c>
      <c r="P52" s="56" t="str">
        <f t="shared" si="5"/>
        <v>ê</v>
      </c>
      <c r="R52" s="104">
        <v>42</v>
      </c>
      <c r="T52" s="55">
        <v>42</v>
      </c>
      <c r="U52" s="55" t="s">
        <v>88</v>
      </c>
    </row>
    <row r="53" spans="1:21" s="55" customFormat="1" ht="19.5" customHeight="1" x14ac:dyDescent="0.3">
      <c r="A53" s="106">
        <f t="shared" si="8"/>
        <v>42</v>
      </c>
      <c r="B53" s="26">
        <f t="shared" si="6"/>
        <v>42</v>
      </c>
      <c r="C53" s="111">
        <f t="shared" si="7"/>
        <v>42</v>
      </c>
      <c r="D53" s="49" t="str">
        <f t="array" ref="D53">INDEX('Tournoi jeudi'!A$1:A$81,MAX(IF('Tournoi jeudi'!B$5:B$81+ROW('Tournoi jeudi'!B$5:B$81)/10^3=LARGE('Tournoi jeudi'!B$5:B$81+ROW('Tournoi jeudi'!B$5:B$81)/10^3,ROWS(N$2:N44)),ROW('Tournoi jeudi'!A$5:A$81))))</f>
        <v>Antho</v>
      </c>
      <c r="E53" s="50"/>
      <c r="F53" s="122">
        <f>LARGE('Tournoi jeudi'!B$5:B$81,ROWS(N$2:N44))</f>
        <v>0</v>
      </c>
      <c r="G53" s="124"/>
      <c r="H53" s="51">
        <f t="shared" si="18"/>
        <v>0</v>
      </c>
      <c r="I53" s="52" t="str">
        <f t="shared" si="19"/>
        <v>Place</v>
      </c>
      <c r="J53" s="96" t="str">
        <f t="shared" si="20"/>
        <v>è</v>
      </c>
      <c r="K53" s="57">
        <v>42</v>
      </c>
      <c r="L53" s="54"/>
      <c r="M53" s="51" t="str">
        <f t="shared" si="3"/>
        <v>Place</v>
      </c>
      <c r="N53" s="51" t="str">
        <f t="shared" si="4"/>
        <v>Place</v>
      </c>
      <c r="P53" s="56" t="str">
        <f t="shared" si="5"/>
        <v>ê</v>
      </c>
      <c r="R53" s="104">
        <v>43</v>
      </c>
      <c r="T53" s="55">
        <v>42</v>
      </c>
      <c r="U53" s="55" t="s">
        <v>64</v>
      </c>
    </row>
    <row r="54" spans="1:21" s="11" customFormat="1" ht="19.5" customHeight="1" x14ac:dyDescent="0.3">
      <c r="A54" s="106">
        <f t="shared" si="8"/>
        <v>42</v>
      </c>
      <c r="B54" s="26">
        <f t="shared" si="6"/>
        <v>42</v>
      </c>
      <c r="C54" s="111">
        <f t="shared" si="7"/>
        <v>42</v>
      </c>
      <c r="D54" s="13" t="str">
        <f t="array" ref="D54">INDEX('Tournoi jeudi'!A$1:A$81,MAX(IF('Tournoi jeudi'!B$5:B$81+ROW('Tournoi jeudi'!B$5:B$81)/10^3=LARGE('Tournoi jeudi'!B$5:B$81+ROW('Tournoi jeudi'!B$5:B$81)/10^3,ROWS(N$2:N45)),ROW('Tournoi jeudi'!A$5:A$81))))</f>
        <v>Aurelie</v>
      </c>
      <c r="E54" s="20"/>
      <c r="F54" s="120">
        <f>LARGE('Tournoi jeudi'!B$5:B$81,ROWS(N$2:N45))</f>
        <v>0</v>
      </c>
      <c r="G54" s="121"/>
      <c r="H54" s="23">
        <f t="shared" si="18"/>
        <v>0</v>
      </c>
      <c r="I54" s="24" t="str">
        <f t="shared" si="19"/>
        <v>Place</v>
      </c>
      <c r="J54" s="32" t="str">
        <f t="shared" si="20"/>
        <v>è</v>
      </c>
      <c r="K54" s="25">
        <v>42</v>
      </c>
      <c r="L54" s="30"/>
      <c r="M54" s="23" t="str">
        <f t="shared" si="3"/>
        <v>Place</v>
      </c>
      <c r="N54" s="23" t="str">
        <f t="shared" si="4"/>
        <v>Place</v>
      </c>
      <c r="P54" s="31" t="str">
        <f t="shared" si="5"/>
        <v>ê</v>
      </c>
      <c r="R54" s="105">
        <v>44</v>
      </c>
      <c r="T54" s="11">
        <v>42</v>
      </c>
      <c r="U54" s="11" t="s">
        <v>87</v>
      </c>
    </row>
    <row r="55" spans="1:21" s="55" customFormat="1" ht="19.5" customHeight="1" x14ac:dyDescent="0.3">
      <c r="A55" s="106">
        <f t="shared" si="8"/>
        <v>42</v>
      </c>
      <c r="B55" s="26">
        <f t="shared" si="6"/>
        <v>42</v>
      </c>
      <c r="C55" s="111">
        <f t="shared" si="7"/>
        <v>42</v>
      </c>
      <c r="D55" s="49" t="str">
        <f t="array" ref="D55">INDEX('Tournoi jeudi'!A$1:A$81,MAX(IF('Tournoi jeudi'!B$5:B$81+ROW('Tournoi jeudi'!B$5:B$81)/10^3=LARGE('Tournoi jeudi'!B$5:B$81+ROW('Tournoi jeudi'!B$5:B$81)/10^3,ROWS(N$2:N46)),ROW('Tournoi jeudi'!A$5:A$81))))</f>
        <v>Avni</v>
      </c>
      <c r="E55" s="50"/>
      <c r="F55" s="122">
        <f>LARGE('Tournoi jeudi'!B$5:B$81,ROWS(N$2:N46))</f>
        <v>0</v>
      </c>
      <c r="G55" s="124"/>
      <c r="H55" s="51">
        <f t="shared" si="18"/>
        <v>0</v>
      </c>
      <c r="I55" s="52" t="str">
        <f t="shared" si="19"/>
        <v>Place</v>
      </c>
      <c r="J55" s="96" t="str">
        <f t="shared" si="20"/>
        <v>è</v>
      </c>
      <c r="K55" s="57">
        <v>42</v>
      </c>
      <c r="L55" s="54"/>
      <c r="M55" s="51" t="str">
        <f t="shared" si="3"/>
        <v>Place</v>
      </c>
      <c r="N55" s="51" t="str">
        <f t="shared" si="4"/>
        <v>Place</v>
      </c>
      <c r="P55" s="56" t="str">
        <f t="shared" si="5"/>
        <v>ê</v>
      </c>
      <c r="R55" s="104">
        <v>45</v>
      </c>
      <c r="T55" s="55">
        <v>42</v>
      </c>
      <c r="U55" s="55" t="s">
        <v>86</v>
      </c>
    </row>
    <row r="56" spans="1:21" s="55" customFormat="1" ht="19.5" customHeight="1" x14ac:dyDescent="0.3">
      <c r="A56" s="106">
        <f t="shared" si="8"/>
        <v>42</v>
      </c>
      <c r="B56" s="26">
        <f t="shared" si="6"/>
        <v>42</v>
      </c>
      <c r="C56" s="111">
        <f t="shared" si="7"/>
        <v>42</v>
      </c>
      <c r="D56" s="49" t="str">
        <f t="array" ref="D56">INDEX('Tournoi jeudi'!A$1:A$81,MAX(IF('Tournoi jeudi'!B$5:B$81+ROW('Tournoi jeudi'!B$5:B$81)/10^3=LARGE('Tournoi jeudi'!B$5:B$81+ROW('Tournoi jeudi'!B$5:B$81)/10^3,ROWS(N$2:N47)),ROW('Tournoi jeudi'!A$5:A$81))))</f>
        <v>Bérangère</v>
      </c>
      <c r="E56" s="50"/>
      <c r="F56" s="122">
        <f>LARGE('Tournoi jeudi'!B$5:B$81,ROWS(N$2:N47))</f>
        <v>0</v>
      </c>
      <c r="G56" s="123"/>
      <c r="H56" s="51">
        <f t="shared" si="18"/>
        <v>0</v>
      </c>
      <c r="I56" s="52" t="str">
        <f t="shared" si="19"/>
        <v>Place</v>
      </c>
      <c r="J56" s="96" t="str">
        <f t="shared" si="20"/>
        <v>è</v>
      </c>
      <c r="K56" s="57">
        <v>42</v>
      </c>
      <c r="L56" s="97"/>
      <c r="M56" s="51" t="str">
        <f t="shared" si="3"/>
        <v>Place</v>
      </c>
      <c r="N56" s="51" t="str">
        <f t="shared" si="4"/>
        <v>Place</v>
      </c>
      <c r="P56" s="56" t="str">
        <f t="shared" si="5"/>
        <v>ê</v>
      </c>
      <c r="R56" s="104">
        <v>46</v>
      </c>
      <c r="T56" s="55">
        <v>42</v>
      </c>
      <c r="U56" s="55" t="s">
        <v>18</v>
      </c>
    </row>
    <row r="57" spans="1:21" s="11" customFormat="1" ht="19.5" customHeight="1" x14ac:dyDescent="0.3">
      <c r="A57" s="106">
        <f t="shared" si="8"/>
        <v>42</v>
      </c>
      <c r="B57" s="26">
        <f t="shared" si="6"/>
        <v>42</v>
      </c>
      <c r="C57" s="111">
        <f t="shared" si="7"/>
        <v>42</v>
      </c>
      <c r="D57" s="13" t="str">
        <f t="array" ref="D57">INDEX('Tournoi jeudi'!A$1:A$81,MAX(IF('Tournoi jeudi'!B$5:B$81+ROW('Tournoi jeudi'!B$5:B$81)/10^3=LARGE('Tournoi jeudi'!B$5:B$81+ROW('Tournoi jeudi'!B$5:B$81)/10^3,ROWS(N$2:N48)),ROW('Tournoi jeudi'!A$5:A$81))))</f>
        <v>Bons34</v>
      </c>
      <c r="E57" s="20"/>
      <c r="F57" s="120">
        <f>LARGE('Tournoi jeudi'!B$5:B$81,ROWS(N$2:N48))</f>
        <v>0</v>
      </c>
      <c r="G57" s="121"/>
      <c r="H57" s="23">
        <f t="shared" si="18"/>
        <v>0</v>
      </c>
      <c r="I57" s="24" t="str">
        <f t="shared" si="19"/>
        <v>Place</v>
      </c>
      <c r="J57" s="32" t="str">
        <f t="shared" si="20"/>
        <v>è</v>
      </c>
      <c r="K57" s="25">
        <v>42</v>
      </c>
      <c r="L57" s="58"/>
      <c r="M57" s="23" t="str">
        <f t="shared" ref="M57:M59" si="21">IF(H57=1,"Place",N57)</f>
        <v>Place</v>
      </c>
      <c r="N57" s="23" t="str">
        <f t="shared" ref="N57:N59" si="22">IF(H57=0,"Place","Places")</f>
        <v>Place</v>
      </c>
      <c r="P57" s="31" t="str">
        <f t="shared" ref="P57:P59" si="23">IF(H57&gt;0,"é","ê")</f>
        <v>ê</v>
      </c>
      <c r="R57" s="105">
        <v>47</v>
      </c>
      <c r="T57" s="11">
        <v>42</v>
      </c>
      <c r="U57" s="11" t="s">
        <v>19</v>
      </c>
    </row>
    <row r="58" spans="1:21" s="55" customFormat="1" ht="19.5" customHeight="1" x14ac:dyDescent="0.3">
      <c r="A58" s="106">
        <f t="shared" si="8"/>
        <v>42</v>
      </c>
      <c r="B58" s="26">
        <f t="shared" si="6"/>
        <v>42</v>
      </c>
      <c r="C58" s="111">
        <f t="shared" si="7"/>
        <v>42</v>
      </c>
      <c r="D58" s="49" t="str">
        <f t="array" ref="D58">INDEX('Tournoi jeudi'!A$1:A$81,MAX(IF('Tournoi jeudi'!B$5:B$81+ROW('Tournoi jeudi'!B$5:B$81)/10^3=LARGE('Tournoi jeudi'!B$5:B$81+ROW('Tournoi jeudi'!B$5:B$81)/10^3,ROWS(N$2:N49)),ROW('Tournoi jeudi'!A$5:A$81))))</f>
        <v>Bruno</v>
      </c>
      <c r="E58" s="50"/>
      <c r="F58" s="122">
        <f>LARGE('Tournoi jeudi'!B$5:B$81,ROWS(N$2:N49))</f>
        <v>0</v>
      </c>
      <c r="G58" s="124"/>
      <c r="H58" s="51">
        <f t="shared" si="18"/>
        <v>0</v>
      </c>
      <c r="I58" s="52" t="str">
        <f t="shared" si="19"/>
        <v>Place</v>
      </c>
      <c r="J58" s="96" t="str">
        <f t="shared" si="20"/>
        <v>è</v>
      </c>
      <c r="K58" s="107">
        <v>42</v>
      </c>
      <c r="L58" s="97"/>
      <c r="M58" s="51" t="str">
        <f t="shared" si="21"/>
        <v>Place</v>
      </c>
      <c r="N58" s="51" t="str">
        <f t="shared" si="22"/>
        <v>Place</v>
      </c>
      <c r="P58" s="56" t="str">
        <f t="shared" si="23"/>
        <v>ê</v>
      </c>
      <c r="R58" s="104">
        <v>48</v>
      </c>
      <c r="T58" s="55">
        <v>42</v>
      </c>
      <c r="U58" s="55" t="s">
        <v>49</v>
      </c>
    </row>
    <row r="59" spans="1:21" s="11" customFormat="1" ht="19.5" customHeight="1" x14ac:dyDescent="0.3">
      <c r="A59" s="106">
        <f t="shared" si="8"/>
        <v>42</v>
      </c>
      <c r="B59" s="26">
        <f t="shared" si="6"/>
        <v>42</v>
      </c>
      <c r="C59" s="111">
        <f t="shared" si="7"/>
        <v>42</v>
      </c>
      <c r="D59" s="13" t="str">
        <f t="array" ref="D59">INDEX('Tournoi jeudi'!A$1:A$81,MAX(IF('Tournoi jeudi'!B$5:B$81+ROW('Tournoi jeudi'!B$5:B$81)/10^3=LARGE('Tournoi jeudi'!B$5:B$81+ROW('Tournoi jeudi'!B$5:B$81)/10^3,ROWS(N$2:N50)),ROW('Tournoi jeudi'!A$5:A$81))))</f>
        <v>Byno</v>
      </c>
      <c r="E59" s="20"/>
      <c r="F59" s="120">
        <f>LARGE('Tournoi jeudi'!B$5:B$81,ROWS(N$2:N50))</f>
        <v>0</v>
      </c>
      <c r="G59" s="121"/>
      <c r="H59" s="23">
        <f t="shared" si="18"/>
        <v>0</v>
      </c>
      <c r="I59" s="24" t="str">
        <f t="shared" si="19"/>
        <v>Place</v>
      </c>
      <c r="J59" s="32" t="str">
        <f t="shared" si="20"/>
        <v>è</v>
      </c>
      <c r="K59" s="108">
        <v>42</v>
      </c>
      <c r="L59" s="58"/>
      <c r="M59" s="23" t="str">
        <f t="shared" si="21"/>
        <v>Place</v>
      </c>
      <c r="N59" s="23" t="str">
        <f t="shared" si="22"/>
        <v>Place</v>
      </c>
      <c r="P59" s="31" t="str">
        <f t="shared" si="23"/>
        <v>ê</v>
      </c>
      <c r="R59" s="105">
        <v>49</v>
      </c>
      <c r="T59" s="11">
        <v>42</v>
      </c>
      <c r="U59" s="11" t="s">
        <v>38</v>
      </c>
    </row>
    <row r="60" spans="1:21" s="55" customFormat="1" ht="19.5" customHeight="1" x14ac:dyDescent="0.3">
      <c r="A60" s="106">
        <f t="shared" si="8"/>
        <v>42</v>
      </c>
      <c r="B60" s="26">
        <f t="shared" si="6"/>
        <v>42</v>
      </c>
      <c r="C60" s="111">
        <f t="shared" si="7"/>
        <v>42</v>
      </c>
      <c r="D60" s="49" t="str">
        <f t="array" ref="D60">INDEX('Tournoi jeudi'!A$1:A$81,MAX(IF('Tournoi jeudi'!B$5:B$81+ROW('Tournoi jeudi'!B$5:B$81)/10^3=LARGE('Tournoi jeudi'!B$5:B$81+ROW('Tournoi jeudi'!B$5:B$81)/10^3,ROWS(N$2:N51)),ROW('Tournoi jeudi'!A$5:A$81))))</f>
        <v>Christelle</v>
      </c>
      <c r="E60" s="50"/>
      <c r="F60" s="122">
        <f>LARGE('Tournoi jeudi'!B$5:B$81,ROWS(N$2:N51))</f>
        <v>0</v>
      </c>
      <c r="G60" s="123"/>
      <c r="H60" s="51">
        <f t="shared" si="18"/>
        <v>0</v>
      </c>
      <c r="I60" s="52" t="str">
        <f t="shared" si="19"/>
        <v>Place</v>
      </c>
      <c r="J60" s="96" t="str">
        <f t="shared" si="20"/>
        <v>è</v>
      </c>
      <c r="K60" s="107">
        <v>42</v>
      </c>
      <c r="L60" s="97"/>
      <c r="M60" s="51" t="str">
        <f t="shared" ref="M60:M63" si="24">IF(H60=1,"Place",N60)</f>
        <v>Place</v>
      </c>
      <c r="N60" s="51" t="str">
        <f t="shared" ref="N60:N63" si="25">IF(H60=0,"Place","Places")</f>
        <v>Place</v>
      </c>
      <c r="P60" s="56" t="str">
        <f t="shared" ref="P60:P63" si="26">IF(H60&gt;0,"é","ê")</f>
        <v>ê</v>
      </c>
      <c r="R60" s="104">
        <v>50</v>
      </c>
      <c r="T60" s="55">
        <v>42</v>
      </c>
      <c r="U60" s="55" t="s">
        <v>84</v>
      </c>
    </row>
    <row r="61" spans="1:21" s="11" customFormat="1" ht="19.5" customHeight="1" x14ac:dyDescent="0.3">
      <c r="A61" s="106">
        <f t="shared" si="8"/>
        <v>42</v>
      </c>
      <c r="B61" s="26">
        <f t="shared" si="6"/>
        <v>42</v>
      </c>
      <c r="C61" s="111">
        <f t="shared" si="7"/>
        <v>42</v>
      </c>
      <c r="D61" s="13" t="str">
        <f t="array" ref="D61">INDEX('Tournoi jeudi'!A$1:A$81,MAX(IF('Tournoi jeudi'!B$5:B$81+ROW('Tournoi jeudi'!B$5:B$81)/10^3=LARGE('Tournoi jeudi'!B$5:B$81+ROW('Tournoi jeudi'!B$5:B$81)/10^3,ROWS(N$2:N52)),ROW('Tournoi jeudi'!A$5:A$81))))</f>
        <v>Christian_R</v>
      </c>
      <c r="E61" s="20"/>
      <c r="F61" s="120">
        <f>LARGE('Tournoi jeudi'!B$5:B$81,ROWS(N$2:N52))</f>
        <v>0</v>
      </c>
      <c r="G61" s="125"/>
      <c r="H61" s="23">
        <f t="shared" si="18"/>
        <v>0</v>
      </c>
      <c r="I61" s="24" t="str">
        <f t="shared" si="19"/>
        <v>Place</v>
      </c>
      <c r="J61" s="32" t="str">
        <f t="shared" si="20"/>
        <v>è</v>
      </c>
      <c r="K61" s="108">
        <v>42</v>
      </c>
      <c r="M61" s="23" t="str">
        <f t="shared" si="24"/>
        <v>Place</v>
      </c>
      <c r="N61" s="23" t="str">
        <f t="shared" si="25"/>
        <v>Place</v>
      </c>
      <c r="P61" s="31" t="str">
        <f t="shared" si="26"/>
        <v>ê</v>
      </c>
      <c r="R61" s="105">
        <v>51</v>
      </c>
      <c r="T61" s="11">
        <v>42</v>
      </c>
      <c r="U61" s="11" t="s">
        <v>83</v>
      </c>
    </row>
    <row r="62" spans="1:21" s="55" customFormat="1" ht="19.5" customHeight="1" x14ac:dyDescent="0.3">
      <c r="A62" s="106">
        <f t="shared" si="8"/>
        <v>42</v>
      </c>
      <c r="B62" s="26">
        <f t="shared" si="6"/>
        <v>42</v>
      </c>
      <c r="C62" s="111">
        <f t="shared" si="7"/>
        <v>42</v>
      </c>
      <c r="D62" s="49" t="str">
        <f t="array" ref="D62">INDEX('Tournoi jeudi'!A$1:A$81,MAX(IF('Tournoi jeudi'!B$5:B$81+ROW('Tournoi jeudi'!B$5:B$81)/10^3=LARGE('Tournoi jeudi'!B$5:B$81+ROW('Tournoi jeudi'!B$5:B$81)/10^3,ROWS(N$2:N53)),ROW('Tournoi jeudi'!A$5:A$81))))</f>
        <v>Darboul</v>
      </c>
      <c r="E62" s="50"/>
      <c r="F62" s="122">
        <f>LARGE('Tournoi jeudi'!B$5:B$81,ROWS(N$2:N53))</f>
        <v>0</v>
      </c>
      <c r="G62" s="124"/>
      <c r="H62" s="51">
        <f t="shared" si="18"/>
        <v>0</v>
      </c>
      <c r="I62" s="52" t="str">
        <f t="shared" si="19"/>
        <v>Place</v>
      </c>
      <c r="J62" s="96" t="str">
        <f t="shared" si="20"/>
        <v>è</v>
      </c>
      <c r="K62" s="53">
        <v>42</v>
      </c>
      <c r="M62" s="51" t="str">
        <f t="shared" si="24"/>
        <v>Place</v>
      </c>
      <c r="N62" s="51" t="str">
        <f t="shared" si="25"/>
        <v>Place</v>
      </c>
      <c r="P62" s="56" t="str">
        <f t="shared" si="26"/>
        <v>ê</v>
      </c>
      <c r="R62" s="104">
        <v>52</v>
      </c>
      <c r="T62" s="55">
        <v>42</v>
      </c>
      <c r="U62" s="55" t="s">
        <v>45</v>
      </c>
    </row>
    <row r="63" spans="1:21" s="55" customFormat="1" ht="19.5" customHeight="1" x14ac:dyDescent="0.3">
      <c r="A63" s="106">
        <f t="shared" si="8"/>
        <v>42</v>
      </c>
      <c r="B63" s="26">
        <f t="shared" si="6"/>
        <v>42</v>
      </c>
      <c r="C63" s="111">
        <f t="shared" si="7"/>
        <v>42</v>
      </c>
      <c r="D63" s="49" t="str">
        <f t="array" ref="D63">INDEX('Tournoi jeudi'!A$1:A$81,MAX(IF('Tournoi jeudi'!B$5:B$81+ROW('Tournoi jeudi'!B$5:B$81)/10^3=LARGE('Tournoi jeudi'!B$5:B$81+ROW('Tournoi jeudi'!B$5:B$81)/10^3,ROWS(N$2:N54)),ROW('Tournoi jeudi'!A$5:A$81))))</f>
        <v>Dje</v>
      </c>
      <c r="E63" s="50"/>
      <c r="F63" s="122">
        <f>LARGE('Tournoi jeudi'!B$5:B$81,ROWS(N$2:N54))</f>
        <v>0</v>
      </c>
      <c r="G63" s="124"/>
      <c r="H63" s="51">
        <f t="shared" si="18"/>
        <v>0</v>
      </c>
      <c r="I63" s="52" t="str">
        <f t="shared" si="19"/>
        <v>Place</v>
      </c>
      <c r="J63" s="96" t="str">
        <f t="shared" si="20"/>
        <v>è</v>
      </c>
      <c r="K63" s="53">
        <v>42</v>
      </c>
      <c r="M63" s="51" t="str">
        <f t="shared" si="24"/>
        <v>Place</v>
      </c>
      <c r="N63" s="51" t="str">
        <f t="shared" si="25"/>
        <v>Place</v>
      </c>
      <c r="P63" s="56" t="str">
        <f t="shared" si="26"/>
        <v>ê</v>
      </c>
      <c r="R63" s="104">
        <v>53</v>
      </c>
      <c r="T63" s="55">
        <v>42</v>
      </c>
      <c r="U63" s="55" t="s">
        <v>51</v>
      </c>
    </row>
    <row r="64" spans="1:21" s="11" customFormat="1" ht="19.5" customHeight="1" x14ac:dyDescent="0.3">
      <c r="A64" s="106">
        <f t="shared" si="8"/>
        <v>42</v>
      </c>
      <c r="B64" s="26">
        <f t="shared" si="6"/>
        <v>42</v>
      </c>
      <c r="C64" s="111">
        <f t="shared" si="7"/>
        <v>42</v>
      </c>
      <c r="D64" s="13" t="str">
        <f t="array" ref="D64">INDEX('Tournoi jeudi'!A$1:A$81,MAX(IF('Tournoi jeudi'!B$5:B$81+ROW('Tournoi jeudi'!B$5:B$81)/10^3=LARGE('Tournoi jeudi'!B$5:B$81+ROW('Tournoi jeudi'!B$5:B$81)/10^3,ROWS(N$2:N55)),ROW('Tournoi jeudi'!A$5:A$81))))</f>
        <v>Emilie</v>
      </c>
      <c r="E64" s="20"/>
      <c r="F64" s="120">
        <f>LARGE('Tournoi jeudi'!B$5:B$81,ROWS(N$2:N55))</f>
        <v>0</v>
      </c>
      <c r="G64" s="125"/>
      <c r="H64" s="23">
        <f t="shared" si="18"/>
        <v>0</v>
      </c>
      <c r="I64" s="24" t="str">
        <f t="shared" si="19"/>
        <v>Place</v>
      </c>
      <c r="J64" s="32" t="str">
        <f t="shared" si="20"/>
        <v>è</v>
      </c>
      <c r="K64" s="34">
        <v>42</v>
      </c>
      <c r="M64" s="23" t="str">
        <f t="shared" ref="M64:M65" si="27">IF(H64=1,"Place",N64)</f>
        <v>Place</v>
      </c>
      <c r="N64" s="23" t="str">
        <f t="shared" ref="N64:N65" si="28">IF(H64=0,"Place","Places")</f>
        <v>Place</v>
      </c>
      <c r="P64" s="31" t="str">
        <f t="shared" ref="P64:P65" si="29">IF(H64&gt;0,"é","ê")</f>
        <v>ê</v>
      </c>
      <c r="R64" s="105">
        <v>54</v>
      </c>
      <c r="T64" s="11">
        <v>42</v>
      </c>
      <c r="U64" s="11" t="s">
        <v>55</v>
      </c>
    </row>
    <row r="65" spans="1:21" s="11" customFormat="1" ht="19.5" customHeight="1" x14ac:dyDescent="0.3">
      <c r="A65" s="106">
        <f t="shared" si="8"/>
        <v>42</v>
      </c>
      <c r="B65" s="26">
        <f t="shared" si="6"/>
        <v>42</v>
      </c>
      <c r="C65" s="111">
        <f t="shared" si="7"/>
        <v>42</v>
      </c>
      <c r="D65" s="13" t="str">
        <f t="array" ref="D65">INDEX('Tournoi jeudi'!A$1:A$81,MAX(IF('Tournoi jeudi'!B$5:B$81+ROW('Tournoi jeudi'!B$5:B$81)/10^3=LARGE('Tournoi jeudi'!B$5:B$81+ROW('Tournoi jeudi'!B$5:B$81)/10^3,ROWS(N$2:N56)),ROW('Tournoi jeudi'!A$5:A$81))))</f>
        <v>Eric</v>
      </c>
      <c r="E65" s="20"/>
      <c r="F65" s="120">
        <f>LARGE('Tournoi jeudi'!B$5:B$81,ROWS(N$2:N56))</f>
        <v>0</v>
      </c>
      <c r="G65" s="121"/>
      <c r="H65" s="23"/>
      <c r="I65" s="24" t="s">
        <v>25</v>
      </c>
      <c r="J65" s="32"/>
      <c r="K65" s="34">
        <v>42</v>
      </c>
      <c r="M65" s="11" t="str">
        <f t="shared" si="27"/>
        <v>Place</v>
      </c>
      <c r="N65" s="11" t="str">
        <f t="shared" si="28"/>
        <v>Place</v>
      </c>
      <c r="P65" s="11" t="str">
        <f t="shared" si="29"/>
        <v>ê</v>
      </c>
      <c r="R65" s="105">
        <v>55</v>
      </c>
      <c r="T65" s="11">
        <v>42</v>
      </c>
      <c r="U65" s="11" t="s">
        <v>27</v>
      </c>
    </row>
    <row r="66" spans="1:21" s="11" customFormat="1" ht="19.5" customHeight="1" x14ac:dyDescent="0.3">
      <c r="A66" s="106">
        <f t="shared" ref="A66" si="30">B66</f>
        <v>42</v>
      </c>
      <c r="B66" s="26">
        <f t="shared" si="6"/>
        <v>42</v>
      </c>
      <c r="C66" s="111">
        <f t="shared" si="7"/>
        <v>42</v>
      </c>
      <c r="D66" s="13" t="str">
        <f t="array" ref="D66">INDEX('Tournoi jeudi'!A$1:A$81,MAX(IF('Tournoi jeudi'!B$5:B$81+ROW('Tournoi jeudi'!B$5:B$81)/10^3=LARGE('Tournoi jeudi'!B$5:B$81+ROW('Tournoi jeudi'!B$5:B$81)/10^3,ROWS(N$2:N57)),ROW('Tournoi jeudi'!A$5:A$81))))</f>
        <v>Franck</v>
      </c>
      <c r="E66" s="20"/>
      <c r="F66" s="120">
        <f>LARGE('Tournoi jeudi'!B$5:B$81,ROWS(N$2:N57))</f>
        <v>0</v>
      </c>
      <c r="G66" s="121"/>
      <c r="H66" s="23">
        <f t="shared" si="18"/>
        <v>0</v>
      </c>
      <c r="I66" s="24" t="str">
        <f t="shared" si="19"/>
        <v>Place</v>
      </c>
      <c r="J66" s="32" t="str">
        <f t="shared" si="20"/>
        <v>è</v>
      </c>
      <c r="K66" s="34">
        <v>42</v>
      </c>
      <c r="M66" s="11" t="str">
        <f t="shared" ref="M66:M99" si="31">IF(H66=1,"Place",N66)</f>
        <v>Place</v>
      </c>
      <c r="N66" s="11" t="str">
        <f t="shared" ref="N66:N99" si="32">IF(H66=0,"Place","Places")</f>
        <v>Place</v>
      </c>
      <c r="P66" s="11" t="str">
        <f t="shared" ref="P66:P99" si="33">IF(H66&gt;0,"é","ê")</f>
        <v>ê</v>
      </c>
      <c r="R66" s="105">
        <v>56</v>
      </c>
      <c r="T66" s="11">
        <v>42</v>
      </c>
      <c r="U66" s="11" t="s">
        <v>44</v>
      </c>
    </row>
    <row r="67" spans="1:21" s="55" customFormat="1" ht="19.5" customHeight="1" x14ac:dyDescent="0.3">
      <c r="A67" s="26">
        <f t="shared" si="8"/>
        <v>42</v>
      </c>
      <c r="B67" s="26">
        <f t="shared" si="6"/>
        <v>42</v>
      </c>
      <c r="C67" s="111">
        <f t="shared" si="7"/>
        <v>42</v>
      </c>
      <c r="D67" s="49" t="str">
        <f t="array" ref="D67">INDEX('Tournoi jeudi'!A$1:A$81,MAX(IF('Tournoi jeudi'!B$5:B$81+ROW('Tournoi jeudi'!B$5:B$81)/10^3=LARGE('Tournoi jeudi'!B$5:B$81+ROW('Tournoi jeudi'!B$5:B$81)/10^3,ROWS(N$2:N58)),ROW('Tournoi jeudi'!A$5:A$81))))</f>
        <v>Frederic</v>
      </c>
      <c r="E67" s="20"/>
      <c r="F67" s="122">
        <f>LARGE('Tournoi jeudi'!B$5:B$81,ROWS(N$2:N58))</f>
        <v>0</v>
      </c>
      <c r="G67" s="123"/>
      <c r="H67" s="51">
        <f t="shared" ref="H67:H69" si="34">K68-A67</f>
        <v>0</v>
      </c>
      <c r="I67" s="52" t="str">
        <f t="shared" ref="I67:I69" si="35">IF(H67=-1,"Place",M67)</f>
        <v>Place</v>
      </c>
      <c r="J67" s="96" t="str">
        <f t="shared" ref="J67:J69" si="36">IF(H67=0,"è",P67)</f>
        <v>è</v>
      </c>
      <c r="K67" s="53">
        <v>42</v>
      </c>
      <c r="M67" s="55" t="str">
        <f t="shared" si="31"/>
        <v>Place</v>
      </c>
      <c r="N67" s="55" t="str">
        <f t="shared" si="32"/>
        <v>Place</v>
      </c>
      <c r="P67" s="55" t="str">
        <f t="shared" si="33"/>
        <v>ê</v>
      </c>
      <c r="R67" s="102">
        <v>57</v>
      </c>
      <c r="T67" s="55">
        <v>42</v>
      </c>
      <c r="U67" s="55" t="s">
        <v>78</v>
      </c>
    </row>
    <row r="68" spans="1:21" s="55" customFormat="1" ht="19.5" customHeight="1" x14ac:dyDescent="0.3">
      <c r="A68" s="26">
        <f t="shared" si="8"/>
        <v>42</v>
      </c>
      <c r="B68" s="26">
        <f t="shared" si="6"/>
        <v>42</v>
      </c>
      <c r="C68" s="111">
        <f t="shared" si="7"/>
        <v>42</v>
      </c>
      <c r="D68" s="49" t="str">
        <f t="array" ref="D68">INDEX('Tournoi jeudi'!A$1:A$81,MAX(IF('Tournoi jeudi'!B$5:B$81+ROW('Tournoi jeudi'!B$5:B$81)/10^3=LARGE('Tournoi jeudi'!B$5:B$81+ROW('Tournoi jeudi'!B$5:B$81)/10^3,ROWS(N$2:N59)),ROW('Tournoi jeudi'!A$5:A$81))))</f>
        <v>Gabriel</v>
      </c>
      <c r="E68" s="20"/>
      <c r="F68" s="122">
        <f>LARGE('Tournoi jeudi'!B$5:B$81,ROWS(N$2:N59))</f>
        <v>0</v>
      </c>
      <c r="G68" s="123"/>
      <c r="H68" s="51">
        <f t="shared" si="34"/>
        <v>0</v>
      </c>
      <c r="I68" s="52" t="str">
        <f t="shared" si="35"/>
        <v>Place</v>
      </c>
      <c r="J68" s="96" t="str">
        <f t="shared" si="36"/>
        <v>è</v>
      </c>
      <c r="K68" s="53">
        <v>42</v>
      </c>
      <c r="M68" s="55" t="str">
        <f t="shared" si="31"/>
        <v>Place</v>
      </c>
      <c r="N68" s="55" t="str">
        <f t="shared" si="32"/>
        <v>Place</v>
      </c>
      <c r="P68" s="55" t="str">
        <f t="shared" si="33"/>
        <v>ê</v>
      </c>
      <c r="R68" s="103">
        <v>58</v>
      </c>
      <c r="T68" s="55">
        <v>42</v>
      </c>
      <c r="U68" s="55" t="s">
        <v>77</v>
      </c>
    </row>
    <row r="69" spans="1:21" s="55" customFormat="1" ht="19.5" customHeight="1" x14ac:dyDescent="0.3">
      <c r="A69" s="26">
        <f t="shared" si="8"/>
        <v>42</v>
      </c>
      <c r="B69" s="26">
        <f t="shared" si="6"/>
        <v>42</v>
      </c>
      <c r="C69" s="111">
        <f t="shared" si="7"/>
        <v>42</v>
      </c>
      <c r="D69" s="49" t="str">
        <f t="array" ref="D69">INDEX('Tournoi jeudi'!A$1:A$81,MAX(IF('Tournoi jeudi'!B$5:B$81+ROW('Tournoi jeudi'!B$5:B$81)/10^3=LARGE('Tournoi jeudi'!B$5:B$81+ROW('Tournoi jeudi'!B$5:B$81)/10^3,ROWS(N$2:N60)),ROW('Tournoi jeudi'!A$5:A$81))))</f>
        <v>Gerald</v>
      </c>
      <c r="E69" s="20"/>
      <c r="F69" s="122">
        <f>LARGE('Tournoi jeudi'!B$5:B$81,ROWS(N$2:N60))</f>
        <v>0</v>
      </c>
      <c r="G69" s="123"/>
      <c r="H69" s="51">
        <f t="shared" si="34"/>
        <v>0</v>
      </c>
      <c r="I69" s="52" t="str">
        <f t="shared" si="35"/>
        <v>Place</v>
      </c>
      <c r="J69" s="96" t="str">
        <f t="shared" si="36"/>
        <v>è</v>
      </c>
      <c r="K69" s="53">
        <v>42</v>
      </c>
      <c r="M69" s="55" t="str">
        <f t="shared" si="31"/>
        <v>Place</v>
      </c>
      <c r="N69" s="55" t="str">
        <f t="shared" si="32"/>
        <v>Place</v>
      </c>
      <c r="P69" s="55" t="str">
        <f t="shared" si="33"/>
        <v>ê</v>
      </c>
      <c r="R69" s="102">
        <v>59</v>
      </c>
      <c r="T69" s="55">
        <v>42</v>
      </c>
      <c r="U69" s="55" t="s">
        <v>76</v>
      </c>
    </row>
    <row r="70" spans="1:21" s="55" customFormat="1" ht="19.5" customHeight="1" x14ac:dyDescent="0.3">
      <c r="A70" s="26">
        <f t="shared" si="8"/>
        <v>42</v>
      </c>
      <c r="B70" s="26">
        <f t="shared" si="6"/>
        <v>42</v>
      </c>
      <c r="C70" s="111">
        <f t="shared" si="7"/>
        <v>42</v>
      </c>
      <c r="D70" s="49" t="str">
        <f t="array" ref="D70">INDEX('Tournoi jeudi'!A$1:A$81,MAX(IF('Tournoi jeudi'!B$5:B$81+ROW('Tournoi jeudi'!B$5:B$81)/10^3=LARGE('Tournoi jeudi'!B$5:B$81+ROW('Tournoi jeudi'!B$5:B$81)/10^3,ROWS(N$2:N61)),ROW('Tournoi jeudi'!A$5:A$81))))</f>
        <v>Ginz</v>
      </c>
      <c r="E70" s="20"/>
      <c r="F70" s="122">
        <f>LARGE('Tournoi jeudi'!B$5:B$81,ROWS(N$2:N61))</f>
        <v>0</v>
      </c>
      <c r="G70" s="123"/>
      <c r="H70" s="51">
        <f t="shared" ref="H70:H75" si="37">K71-A70</f>
        <v>0</v>
      </c>
      <c r="I70" s="52" t="str">
        <f t="shared" ref="I70:I73" si="38">IF(H70=-1,"Place",M70)</f>
        <v>Place</v>
      </c>
      <c r="J70" s="96" t="str">
        <f t="shared" ref="J70:J76" si="39">IF(H70=0,"è",P70)</f>
        <v>è</v>
      </c>
      <c r="K70" s="53">
        <v>42</v>
      </c>
      <c r="M70" s="55" t="str">
        <f t="shared" si="31"/>
        <v>Place</v>
      </c>
      <c r="N70" s="55" t="str">
        <f t="shared" si="32"/>
        <v>Place</v>
      </c>
      <c r="P70" s="55" t="str">
        <f t="shared" si="33"/>
        <v>ê</v>
      </c>
      <c r="R70" s="103">
        <v>60</v>
      </c>
      <c r="T70" s="55">
        <v>42</v>
      </c>
      <c r="U70" s="55" t="s">
        <v>75</v>
      </c>
    </row>
    <row r="71" spans="1:21" s="55" customFormat="1" ht="19.5" customHeight="1" x14ac:dyDescent="0.3">
      <c r="A71" s="26">
        <f t="shared" si="8"/>
        <v>42</v>
      </c>
      <c r="B71" s="26">
        <f t="shared" si="6"/>
        <v>42</v>
      </c>
      <c r="C71" s="111">
        <f t="shared" si="7"/>
        <v>42</v>
      </c>
      <c r="D71" s="49" t="str">
        <f t="array" ref="D71">INDEX('Tournoi jeudi'!A$1:A$81,MAX(IF('Tournoi jeudi'!B$5:B$81+ROW('Tournoi jeudi'!B$5:B$81)/10^3=LARGE('Tournoi jeudi'!B$5:B$81+ROW('Tournoi jeudi'!B$5:B$81)/10^3,ROWS(N$2:N62)),ROW('Tournoi jeudi'!A$5:A$81))))</f>
        <v>Guillaume</v>
      </c>
      <c r="E71" s="20"/>
      <c r="F71" s="122">
        <f>LARGE('Tournoi jeudi'!B$5:B$81,ROWS(N$2:N62))</f>
        <v>0</v>
      </c>
      <c r="G71" s="123"/>
      <c r="H71" s="51">
        <f t="shared" si="37"/>
        <v>0</v>
      </c>
      <c r="I71" s="52" t="str">
        <f t="shared" si="38"/>
        <v>Place</v>
      </c>
      <c r="J71" s="96" t="str">
        <f t="shared" si="39"/>
        <v>è</v>
      </c>
      <c r="K71" s="53">
        <v>42</v>
      </c>
      <c r="M71" s="55" t="str">
        <f t="shared" si="31"/>
        <v>Place</v>
      </c>
      <c r="N71" s="55" t="str">
        <f t="shared" si="32"/>
        <v>Place</v>
      </c>
      <c r="P71" s="55" t="str">
        <f t="shared" si="33"/>
        <v>ê</v>
      </c>
      <c r="R71" s="102">
        <v>61</v>
      </c>
      <c r="T71" s="55">
        <v>42</v>
      </c>
      <c r="U71" s="55" t="s">
        <v>40</v>
      </c>
    </row>
    <row r="72" spans="1:21" s="55" customFormat="1" ht="19.5" customHeight="1" x14ac:dyDescent="0.3">
      <c r="A72" s="26">
        <f t="shared" si="8"/>
        <v>42</v>
      </c>
      <c r="B72" s="26">
        <f t="shared" si="6"/>
        <v>42</v>
      </c>
      <c r="C72" s="111">
        <f t="shared" si="7"/>
        <v>42</v>
      </c>
      <c r="D72" s="49" t="str">
        <f t="array" ref="D72">INDEX('Tournoi jeudi'!A$1:A$81,MAX(IF('Tournoi jeudi'!B$5:B$81+ROW('Tournoi jeudi'!B$5:B$81)/10^3=LARGE('Tournoi jeudi'!B$5:B$81+ROW('Tournoi jeudi'!B$5:B$81)/10^3,ROWS(N$2:N63)),ROW('Tournoi jeudi'!A$5:A$81))))</f>
        <v>Indy180</v>
      </c>
      <c r="E72" s="20"/>
      <c r="F72" s="122">
        <f>LARGE('Tournoi jeudi'!B$5:B$81,ROWS(N$2:N62))</f>
        <v>0</v>
      </c>
      <c r="G72" s="123"/>
      <c r="H72" s="51">
        <f t="shared" si="37"/>
        <v>0</v>
      </c>
      <c r="I72" s="52" t="str">
        <f t="shared" si="38"/>
        <v>Place</v>
      </c>
      <c r="J72" s="96" t="str">
        <f t="shared" si="39"/>
        <v>è</v>
      </c>
      <c r="K72" s="53">
        <v>42</v>
      </c>
      <c r="M72" s="55" t="str">
        <f t="shared" si="31"/>
        <v>Place</v>
      </c>
      <c r="N72" s="55" t="str">
        <f t="shared" si="32"/>
        <v>Place</v>
      </c>
      <c r="P72" s="55" t="str">
        <f t="shared" si="33"/>
        <v>ê</v>
      </c>
      <c r="R72" s="103">
        <v>62</v>
      </c>
      <c r="T72" s="55">
        <v>42</v>
      </c>
      <c r="U72" s="55" t="s">
        <v>21</v>
      </c>
    </row>
    <row r="73" spans="1:21" s="55" customFormat="1" ht="19.5" customHeight="1" x14ac:dyDescent="0.3">
      <c r="A73" s="26">
        <f t="shared" si="8"/>
        <v>42</v>
      </c>
      <c r="B73" s="26">
        <f t="shared" si="6"/>
        <v>42</v>
      </c>
      <c r="C73" s="111">
        <f t="shared" si="7"/>
        <v>42</v>
      </c>
      <c r="D73" s="49" t="str">
        <f t="array" ref="D73">INDEX('Tournoi jeudi'!A$1:A$81,MAX(IF('Tournoi jeudi'!B$5:B$81+ROW('Tournoi jeudi'!B$5:B$81)/10^3=LARGE('Tournoi jeudi'!B$5:B$81+ROW('Tournoi jeudi'!B$5:B$81)/10^3,ROWS(N$2:N64)),ROW('Tournoi jeudi'!A$5:A$81))))</f>
        <v>Jo</v>
      </c>
      <c r="E73" s="20"/>
      <c r="F73" s="122">
        <f>LARGE('Tournoi jeudi'!B$5:B$81,ROWS(N$2:N63))</f>
        <v>0</v>
      </c>
      <c r="G73" s="123"/>
      <c r="H73" s="51">
        <f t="shared" si="37"/>
        <v>0</v>
      </c>
      <c r="I73" s="52" t="str">
        <f t="shared" si="38"/>
        <v>Place</v>
      </c>
      <c r="J73" s="96" t="str">
        <f t="shared" si="39"/>
        <v>è</v>
      </c>
      <c r="K73" s="53">
        <v>42</v>
      </c>
      <c r="M73" s="55" t="str">
        <f t="shared" si="31"/>
        <v>Place</v>
      </c>
      <c r="N73" s="55" t="str">
        <f t="shared" si="32"/>
        <v>Place</v>
      </c>
      <c r="P73" s="55" t="str">
        <f t="shared" si="33"/>
        <v>ê</v>
      </c>
      <c r="R73" s="102">
        <v>63</v>
      </c>
      <c r="T73" s="55">
        <v>42</v>
      </c>
      <c r="U73" s="55" t="s">
        <v>73</v>
      </c>
    </row>
    <row r="74" spans="1:21" s="55" customFormat="1" ht="19.5" customHeight="1" x14ac:dyDescent="0.3">
      <c r="A74" s="26">
        <f t="shared" si="8"/>
        <v>42</v>
      </c>
      <c r="B74" s="26">
        <f t="shared" si="6"/>
        <v>42</v>
      </c>
      <c r="C74" s="111">
        <f t="shared" si="7"/>
        <v>42</v>
      </c>
      <c r="D74" s="49" t="str">
        <f t="array" ref="D74">INDEX('Tournoi jeudi'!A$1:A$81,MAX(IF('Tournoi jeudi'!B$5:B$81+ROW('Tournoi jeudi'!B$5:B$81)/10^3=LARGE('Tournoi jeudi'!B$5:B$81+ROW('Tournoi jeudi'!B$5:B$81)/10^3,ROWS(N$2:N65)),ROW('Tournoi jeudi'!A$5:A$81))))</f>
        <v>Julien</v>
      </c>
      <c r="E74" s="20"/>
      <c r="F74" s="122">
        <f>LARGE('Tournoi jeudi'!B$5:B$81,ROWS(N$2:N64))</f>
        <v>0</v>
      </c>
      <c r="G74" s="123"/>
      <c r="H74" s="51">
        <f t="shared" si="37"/>
        <v>0</v>
      </c>
      <c r="I74" s="52" t="str">
        <f t="shared" ref="I74" si="40">IF(H74=-1,"Place",M74)</f>
        <v>Place</v>
      </c>
      <c r="J74" s="96" t="str">
        <f t="shared" si="39"/>
        <v>è</v>
      </c>
      <c r="K74" s="53">
        <v>42</v>
      </c>
      <c r="M74" s="55" t="str">
        <f t="shared" si="31"/>
        <v>Place</v>
      </c>
      <c r="N74" s="55" t="str">
        <f t="shared" si="32"/>
        <v>Place</v>
      </c>
      <c r="P74" s="55" t="str">
        <f t="shared" si="33"/>
        <v>ê</v>
      </c>
      <c r="R74" s="103">
        <v>64</v>
      </c>
      <c r="T74" s="55">
        <v>42</v>
      </c>
      <c r="U74" s="55" t="s">
        <v>59</v>
      </c>
    </row>
    <row r="75" spans="1:21" s="55" customFormat="1" ht="19.5" customHeight="1" x14ac:dyDescent="0.3">
      <c r="A75" s="26">
        <f t="shared" si="8"/>
        <v>42</v>
      </c>
      <c r="B75" s="26">
        <f t="shared" si="6"/>
        <v>42</v>
      </c>
      <c r="C75" s="111">
        <f t="shared" si="7"/>
        <v>42</v>
      </c>
      <c r="D75" s="49" t="str">
        <f t="array" ref="D75">INDEX('Tournoi jeudi'!A$1:A$81,MAX(IF('Tournoi jeudi'!B$5:B$81+ROW('Tournoi jeudi'!B$5:B$81)/10^3=LARGE('Tournoi jeudi'!B$5:B$81+ROW('Tournoi jeudi'!B$5:B$81)/10^3,ROWS(N$2:N66)),ROW('Tournoi jeudi'!A$5:A$81))))</f>
        <v>Kevin</v>
      </c>
      <c r="E75" s="20"/>
      <c r="F75" s="59">
        <f>LARGE('Tournoi jeudi'!B$5:B$81,ROWS(B$2:B66))</f>
        <v>0</v>
      </c>
      <c r="G75" s="59"/>
      <c r="H75" s="51">
        <f t="shared" si="37"/>
        <v>0</v>
      </c>
      <c r="I75" s="52" t="str">
        <f t="shared" ref="I75" si="41">IF(H75=-1,"Place",M75)</f>
        <v>Place</v>
      </c>
      <c r="J75" s="96" t="str">
        <f t="shared" si="39"/>
        <v>è</v>
      </c>
      <c r="K75" s="53">
        <v>42</v>
      </c>
      <c r="M75" s="55" t="str">
        <f t="shared" si="31"/>
        <v>Place</v>
      </c>
      <c r="N75" s="55" t="str">
        <f t="shared" si="32"/>
        <v>Place</v>
      </c>
      <c r="P75" s="55" t="str">
        <f t="shared" si="33"/>
        <v>ê</v>
      </c>
      <c r="R75" s="102">
        <v>65</v>
      </c>
      <c r="T75" s="55">
        <v>42</v>
      </c>
      <c r="U75" s="55" t="s">
        <v>62</v>
      </c>
    </row>
    <row r="76" spans="1:21" s="55" customFormat="1" ht="19.5" customHeight="1" x14ac:dyDescent="0.3">
      <c r="A76" s="26">
        <f t="shared" si="8"/>
        <v>42</v>
      </c>
      <c r="B76" s="26">
        <f t="shared" si="6"/>
        <v>42</v>
      </c>
      <c r="C76" s="111">
        <f t="shared" si="7"/>
        <v>42</v>
      </c>
      <c r="D76" s="49" t="str">
        <f t="array" ref="D76">INDEX('Tournoi jeudi'!A$1:A$81,MAX(IF('Tournoi jeudi'!B$5:B$81+ROW('Tournoi jeudi'!B$5:B$81)/10^3=LARGE('Tournoi jeudi'!B$5:B$81+ROW('Tournoi jeudi'!B$5:B$81)/10^3,ROWS(N$2:N67)),ROW('Tournoi jeudi'!A$5:A$81))))</f>
        <v>Laetitia</v>
      </c>
      <c r="E76" s="20"/>
      <c r="F76" s="59">
        <f>LARGE('Tournoi jeudi'!B$5:B$81,ROWS(B$2:B67))</f>
        <v>0</v>
      </c>
      <c r="G76" s="59"/>
      <c r="J76" s="96" t="str">
        <f t="shared" si="39"/>
        <v>è</v>
      </c>
      <c r="K76" s="53">
        <v>42</v>
      </c>
      <c r="M76" s="55" t="str">
        <f t="shared" si="31"/>
        <v>Place</v>
      </c>
      <c r="N76" s="55" t="str">
        <f t="shared" si="32"/>
        <v>Place</v>
      </c>
      <c r="P76" s="55" t="str">
        <f t="shared" si="33"/>
        <v>ê</v>
      </c>
      <c r="R76" s="103">
        <v>66</v>
      </c>
      <c r="T76" s="55">
        <v>42</v>
      </c>
      <c r="U76" s="55" t="s">
        <v>58</v>
      </c>
    </row>
    <row r="77" spans="1:21" s="55" customFormat="1" ht="19.5" customHeight="1" x14ac:dyDescent="0.3">
      <c r="A77" s="26">
        <f t="shared" si="8"/>
        <v>42</v>
      </c>
      <c r="B77" s="26">
        <f t="shared" ref="B77:B85" si="42">C77</f>
        <v>42</v>
      </c>
      <c r="C77" s="111">
        <f t="shared" ref="C77:C120" si="43">IF(F77=F76,C76,R77)</f>
        <v>42</v>
      </c>
      <c r="D77" s="49" t="str">
        <f t="array" ref="D77">INDEX('Tournoi jeudi'!A$1:A$81,MAX(IF('Tournoi jeudi'!B$5:B$81+ROW('Tournoi jeudi'!B$5:B$81)/10^3=LARGE('Tournoi jeudi'!B$5:B$81+ROW('Tournoi jeudi'!B$5:B$81)/10^3,ROWS(N$2:N68)),ROW('Tournoi jeudi'!A$5:A$81))))</f>
        <v>Le Kiwi</v>
      </c>
      <c r="E77" s="20"/>
      <c r="F77" s="59">
        <f>LARGE('Tournoi jeudi'!B$5:B$81,ROWS(B$2:B68))</f>
        <v>0</v>
      </c>
      <c r="G77" s="59"/>
      <c r="J77" s="99"/>
      <c r="K77" s="53">
        <v>42</v>
      </c>
      <c r="M77" s="55" t="str">
        <f t="shared" si="31"/>
        <v>Place</v>
      </c>
      <c r="N77" s="55" t="str">
        <f t="shared" si="32"/>
        <v>Place</v>
      </c>
      <c r="P77" s="55" t="str">
        <f t="shared" si="33"/>
        <v>ê</v>
      </c>
      <c r="R77" s="102">
        <v>67</v>
      </c>
      <c r="T77" s="55">
        <v>42</v>
      </c>
      <c r="U77" s="55" t="s">
        <v>72</v>
      </c>
    </row>
    <row r="78" spans="1:21" s="55" customFormat="1" ht="19.5" customHeight="1" x14ac:dyDescent="0.3">
      <c r="A78" s="26">
        <f t="shared" ref="A78:A91" si="44">B78</f>
        <v>42</v>
      </c>
      <c r="B78" s="26">
        <f t="shared" si="42"/>
        <v>42</v>
      </c>
      <c r="C78" s="111">
        <f t="shared" si="43"/>
        <v>42</v>
      </c>
      <c r="D78" s="49" t="str">
        <f t="array" ref="D78">INDEX('Tournoi jeudi'!A$1:A$81,MAX(IF('Tournoi jeudi'!B$5:B$81+ROW('Tournoi jeudi'!B$5:B$81)/10^3=LARGE('Tournoi jeudi'!B$5:B$81+ROW('Tournoi jeudi'!B$5:B$81)/10^3,ROWS(N$2:N69)),ROW('Tournoi jeudi'!A$5:A$81))))</f>
        <v>Mickael</v>
      </c>
      <c r="E78" s="20"/>
      <c r="F78" s="59">
        <f>LARGE('Tournoi jeudi'!B$5:B$81,ROWS(B$2:B69))</f>
        <v>0</v>
      </c>
      <c r="G78" s="59"/>
      <c r="I78" s="55" t="s">
        <v>25</v>
      </c>
      <c r="J78" s="99"/>
      <c r="K78" s="53">
        <v>42</v>
      </c>
      <c r="M78" s="55" t="str">
        <f t="shared" si="31"/>
        <v>Place</v>
      </c>
      <c r="N78" s="55" t="str">
        <f t="shared" si="32"/>
        <v>Place</v>
      </c>
      <c r="P78" s="55" t="str">
        <f t="shared" si="33"/>
        <v>ê</v>
      </c>
      <c r="R78" s="103">
        <v>68</v>
      </c>
      <c r="T78" s="55">
        <v>42</v>
      </c>
      <c r="U78" s="55" t="s">
        <v>36</v>
      </c>
    </row>
    <row r="79" spans="1:21" s="55" customFormat="1" ht="19.5" customHeight="1" x14ac:dyDescent="0.3">
      <c r="A79" s="26">
        <f t="shared" si="44"/>
        <v>42</v>
      </c>
      <c r="B79" s="26">
        <f t="shared" si="42"/>
        <v>42</v>
      </c>
      <c r="C79" s="111">
        <f t="shared" si="43"/>
        <v>42</v>
      </c>
      <c r="D79" s="49" t="str">
        <f t="array" ref="D79">INDEX('Tournoi jeudi'!A$1:A$81,MAX(IF('Tournoi jeudi'!B$5:B$81+ROW('Tournoi jeudi'!B$5:B$81)/10^3=LARGE('Tournoi jeudi'!B$5:B$81+ROW('Tournoi jeudi'!B$5:B$81)/10^3,ROWS(N$2:N70)),ROW('Tournoi jeudi'!A$5:A$81))))</f>
        <v>Miki</v>
      </c>
      <c r="E79" s="20"/>
      <c r="F79" s="59">
        <f>LARGE('Tournoi jeudi'!B$5:B$81,ROWS(B$2:B70))</f>
        <v>0</v>
      </c>
      <c r="G79" s="59"/>
      <c r="J79" s="99"/>
      <c r="K79" s="53">
        <v>42</v>
      </c>
      <c r="M79" s="55" t="str">
        <f t="shared" si="31"/>
        <v>Place</v>
      </c>
      <c r="N79" s="55" t="str">
        <f t="shared" si="32"/>
        <v>Place</v>
      </c>
      <c r="P79" s="55" t="str">
        <f t="shared" si="33"/>
        <v>ê</v>
      </c>
      <c r="R79" s="102">
        <v>69</v>
      </c>
      <c r="T79" s="55">
        <v>42</v>
      </c>
      <c r="U79" s="55" t="s">
        <v>70</v>
      </c>
    </row>
    <row r="80" spans="1:21" s="55" customFormat="1" ht="19.5" customHeight="1" x14ac:dyDescent="0.3">
      <c r="A80" s="26">
        <f t="shared" si="44"/>
        <v>42</v>
      </c>
      <c r="B80" s="26">
        <f t="shared" si="42"/>
        <v>42</v>
      </c>
      <c r="C80" s="111">
        <f t="shared" si="43"/>
        <v>42</v>
      </c>
      <c r="D80" s="49" t="str">
        <f t="array" ref="D80">INDEX('Tournoi jeudi'!A$1:A$81,MAX(IF('Tournoi jeudi'!B$5:B$81+ROW('Tournoi jeudi'!B$5:B$81)/10^3=LARGE('Tournoi jeudi'!B$5:B$81+ROW('Tournoi jeudi'!B$5:B$81)/10^3,ROWS(N$2:N71)),ROW('Tournoi jeudi'!A$5:A$81))))</f>
        <v>Patrick</v>
      </c>
      <c r="E80" s="20"/>
      <c r="F80" s="59">
        <f>LARGE('Tournoi jeudi'!B$5:B$81,ROWS(B$2:B71))</f>
        <v>0</v>
      </c>
      <c r="G80" s="59"/>
      <c r="J80" s="99"/>
      <c r="K80" s="53">
        <v>42</v>
      </c>
      <c r="M80" s="55" t="str">
        <f t="shared" si="31"/>
        <v>Place</v>
      </c>
      <c r="N80" s="55" t="str">
        <f t="shared" si="32"/>
        <v>Place</v>
      </c>
      <c r="P80" s="55" t="str">
        <f t="shared" si="33"/>
        <v>ê</v>
      </c>
      <c r="R80" s="103">
        <v>70</v>
      </c>
      <c r="T80" s="55">
        <v>42</v>
      </c>
      <c r="U80" s="55" t="s">
        <v>23</v>
      </c>
    </row>
    <row r="81" spans="1:21" s="55" customFormat="1" ht="19.5" customHeight="1" x14ac:dyDescent="0.3">
      <c r="A81" s="26">
        <f t="shared" si="44"/>
        <v>42</v>
      </c>
      <c r="B81" s="26">
        <f t="shared" si="42"/>
        <v>42</v>
      </c>
      <c r="C81" s="111">
        <f t="shared" si="43"/>
        <v>42</v>
      </c>
      <c r="D81" s="49" t="str">
        <f t="array" ref="D81">INDEX('Tournoi jeudi'!A$1:A$81,MAX(IF('Tournoi jeudi'!B$5:B$81+ROW('Tournoi jeudi'!B$5:B$81)/10^3=LARGE('Tournoi jeudi'!B$5:B$81+ROW('Tournoi jeudi'!B$5:B$81)/10^3,ROWS(N$2:N72)),ROW('Tournoi jeudi'!A$5:A$81))))</f>
        <v>Pippo74</v>
      </c>
      <c r="E81" s="20"/>
      <c r="F81" s="59">
        <f>LARGE('Tournoi jeudi'!B$5:B$81,ROWS(B$2:B72))</f>
        <v>0</v>
      </c>
      <c r="G81" s="59"/>
      <c r="J81" s="99"/>
      <c r="K81" s="53">
        <v>42</v>
      </c>
      <c r="M81" s="55" t="str">
        <f t="shared" si="31"/>
        <v>Place</v>
      </c>
      <c r="N81" s="55" t="str">
        <f t="shared" si="32"/>
        <v>Place</v>
      </c>
      <c r="P81" s="55" t="str">
        <f t="shared" si="33"/>
        <v>ê</v>
      </c>
      <c r="T81" s="55">
        <v>42</v>
      </c>
      <c r="U81" s="55" t="s">
        <v>28</v>
      </c>
    </row>
    <row r="82" spans="1:21" s="55" customFormat="1" ht="19.5" customHeight="1" x14ac:dyDescent="0.3">
      <c r="A82" s="26">
        <f t="shared" si="44"/>
        <v>42</v>
      </c>
      <c r="B82" s="26">
        <f t="shared" si="42"/>
        <v>42</v>
      </c>
      <c r="C82" s="111">
        <f t="shared" si="43"/>
        <v>42</v>
      </c>
      <c r="D82" s="49" t="str">
        <f t="array" ref="D82">INDEX('Tournoi jeudi'!A$1:A$81,MAX(IF('Tournoi jeudi'!B$5:B$81+ROW('Tournoi jeudi'!B$5:B$81)/10^3=LARGE('Tournoi jeudi'!B$5:B$81+ROW('Tournoi jeudi'!B$5:B$81)/10^3,ROWS(N$2:N73)),ROW('Tournoi jeudi'!A$5:A$81))))</f>
        <v>Romu</v>
      </c>
      <c r="E82" s="20"/>
      <c r="F82" s="59">
        <f>LARGE('Tournoi jeudi'!B$5:B$81,ROWS(B$2:B73))</f>
        <v>0</v>
      </c>
      <c r="G82" s="59"/>
      <c r="J82" s="99"/>
      <c r="K82" s="53">
        <v>42</v>
      </c>
      <c r="M82" s="55" t="str">
        <f t="shared" si="31"/>
        <v>Place</v>
      </c>
      <c r="N82" s="55" t="str">
        <f t="shared" si="32"/>
        <v>Place</v>
      </c>
      <c r="P82" s="55" t="str">
        <f t="shared" si="33"/>
        <v>ê</v>
      </c>
      <c r="T82" s="55">
        <v>42</v>
      </c>
      <c r="U82" s="55" t="s">
        <v>43</v>
      </c>
    </row>
    <row r="83" spans="1:21" s="55" customFormat="1" ht="19.5" customHeight="1" x14ac:dyDescent="0.3">
      <c r="A83" s="26">
        <f t="shared" si="44"/>
        <v>42</v>
      </c>
      <c r="B83" s="26">
        <f t="shared" si="42"/>
        <v>42</v>
      </c>
      <c r="C83" s="111">
        <f t="shared" si="43"/>
        <v>42</v>
      </c>
      <c r="D83" s="49" t="str">
        <f t="array" ref="D83">INDEX('Tournoi jeudi'!A$1:A$81,MAX(IF('Tournoi jeudi'!B$5:B$81+ROW('Tournoi jeudi'!B$5:B$81)/10^3=LARGE('Tournoi jeudi'!B$5:B$81+ROW('Tournoi jeudi'!B$5:B$81)/10^3,ROWS(N$2:N73)),ROW('Tournoi jeudi'!A$5:A$81))))</f>
        <v>Romu</v>
      </c>
      <c r="E83" s="20"/>
      <c r="F83" s="59">
        <f>LARGE('Tournoi jeudi'!B$5:B$81,ROWS(B$2:B74))</f>
        <v>0</v>
      </c>
      <c r="G83" s="59"/>
      <c r="J83" s="99"/>
      <c r="K83" s="53"/>
      <c r="M83" s="55" t="str">
        <f t="shared" si="31"/>
        <v>Place</v>
      </c>
      <c r="N83" s="55" t="str">
        <f t="shared" si="32"/>
        <v>Place</v>
      </c>
      <c r="P83" s="55" t="str">
        <f t="shared" si="33"/>
        <v>ê</v>
      </c>
      <c r="T83" s="55">
        <v>42</v>
      </c>
      <c r="U83" s="55" t="s">
        <v>43</v>
      </c>
    </row>
    <row r="84" spans="1:21" s="55" customFormat="1" ht="19.5" customHeight="1" x14ac:dyDescent="0.3">
      <c r="A84" s="26">
        <f t="shared" si="44"/>
        <v>42</v>
      </c>
      <c r="B84" s="26">
        <f t="shared" si="42"/>
        <v>42</v>
      </c>
      <c r="C84" s="111">
        <f t="shared" si="43"/>
        <v>42</v>
      </c>
      <c r="D84" s="49" t="str">
        <f t="array" ref="D84">INDEX('Tournoi jeudi'!A$1:A$81,MAX(IF('Tournoi jeudi'!B$5:B$81+ROW('Tournoi jeudi'!B$5:B$81)/10^3=LARGE('Tournoi jeudi'!B$5:B$81+ROW('Tournoi jeudi'!B$5:B$81)/10^3,ROWS(N$2:N74)),ROW('Tournoi jeudi'!A$5:A$81))))</f>
        <v>Sandra</v>
      </c>
      <c r="E84" s="20"/>
      <c r="F84" s="59">
        <f>LARGE('Tournoi jeudi'!B$5:B$81,ROWS(B$2:B75))</f>
        <v>0</v>
      </c>
      <c r="G84" s="59"/>
      <c r="J84" s="99"/>
      <c r="K84" s="53">
        <v>42</v>
      </c>
      <c r="M84" s="55" t="str">
        <f t="shared" si="31"/>
        <v>Place</v>
      </c>
      <c r="N84" s="55" t="str">
        <f t="shared" si="32"/>
        <v>Place</v>
      </c>
      <c r="P84" s="55" t="str">
        <f t="shared" si="33"/>
        <v>ê</v>
      </c>
      <c r="T84" s="55">
        <v>42</v>
      </c>
      <c r="U84" s="55" t="s">
        <v>66</v>
      </c>
    </row>
    <row r="85" spans="1:21" s="55" customFormat="1" ht="19.5" customHeight="1" x14ac:dyDescent="0.3">
      <c r="A85" s="26">
        <f t="shared" si="44"/>
        <v>42</v>
      </c>
      <c r="B85" s="26">
        <f t="shared" si="42"/>
        <v>42</v>
      </c>
      <c r="C85" s="111">
        <f t="shared" si="43"/>
        <v>42</v>
      </c>
      <c r="D85" s="49" t="str">
        <f t="array" ref="D85">INDEX('Tournoi jeudi'!A$1:A$81,MAX(IF('Tournoi jeudi'!B$5:B$81+ROW('Tournoi jeudi'!B$5:B$81)/10^3=LARGE('Tournoi jeudi'!B$5:B$81+ROW('Tournoi jeudi'!B$5:B$81)/10^3,ROWS(N$2:N75)),ROW('Tournoi jeudi'!A$5:A$81))))</f>
        <v>Seb375</v>
      </c>
      <c r="E85" s="20"/>
      <c r="F85" s="59">
        <f>LARGE('Tournoi jeudi'!B$5:B$81,ROWS(B$2:B76))</f>
        <v>0</v>
      </c>
      <c r="G85" s="59"/>
      <c r="J85" s="99"/>
      <c r="K85" s="53">
        <v>42</v>
      </c>
      <c r="M85" s="55" t="str">
        <f t="shared" si="31"/>
        <v>Place</v>
      </c>
      <c r="N85" s="55" t="str">
        <f t="shared" si="32"/>
        <v>Place</v>
      </c>
      <c r="P85" s="55" t="str">
        <f t="shared" si="33"/>
        <v>ê</v>
      </c>
      <c r="T85" s="55">
        <v>42</v>
      </c>
      <c r="U85" s="55" t="s">
        <v>24</v>
      </c>
    </row>
    <row r="86" spans="1:21" s="55" customFormat="1" ht="19.5" customHeight="1" x14ac:dyDescent="0.3">
      <c r="A86" s="26">
        <f t="shared" si="44"/>
        <v>0</v>
      </c>
      <c r="B86" s="98"/>
      <c r="C86" s="111">
        <f t="shared" si="43"/>
        <v>42</v>
      </c>
      <c r="D86" s="49" t="str">
        <f t="array" ref="D86">INDEX('Tournoi jeudi'!A$1:A$81,MAX(IF('Tournoi jeudi'!B$5:B$81+ROW('Tournoi jeudi'!B$5:B$81)/10^3=LARGE('Tournoi jeudi'!B$5:B$81+ROW('Tournoi jeudi'!B$5:B$81)/10^3,ROWS(N$2:N76)),ROW('Tournoi jeudi'!A$5:A$81))))</f>
        <v>Sebastiano</v>
      </c>
      <c r="E86" s="20"/>
      <c r="F86" s="59">
        <f>LARGE('Tournoi jeudi'!B$5:B$81,ROWS(B$2:B77))</f>
        <v>0</v>
      </c>
      <c r="G86" s="59"/>
      <c r="J86" s="99"/>
      <c r="K86" s="53">
        <v>42</v>
      </c>
      <c r="M86" s="55" t="str">
        <f t="shared" si="31"/>
        <v>Place</v>
      </c>
      <c r="N86" s="55" t="str">
        <f t="shared" si="32"/>
        <v>Place</v>
      </c>
      <c r="P86" s="55" t="str">
        <f t="shared" si="33"/>
        <v>ê</v>
      </c>
      <c r="T86" s="55">
        <v>42</v>
      </c>
      <c r="U86" s="55" t="s">
        <v>60</v>
      </c>
    </row>
    <row r="87" spans="1:21" s="55" customFormat="1" ht="19.5" customHeight="1" x14ac:dyDescent="0.3">
      <c r="A87" s="26">
        <f t="shared" si="44"/>
        <v>0</v>
      </c>
      <c r="B87" s="98"/>
      <c r="C87" s="111">
        <f t="shared" si="43"/>
        <v>42</v>
      </c>
      <c r="D87" s="49" t="s">
        <v>54</v>
      </c>
      <c r="E87" s="20"/>
      <c r="F87" s="59">
        <f>LARGE('Tournoi jeudi'!B$5:B$81,ROWS(B$2:B78))</f>
        <v>0</v>
      </c>
      <c r="G87" s="59"/>
      <c r="J87" s="99"/>
      <c r="K87" s="53">
        <v>42</v>
      </c>
      <c r="M87" s="55" t="str">
        <f t="shared" si="31"/>
        <v>Place</v>
      </c>
      <c r="N87" s="55" t="str">
        <f t="shared" si="32"/>
        <v>Place</v>
      </c>
      <c r="P87" s="55" t="str">
        <f t="shared" si="33"/>
        <v>ê</v>
      </c>
      <c r="T87" s="55">
        <v>42</v>
      </c>
      <c r="U87" s="55" t="s">
        <v>54</v>
      </c>
    </row>
    <row r="88" spans="1:21" s="55" customFormat="1" ht="19.5" customHeight="1" x14ac:dyDescent="0.3">
      <c r="A88" s="26">
        <f t="shared" si="44"/>
        <v>0</v>
      </c>
      <c r="B88" s="98"/>
      <c r="C88" s="111" t="e">
        <f t="shared" si="43"/>
        <v>#NUM!</v>
      </c>
      <c r="D88" s="59" t="e">
        <f t="array" ref="D88">INDEX('Tournoi jeudi'!A$1:A$81,MAX(IF('Tournoi jeudi'!B$5:B$81+ROW('Tournoi jeudi'!B$5:B$81)/10^3=LARGE('Tournoi jeudi'!B$5:B$81+ROW('Tournoi jeudi'!B$5:B$81)/10^3,ROWS(B$2:B79)),ROW('Tournoi jeudi'!A$5:A$81))))</f>
        <v>#NUM!</v>
      </c>
      <c r="E88" s="20"/>
      <c r="F88" s="59" t="e">
        <f>LARGE('Tournoi jeudi'!B$5:B$81,ROWS(B$2:B79))</f>
        <v>#NUM!</v>
      </c>
      <c r="G88" s="59"/>
      <c r="J88" s="99"/>
      <c r="K88" s="53"/>
      <c r="M88" s="55" t="str">
        <f t="shared" si="31"/>
        <v>Place</v>
      </c>
      <c r="N88" s="55" t="str">
        <f t="shared" si="32"/>
        <v>Place</v>
      </c>
      <c r="P88" s="55" t="str">
        <f t="shared" si="33"/>
        <v>ê</v>
      </c>
    </row>
    <row r="89" spans="1:21" s="55" customFormat="1" ht="19.5" customHeight="1" x14ac:dyDescent="0.3">
      <c r="A89" s="26">
        <f t="shared" si="44"/>
        <v>0</v>
      </c>
      <c r="B89" s="98"/>
      <c r="C89" s="111" t="e">
        <f t="shared" si="43"/>
        <v>#NUM!</v>
      </c>
      <c r="D89" s="59" t="e">
        <f t="array" ref="D89">INDEX('Tournoi jeudi'!A$1:A$81,MAX(IF('Tournoi jeudi'!B$5:B$81+ROW('Tournoi jeudi'!B$5:B$81)/10^3=LARGE('Tournoi jeudi'!B$5:B$81+ROW('Tournoi jeudi'!B$5:B$81)/10^3,ROWS(B$2:B80)),ROW('Tournoi jeudi'!A$5:A$81))))</f>
        <v>#NUM!</v>
      </c>
      <c r="E89" s="20"/>
      <c r="F89" s="59" t="e">
        <f>LARGE('Tournoi jeudi'!B$5:B$81,ROWS(B$2:B80))</f>
        <v>#NUM!</v>
      </c>
      <c r="G89" s="59"/>
      <c r="J89" s="99"/>
      <c r="K89" s="53"/>
      <c r="M89" s="55" t="str">
        <f t="shared" si="31"/>
        <v>Place</v>
      </c>
      <c r="N89" s="55" t="str">
        <f t="shared" si="32"/>
        <v>Place</v>
      </c>
      <c r="P89" s="55" t="str">
        <f t="shared" si="33"/>
        <v>ê</v>
      </c>
    </row>
    <row r="90" spans="1:21" s="55" customFormat="1" ht="19.5" customHeight="1" x14ac:dyDescent="0.3">
      <c r="A90" s="26">
        <f t="shared" si="44"/>
        <v>0</v>
      </c>
      <c r="B90" s="98"/>
      <c r="C90" s="111" t="e">
        <f t="shared" si="43"/>
        <v>#NUM!</v>
      </c>
      <c r="D90" s="59" t="e">
        <f t="array" ref="D90">INDEX('Tournoi jeudi'!A$1:A$81,MAX(IF('Tournoi jeudi'!B$5:B$81+ROW('Tournoi jeudi'!B$5:B$81)/10^3=LARGE('Tournoi jeudi'!B$5:B$81+ROW('Tournoi jeudi'!B$5:B$81)/10^3,ROWS(B$2:B81)),ROW('Tournoi jeudi'!A$5:A$81))))</f>
        <v>#NUM!</v>
      </c>
      <c r="E90" s="59"/>
      <c r="F90" s="59" t="e">
        <f>LARGE('Tournoi jeudi'!B$5:B$81,ROWS(B$2:B81))</f>
        <v>#NUM!</v>
      </c>
      <c r="G90" s="59"/>
      <c r="J90" s="99"/>
      <c r="K90" s="53"/>
      <c r="M90" s="55" t="str">
        <f t="shared" si="31"/>
        <v>Place</v>
      </c>
      <c r="N90" s="55" t="str">
        <f t="shared" si="32"/>
        <v>Place</v>
      </c>
      <c r="P90" s="55" t="str">
        <f t="shared" si="33"/>
        <v>ê</v>
      </c>
    </row>
    <row r="91" spans="1:21" s="55" customFormat="1" ht="19.5" customHeight="1" x14ac:dyDescent="0.3">
      <c r="A91" s="26">
        <f t="shared" si="44"/>
        <v>0</v>
      </c>
      <c r="B91" s="98"/>
      <c r="C91" s="111" t="e">
        <f t="shared" si="43"/>
        <v>#NUM!</v>
      </c>
      <c r="D91" s="59" t="e">
        <f t="array" ref="D91">INDEX('Tournoi jeudi'!A$1:A$81,MAX(IF('Tournoi jeudi'!B$5:B$81+ROW('Tournoi jeudi'!B$5:B$81)/10^3=LARGE('Tournoi jeudi'!B$5:B$81+ROW('Tournoi jeudi'!B$5:B$81)/10^3,ROWS(B$2:B82)),ROW('Tournoi jeudi'!A$5:A$81))))</f>
        <v>#NUM!</v>
      </c>
      <c r="E91" s="59"/>
      <c r="F91" s="59" t="e">
        <f>LARGE('Tournoi jeudi'!B$5:B$81,ROWS(B$2:B82))</f>
        <v>#NUM!</v>
      </c>
      <c r="G91" s="59"/>
      <c r="J91" s="99"/>
      <c r="K91" s="53"/>
      <c r="M91" s="55" t="str">
        <f t="shared" si="31"/>
        <v>Place</v>
      </c>
      <c r="N91" s="55" t="str">
        <f t="shared" si="32"/>
        <v>Place</v>
      </c>
      <c r="P91" s="55" t="str">
        <f t="shared" si="33"/>
        <v>ê</v>
      </c>
    </row>
    <row r="92" spans="1:21" s="35" customFormat="1" ht="19.5" customHeight="1" x14ac:dyDescent="0.3">
      <c r="A92" s="39"/>
      <c r="B92" s="39"/>
      <c r="C92" s="111" t="e">
        <f t="shared" si="43"/>
        <v>#NUM!</v>
      </c>
      <c r="D92" s="36" t="e">
        <f t="array" ref="D92">INDEX('Tournoi jeudi'!A$1:A$81,MAX(IF('Tournoi jeudi'!B$5:B$81+ROW('Tournoi jeudi'!B$5:B$81)/10^3=LARGE('Tournoi jeudi'!B$5:B$81+ROW('Tournoi jeudi'!B$5:B$81)/10^3,ROWS(B$2:B83)),ROW('Tournoi jeudi'!A$5:A$81))))</f>
        <v>#NUM!</v>
      </c>
      <c r="E92" s="36"/>
      <c r="F92" s="36" t="e">
        <f>LARGE('Tournoi jeudi'!B$5:B$81,ROWS(B$2:B83))</f>
        <v>#NUM!</v>
      </c>
      <c r="G92" s="36"/>
      <c r="J92" s="38"/>
      <c r="K92" s="37"/>
      <c r="M92" s="11" t="str">
        <f t="shared" si="31"/>
        <v>Place</v>
      </c>
      <c r="N92" s="11" t="str">
        <f t="shared" si="32"/>
        <v>Place</v>
      </c>
      <c r="O92" s="11"/>
      <c r="P92" s="11" t="str">
        <f t="shared" si="33"/>
        <v>ê</v>
      </c>
    </row>
    <row r="93" spans="1:21" s="35" customFormat="1" ht="19.5" customHeight="1" x14ac:dyDescent="0.3">
      <c r="A93" s="39"/>
      <c r="B93" s="39"/>
      <c r="C93" s="111" t="e">
        <f t="shared" si="43"/>
        <v>#NUM!</v>
      </c>
      <c r="D93" s="36" t="e">
        <f t="array" ref="D93">INDEX('Tournoi jeudi'!A$1:A$81,MAX(IF('Tournoi jeudi'!B$5:B$81+ROW('Tournoi jeudi'!B$5:B$81)/10^3=LARGE('Tournoi jeudi'!B$5:B$81+ROW('Tournoi jeudi'!B$5:B$81)/10^3,ROWS(B$2:B84)),ROW('Tournoi jeudi'!A$5:A$81))))</f>
        <v>#NUM!</v>
      </c>
      <c r="E93" s="36"/>
      <c r="F93" s="36" t="e">
        <f>LARGE('Tournoi jeudi'!B$5:B$81,ROWS(B$2:B84))</f>
        <v>#NUM!</v>
      </c>
      <c r="G93" s="36"/>
      <c r="J93" s="38"/>
      <c r="K93" s="37"/>
      <c r="M93" s="11" t="str">
        <f t="shared" si="31"/>
        <v>Place</v>
      </c>
      <c r="N93" s="11" t="str">
        <f t="shared" si="32"/>
        <v>Place</v>
      </c>
      <c r="O93" s="11"/>
      <c r="P93" s="11" t="str">
        <f t="shared" si="33"/>
        <v>ê</v>
      </c>
    </row>
    <row r="94" spans="1:21" s="35" customFormat="1" ht="19.5" customHeight="1" x14ac:dyDescent="0.3">
      <c r="A94" s="39"/>
      <c r="B94" s="39"/>
      <c r="C94" s="111" t="e">
        <f t="shared" si="43"/>
        <v>#NUM!</v>
      </c>
      <c r="D94" s="36" t="e">
        <f t="array" ref="D94">INDEX('Tournoi jeudi'!A$1:A$81,MAX(IF('Tournoi jeudi'!B$5:B$81+ROW('Tournoi jeudi'!B$5:B$81)/10^3=LARGE('Tournoi jeudi'!B$5:B$81+ROW('Tournoi jeudi'!B$5:B$81)/10^3,ROWS(B$2:B85)),ROW('Tournoi jeudi'!A$5:A$81))))</f>
        <v>#NUM!</v>
      </c>
      <c r="E94" s="36"/>
      <c r="F94" s="36" t="e">
        <f>LARGE('Tournoi jeudi'!B$5:B$81,ROWS(B$2:B85))</f>
        <v>#NUM!</v>
      </c>
      <c r="G94" s="36"/>
      <c r="J94" s="38"/>
      <c r="K94" s="37"/>
      <c r="M94" s="11" t="str">
        <f t="shared" si="31"/>
        <v>Place</v>
      </c>
      <c r="N94" s="11" t="str">
        <f t="shared" si="32"/>
        <v>Place</v>
      </c>
      <c r="O94" s="11"/>
      <c r="P94" s="11" t="str">
        <f t="shared" si="33"/>
        <v>ê</v>
      </c>
    </row>
    <row r="95" spans="1:21" s="35" customFormat="1" ht="19.5" customHeight="1" x14ac:dyDescent="0.3">
      <c r="C95" s="111" t="e">
        <f t="shared" si="43"/>
        <v>#NUM!</v>
      </c>
      <c r="D95" s="36" t="e">
        <f t="array" ref="D95">INDEX('Tournoi jeudi'!A$1:A$81,MAX(IF('Tournoi jeudi'!B$5:B$81+ROW('Tournoi jeudi'!B$5:B$81)/10^3=LARGE('Tournoi jeudi'!B$5:B$81+ROW('Tournoi jeudi'!B$5:B$81)/10^3,ROWS(B$2:B86)),ROW('Tournoi jeudi'!A$5:A$81))))</f>
        <v>#NUM!</v>
      </c>
      <c r="E95" s="36"/>
      <c r="F95" s="36" t="e">
        <f>LARGE('Tournoi jeudi'!B$5:B$81,ROWS(B$2:B86))</f>
        <v>#NUM!</v>
      </c>
      <c r="G95" s="36"/>
      <c r="J95" s="38"/>
      <c r="K95" s="37"/>
      <c r="M95" s="11" t="str">
        <f t="shared" si="31"/>
        <v>Place</v>
      </c>
      <c r="N95" s="11" t="str">
        <f t="shared" si="32"/>
        <v>Place</v>
      </c>
      <c r="O95" s="11"/>
      <c r="P95" s="11" t="str">
        <f t="shared" si="33"/>
        <v>ê</v>
      </c>
    </row>
    <row r="96" spans="1:21" s="35" customFormat="1" ht="19.5" customHeight="1" x14ac:dyDescent="0.3">
      <c r="C96" s="111" t="e">
        <f t="shared" si="43"/>
        <v>#NUM!</v>
      </c>
      <c r="D96" s="36" t="e">
        <f t="array" ref="D96">INDEX('Tournoi jeudi'!A$1:A$81,MAX(IF('Tournoi jeudi'!B$5:B$81+ROW('Tournoi jeudi'!B$5:B$81)/10^3=LARGE('Tournoi jeudi'!B$5:B$81+ROW('Tournoi jeudi'!B$5:B$81)/10^3,ROWS(B$2:B87)),ROW('Tournoi jeudi'!A$5:A$81))))</f>
        <v>#NUM!</v>
      </c>
      <c r="E96" s="36"/>
      <c r="F96" s="36" t="e">
        <f>LARGE('Tournoi jeudi'!B$5:B$81,ROWS(B$2:B87))</f>
        <v>#NUM!</v>
      </c>
      <c r="G96" s="36"/>
      <c r="J96" s="38"/>
      <c r="K96" s="37"/>
      <c r="M96" s="11" t="str">
        <f t="shared" si="31"/>
        <v>Place</v>
      </c>
      <c r="N96" s="11" t="str">
        <f t="shared" si="32"/>
        <v>Place</v>
      </c>
      <c r="O96" s="11"/>
      <c r="P96" s="11" t="str">
        <f t="shared" si="33"/>
        <v>ê</v>
      </c>
    </row>
    <row r="97" spans="3:27" s="35" customFormat="1" ht="19.5" customHeight="1" x14ac:dyDescent="0.3">
      <c r="C97" s="111" t="e">
        <f t="shared" si="43"/>
        <v>#NUM!</v>
      </c>
      <c r="D97" s="36" t="e">
        <f t="array" ref="D97">INDEX('Tournoi jeudi'!A$1:A$81,MAX(IF('Tournoi jeudi'!B$5:B$81+ROW('Tournoi jeudi'!B$5:B$81)/10^3=LARGE('Tournoi jeudi'!B$5:B$81+ROW('Tournoi jeudi'!B$5:B$81)/10^3,ROWS(B$2:B88)),ROW('Tournoi jeudi'!A$5:A$81))))</f>
        <v>#NUM!</v>
      </c>
      <c r="E97" s="36"/>
      <c r="F97" s="36" t="e">
        <f>LARGE('Tournoi jeudi'!B$5:B$81,ROWS(B$2:B88))</f>
        <v>#NUM!</v>
      </c>
      <c r="G97" s="36"/>
      <c r="J97" s="38"/>
      <c r="K97" s="37"/>
      <c r="M97" s="11" t="str">
        <f t="shared" si="31"/>
        <v>Place</v>
      </c>
      <c r="N97" s="11" t="str">
        <f t="shared" si="32"/>
        <v>Place</v>
      </c>
      <c r="O97" s="11"/>
      <c r="P97" s="11" t="str">
        <f t="shared" si="33"/>
        <v>ê</v>
      </c>
    </row>
    <row r="98" spans="3:27" s="35" customFormat="1" ht="19.5" customHeight="1" x14ac:dyDescent="0.3">
      <c r="C98" s="111" t="e">
        <f t="shared" si="43"/>
        <v>#NUM!</v>
      </c>
      <c r="D98" s="36" t="e">
        <f t="array" ref="D98">INDEX('Tournoi jeudi'!A$1:A$81,MAX(IF('Tournoi jeudi'!B$5:B$81+ROW('Tournoi jeudi'!B$5:B$81)/10^3=LARGE('Tournoi jeudi'!B$5:B$81+ROW('Tournoi jeudi'!B$5:B$81)/10^3,ROWS(B$2:B89)),ROW('Tournoi jeudi'!A$5:A$81))))</f>
        <v>#NUM!</v>
      </c>
      <c r="E98" s="36"/>
      <c r="F98" s="36" t="e">
        <f>LARGE('Tournoi jeudi'!B$5:B$81,ROWS(B$2:B89))</f>
        <v>#NUM!</v>
      </c>
      <c r="G98" s="36"/>
      <c r="J98" s="38"/>
      <c r="K98" s="37"/>
      <c r="M98" s="11" t="str">
        <f t="shared" si="31"/>
        <v>Place</v>
      </c>
      <c r="N98" s="11" t="str">
        <f t="shared" si="32"/>
        <v>Place</v>
      </c>
      <c r="O98" s="11"/>
      <c r="P98" s="11" t="str">
        <f t="shared" si="33"/>
        <v>ê</v>
      </c>
    </row>
    <row r="99" spans="3:27" s="42" customFormat="1" ht="19.5" customHeight="1" x14ac:dyDescent="0.3">
      <c r="C99" s="111" t="e">
        <f t="shared" si="43"/>
        <v>#NUM!</v>
      </c>
      <c r="D99" s="41" t="e">
        <f t="array" ref="D99">INDEX('Tournoi jeudi'!A$1:A$81,MAX(IF('Tournoi jeudi'!B$5:B$81+ROW('Tournoi jeudi'!B$5:B$81)/10^3=LARGE('Tournoi jeudi'!B$5:B$81+ROW('Tournoi jeudi'!B$5:B$81)/10^3,ROWS(B$2:B90)),ROW('Tournoi jeudi'!A$5:A$81))))</f>
        <v>#NUM!</v>
      </c>
      <c r="E99" s="41"/>
      <c r="F99" s="41" t="e">
        <f>LARGE('Tournoi jeudi'!B$5:B$81,ROWS(B$2:B90))</f>
        <v>#NUM!</v>
      </c>
      <c r="G99" s="41"/>
      <c r="J99" s="40"/>
      <c r="K99" s="37"/>
      <c r="M99" s="11" t="str">
        <f t="shared" si="31"/>
        <v>Place</v>
      </c>
      <c r="N99" s="11" t="str">
        <f t="shared" si="32"/>
        <v>Place</v>
      </c>
      <c r="O99" s="11"/>
      <c r="P99" s="11" t="str">
        <f t="shared" si="33"/>
        <v>ê</v>
      </c>
      <c r="Z99" s="35"/>
      <c r="AA99" s="35"/>
    </row>
    <row r="100" spans="3:27" s="42" customFormat="1" ht="19.5" customHeight="1" x14ac:dyDescent="0.3">
      <c r="C100" s="111" t="e">
        <f t="shared" si="43"/>
        <v>#NUM!</v>
      </c>
      <c r="D100" s="41" t="e">
        <f t="array" ref="D100">INDEX('Tournoi jeudi'!A$1:A$81,MAX(IF('Tournoi jeudi'!B$5:B$81+ROW('Tournoi jeudi'!B$5:B$81)/10^3=LARGE('Tournoi jeudi'!B$5:B$81+ROW('Tournoi jeudi'!B$5:B$81)/10^3,ROWS(B$2:B91)),ROW('Tournoi jeudi'!A$5:A$81))))</f>
        <v>#NUM!</v>
      </c>
      <c r="E100" s="41"/>
      <c r="F100" s="41" t="e">
        <f>LARGE('Tournoi jeudi'!B$5:B$81,ROWS(B$2:B91))</f>
        <v>#NUM!</v>
      </c>
      <c r="G100" s="41"/>
      <c r="J100" s="40"/>
      <c r="K100" s="43"/>
      <c r="M100" s="35"/>
      <c r="N100" s="35"/>
      <c r="Z100" s="35"/>
      <c r="AA100" s="35"/>
    </row>
    <row r="101" spans="3:27" s="42" customFormat="1" ht="19.5" customHeight="1" x14ac:dyDescent="0.3">
      <c r="C101" s="111" t="e">
        <f t="shared" si="43"/>
        <v>#NUM!</v>
      </c>
      <c r="D101" s="41" t="e">
        <f t="array" ref="D101">INDEX('Tournoi jeudi'!A$1:A$81,MAX(IF('Tournoi jeudi'!B$5:B$81+ROW('Tournoi jeudi'!B$5:B$81)/10^3=LARGE('Tournoi jeudi'!B$5:B$81+ROW('Tournoi jeudi'!B$5:B$81)/10^3,ROWS(B$2:B92)),ROW('Tournoi jeudi'!A$5:A$81))))</f>
        <v>#NUM!</v>
      </c>
      <c r="E101" s="41"/>
      <c r="F101" s="41" t="e">
        <f>LARGE('Tournoi jeudi'!B$5:B$81,ROWS(B$2:B92))</f>
        <v>#NUM!</v>
      </c>
      <c r="G101" s="41"/>
      <c r="J101" s="40"/>
      <c r="K101" s="43"/>
      <c r="M101" s="35"/>
      <c r="N101" s="35"/>
      <c r="Z101" s="35"/>
      <c r="AA101" s="35"/>
    </row>
    <row r="102" spans="3:27" s="42" customFormat="1" ht="19.5" customHeight="1" x14ac:dyDescent="0.3">
      <c r="C102" s="111" t="e">
        <f t="shared" si="43"/>
        <v>#NUM!</v>
      </c>
      <c r="D102" s="41" t="e">
        <f t="array" ref="D102">INDEX('Tournoi jeudi'!A$1:A$81,MAX(IF('Tournoi jeudi'!B$5:B$81+ROW('Tournoi jeudi'!B$5:B$81)/10^3=LARGE('Tournoi jeudi'!B$5:B$81+ROW('Tournoi jeudi'!B$5:B$81)/10^3,ROWS(B$2:B93)),ROW('Tournoi jeudi'!A$5:A$81))))</f>
        <v>#NUM!</v>
      </c>
      <c r="E102" s="41"/>
      <c r="F102" s="41" t="e">
        <f>LARGE('Tournoi jeudi'!B$5:B$81,ROWS(B$2:B93))</f>
        <v>#NUM!</v>
      </c>
      <c r="G102" s="41"/>
      <c r="J102" s="40"/>
      <c r="K102" s="43"/>
      <c r="M102" s="35"/>
      <c r="N102" s="35"/>
      <c r="Z102" s="35"/>
      <c r="AA102" s="35"/>
    </row>
    <row r="103" spans="3:27" s="42" customFormat="1" ht="19.5" customHeight="1" x14ac:dyDescent="0.3">
      <c r="C103" s="111" t="e">
        <f t="shared" si="43"/>
        <v>#NUM!</v>
      </c>
      <c r="D103" s="41" t="e">
        <f t="array" ref="D103">INDEX('Tournoi jeudi'!A$1:A$81,MAX(IF('Tournoi jeudi'!B$5:B$81+ROW('Tournoi jeudi'!B$5:B$81)/10^3=LARGE('Tournoi jeudi'!B$5:B$81+ROW('Tournoi jeudi'!B$5:B$81)/10^3,ROWS(B$2:B94)),ROW('Tournoi jeudi'!A$5:A$81))))</f>
        <v>#NUM!</v>
      </c>
      <c r="E103" s="41"/>
      <c r="F103" s="41" t="e">
        <f>LARGE('Tournoi jeudi'!B$5:B$81,ROWS(B$2:B94))</f>
        <v>#NUM!</v>
      </c>
      <c r="G103" s="41"/>
      <c r="J103" s="40"/>
      <c r="K103" s="43"/>
      <c r="M103" s="35"/>
      <c r="N103" s="35"/>
      <c r="Z103" s="35"/>
      <c r="AA103" s="35"/>
    </row>
    <row r="104" spans="3:27" s="42" customFormat="1" ht="19.5" customHeight="1" x14ac:dyDescent="0.3">
      <c r="C104" s="111" t="e">
        <f t="shared" si="43"/>
        <v>#NUM!</v>
      </c>
      <c r="D104" s="41" t="e">
        <f t="array" ref="D104">INDEX('Tournoi jeudi'!A$1:A$81,MAX(IF('Tournoi jeudi'!B$5:B$81+ROW('Tournoi jeudi'!B$5:B$81)/10^3=LARGE('Tournoi jeudi'!B$5:B$81+ROW('Tournoi jeudi'!B$5:B$81)/10^3,ROWS(B$2:B95)),ROW('Tournoi jeudi'!A$5:A$81))))</f>
        <v>#NUM!</v>
      </c>
      <c r="E104" s="41"/>
      <c r="F104" s="41" t="e">
        <f>LARGE('Tournoi jeudi'!B$5:B$81,ROWS(B$2:B95))</f>
        <v>#NUM!</v>
      </c>
      <c r="G104" s="41"/>
      <c r="J104" s="40"/>
      <c r="K104" s="43"/>
      <c r="M104" s="35"/>
      <c r="N104" s="35"/>
      <c r="Z104" s="35"/>
      <c r="AA104" s="35"/>
    </row>
    <row r="105" spans="3:27" s="42" customFormat="1" ht="19.5" customHeight="1" x14ac:dyDescent="0.3">
      <c r="C105" s="111" t="e">
        <f t="shared" si="43"/>
        <v>#NUM!</v>
      </c>
      <c r="D105" s="41" t="e">
        <f t="array" ref="D105">INDEX('Tournoi jeudi'!A$1:A$81,MAX(IF('Tournoi jeudi'!B$5:B$81+ROW('Tournoi jeudi'!B$5:B$81)/10^3=LARGE('Tournoi jeudi'!B$5:B$81+ROW('Tournoi jeudi'!B$5:B$81)/10^3,ROWS(B$2:B96)),ROW('Tournoi jeudi'!A$5:A$81))))</f>
        <v>#NUM!</v>
      </c>
      <c r="E105" s="41"/>
      <c r="F105" s="41" t="e">
        <f>LARGE('Tournoi jeudi'!B$5:B$81,ROWS(B$2:B96))</f>
        <v>#NUM!</v>
      </c>
      <c r="G105" s="41"/>
      <c r="J105" s="40"/>
      <c r="K105" s="43"/>
      <c r="M105" s="35"/>
      <c r="N105" s="35"/>
      <c r="Z105" s="35"/>
      <c r="AA105" s="35"/>
    </row>
    <row r="106" spans="3:27" s="42" customFormat="1" ht="19.5" customHeight="1" x14ac:dyDescent="0.3">
      <c r="C106" s="111" t="e">
        <f t="shared" si="43"/>
        <v>#NUM!</v>
      </c>
      <c r="D106" s="41" t="e">
        <f t="array" ref="D106">INDEX('Tournoi jeudi'!A$1:A$81,MAX(IF('Tournoi jeudi'!B$5:B$81+ROW('Tournoi jeudi'!B$5:B$81)/10^3=LARGE('Tournoi jeudi'!B$5:B$81+ROW('Tournoi jeudi'!B$5:B$81)/10^3,ROWS(B$2:B97)),ROW('Tournoi jeudi'!A$5:A$81))))</f>
        <v>#NUM!</v>
      </c>
      <c r="E106" s="41"/>
      <c r="F106" s="41" t="e">
        <f>LARGE('Tournoi jeudi'!B$5:B$81,ROWS(B$2:B97))</f>
        <v>#NUM!</v>
      </c>
      <c r="G106" s="41"/>
      <c r="J106" s="40"/>
      <c r="K106" s="43"/>
      <c r="M106" s="35"/>
      <c r="N106" s="35"/>
      <c r="Z106" s="35"/>
      <c r="AA106" s="35"/>
    </row>
    <row r="107" spans="3:27" s="42" customFormat="1" ht="19.5" customHeight="1" x14ac:dyDescent="0.3">
      <c r="C107" s="111" t="e">
        <f t="shared" si="43"/>
        <v>#NUM!</v>
      </c>
      <c r="D107" s="41" t="e">
        <f t="array" ref="D107">INDEX('Tournoi jeudi'!A$1:A$81,MAX(IF('Tournoi jeudi'!B$5:B$81+ROW('Tournoi jeudi'!B$5:B$81)/10^3=LARGE('Tournoi jeudi'!B$5:B$81+ROW('Tournoi jeudi'!B$5:B$81)/10^3,ROWS(B$2:B98)),ROW('Tournoi jeudi'!A$5:A$81))))</f>
        <v>#NUM!</v>
      </c>
      <c r="E107" s="41"/>
      <c r="F107" s="41" t="e">
        <f>LARGE('Tournoi jeudi'!B$5:B$81,ROWS(B$2:B98))</f>
        <v>#NUM!</v>
      </c>
      <c r="G107" s="41"/>
      <c r="J107" s="40"/>
      <c r="K107" s="43"/>
      <c r="M107" s="35"/>
      <c r="N107" s="35"/>
      <c r="Z107" s="35"/>
      <c r="AA107" s="35"/>
    </row>
    <row r="108" spans="3:27" s="42" customFormat="1" ht="19.5" customHeight="1" x14ac:dyDescent="0.3">
      <c r="C108" s="111" t="e">
        <f t="shared" si="43"/>
        <v>#NUM!</v>
      </c>
      <c r="D108" s="41" t="e">
        <f t="array" ref="D108">INDEX('Tournoi jeudi'!A$1:A$81,MAX(IF('Tournoi jeudi'!B$5:B$81+ROW('Tournoi jeudi'!B$5:B$81)/10^3=LARGE('Tournoi jeudi'!B$5:B$81+ROW('Tournoi jeudi'!B$5:B$81)/10^3,ROWS(B$2:B99)),ROW('Tournoi jeudi'!A$5:A$81))))</f>
        <v>#NUM!</v>
      </c>
      <c r="E108" s="41"/>
      <c r="F108" s="41" t="e">
        <f>LARGE('Tournoi jeudi'!B$5:B$81,ROWS(B$2:B99))</f>
        <v>#NUM!</v>
      </c>
      <c r="G108" s="41"/>
      <c r="J108" s="40"/>
      <c r="K108" s="43"/>
      <c r="M108" s="35"/>
      <c r="N108" s="35"/>
      <c r="Z108" s="35"/>
      <c r="AA108" s="35"/>
    </row>
    <row r="109" spans="3:27" s="42" customFormat="1" ht="19.5" customHeight="1" x14ac:dyDescent="0.3">
      <c r="C109" s="111" t="e">
        <f t="shared" si="43"/>
        <v>#NUM!</v>
      </c>
      <c r="D109" s="41" t="e">
        <f t="array" ref="D109">INDEX('Tournoi jeudi'!A$1:A$81,MAX(IF('Tournoi jeudi'!B$5:B$81+ROW('Tournoi jeudi'!B$5:B$81)/10^3=LARGE('Tournoi jeudi'!B$5:B$81+ROW('Tournoi jeudi'!B$5:B$81)/10^3,ROWS(B$2:B100)),ROW('Tournoi jeudi'!A$5:A$81))))</f>
        <v>#NUM!</v>
      </c>
      <c r="E109" s="41"/>
      <c r="F109" s="41" t="e">
        <f>LARGE('Tournoi jeudi'!B$5:B$81,ROWS(B$2:B100))</f>
        <v>#NUM!</v>
      </c>
      <c r="G109" s="41"/>
      <c r="J109" s="40"/>
      <c r="K109" s="43"/>
      <c r="M109" s="35"/>
      <c r="N109" s="35"/>
      <c r="Z109" s="35"/>
      <c r="AA109" s="35"/>
    </row>
    <row r="110" spans="3:27" s="42" customFormat="1" ht="19.5" customHeight="1" x14ac:dyDescent="0.3">
      <c r="C110" s="111" t="e">
        <f t="shared" si="43"/>
        <v>#NUM!</v>
      </c>
      <c r="D110" s="41" t="e">
        <f t="array" ref="D110">INDEX('Tournoi jeudi'!A$1:A$81,MAX(IF('Tournoi jeudi'!B$5:B$81+ROW('Tournoi jeudi'!B$5:B$81)/10^3=LARGE('Tournoi jeudi'!B$5:B$81+ROW('Tournoi jeudi'!B$5:B$81)/10^3,ROWS(B$2:B101)),ROW('Tournoi jeudi'!A$5:A$81))))</f>
        <v>#NUM!</v>
      </c>
      <c r="E110" s="41"/>
      <c r="F110" s="41" t="e">
        <f>LARGE('Tournoi jeudi'!B$5:B$81,ROWS(B$2:B101))</f>
        <v>#NUM!</v>
      </c>
      <c r="G110" s="41"/>
      <c r="J110" s="40"/>
      <c r="K110" s="43"/>
      <c r="M110" s="35"/>
      <c r="N110" s="35"/>
      <c r="Z110" s="35"/>
      <c r="AA110" s="35"/>
    </row>
    <row r="111" spans="3:27" s="42" customFormat="1" ht="19.5" customHeight="1" x14ac:dyDescent="0.3">
      <c r="C111" s="111" t="e">
        <f t="shared" si="43"/>
        <v>#NUM!</v>
      </c>
      <c r="D111" s="41" t="e">
        <f t="array" ref="D111">INDEX('Tournoi jeudi'!A$1:A$81,MAX(IF('Tournoi jeudi'!B$5:B$81+ROW('Tournoi jeudi'!B$5:B$81)/10^3=LARGE('Tournoi jeudi'!B$5:B$81+ROW('Tournoi jeudi'!B$5:B$81)/10^3,ROWS(B$2:B102)),ROW('Tournoi jeudi'!A$5:A$81))))</f>
        <v>#NUM!</v>
      </c>
      <c r="E111" s="41"/>
      <c r="F111" s="41" t="e">
        <f>LARGE('Tournoi jeudi'!B$5:B$81,ROWS(B$2:B102))</f>
        <v>#NUM!</v>
      </c>
      <c r="G111" s="41"/>
      <c r="J111" s="40"/>
      <c r="K111" s="43"/>
      <c r="M111" s="35"/>
      <c r="N111" s="35"/>
      <c r="Z111" s="35"/>
      <c r="AA111" s="35"/>
    </row>
    <row r="112" spans="3:27" s="42" customFormat="1" ht="19.5" customHeight="1" x14ac:dyDescent="0.3">
      <c r="C112" s="111" t="e">
        <f t="shared" si="43"/>
        <v>#NUM!</v>
      </c>
      <c r="D112" s="41" t="e">
        <f t="array" ref="D112">INDEX('Tournoi jeudi'!A$1:A$81,MAX(IF('Tournoi jeudi'!B$5:B$81+ROW('Tournoi jeudi'!B$5:B$81)/10^3=LARGE('Tournoi jeudi'!B$5:B$81+ROW('Tournoi jeudi'!B$5:B$81)/10^3,ROWS(B$2:B103)),ROW('Tournoi jeudi'!A$5:A$81))))</f>
        <v>#NUM!</v>
      </c>
      <c r="E112" s="41"/>
      <c r="F112" s="41" t="e">
        <f>LARGE('Tournoi jeudi'!B$5:B$81,ROWS(B$2:B103))</f>
        <v>#NUM!</v>
      </c>
      <c r="G112" s="41"/>
      <c r="J112" s="40"/>
      <c r="K112" s="43"/>
      <c r="M112" s="35"/>
      <c r="N112" s="35"/>
      <c r="Z112" s="35"/>
      <c r="AA112" s="35"/>
    </row>
    <row r="113" spans="3:27" s="42" customFormat="1" ht="19.5" customHeight="1" x14ac:dyDescent="0.3">
      <c r="C113" s="111" t="e">
        <f t="shared" si="43"/>
        <v>#NUM!</v>
      </c>
      <c r="D113" s="41" t="e">
        <f t="array" ref="D113">INDEX('Tournoi jeudi'!A$1:A$81,MAX(IF('Tournoi jeudi'!B$5:B$81+ROW('Tournoi jeudi'!B$5:B$81)/10^3=LARGE('Tournoi jeudi'!B$5:B$81+ROW('Tournoi jeudi'!B$5:B$81)/10^3,ROWS(B$2:B104)),ROW('Tournoi jeudi'!A$5:A$81))))</f>
        <v>#NUM!</v>
      </c>
      <c r="E113" s="41"/>
      <c r="F113" s="41" t="e">
        <f>LARGE('Tournoi jeudi'!B$5:B$81,ROWS(B$2:B104))</f>
        <v>#NUM!</v>
      </c>
      <c r="G113" s="41"/>
      <c r="J113" s="40"/>
      <c r="K113" s="43"/>
      <c r="M113" s="35"/>
      <c r="N113" s="35"/>
      <c r="Z113" s="35"/>
      <c r="AA113" s="35"/>
    </row>
    <row r="114" spans="3:27" s="42" customFormat="1" ht="19.5" customHeight="1" x14ac:dyDescent="0.3">
      <c r="C114" s="111" t="e">
        <f t="shared" si="43"/>
        <v>#NUM!</v>
      </c>
      <c r="D114" s="41" t="e">
        <f t="array" ref="D114">INDEX('Tournoi jeudi'!A$1:A$81,MAX(IF('Tournoi jeudi'!B$5:B$81+ROW('Tournoi jeudi'!B$5:B$81)/10^3=LARGE('Tournoi jeudi'!B$5:B$81+ROW('Tournoi jeudi'!B$5:B$81)/10^3,ROWS(B$2:B105)),ROW('Tournoi jeudi'!A$5:A$81))))</f>
        <v>#NUM!</v>
      </c>
      <c r="E114" s="41"/>
      <c r="F114" s="41" t="e">
        <f>LARGE('Tournoi jeudi'!B$5:B$81,ROWS(B$2:B105))</f>
        <v>#NUM!</v>
      </c>
      <c r="G114" s="41"/>
      <c r="J114" s="40"/>
      <c r="K114" s="43"/>
      <c r="M114" s="35"/>
      <c r="N114" s="35"/>
      <c r="Z114" s="35"/>
      <c r="AA114" s="35"/>
    </row>
    <row r="115" spans="3:27" s="42" customFormat="1" ht="19.5" customHeight="1" x14ac:dyDescent="0.3">
      <c r="C115" s="111" t="e">
        <f t="shared" si="43"/>
        <v>#NUM!</v>
      </c>
      <c r="D115" s="41" t="e">
        <f t="array" ref="D115">INDEX('Tournoi jeudi'!A$1:A$81,MAX(IF('Tournoi jeudi'!B$5:B$81+ROW('Tournoi jeudi'!B$5:B$81)/10^3=LARGE('Tournoi jeudi'!B$5:B$81+ROW('Tournoi jeudi'!B$5:B$81)/10^3,ROWS(B$2:B106)),ROW('Tournoi jeudi'!A$5:A$81))))</f>
        <v>#NUM!</v>
      </c>
      <c r="E115" s="41"/>
      <c r="F115" s="41" t="e">
        <f>LARGE('Tournoi jeudi'!B$5:B$81,ROWS(B$2:B106))</f>
        <v>#NUM!</v>
      </c>
      <c r="G115" s="41"/>
      <c r="J115" s="40"/>
      <c r="K115" s="43"/>
      <c r="M115" s="35"/>
      <c r="N115" s="35"/>
      <c r="Z115" s="35"/>
      <c r="AA115" s="35"/>
    </row>
    <row r="116" spans="3:27" s="42" customFormat="1" ht="19.5" customHeight="1" x14ac:dyDescent="0.3">
      <c r="C116" s="111" t="e">
        <f t="shared" si="43"/>
        <v>#NUM!</v>
      </c>
      <c r="D116" s="41" t="e">
        <f t="array" ref="D116">INDEX('Tournoi jeudi'!A$1:A$81,MAX(IF('Tournoi jeudi'!B$5:B$81+ROW('Tournoi jeudi'!B$5:B$81)/10^3=LARGE('Tournoi jeudi'!B$5:B$81+ROW('Tournoi jeudi'!B$5:B$81)/10^3,ROWS(B$2:B107)),ROW('Tournoi jeudi'!A$5:A$81))))</f>
        <v>#NUM!</v>
      </c>
      <c r="E116" s="41"/>
      <c r="F116" s="41" t="e">
        <f>LARGE('Tournoi jeudi'!B$5:B$81,ROWS(B$2:B107))</f>
        <v>#NUM!</v>
      </c>
      <c r="G116" s="41"/>
      <c r="J116" s="40"/>
      <c r="K116" s="43"/>
      <c r="M116" s="35"/>
      <c r="N116" s="35"/>
      <c r="Z116" s="35"/>
      <c r="AA116" s="35"/>
    </row>
    <row r="117" spans="3:27" s="42" customFormat="1" ht="19.5" customHeight="1" x14ac:dyDescent="0.3">
      <c r="C117" s="111" t="e">
        <f t="shared" si="43"/>
        <v>#NUM!</v>
      </c>
      <c r="D117" s="41" t="e">
        <f t="array" ref="D117">INDEX('Tournoi jeudi'!A$1:A$81,MAX(IF('Tournoi jeudi'!B$5:B$81+ROW('Tournoi jeudi'!B$5:B$81)/10^3=LARGE('Tournoi jeudi'!B$5:B$81+ROW('Tournoi jeudi'!B$5:B$81)/10^3,ROWS(B$2:B108)),ROW('Tournoi jeudi'!A$5:A$81))))</f>
        <v>#NUM!</v>
      </c>
      <c r="E117" s="41"/>
      <c r="F117" s="41" t="e">
        <f>LARGE('Tournoi jeudi'!B$5:B$81,ROWS(B$2:B108))</f>
        <v>#NUM!</v>
      </c>
      <c r="G117" s="41"/>
      <c r="J117" s="40"/>
      <c r="K117" s="43"/>
      <c r="M117" s="35"/>
      <c r="N117" s="35"/>
    </row>
    <row r="118" spans="3:27" s="42" customFormat="1" ht="19.5" customHeight="1" x14ac:dyDescent="0.3">
      <c r="C118" s="111" t="e">
        <f t="shared" si="43"/>
        <v>#NUM!</v>
      </c>
      <c r="D118" s="41" t="e">
        <f t="array" ref="D118">INDEX('Tournoi jeudi'!A$1:A$81,MAX(IF('Tournoi jeudi'!B$5:B$81+ROW('Tournoi jeudi'!B$5:B$81)/10^3=LARGE('Tournoi jeudi'!B$5:B$81+ROW('Tournoi jeudi'!B$5:B$81)/10^3,ROWS(B$2:B109)),ROW('Tournoi jeudi'!A$5:A$81))))</f>
        <v>#NUM!</v>
      </c>
      <c r="E118" s="41"/>
      <c r="F118" s="41" t="e">
        <f>LARGE('Tournoi jeudi'!B$5:B$81,ROWS(B$2:B109))</f>
        <v>#NUM!</v>
      </c>
      <c r="G118" s="41"/>
      <c r="J118" s="40"/>
      <c r="K118" s="43"/>
      <c r="M118" s="35"/>
      <c r="N118" s="35"/>
    </row>
    <row r="119" spans="3:27" s="42" customFormat="1" ht="19.5" customHeight="1" x14ac:dyDescent="0.3">
      <c r="C119" s="111" t="e">
        <f t="shared" si="43"/>
        <v>#NUM!</v>
      </c>
      <c r="D119" s="41" t="e">
        <f t="array" ref="D119">INDEX('Tournoi jeudi'!A$1:A$81,MAX(IF('Tournoi jeudi'!B$5:B$81+ROW('Tournoi jeudi'!B$5:B$81)/10^3=LARGE('Tournoi jeudi'!B$5:B$81+ROW('Tournoi jeudi'!B$5:B$81)/10^3,ROWS(B$2:B110)),ROW('Tournoi jeudi'!A$5:A$81))))</f>
        <v>#NUM!</v>
      </c>
      <c r="E119" s="41"/>
      <c r="F119" s="41" t="e">
        <f>LARGE('Tournoi jeudi'!B$5:B$81,ROWS(B$2:B110))</f>
        <v>#NUM!</v>
      </c>
      <c r="G119" s="41"/>
      <c r="J119" s="40"/>
      <c r="K119" s="43"/>
      <c r="M119" s="35"/>
      <c r="N119" s="35"/>
    </row>
    <row r="120" spans="3:27" s="42" customFormat="1" ht="19.5" customHeight="1" x14ac:dyDescent="0.3">
      <c r="C120" s="111" t="e">
        <f t="shared" si="43"/>
        <v>#NUM!</v>
      </c>
      <c r="D120" s="41" t="e">
        <f t="array" ref="D120">INDEX('Tournoi jeudi'!A$1:A$81,MAX(IF('Tournoi jeudi'!B$5:B$81+ROW('Tournoi jeudi'!B$5:B$81)/10^3=LARGE('Tournoi jeudi'!B$5:B$81+ROW('Tournoi jeudi'!B$5:B$81)/10^3,ROWS(B$2:B111)),ROW('Tournoi jeudi'!A$5:A$81))))</f>
        <v>#NUM!</v>
      </c>
      <c r="E120" s="41"/>
      <c r="F120" s="41" t="e">
        <f>LARGE('Tournoi jeudi'!B$5:B$81,ROWS(B$2:B111))</f>
        <v>#NUM!</v>
      </c>
      <c r="G120" s="41"/>
      <c r="J120" s="40"/>
      <c r="K120" s="43"/>
      <c r="M120" s="35"/>
      <c r="N120" s="35"/>
    </row>
    <row r="121" spans="3:27" s="42" customFormat="1" ht="19.5" customHeight="1" x14ac:dyDescent="0.3">
      <c r="C121" s="40"/>
      <c r="D121" s="41" t="e">
        <f t="array" ref="D121">INDEX('Tournoi jeudi'!A$1:A$81,MAX(IF('Tournoi jeudi'!B$5:B$81+ROW('Tournoi jeudi'!B$5:B$81)/10^3=LARGE('Tournoi jeudi'!B$5:B$81+ROW('Tournoi jeudi'!B$5:B$81)/10^3,ROWS(B$2:B112)),ROW('Tournoi jeudi'!A$5:A$81))))</f>
        <v>#NUM!</v>
      </c>
      <c r="E121" s="41"/>
      <c r="F121" s="41" t="e">
        <f>LARGE('Tournoi jeudi'!B$5:B$81,ROWS(B$2:B112))</f>
        <v>#NUM!</v>
      </c>
      <c r="G121" s="41"/>
      <c r="J121" s="40"/>
      <c r="K121" s="43"/>
      <c r="M121" s="35"/>
      <c r="N121" s="35"/>
    </row>
    <row r="122" spans="3:27" s="42" customFormat="1" ht="19.5" customHeight="1" x14ac:dyDescent="0.3">
      <c r="C122" s="40"/>
      <c r="D122" s="41" t="e">
        <f t="array" ref="D122">INDEX('Tournoi jeudi'!A$1:A$81,MAX(IF('Tournoi jeudi'!B$5:B$81+ROW('Tournoi jeudi'!B$5:B$81)/10^3=LARGE('Tournoi jeudi'!B$5:B$81+ROW('Tournoi jeudi'!B$5:B$81)/10^3,ROWS(B$2:B113)),ROW('Tournoi jeudi'!A$5:A$81))))</f>
        <v>#NUM!</v>
      </c>
      <c r="E122" s="41"/>
      <c r="F122" s="41" t="e">
        <f>LARGE('Tournoi jeudi'!B$5:B$81,ROWS(B$2:B113))</f>
        <v>#NUM!</v>
      </c>
      <c r="G122" s="41"/>
      <c r="J122" s="40"/>
      <c r="K122" s="43"/>
      <c r="M122" s="35"/>
      <c r="N122" s="35"/>
    </row>
    <row r="123" spans="3:27" s="42" customFormat="1" ht="19.5" customHeight="1" x14ac:dyDescent="0.3">
      <c r="C123" s="40"/>
      <c r="D123" s="41" t="e">
        <f t="array" ref="D123">INDEX('Tournoi jeudi'!A$1:A$81,MAX(IF('Tournoi jeudi'!B$5:B$81+ROW('Tournoi jeudi'!B$5:B$81)/10^3=LARGE('Tournoi jeudi'!B$5:B$81+ROW('Tournoi jeudi'!B$5:B$81)/10^3,ROWS(B$2:B114)),ROW('Tournoi jeudi'!A$5:A$81))))</f>
        <v>#NUM!</v>
      </c>
      <c r="E123" s="41"/>
      <c r="F123" s="41" t="e">
        <f>LARGE('Tournoi jeudi'!B$5:B$81,ROWS(B$2:B114))</f>
        <v>#NUM!</v>
      </c>
      <c r="G123" s="41"/>
      <c r="J123" s="40"/>
      <c r="K123" s="43"/>
      <c r="M123" s="35"/>
      <c r="N123" s="35"/>
    </row>
    <row r="124" spans="3:27" s="42" customFormat="1" ht="19.5" customHeight="1" x14ac:dyDescent="0.3">
      <c r="C124" s="40"/>
      <c r="D124" s="41" t="e">
        <f t="array" ref="D124">INDEX('Tournoi jeudi'!A$1:A$81,MAX(IF('Tournoi jeudi'!B$5:B$81+ROW('Tournoi jeudi'!B$5:B$81)/10^3=LARGE('Tournoi jeudi'!B$5:B$81+ROW('Tournoi jeudi'!B$5:B$81)/10^3,ROWS(B$2:B115)),ROW('Tournoi jeudi'!A$5:A$81))))</f>
        <v>#NUM!</v>
      </c>
      <c r="E124" s="41"/>
      <c r="F124" s="41" t="e">
        <f>LARGE('Tournoi jeudi'!B$5:B$81,ROWS(B$2:B115))</f>
        <v>#NUM!</v>
      </c>
      <c r="G124" s="41"/>
      <c r="J124" s="40"/>
      <c r="K124" s="43"/>
      <c r="M124" s="35"/>
      <c r="N124" s="35"/>
    </row>
    <row r="125" spans="3:27" ht="19.5" customHeight="1" x14ac:dyDescent="0.3">
      <c r="K125" s="43"/>
      <c r="M125"/>
      <c r="O125" s="10"/>
    </row>
    <row r="126" spans="3:27" ht="19.5" customHeight="1" x14ac:dyDescent="0.25"/>
    <row r="127" spans="3:27" ht="19.5" customHeight="1" x14ac:dyDescent="0.25"/>
    <row r="128" spans="3:27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  <row r="413" ht="19.5" customHeight="1" x14ac:dyDescent="0.25"/>
    <row r="414" ht="19.5" customHeight="1" x14ac:dyDescent="0.25"/>
    <row r="415" ht="19.5" customHeight="1" x14ac:dyDescent="0.25"/>
    <row r="416" ht="19.5" customHeight="1" x14ac:dyDescent="0.25"/>
    <row r="417" ht="19.5" customHeight="1" x14ac:dyDescent="0.25"/>
    <row r="418" ht="19.5" customHeight="1" x14ac:dyDescent="0.25"/>
    <row r="419" ht="19.5" customHeight="1" x14ac:dyDescent="0.25"/>
    <row r="420" ht="19.5" customHeight="1" x14ac:dyDescent="0.25"/>
    <row r="421" ht="19.5" customHeight="1" x14ac:dyDescent="0.25"/>
    <row r="422" ht="19.5" customHeight="1" x14ac:dyDescent="0.25"/>
    <row r="423" ht="19.5" customHeight="1" x14ac:dyDescent="0.25"/>
    <row r="424" ht="19.5" customHeight="1" x14ac:dyDescent="0.25"/>
    <row r="425" ht="19.5" customHeight="1" x14ac:dyDescent="0.25"/>
    <row r="426" ht="19.5" customHeight="1" x14ac:dyDescent="0.25"/>
    <row r="427" ht="19.5" customHeight="1" x14ac:dyDescent="0.25"/>
    <row r="428" ht="19.5" customHeight="1" x14ac:dyDescent="0.25"/>
    <row r="429" ht="19.5" customHeight="1" x14ac:dyDescent="0.25"/>
    <row r="430" ht="19.5" customHeight="1" x14ac:dyDescent="0.25"/>
    <row r="431" ht="19.5" customHeight="1" x14ac:dyDescent="0.25"/>
    <row r="432" ht="19.5" customHeight="1" x14ac:dyDescent="0.25"/>
    <row r="433" ht="19.5" customHeight="1" x14ac:dyDescent="0.25"/>
    <row r="434" ht="19.5" customHeight="1" x14ac:dyDescent="0.25"/>
    <row r="435" ht="19.5" customHeight="1" x14ac:dyDescent="0.25"/>
    <row r="436" ht="19.5" customHeight="1" x14ac:dyDescent="0.25"/>
    <row r="437" ht="19.5" customHeight="1" x14ac:dyDescent="0.25"/>
    <row r="438" ht="19.5" customHeight="1" x14ac:dyDescent="0.25"/>
    <row r="439" ht="19.5" customHeight="1" x14ac:dyDescent="0.25"/>
    <row r="440" ht="19.5" customHeight="1" x14ac:dyDescent="0.25"/>
    <row r="441" ht="19.5" customHeight="1" x14ac:dyDescent="0.25"/>
    <row r="442" ht="19.5" customHeight="1" x14ac:dyDescent="0.25"/>
    <row r="443" ht="19.5" customHeight="1" x14ac:dyDescent="0.25"/>
    <row r="444" ht="19.5" customHeight="1" x14ac:dyDescent="0.25"/>
    <row r="445" ht="19.5" customHeight="1" x14ac:dyDescent="0.25"/>
    <row r="446" ht="19.5" customHeight="1" x14ac:dyDescent="0.25"/>
    <row r="447" ht="19.5" customHeight="1" x14ac:dyDescent="0.25"/>
    <row r="448" ht="19.5" customHeight="1" x14ac:dyDescent="0.25"/>
    <row r="449" ht="19.5" customHeight="1" x14ac:dyDescent="0.25"/>
    <row r="450" ht="19.5" customHeight="1" x14ac:dyDescent="0.25"/>
    <row r="451" ht="19.5" customHeight="1" x14ac:dyDescent="0.25"/>
    <row r="452" ht="19.5" customHeight="1" x14ac:dyDescent="0.25"/>
    <row r="453" ht="19.5" customHeight="1" x14ac:dyDescent="0.25"/>
    <row r="454" ht="19.5" customHeight="1" x14ac:dyDescent="0.25"/>
    <row r="455" ht="19.5" customHeight="1" x14ac:dyDescent="0.25"/>
    <row r="456" ht="19.5" customHeight="1" x14ac:dyDescent="0.25"/>
    <row r="457" ht="19.5" customHeight="1" x14ac:dyDescent="0.25"/>
    <row r="458" ht="19.5" customHeight="1" x14ac:dyDescent="0.25"/>
    <row r="459" ht="19.5" customHeight="1" x14ac:dyDescent="0.25"/>
    <row r="460" ht="19.5" customHeight="1" x14ac:dyDescent="0.25"/>
    <row r="461" ht="19.5" customHeight="1" x14ac:dyDescent="0.25"/>
    <row r="462" ht="19.5" customHeight="1" x14ac:dyDescent="0.25"/>
    <row r="463" ht="19.5" customHeight="1" x14ac:dyDescent="0.25"/>
    <row r="464" ht="19.5" customHeight="1" x14ac:dyDescent="0.25"/>
    <row r="465" ht="19.5" customHeight="1" x14ac:dyDescent="0.25"/>
    <row r="466" ht="19.5" customHeight="1" x14ac:dyDescent="0.25"/>
  </sheetData>
  <sortState ref="AA3:AC116">
    <sortCondition descending="1" ref="AB3:AB116"/>
  </sortState>
  <mergeCells count="83">
    <mergeCell ref="F61:G61"/>
    <mergeCell ref="F55:G55"/>
    <mergeCell ref="F54:G54"/>
    <mergeCell ref="F53:G53"/>
    <mergeCell ref="F69:G69"/>
    <mergeCell ref="F63:G63"/>
    <mergeCell ref="F62:G62"/>
    <mergeCell ref="F68:G68"/>
    <mergeCell ref="F67:G67"/>
    <mergeCell ref="F66:G66"/>
    <mergeCell ref="F64:G64"/>
    <mergeCell ref="F65:G65"/>
    <mergeCell ref="F74:G74"/>
    <mergeCell ref="F73:G73"/>
    <mergeCell ref="F72:G72"/>
    <mergeCell ref="F71:G71"/>
    <mergeCell ref="F70:G70"/>
    <mergeCell ref="F11:G11"/>
    <mergeCell ref="A8:J8"/>
    <mergeCell ref="H10:J10"/>
    <mergeCell ref="A10:B10"/>
    <mergeCell ref="D10:E10"/>
    <mergeCell ref="F10:G10"/>
    <mergeCell ref="I9:J9"/>
    <mergeCell ref="F15:G15"/>
    <mergeCell ref="F13:G13"/>
    <mergeCell ref="F46:G46"/>
    <mergeCell ref="F35:G35"/>
    <mergeCell ref="F31:G31"/>
    <mergeCell ref="F34:G34"/>
    <mergeCell ref="F17:G17"/>
    <mergeCell ref="F18:G18"/>
    <mergeCell ref="F27:G27"/>
    <mergeCell ref="F33:G33"/>
    <mergeCell ref="F32:G32"/>
    <mergeCell ref="F19:G19"/>
    <mergeCell ref="F22:G22"/>
    <mergeCell ref="F21:G21"/>
    <mergeCell ref="F20:G20"/>
    <mergeCell ref="F43:G43"/>
    <mergeCell ref="H6:I6"/>
    <mergeCell ref="F14:G14"/>
    <mergeCell ref="F16:G16"/>
    <mergeCell ref="M1:N1"/>
    <mergeCell ref="A1:J1"/>
    <mergeCell ref="A2:J2"/>
    <mergeCell ref="A3:A4"/>
    <mergeCell ref="B3:C3"/>
    <mergeCell ref="D3:E3"/>
    <mergeCell ref="H3:J3"/>
    <mergeCell ref="H4:I4"/>
    <mergeCell ref="F3:G3"/>
    <mergeCell ref="F12:G12"/>
    <mergeCell ref="A9:H9"/>
    <mergeCell ref="H7:I7"/>
    <mergeCell ref="H5:I5"/>
    <mergeCell ref="F23:G23"/>
    <mergeCell ref="F25:G25"/>
    <mergeCell ref="F26:G26"/>
    <mergeCell ref="F42:G42"/>
    <mergeCell ref="F41:G41"/>
    <mergeCell ref="F40:G40"/>
    <mergeCell ref="F39:G39"/>
    <mergeCell ref="F38:G38"/>
    <mergeCell ref="F37:G37"/>
    <mergeCell ref="F36:G36"/>
    <mergeCell ref="F30:G30"/>
    <mergeCell ref="F29:G29"/>
    <mergeCell ref="F28:G28"/>
    <mergeCell ref="F44:G44"/>
    <mergeCell ref="F24:G24"/>
    <mergeCell ref="F48:G48"/>
    <mergeCell ref="F45:G45"/>
    <mergeCell ref="F47:G47"/>
    <mergeCell ref="F49:G49"/>
    <mergeCell ref="F60:G60"/>
    <mergeCell ref="F59:G59"/>
    <mergeCell ref="F58:G58"/>
    <mergeCell ref="F57:G57"/>
    <mergeCell ref="F52:G52"/>
    <mergeCell ref="F56:G56"/>
    <mergeCell ref="F50:G50"/>
    <mergeCell ref="F51:G5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U93"/>
  <sheetViews>
    <sheetView topLeftCell="A49" zoomScale="85" zoomScaleNormal="85" workbookViewId="0">
      <selection activeCell="K62" sqref="K62"/>
    </sheetView>
  </sheetViews>
  <sheetFormatPr baseColWidth="10" defaultRowHeight="15" x14ac:dyDescent="0.25"/>
  <cols>
    <col min="1" max="1" width="12.28515625" customWidth="1"/>
    <col min="2" max="6" width="7.5703125" style="66" bestFit="1" customWidth="1"/>
    <col min="7" max="9" width="7.7109375" style="66" bestFit="1" customWidth="1"/>
    <col min="10" max="10" width="8" style="66" bestFit="1" customWidth="1"/>
    <col min="11" max="12" width="7.85546875" style="66" bestFit="1" customWidth="1"/>
    <col min="13" max="13" width="7.85546875" style="29" bestFit="1" customWidth="1"/>
    <col min="14" max="14" width="8" customWidth="1"/>
  </cols>
  <sheetData>
    <row r="1" spans="1:21" ht="15.75" thickBot="1" x14ac:dyDescent="0.3">
      <c r="A1" s="3" t="s">
        <v>13</v>
      </c>
      <c r="B1" s="4">
        <f>SUM(B5:B81)</f>
        <v>1906</v>
      </c>
      <c r="D1" s="67" t="s">
        <v>14</v>
      </c>
      <c r="N1" s="29"/>
      <c r="P1" s="1"/>
      <c r="Q1" s="1"/>
      <c r="R1" s="1"/>
    </row>
    <row r="2" spans="1:21" ht="15.75" thickBot="1" x14ac:dyDescent="0.3">
      <c r="A2" s="2" t="s">
        <v>0</v>
      </c>
      <c r="B2" s="109" t="s">
        <v>1</v>
      </c>
      <c r="C2" s="61">
        <v>41914</v>
      </c>
      <c r="D2" s="61">
        <v>41921</v>
      </c>
      <c r="E2" s="61">
        <v>41928</v>
      </c>
      <c r="F2" s="61">
        <v>41935</v>
      </c>
      <c r="G2" s="61">
        <v>41942</v>
      </c>
      <c r="H2" s="61">
        <v>41949</v>
      </c>
      <c r="I2" s="61">
        <v>41956</v>
      </c>
      <c r="J2" s="61">
        <v>41963</v>
      </c>
      <c r="K2" s="61">
        <v>41970</v>
      </c>
      <c r="L2" s="61">
        <v>41977</v>
      </c>
      <c r="M2" s="61">
        <v>41984</v>
      </c>
      <c r="N2" s="61">
        <v>41991</v>
      </c>
      <c r="P2" s="1"/>
      <c r="Q2" s="1"/>
      <c r="R2" s="1"/>
    </row>
    <row r="3" spans="1:21" s="1" customFormat="1" ht="1.5" customHeight="1" x14ac:dyDescent="0.25">
      <c r="B3" s="66"/>
      <c r="C3" s="66"/>
      <c r="D3" s="66"/>
      <c r="E3" s="66"/>
      <c r="F3" s="66"/>
      <c r="G3" s="66"/>
      <c r="H3" s="66"/>
      <c r="I3" s="66">
        <v>1</v>
      </c>
      <c r="J3" s="66"/>
      <c r="K3" s="66"/>
      <c r="L3" s="66"/>
    </row>
    <row r="4" spans="1:21" s="1" customFormat="1" ht="1.5" customHeight="1" x14ac:dyDescent="0.25"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21" s="1" customFormat="1" x14ac:dyDescent="0.25">
      <c r="A5" s="1" t="s">
        <v>26</v>
      </c>
      <c r="B5" s="62">
        <f>SUM(C5:N5)</f>
        <v>36</v>
      </c>
      <c r="C5" s="68"/>
      <c r="D5" s="68">
        <v>25</v>
      </c>
      <c r="E5" s="68">
        <v>1</v>
      </c>
      <c r="F5" s="68">
        <v>9</v>
      </c>
      <c r="G5" s="68"/>
      <c r="H5" s="68">
        <v>1</v>
      </c>
      <c r="I5" s="68"/>
      <c r="J5" s="68"/>
      <c r="K5" s="68"/>
      <c r="L5" s="68"/>
      <c r="M5" s="60"/>
      <c r="N5" s="60"/>
    </row>
    <row r="6" spans="1:21" s="1" customFormat="1" x14ac:dyDescent="0.25">
      <c r="A6" s="71" t="s">
        <v>57</v>
      </c>
      <c r="B6" s="62">
        <f t="shared" ref="B6" si="0">SUM(C6:N6)</f>
        <v>99</v>
      </c>
      <c r="C6" s="68">
        <v>18</v>
      </c>
      <c r="D6" s="68">
        <v>1</v>
      </c>
      <c r="E6" s="68">
        <v>25</v>
      </c>
      <c r="F6" s="68">
        <v>2</v>
      </c>
      <c r="G6" s="68">
        <v>25</v>
      </c>
      <c r="H6" s="68">
        <v>18</v>
      </c>
      <c r="I6" s="68">
        <v>9</v>
      </c>
      <c r="J6" s="68">
        <v>1</v>
      </c>
      <c r="K6" s="68"/>
      <c r="L6" s="68"/>
      <c r="M6" s="60"/>
      <c r="N6" s="60"/>
    </row>
    <row r="7" spans="1:21" s="1" customFormat="1" x14ac:dyDescent="0.25">
      <c r="A7" s="1" t="s">
        <v>41</v>
      </c>
      <c r="B7" s="62">
        <f t="shared" ref="B7:B81" si="1">SUM(C7:N7)</f>
        <v>18</v>
      </c>
      <c r="C7" s="68">
        <v>1</v>
      </c>
      <c r="D7" s="68">
        <v>13</v>
      </c>
      <c r="E7" s="68"/>
      <c r="F7" s="68"/>
      <c r="G7" s="68"/>
      <c r="H7" s="68"/>
      <c r="I7" s="68"/>
      <c r="J7" s="68">
        <v>4</v>
      </c>
      <c r="K7" s="68"/>
      <c r="L7" s="68"/>
      <c r="M7" s="60"/>
      <c r="N7" s="60"/>
    </row>
    <row r="8" spans="1:21" s="1" customFormat="1" x14ac:dyDescent="0.25">
      <c r="A8" s="71" t="s">
        <v>54</v>
      </c>
      <c r="B8" s="62">
        <f t="shared" si="1"/>
        <v>0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0"/>
      <c r="N8" s="60"/>
    </row>
    <row r="9" spans="1:21" s="1" customFormat="1" x14ac:dyDescent="0.25">
      <c r="A9" s="1" t="s">
        <v>9</v>
      </c>
      <c r="B9" s="62">
        <f t="shared" si="1"/>
        <v>0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0"/>
      <c r="N9" s="60"/>
    </row>
    <row r="10" spans="1:21" s="1" customFormat="1" x14ac:dyDescent="0.25">
      <c r="A10" s="1" t="s">
        <v>60</v>
      </c>
      <c r="B10" s="62">
        <f t="shared" si="1"/>
        <v>0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0"/>
      <c r="N10" s="60"/>
    </row>
    <row r="11" spans="1:21" x14ac:dyDescent="0.25">
      <c r="A11" s="1" t="s">
        <v>24</v>
      </c>
      <c r="B11" s="62">
        <f t="shared" si="1"/>
        <v>0</v>
      </c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0"/>
      <c r="N11" s="60"/>
      <c r="P11" s="1"/>
      <c r="Q11" s="1"/>
      <c r="R11" s="1"/>
      <c r="S11" s="1"/>
      <c r="T11" s="1"/>
      <c r="U11" s="1"/>
    </row>
    <row r="12" spans="1:21" x14ac:dyDescent="0.25">
      <c r="A12" s="1" t="s">
        <v>65</v>
      </c>
      <c r="B12" s="62">
        <f t="shared" si="1"/>
        <v>75</v>
      </c>
      <c r="C12" s="68">
        <v>25</v>
      </c>
      <c r="D12" s="68">
        <v>18</v>
      </c>
      <c r="E12" s="68">
        <v>18</v>
      </c>
      <c r="F12" s="68"/>
      <c r="G12" s="68"/>
      <c r="H12" s="68"/>
      <c r="I12" s="68">
        <v>13</v>
      </c>
      <c r="J12" s="68">
        <v>1</v>
      </c>
      <c r="K12" s="68"/>
      <c r="L12" s="68"/>
      <c r="M12" s="60"/>
      <c r="N12" s="60"/>
      <c r="P12" s="1"/>
      <c r="Q12" s="1"/>
      <c r="R12" s="1"/>
      <c r="S12" s="1"/>
      <c r="T12" s="1"/>
      <c r="U12" s="1"/>
    </row>
    <row r="13" spans="1:21" s="1" customFormat="1" x14ac:dyDescent="0.25">
      <c r="A13" s="1" t="s">
        <v>66</v>
      </c>
      <c r="B13" s="62">
        <f t="shared" si="1"/>
        <v>0</v>
      </c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0"/>
      <c r="N13" s="60"/>
    </row>
    <row r="14" spans="1:21" x14ac:dyDescent="0.25">
      <c r="A14" s="1" t="s">
        <v>43</v>
      </c>
      <c r="B14" s="62">
        <f t="shared" si="1"/>
        <v>0</v>
      </c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0"/>
      <c r="N14" s="60"/>
      <c r="Q14" s="1"/>
      <c r="R14" s="1"/>
      <c r="S14" s="1"/>
      <c r="T14" s="1"/>
      <c r="U14" s="1"/>
    </row>
    <row r="15" spans="1:21" s="1" customFormat="1" x14ac:dyDescent="0.25">
      <c r="A15" s="1" t="s">
        <v>67</v>
      </c>
      <c r="B15" s="62">
        <f t="shared" si="1"/>
        <v>31</v>
      </c>
      <c r="C15" s="68">
        <v>6</v>
      </c>
      <c r="D15" s="68"/>
      <c r="E15" s="68"/>
      <c r="F15" s="68"/>
      <c r="G15" s="68"/>
      <c r="H15" s="68"/>
      <c r="I15" s="68"/>
      <c r="J15" s="68">
        <v>25</v>
      </c>
      <c r="K15" s="68"/>
      <c r="L15" s="68"/>
      <c r="M15" s="60"/>
      <c r="N15" s="60"/>
      <c r="P15"/>
    </row>
    <row r="16" spans="1:21" s="1" customFormat="1" x14ac:dyDescent="0.25">
      <c r="A16" s="1" t="s">
        <v>8</v>
      </c>
      <c r="B16" s="62">
        <f t="shared" si="1"/>
        <v>61</v>
      </c>
      <c r="C16" s="68">
        <v>13</v>
      </c>
      <c r="D16" s="68">
        <v>13</v>
      </c>
      <c r="E16" s="68">
        <v>1</v>
      </c>
      <c r="F16" s="68">
        <v>1</v>
      </c>
      <c r="G16" s="68">
        <v>6</v>
      </c>
      <c r="H16" s="68">
        <v>13</v>
      </c>
      <c r="I16" s="68">
        <v>1</v>
      </c>
      <c r="J16" s="68">
        <v>13</v>
      </c>
      <c r="K16" s="68"/>
      <c r="L16" s="68"/>
      <c r="M16" s="60"/>
      <c r="N16" s="60"/>
    </row>
    <row r="17" spans="1:16" x14ac:dyDescent="0.25">
      <c r="A17" s="1" t="s">
        <v>68</v>
      </c>
      <c r="B17" s="62">
        <f t="shared" si="1"/>
        <v>81</v>
      </c>
      <c r="C17" s="68">
        <v>4</v>
      </c>
      <c r="D17" s="68">
        <v>6</v>
      </c>
      <c r="E17" s="68">
        <v>1</v>
      </c>
      <c r="F17" s="68">
        <v>25</v>
      </c>
      <c r="G17" s="68">
        <v>9</v>
      </c>
      <c r="H17" s="68">
        <v>9</v>
      </c>
      <c r="I17" s="68">
        <v>2</v>
      </c>
      <c r="J17" s="68">
        <v>25</v>
      </c>
      <c r="K17" s="68"/>
      <c r="L17" s="68"/>
      <c r="M17" s="60"/>
      <c r="N17" s="60"/>
    </row>
    <row r="18" spans="1:16" x14ac:dyDescent="0.25">
      <c r="A18" s="1" t="s">
        <v>15</v>
      </c>
      <c r="B18" s="62">
        <f t="shared" si="1"/>
        <v>79</v>
      </c>
      <c r="C18" s="68"/>
      <c r="D18" s="68">
        <v>13</v>
      </c>
      <c r="E18" s="68">
        <v>4</v>
      </c>
      <c r="F18" s="68">
        <v>9</v>
      </c>
      <c r="G18" s="68">
        <v>4</v>
      </c>
      <c r="H18" s="68">
        <v>25</v>
      </c>
      <c r="I18" s="68">
        <v>18</v>
      </c>
      <c r="J18" s="68">
        <v>6</v>
      </c>
      <c r="K18" s="68"/>
      <c r="L18" s="68"/>
      <c r="M18" s="60"/>
      <c r="N18" s="60"/>
    </row>
    <row r="19" spans="1:16" s="1" customFormat="1" x14ac:dyDescent="0.25">
      <c r="A19" s="1" t="s">
        <v>69</v>
      </c>
      <c r="B19" s="62">
        <f t="shared" si="1"/>
        <v>52</v>
      </c>
      <c r="C19" s="68">
        <v>25</v>
      </c>
      <c r="D19" s="68"/>
      <c r="E19" s="68"/>
      <c r="F19" s="68"/>
      <c r="G19" s="68">
        <v>18</v>
      </c>
      <c r="H19" s="68">
        <v>9</v>
      </c>
      <c r="I19" s="68"/>
      <c r="J19" s="68"/>
      <c r="K19" s="68"/>
      <c r="L19" s="68"/>
      <c r="M19" s="60"/>
      <c r="N19" s="60"/>
    </row>
    <row r="20" spans="1:16" s="1" customFormat="1" x14ac:dyDescent="0.25">
      <c r="A20" s="1" t="s">
        <v>28</v>
      </c>
      <c r="B20" s="62">
        <f t="shared" si="1"/>
        <v>0</v>
      </c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0"/>
      <c r="N20" s="60"/>
    </row>
    <row r="21" spans="1:16" s="1" customFormat="1" x14ac:dyDescent="0.25">
      <c r="A21" s="1" t="s">
        <v>89</v>
      </c>
      <c r="B21" s="62">
        <f t="shared" si="1"/>
        <v>9</v>
      </c>
      <c r="C21" s="68"/>
      <c r="D21" s="68">
        <v>9</v>
      </c>
      <c r="E21" s="68"/>
      <c r="F21" s="68"/>
      <c r="G21" s="68"/>
      <c r="H21" s="68"/>
      <c r="I21" s="68"/>
      <c r="J21" s="68"/>
      <c r="K21" s="68"/>
      <c r="L21" s="68"/>
      <c r="M21" s="60"/>
      <c r="N21" s="60"/>
    </row>
    <row r="22" spans="1:16" s="1" customFormat="1" x14ac:dyDescent="0.25">
      <c r="A22" s="1" t="s">
        <v>23</v>
      </c>
      <c r="B22" s="62">
        <f t="shared" si="1"/>
        <v>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0"/>
      <c r="N22" s="60"/>
    </row>
    <row r="23" spans="1:16" s="1" customFormat="1" x14ac:dyDescent="0.25">
      <c r="A23" s="1" t="s">
        <v>22</v>
      </c>
      <c r="B23" s="62">
        <f t="shared" si="1"/>
        <v>66</v>
      </c>
      <c r="C23" s="68">
        <v>18</v>
      </c>
      <c r="D23" s="68">
        <v>9</v>
      </c>
      <c r="E23" s="68"/>
      <c r="F23" s="68">
        <v>1</v>
      </c>
      <c r="G23" s="68">
        <v>2</v>
      </c>
      <c r="H23" s="68">
        <v>9</v>
      </c>
      <c r="I23" s="68">
        <v>18</v>
      </c>
      <c r="J23" s="68">
        <v>9</v>
      </c>
      <c r="K23" s="68"/>
      <c r="L23" s="68"/>
      <c r="M23" s="60"/>
      <c r="N23" s="60"/>
    </row>
    <row r="24" spans="1:16" s="1" customFormat="1" x14ac:dyDescent="0.25">
      <c r="A24" s="1" t="s">
        <v>53</v>
      </c>
      <c r="B24" s="62">
        <f t="shared" si="1"/>
        <v>44</v>
      </c>
      <c r="C24" s="68">
        <v>4</v>
      </c>
      <c r="D24" s="68">
        <v>1</v>
      </c>
      <c r="E24" s="68">
        <v>2</v>
      </c>
      <c r="F24" s="68">
        <v>18</v>
      </c>
      <c r="G24" s="68">
        <v>9</v>
      </c>
      <c r="H24" s="68">
        <v>1</v>
      </c>
      <c r="I24" s="68"/>
      <c r="J24" s="68">
        <v>9</v>
      </c>
      <c r="K24" s="68"/>
      <c r="L24" s="68"/>
      <c r="M24" s="60"/>
      <c r="N24" s="60"/>
    </row>
    <row r="25" spans="1:16" s="1" customFormat="1" x14ac:dyDescent="0.25">
      <c r="A25" s="1" t="s">
        <v>70</v>
      </c>
      <c r="B25" s="62">
        <f t="shared" si="1"/>
        <v>0</v>
      </c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0"/>
      <c r="N25" s="60"/>
    </row>
    <row r="26" spans="1:16" s="1" customFormat="1" x14ac:dyDescent="0.25">
      <c r="A26" s="1" t="s">
        <v>48</v>
      </c>
      <c r="B26" s="62">
        <f t="shared" si="1"/>
        <v>52</v>
      </c>
      <c r="C26" s="68">
        <v>18</v>
      </c>
      <c r="D26" s="68">
        <v>2</v>
      </c>
      <c r="E26" s="68">
        <v>6</v>
      </c>
      <c r="F26" s="68">
        <v>13</v>
      </c>
      <c r="G26" s="68">
        <v>13</v>
      </c>
      <c r="H26" s="68"/>
      <c r="I26" s="68"/>
      <c r="J26" s="68"/>
      <c r="K26" s="68"/>
      <c r="L26" s="68"/>
      <c r="M26" s="60"/>
      <c r="N26" s="60"/>
    </row>
    <row r="27" spans="1:16" s="1" customFormat="1" x14ac:dyDescent="0.25">
      <c r="A27" s="1" t="s">
        <v>36</v>
      </c>
      <c r="B27" s="62">
        <f t="shared" si="1"/>
        <v>0</v>
      </c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0"/>
      <c r="N27" s="60"/>
    </row>
    <row r="28" spans="1:16" s="1" customFormat="1" x14ac:dyDescent="0.25">
      <c r="A28" s="1" t="s">
        <v>71</v>
      </c>
      <c r="B28" s="62">
        <f t="shared" si="1"/>
        <v>35</v>
      </c>
      <c r="C28" s="68"/>
      <c r="D28" s="68">
        <v>1</v>
      </c>
      <c r="E28" s="68">
        <v>2</v>
      </c>
      <c r="F28" s="68">
        <v>6</v>
      </c>
      <c r="G28" s="68">
        <v>13</v>
      </c>
      <c r="H28" s="68">
        <v>2</v>
      </c>
      <c r="I28" s="68">
        <v>9</v>
      </c>
      <c r="J28" s="68">
        <v>2</v>
      </c>
      <c r="K28" s="68"/>
      <c r="L28" s="68"/>
      <c r="M28" s="60"/>
      <c r="N28" s="60"/>
    </row>
    <row r="29" spans="1:16" x14ac:dyDescent="0.25">
      <c r="A29" s="1" t="s">
        <v>72</v>
      </c>
      <c r="B29" s="62">
        <f t="shared" si="1"/>
        <v>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0"/>
      <c r="N29" s="60"/>
      <c r="P29" s="1"/>
    </row>
    <row r="30" spans="1:16" s="1" customFormat="1" x14ac:dyDescent="0.25">
      <c r="A30" s="1" t="s">
        <v>58</v>
      </c>
      <c r="B30" s="62">
        <f t="shared" si="1"/>
        <v>0</v>
      </c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0"/>
      <c r="N30" s="60"/>
    </row>
    <row r="31" spans="1:16" s="1" customFormat="1" x14ac:dyDescent="0.25">
      <c r="A31" s="1" t="s">
        <v>50</v>
      </c>
      <c r="B31" s="62">
        <f t="shared" si="1"/>
        <v>48</v>
      </c>
      <c r="C31" s="68">
        <v>13</v>
      </c>
      <c r="D31" s="68">
        <v>1</v>
      </c>
      <c r="E31" s="68">
        <v>1</v>
      </c>
      <c r="F31" s="68">
        <v>25</v>
      </c>
      <c r="G31" s="68">
        <v>4</v>
      </c>
      <c r="H31" s="68">
        <v>4</v>
      </c>
      <c r="I31" s="68"/>
      <c r="J31" s="68"/>
      <c r="K31" s="68"/>
      <c r="L31" s="68"/>
      <c r="M31" s="60"/>
      <c r="N31" s="60"/>
    </row>
    <row r="32" spans="1:16" s="1" customFormat="1" x14ac:dyDescent="0.25">
      <c r="A32" s="1" t="s">
        <v>62</v>
      </c>
      <c r="B32" s="62">
        <f t="shared" si="1"/>
        <v>0</v>
      </c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0"/>
      <c r="N32" s="60"/>
    </row>
    <row r="33" spans="1:14" s="1" customFormat="1" x14ac:dyDescent="0.25">
      <c r="A33" s="1" t="s">
        <v>61</v>
      </c>
      <c r="B33" s="62">
        <f t="shared" si="1"/>
        <v>45</v>
      </c>
      <c r="C33" s="68"/>
      <c r="D33" s="68"/>
      <c r="E33" s="68"/>
      <c r="F33" s="68">
        <v>1</v>
      </c>
      <c r="G33" s="68">
        <v>4</v>
      </c>
      <c r="H33" s="68">
        <v>25</v>
      </c>
      <c r="I33" s="68">
        <v>13</v>
      </c>
      <c r="J33" s="68">
        <v>2</v>
      </c>
      <c r="K33" s="68"/>
      <c r="L33" s="68"/>
      <c r="M33" s="60"/>
      <c r="N33" s="60"/>
    </row>
    <row r="34" spans="1:14" s="1" customFormat="1" x14ac:dyDescent="0.25">
      <c r="A34" s="1" t="s">
        <v>92</v>
      </c>
      <c r="B34" s="62">
        <f t="shared" si="1"/>
        <v>1</v>
      </c>
      <c r="C34" s="68"/>
      <c r="D34" s="68"/>
      <c r="E34" s="68"/>
      <c r="F34" s="68"/>
      <c r="G34" s="68"/>
      <c r="H34" s="68"/>
      <c r="I34" s="68">
        <v>1</v>
      </c>
      <c r="J34" s="68"/>
      <c r="K34" s="68"/>
      <c r="L34" s="68"/>
      <c r="M34" s="60"/>
      <c r="N34" s="60"/>
    </row>
    <row r="35" spans="1:14" s="1" customFormat="1" x14ac:dyDescent="0.25">
      <c r="A35" s="1" t="s">
        <v>59</v>
      </c>
      <c r="B35" s="62">
        <f t="shared" si="1"/>
        <v>0</v>
      </c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0"/>
      <c r="N35" s="60"/>
    </row>
    <row r="36" spans="1:14" s="1" customFormat="1" x14ac:dyDescent="0.25">
      <c r="A36" s="1" t="s">
        <v>90</v>
      </c>
      <c r="B36" s="62">
        <f t="shared" si="1"/>
        <v>63</v>
      </c>
      <c r="C36" s="68"/>
      <c r="D36" s="68">
        <v>2</v>
      </c>
      <c r="E36" s="68">
        <v>18</v>
      </c>
      <c r="F36" s="68">
        <v>6</v>
      </c>
      <c r="G36" s="68">
        <v>13</v>
      </c>
      <c r="H36" s="68">
        <v>2</v>
      </c>
      <c r="I36" s="68">
        <v>9</v>
      </c>
      <c r="J36" s="68">
        <v>13</v>
      </c>
      <c r="K36" s="68"/>
      <c r="L36" s="68"/>
      <c r="M36" s="60"/>
      <c r="N36" s="60"/>
    </row>
    <row r="37" spans="1:14" s="1" customFormat="1" x14ac:dyDescent="0.25">
      <c r="A37" s="1" t="s">
        <v>73</v>
      </c>
      <c r="B37" s="62">
        <f t="shared" si="1"/>
        <v>0</v>
      </c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0"/>
      <c r="N37" s="60"/>
    </row>
    <row r="38" spans="1:14" s="1" customFormat="1" x14ac:dyDescent="0.25">
      <c r="A38" s="1" t="s">
        <v>37</v>
      </c>
      <c r="B38" s="62">
        <f t="shared" si="1"/>
        <v>89</v>
      </c>
      <c r="C38" s="68">
        <v>2</v>
      </c>
      <c r="D38" s="68">
        <v>1</v>
      </c>
      <c r="E38" s="68">
        <v>25</v>
      </c>
      <c r="F38" s="68">
        <v>13</v>
      </c>
      <c r="G38" s="68">
        <v>25</v>
      </c>
      <c r="H38" s="68">
        <v>13</v>
      </c>
      <c r="I38" s="68">
        <v>1</v>
      </c>
      <c r="J38" s="68">
        <v>9</v>
      </c>
      <c r="K38" s="68"/>
      <c r="L38" s="68"/>
      <c r="M38" s="60"/>
      <c r="N38" s="60"/>
    </row>
    <row r="39" spans="1:14" s="1" customFormat="1" x14ac:dyDescent="0.25">
      <c r="A39" s="1" t="s">
        <v>74</v>
      </c>
      <c r="B39" s="62">
        <f t="shared" si="1"/>
        <v>13</v>
      </c>
      <c r="C39" s="68"/>
      <c r="D39" s="68"/>
      <c r="E39" s="68">
        <v>13</v>
      </c>
      <c r="F39" s="68"/>
      <c r="G39" s="68"/>
      <c r="H39" s="68"/>
      <c r="I39" s="68"/>
      <c r="J39" s="68"/>
      <c r="K39" s="68"/>
      <c r="L39" s="68"/>
      <c r="M39" s="60"/>
      <c r="N39" s="60"/>
    </row>
    <row r="40" spans="1:14" s="1" customFormat="1" x14ac:dyDescent="0.25">
      <c r="A40" s="1" t="s">
        <v>21</v>
      </c>
      <c r="B40" s="62">
        <f t="shared" si="1"/>
        <v>0</v>
      </c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0"/>
      <c r="N40" s="60"/>
    </row>
    <row r="41" spans="1:14" s="1" customFormat="1" x14ac:dyDescent="0.25">
      <c r="A41" s="1" t="s">
        <v>40</v>
      </c>
      <c r="B41" s="62">
        <f t="shared" si="1"/>
        <v>0</v>
      </c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0"/>
      <c r="N41" s="60"/>
    </row>
    <row r="42" spans="1:14" s="1" customFormat="1" x14ac:dyDescent="0.25">
      <c r="A42" s="1" t="s">
        <v>75</v>
      </c>
      <c r="B42" s="62">
        <f t="shared" si="1"/>
        <v>0</v>
      </c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0"/>
      <c r="N42" s="60"/>
    </row>
    <row r="43" spans="1:14" s="1" customFormat="1" x14ac:dyDescent="0.25">
      <c r="A43" s="1" t="s">
        <v>76</v>
      </c>
      <c r="B43" s="62">
        <f t="shared" si="1"/>
        <v>0</v>
      </c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0"/>
      <c r="N43" s="60"/>
    </row>
    <row r="44" spans="1:14" s="1" customFormat="1" x14ac:dyDescent="0.25">
      <c r="A44" s="1" t="s">
        <v>77</v>
      </c>
      <c r="B44" s="62">
        <f t="shared" si="1"/>
        <v>0</v>
      </c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0"/>
      <c r="N44" s="60"/>
    </row>
    <row r="45" spans="1:14" s="1" customFormat="1" x14ac:dyDescent="0.25">
      <c r="A45" s="1" t="s">
        <v>78</v>
      </c>
      <c r="B45" s="62">
        <f t="shared" si="1"/>
        <v>0</v>
      </c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0"/>
      <c r="N45" s="60"/>
    </row>
    <row r="46" spans="1:14" s="1" customFormat="1" x14ac:dyDescent="0.25">
      <c r="A46" s="1" t="s">
        <v>56</v>
      </c>
      <c r="B46" s="62">
        <f t="shared" si="1"/>
        <v>61</v>
      </c>
      <c r="C46" s="68">
        <v>13</v>
      </c>
      <c r="D46" s="68">
        <v>25</v>
      </c>
      <c r="E46" s="68">
        <v>4</v>
      </c>
      <c r="F46" s="68">
        <v>9</v>
      </c>
      <c r="G46" s="68">
        <v>1</v>
      </c>
      <c r="H46" s="68">
        <v>6</v>
      </c>
      <c r="I46" s="68">
        <v>2</v>
      </c>
      <c r="J46" s="68">
        <v>1</v>
      </c>
      <c r="K46" s="68"/>
      <c r="L46" s="68"/>
      <c r="M46" s="60"/>
      <c r="N46" s="60"/>
    </row>
    <row r="47" spans="1:14" s="1" customFormat="1" x14ac:dyDescent="0.25">
      <c r="A47" s="1" t="s">
        <v>44</v>
      </c>
      <c r="B47" s="62">
        <f t="shared" si="1"/>
        <v>0</v>
      </c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0"/>
      <c r="N47" s="60"/>
    </row>
    <row r="48" spans="1:14" s="1" customFormat="1" x14ac:dyDescent="0.25">
      <c r="A48" s="1" t="s">
        <v>33</v>
      </c>
      <c r="B48" s="62">
        <f t="shared" si="1"/>
        <v>5</v>
      </c>
      <c r="C48" s="68"/>
      <c r="D48" s="68"/>
      <c r="E48" s="68"/>
      <c r="F48" s="68"/>
      <c r="G48" s="68"/>
      <c r="H48" s="68"/>
      <c r="I48" s="68">
        <v>4</v>
      </c>
      <c r="J48" s="68">
        <v>1</v>
      </c>
      <c r="K48" s="68"/>
      <c r="L48" s="68"/>
      <c r="M48" s="60"/>
      <c r="N48" s="60"/>
    </row>
    <row r="49" spans="1:16" s="1" customFormat="1" x14ac:dyDescent="0.25">
      <c r="A49" s="1" t="s">
        <v>6</v>
      </c>
      <c r="B49" s="62">
        <f t="shared" si="1"/>
        <v>38</v>
      </c>
      <c r="C49" s="68">
        <v>6</v>
      </c>
      <c r="D49" s="68">
        <v>4</v>
      </c>
      <c r="E49" s="68">
        <v>13</v>
      </c>
      <c r="F49" s="68">
        <v>4</v>
      </c>
      <c r="G49" s="68">
        <v>1</v>
      </c>
      <c r="H49" s="68">
        <v>6</v>
      </c>
      <c r="I49" s="68">
        <v>4</v>
      </c>
      <c r="J49" s="68"/>
      <c r="K49" s="68"/>
      <c r="L49" s="68"/>
      <c r="M49" s="60"/>
      <c r="N49" s="60"/>
    </row>
    <row r="50" spans="1:16" s="1" customFormat="1" x14ac:dyDescent="0.25">
      <c r="A50" s="1" t="s">
        <v>27</v>
      </c>
      <c r="B50" s="62">
        <f t="shared" si="1"/>
        <v>0</v>
      </c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0"/>
      <c r="N50" s="60"/>
    </row>
    <row r="51" spans="1:16" s="1" customFormat="1" x14ac:dyDescent="0.25">
      <c r="A51" s="1" t="s">
        <v>79</v>
      </c>
      <c r="B51" s="62">
        <f t="shared" si="1"/>
        <v>72</v>
      </c>
      <c r="C51" s="68">
        <v>2</v>
      </c>
      <c r="D51" s="68">
        <v>6</v>
      </c>
      <c r="E51" s="68">
        <v>6</v>
      </c>
      <c r="F51" s="68">
        <v>2</v>
      </c>
      <c r="G51" s="68">
        <v>18</v>
      </c>
      <c r="H51" s="68">
        <v>25</v>
      </c>
      <c r="I51" s="68"/>
      <c r="J51" s="68">
        <v>13</v>
      </c>
      <c r="K51" s="68"/>
      <c r="L51" s="68"/>
      <c r="M51" s="60"/>
      <c r="N51" s="60"/>
    </row>
    <row r="52" spans="1:16" s="1" customFormat="1" x14ac:dyDescent="0.25">
      <c r="A52" s="1" t="s">
        <v>42</v>
      </c>
      <c r="B52" s="62">
        <f t="shared" si="1"/>
        <v>31</v>
      </c>
      <c r="C52" s="68">
        <v>9</v>
      </c>
      <c r="D52" s="68">
        <v>2</v>
      </c>
      <c r="E52" s="68">
        <v>9</v>
      </c>
      <c r="F52" s="68"/>
      <c r="G52" s="68"/>
      <c r="H52" s="68">
        <v>6</v>
      </c>
      <c r="I52" s="68">
        <v>1</v>
      </c>
      <c r="J52" s="68">
        <v>4</v>
      </c>
      <c r="K52" s="68"/>
      <c r="L52" s="68"/>
      <c r="M52" s="60"/>
      <c r="N52" s="60"/>
    </row>
    <row r="53" spans="1:16" s="1" customFormat="1" x14ac:dyDescent="0.25">
      <c r="A53" s="1" t="s">
        <v>55</v>
      </c>
      <c r="B53" s="62">
        <f t="shared" si="1"/>
        <v>0</v>
      </c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0"/>
      <c r="N53" s="60"/>
    </row>
    <row r="54" spans="1:16" s="1" customFormat="1" x14ac:dyDescent="0.25">
      <c r="A54" s="1" t="s">
        <v>52</v>
      </c>
      <c r="B54" s="62">
        <f t="shared" si="1"/>
        <v>13</v>
      </c>
      <c r="C54" s="68"/>
      <c r="D54" s="68">
        <v>1</v>
      </c>
      <c r="E54" s="68"/>
      <c r="F54" s="68">
        <v>6</v>
      </c>
      <c r="G54" s="68"/>
      <c r="H54" s="68"/>
      <c r="I54" s="68">
        <v>6</v>
      </c>
      <c r="J54" s="68"/>
      <c r="K54" s="68"/>
      <c r="L54" s="68"/>
      <c r="M54" s="60"/>
      <c r="N54" s="60"/>
    </row>
    <row r="55" spans="1:16" s="1" customFormat="1" x14ac:dyDescent="0.25">
      <c r="A55" s="1" t="s">
        <v>51</v>
      </c>
      <c r="B55" s="62">
        <f t="shared" si="1"/>
        <v>0</v>
      </c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0"/>
      <c r="N55" s="60"/>
    </row>
    <row r="56" spans="1:16" s="1" customFormat="1" x14ac:dyDescent="0.25">
      <c r="A56" s="1" t="s">
        <v>80</v>
      </c>
      <c r="B56" s="62">
        <f t="shared" si="1"/>
        <v>119</v>
      </c>
      <c r="C56" s="68">
        <v>9</v>
      </c>
      <c r="D56" s="68">
        <v>18</v>
      </c>
      <c r="E56" s="68">
        <v>9</v>
      </c>
      <c r="F56" s="68">
        <v>18</v>
      </c>
      <c r="G56" s="68">
        <v>9</v>
      </c>
      <c r="H56" s="68">
        <v>13</v>
      </c>
      <c r="I56" s="68">
        <v>25</v>
      </c>
      <c r="J56" s="68">
        <v>18</v>
      </c>
      <c r="K56" s="68"/>
      <c r="L56" s="68"/>
      <c r="M56" s="60"/>
      <c r="N56" s="60"/>
    </row>
    <row r="57" spans="1:16" s="1" customFormat="1" x14ac:dyDescent="0.25">
      <c r="A57" s="1" t="s">
        <v>20</v>
      </c>
      <c r="B57" s="62">
        <f t="shared" si="1"/>
        <v>18</v>
      </c>
      <c r="C57" s="68"/>
      <c r="D57" s="68">
        <v>4</v>
      </c>
      <c r="E57" s="68">
        <v>9</v>
      </c>
      <c r="F57" s="68">
        <v>4</v>
      </c>
      <c r="G57" s="68">
        <v>1</v>
      </c>
      <c r="H57" s="68"/>
      <c r="I57" s="68"/>
      <c r="J57" s="68"/>
      <c r="K57" s="68"/>
      <c r="L57" s="68"/>
      <c r="M57" s="60"/>
      <c r="N57" s="60"/>
    </row>
    <row r="58" spans="1:16" s="1" customFormat="1" x14ac:dyDescent="0.25">
      <c r="A58" s="1" t="s">
        <v>45</v>
      </c>
      <c r="B58" s="62">
        <f t="shared" si="1"/>
        <v>0</v>
      </c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0"/>
      <c r="N58" s="60"/>
    </row>
    <row r="59" spans="1:16" s="1" customFormat="1" x14ac:dyDescent="0.25">
      <c r="A59" s="1" t="s">
        <v>35</v>
      </c>
      <c r="B59" s="62">
        <f t="shared" si="1"/>
        <v>10</v>
      </c>
      <c r="C59" s="68">
        <v>9</v>
      </c>
      <c r="D59" s="68">
        <v>1</v>
      </c>
      <c r="E59" s="68"/>
      <c r="F59" s="68"/>
      <c r="G59" s="68"/>
      <c r="H59" s="68"/>
      <c r="I59" s="68"/>
      <c r="J59" s="68"/>
      <c r="K59" s="68"/>
      <c r="L59" s="68"/>
      <c r="M59" s="60"/>
      <c r="N59" s="60"/>
    </row>
    <row r="60" spans="1:16" s="1" customFormat="1" x14ac:dyDescent="0.25">
      <c r="A60" s="1" t="s">
        <v>47</v>
      </c>
      <c r="B60" s="62">
        <f t="shared" si="1"/>
        <v>49</v>
      </c>
      <c r="C60" s="68">
        <v>1</v>
      </c>
      <c r="D60" s="68">
        <v>9</v>
      </c>
      <c r="E60" s="68">
        <v>4</v>
      </c>
      <c r="F60" s="68">
        <v>1</v>
      </c>
      <c r="G60" s="68">
        <v>2</v>
      </c>
      <c r="H60" s="68">
        <v>1</v>
      </c>
      <c r="I60" s="68">
        <v>25</v>
      </c>
      <c r="J60" s="68">
        <v>6</v>
      </c>
      <c r="K60" s="68"/>
      <c r="L60" s="68"/>
      <c r="M60" s="60"/>
      <c r="N60" s="60"/>
    </row>
    <row r="61" spans="1:16" s="1" customFormat="1" x14ac:dyDescent="0.25">
      <c r="A61" s="1" t="s">
        <v>81</v>
      </c>
      <c r="B61" s="62">
        <f t="shared" si="1"/>
        <v>4</v>
      </c>
      <c r="C61" s="68"/>
      <c r="D61" s="68"/>
      <c r="E61" s="68"/>
      <c r="F61" s="68"/>
      <c r="G61" s="68"/>
      <c r="H61" s="68"/>
      <c r="I61" s="68"/>
      <c r="J61" s="68">
        <v>4</v>
      </c>
      <c r="K61" s="68"/>
      <c r="L61" s="68"/>
      <c r="M61" s="60"/>
      <c r="N61" s="60"/>
    </row>
    <row r="62" spans="1:16" x14ac:dyDescent="0.25">
      <c r="A62" s="1" t="s">
        <v>11</v>
      </c>
      <c r="B62" s="62">
        <f t="shared" si="1"/>
        <v>105</v>
      </c>
      <c r="C62" s="68">
        <v>6</v>
      </c>
      <c r="D62" s="68">
        <v>6</v>
      </c>
      <c r="E62" s="68">
        <v>6</v>
      </c>
      <c r="F62" s="68">
        <v>18</v>
      </c>
      <c r="G62" s="68">
        <v>1</v>
      </c>
      <c r="H62" s="68">
        <v>25</v>
      </c>
      <c r="I62" s="68">
        <v>18</v>
      </c>
      <c r="J62" s="68">
        <v>25</v>
      </c>
      <c r="K62" s="68"/>
      <c r="L62" s="68"/>
      <c r="M62" s="60"/>
      <c r="N62" s="60"/>
    </row>
    <row r="63" spans="1:16" x14ac:dyDescent="0.25">
      <c r="A63" s="1" t="s">
        <v>82</v>
      </c>
      <c r="B63" s="62">
        <f t="shared" si="1"/>
        <v>38</v>
      </c>
      <c r="C63" s="68">
        <v>1</v>
      </c>
      <c r="D63" s="68">
        <v>1</v>
      </c>
      <c r="E63" s="68">
        <v>2</v>
      </c>
      <c r="F63" s="68">
        <v>1</v>
      </c>
      <c r="G63" s="68">
        <v>2</v>
      </c>
      <c r="H63" s="68">
        <v>4</v>
      </c>
      <c r="I63" s="68">
        <v>25</v>
      </c>
      <c r="J63" s="68">
        <v>2</v>
      </c>
      <c r="K63" s="68"/>
      <c r="L63" s="68"/>
      <c r="M63" s="60"/>
      <c r="N63" s="60"/>
      <c r="P63" s="1"/>
    </row>
    <row r="64" spans="1:16" s="1" customFormat="1" x14ac:dyDescent="0.25">
      <c r="A64" s="1" t="s">
        <v>83</v>
      </c>
      <c r="B64" s="62">
        <f t="shared" si="1"/>
        <v>0</v>
      </c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0"/>
      <c r="N64" s="60"/>
    </row>
    <row r="65" spans="1:16" s="1" customFormat="1" x14ac:dyDescent="0.25">
      <c r="A65" s="1" t="s">
        <v>2</v>
      </c>
      <c r="B65" s="62">
        <f t="shared" si="1"/>
        <v>9</v>
      </c>
      <c r="C65" s="68">
        <v>1</v>
      </c>
      <c r="D65" s="68"/>
      <c r="E65" s="68"/>
      <c r="F65" s="68"/>
      <c r="G65" s="68">
        <v>6</v>
      </c>
      <c r="H65" s="68"/>
      <c r="I65" s="68">
        <v>2</v>
      </c>
      <c r="J65" s="68"/>
      <c r="K65" s="68"/>
      <c r="L65" s="68"/>
      <c r="M65" s="60"/>
      <c r="N65" s="60"/>
      <c r="P65"/>
    </row>
    <row r="66" spans="1:16" s="1" customFormat="1" x14ac:dyDescent="0.25">
      <c r="A66" s="1" t="s">
        <v>84</v>
      </c>
      <c r="B66" s="62">
        <f t="shared" si="1"/>
        <v>0</v>
      </c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0"/>
      <c r="N66" s="60"/>
    </row>
    <row r="67" spans="1:16" s="1" customFormat="1" x14ac:dyDescent="0.25">
      <c r="A67" s="1" t="s">
        <v>16</v>
      </c>
      <c r="B67" s="62">
        <f t="shared" si="1"/>
        <v>39</v>
      </c>
      <c r="C67" s="68"/>
      <c r="D67" s="68">
        <v>4</v>
      </c>
      <c r="E67" s="68">
        <v>1</v>
      </c>
      <c r="F67" s="68">
        <v>13</v>
      </c>
      <c r="G67" s="68">
        <v>1</v>
      </c>
      <c r="H67" s="68">
        <v>1</v>
      </c>
      <c r="I67" s="68">
        <v>1</v>
      </c>
      <c r="J67" s="68">
        <v>18</v>
      </c>
      <c r="K67" s="68"/>
      <c r="L67" s="68"/>
      <c r="M67" s="60"/>
      <c r="N67" s="60"/>
    </row>
    <row r="68" spans="1:16" s="1" customFormat="1" x14ac:dyDescent="0.25">
      <c r="A68" s="1" t="s">
        <v>63</v>
      </c>
      <c r="B68" s="62">
        <f t="shared" si="1"/>
        <v>116</v>
      </c>
      <c r="C68" s="68">
        <v>4</v>
      </c>
      <c r="D68" s="68">
        <v>18</v>
      </c>
      <c r="E68" s="68">
        <v>25</v>
      </c>
      <c r="F68" s="68">
        <v>4</v>
      </c>
      <c r="G68" s="68">
        <v>25</v>
      </c>
      <c r="H68" s="68">
        <v>4</v>
      </c>
      <c r="I68" s="68">
        <v>18</v>
      </c>
      <c r="J68" s="68">
        <v>18</v>
      </c>
      <c r="K68" s="68"/>
      <c r="L68" s="68"/>
      <c r="M68" s="60"/>
      <c r="N68" s="60"/>
    </row>
    <row r="69" spans="1:16" s="1" customFormat="1" x14ac:dyDescent="0.25">
      <c r="A69" s="1" t="s">
        <v>91</v>
      </c>
      <c r="B69" s="62">
        <f t="shared" si="1"/>
        <v>22</v>
      </c>
      <c r="C69" s="68"/>
      <c r="D69" s="68"/>
      <c r="E69" s="68"/>
      <c r="F69" s="68"/>
      <c r="G69" s="68"/>
      <c r="H69" s="68">
        <v>18</v>
      </c>
      <c r="I69" s="68">
        <v>4</v>
      </c>
      <c r="J69" s="68"/>
      <c r="K69" s="68"/>
      <c r="L69" s="68"/>
      <c r="M69" s="60"/>
      <c r="N69" s="60"/>
    </row>
    <row r="70" spans="1:16" s="1" customFormat="1" x14ac:dyDescent="0.25">
      <c r="A70" s="1" t="s">
        <v>85</v>
      </c>
      <c r="B70" s="62">
        <f t="shared" si="1"/>
        <v>33</v>
      </c>
      <c r="C70" s="68"/>
      <c r="D70" s="68"/>
      <c r="E70" s="68">
        <v>13</v>
      </c>
      <c r="F70" s="68">
        <v>1</v>
      </c>
      <c r="G70" s="68">
        <v>18</v>
      </c>
      <c r="H70" s="68"/>
      <c r="I70" s="68">
        <v>1</v>
      </c>
      <c r="J70" s="68"/>
      <c r="K70" s="68"/>
      <c r="L70" s="68"/>
      <c r="M70" s="60"/>
      <c r="N70" s="60"/>
    </row>
    <row r="71" spans="1:16" x14ac:dyDescent="0.25">
      <c r="A71" s="1" t="s">
        <v>38</v>
      </c>
      <c r="B71" s="62">
        <f t="shared" si="1"/>
        <v>0</v>
      </c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0"/>
      <c r="N71" s="60"/>
    </row>
    <row r="72" spans="1:16" s="1" customFormat="1" x14ac:dyDescent="0.25">
      <c r="A72" s="1" t="s">
        <v>49</v>
      </c>
      <c r="B72" s="62">
        <f t="shared" si="1"/>
        <v>0</v>
      </c>
      <c r="C72" s="68"/>
      <c r="D72" s="68"/>
      <c r="E72" s="68"/>
      <c r="F72" s="68"/>
      <c r="G72" s="68"/>
      <c r="H72" s="68"/>
      <c r="I72" s="68"/>
      <c r="J72" s="68"/>
      <c r="K72" s="68"/>
      <c r="L72" s="68"/>
      <c r="M72" s="60"/>
      <c r="N72" s="60"/>
    </row>
    <row r="73" spans="1:16" s="1" customFormat="1" x14ac:dyDescent="0.25">
      <c r="A73" s="1" t="s">
        <v>34</v>
      </c>
      <c r="B73" s="62">
        <f t="shared" si="1"/>
        <v>1</v>
      </c>
      <c r="C73" s="68">
        <v>1</v>
      </c>
      <c r="D73" s="68"/>
      <c r="E73" s="68"/>
      <c r="F73" s="68"/>
      <c r="G73" s="68"/>
      <c r="H73" s="68"/>
      <c r="I73" s="68"/>
      <c r="J73" s="68"/>
      <c r="K73" s="68"/>
      <c r="L73" s="68"/>
      <c r="M73" s="60"/>
      <c r="N73" s="60"/>
    </row>
    <row r="74" spans="1:16" s="1" customFormat="1" x14ac:dyDescent="0.25">
      <c r="A74" s="1" t="s">
        <v>19</v>
      </c>
      <c r="B74" s="62">
        <f t="shared" si="1"/>
        <v>0</v>
      </c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0"/>
      <c r="N74" s="60"/>
    </row>
    <row r="75" spans="1:16" s="1" customFormat="1" x14ac:dyDescent="0.25">
      <c r="A75" s="1" t="s">
        <v>18</v>
      </c>
      <c r="B75" s="62">
        <f t="shared" si="1"/>
        <v>0</v>
      </c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0"/>
      <c r="N75" s="60"/>
    </row>
    <row r="76" spans="1:16" x14ac:dyDescent="0.25">
      <c r="A76" s="1" t="s">
        <v>86</v>
      </c>
      <c r="B76" s="62">
        <f t="shared" si="1"/>
        <v>0</v>
      </c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0"/>
      <c r="N76" s="60"/>
    </row>
    <row r="77" spans="1:16" s="1" customFormat="1" x14ac:dyDescent="0.25">
      <c r="A77" s="1" t="s">
        <v>87</v>
      </c>
      <c r="B77" s="62">
        <f t="shared" si="1"/>
        <v>0</v>
      </c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0"/>
      <c r="N77" s="60"/>
      <c r="P77"/>
    </row>
    <row r="78" spans="1:16" x14ac:dyDescent="0.25">
      <c r="A78" s="1" t="s">
        <v>64</v>
      </c>
      <c r="B78" s="62">
        <f t="shared" si="1"/>
        <v>0</v>
      </c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0"/>
      <c r="N78" s="60"/>
      <c r="P78" s="1"/>
    </row>
    <row r="79" spans="1:16" s="1" customFormat="1" x14ac:dyDescent="0.25">
      <c r="A79" s="1" t="s">
        <v>88</v>
      </c>
      <c r="B79" s="62">
        <f t="shared" si="1"/>
        <v>0</v>
      </c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0"/>
      <c r="N79" s="60"/>
    </row>
    <row r="80" spans="1:16" s="1" customFormat="1" x14ac:dyDescent="0.25">
      <c r="A80" s="1" t="s">
        <v>39</v>
      </c>
      <c r="B80" s="62">
        <f t="shared" si="1"/>
        <v>19</v>
      </c>
      <c r="C80" s="68">
        <v>2</v>
      </c>
      <c r="D80" s="68">
        <v>1</v>
      </c>
      <c r="E80" s="68">
        <v>1</v>
      </c>
      <c r="F80" s="68">
        <v>2</v>
      </c>
      <c r="G80" s="68">
        <v>6</v>
      </c>
      <c r="H80" s="68">
        <v>1</v>
      </c>
      <c r="I80" s="68">
        <v>6</v>
      </c>
      <c r="J80" s="68"/>
      <c r="K80" s="68"/>
      <c r="L80" s="68"/>
      <c r="M80" s="60"/>
      <c r="N80" s="60"/>
    </row>
    <row r="81" spans="1:16" s="1" customFormat="1" x14ac:dyDescent="0.25">
      <c r="A81" s="1" t="s">
        <v>17</v>
      </c>
      <c r="B81" s="62">
        <f t="shared" si="1"/>
        <v>107</v>
      </c>
      <c r="C81" s="68">
        <v>25</v>
      </c>
      <c r="D81" s="68">
        <v>25</v>
      </c>
      <c r="E81" s="68">
        <v>18</v>
      </c>
      <c r="F81" s="68">
        <v>25</v>
      </c>
      <c r="G81" s="68"/>
      <c r="H81" s="68">
        <v>2</v>
      </c>
      <c r="I81" s="68">
        <v>6</v>
      </c>
      <c r="J81" s="68">
        <v>6</v>
      </c>
      <c r="K81" s="68"/>
      <c r="L81" s="68"/>
      <c r="M81" s="60"/>
      <c r="N81" s="60"/>
      <c r="P81"/>
    </row>
    <row r="82" spans="1:16" x14ac:dyDescent="0.25">
      <c r="N82" s="29"/>
    </row>
    <row r="83" spans="1:16" x14ac:dyDescent="0.25">
      <c r="N83" s="29"/>
    </row>
    <row r="84" spans="1:16" x14ac:dyDescent="0.25">
      <c r="N84" s="29"/>
    </row>
    <row r="85" spans="1:16" x14ac:dyDescent="0.25">
      <c r="N85" s="29"/>
    </row>
    <row r="86" spans="1:16" x14ac:dyDescent="0.25">
      <c r="N86" s="29"/>
    </row>
    <row r="87" spans="1:16" x14ac:dyDescent="0.25">
      <c r="N87" s="29"/>
    </row>
    <row r="88" spans="1:16" x14ac:dyDescent="0.25">
      <c r="N88" s="29"/>
    </row>
    <row r="89" spans="1:16" x14ac:dyDescent="0.25">
      <c r="N89" s="29"/>
    </row>
    <row r="90" spans="1:16" x14ac:dyDescent="0.25">
      <c r="N90" s="29"/>
    </row>
    <row r="91" spans="1:16" x14ac:dyDescent="0.25">
      <c r="N91" s="29"/>
    </row>
    <row r="92" spans="1:16" x14ac:dyDescent="0.25">
      <c r="N92" s="29"/>
    </row>
    <row r="93" spans="1:16" x14ac:dyDescent="0.25">
      <c r="N93" s="29"/>
    </row>
  </sheetData>
  <sortState ref="A3:O59">
    <sortCondition descending="1" ref="A3:A5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J11"/>
  <sheetViews>
    <sheetView workbookViewId="0">
      <selection activeCell="E10" sqref="E10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18.85546875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A2" s="1" t="s">
        <v>17</v>
      </c>
      <c r="B2" s="1">
        <v>25</v>
      </c>
      <c r="C2" s="1" t="s">
        <v>65</v>
      </c>
      <c r="D2" s="1">
        <v>25</v>
      </c>
      <c r="E2" s="1" t="s">
        <v>69</v>
      </c>
      <c r="F2" s="1">
        <v>25</v>
      </c>
      <c r="H2" s="1">
        <v>25</v>
      </c>
      <c r="J2" s="77">
        <v>41914</v>
      </c>
    </row>
    <row r="3" spans="1:10" x14ac:dyDescent="0.25">
      <c r="A3" s="1" t="s">
        <v>22</v>
      </c>
      <c r="B3" s="1">
        <v>18</v>
      </c>
      <c r="C3" s="1" t="s">
        <v>57</v>
      </c>
      <c r="D3" s="1">
        <v>18</v>
      </c>
      <c r="E3" s="1" t="s">
        <v>48</v>
      </c>
      <c r="F3" s="1">
        <v>18</v>
      </c>
      <c r="H3" s="1">
        <v>18</v>
      </c>
      <c r="J3" s="69"/>
    </row>
    <row r="4" spans="1:10" x14ac:dyDescent="0.25">
      <c r="A4" s="1" t="s">
        <v>56</v>
      </c>
      <c r="B4" s="1">
        <v>13</v>
      </c>
      <c r="C4" s="1" t="s">
        <v>8</v>
      </c>
      <c r="D4" s="1">
        <v>13</v>
      </c>
      <c r="E4" s="1" t="s">
        <v>50</v>
      </c>
      <c r="F4" s="1">
        <v>13</v>
      </c>
      <c r="H4" s="1">
        <v>13</v>
      </c>
    </row>
    <row r="5" spans="1:10" x14ac:dyDescent="0.25">
      <c r="A5" s="1" t="s">
        <v>42</v>
      </c>
      <c r="B5" s="1">
        <v>9</v>
      </c>
      <c r="C5" s="1" t="s">
        <v>80</v>
      </c>
      <c r="D5" s="1">
        <v>9</v>
      </c>
      <c r="E5" s="1" t="s">
        <v>35</v>
      </c>
      <c r="F5" s="1">
        <v>9</v>
      </c>
      <c r="H5" s="1">
        <v>9</v>
      </c>
    </row>
    <row r="6" spans="1:10" x14ac:dyDescent="0.25">
      <c r="A6" s="1" t="s">
        <v>6</v>
      </c>
      <c r="B6" s="1">
        <v>6</v>
      </c>
      <c r="C6" s="1" t="s">
        <v>67</v>
      </c>
      <c r="D6" s="1">
        <v>6</v>
      </c>
      <c r="E6" s="1" t="s">
        <v>11</v>
      </c>
      <c r="F6" s="1">
        <v>6</v>
      </c>
      <c r="H6" s="1">
        <v>6</v>
      </c>
    </row>
    <row r="7" spans="1:10" x14ac:dyDescent="0.25">
      <c r="A7" s="1" t="s">
        <v>63</v>
      </c>
      <c r="B7" s="1">
        <v>4</v>
      </c>
      <c r="C7" s="1" t="s">
        <v>53</v>
      </c>
      <c r="D7" s="1">
        <v>4</v>
      </c>
      <c r="E7" s="1" t="s">
        <v>68</v>
      </c>
      <c r="F7" s="1">
        <v>4</v>
      </c>
      <c r="H7" s="1">
        <v>4</v>
      </c>
    </row>
    <row r="8" spans="1:10" x14ac:dyDescent="0.25">
      <c r="A8" s="1" t="s">
        <v>37</v>
      </c>
      <c r="B8" s="1">
        <v>2</v>
      </c>
      <c r="C8" s="1" t="s">
        <v>39</v>
      </c>
      <c r="D8" s="1">
        <v>2</v>
      </c>
      <c r="E8" s="1" t="s">
        <v>79</v>
      </c>
      <c r="F8" s="1">
        <v>2</v>
      </c>
      <c r="H8" s="1">
        <v>2</v>
      </c>
    </row>
    <row r="9" spans="1:10" x14ac:dyDescent="0.25">
      <c r="A9" s="1" t="s">
        <v>47</v>
      </c>
      <c r="B9" s="1">
        <v>1</v>
      </c>
      <c r="C9" s="1" t="s">
        <v>41</v>
      </c>
      <c r="D9" s="1">
        <v>1</v>
      </c>
      <c r="E9" s="1" t="s">
        <v>34</v>
      </c>
      <c r="F9" s="1">
        <v>1</v>
      </c>
      <c r="H9" s="1">
        <v>1</v>
      </c>
    </row>
    <row r="10" spans="1:10" x14ac:dyDescent="0.25">
      <c r="A10" s="1" t="s">
        <v>82</v>
      </c>
      <c r="B10" s="1">
        <v>1</v>
      </c>
      <c r="C10" s="1" t="s">
        <v>2</v>
      </c>
      <c r="D10" s="1">
        <v>1</v>
      </c>
      <c r="F10" s="1">
        <v>1</v>
      </c>
      <c r="H10" s="1">
        <v>1</v>
      </c>
    </row>
    <row r="11" spans="1:10" x14ac:dyDescent="0.25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J11"/>
  <sheetViews>
    <sheetView workbookViewId="0">
      <selection activeCell="E9" sqref="E9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19.85546875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A2" s="1" t="s">
        <v>56</v>
      </c>
      <c r="B2" s="1">
        <v>25</v>
      </c>
      <c r="C2" s="1" t="s">
        <v>26</v>
      </c>
      <c r="D2" s="1">
        <v>25</v>
      </c>
      <c r="E2" s="1" t="s">
        <v>17</v>
      </c>
      <c r="F2" s="1">
        <v>25</v>
      </c>
      <c r="H2" s="1">
        <v>25</v>
      </c>
      <c r="J2" s="77">
        <v>41921</v>
      </c>
    </row>
    <row r="3" spans="1:10" x14ac:dyDescent="0.25">
      <c r="A3" s="1" t="s">
        <v>65</v>
      </c>
      <c r="B3" s="1">
        <v>18</v>
      </c>
      <c r="C3" s="1" t="s">
        <v>63</v>
      </c>
      <c r="D3" s="1">
        <v>18</v>
      </c>
      <c r="E3" s="1" t="s">
        <v>80</v>
      </c>
      <c r="F3" s="1">
        <v>18</v>
      </c>
      <c r="H3" s="1">
        <v>18</v>
      </c>
      <c r="J3" s="69"/>
    </row>
    <row r="4" spans="1:10" x14ac:dyDescent="0.25">
      <c r="A4" s="1" t="s">
        <v>15</v>
      </c>
      <c r="B4" s="1">
        <v>13</v>
      </c>
      <c r="C4" s="1" t="s">
        <v>41</v>
      </c>
      <c r="D4" s="1">
        <v>13</v>
      </c>
      <c r="E4" s="1" t="s">
        <v>8</v>
      </c>
      <c r="F4" s="1">
        <v>13</v>
      </c>
      <c r="H4" s="1">
        <v>13</v>
      </c>
    </row>
    <row r="5" spans="1:10" x14ac:dyDescent="0.25">
      <c r="A5" s="1" t="s">
        <v>22</v>
      </c>
      <c r="B5" s="1">
        <v>9</v>
      </c>
      <c r="C5" s="1" t="s">
        <v>47</v>
      </c>
      <c r="D5" s="1">
        <v>9</v>
      </c>
      <c r="E5" s="1" t="s">
        <v>89</v>
      </c>
      <c r="F5" s="1">
        <v>9</v>
      </c>
      <c r="H5" s="1">
        <v>9</v>
      </c>
    </row>
    <row r="6" spans="1:10" x14ac:dyDescent="0.25">
      <c r="A6" s="1" t="s">
        <v>79</v>
      </c>
      <c r="B6" s="1">
        <v>6</v>
      </c>
      <c r="C6" s="1" t="s">
        <v>11</v>
      </c>
      <c r="D6" s="1">
        <v>6</v>
      </c>
      <c r="E6" s="1" t="s">
        <v>68</v>
      </c>
      <c r="F6" s="1">
        <v>6</v>
      </c>
      <c r="H6" s="1">
        <v>6</v>
      </c>
    </row>
    <row r="7" spans="1:10" x14ac:dyDescent="0.25">
      <c r="A7" s="1" t="s">
        <v>6</v>
      </c>
      <c r="B7" s="1">
        <v>4</v>
      </c>
      <c r="C7" s="1" t="s">
        <v>20</v>
      </c>
      <c r="D7" s="1">
        <v>4</v>
      </c>
      <c r="E7" s="1" t="s">
        <v>16</v>
      </c>
      <c r="F7" s="1">
        <v>4</v>
      </c>
      <c r="H7" s="1">
        <v>4</v>
      </c>
    </row>
    <row r="8" spans="1:10" x14ac:dyDescent="0.25">
      <c r="A8" s="1" t="s">
        <v>42</v>
      </c>
      <c r="B8" s="1">
        <v>2</v>
      </c>
      <c r="C8" s="1" t="s">
        <v>48</v>
      </c>
      <c r="D8" s="1">
        <v>2</v>
      </c>
      <c r="E8" s="1" t="s">
        <v>90</v>
      </c>
      <c r="F8" s="1">
        <v>2</v>
      </c>
      <c r="H8" s="1">
        <v>2</v>
      </c>
    </row>
    <row r="9" spans="1:10" x14ac:dyDescent="0.25">
      <c r="A9" s="1" t="s">
        <v>82</v>
      </c>
      <c r="B9" s="1">
        <v>1</v>
      </c>
      <c r="C9" s="1" t="s">
        <v>52</v>
      </c>
      <c r="D9" s="1">
        <v>1</v>
      </c>
      <c r="E9" s="1" t="s">
        <v>39</v>
      </c>
      <c r="F9" s="1">
        <v>1</v>
      </c>
      <c r="H9" s="1">
        <v>1</v>
      </c>
    </row>
    <row r="10" spans="1:10" x14ac:dyDescent="0.25">
      <c r="A10" s="1" t="s">
        <v>53</v>
      </c>
      <c r="B10" s="1">
        <v>1</v>
      </c>
      <c r="C10" s="1" t="s">
        <v>35</v>
      </c>
      <c r="D10" s="1">
        <v>1</v>
      </c>
      <c r="E10" s="1" t="s">
        <v>57</v>
      </c>
      <c r="F10" s="1">
        <v>1</v>
      </c>
      <c r="H10" s="1">
        <v>1</v>
      </c>
    </row>
    <row r="11" spans="1:10" x14ac:dyDescent="0.25">
      <c r="A11" s="1" t="s">
        <v>71</v>
      </c>
      <c r="B11" s="1">
        <v>1</v>
      </c>
      <c r="C11" s="1" t="s">
        <v>50</v>
      </c>
      <c r="D11" s="1">
        <v>1</v>
      </c>
      <c r="E11" s="1" t="s">
        <v>37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/>
  <dimension ref="A1:J11"/>
  <sheetViews>
    <sheetView workbookViewId="0">
      <selection activeCell="E11" sqref="E11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19.85546875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A2" s="1" t="s">
        <v>63</v>
      </c>
      <c r="B2" s="1">
        <v>25</v>
      </c>
      <c r="C2" s="1" t="s">
        <v>57</v>
      </c>
      <c r="D2" s="1">
        <v>25</v>
      </c>
      <c r="E2" s="1" t="s">
        <v>37</v>
      </c>
      <c r="F2" s="1">
        <v>25</v>
      </c>
      <c r="H2" s="1">
        <v>25</v>
      </c>
      <c r="J2" s="77">
        <v>41928</v>
      </c>
    </row>
    <row r="3" spans="1:10" x14ac:dyDescent="0.25">
      <c r="A3" s="1" t="s">
        <v>65</v>
      </c>
      <c r="B3" s="1">
        <v>18</v>
      </c>
      <c r="C3" s="1" t="s">
        <v>17</v>
      </c>
      <c r="D3" s="1">
        <v>18</v>
      </c>
      <c r="E3" s="1" t="s">
        <v>90</v>
      </c>
      <c r="F3" s="1">
        <v>18</v>
      </c>
      <c r="H3" s="1">
        <v>18</v>
      </c>
      <c r="J3" s="69"/>
    </row>
    <row r="4" spans="1:10" x14ac:dyDescent="0.25">
      <c r="A4" s="1" t="s">
        <v>6</v>
      </c>
      <c r="B4" s="1">
        <v>13</v>
      </c>
      <c r="C4" s="1" t="s">
        <v>85</v>
      </c>
      <c r="D4" s="1">
        <v>13</v>
      </c>
      <c r="E4" s="1" t="s">
        <v>74</v>
      </c>
      <c r="F4" s="1">
        <v>13</v>
      </c>
      <c r="H4" s="1">
        <v>13</v>
      </c>
    </row>
    <row r="5" spans="1:10" x14ac:dyDescent="0.25">
      <c r="A5" s="1" t="s">
        <v>42</v>
      </c>
      <c r="B5" s="1">
        <v>9</v>
      </c>
      <c r="C5" s="1" t="s">
        <v>80</v>
      </c>
      <c r="D5" s="1">
        <v>9</v>
      </c>
      <c r="E5" s="1" t="s">
        <v>20</v>
      </c>
      <c r="F5" s="1">
        <v>9</v>
      </c>
      <c r="H5" s="1">
        <v>9</v>
      </c>
    </row>
    <row r="6" spans="1:10" x14ac:dyDescent="0.25">
      <c r="A6" s="1" t="s">
        <v>48</v>
      </c>
      <c r="B6" s="1">
        <v>6</v>
      </c>
      <c r="C6" s="1" t="s">
        <v>79</v>
      </c>
      <c r="D6" s="1">
        <v>6</v>
      </c>
      <c r="E6" s="1" t="s">
        <v>11</v>
      </c>
      <c r="F6" s="1">
        <v>6</v>
      </c>
      <c r="H6" s="1">
        <v>6</v>
      </c>
    </row>
    <row r="7" spans="1:10" x14ac:dyDescent="0.25">
      <c r="A7" s="1" t="s">
        <v>47</v>
      </c>
      <c r="B7" s="1">
        <v>4</v>
      </c>
      <c r="C7" s="1" t="s">
        <v>15</v>
      </c>
      <c r="D7" s="1">
        <v>4</v>
      </c>
      <c r="E7" s="1" t="s">
        <v>56</v>
      </c>
      <c r="F7" s="1">
        <v>4</v>
      </c>
      <c r="H7" s="1">
        <v>4</v>
      </c>
    </row>
    <row r="8" spans="1:10" x14ac:dyDescent="0.25">
      <c r="A8" s="1" t="s">
        <v>82</v>
      </c>
      <c r="B8" s="1">
        <v>2</v>
      </c>
      <c r="C8" s="1" t="s">
        <v>53</v>
      </c>
      <c r="D8" s="1">
        <v>2</v>
      </c>
      <c r="E8" s="1" t="s">
        <v>71</v>
      </c>
      <c r="F8" s="1">
        <v>2</v>
      </c>
      <c r="H8" s="1">
        <v>2</v>
      </c>
    </row>
    <row r="9" spans="1:10" x14ac:dyDescent="0.25">
      <c r="A9" s="1" t="s">
        <v>16</v>
      </c>
      <c r="B9" s="1">
        <v>1</v>
      </c>
      <c r="C9" s="1" t="s">
        <v>68</v>
      </c>
      <c r="D9" s="1">
        <v>1</v>
      </c>
      <c r="E9" s="1" t="s">
        <v>39</v>
      </c>
      <c r="F9" s="1">
        <v>1</v>
      </c>
      <c r="H9" s="1">
        <v>1</v>
      </c>
    </row>
    <row r="10" spans="1:10" x14ac:dyDescent="0.25">
      <c r="A10" s="1" t="s">
        <v>26</v>
      </c>
      <c r="B10" s="1">
        <v>1</v>
      </c>
      <c r="C10" s="1" t="s">
        <v>8</v>
      </c>
      <c r="D10" s="1">
        <v>1</v>
      </c>
      <c r="E10" s="1" t="s">
        <v>50</v>
      </c>
      <c r="F10" s="1">
        <v>1</v>
      </c>
      <c r="H10" s="1">
        <v>1</v>
      </c>
    </row>
    <row r="11" spans="1:10" x14ac:dyDescent="0.25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/>
  <dimension ref="A1:J11"/>
  <sheetViews>
    <sheetView workbookViewId="0">
      <selection activeCell="E11" sqref="E11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19.85546875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A2" s="1" t="s">
        <v>68</v>
      </c>
      <c r="B2" s="1">
        <v>25</v>
      </c>
      <c r="C2" s="1" t="s">
        <v>50</v>
      </c>
      <c r="D2" s="1">
        <v>25</v>
      </c>
      <c r="E2" s="1" t="s">
        <v>17</v>
      </c>
      <c r="F2" s="1">
        <v>25</v>
      </c>
      <c r="H2" s="1">
        <v>25</v>
      </c>
      <c r="J2" s="77">
        <v>41935</v>
      </c>
    </row>
    <row r="3" spans="1:10" x14ac:dyDescent="0.25">
      <c r="A3" s="1" t="s">
        <v>11</v>
      </c>
      <c r="B3" s="1">
        <v>18</v>
      </c>
      <c r="C3" s="1" t="s">
        <v>53</v>
      </c>
      <c r="D3" s="1">
        <v>18</v>
      </c>
      <c r="E3" s="1" t="s">
        <v>80</v>
      </c>
      <c r="F3" s="1">
        <v>18</v>
      </c>
      <c r="H3" s="1">
        <v>18</v>
      </c>
      <c r="J3" s="69"/>
    </row>
    <row r="4" spans="1:10" x14ac:dyDescent="0.25">
      <c r="A4" s="1" t="s">
        <v>48</v>
      </c>
      <c r="B4" s="1">
        <v>13</v>
      </c>
      <c r="C4" s="1" t="s">
        <v>16</v>
      </c>
      <c r="D4" s="1">
        <v>13</v>
      </c>
      <c r="E4" s="1" t="s">
        <v>37</v>
      </c>
      <c r="F4" s="1">
        <v>13</v>
      </c>
      <c r="H4" s="1">
        <v>13</v>
      </c>
    </row>
    <row r="5" spans="1:10" x14ac:dyDescent="0.25">
      <c r="A5" s="1" t="s">
        <v>15</v>
      </c>
      <c r="B5" s="1">
        <v>9</v>
      </c>
      <c r="C5" s="1" t="s">
        <v>56</v>
      </c>
      <c r="D5" s="1">
        <v>9</v>
      </c>
      <c r="E5" s="1" t="s">
        <v>26</v>
      </c>
      <c r="F5" s="1">
        <v>9</v>
      </c>
      <c r="H5" s="1">
        <v>9</v>
      </c>
    </row>
    <row r="6" spans="1:10" x14ac:dyDescent="0.25">
      <c r="A6" s="1" t="s">
        <v>90</v>
      </c>
      <c r="B6" s="1">
        <v>6</v>
      </c>
      <c r="C6" s="1" t="s">
        <v>71</v>
      </c>
      <c r="D6" s="1">
        <v>6</v>
      </c>
      <c r="E6" s="1" t="s">
        <v>52</v>
      </c>
      <c r="F6" s="1">
        <v>6</v>
      </c>
      <c r="H6" s="1">
        <v>6</v>
      </c>
    </row>
    <row r="7" spans="1:10" x14ac:dyDescent="0.25">
      <c r="A7" s="1" t="s">
        <v>6</v>
      </c>
      <c r="B7" s="1">
        <v>4</v>
      </c>
      <c r="C7" s="1" t="s">
        <v>20</v>
      </c>
      <c r="D7" s="1">
        <v>4</v>
      </c>
      <c r="E7" s="1" t="s">
        <v>63</v>
      </c>
      <c r="F7" s="1">
        <v>4</v>
      </c>
      <c r="H7" s="1">
        <v>4</v>
      </c>
    </row>
    <row r="8" spans="1:10" x14ac:dyDescent="0.25">
      <c r="A8" s="1" t="s">
        <v>79</v>
      </c>
      <c r="B8" s="1">
        <v>2</v>
      </c>
      <c r="C8" s="1" t="s">
        <v>57</v>
      </c>
      <c r="D8" s="1">
        <v>2</v>
      </c>
      <c r="E8" s="1" t="s">
        <v>39</v>
      </c>
      <c r="F8" s="1">
        <v>2</v>
      </c>
      <c r="H8" s="1">
        <v>2</v>
      </c>
    </row>
    <row r="9" spans="1:10" x14ac:dyDescent="0.25">
      <c r="A9" s="1" t="s">
        <v>8</v>
      </c>
      <c r="B9" s="1">
        <v>1</v>
      </c>
      <c r="C9" s="1" t="s">
        <v>82</v>
      </c>
      <c r="D9" s="1">
        <v>1</v>
      </c>
      <c r="E9" s="1" t="s">
        <v>22</v>
      </c>
      <c r="F9" s="1">
        <v>1</v>
      </c>
      <c r="H9" s="1">
        <v>1</v>
      </c>
    </row>
    <row r="10" spans="1:10" x14ac:dyDescent="0.25">
      <c r="A10" s="1" t="s">
        <v>85</v>
      </c>
      <c r="B10" s="1">
        <v>1</v>
      </c>
      <c r="C10" s="1" t="s">
        <v>47</v>
      </c>
      <c r="D10" s="1">
        <v>1</v>
      </c>
      <c r="E10" s="1" t="s">
        <v>61</v>
      </c>
      <c r="F10" s="1">
        <v>1</v>
      </c>
      <c r="H10" s="1">
        <v>1</v>
      </c>
    </row>
    <row r="11" spans="1:10" x14ac:dyDescent="0.25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5"/>
  <dimension ref="A1:J11"/>
  <sheetViews>
    <sheetView workbookViewId="0">
      <selection activeCell="E10" sqref="E10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19.85546875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A2" s="1" t="s">
        <v>63</v>
      </c>
      <c r="B2" s="1">
        <v>25</v>
      </c>
      <c r="C2" s="1" t="s">
        <v>37</v>
      </c>
      <c r="D2" s="1">
        <v>25</v>
      </c>
      <c r="E2" s="1" t="s">
        <v>57</v>
      </c>
      <c r="F2" s="1">
        <v>25</v>
      </c>
      <c r="H2" s="1">
        <v>25</v>
      </c>
      <c r="J2" s="77">
        <v>41942</v>
      </c>
    </row>
    <row r="3" spans="1:10" x14ac:dyDescent="0.25">
      <c r="A3" s="1" t="s">
        <v>85</v>
      </c>
      <c r="B3" s="1">
        <v>18</v>
      </c>
      <c r="C3" s="1" t="s">
        <v>69</v>
      </c>
      <c r="D3" s="1">
        <v>18</v>
      </c>
      <c r="E3" s="1" t="s">
        <v>79</v>
      </c>
      <c r="F3" s="1">
        <v>18</v>
      </c>
      <c r="H3" s="1">
        <v>18</v>
      </c>
      <c r="J3" s="69"/>
    </row>
    <row r="4" spans="1:10" x14ac:dyDescent="0.25">
      <c r="A4" s="1" t="s">
        <v>90</v>
      </c>
      <c r="B4" s="1">
        <v>13</v>
      </c>
      <c r="C4" s="1" t="s">
        <v>48</v>
      </c>
      <c r="D4" s="1">
        <v>13</v>
      </c>
      <c r="E4" s="1" t="s">
        <v>71</v>
      </c>
      <c r="F4" s="1">
        <v>13</v>
      </c>
      <c r="H4" s="1">
        <v>13</v>
      </c>
    </row>
    <row r="5" spans="1:10" x14ac:dyDescent="0.25">
      <c r="A5" s="1" t="s">
        <v>53</v>
      </c>
      <c r="B5" s="1">
        <v>9</v>
      </c>
      <c r="C5" s="1" t="s">
        <v>68</v>
      </c>
      <c r="D5" s="1">
        <v>9</v>
      </c>
      <c r="E5" s="1" t="s">
        <v>80</v>
      </c>
      <c r="F5" s="1">
        <v>9</v>
      </c>
      <c r="H5" s="1">
        <v>9</v>
      </c>
    </row>
    <row r="6" spans="1:10" x14ac:dyDescent="0.25">
      <c r="A6" s="1" t="s">
        <v>2</v>
      </c>
      <c r="B6" s="1">
        <v>6</v>
      </c>
      <c r="C6" s="1" t="s">
        <v>39</v>
      </c>
      <c r="D6" s="1">
        <v>6</v>
      </c>
      <c r="E6" s="1" t="s">
        <v>8</v>
      </c>
      <c r="F6" s="1">
        <v>6</v>
      </c>
      <c r="H6" s="1">
        <v>6</v>
      </c>
    </row>
    <row r="7" spans="1:10" x14ac:dyDescent="0.25">
      <c r="A7" s="1" t="s">
        <v>50</v>
      </c>
      <c r="B7" s="1">
        <v>4</v>
      </c>
      <c r="C7" s="1" t="s">
        <v>61</v>
      </c>
      <c r="D7" s="1">
        <v>4</v>
      </c>
      <c r="E7" s="1" t="s">
        <v>15</v>
      </c>
      <c r="F7" s="1">
        <v>4</v>
      </c>
      <c r="H7" s="1">
        <v>4</v>
      </c>
    </row>
    <row r="8" spans="1:10" x14ac:dyDescent="0.25">
      <c r="A8" s="1" t="s">
        <v>47</v>
      </c>
      <c r="B8" s="1">
        <v>2</v>
      </c>
      <c r="C8" s="1" t="s">
        <v>22</v>
      </c>
      <c r="D8" s="1">
        <v>2</v>
      </c>
      <c r="E8" s="1" t="s">
        <v>82</v>
      </c>
      <c r="F8" s="1">
        <v>2</v>
      </c>
      <c r="H8" s="1">
        <v>2</v>
      </c>
    </row>
    <row r="9" spans="1:10" x14ac:dyDescent="0.25">
      <c r="A9" s="1" t="s">
        <v>56</v>
      </c>
      <c r="B9" s="1">
        <v>1</v>
      </c>
      <c r="C9" s="1" t="s">
        <v>20</v>
      </c>
      <c r="D9" s="1">
        <v>1</v>
      </c>
      <c r="E9" s="1" t="s">
        <v>16</v>
      </c>
      <c r="F9" s="1">
        <v>1</v>
      </c>
      <c r="H9" s="1">
        <v>1</v>
      </c>
    </row>
    <row r="10" spans="1:10" x14ac:dyDescent="0.25">
      <c r="A10" s="1" t="s">
        <v>11</v>
      </c>
      <c r="B10" s="1">
        <v>1</v>
      </c>
      <c r="C10" s="1" t="s">
        <v>6</v>
      </c>
      <c r="D10" s="1">
        <v>1</v>
      </c>
      <c r="F10" s="1">
        <v>1</v>
      </c>
      <c r="H10" s="1">
        <v>1</v>
      </c>
    </row>
    <row r="11" spans="1:10" x14ac:dyDescent="0.25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6"/>
  <dimension ref="A1:J11"/>
  <sheetViews>
    <sheetView workbookViewId="0">
      <selection activeCell="E8" sqref="E8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24.7109375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A2" s="1" t="s">
        <v>15</v>
      </c>
      <c r="B2" s="1">
        <v>25</v>
      </c>
      <c r="C2" s="1" t="s">
        <v>79</v>
      </c>
      <c r="D2" s="1">
        <v>25</v>
      </c>
      <c r="E2" s="1" t="s">
        <v>61</v>
      </c>
      <c r="F2" s="1">
        <v>25</v>
      </c>
      <c r="G2" s="1" t="s">
        <v>11</v>
      </c>
      <c r="H2" s="1">
        <v>25</v>
      </c>
      <c r="J2" s="77">
        <v>41949</v>
      </c>
    </row>
    <row r="3" spans="1:10" x14ac:dyDescent="0.25">
      <c r="A3" s="1" t="s">
        <v>57</v>
      </c>
      <c r="B3" s="1">
        <v>18</v>
      </c>
      <c r="C3" s="1" t="s">
        <v>91</v>
      </c>
      <c r="D3" s="1">
        <v>18</v>
      </c>
      <c r="F3" s="1">
        <v>18</v>
      </c>
      <c r="H3" s="1">
        <v>18</v>
      </c>
      <c r="J3" s="69"/>
    </row>
    <row r="4" spans="1:10" x14ac:dyDescent="0.25">
      <c r="A4" s="1" t="s">
        <v>80</v>
      </c>
      <c r="B4" s="1">
        <v>13</v>
      </c>
      <c r="C4" s="1" t="s">
        <v>37</v>
      </c>
      <c r="D4" s="1">
        <v>13</v>
      </c>
      <c r="E4" s="1" t="s">
        <v>8</v>
      </c>
      <c r="F4" s="1">
        <v>13</v>
      </c>
      <c r="H4" s="1">
        <v>13</v>
      </c>
    </row>
    <row r="5" spans="1:10" x14ac:dyDescent="0.25">
      <c r="A5" s="1" t="s">
        <v>68</v>
      </c>
      <c r="B5" s="1">
        <v>9</v>
      </c>
      <c r="C5" s="1" t="s">
        <v>22</v>
      </c>
      <c r="D5" s="1">
        <v>9</v>
      </c>
      <c r="E5" s="1" t="s">
        <v>69</v>
      </c>
      <c r="F5" s="1">
        <v>9</v>
      </c>
      <c r="H5" s="1">
        <v>9</v>
      </c>
    </row>
    <row r="6" spans="1:10" x14ac:dyDescent="0.25">
      <c r="A6" s="1" t="s">
        <v>56</v>
      </c>
      <c r="B6" s="1">
        <v>6</v>
      </c>
      <c r="C6" s="1" t="s">
        <v>42</v>
      </c>
      <c r="D6" s="1">
        <v>6</v>
      </c>
      <c r="E6" s="1" t="s">
        <v>6</v>
      </c>
      <c r="F6" s="1">
        <v>6</v>
      </c>
      <c r="H6" s="1">
        <v>6</v>
      </c>
    </row>
    <row r="7" spans="1:10" x14ac:dyDescent="0.25">
      <c r="A7" s="1" t="s">
        <v>63</v>
      </c>
      <c r="B7" s="1">
        <v>4</v>
      </c>
      <c r="C7" s="1" t="s">
        <v>82</v>
      </c>
      <c r="D7" s="1">
        <v>4</v>
      </c>
      <c r="E7" s="1" t="s">
        <v>50</v>
      </c>
      <c r="F7" s="1">
        <v>4</v>
      </c>
      <c r="H7" s="1">
        <v>4</v>
      </c>
    </row>
    <row r="8" spans="1:10" x14ac:dyDescent="0.25">
      <c r="A8" s="1" t="s">
        <v>17</v>
      </c>
      <c r="B8" s="1">
        <v>2</v>
      </c>
      <c r="C8" s="1" t="s">
        <v>71</v>
      </c>
      <c r="D8" s="1">
        <v>2</v>
      </c>
      <c r="E8" s="1" t="s">
        <v>90</v>
      </c>
      <c r="F8" s="1">
        <v>2</v>
      </c>
      <c r="H8" s="1">
        <v>2</v>
      </c>
    </row>
    <row r="9" spans="1:10" x14ac:dyDescent="0.25">
      <c r="A9" s="1" t="s">
        <v>53</v>
      </c>
      <c r="B9" s="1">
        <v>1</v>
      </c>
      <c r="C9" s="1" t="s">
        <v>47</v>
      </c>
      <c r="D9" s="1">
        <v>1</v>
      </c>
      <c r="E9" s="1" t="s">
        <v>16</v>
      </c>
      <c r="F9" s="1">
        <v>1</v>
      </c>
      <c r="H9" s="1">
        <v>1</v>
      </c>
    </row>
    <row r="10" spans="1:10" x14ac:dyDescent="0.25">
      <c r="A10" s="1" t="s">
        <v>39</v>
      </c>
      <c r="B10" s="1">
        <v>1</v>
      </c>
      <c r="D10" s="1">
        <v>1</v>
      </c>
      <c r="E10" s="1" t="s">
        <v>26</v>
      </c>
      <c r="F10" s="1">
        <v>1</v>
      </c>
      <c r="H10" s="1">
        <v>1</v>
      </c>
    </row>
    <row r="11" spans="1:10" x14ac:dyDescent="0.25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7"/>
  <dimension ref="A1:J11"/>
  <sheetViews>
    <sheetView workbookViewId="0">
      <selection activeCell="E11" sqref="E11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22.28515625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A2" s="1" t="s">
        <v>82</v>
      </c>
      <c r="B2" s="1">
        <v>25</v>
      </c>
      <c r="C2" s="1" t="s">
        <v>80</v>
      </c>
      <c r="D2" s="1">
        <v>25</v>
      </c>
      <c r="E2" s="1" t="s">
        <v>47</v>
      </c>
      <c r="F2" s="1">
        <v>25</v>
      </c>
      <c r="H2" s="1">
        <v>25</v>
      </c>
      <c r="J2" s="77">
        <v>41956</v>
      </c>
    </row>
    <row r="3" spans="1:10" x14ac:dyDescent="0.25">
      <c r="A3" s="1" t="s">
        <v>15</v>
      </c>
      <c r="B3" s="1">
        <v>18</v>
      </c>
      <c r="C3" s="1" t="s">
        <v>22</v>
      </c>
      <c r="D3" s="1">
        <v>18</v>
      </c>
      <c r="E3" s="1" t="s">
        <v>63</v>
      </c>
      <c r="F3" s="1">
        <v>18</v>
      </c>
      <c r="H3" s="1">
        <v>18</v>
      </c>
      <c r="J3" s="69"/>
    </row>
    <row r="4" spans="1:10" x14ac:dyDescent="0.25">
      <c r="A4" s="1" t="s">
        <v>11</v>
      </c>
      <c r="B4" s="1">
        <v>13</v>
      </c>
      <c r="C4" s="1" t="s">
        <v>65</v>
      </c>
      <c r="D4" s="1">
        <v>13</v>
      </c>
      <c r="E4" s="1" t="s">
        <v>61</v>
      </c>
      <c r="F4" s="1">
        <v>13</v>
      </c>
      <c r="H4" s="1">
        <v>13</v>
      </c>
    </row>
    <row r="5" spans="1:10" x14ac:dyDescent="0.25">
      <c r="A5" s="1" t="s">
        <v>90</v>
      </c>
      <c r="B5" s="1">
        <v>9</v>
      </c>
      <c r="C5" s="1" t="s">
        <v>57</v>
      </c>
      <c r="D5" s="1">
        <v>9</v>
      </c>
      <c r="E5" s="1" t="s">
        <v>71</v>
      </c>
      <c r="F5" s="1">
        <v>9</v>
      </c>
      <c r="H5" s="1">
        <v>9</v>
      </c>
    </row>
    <row r="6" spans="1:10" x14ac:dyDescent="0.25">
      <c r="A6" s="1" t="s">
        <v>39</v>
      </c>
      <c r="B6" s="1">
        <v>6</v>
      </c>
      <c r="C6" s="1" t="s">
        <v>52</v>
      </c>
      <c r="D6" s="1">
        <v>6</v>
      </c>
      <c r="E6" s="1" t="s">
        <v>17</v>
      </c>
      <c r="F6" s="1">
        <v>6</v>
      </c>
      <c r="H6" s="1">
        <v>6</v>
      </c>
    </row>
    <row r="7" spans="1:10" x14ac:dyDescent="0.25">
      <c r="A7" s="1" t="s">
        <v>91</v>
      </c>
      <c r="B7" s="1">
        <v>4</v>
      </c>
      <c r="C7" s="1" t="s">
        <v>6</v>
      </c>
      <c r="D7" s="1">
        <v>4</v>
      </c>
      <c r="E7" s="1" t="s">
        <v>33</v>
      </c>
      <c r="F7" s="1">
        <v>4</v>
      </c>
      <c r="H7" s="1">
        <v>4</v>
      </c>
    </row>
    <row r="8" spans="1:10" x14ac:dyDescent="0.25">
      <c r="A8" s="1" t="s">
        <v>2</v>
      </c>
      <c r="B8" s="1">
        <v>2</v>
      </c>
      <c r="C8" s="1" t="s">
        <v>56</v>
      </c>
      <c r="D8" s="1">
        <v>2</v>
      </c>
      <c r="E8" s="1" t="s">
        <v>68</v>
      </c>
      <c r="F8" s="1">
        <v>2</v>
      </c>
      <c r="H8" s="1">
        <v>2</v>
      </c>
    </row>
    <row r="9" spans="1:10" x14ac:dyDescent="0.25">
      <c r="A9" s="1" t="s">
        <v>8</v>
      </c>
      <c r="B9" s="1">
        <v>1</v>
      </c>
      <c r="C9" s="1" t="s">
        <v>37</v>
      </c>
      <c r="D9" s="1">
        <v>1</v>
      </c>
      <c r="E9" s="1" t="s">
        <v>16</v>
      </c>
      <c r="F9" s="1">
        <v>1</v>
      </c>
      <c r="H9" s="1">
        <v>1</v>
      </c>
    </row>
    <row r="10" spans="1:10" x14ac:dyDescent="0.25">
      <c r="A10" s="1" t="s">
        <v>92</v>
      </c>
      <c r="B10" s="1">
        <v>1</v>
      </c>
      <c r="C10" s="1" t="s">
        <v>42</v>
      </c>
      <c r="D10" s="1">
        <v>1</v>
      </c>
      <c r="E10" s="1" t="s">
        <v>85</v>
      </c>
      <c r="F10" s="1">
        <v>1</v>
      </c>
      <c r="H10" s="1">
        <v>1</v>
      </c>
    </row>
    <row r="11" spans="1:10" x14ac:dyDescent="0.25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8"/>
  <dimension ref="A1:J11"/>
  <sheetViews>
    <sheetView workbookViewId="0">
      <selection activeCell="E11" sqref="E11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22.28515625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A2" s="1" t="s">
        <v>67</v>
      </c>
      <c r="B2" s="1">
        <v>25</v>
      </c>
      <c r="C2" s="1" t="s">
        <v>11</v>
      </c>
      <c r="D2" s="1">
        <v>25</v>
      </c>
      <c r="E2" s="1" t="s">
        <v>68</v>
      </c>
      <c r="F2" s="1">
        <v>25</v>
      </c>
      <c r="H2" s="1">
        <v>25</v>
      </c>
      <c r="J2" s="77">
        <v>41963</v>
      </c>
    </row>
    <row r="3" spans="1:10" x14ac:dyDescent="0.25">
      <c r="A3" s="1" t="s">
        <v>63</v>
      </c>
      <c r="B3" s="1">
        <v>18</v>
      </c>
      <c r="C3" s="1" t="s">
        <v>80</v>
      </c>
      <c r="D3" s="1">
        <v>18</v>
      </c>
      <c r="E3" s="1" t="s">
        <v>16</v>
      </c>
      <c r="F3" s="1">
        <v>18</v>
      </c>
      <c r="H3" s="1">
        <v>18</v>
      </c>
      <c r="J3" s="69"/>
    </row>
    <row r="4" spans="1:10" x14ac:dyDescent="0.25">
      <c r="A4" s="1" t="s">
        <v>79</v>
      </c>
      <c r="B4" s="1">
        <v>13</v>
      </c>
      <c r="C4" s="1" t="s">
        <v>90</v>
      </c>
      <c r="D4" s="1">
        <v>13</v>
      </c>
      <c r="E4" s="1" t="s">
        <v>8</v>
      </c>
      <c r="F4" s="1">
        <v>13</v>
      </c>
      <c r="H4" s="1">
        <v>13</v>
      </c>
    </row>
    <row r="5" spans="1:10" x14ac:dyDescent="0.25">
      <c r="A5" s="1" t="s">
        <v>22</v>
      </c>
      <c r="B5" s="1">
        <v>9</v>
      </c>
      <c r="C5" s="1" t="s">
        <v>53</v>
      </c>
      <c r="D5" s="1">
        <v>9</v>
      </c>
      <c r="E5" s="1" t="s">
        <v>37</v>
      </c>
      <c r="F5" s="1">
        <v>9</v>
      </c>
      <c r="H5" s="1">
        <v>9</v>
      </c>
    </row>
    <row r="6" spans="1:10" x14ac:dyDescent="0.25">
      <c r="A6" s="1" t="s">
        <v>15</v>
      </c>
      <c r="B6" s="1">
        <v>6</v>
      </c>
      <c r="C6" s="1" t="s">
        <v>47</v>
      </c>
      <c r="D6" s="1">
        <v>6</v>
      </c>
      <c r="E6" s="1" t="s">
        <v>17</v>
      </c>
      <c r="F6" s="1">
        <v>6</v>
      </c>
      <c r="H6" s="1">
        <v>6</v>
      </c>
    </row>
    <row r="7" spans="1:10" x14ac:dyDescent="0.25">
      <c r="A7" s="1" t="s">
        <v>81</v>
      </c>
      <c r="B7" s="1">
        <v>4</v>
      </c>
      <c r="C7" s="1" t="s">
        <v>42</v>
      </c>
      <c r="D7" s="1">
        <v>4</v>
      </c>
      <c r="E7" s="1" t="s">
        <v>41</v>
      </c>
      <c r="F7" s="1">
        <v>4</v>
      </c>
      <c r="H7" s="1">
        <v>4</v>
      </c>
    </row>
    <row r="8" spans="1:10" x14ac:dyDescent="0.25">
      <c r="A8" s="1" t="s">
        <v>82</v>
      </c>
      <c r="B8" s="1">
        <v>2</v>
      </c>
      <c r="C8" s="1" t="s">
        <v>61</v>
      </c>
      <c r="D8" s="1">
        <v>2</v>
      </c>
      <c r="E8" s="1" t="s">
        <v>71</v>
      </c>
      <c r="F8" s="1">
        <v>2</v>
      </c>
      <c r="H8" s="1">
        <v>2</v>
      </c>
    </row>
    <row r="9" spans="1:10" x14ac:dyDescent="0.25">
      <c r="A9" s="1" t="s">
        <v>56</v>
      </c>
      <c r="B9" s="1">
        <v>1</v>
      </c>
      <c r="C9" s="1" t="s">
        <v>57</v>
      </c>
      <c r="D9" s="1">
        <v>1</v>
      </c>
      <c r="E9" s="1" t="s">
        <v>33</v>
      </c>
      <c r="F9" s="1">
        <v>1</v>
      </c>
      <c r="H9" s="1">
        <v>1</v>
      </c>
    </row>
    <row r="10" spans="1:10" x14ac:dyDescent="0.25">
      <c r="B10" s="1">
        <v>1</v>
      </c>
      <c r="D10" s="1">
        <v>1</v>
      </c>
      <c r="E10" s="1" t="s">
        <v>65</v>
      </c>
      <c r="F10" s="1">
        <v>1</v>
      </c>
      <c r="H10" s="1">
        <v>1</v>
      </c>
    </row>
    <row r="11" spans="1:10" x14ac:dyDescent="0.25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0"/>
  <dimension ref="A1:J11"/>
  <sheetViews>
    <sheetView workbookViewId="0">
      <selection activeCell="J3" sqref="J3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22.28515625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B2" s="1">
        <v>25</v>
      </c>
      <c r="D2" s="1">
        <v>25</v>
      </c>
      <c r="F2" s="1">
        <v>25</v>
      </c>
      <c r="H2" s="1">
        <v>25</v>
      </c>
      <c r="J2" s="77">
        <v>41970</v>
      </c>
    </row>
    <row r="3" spans="1:10" x14ac:dyDescent="0.25">
      <c r="B3" s="1">
        <v>18</v>
      </c>
      <c r="D3" s="1">
        <v>18</v>
      </c>
      <c r="F3" s="1">
        <v>18</v>
      </c>
      <c r="H3" s="1">
        <v>18</v>
      </c>
      <c r="J3" s="69"/>
    </row>
    <row r="4" spans="1:10" x14ac:dyDescent="0.25">
      <c r="B4" s="1">
        <v>13</v>
      </c>
      <c r="D4" s="1">
        <v>13</v>
      </c>
      <c r="F4" s="1">
        <v>13</v>
      </c>
      <c r="H4" s="1">
        <v>13</v>
      </c>
    </row>
    <row r="5" spans="1:10" x14ac:dyDescent="0.25">
      <c r="B5" s="1">
        <v>9</v>
      </c>
      <c r="D5" s="1">
        <v>9</v>
      </c>
      <c r="F5" s="1">
        <v>9</v>
      </c>
      <c r="H5" s="1">
        <v>9</v>
      </c>
    </row>
    <row r="6" spans="1:10" x14ac:dyDescent="0.25">
      <c r="B6" s="1">
        <v>6</v>
      </c>
      <c r="D6" s="1">
        <v>6</v>
      </c>
      <c r="F6" s="1">
        <v>6</v>
      </c>
      <c r="H6" s="1">
        <v>6</v>
      </c>
    </row>
    <row r="7" spans="1:10" x14ac:dyDescent="0.25">
      <c r="B7" s="1">
        <v>4</v>
      </c>
      <c r="D7" s="1">
        <v>4</v>
      </c>
      <c r="F7" s="1">
        <v>4</v>
      </c>
      <c r="H7" s="1">
        <v>4</v>
      </c>
    </row>
    <row r="8" spans="1:10" x14ac:dyDescent="0.25">
      <c r="B8" s="1">
        <v>2</v>
      </c>
      <c r="D8" s="1">
        <v>2</v>
      </c>
      <c r="F8" s="1">
        <v>2</v>
      </c>
      <c r="H8" s="1">
        <v>2</v>
      </c>
    </row>
    <row r="9" spans="1:10" x14ac:dyDescent="0.25">
      <c r="B9" s="1">
        <v>1</v>
      </c>
      <c r="D9" s="1">
        <v>1</v>
      </c>
      <c r="F9" s="1">
        <v>1</v>
      </c>
      <c r="H9" s="1">
        <v>1</v>
      </c>
    </row>
    <row r="10" spans="1:10" x14ac:dyDescent="0.25">
      <c r="B10" s="1">
        <v>1</v>
      </c>
      <c r="D10" s="1">
        <v>1</v>
      </c>
      <c r="F10" s="1">
        <v>1</v>
      </c>
      <c r="H10" s="1">
        <v>1</v>
      </c>
    </row>
    <row r="11" spans="1:10" x14ac:dyDescent="0.25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9"/>
  <dimension ref="A1:J11"/>
  <sheetViews>
    <sheetView workbookViewId="0">
      <selection activeCell="G31" sqref="G31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21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B2" s="1">
        <v>25</v>
      </c>
      <c r="D2" s="1">
        <v>25</v>
      </c>
      <c r="F2" s="1">
        <v>25</v>
      </c>
      <c r="H2" s="1">
        <v>25</v>
      </c>
      <c r="J2" s="77">
        <v>41977</v>
      </c>
    </row>
    <row r="3" spans="1:10" x14ac:dyDescent="0.25">
      <c r="B3" s="1">
        <v>18</v>
      </c>
      <c r="D3" s="1">
        <v>18</v>
      </c>
      <c r="F3" s="1">
        <v>18</v>
      </c>
      <c r="H3" s="1">
        <v>18</v>
      </c>
      <c r="J3" s="69"/>
    </row>
    <row r="4" spans="1:10" x14ac:dyDescent="0.25">
      <c r="B4" s="1">
        <v>13</v>
      </c>
      <c r="D4" s="1">
        <v>13</v>
      </c>
      <c r="F4" s="1">
        <v>13</v>
      </c>
      <c r="H4" s="1">
        <v>13</v>
      </c>
    </row>
    <row r="5" spans="1:10" x14ac:dyDescent="0.25">
      <c r="B5" s="1">
        <v>9</v>
      </c>
      <c r="D5" s="1">
        <v>9</v>
      </c>
      <c r="F5" s="1">
        <v>9</v>
      </c>
      <c r="H5" s="1">
        <v>9</v>
      </c>
    </row>
    <row r="6" spans="1:10" x14ac:dyDescent="0.25">
      <c r="B6" s="1">
        <v>6</v>
      </c>
      <c r="D6" s="1">
        <v>6</v>
      </c>
      <c r="F6" s="1">
        <v>6</v>
      </c>
      <c r="H6" s="1">
        <v>6</v>
      </c>
    </row>
    <row r="7" spans="1:10" x14ac:dyDescent="0.25">
      <c r="B7" s="1">
        <v>4</v>
      </c>
      <c r="D7" s="1">
        <v>4</v>
      </c>
      <c r="F7" s="1">
        <v>4</v>
      </c>
      <c r="H7" s="1">
        <v>4</v>
      </c>
    </row>
    <row r="8" spans="1:10" x14ac:dyDescent="0.25">
      <c r="B8" s="1">
        <v>2</v>
      </c>
      <c r="D8" s="1">
        <v>2</v>
      </c>
      <c r="F8" s="1">
        <v>2</v>
      </c>
      <c r="H8" s="1">
        <v>2</v>
      </c>
    </row>
    <row r="9" spans="1:10" x14ac:dyDescent="0.25">
      <c r="B9" s="1">
        <v>1</v>
      </c>
      <c r="D9" s="1">
        <v>1</v>
      </c>
      <c r="F9" s="1">
        <v>1</v>
      </c>
      <c r="H9" s="1">
        <v>1</v>
      </c>
    </row>
    <row r="10" spans="1:10" x14ac:dyDescent="0.25">
      <c r="B10" s="1">
        <v>1</v>
      </c>
      <c r="D10" s="1">
        <v>1</v>
      </c>
      <c r="F10" s="1">
        <v>1</v>
      </c>
      <c r="H10" s="1">
        <v>1</v>
      </c>
    </row>
    <row r="11" spans="1:10" x14ac:dyDescent="0.25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"/>
  <dimension ref="A1:J11"/>
  <sheetViews>
    <sheetView workbookViewId="0">
      <selection activeCell="J3" sqref="J3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22.140625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B2" s="1">
        <v>25</v>
      </c>
      <c r="D2" s="1">
        <v>25</v>
      </c>
      <c r="F2" s="1">
        <v>25</v>
      </c>
      <c r="H2" s="1">
        <v>25</v>
      </c>
      <c r="J2" s="77">
        <v>41984</v>
      </c>
    </row>
    <row r="3" spans="1:10" x14ac:dyDescent="0.25">
      <c r="B3" s="1">
        <v>18</v>
      </c>
      <c r="D3" s="1">
        <v>18</v>
      </c>
      <c r="F3" s="1">
        <v>18</v>
      </c>
      <c r="H3" s="1">
        <v>18</v>
      </c>
      <c r="J3" s="69"/>
    </row>
    <row r="4" spans="1:10" x14ac:dyDescent="0.25">
      <c r="B4" s="1">
        <v>13</v>
      </c>
      <c r="D4" s="1">
        <v>13</v>
      </c>
      <c r="F4" s="1">
        <v>13</v>
      </c>
      <c r="H4" s="1">
        <v>13</v>
      </c>
    </row>
    <row r="5" spans="1:10" x14ac:dyDescent="0.25">
      <c r="B5" s="1">
        <v>9</v>
      </c>
      <c r="D5" s="1">
        <v>9</v>
      </c>
      <c r="F5" s="1">
        <v>9</v>
      </c>
      <c r="H5" s="1">
        <v>9</v>
      </c>
    </row>
    <row r="6" spans="1:10" x14ac:dyDescent="0.25">
      <c r="B6" s="1">
        <v>6</v>
      </c>
      <c r="D6" s="1">
        <v>6</v>
      </c>
      <c r="F6" s="1">
        <v>6</v>
      </c>
      <c r="H6" s="1">
        <v>6</v>
      </c>
    </row>
    <row r="7" spans="1:10" x14ac:dyDescent="0.25">
      <c r="B7" s="1">
        <v>4</v>
      </c>
      <c r="D7" s="1">
        <v>4</v>
      </c>
      <c r="F7" s="1">
        <v>4</v>
      </c>
      <c r="H7" s="1">
        <v>4</v>
      </c>
    </row>
    <row r="8" spans="1:10" x14ac:dyDescent="0.25">
      <c r="B8" s="1">
        <v>2</v>
      </c>
      <c r="D8" s="1">
        <v>2</v>
      </c>
      <c r="F8" s="1">
        <v>2</v>
      </c>
      <c r="H8" s="1">
        <v>2</v>
      </c>
    </row>
    <row r="9" spans="1:10" x14ac:dyDescent="0.25">
      <c r="B9" s="1">
        <v>1</v>
      </c>
      <c r="D9" s="1">
        <v>1</v>
      </c>
      <c r="F9" s="1">
        <v>1</v>
      </c>
      <c r="H9" s="1">
        <v>1</v>
      </c>
    </row>
    <row r="10" spans="1:10" x14ac:dyDescent="0.25">
      <c r="B10" s="1">
        <v>1</v>
      </c>
      <c r="D10" s="1">
        <v>1</v>
      </c>
      <c r="F10" s="1">
        <v>1</v>
      </c>
      <c r="H10" s="1">
        <v>1</v>
      </c>
    </row>
    <row r="11" spans="1:10" x14ac:dyDescent="0.25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2"/>
  <dimension ref="A1:J11"/>
  <sheetViews>
    <sheetView workbookViewId="0">
      <selection activeCell="J3" sqref="J3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9" width="11.42578125" style="1"/>
    <col min="10" max="10" width="22.140625" style="1" bestFit="1" customWidth="1"/>
    <col min="11" max="16384" width="11.42578125" style="1"/>
  </cols>
  <sheetData>
    <row r="1" spans="1:10" x14ac:dyDescent="0.25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 x14ac:dyDescent="0.25">
      <c r="B2" s="1">
        <v>50</v>
      </c>
      <c r="D2" s="1">
        <v>1</v>
      </c>
      <c r="F2" s="1">
        <v>1</v>
      </c>
      <c r="H2" s="1">
        <v>1</v>
      </c>
      <c r="J2" s="77">
        <v>41991</v>
      </c>
    </row>
    <row r="3" spans="1:10" x14ac:dyDescent="0.25">
      <c r="B3" s="1">
        <v>36</v>
      </c>
      <c r="D3" s="1">
        <v>1</v>
      </c>
      <c r="F3" s="1">
        <v>1</v>
      </c>
      <c r="H3" s="1">
        <v>1</v>
      </c>
      <c r="J3" s="69"/>
    </row>
    <row r="4" spans="1:10" x14ac:dyDescent="0.25">
      <c r="B4" s="1">
        <v>26</v>
      </c>
      <c r="D4" s="1">
        <v>1</v>
      </c>
      <c r="F4" s="1">
        <v>1</v>
      </c>
      <c r="H4" s="1">
        <v>1</v>
      </c>
    </row>
    <row r="5" spans="1:10" x14ac:dyDescent="0.25">
      <c r="B5" s="1">
        <v>18</v>
      </c>
      <c r="D5" s="1">
        <v>1</v>
      </c>
      <c r="F5" s="1">
        <v>1</v>
      </c>
      <c r="H5" s="1">
        <v>1</v>
      </c>
    </row>
    <row r="6" spans="1:10" x14ac:dyDescent="0.25">
      <c r="B6" s="1">
        <v>12</v>
      </c>
      <c r="D6" s="1">
        <v>1</v>
      </c>
      <c r="F6" s="1">
        <v>1</v>
      </c>
      <c r="H6" s="1">
        <v>1</v>
      </c>
    </row>
    <row r="7" spans="1:10" x14ac:dyDescent="0.25">
      <c r="B7" s="1">
        <v>8</v>
      </c>
      <c r="D7" s="1">
        <v>1</v>
      </c>
      <c r="F7" s="1">
        <v>1</v>
      </c>
      <c r="H7" s="1">
        <v>1</v>
      </c>
    </row>
    <row r="8" spans="1:10" x14ac:dyDescent="0.25">
      <c r="B8" s="1">
        <v>4</v>
      </c>
      <c r="D8" s="1">
        <v>1</v>
      </c>
      <c r="F8" s="1">
        <v>1</v>
      </c>
      <c r="H8" s="1">
        <v>1</v>
      </c>
    </row>
    <row r="9" spans="1:10" x14ac:dyDescent="0.25">
      <c r="B9" s="1">
        <v>2</v>
      </c>
      <c r="D9" s="1">
        <v>1</v>
      </c>
      <c r="F9" s="1">
        <v>1</v>
      </c>
      <c r="H9" s="1">
        <v>1</v>
      </c>
    </row>
    <row r="10" spans="1:10" x14ac:dyDescent="0.25">
      <c r="B10" s="1">
        <v>2</v>
      </c>
      <c r="D10" s="1">
        <v>1</v>
      </c>
      <c r="F10" s="1">
        <v>1</v>
      </c>
      <c r="H10" s="1">
        <v>1</v>
      </c>
    </row>
    <row r="11" spans="1:10" x14ac:dyDescent="0.25">
      <c r="B11" s="1">
        <v>2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Classement</vt:lpstr>
      <vt:lpstr>Tournoi jeudi</vt:lpstr>
      <vt:lpstr>2Oct</vt:lpstr>
      <vt:lpstr>9 oct</vt:lpstr>
      <vt:lpstr>16 oct</vt:lpstr>
      <vt:lpstr>23 oct</vt:lpstr>
      <vt:lpstr>30 oct</vt:lpstr>
      <vt:lpstr>6 nov</vt:lpstr>
      <vt:lpstr>13 nov</vt:lpstr>
      <vt:lpstr>20 nov</vt:lpstr>
      <vt:lpstr>27 nov</vt:lpstr>
      <vt:lpstr>4 dec</vt:lpstr>
      <vt:lpstr>11 dec</vt:lpstr>
      <vt:lpstr>18-19 dec</vt:lpstr>
      <vt:lpstr>'Tournoi jeudi'!Pseudo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GIGI</dc:creator>
  <cp:lastModifiedBy>Guy Blancher</cp:lastModifiedBy>
  <cp:lastPrinted>2010-12-07T13:27:03Z</cp:lastPrinted>
  <dcterms:created xsi:type="dcterms:W3CDTF">2010-10-13T15:49:45Z</dcterms:created>
  <dcterms:modified xsi:type="dcterms:W3CDTF">2014-11-24T16:45:35Z</dcterms:modified>
</cp:coreProperties>
</file>