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05" windowHeight="10845" tabRatio="904"/>
  </bookViews>
  <sheets>
    <sheet name="CM2A" sheetId="1" r:id="rId1"/>
    <sheet name="CM2B" sheetId="2" r:id="rId2"/>
    <sheet name="NVX" sheetId="6" r:id="rId3"/>
    <sheet name="EFFECTIF 14-15" sheetId="7" r:id="rId4"/>
    <sheet name="MODE EMPLOI" sheetId="8" r:id="rId5"/>
    <sheet name="LIST6A" sheetId="20" r:id="rId6"/>
    <sheet name="LIST6B" sheetId="21" r:id="rId7"/>
    <sheet name="LIST6C" sheetId="22" r:id="rId8"/>
    <sheet name="LIST6D" sheetId="23" r:id="rId9"/>
    <sheet name="LIST6E" sheetId="24" r:id="rId10"/>
  </sheets>
  <externalReferences>
    <externalReference r:id="rId11"/>
  </externalReferences>
  <definedNames>
    <definedName name="CLASSE">'MODE EMPLOI'!$C$5:$C$11</definedName>
    <definedName name="OPTION">'MODE EMPLOI'!$C$13:$C$14</definedName>
  </definedNames>
  <calcPr calcId="152511"/>
</workbook>
</file>

<file path=xl/calcChain.xml><?xml version="1.0" encoding="utf-8"?>
<calcChain xmlns="http://schemas.openxmlformats.org/spreadsheetml/2006/main">
  <c r="A42" i="1" l="1"/>
  <c r="D16" i="7"/>
  <c r="D15" i="7"/>
  <c r="F47" i="1" l="1"/>
  <c r="F51" i="1"/>
  <c r="F59" i="1" s="1"/>
  <c r="F52" i="1"/>
  <c r="F53" i="1"/>
  <c r="F54" i="1"/>
  <c r="F55" i="1"/>
  <c r="E55" i="1"/>
  <c r="E54" i="1"/>
  <c r="E53" i="1"/>
  <c r="E52" i="1"/>
  <c r="E51" i="1"/>
  <c r="D55" i="1"/>
  <c r="D54" i="1"/>
  <c r="D53" i="1"/>
  <c r="D52" i="1"/>
  <c r="D51" i="1"/>
  <c r="E55" i="2"/>
  <c r="E54" i="2"/>
  <c r="E53" i="2"/>
  <c r="E52" i="2"/>
  <c r="E51" i="2"/>
  <c r="E59" i="2" s="1"/>
  <c r="D55" i="2"/>
  <c r="D54" i="2"/>
  <c r="D53" i="2"/>
  <c r="D52" i="2"/>
  <c r="D51" i="2"/>
  <c r="E129" i="6"/>
  <c r="E128" i="6"/>
  <c r="E127" i="6"/>
  <c r="E126" i="6"/>
  <c r="E125" i="6"/>
  <c r="D129" i="6"/>
  <c r="D128" i="6"/>
  <c r="D127" i="6"/>
  <c r="D126" i="6"/>
  <c r="D133" i="6" s="1"/>
  <c r="D125" i="6"/>
  <c r="E131" i="6"/>
  <c r="D131" i="6"/>
  <c r="E130" i="6"/>
  <c r="D130" i="6"/>
  <c r="G129" i="6"/>
  <c r="F129" i="6"/>
  <c r="G128" i="6"/>
  <c r="F128" i="6"/>
  <c r="G127" i="6"/>
  <c r="F127" i="6"/>
  <c r="G126" i="6"/>
  <c r="F126" i="6"/>
  <c r="G125" i="6"/>
  <c r="F125" i="6"/>
  <c r="F133" i="6" s="1"/>
  <c r="E133" i="6"/>
  <c r="G121" i="6"/>
  <c r="F121" i="6"/>
  <c r="E121" i="6"/>
  <c r="D121" i="6"/>
  <c r="C121" i="6"/>
  <c r="B121" i="6"/>
  <c r="A121" i="6"/>
  <c r="B116" i="6"/>
  <c r="A116" i="6"/>
  <c r="E57" i="2"/>
  <c r="D57" i="2"/>
  <c r="E56" i="2"/>
  <c r="D56" i="2"/>
  <c r="G55" i="2"/>
  <c r="F55" i="2"/>
  <c r="G54" i="2"/>
  <c r="F54" i="2"/>
  <c r="G53" i="2"/>
  <c r="F53" i="2"/>
  <c r="G52" i="2"/>
  <c r="F52" i="2"/>
  <c r="G51" i="2"/>
  <c r="F51" i="2"/>
  <c r="F59" i="2" s="1"/>
  <c r="D59" i="2"/>
  <c r="G47" i="2"/>
  <c r="F47" i="2"/>
  <c r="E47" i="2"/>
  <c r="D47" i="2"/>
  <c r="C47" i="2"/>
  <c r="B47" i="2"/>
  <c r="A47" i="2"/>
  <c r="B42" i="2"/>
  <c r="A42" i="2"/>
  <c r="F6" i="7" l="1"/>
  <c r="F7" i="7"/>
  <c r="F8" i="7"/>
  <c r="F9" i="7"/>
  <c r="F10" i="7"/>
  <c r="G6" i="7"/>
  <c r="G11" i="7" s="1"/>
  <c r="G7" i="7"/>
  <c r="G8" i="7"/>
  <c r="G9" i="7"/>
  <c r="G10" i="7"/>
  <c r="F11" i="7"/>
  <c r="G55" i="1"/>
  <c r="E10" i="7" s="1"/>
  <c r="G54" i="1"/>
  <c r="E9" i="7" s="1"/>
  <c r="G53" i="1"/>
  <c r="G52" i="1"/>
  <c r="G51" i="1"/>
  <c r="D10" i="7"/>
  <c r="D9" i="7"/>
  <c r="G47" i="1"/>
  <c r="E47" i="1"/>
  <c r="B10" i="7" s="1"/>
  <c r="D47" i="1"/>
  <c r="B9" i="7" s="1"/>
  <c r="C47" i="1"/>
  <c r="B8" i="7" s="1"/>
  <c r="B47" i="1"/>
  <c r="B7" i="7" s="1"/>
  <c r="A47" i="1"/>
  <c r="B6" i="7" s="1"/>
  <c r="E57" i="1"/>
  <c r="E56" i="1"/>
  <c r="E59" i="1"/>
  <c r="D57" i="1"/>
  <c r="D56" i="1"/>
  <c r="D59" i="1" s="1"/>
  <c r="C7" i="7" l="1"/>
  <c r="B42" i="1"/>
  <c r="C9" i="7" l="1"/>
  <c r="C6" i="7"/>
  <c r="C8" i="7"/>
  <c r="C10" i="7"/>
  <c r="C11" i="7" l="1"/>
  <c r="B11" i="7"/>
  <c r="E11" i="7"/>
  <c r="D11" i="7"/>
</calcChain>
</file>

<file path=xl/sharedStrings.xml><?xml version="1.0" encoding="utf-8"?>
<sst xmlns="http://schemas.openxmlformats.org/spreadsheetml/2006/main" count="541" uniqueCount="170">
  <si>
    <t>Nom</t>
  </si>
  <si>
    <t>Prénom 1</t>
  </si>
  <si>
    <t>Sexe</t>
  </si>
  <si>
    <t>Option 1</t>
  </si>
  <si>
    <t>F</t>
  </si>
  <si>
    <t>AGL1</t>
  </si>
  <si>
    <t>M</t>
  </si>
  <si>
    <t>ESP1</t>
  </si>
  <si>
    <t>ANGLAIS</t>
  </si>
  <si>
    <t>ALL1</t>
  </si>
  <si>
    <t>nbre eleves</t>
  </si>
  <si>
    <t>Née le</t>
  </si>
  <si>
    <t>classe préc</t>
  </si>
  <si>
    <t xml:space="preserve"> </t>
  </si>
  <si>
    <t>CL 13-14</t>
  </si>
  <si>
    <t>EFFECTIF SECONDE 2013-2014</t>
  </si>
  <si>
    <t>TOTAL</t>
  </si>
  <si>
    <t>total</t>
  </si>
  <si>
    <t>TRAVAILLER EN MAJUSCULE</t>
  </si>
  <si>
    <t>UTILISER LA CODIFICATION SUIVANTES</t>
  </si>
  <si>
    <t xml:space="preserve">POUR LES CLASSES </t>
  </si>
  <si>
    <t xml:space="preserve"> LES DONNES D APLON NE SONT PAS MODIFIABLES ELLES SONT PROTEGEES</t>
  </si>
  <si>
    <t>6C</t>
  </si>
  <si>
    <t>6A</t>
  </si>
  <si>
    <t>RD</t>
  </si>
  <si>
    <t>NR</t>
  </si>
  <si>
    <t>POUR LES OPTIONS</t>
  </si>
  <si>
    <t>FILLE</t>
  </si>
  <si>
    <t>GARCON</t>
  </si>
  <si>
    <t>REDOUBLANT</t>
  </si>
  <si>
    <t>QUITTE</t>
  </si>
  <si>
    <t>LV1</t>
  </si>
  <si>
    <t>8B</t>
  </si>
  <si>
    <t>8A</t>
  </si>
  <si>
    <t>6B</t>
  </si>
  <si>
    <t>6D</t>
  </si>
  <si>
    <t>6E</t>
  </si>
  <si>
    <t>LISTE DES NOUVEAUX</t>
  </si>
  <si>
    <t>LISTE ELEVES 7A- 2013-2014</t>
  </si>
  <si>
    <t>CL 14-15</t>
  </si>
  <si>
    <t>cl préced</t>
  </si>
  <si>
    <t xml:space="preserve">LISTE ELEVES 7B- 2013-2014 </t>
  </si>
  <si>
    <t>REDOUBLANT DE 6EME</t>
  </si>
  <si>
    <t>xxxxxxxxxx</t>
  </si>
  <si>
    <t>zzzzz</t>
  </si>
  <si>
    <t>LISTE ELEVES 6A- 2014-2015</t>
  </si>
  <si>
    <t>LISTE ELEVES 6B- 2014-2015</t>
  </si>
  <si>
    <t>LISTE ELEVES 6C- 2014-2015</t>
  </si>
  <si>
    <t>LISTE ELEVES 6D- 2014-2015</t>
  </si>
  <si>
    <t>LISTE ELEVES 6E- 2014-2015</t>
  </si>
  <si>
    <t>Prénom B1</t>
  </si>
  <si>
    <t>Nom B1</t>
  </si>
  <si>
    <t>Nom B2</t>
  </si>
  <si>
    <t>Prénom B2</t>
  </si>
  <si>
    <t>Nom B3</t>
  </si>
  <si>
    <t>Prénom B3</t>
  </si>
  <si>
    <t>Nom B4</t>
  </si>
  <si>
    <t>Prénom B4</t>
  </si>
  <si>
    <t>Nom B5</t>
  </si>
  <si>
    <t>Prénom B5</t>
  </si>
  <si>
    <t>Nom B6</t>
  </si>
  <si>
    <t>Prénom B6</t>
  </si>
  <si>
    <t>Nom B7</t>
  </si>
  <si>
    <t>Prénom B7</t>
  </si>
  <si>
    <t>Nom B8</t>
  </si>
  <si>
    <t>Prénom B8</t>
  </si>
  <si>
    <t>Nom B9</t>
  </si>
  <si>
    <t>Prénom B9</t>
  </si>
  <si>
    <t>Nom B10</t>
  </si>
  <si>
    <t>Prénom B10</t>
  </si>
  <si>
    <t>Nom B11</t>
  </si>
  <si>
    <t>Prénom B11</t>
  </si>
  <si>
    <t>Nom B12</t>
  </si>
  <si>
    <t>Prénom B12</t>
  </si>
  <si>
    <t>Nom B13</t>
  </si>
  <si>
    <t>Prénom B13</t>
  </si>
  <si>
    <t>Nom B14</t>
  </si>
  <si>
    <t>Prénom B14</t>
  </si>
  <si>
    <t>Nom B15</t>
  </si>
  <si>
    <t>Prénom B15</t>
  </si>
  <si>
    <t>Nom B16</t>
  </si>
  <si>
    <t>Prénom B16</t>
  </si>
  <si>
    <t>Nom B17</t>
  </si>
  <si>
    <t>Prénom B17</t>
  </si>
  <si>
    <t>Nom B18</t>
  </si>
  <si>
    <t>Prénom B18</t>
  </si>
  <si>
    <t>Nom B19</t>
  </si>
  <si>
    <t>Prénom B19</t>
  </si>
  <si>
    <t>Nom B20</t>
  </si>
  <si>
    <t>Prénom B20</t>
  </si>
  <si>
    <t>Nom B21</t>
  </si>
  <si>
    <t>Prénom B21</t>
  </si>
  <si>
    <t>Nom B22</t>
  </si>
  <si>
    <t>Prénom B22</t>
  </si>
  <si>
    <t>Nom B23</t>
  </si>
  <si>
    <t>Prénom B23</t>
  </si>
  <si>
    <t>Nom B24</t>
  </si>
  <si>
    <t>Prénom B24</t>
  </si>
  <si>
    <t>Nom B25</t>
  </si>
  <si>
    <t>Prénom B25</t>
  </si>
  <si>
    <t>Nom B26</t>
  </si>
  <si>
    <t>Prénom B26</t>
  </si>
  <si>
    <t>Nom B27</t>
  </si>
  <si>
    <t>Prénom B27</t>
  </si>
  <si>
    <t>Nom B28</t>
  </si>
  <si>
    <t>Prénom B28</t>
  </si>
  <si>
    <t>Nom B29</t>
  </si>
  <si>
    <t>Prénom B29</t>
  </si>
  <si>
    <t>Nom B30</t>
  </si>
  <si>
    <t>Prénom B30</t>
  </si>
  <si>
    <t>Nom A1</t>
  </si>
  <si>
    <t>Prénom A1</t>
  </si>
  <si>
    <t>Nom A2</t>
  </si>
  <si>
    <t>Prénom A2</t>
  </si>
  <si>
    <t>Nom A3</t>
  </si>
  <si>
    <t>Prénom A3</t>
  </si>
  <si>
    <t>Nom A4</t>
  </si>
  <si>
    <t>Prénom A4</t>
  </si>
  <si>
    <t>Nom A5</t>
  </si>
  <si>
    <t>Prénom A5</t>
  </si>
  <si>
    <t>Nom A6</t>
  </si>
  <si>
    <t>Prénom A6</t>
  </si>
  <si>
    <t>Nom A7</t>
  </si>
  <si>
    <t>Prénom A7</t>
  </si>
  <si>
    <t>Nom A8</t>
  </si>
  <si>
    <t>Prénom A8</t>
  </si>
  <si>
    <t>Nom A9</t>
  </si>
  <si>
    <t>Prénom A9</t>
  </si>
  <si>
    <t>Nom A10</t>
  </si>
  <si>
    <t>Prénom A10</t>
  </si>
  <si>
    <t>Nom A11</t>
  </si>
  <si>
    <t>Prénom A11</t>
  </si>
  <si>
    <t>Nom A12</t>
  </si>
  <si>
    <t>Prénom A12</t>
  </si>
  <si>
    <t>Nom A13</t>
  </si>
  <si>
    <t>Prénom A13</t>
  </si>
  <si>
    <t>Nom A14</t>
  </si>
  <si>
    <t>Prénom A14</t>
  </si>
  <si>
    <t>Nom A15</t>
  </si>
  <si>
    <t>Prénom A15</t>
  </si>
  <si>
    <t>Nom A16</t>
  </si>
  <si>
    <t>Prénom A16</t>
  </si>
  <si>
    <t>Nom A17</t>
  </si>
  <si>
    <t>Prénom A17</t>
  </si>
  <si>
    <t>Nom A18</t>
  </si>
  <si>
    <t>Prénom A18</t>
  </si>
  <si>
    <t>Nom A19</t>
  </si>
  <si>
    <t>Prénom A19</t>
  </si>
  <si>
    <t>Nom A20</t>
  </si>
  <si>
    <t>Prénom A20</t>
  </si>
  <si>
    <t>Nom A21</t>
  </si>
  <si>
    <t>Prénom A21</t>
  </si>
  <si>
    <t>Nom A22</t>
  </si>
  <si>
    <t>Prénom A22</t>
  </si>
  <si>
    <t>Nom A23</t>
  </si>
  <si>
    <t>Prénom A23</t>
  </si>
  <si>
    <t>Nom A24</t>
  </si>
  <si>
    <t>Prénom A24</t>
  </si>
  <si>
    <t>Nom A25</t>
  </si>
  <si>
    <t>Prénom A25</t>
  </si>
  <si>
    <t>Nom A26</t>
  </si>
  <si>
    <t>Prénom A26</t>
  </si>
  <si>
    <t>Nom A27</t>
  </si>
  <si>
    <t>Prénom A27</t>
  </si>
  <si>
    <t>Nom A28</t>
  </si>
  <si>
    <t>Prénom A28</t>
  </si>
  <si>
    <t>Nom A29</t>
  </si>
  <si>
    <t>Prénom A29</t>
  </si>
  <si>
    <t>Nom A30</t>
  </si>
  <si>
    <t>Prénom A30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</si>
</sst>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0" fontId="0" fillId="0" borderId="10" xfId="0" applyBorder="1"/>
    <xf numFmtId="0" fontId="0" fillId="0" borderId="12" xfId="0" applyBorder="1"/>
    <xf numFmtId="0" fontId="16" fillId="0" borderId="11" xfId="0" applyFont="1" applyBorder="1"/>
    <xf numFmtId="0" fontId="16" fillId="0" borderId="0" xfId="0" applyFont="1"/>
    <xf numFmtId="0" fontId="19" fillId="0" borderId="0" xfId="0" applyFont="1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14" xfId="0" applyBorder="1"/>
    <xf numFmtId="0" fontId="18" fillId="33" borderId="13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16" fillId="0" borderId="0" xfId="0" applyFont="1" applyBorder="1"/>
    <xf numFmtId="0" fontId="0" fillId="0" borderId="11" xfId="0" applyBorder="1"/>
    <xf numFmtId="0" fontId="0" fillId="0" borderId="15" xfId="0" applyBorder="1"/>
    <xf numFmtId="0" fontId="16" fillId="0" borderId="10" xfId="0" applyFont="1" applyBorder="1"/>
    <xf numFmtId="0" fontId="0" fillId="0" borderId="10" xfId="0" applyFill="1" applyBorder="1"/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 applyProtection="1">
      <protection locked="0"/>
    </xf>
    <xf numFmtId="0" fontId="16" fillId="0" borderId="0" xfId="0" applyFont="1" applyProtection="1">
      <protection locked="0"/>
    </xf>
    <xf numFmtId="0" fontId="16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20" fillId="0" borderId="0" xfId="0" applyFont="1"/>
    <xf numFmtId="0" fontId="18" fillId="33" borderId="13" xfId="0" applyFont="1" applyFill="1" applyBorder="1" applyAlignment="1">
      <alignment horizontal="left"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16" fillId="34" borderId="16" xfId="0" applyFont="1" applyFill="1" applyBorder="1" applyAlignment="1">
      <alignment horizontal="center"/>
    </xf>
    <xf numFmtId="0" fontId="16" fillId="34" borderId="17" xfId="0" applyFont="1" applyFill="1" applyBorder="1" applyAlignment="1">
      <alignment horizontal="center"/>
    </xf>
    <xf numFmtId="0" fontId="21" fillId="34" borderId="16" xfId="0" applyFont="1" applyFill="1" applyBorder="1" applyAlignment="1">
      <alignment horizontal="center"/>
    </xf>
    <xf numFmtId="0" fontId="21" fillId="34" borderId="17" xfId="0" applyFont="1" applyFill="1" applyBorder="1" applyAlignment="1">
      <alignment horizontal="center"/>
    </xf>
    <xf numFmtId="14" fontId="0" fillId="0" borderId="0" xfId="0" applyNumberFormat="1"/>
    <xf numFmtId="14" fontId="16" fillId="34" borderId="17" xfId="0" applyNumberFormat="1" applyFont="1" applyFill="1" applyBorder="1" applyAlignment="1">
      <alignment horizontal="center"/>
    </xf>
    <xf numFmtId="14" fontId="21" fillId="34" borderId="17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6" fillId="34" borderId="17" xfId="0" applyFont="1" applyFill="1" applyBorder="1" applyAlignment="1">
      <alignment horizontal="center" vertical="center"/>
    </xf>
    <xf numFmtId="0" fontId="21" fillId="34" borderId="17" xfId="0" applyFont="1" applyFill="1" applyBorder="1" applyAlignment="1">
      <alignment horizontal="center" vertical="center"/>
    </xf>
    <xf numFmtId="0" fontId="16" fillId="34" borderId="18" xfId="0" applyFont="1" applyFill="1" applyBorder="1" applyAlignment="1">
      <alignment horizontal="center" vertical="center"/>
    </xf>
    <xf numFmtId="0" fontId="21" fillId="34" borderId="18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0</xdr:row>
      <xdr:rowOff>47625</xdr:rowOff>
    </xdr:from>
    <xdr:to>
      <xdr:col>7</xdr:col>
      <xdr:colOff>581025</xdr:colOff>
      <xdr:row>1</xdr:row>
      <xdr:rowOff>152400</xdr:rowOff>
    </xdr:to>
    <xdr:sp macro="[0]!ReportSurNllesClasses" textlink="">
      <xdr:nvSpPr>
        <xdr:cNvPr id="2" name="ZoneTexte 1"/>
        <xdr:cNvSpPr txBox="1"/>
      </xdr:nvSpPr>
      <xdr:spPr>
        <a:xfrm>
          <a:off x="3257550" y="47625"/>
          <a:ext cx="2066925" cy="3619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3333FF"/>
              </a:solidFill>
            </a:rPr>
            <a:t>Report</a:t>
          </a:r>
          <a:r>
            <a:rPr lang="fr-FR" sz="1100" baseline="0">
              <a:solidFill>
                <a:srgbClr val="3333FF"/>
              </a:solidFill>
            </a:rPr>
            <a:t> sur les Nlles Classes</a:t>
          </a:r>
          <a:endParaRPr lang="fr-FR" sz="1100">
            <a:solidFill>
              <a:srgbClr val="3333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7</xdr:col>
      <xdr:colOff>247650</xdr:colOff>
      <xdr:row>1</xdr:row>
      <xdr:rowOff>104775</xdr:rowOff>
    </xdr:to>
    <xdr:sp macro="[0]!ReportSurNllesClasses" textlink="">
      <xdr:nvSpPr>
        <xdr:cNvPr id="2" name="ZoneTexte 1"/>
        <xdr:cNvSpPr txBox="1"/>
      </xdr:nvSpPr>
      <xdr:spPr>
        <a:xfrm>
          <a:off x="2924175" y="0"/>
          <a:ext cx="2066925" cy="3619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3333FF"/>
              </a:solidFill>
            </a:rPr>
            <a:t>Report</a:t>
          </a:r>
          <a:r>
            <a:rPr lang="fr-FR" sz="1100" baseline="0">
              <a:solidFill>
                <a:srgbClr val="3333FF"/>
              </a:solidFill>
            </a:rPr>
            <a:t> sur les Nlles Classes</a:t>
          </a:r>
          <a:endParaRPr lang="fr-FR" sz="1100">
            <a:solidFill>
              <a:srgbClr val="3333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liste5prev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A"/>
      <sheetName val="6B"/>
      <sheetName val="6C"/>
      <sheetName val="6D"/>
      <sheetName val="6E"/>
      <sheetName val="NVX"/>
      <sheetName val="EFFECTIF 13-14"/>
      <sheetName val="MODE EMPLOI"/>
      <sheetName val="5A"/>
      <sheetName val="5B"/>
      <sheetName val="5C"/>
      <sheetName val="5D"/>
      <sheetName val="5E"/>
      <sheetName val="5AMAJ"/>
      <sheetName val="5BMAJ"/>
      <sheetName val="5CMAJ"/>
      <sheetName val="5DMAJ"/>
      <sheetName val="5EMAJ"/>
    </sheetNames>
    <sheetDataSet>
      <sheetData sheetId="0">
        <row r="56">
          <cell r="D56">
            <v>0</v>
          </cell>
          <cell r="E56">
            <v>0</v>
          </cell>
        </row>
      </sheetData>
      <sheetData sheetId="1">
        <row r="56">
          <cell r="D56">
            <v>0</v>
          </cell>
          <cell r="E56">
            <v>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9"/>
  <sheetViews>
    <sheetView tabSelected="1" workbookViewId="0">
      <selection activeCell="K6" sqref="K6"/>
    </sheetView>
  </sheetViews>
  <sheetFormatPr baseColWidth="10" defaultRowHeight="15" x14ac:dyDescent="0.25"/>
  <cols>
    <col min="1" max="2" width="13.140625" customWidth="1"/>
    <col min="3" max="3" width="6.140625" customWidth="1"/>
    <col min="5" max="5" width="8.85546875" customWidth="1"/>
    <col min="6" max="6" width="9.42578125" customWidth="1"/>
    <col min="7" max="7" width="9" customWidth="1"/>
    <col min="8" max="8" width="9.28515625" customWidth="1"/>
    <col min="9" max="11" width="11.42578125" style="26"/>
  </cols>
  <sheetData>
    <row r="1" spans="1:8" ht="20.25" x14ac:dyDescent="0.3">
      <c r="A1" s="5" t="s">
        <v>38</v>
      </c>
      <c r="G1" t="s">
        <v>13</v>
      </c>
    </row>
    <row r="3" spans="1:8" x14ac:dyDescent="0.25">
      <c r="A3" t="s">
        <v>0</v>
      </c>
      <c r="B3" t="s">
        <v>1</v>
      </c>
      <c r="C3" t="s">
        <v>2</v>
      </c>
      <c r="D3" t="s">
        <v>11</v>
      </c>
      <c r="E3" s="30" t="s">
        <v>40</v>
      </c>
      <c r="F3" t="s">
        <v>3</v>
      </c>
      <c r="G3" s="30" t="s">
        <v>39</v>
      </c>
      <c r="H3" s="20" t="s">
        <v>31</v>
      </c>
    </row>
    <row r="4" spans="1:8" ht="15" customHeight="1" x14ac:dyDescent="0.25">
      <c r="A4" s="39" t="s">
        <v>110</v>
      </c>
      <c r="B4" s="39" t="s">
        <v>111</v>
      </c>
      <c r="C4" s="36" t="s">
        <v>4</v>
      </c>
      <c r="D4" s="37">
        <v>37694</v>
      </c>
      <c r="E4" s="36" t="s">
        <v>33</v>
      </c>
      <c r="F4" s="36" t="s">
        <v>5</v>
      </c>
      <c r="G4" s="9" t="s">
        <v>23</v>
      </c>
      <c r="H4" s="9"/>
    </row>
    <row r="5" spans="1:8" ht="15" customHeight="1" x14ac:dyDescent="0.25">
      <c r="A5" s="39" t="s">
        <v>112</v>
      </c>
      <c r="B5" s="39" t="s">
        <v>113</v>
      </c>
      <c r="C5" s="36" t="s">
        <v>6</v>
      </c>
      <c r="D5" s="37">
        <v>37715</v>
      </c>
      <c r="E5" s="36" t="s">
        <v>33</v>
      </c>
      <c r="F5" s="36" t="s">
        <v>5</v>
      </c>
      <c r="G5" s="9" t="s">
        <v>34</v>
      </c>
      <c r="H5" s="9"/>
    </row>
    <row r="6" spans="1:8" ht="15" customHeight="1" x14ac:dyDescent="0.25">
      <c r="A6" s="39" t="s">
        <v>114</v>
      </c>
      <c r="B6" s="39" t="s">
        <v>115</v>
      </c>
      <c r="C6" s="36" t="s">
        <v>6</v>
      </c>
      <c r="D6" s="37">
        <v>37907</v>
      </c>
      <c r="E6" s="36" t="s">
        <v>32</v>
      </c>
      <c r="F6" s="36" t="s">
        <v>5</v>
      </c>
      <c r="G6" s="9" t="s">
        <v>35</v>
      </c>
      <c r="H6" s="9"/>
    </row>
    <row r="7" spans="1:8" ht="15" customHeight="1" x14ac:dyDescent="0.25">
      <c r="A7" s="39" t="s">
        <v>116</v>
      </c>
      <c r="B7" s="39" t="s">
        <v>117</v>
      </c>
      <c r="C7" s="36" t="s">
        <v>6</v>
      </c>
      <c r="D7" s="37">
        <v>37743</v>
      </c>
      <c r="E7" s="36" t="s">
        <v>32</v>
      </c>
      <c r="F7" s="36" t="s">
        <v>5</v>
      </c>
      <c r="G7" s="9" t="s">
        <v>36</v>
      </c>
      <c r="H7" s="9" t="s">
        <v>7</v>
      </c>
    </row>
    <row r="8" spans="1:8" ht="15" customHeight="1" x14ac:dyDescent="0.25">
      <c r="A8" s="39" t="s">
        <v>118</v>
      </c>
      <c r="B8" s="39" t="s">
        <v>119</v>
      </c>
      <c r="C8" s="36" t="s">
        <v>6</v>
      </c>
      <c r="D8" s="37">
        <v>37659</v>
      </c>
      <c r="E8" s="36" t="s">
        <v>33</v>
      </c>
      <c r="F8" s="36" t="s">
        <v>5</v>
      </c>
      <c r="G8" s="9" t="s">
        <v>34</v>
      </c>
      <c r="H8" s="9"/>
    </row>
    <row r="9" spans="1:8" ht="15" customHeight="1" x14ac:dyDescent="0.25">
      <c r="A9" s="39" t="s">
        <v>120</v>
      </c>
      <c r="B9" s="39" t="s">
        <v>121</v>
      </c>
      <c r="C9" s="36" t="s">
        <v>6</v>
      </c>
      <c r="D9" s="37">
        <v>37900</v>
      </c>
      <c r="E9" s="36" t="s">
        <v>32</v>
      </c>
      <c r="F9" s="36" t="s">
        <v>5</v>
      </c>
      <c r="G9" s="9" t="s">
        <v>36</v>
      </c>
      <c r="H9" s="9" t="s">
        <v>9</v>
      </c>
    </row>
    <row r="10" spans="1:8" ht="15" customHeight="1" x14ac:dyDescent="0.25">
      <c r="A10" s="39" t="s">
        <v>122</v>
      </c>
      <c r="B10" s="39" t="s">
        <v>123</v>
      </c>
      <c r="C10" s="36" t="s">
        <v>6</v>
      </c>
      <c r="D10" s="37">
        <v>37934</v>
      </c>
      <c r="E10" s="36" t="s">
        <v>33</v>
      </c>
      <c r="F10" s="36" t="s">
        <v>5</v>
      </c>
      <c r="G10" s="9"/>
      <c r="H10" s="9"/>
    </row>
    <row r="11" spans="1:8" ht="15" customHeight="1" x14ac:dyDescent="0.25">
      <c r="A11" s="39" t="s">
        <v>124</v>
      </c>
      <c r="B11" s="39" t="s">
        <v>125</v>
      </c>
      <c r="C11" s="36" t="s">
        <v>4</v>
      </c>
      <c r="D11" s="37">
        <v>37709</v>
      </c>
      <c r="E11" s="36" t="s">
        <v>33</v>
      </c>
      <c r="F11" s="36" t="s">
        <v>5</v>
      </c>
      <c r="G11" s="9"/>
      <c r="H11" s="9"/>
    </row>
    <row r="12" spans="1:8" ht="15" customHeight="1" x14ac:dyDescent="0.25">
      <c r="A12" s="39" t="s">
        <v>126</v>
      </c>
      <c r="B12" s="39" t="s">
        <v>127</v>
      </c>
      <c r="C12" s="36" t="s">
        <v>6</v>
      </c>
      <c r="D12" s="37">
        <v>37978</v>
      </c>
      <c r="E12" s="36" t="s">
        <v>32</v>
      </c>
      <c r="F12" s="36" t="s">
        <v>5</v>
      </c>
      <c r="G12" s="9"/>
      <c r="H12" s="9"/>
    </row>
    <row r="13" spans="1:8" ht="15" customHeight="1" x14ac:dyDescent="0.25">
      <c r="A13" s="39" t="s">
        <v>128</v>
      </c>
      <c r="B13" s="39" t="s">
        <v>129</v>
      </c>
      <c r="C13" s="36" t="s">
        <v>4</v>
      </c>
      <c r="D13" s="37">
        <v>37881</v>
      </c>
      <c r="E13" s="36" t="s">
        <v>33</v>
      </c>
      <c r="F13" s="36" t="s">
        <v>5</v>
      </c>
      <c r="G13" s="9"/>
      <c r="H13" s="9"/>
    </row>
    <row r="14" spans="1:8" ht="15" customHeight="1" x14ac:dyDescent="0.25">
      <c r="A14" s="39" t="s">
        <v>130</v>
      </c>
      <c r="B14" s="39" t="s">
        <v>131</v>
      </c>
      <c r="C14" s="36" t="s">
        <v>4</v>
      </c>
      <c r="D14" s="37">
        <v>37843</v>
      </c>
      <c r="E14" s="36" t="s">
        <v>32</v>
      </c>
      <c r="F14" s="36" t="s">
        <v>5</v>
      </c>
      <c r="G14" s="9"/>
      <c r="H14" s="9"/>
    </row>
    <row r="15" spans="1:8" ht="15" customHeight="1" x14ac:dyDescent="0.25">
      <c r="A15" s="39" t="s">
        <v>132</v>
      </c>
      <c r="B15" s="39" t="s">
        <v>133</v>
      </c>
      <c r="C15" s="36" t="s">
        <v>6</v>
      </c>
      <c r="D15" s="37">
        <v>37708</v>
      </c>
      <c r="E15" s="36" t="s">
        <v>33</v>
      </c>
      <c r="F15" s="36" t="s">
        <v>5</v>
      </c>
      <c r="G15" s="9"/>
      <c r="H15" s="9"/>
    </row>
    <row r="16" spans="1:8" ht="15" customHeight="1" x14ac:dyDescent="0.25">
      <c r="A16" s="39" t="s">
        <v>134</v>
      </c>
      <c r="B16" s="39" t="s">
        <v>135</v>
      </c>
      <c r="C16" s="36" t="s">
        <v>6</v>
      </c>
      <c r="D16" s="37">
        <v>37959</v>
      </c>
      <c r="E16" s="36" t="s">
        <v>33</v>
      </c>
      <c r="F16" s="36" t="s">
        <v>5</v>
      </c>
      <c r="G16" s="9"/>
      <c r="H16" s="9"/>
    </row>
    <row r="17" spans="1:8" ht="15" customHeight="1" x14ac:dyDescent="0.25">
      <c r="A17" s="39" t="s">
        <v>136</v>
      </c>
      <c r="B17" s="39" t="s">
        <v>137</v>
      </c>
      <c r="C17" s="36" t="s">
        <v>6</v>
      </c>
      <c r="D17" s="37">
        <v>38183</v>
      </c>
      <c r="E17" s="36" t="s">
        <v>32</v>
      </c>
      <c r="F17" s="36" t="s">
        <v>5</v>
      </c>
      <c r="G17" s="9"/>
      <c r="H17" s="9"/>
    </row>
    <row r="18" spans="1:8" ht="15" customHeight="1" x14ac:dyDescent="0.25">
      <c r="A18" s="39" t="s">
        <v>138</v>
      </c>
      <c r="B18" s="39" t="s">
        <v>139</v>
      </c>
      <c r="C18" s="36" t="s">
        <v>4</v>
      </c>
      <c r="D18" s="37">
        <v>38183</v>
      </c>
      <c r="E18" s="36" t="s">
        <v>32</v>
      </c>
      <c r="F18" s="36" t="s">
        <v>5</v>
      </c>
      <c r="G18" s="9"/>
      <c r="H18" s="9"/>
    </row>
    <row r="19" spans="1:8" ht="15" customHeight="1" x14ac:dyDescent="0.25">
      <c r="A19" s="39" t="s">
        <v>140</v>
      </c>
      <c r="B19" s="39" t="s">
        <v>141</v>
      </c>
      <c r="C19" s="36" t="s">
        <v>6</v>
      </c>
      <c r="D19" s="37">
        <v>37846</v>
      </c>
      <c r="E19" s="36" t="s">
        <v>33</v>
      </c>
      <c r="F19" s="36" t="s">
        <v>5</v>
      </c>
      <c r="G19" s="9"/>
      <c r="H19" s="9"/>
    </row>
    <row r="20" spans="1:8" ht="15" customHeight="1" x14ac:dyDescent="0.25">
      <c r="A20" s="39" t="s">
        <v>142</v>
      </c>
      <c r="B20" s="39" t="s">
        <v>143</v>
      </c>
      <c r="C20" s="36" t="s">
        <v>6</v>
      </c>
      <c r="D20" s="37">
        <v>37626</v>
      </c>
      <c r="E20" s="36" t="s">
        <v>33</v>
      </c>
      <c r="F20" s="36" t="s">
        <v>5</v>
      </c>
      <c r="G20" s="9"/>
      <c r="H20" s="9"/>
    </row>
    <row r="21" spans="1:8" ht="15" customHeight="1" x14ac:dyDescent="0.25">
      <c r="A21" s="39" t="s">
        <v>144</v>
      </c>
      <c r="B21" s="39" t="s">
        <v>145</v>
      </c>
      <c r="C21" s="36" t="s">
        <v>6</v>
      </c>
      <c r="D21" s="37">
        <v>37835</v>
      </c>
      <c r="E21" s="36" t="s">
        <v>33</v>
      </c>
      <c r="F21" s="36" t="s">
        <v>5</v>
      </c>
      <c r="G21" s="9"/>
      <c r="H21" s="9"/>
    </row>
    <row r="22" spans="1:8" ht="15" customHeight="1" x14ac:dyDescent="0.25">
      <c r="A22" s="39" t="s">
        <v>146</v>
      </c>
      <c r="B22" s="39" t="s">
        <v>147</v>
      </c>
      <c r="C22" s="36" t="s">
        <v>6</v>
      </c>
      <c r="D22" s="37">
        <v>37883</v>
      </c>
      <c r="E22" s="36" t="s">
        <v>33</v>
      </c>
      <c r="F22" s="36" t="s">
        <v>5</v>
      </c>
      <c r="G22" s="9"/>
      <c r="H22" s="9"/>
    </row>
    <row r="23" spans="1:8" ht="15" customHeight="1" x14ac:dyDescent="0.25">
      <c r="A23" s="39" t="s">
        <v>148</v>
      </c>
      <c r="B23" s="39" t="s">
        <v>149</v>
      </c>
      <c r="C23" s="36" t="s">
        <v>6</v>
      </c>
      <c r="D23" s="37">
        <v>37801</v>
      </c>
      <c r="E23" s="36" t="s">
        <v>33</v>
      </c>
      <c r="F23" s="36" t="s">
        <v>5</v>
      </c>
      <c r="G23" s="9"/>
      <c r="H23" s="9"/>
    </row>
    <row r="24" spans="1:8" ht="15" customHeight="1" x14ac:dyDescent="0.25">
      <c r="A24" s="39" t="s">
        <v>150</v>
      </c>
      <c r="B24" s="39" t="s">
        <v>151</v>
      </c>
      <c r="C24" s="36" t="s">
        <v>6</v>
      </c>
      <c r="D24" s="37">
        <v>37958</v>
      </c>
      <c r="E24" s="36" t="s">
        <v>32</v>
      </c>
      <c r="F24" s="36" t="s">
        <v>5</v>
      </c>
      <c r="G24" s="9"/>
      <c r="H24" s="9"/>
    </row>
    <row r="25" spans="1:8" ht="15" customHeight="1" x14ac:dyDescent="0.25">
      <c r="A25" s="39" t="s">
        <v>152</v>
      </c>
      <c r="B25" s="39" t="s">
        <v>153</v>
      </c>
      <c r="C25" s="36" t="s">
        <v>6</v>
      </c>
      <c r="D25" s="37">
        <v>37739</v>
      </c>
      <c r="E25" s="36" t="s">
        <v>33</v>
      </c>
      <c r="F25" s="36" t="s">
        <v>5</v>
      </c>
      <c r="G25" s="9"/>
      <c r="H25" s="9"/>
    </row>
    <row r="26" spans="1:8" ht="15" customHeight="1" x14ac:dyDescent="0.25">
      <c r="A26" s="39" t="s">
        <v>154</v>
      </c>
      <c r="B26" s="39" t="s">
        <v>155</v>
      </c>
      <c r="C26" s="36" t="s">
        <v>4</v>
      </c>
      <c r="D26" s="37">
        <v>37896</v>
      </c>
      <c r="E26" s="36" t="s">
        <v>32</v>
      </c>
      <c r="F26" s="36" t="s">
        <v>5</v>
      </c>
      <c r="G26" s="9"/>
      <c r="H26" s="9"/>
    </row>
    <row r="27" spans="1:8" ht="15" customHeight="1" x14ac:dyDescent="0.25">
      <c r="A27" s="39" t="s">
        <v>156</v>
      </c>
      <c r="B27" s="39" t="s">
        <v>157</v>
      </c>
      <c r="C27" s="36" t="s">
        <v>4</v>
      </c>
      <c r="D27" s="37">
        <v>37979</v>
      </c>
      <c r="E27" s="36" t="s">
        <v>32</v>
      </c>
      <c r="F27" s="36" t="s">
        <v>5</v>
      </c>
      <c r="G27" s="9"/>
      <c r="H27" s="9"/>
    </row>
    <row r="28" spans="1:8" ht="15" customHeight="1" x14ac:dyDescent="0.25">
      <c r="A28" s="39" t="s">
        <v>158</v>
      </c>
      <c r="B28" s="39" t="s">
        <v>159</v>
      </c>
      <c r="C28" s="36" t="s">
        <v>4</v>
      </c>
      <c r="D28" s="37">
        <v>37770</v>
      </c>
      <c r="E28" s="36" t="s">
        <v>33</v>
      </c>
      <c r="F28" s="36" t="s">
        <v>5</v>
      </c>
      <c r="G28" s="9"/>
      <c r="H28" s="9"/>
    </row>
    <row r="29" spans="1:8" ht="15" customHeight="1" x14ac:dyDescent="0.25">
      <c r="A29" s="39" t="s">
        <v>160</v>
      </c>
      <c r="B29" s="39" t="s">
        <v>161</v>
      </c>
      <c r="C29" s="36" t="s">
        <v>6</v>
      </c>
      <c r="D29" s="37">
        <v>37926</v>
      </c>
      <c r="E29" s="36" t="s">
        <v>33</v>
      </c>
      <c r="F29" s="36" t="s">
        <v>5</v>
      </c>
      <c r="G29" s="9"/>
      <c r="H29" s="9"/>
    </row>
    <row r="30" spans="1:8" ht="15" customHeight="1" x14ac:dyDescent="0.25">
      <c r="A30" s="39" t="s">
        <v>162</v>
      </c>
      <c r="B30" s="39" t="s">
        <v>163</v>
      </c>
      <c r="C30" s="36" t="s">
        <v>4</v>
      </c>
      <c r="D30" s="37">
        <v>37825</v>
      </c>
      <c r="E30" s="36" t="s">
        <v>32</v>
      </c>
      <c r="F30" s="36" t="s">
        <v>5</v>
      </c>
      <c r="G30" s="9"/>
      <c r="H30" s="9"/>
    </row>
    <row r="31" spans="1:8" ht="15" customHeight="1" x14ac:dyDescent="0.25">
      <c r="A31" s="39" t="s">
        <v>164</v>
      </c>
      <c r="B31" s="39" t="s">
        <v>165</v>
      </c>
      <c r="C31" s="36" t="s">
        <v>6</v>
      </c>
      <c r="D31" s="37">
        <v>37705</v>
      </c>
      <c r="E31" s="36" t="s">
        <v>32</v>
      </c>
      <c r="F31" s="36" t="s">
        <v>5</v>
      </c>
      <c r="G31" s="9"/>
      <c r="H31" s="9"/>
    </row>
    <row r="32" spans="1:8" ht="15" customHeight="1" x14ac:dyDescent="0.25">
      <c r="A32" s="39" t="s">
        <v>166</v>
      </c>
      <c r="B32" s="39" t="s">
        <v>167</v>
      </c>
      <c r="C32" s="36" t="s">
        <v>4</v>
      </c>
      <c r="D32" s="37">
        <v>37700</v>
      </c>
      <c r="E32" s="36" t="s">
        <v>32</v>
      </c>
      <c r="F32" s="36" t="s">
        <v>5</v>
      </c>
      <c r="G32" s="9"/>
      <c r="H32" s="9"/>
    </row>
    <row r="33" spans="1:11" ht="15" customHeight="1" x14ac:dyDescent="0.25">
      <c r="A33" s="39" t="s">
        <v>168</v>
      </c>
      <c r="B33" s="39" t="s">
        <v>169</v>
      </c>
      <c r="C33" s="36" t="s">
        <v>4</v>
      </c>
      <c r="D33" s="37">
        <v>37900</v>
      </c>
      <c r="E33" s="34">
        <v>7</v>
      </c>
      <c r="F33" s="36" t="s">
        <v>5</v>
      </c>
      <c r="G33" s="9"/>
      <c r="H33" s="9"/>
    </row>
    <row r="34" spans="1:11" ht="15" customHeight="1" x14ac:dyDescent="0.25">
      <c r="A34" s="6"/>
      <c r="B34" s="6"/>
      <c r="C34" s="6"/>
      <c r="D34" s="7"/>
      <c r="E34" s="6"/>
      <c r="F34" s="6"/>
      <c r="G34" s="9"/>
      <c r="H34" s="9"/>
    </row>
    <row r="35" spans="1:11" ht="15" customHeight="1" x14ac:dyDescent="0.25">
      <c r="A35" s="6"/>
      <c r="B35" s="6"/>
      <c r="C35" s="6"/>
      <c r="D35" s="7"/>
      <c r="E35" s="6"/>
      <c r="F35" s="6"/>
      <c r="G35" s="9"/>
      <c r="H35" s="9"/>
    </row>
    <row r="36" spans="1:11" ht="15" customHeight="1" x14ac:dyDescent="0.25">
      <c r="A36" s="6"/>
      <c r="B36" s="6"/>
      <c r="C36" s="6"/>
      <c r="D36" s="7"/>
      <c r="E36" s="6"/>
      <c r="F36" s="6"/>
      <c r="G36" s="9"/>
      <c r="H36" s="9"/>
    </row>
    <row r="40" spans="1:11" x14ac:dyDescent="0.25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1" x14ac:dyDescent="0.25">
      <c r="A41" s="2"/>
      <c r="B41" s="2"/>
      <c r="C41" s="2"/>
      <c r="D41" s="2"/>
      <c r="E41" s="2"/>
      <c r="F41" s="2"/>
      <c r="G41" s="2"/>
    </row>
    <row r="42" spans="1:11" s="4" customFormat="1" x14ac:dyDescent="0.25">
      <c r="A42" s="3">
        <f>COUNTA(A4:A36)</f>
        <v>30</v>
      </c>
      <c r="B42" s="3">
        <f>COUNTA(F4:F36)</f>
        <v>30</v>
      </c>
      <c r="C42" s="3"/>
      <c r="D42" s="3"/>
      <c r="E42" s="3"/>
      <c r="F42" s="3"/>
      <c r="G42" s="3"/>
      <c r="I42" s="27"/>
      <c r="J42" s="27"/>
      <c r="K42" s="27"/>
    </row>
    <row r="43" spans="1:11" x14ac:dyDescent="0.25">
      <c r="A43" s="2"/>
      <c r="B43" s="2"/>
      <c r="C43" s="2"/>
      <c r="D43" s="2"/>
      <c r="E43" s="2"/>
      <c r="F43" s="2"/>
      <c r="G43" s="2"/>
    </row>
    <row r="45" spans="1:11" x14ac:dyDescent="0.25">
      <c r="A45" s="1" t="s">
        <v>23</v>
      </c>
      <c r="B45" s="1" t="s">
        <v>34</v>
      </c>
      <c r="C45" s="1" t="s">
        <v>22</v>
      </c>
      <c r="D45" s="1" t="s">
        <v>35</v>
      </c>
      <c r="E45" s="1" t="s">
        <v>36</v>
      </c>
      <c r="F45" s="1" t="s">
        <v>9</v>
      </c>
      <c r="G45" s="19" t="s">
        <v>7</v>
      </c>
      <c r="H45" s="14" t="s">
        <v>13</v>
      </c>
    </row>
    <row r="46" spans="1:11" x14ac:dyDescent="0.25">
      <c r="A46" s="2"/>
      <c r="B46" s="2"/>
      <c r="C46" s="2"/>
      <c r="D46" s="2"/>
      <c r="E46" s="2"/>
      <c r="F46" s="2"/>
      <c r="G46" s="2"/>
      <c r="H46" s="14"/>
    </row>
    <row r="47" spans="1:11" x14ac:dyDescent="0.25">
      <c r="A47" s="3">
        <f>COUNTIF(G4:G36,"6A")</f>
        <v>1</v>
      </c>
      <c r="B47" s="3">
        <f>COUNTIF(G4:G36,"6B")</f>
        <v>2</v>
      </c>
      <c r="C47" s="3">
        <f>COUNTIF(G4:G36,"6C")</f>
        <v>0</v>
      </c>
      <c r="D47" s="3">
        <f>COUNTIF(G4:G36,"6D")</f>
        <v>1</v>
      </c>
      <c r="E47" s="3">
        <f>COUNTIF(G4:G36,"6E")</f>
        <v>2</v>
      </c>
      <c r="F47" s="3">
        <f>COUNTIF(H4:H36,"ALL1")</f>
        <v>1</v>
      </c>
      <c r="G47" s="18">
        <f>COUNTIF(H4:H36,"ESP1")</f>
        <v>1</v>
      </c>
      <c r="H47" s="15"/>
    </row>
    <row r="48" spans="1:11" x14ac:dyDescent="0.25">
      <c r="A48" s="2"/>
      <c r="B48" s="2"/>
      <c r="C48" s="2"/>
      <c r="D48" s="2"/>
      <c r="E48" s="2"/>
      <c r="F48" s="2"/>
      <c r="G48" s="2"/>
      <c r="H48" s="14"/>
    </row>
    <row r="50" spans="1:12" x14ac:dyDescent="0.25">
      <c r="A50" s="13" t="s">
        <v>13</v>
      </c>
      <c r="D50" s="13" t="s">
        <v>27</v>
      </c>
      <c r="E50" s="13" t="s">
        <v>28</v>
      </c>
      <c r="F50" s="20" t="s">
        <v>9</v>
      </c>
      <c r="G50" s="20" t="s">
        <v>7</v>
      </c>
      <c r="H50" s="13"/>
    </row>
    <row r="51" spans="1:12" x14ac:dyDescent="0.25">
      <c r="A51" s="20" t="s">
        <v>23</v>
      </c>
      <c r="D51" s="3">
        <f>COUNTIFS(G4:G36,"=6A",C4:C36,"=F")</f>
        <v>1</v>
      </c>
      <c r="E51" s="3">
        <f>COUNTIFS(G4:G36,"=6A",C4:C36,"=M")</f>
        <v>0</v>
      </c>
      <c r="F51" s="3">
        <f>COUNTIFS(G4:G36,"=6A",H4:H36,"=ALL1")</f>
        <v>0</v>
      </c>
      <c r="G51" s="3">
        <f>COUNTIFS(G4:G36,"=6A",H4:H36,"=ESP1")</f>
        <v>0</v>
      </c>
      <c r="H51" s="15"/>
      <c r="I51" s="28"/>
      <c r="J51" s="28"/>
    </row>
    <row r="52" spans="1:12" x14ac:dyDescent="0.25">
      <c r="A52" s="20" t="s">
        <v>34</v>
      </c>
      <c r="D52" s="3">
        <f>COUNTIFS(G4:G36,"=6B",C4:C36,"=F")</f>
        <v>0</v>
      </c>
      <c r="E52" s="3">
        <f>COUNTIFS(G4:G36,"=6B",C4:C36,"=M")</f>
        <v>2</v>
      </c>
      <c r="F52" s="3">
        <f>COUNTIFS(G4:G36,"=6B",H4:H36,"=ALL1")</f>
        <v>0</v>
      </c>
      <c r="G52" s="3">
        <f>COUNTIFS(G4:G36,"=6B",H4:H36,"=ESP1")</f>
        <v>0</v>
      </c>
      <c r="H52" s="15"/>
      <c r="I52" s="28"/>
      <c r="J52" s="28"/>
    </row>
    <row r="53" spans="1:12" x14ac:dyDescent="0.25">
      <c r="A53" s="20" t="s">
        <v>22</v>
      </c>
      <c r="D53" s="3">
        <f>COUNTIFS(G4:G36,"=6C",C4:C36,"=F")</f>
        <v>0</v>
      </c>
      <c r="E53" s="3">
        <f>COUNTIFS(G4:G36,"=6C",C4:C36,"=M")</f>
        <v>0</v>
      </c>
      <c r="F53" s="3">
        <f>COUNTIFS(G4:G36,"=6C",H4:H36,"=ALL1")</f>
        <v>0</v>
      </c>
      <c r="G53" s="3">
        <f>COUNTIFS(G4:G36,"=6C",H4:H36,"=ESP1")</f>
        <v>0</v>
      </c>
      <c r="H53" s="15"/>
      <c r="I53" s="28"/>
      <c r="J53" s="28"/>
    </row>
    <row r="54" spans="1:12" x14ac:dyDescent="0.25">
      <c r="A54" s="12" t="s">
        <v>35</v>
      </c>
      <c r="D54" s="3">
        <f>COUNTIFS(G4:G36,"=6D",C4:C36,"=F")</f>
        <v>0</v>
      </c>
      <c r="E54" s="3">
        <f>COUNTIFS(G4:G36,"=6D",C4:C36,"=M")</f>
        <v>1</v>
      </c>
      <c r="F54" s="3">
        <f>COUNTIFS(G4:G36,"=6D",H4:H36,"=ALL1")</f>
        <v>0</v>
      </c>
      <c r="G54" s="3">
        <f>COUNTIFS(G4:G36,"=6D",H4:H36,"=ESP1")</f>
        <v>0</v>
      </c>
      <c r="H54" s="15"/>
      <c r="I54" s="28"/>
      <c r="J54" s="28"/>
    </row>
    <row r="55" spans="1:12" x14ac:dyDescent="0.25">
      <c r="A55" s="12" t="s">
        <v>36</v>
      </c>
      <c r="D55" s="3">
        <f>COUNTIFS(G4:G36,"=6E",C4:C36,"=F")</f>
        <v>0</v>
      </c>
      <c r="E55" s="3">
        <f>COUNTIFS(G4:G36,"=6E",C4:C36,"=M")</f>
        <v>2</v>
      </c>
      <c r="F55" s="3">
        <f>COUNTIFS(G4:G36,"=6E",H4:H36,"=ALL1")</f>
        <v>1</v>
      </c>
      <c r="G55" s="3">
        <f>COUNTIFS(G4:G36,"=6E",H4:H36,"=ESP1")</f>
        <v>1</v>
      </c>
      <c r="H55" s="15"/>
      <c r="I55" s="28"/>
      <c r="J55" s="28"/>
    </row>
    <row r="56" spans="1:12" x14ac:dyDescent="0.25">
      <c r="A56" s="12" t="s">
        <v>29</v>
      </c>
      <c r="D56" s="3">
        <f>COUNTIFS(G4:G36,"=RD",C4:C36,"=F")</f>
        <v>0</v>
      </c>
      <c r="E56" s="3">
        <f>COUNTIFS(G4:G36,"=RD",C4:C36,"=M")</f>
        <v>0</v>
      </c>
      <c r="F56" s="16"/>
      <c r="G56" s="17"/>
      <c r="H56" s="14"/>
      <c r="I56" s="29"/>
      <c r="J56" s="29"/>
    </row>
    <row r="57" spans="1:12" x14ac:dyDescent="0.25">
      <c r="A57" s="12" t="s">
        <v>30</v>
      </c>
      <c r="D57" s="3">
        <f>COUNTIFS(G4:G36,"=NR",C4:C36,"=F")</f>
        <v>0</v>
      </c>
      <c r="E57" s="3">
        <f>COUNTIFS(G4:G36,"=NR",C4:C36,"=M")</f>
        <v>0</v>
      </c>
      <c r="F57" s="16"/>
      <c r="G57" s="17"/>
      <c r="H57" s="14"/>
      <c r="I57" s="29"/>
      <c r="J57" s="29"/>
    </row>
    <row r="58" spans="1:12" x14ac:dyDescent="0.25">
      <c r="A58" s="13"/>
      <c r="B58" s="13"/>
      <c r="C58" s="13"/>
      <c r="D58" s="13"/>
      <c r="E58" s="13"/>
      <c r="F58" s="13"/>
      <c r="G58" s="13"/>
      <c r="H58" s="13"/>
      <c r="L58" s="13"/>
    </row>
    <row r="59" spans="1:12" x14ac:dyDescent="0.25">
      <c r="A59" s="13" t="s">
        <v>16</v>
      </c>
      <c r="B59" s="13"/>
      <c r="C59" s="13"/>
      <c r="D59" s="13">
        <f>SUM(D51:D58)</f>
        <v>1</v>
      </c>
      <c r="E59" s="13">
        <f>SUM(E51:E58)</f>
        <v>5</v>
      </c>
      <c r="F59" s="13">
        <f t="shared" ref="F59" si="0">SUM(F51:F58)</f>
        <v>1</v>
      </c>
      <c r="G59" s="13"/>
      <c r="H59" s="13"/>
      <c r="L59" s="13"/>
    </row>
  </sheetData>
  <dataValidations count="2">
    <dataValidation type="list" allowBlank="1" showInputMessage="1" showErrorMessage="1" sqref="H4:H33">
      <formula1>OPTION</formula1>
    </dataValidation>
    <dataValidation type="list" allowBlank="1" showInputMessage="1" showErrorMessage="1" sqref="G4:G33">
      <formula1>CLASSE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9"/>
  <sheetViews>
    <sheetView workbookViewId="0">
      <selection activeCell="J5" sqref="J5"/>
    </sheetView>
  </sheetViews>
  <sheetFormatPr baseColWidth="10" defaultColWidth="11.42578125" defaultRowHeight="15" x14ac:dyDescent="0.25"/>
  <cols>
    <col min="1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1" width="11.42578125" style="26"/>
    <col min="12" max="16384" width="11.42578125" style="20"/>
  </cols>
  <sheetData>
    <row r="1" spans="1:8" ht="20.25" x14ac:dyDescent="0.3">
      <c r="A1" s="5" t="s">
        <v>41</v>
      </c>
      <c r="G1" s="20" t="s">
        <v>13</v>
      </c>
    </row>
    <row r="3" spans="1:8" x14ac:dyDescent="0.25">
      <c r="A3" s="20" t="s">
        <v>0</v>
      </c>
      <c r="B3" s="20" t="s">
        <v>1</v>
      </c>
      <c r="C3" s="20" t="s">
        <v>2</v>
      </c>
      <c r="D3" s="20" t="s">
        <v>11</v>
      </c>
      <c r="E3" s="35" t="s">
        <v>40</v>
      </c>
      <c r="F3" s="20" t="s">
        <v>3</v>
      </c>
      <c r="G3" s="35" t="s">
        <v>39</v>
      </c>
      <c r="H3" s="20" t="s">
        <v>31</v>
      </c>
    </row>
    <row r="4" spans="1:8" x14ac:dyDescent="0.25">
      <c r="A4" s="39" t="s">
        <v>51</v>
      </c>
      <c r="B4" s="39" t="s">
        <v>50</v>
      </c>
      <c r="C4" s="39" t="s">
        <v>6</v>
      </c>
      <c r="D4" s="40">
        <v>37996</v>
      </c>
      <c r="E4" s="39" t="s">
        <v>32</v>
      </c>
      <c r="F4" s="36" t="s">
        <v>5</v>
      </c>
      <c r="G4" s="9" t="s">
        <v>23</v>
      </c>
      <c r="H4" s="9"/>
    </row>
    <row r="5" spans="1:8" ht="15" customHeight="1" x14ac:dyDescent="0.25">
      <c r="A5" s="39" t="s">
        <v>52</v>
      </c>
      <c r="B5" s="39" t="s">
        <v>53</v>
      </c>
      <c r="C5" s="39" t="s">
        <v>4</v>
      </c>
      <c r="D5" s="40">
        <v>37977</v>
      </c>
      <c r="E5" s="39" t="s">
        <v>32</v>
      </c>
      <c r="F5" s="39" t="s">
        <v>5</v>
      </c>
      <c r="G5" s="9" t="s">
        <v>34</v>
      </c>
      <c r="H5" s="9"/>
    </row>
    <row r="6" spans="1:8" ht="15" customHeight="1" x14ac:dyDescent="0.25">
      <c r="A6" s="39" t="s">
        <v>54</v>
      </c>
      <c r="B6" s="39" t="s">
        <v>55</v>
      </c>
      <c r="C6" s="39" t="s">
        <v>4</v>
      </c>
      <c r="D6" s="40">
        <v>37971</v>
      </c>
      <c r="E6" s="39" t="s">
        <v>32</v>
      </c>
      <c r="F6" s="39" t="s">
        <v>5</v>
      </c>
      <c r="G6" s="9" t="s">
        <v>22</v>
      </c>
      <c r="H6" s="9"/>
    </row>
    <row r="7" spans="1:8" ht="15" customHeight="1" x14ac:dyDescent="0.25">
      <c r="A7" s="39" t="s">
        <v>56</v>
      </c>
      <c r="B7" s="39" t="s">
        <v>57</v>
      </c>
      <c r="C7" s="39" t="s">
        <v>4</v>
      </c>
      <c r="D7" s="40">
        <v>37811</v>
      </c>
      <c r="E7" s="34">
        <v>8</v>
      </c>
      <c r="F7" s="39" t="s">
        <v>5</v>
      </c>
      <c r="G7" s="9" t="s">
        <v>22</v>
      </c>
      <c r="H7" s="9"/>
    </row>
    <row r="8" spans="1:8" ht="15" customHeight="1" x14ac:dyDescent="0.25">
      <c r="A8" s="39" t="s">
        <v>58</v>
      </c>
      <c r="B8" s="39" t="s">
        <v>59</v>
      </c>
      <c r="C8" s="39" t="s">
        <v>6</v>
      </c>
      <c r="D8" s="40">
        <v>37834</v>
      </c>
      <c r="E8" s="34">
        <v>8</v>
      </c>
      <c r="F8" s="39" t="s">
        <v>5</v>
      </c>
      <c r="G8" s="9" t="s">
        <v>35</v>
      </c>
      <c r="H8" s="9" t="s">
        <v>9</v>
      </c>
    </row>
    <row r="9" spans="1:8" ht="15" customHeight="1" x14ac:dyDescent="0.25">
      <c r="A9" s="39" t="s">
        <v>60</v>
      </c>
      <c r="B9" s="39" t="s">
        <v>61</v>
      </c>
      <c r="C9" s="39" t="s">
        <v>6</v>
      </c>
      <c r="D9" s="40">
        <v>37896</v>
      </c>
      <c r="E9" s="39" t="s">
        <v>33</v>
      </c>
      <c r="F9" s="39" t="s">
        <v>5</v>
      </c>
      <c r="G9" s="9" t="s">
        <v>36</v>
      </c>
      <c r="H9" s="9" t="s">
        <v>9</v>
      </c>
    </row>
    <row r="10" spans="1:8" ht="15" customHeight="1" x14ac:dyDescent="0.25">
      <c r="A10" s="39" t="s">
        <v>62</v>
      </c>
      <c r="B10" s="39" t="s">
        <v>63</v>
      </c>
      <c r="C10" s="39" t="s">
        <v>6</v>
      </c>
      <c r="D10" s="40">
        <v>37908</v>
      </c>
      <c r="E10" s="39" t="s">
        <v>32</v>
      </c>
      <c r="F10" s="39" t="s">
        <v>5</v>
      </c>
      <c r="G10" s="9" t="s">
        <v>35</v>
      </c>
      <c r="H10" s="9" t="s">
        <v>9</v>
      </c>
    </row>
    <row r="11" spans="1:8" ht="15" customHeight="1" x14ac:dyDescent="0.25">
      <c r="A11" s="39" t="s">
        <v>64</v>
      </c>
      <c r="B11" s="39" t="s">
        <v>65</v>
      </c>
      <c r="C11" s="39" t="s">
        <v>4</v>
      </c>
      <c r="D11" s="40">
        <v>37808</v>
      </c>
      <c r="E11" s="39" t="s">
        <v>33</v>
      </c>
      <c r="F11" s="39" t="s">
        <v>5</v>
      </c>
      <c r="G11" s="9"/>
      <c r="H11" s="9"/>
    </row>
    <row r="12" spans="1:8" ht="15" customHeight="1" x14ac:dyDescent="0.25">
      <c r="A12" s="39" t="s">
        <v>66</v>
      </c>
      <c r="B12" s="39" t="s">
        <v>67</v>
      </c>
      <c r="C12" s="39" t="s">
        <v>6</v>
      </c>
      <c r="D12" s="40">
        <v>37624</v>
      </c>
      <c r="E12" s="39" t="s">
        <v>33</v>
      </c>
      <c r="F12" s="39" t="s">
        <v>5</v>
      </c>
      <c r="G12" s="9"/>
      <c r="H12" s="9"/>
    </row>
    <row r="13" spans="1:8" ht="15" customHeight="1" x14ac:dyDescent="0.25">
      <c r="A13" s="39" t="s">
        <v>68</v>
      </c>
      <c r="B13" s="39" t="s">
        <v>69</v>
      </c>
      <c r="C13" s="39" t="s">
        <v>6</v>
      </c>
      <c r="D13" s="40">
        <v>37736</v>
      </c>
      <c r="E13" s="34">
        <v>8</v>
      </c>
      <c r="F13" s="39" t="s">
        <v>5</v>
      </c>
      <c r="G13" s="9"/>
      <c r="H13" s="9"/>
    </row>
    <row r="14" spans="1:8" ht="15" customHeight="1" x14ac:dyDescent="0.25">
      <c r="A14" s="39" t="s">
        <v>70</v>
      </c>
      <c r="B14" s="39" t="s">
        <v>71</v>
      </c>
      <c r="C14" s="39" t="s">
        <v>6</v>
      </c>
      <c r="D14" s="40">
        <v>37869</v>
      </c>
      <c r="E14" s="39" t="s">
        <v>33</v>
      </c>
      <c r="F14" s="39" t="s">
        <v>5</v>
      </c>
      <c r="G14" s="9"/>
      <c r="H14" s="9"/>
    </row>
    <row r="15" spans="1:8" ht="15" customHeight="1" x14ac:dyDescent="0.25">
      <c r="A15" s="39" t="s">
        <v>72</v>
      </c>
      <c r="B15" s="39" t="s">
        <v>73</v>
      </c>
      <c r="C15" s="39" t="s">
        <v>6</v>
      </c>
      <c r="D15" s="40">
        <v>37721</v>
      </c>
      <c r="E15" s="39" t="s">
        <v>32</v>
      </c>
      <c r="F15" s="39" t="s">
        <v>5</v>
      </c>
      <c r="G15" s="9"/>
      <c r="H15" s="9"/>
    </row>
    <row r="16" spans="1:8" ht="15" customHeight="1" x14ac:dyDescent="0.25">
      <c r="A16" s="39" t="s">
        <v>74</v>
      </c>
      <c r="B16" s="39" t="s">
        <v>75</v>
      </c>
      <c r="C16" s="39" t="s">
        <v>6</v>
      </c>
      <c r="D16" s="40">
        <v>37886</v>
      </c>
      <c r="E16" s="39" t="s">
        <v>33</v>
      </c>
      <c r="F16" s="39" t="s">
        <v>5</v>
      </c>
      <c r="G16" s="9"/>
      <c r="H16" s="9"/>
    </row>
    <row r="17" spans="1:8" ht="15" customHeight="1" x14ac:dyDescent="0.25">
      <c r="A17" s="39" t="s">
        <v>76</v>
      </c>
      <c r="B17" s="39" t="s">
        <v>77</v>
      </c>
      <c r="C17" s="39" t="s">
        <v>6</v>
      </c>
      <c r="D17" s="40">
        <v>37736</v>
      </c>
      <c r="E17" s="39" t="s">
        <v>32</v>
      </c>
      <c r="F17" s="39" t="s">
        <v>5</v>
      </c>
      <c r="G17" s="9"/>
      <c r="H17" s="9"/>
    </row>
    <row r="18" spans="1:8" ht="15" customHeight="1" x14ac:dyDescent="0.25">
      <c r="A18" s="39" t="s">
        <v>78</v>
      </c>
      <c r="B18" s="39" t="s">
        <v>79</v>
      </c>
      <c r="C18" s="39" t="s">
        <v>4</v>
      </c>
      <c r="D18" s="40">
        <v>37722</v>
      </c>
      <c r="E18" s="39" t="s">
        <v>32</v>
      </c>
      <c r="F18" s="39" t="s">
        <v>5</v>
      </c>
      <c r="G18" s="9"/>
      <c r="H18" s="9"/>
    </row>
    <row r="19" spans="1:8" ht="15" customHeight="1" x14ac:dyDescent="0.25">
      <c r="A19" s="39" t="s">
        <v>80</v>
      </c>
      <c r="B19" s="39" t="s">
        <v>81</v>
      </c>
      <c r="C19" s="39" t="s">
        <v>4</v>
      </c>
      <c r="D19" s="40">
        <v>37647</v>
      </c>
      <c r="E19" s="39" t="s">
        <v>32</v>
      </c>
      <c r="F19" s="39" t="s">
        <v>5</v>
      </c>
      <c r="G19" s="9"/>
      <c r="H19" s="9"/>
    </row>
    <row r="20" spans="1:8" ht="15" customHeight="1" x14ac:dyDescent="0.25">
      <c r="A20" s="39" t="s">
        <v>82</v>
      </c>
      <c r="B20" s="39" t="s">
        <v>83</v>
      </c>
      <c r="C20" s="39" t="s">
        <v>4</v>
      </c>
      <c r="D20" s="40">
        <v>37804</v>
      </c>
      <c r="E20" s="39" t="s">
        <v>33</v>
      </c>
      <c r="F20" s="39" t="s">
        <v>5</v>
      </c>
      <c r="G20" s="9"/>
      <c r="H20" s="9"/>
    </row>
    <row r="21" spans="1:8" ht="15" customHeight="1" x14ac:dyDescent="0.25">
      <c r="A21" s="39" t="s">
        <v>84</v>
      </c>
      <c r="B21" s="39" t="s">
        <v>85</v>
      </c>
      <c r="C21" s="39" t="s">
        <v>6</v>
      </c>
      <c r="D21" s="40">
        <v>37659</v>
      </c>
      <c r="E21" s="39" t="s">
        <v>32</v>
      </c>
      <c r="F21" s="39" t="s">
        <v>5</v>
      </c>
      <c r="G21" s="9"/>
      <c r="H21" s="9"/>
    </row>
    <row r="22" spans="1:8" ht="15" customHeight="1" x14ac:dyDescent="0.25">
      <c r="A22" s="39" t="s">
        <v>86</v>
      </c>
      <c r="B22" s="39" t="s">
        <v>87</v>
      </c>
      <c r="C22" s="39" t="s">
        <v>4</v>
      </c>
      <c r="D22" s="40">
        <v>37637</v>
      </c>
      <c r="E22" s="39" t="s">
        <v>33</v>
      </c>
      <c r="F22" s="39" t="s">
        <v>5</v>
      </c>
      <c r="G22" s="9"/>
      <c r="H22" s="9"/>
    </row>
    <row r="23" spans="1:8" ht="15" customHeight="1" x14ac:dyDescent="0.25">
      <c r="A23" s="39" t="s">
        <v>88</v>
      </c>
      <c r="B23" s="39" t="s">
        <v>89</v>
      </c>
      <c r="C23" s="39" t="s">
        <v>6</v>
      </c>
      <c r="D23" s="40">
        <v>37958</v>
      </c>
      <c r="E23" s="39" t="s">
        <v>32</v>
      </c>
      <c r="F23" s="39" t="s">
        <v>5</v>
      </c>
      <c r="G23" s="9"/>
      <c r="H23" s="9"/>
    </row>
    <row r="24" spans="1:8" ht="15" customHeight="1" x14ac:dyDescent="0.25">
      <c r="A24" s="39" t="s">
        <v>90</v>
      </c>
      <c r="B24" s="39" t="s">
        <v>91</v>
      </c>
      <c r="C24" s="39" t="s">
        <v>4</v>
      </c>
      <c r="D24" s="40">
        <v>37872</v>
      </c>
      <c r="E24" s="39" t="s">
        <v>33</v>
      </c>
      <c r="F24" s="39" t="s">
        <v>5</v>
      </c>
      <c r="G24" s="9"/>
      <c r="H24" s="9"/>
    </row>
    <row r="25" spans="1:8" ht="15" customHeight="1" x14ac:dyDescent="0.25">
      <c r="A25" s="39" t="s">
        <v>92</v>
      </c>
      <c r="B25" s="39" t="s">
        <v>93</v>
      </c>
      <c r="C25" s="39" t="s">
        <v>4</v>
      </c>
      <c r="D25" s="40">
        <v>37794</v>
      </c>
      <c r="E25" s="39" t="s">
        <v>33</v>
      </c>
      <c r="F25" s="39" t="s">
        <v>5</v>
      </c>
      <c r="G25" s="9"/>
      <c r="H25" s="9"/>
    </row>
    <row r="26" spans="1:8" ht="15" customHeight="1" x14ac:dyDescent="0.25">
      <c r="A26" s="39" t="s">
        <v>94</v>
      </c>
      <c r="B26" s="39" t="s">
        <v>95</v>
      </c>
      <c r="C26" s="39" t="s">
        <v>6</v>
      </c>
      <c r="D26" s="40">
        <v>37727</v>
      </c>
      <c r="E26" s="39" t="s">
        <v>33</v>
      </c>
      <c r="F26" s="39" t="s">
        <v>5</v>
      </c>
      <c r="G26" s="9"/>
      <c r="H26" s="9"/>
    </row>
    <row r="27" spans="1:8" ht="15" customHeight="1" x14ac:dyDescent="0.25">
      <c r="A27" s="39" t="s">
        <v>96</v>
      </c>
      <c r="B27" s="39" t="s">
        <v>97</v>
      </c>
      <c r="C27" s="39" t="s">
        <v>6</v>
      </c>
      <c r="D27" s="40">
        <v>37757</v>
      </c>
      <c r="E27" s="39" t="s">
        <v>32</v>
      </c>
      <c r="F27" s="39" t="s">
        <v>5</v>
      </c>
      <c r="G27" s="9"/>
      <c r="H27" s="9"/>
    </row>
    <row r="28" spans="1:8" ht="15" customHeight="1" x14ac:dyDescent="0.25">
      <c r="A28" s="39" t="s">
        <v>98</v>
      </c>
      <c r="B28" s="39" t="s">
        <v>99</v>
      </c>
      <c r="C28" s="39" t="s">
        <v>4</v>
      </c>
      <c r="D28" s="40">
        <v>37919</v>
      </c>
      <c r="E28" s="39" t="s">
        <v>32</v>
      </c>
      <c r="F28" s="39" t="s">
        <v>5</v>
      </c>
      <c r="G28" s="9"/>
      <c r="H28" s="9"/>
    </row>
    <row r="29" spans="1:8" ht="15" customHeight="1" x14ac:dyDescent="0.25">
      <c r="A29" s="39" t="s">
        <v>100</v>
      </c>
      <c r="B29" s="39" t="s">
        <v>101</v>
      </c>
      <c r="C29" s="39" t="s">
        <v>6</v>
      </c>
      <c r="D29" s="40">
        <v>37706</v>
      </c>
      <c r="E29" s="39" t="s">
        <v>32</v>
      </c>
      <c r="F29" s="39" t="s">
        <v>5</v>
      </c>
      <c r="G29" s="9"/>
      <c r="H29" s="9"/>
    </row>
    <row r="30" spans="1:8" ht="15" customHeight="1" x14ac:dyDescent="0.25">
      <c r="A30" s="39" t="s">
        <v>102</v>
      </c>
      <c r="B30" s="39" t="s">
        <v>103</v>
      </c>
      <c r="C30" s="39" t="s">
        <v>6</v>
      </c>
      <c r="D30" s="40">
        <v>37757</v>
      </c>
      <c r="E30" s="39" t="s">
        <v>32</v>
      </c>
      <c r="F30" s="39" t="s">
        <v>5</v>
      </c>
      <c r="G30" s="9"/>
      <c r="H30" s="9"/>
    </row>
    <row r="31" spans="1:8" ht="15" customHeight="1" x14ac:dyDescent="0.25">
      <c r="A31" s="39" t="s">
        <v>104</v>
      </c>
      <c r="B31" s="39" t="s">
        <v>105</v>
      </c>
      <c r="C31" s="39" t="s">
        <v>4</v>
      </c>
      <c r="D31" s="40">
        <v>37705</v>
      </c>
      <c r="E31" s="39" t="s">
        <v>33</v>
      </c>
      <c r="F31" s="39" t="s">
        <v>5</v>
      </c>
      <c r="G31" s="9"/>
      <c r="H31" s="9"/>
    </row>
    <row r="32" spans="1:8" ht="15" customHeight="1" x14ac:dyDescent="0.25">
      <c r="A32" s="39" t="s">
        <v>106</v>
      </c>
      <c r="B32" s="39" t="s">
        <v>107</v>
      </c>
      <c r="C32" s="39" t="s">
        <v>6</v>
      </c>
      <c r="D32" s="40">
        <v>37872</v>
      </c>
      <c r="E32" s="39" t="s">
        <v>32</v>
      </c>
      <c r="F32" s="39" t="s">
        <v>5</v>
      </c>
      <c r="G32" s="9"/>
      <c r="H32" s="9"/>
    </row>
    <row r="33" spans="1:11" ht="15" customHeight="1" x14ac:dyDescent="0.25">
      <c r="A33" s="39" t="s">
        <v>108</v>
      </c>
      <c r="B33" s="39" t="s">
        <v>109</v>
      </c>
      <c r="C33" s="39" t="s">
        <v>6</v>
      </c>
      <c r="D33" s="40">
        <v>37801</v>
      </c>
      <c r="E33" s="39" t="s">
        <v>33</v>
      </c>
      <c r="F33" s="39" t="s">
        <v>5</v>
      </c>
      <c r="G33" s="9"/>
      <c r="H33" s="9"/>
    </row>
    <row r="34" spans="1:11" ht="15" customHeight="1" x14ac:dyDescent="0.25">
      <c r="A34" s="21"/>
      <c r="B34" s="21"/>
      <c r="C34" s="21"/>
      <c r="D34" s="22"/>
      <c r="E34" s="21"/>
      <c r="F34" s="21"/>
      <c r="G34" s="9"/>
      <c r="H34" s="9"/>
    </row>
    <row r="35" spans="1:11" ht="15" customHeight="1" x14ac:dyDescent="0.25">
      <c r="A35" s="21"/>
      <c r="B35" s="21"/>
      <c r="C35" s="21"/>
      <c r="D35" s="22"/>
      <c r="E35" s="21"/>
      <c r="F35" s="21"/>
      <c r="G35" s="9"/>
      <c r="H35" s="9"/>
    </row>
    <row r="36" spans="1:11" ht="15" customHeight="1" x14ac:dyDescent="0.25">
      <c r="A36" s="21"/>
      <c r="B36" s="21"/>
      <c r="C36" s="21"/>
      <c r="D36" s="22"/>
      <c r="E36" s="21"/>
      <c r="F36" s="21"/>
      <c r="G36" s="9"/>
      <c r="H36" s="9"/>
    </row>
    <row r="37" spans="1:11" ht="15" customHeight="1" x14ac:dyDescent="0.25"/>
    <row r="40" spans="1:11" x14ac:dyDescent="0.25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1" x14ac:dyDescent="0.25">
      <c r="A41" s="2"/>
      <c r="B41" s="2"/>
      <c r="C41" s="2"/>
      <c r="D41" s="2"/>
      <c r="E41" s="2"/>
      <c r="F41" s="2"/>
      <c r="G41" s="2"/>
    </row>
    <row r="42" spans="1:11" s="4" customFormat="1" x14ac:dyDescent="0.25">
      <c r="A42" s="3">
        <f>COUNTA(A4:A36)</f>
        <v>30</v>
      </c>
      <c r="B42" s="3">
        <f>COUNTA(F4:F36)</f>
        <v>30</v>
      </c>
      <c r="C42" s="3"/>
      <c r="D42" s="3"/>
      <c r="E42" s="3"/>
      <c r="F42" s="3"/>
      <c r="G42" s="3"/>
      <c r="I42" s="27"/>
      <c r="J42" s="27"/>
      <c r="K42" s="27"/>
    </row>
    <row r="43" spans="1:11" x14ac:dyDescent="0.25">
      <c r="A43" s="2"/>
      <c r="B43" s="2"/>
      <c r="C43" s="2"/>
      <c r="D43" s="2"/>
      <c r="E43" s="2"/>
      <c r="F43" s="2"/>
      <c r="G43" s="2"/>
    </row>
    <row r="45" spans="1:11" x14ac:dyDescent="0.25">
      <c r="A45" s="1" t="s">
        <v>23</v>
      </c>
      <c r="B45" s="1" t="s">
        <v>34</v>
      </c>
      <c r="C45" s="1" t="s">
        <v>22</v>
      </c>
      <c r="D45" s="1" t="s">
        <v>35</v>
      </c>
      <c r="E45" s="1" t="s">
        <v>36</v>
      </c>
      <c r="F45" s="1" t="s">
        <v>9</v>
      </c>
      <c r="G45" s="19" t="s">
        <v>7</v>
      </c>
      <c r="H45" s="14" t="s">
        <v>13</v>
      </c>
    </row>
    <row r="46" spans="1:11" x14ac:dyDescent="0.25">
      <c r="A46" s="2"/>
      <c r="B46" s="2"/>
      <c r="C46" s="2"/>
      <c r="D46" s="2"/>
      <c r="E46" s="2"/>
      <c r="F46" s="2"/>
      <c r="G46" s="2"/>
      <c r="H46" s="14"/>
    </row>
    <row r="47" spans="1:11" x14ac:dyDescent="0.25">
      <c r="A47" s="3">
        <f>COUNTIF(G4:G36,"6A")</f>
        <v>1</v>
      </c>
      <c r="B47" s="3">
        <f>COUNTIF(G4:G36,"6B")</f>
        <v>1</v>
      </c>
      <c r="C47" s="3">
        <f>COUNTIF(G4:G36,"6C")</f>
        <v>2</v>
      </c>
      <c r="D47" s="3">
        <f>COUNTIF(G4:G36,"6D")</f>
        <v>2</v>
      </c>
      <c r="E47" s="3">
        <f>COUNTIF(G4:G36,"6E")</f>
        <v>1</v>
      </c>
      <c r="F47" s="3">
        <f>COUNTIF(H4:H36,"ALL1")</f>
        <v>3</v>
      </c>
      <c r="G47" s="18">
        <f>COUNTIF(H4:H36,"ESP1")</f>
        <v>0</v>
      </c>
      <c r="H47" s="15"/>
    </row>
    <row r="48" spans="1:11" x14ac:dyDescent="0.25">
      <c r="A48" s="2"/>
      <c r="B48" s="2"/>
      <c r="C48" s="2"/>
      <c r="D48" s="2"/>
      <c r="E48" s="2"/>
      <c r="F48" s="2"/>
      <c r="G48" s="2"/>
      <c r="H48" s="14"/>
    </row>
    <row r="50" spans="1:10" x14ac:dyDescent="0.25">
      <c r="A50" s="20" t="s">
        <v>13</v>
      </c>
      <c r="D50" s="20" t="s">
        <v>27</v>
      </c>
      <c r="E50" s="20" t="s">
        <v>28</v>
      </c>
      <c r="F50" s="20" t="s">
        <v>9</v>
      </c>
      <c r="G50" s="20" t="s">
        <v>7</v>
      </c>
    </row>
    <row r="51" spans="1:10" x14ac:dyDescent="0.25">
      <c r="A51" s="20" t="s">
        <v>23</v>
      </c>
      <c r="D51" s="3">
        <f>COUNTIFS(G4:G36,"=6A",C4:C36,"=F")</f>
        <v>0</v>
      </c>
      <c r="E51" s="3">
        <f>COUNTIFS(G4:G36,"=6A",C4:C36,"=M")</f>
        <v>1</v>
      </c>
      <c r="F51" s="3">
        <f>COUNTIFS(G4:G36,"=6A",H4:H36,"=ALL1")</f>
        <v>0</v>
      </c>
      <c r="G51" s="3">
        <f>COUNTIFS(G4:G36,"=6A",H4:H36,"=ESP1")</f>
        <v>0</v>
      </c>
      <c r="H51" s="15"/>
      <c r="I51" s="28"/>
      <c r="J51" s="28"/>
    </row>
    <row r="52" spans="1:10" x14ac:dyDescent="0.25">
      <c r="A52" s="20" t="s">
        <v>34</v>
      </c>
      <c r="D52" s="3">
        <f>COUNTIFS(G4:G36,"=6B",C4:C36,"=F")</f>
        <v>1</v>
      </c>
      <c r="E52" s="3">
        <f>COUNTIFS(G4:G36,"=6B",C4:C36,"=M")</f>
        <v>0</v>
      </c>
      <c r="F52" s="3">
        <f>COUNTIFS(G4:G36,"=6B",H4:H36,"=ALL1")</f>
        <v>0</v>
      </c>
      <c r="G52" s="3">
        <f>COUNTIFS(G4:G36,"=6B",H4:H36,"=ESP1")</f>
        <v>0</v>
      </c>
      <c r="H52" s="15"/>
      <c r="I52" s="28"/>
      <c r="J52" s="28"/>
    </row>
    <row r="53" spans="1:10" x14ac:dyDescent="0.25">
      <c r="A53" s="20" t="s">
        <v>22</v>
      </c>
      <c r="D53" s="3">
        <f>COUNTIFS(G4:G36,"=6C",C4:C36,"=F")</f>
        <v>2</v>
      </c>
      <c r="E53" s="3">
        <f>COUNTIFS(G4:G36,"=6C",C4:C36,"=M")</f>
        <v>0</v>
      </c>
      <c r="F53" s="3">
        <f>COUNTIFS(G4:G36,"=6C",H4:H36,"=ALL1")</f>
        <v>0</v>
      </c>
      <c r="G53" s="3">
        <f>COUNTIFS(G4:G36,"=6C",H4:H36,"=ESP1")</f>
        <v>0</v>
      </c>
      <c r="H53" s="15"/>
      <c r="I53" s="28"/>
      <c r="J53" s="28"/>
    </row>
    <row r="54" spans="1:10" x14ac:dyDescent="0.25">
      <c r="A54" s="12" t="s">
        <v>35</v>
      </c>
      <c r="D54" s="3">
        <f>COUNTIFS(G4:G36,"=6D",C4:C36,"=F")</f>
        <v>0</v>
      </c>
      <c r="E54" s="3">
        <f>COUNTIFS(G4:G36,"=6D",C4:C36,"=M")</f>
        <v>2</v>
      </c>
      <c r="F54" s="3">
        <f>COUNTIFS(G4:G36,"=6D",H4:H36,"=ALL1")</f>
        <v>2</v>
      </c>
      <c r="G54" s="3">
        <f>COUNTIFS(G4:G36,"=6D",H4:H36,"=ESP1")</f>
        <v>0</v>
      </c>
      <c r="H54" s="15"/>
      <c r="I54" s="28"/>
      <c r="J54" s="28"/>
    </row>
    <row r="55" spans="1:10" x14ac:dyDescent="0.25">
      <c r="A55" s="12" t="s">
        <v>36</v>
      </c>
      <c r="D55" s="3">
        <f>COUNTIFS(G4:G36,"=6E",C4:C36,"=F")</f>
        <v>0</v>
      </c>
      <c r="E55" s="3">
        <f>COUNTIFS(G4:G36,"=6E",C4:C36,"=M")</f>
        <v>1</v>
      </c>
      <c r="F55" s="3">
        <f>COUNTIFS(G4:G36,"=6E",H4:H36,"=ALL1")</f>
        <v>1</v>
      </c>
      <c r="G55" s="3">
        <f>COUNTIFS(G4:G36,"=6E",H4:H36,"=ESP1")</f>
        <v>0</v>
      </c>
      <c r="H55" s="15"/>
      <c r="I55" s="28"/>
      <c r="J55" s="28"/>
    </row>
    <row r="56" spans="1:10" x14ac:dyDescent="0.25">
      <c r="A56" s="12" t="s">
        <v>29</v>
      </c>
      <c r="D56" s="3">
        <f>COUNTIFS(G4:G36,"=RD",C4:C36,"=F")</f>
        <v>0</v>
      </c>
      <c r="E56" s="3">
        <f>COUNTIFS(G4:G36,"=RD",C4:C36,"=M")</f>
        <v>0</v>
      </c>
      <c r="F56" s="16"/>
      <c r="G56" s="17"/>
      <c r="H56" s="14"/>
      <c r="I56" s="29"/>
      <c r="J56" s="29"/>
    </row>
    <row r="57" spans="1:10" x14ac:dyDescent="0.25">
      <c r="A57" s="12" t="s">
        <v>30</v>
      </c>
      <c r="D57" s="3">
        <f>COUNTIFS(G4:G36,"=NR",C4:C36,"=F")</f>
        <v>0</v>
      </c>
      <c r="E57" s="3">
        <f>COUNTIFS(G4:G36,"=NR",C4:C36,"=M")</f>
        <v>0</v>
      </c>
      <c r="F57" s="16"/>
      <c r="G57" s="17"/>
      <c r="H57" s="14"/>
      <c r="I57" s="29"/>
      <c r="J57" s="29"/>
    </row>
    <row r="59" spans="1:10" x14ac:dyDescent="0.25">
      <c r="A59" s="20" t="s">
        <v>16</v>
      </c>
      <c r="D59" s="20">
        <f>SUM(D51:D58)</f>
        <v>3</v>
      </c>
      <c r="E59" s="20">
        <f>SUM(E51:E58)</f>
        <v>4</v>
      </c>
      <c r="F59" s="20">
        <f t="shared" ref="F59" si="0">SUM(F51:F58)</f>
        <v>3</v>
      </c>
    </row>
  </sheetData>
  <dataValidations count="2">
    <dataValidation type="list" allowBlank="1" showInputMessage="1" showErrorMessage="1" sqref="G4:G33">
      <formula1>CLASSE</formula1>
    </dataValidation>
    <dataValidation type="list" allowBlank="1" showInputMessage="1" showErrorMessage="1" sqref="H4:H33">
      <formula1>OPTION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3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16.7109375" style="20" customWidth="1"/>
    <col min="2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1" width="11.42578125" style="26"/>
    <col min="12" max="16384" width="11.42578125" style="20"/>
  </cols>
  <sheetData>
    <row r="1" spans="1:8" ht="20.25" x14ac:dyDescent="0.3">
      <c r="A1" s="5" t="s">
        <v>37</v>
      </c>
      <c r="G1" s="20" t="s">
        <v>13</v>
      </c>
    </row>
    <row r="3" spans="1:8" x14ac:dyDescent="0.25">
      <c r="A3" s="20" t="s">
        <v>0</v>
      </c>
      <c r="B3" s="20" t="s">
        <v>1</v>
      </c>
      <c r="C3" s="20" t="s">
        <v>2</v>
      </c>
      <c r="D3" s="20" t="s">
        <v>11</v>
      </c>
      <c r="E3" s="20" t="s">
        <v>12</v>
      </c>
      <c r="F3" s="20" t="s">
        <v>3</v>
      </c>
      <c r="G3" s="20" t="s">
        <v>14</v>
      </c>
      <c r="H3" s="20" t="s">
        <v>31</v>
      </c>
    </row>
    <row r="4" spans="1:8" x14ac:dyDescent="0.25">
      <c r="A4" s="39" t="s">
        <v>44</v>
      </c>
      <c r="B4" s="39" t="s">
        <v>43</v>
      </c>
      <c r="C4" s="31"/>
      <c r="D4" s="32"/>
      <c r="E4" s="31"/>
      <c r="F4" s="24"/>
      <c r="G4" s="9" t="s">
        <v>22</v>
      </c>
      <c r="H4" s="9"/>
    </row>
    <row r="5" spans="1:8" ht="15" customHeight="1" x14ac:dyDescent="0.25">
      <c r="A5" s="39" t="s">
        <v>44</v>
      </c>
      <c r="B5" s="39" t="s">
        <v>43</v>
      </c>
      <c r="C5" s="31"/>
      <c r="D5" s="32"/>
      <c r="E5" s="31"/>
      <c r="F5" s="24"/>
      <c r="G5" s="9" t="s">
        <v>35</v>
      </c>
      <c r="H5" s="9"/>
    </row>
    <row r="6" spans="1:8" ht="15" customHeight="1" x14ac:dyDescent="0.25">
      <c r="A6" s="39" t="s">
        <v>44</v>
      </c>
      <c r="B6" s="39" t="s">
        <v>43</v>
      </c>
      <c r="C6" s="31"/>
      <c r="D6" s="32"/>
      <c r="E6" s="31"/>
      <c r="F6" s="24"/>
      <c r="G6" s="9" t="s">
        <v>36</v>
      </c>
      <c r="H6" s="9" t="s">
        <v>9</v>
      </c>
    </row>
    <row r="7" spans="1:8" ht="15" customHeight="1" x14ac:dyDescent="0.25">
      <c r="A7" s="39" t="s">
        <v>44</v>
      </c>
      <c r="B7" s="39" t="s">
        <v>43</v>
      </c>
      <c r="C7" s="31"/>
      <c r="D7" s="32"/>
      <c r="E7" s="31"/>
      <c r="F7" s="24"/>
      <c r="G7" s="9" t="s">
        <v>36</v>
      </c>
      <c r="H7" s="9" t="s">
        <v>7</v>
      </c>
    </row>
    <row r="8" spans="1:8" ht="15" customHeight="1" x14ac:dyDescent="0.25">
      <c r="A8" s="39" t="s">
        <v>44</v>
      </c>
      <c r="B8" s="39" t="s">
        <v>43</v>
      </c>
      <c r="C8" s="31"/>
      <c r="D8" s="32"/>
      <c r="E8" s="31"/>
      <c r="F8" s="24"/>
      <c r="G8" s="9" t="s">
        <v>23</v>
      </c>
      <c r="H8" s="9"/>
    </row>
    <row r="9" spans="1:8" ht="15" customHeight="1" x14ac:dyDescent="0.25">
      <c r="A9" s="39" t="s">
        <v>44</v>
      </c>
      <c r="B9" s="39" t="s">
        <v>43</v>
      </c>
      <c r="C9" s="31"/>
      <c r="D9" s="32"/>
      <c r="E9" s="31"/>
      <c r="F9" s="24"/>
      <c r="G9" s="9" t="s">
        <v>34</v>
      </c>
      <c r="H9" s="9"/>
    </row>
    <row r="10" spans="1:8" ht="15" customHeight="1" x14ac:dyDescent="0.25">
      <c r="A10" s="39" t="s">
        <v>44</v>
      </c>
      <c r="B10" s="39" t="s">
        <v>43</v>
      </c>
      <c r="C10" s="31"/>
      <c r="D10" s="32"/>
      <c r="E10" s="31"/>
      <c r="F10" s="24"/>
      <c r="G10" s="9"/>
      <c r="H10" s="9"/>
    </row>
    <row r="11" spans="1:8" ht="15" customHeight="1" x14ac:dyDescent="0.25">
      <c r="A11" s="39" t="s">
        <v>44</v>
      </c>
      <c r="B11" s="39" t="s">
        <v>43</v>
      </c>
      <c r="C11" s="31"/>
      <c r="D11" s="32"/>
      <c r="E11" s="31"/>
      <c r="F11" s="24"/>
      <c r="G11" s="9"/>
      <c r="H11" s="9"/>
    </row>
    <row r="12" spans="1:8" ht="15" customHeight="1" x14ac:dyDescent="0.25">
      <c r="A12" s="39" t="s">
        <v>44</v>
      </c>
      <c r="B12" s="39" t="s">
        <v>43</v>
      </c>
      <c r="C12" s="31"/>
      <c r="D12" s="32"/>
      <c r="E12" s="31"/>
      <c r="F12" s="24"/>
      <c r="G12" s="9"/>
      <c r="H12" s="9"/>
    </row>
    <row r="13" spans="1:8" ht="15" customHeight="1" x14ac:dyDescent="0.25">
      <c r="A13" s="39" t="s">
        <v>44</v>
      </c>
      <c r="B13" s="39" t="s">
        <v>43</v>
      </c>
      <c r="C13" s="31"/>
      <c r="D13" s="32"/>
      <c r="E13" s="31"/>
      <c r="F13" s="24"/>
      <c r="G13" s="9"/>
      <c r="H13" s="9"/>
    </row>
    <row r="14" spans="1:8" ht="15" customHeight="1" x14ac:dyDescent="0.25">
      <c r="A14" s="39" t="s">
        <v>44</v>
      </c>
      <c r="B14" s="39" t="s">
        <v>43</v>
      </c>
      <c r="C14" s="31"/>
      <c r="D14" s="32"/>
      <c r="E14" s="31"/>
      <c r="F14" s="24"/>
      <c r="G14" s="9"/>
      <c r="H14" s="9"/>
    </row>
    <row r="15" spans="1:8" ht="15" customHeight="1" x14ac:dyDescent="0.25">
      <c r="A15" s="39" t="s">
        <v>44</v>
      </c>
      <c r="B15" s="39" t="s">
        <v>43</v>
      </c>
      <c r="C15" s="31"/>
      <c r="D15" s="32"/>
      <c r="E15" s="31"/>
      <c r="F15" s="24"/>
      <c r="G15" s="9"/>
      <c r="H15" s="9"/>
    </row>
    <row r="16" spans="1:8" ht="15" customHeight="1" x14ac:dyDescent="0.25">
      <c r="A16" s="39" t="s">
        <v>44</v>
      </c>
      <c r="B16" s="39" t="s">
        <v>43</v>
      </c>
      <c r="C16" s="31"/>
      <c r="D16" s="32"/>
      <c r="E16" s="31"/>
      <c r="F16" s="24"/>
      <c r="G16" s="9"/>
      <c r="H16" s="9"/>
    </row>
    <row r="17" spans="1:8" ht="15" customHeight="1" x14ac:dyDescent="0.25">
      <c r="A17" s="39" t="s">
        <v>44</v>
      </c>
      <c r="B17" s="39" t="s">
        <v>43</v>
      </c>
      <c r="C17" s="31"/>
      <c r="D17" s="32"/>
      <c r="E17" s="31"/>
      <c r="F17" s="24"/>
      <c r="G17" s="9"/>
      <c r="H17" s="9"/>
    </row>
    <row r="18" spans="1:8" ht="15" customHeight="1" x14ac:dyDescent="0.25">
      <c r="A18" s="39" t="s">
        <v>44</v>
      </c>
      <c r="B18" s="39" t="s">
        <v>43</v>
      </c>
      <c r="C18" s="31"/>
      <c r="D18" s="32"/>
      <c r="E18" s="31"/>
      <c r="F18" s="24"/>
      <c r="G18" s="9"/>
      <c r="H18" s="9"/>
    </row>
    <row r="19" spans="1:8" ht="15" customHeight="1" x14ac:dyDescent="0.25">
      <c r="A19" s="39" t="s">
        <v>44</v>
      </c>
      <c r="B19" s="39" t="s">
        <v>43</v>
      </c>
      <c r="C19" s="31"/>
      <c r="D19" s="32"/>
      <c r="E19" s="31"/>
      <c r="F19" s="24"/>
      <c r="G19" s="9"/>
      <c r="H19" s="9"/>
    </row>
    <row r="20" spans="1:8" ht="15" customHeight="1" x14ac:dyDescent="0.25">
      <c r="A20" s="39" t="s">
        <v>44</v>
      </c>
      <c r="B20" s="39" t="s">
        <v>43</v>
      </c>
      <c r="C20" s="31"/>
      <c r="D20" s="32"/>
      <c r="E20" s="31"/>
      <c r="F20" s="24"/>
      <c r="G20" s="9"/>
      <c r="H20" s="9"/>
    </row>
    <row r="21" spans="1:8" ht="15" customHeight="1" x14ac:dyDescent="0.25">
      <c r="A21" s="39" t="s">
        <v>44</v>
      </c>
      <c r="B21" s="39" t="s">
        <v>43</v>
      </c>
      <c r="C21" s="31"/>
      <c r="D21" s="32"/>
      <c r="E21" s="31"/>
      <c r="F21" s="24"/>
      <c r="G21" s="9"/>
      <c r="H21" s="9"/>
    </row>
    <row r="22" spans="1:8" ht="15" customHeight="1" x14ac:dyDescent="0.25">
      <c r="A22" s="39" t="s">
        <v>44</v>
      </c>
      <c r="B22" s="39" t="s">
        <v>43</v>
      </c>
      <c r="C22" s="31"/>
      <c r="D22" s="32"/>
      <c r="E22" s="31"/>
      <c r="F22" s="24"/>
      <c r="G22" s="9"/>
      <c r="H22" s="9"/>
    </row>
    <row r="23" spans="1:8" ht="15" customHeight="1" x14ac:dyDescent="0.25">
      <c r="A23" s="31"/>
      <c r="B23" s="31"/>
      <c r="C23" s="31"/>
      <c r="D23" s="32"/>
      <c r="E23" s="31"/>
      <c r="F23" s="24"/>
      <c r="G23" s="9"/>
      <c r="H23" s="9"/>
    </row>
    <row r="24" spans="1:8" ht="15" customHeight="1" x14ac:dyDescent="0.25">
      <c r="A24" s="31"/>
      <c r="B24" s="31"/>
      <c r="C24" s="31"/>
      <c r="D24" s="32"/>
      <c r="E24" s="31"/>
      <c r="F24" s="24"/>
      <c r="G24" s="9"/>
      <c r="H24" s="9"/>
    </row>
    <row r="25" spans="1:8" ht="15" customHeight="1" x14ac:dyDescent="0.25">
      <c r="A25" s="31"/>
      <c r="B25" s="31"/>
      <c r="C25" s="31"/>
      <c r="D25" s="32"/>
      <c r="E25" s="31"/>
      <c r="F25" s="24"/>
      <c r="G25" s="9"/>
      <c r="H25" s="9"/>
    </row>
    <row r="26" spans="1:8" ht="15" customHeight="1" x14ac:dyDescent="0.25">
      <c r="A26" s="31"/>
      <c r="B26" s="31"/>
      <c r="C26" s="31"/>
      <c r="D26" s="32"/>
      <c r="E26" s="31"/>
      <c r="F26" s="24"/>
      <c r="G26" s="9"/>
      <c r="H26" s="9"/>
    </row>
    <row r="27" spans="1:8" ht="15" customHeight="1" x14ac:dyDescent="0.25">
      <c r="A27" s="31"/>
      <c r="B27" s="31"/>
      <c r="C27" s="31"/>
      <c r="D27" s="32"/>
      <c r="E27" s="31"/>
      <c r="F27" s="24"/>
      <c r="G27" s="9"/>
      <c r="H27" s="9"/>
    </row>
    <row r="28" spans="1:8" ht="15" customHeight="1" x14ac:dyDescent="0.25">
      <c r="A28" s="31"/>
      <c r="B28" s="31"/>
      <c r="C28" s="31"/>
      <c r="D28" s="32"/>
      <c r="E28" s="31"/>
      <c r="F28" s="24"/>
      <c r="G28" s="9"/>
      <c r="H28" s="9"/>
    </row>
    <row r="29" spans="1:8" ht="15" customHeight="1" x14ac:dyDescent="0.25">
      <c r="A29" s="31"/>
      <c r="B29" s="31"/>
      <c r="C29" s="31"/>
      <c r="D29" s="32"/>
      <c r="E29" s="31"/>
      <c r="F29" s="24"/>
      <c r="G29" s="9"/>
      <c r="H29" s="9"/>
    </row>
    <row r="30" spans="1:8" ht="15" customHeight="1" x14ac:dyDescent="0.25">
      <c r="A30" s="31"/>
      <c r="B30" s="31"/>
      <c r="C30" s="31"/>
      <c r="D30" s="32"/>
      <c r="E30" s="31"/>
      <c r="F30" s="24"/>
      <c r="G30" s="9"/>
      <c r="H30" s="9"/>
    </row>
    <row r="31" spans="1:8" ht="15" customHeight="1" x14ac:dyDescent="0.25">
      <c r="A31" s="31"/>
      <c r="B31" s="31"/>
      <c r="C31" s="31"/>
      <c r="D31" s="32"/>
      <c r="E31" s="31"/>
      <c r="F31" s="24"/>
      <c r="G31" s="9"/>
      <c r="H31" s="9"/>
    </row>
    <row r="32" spans="1:8" ht="15" customHeight="1" x14ac:dyDescent="0.25">
      <c r="A32" s="31"/>
      <c r="B32" s="31"/>
      <c r="C32" s="31"/>
      <c r="D32" s="32"/>
      <c r="E32" s="31"/>
      <c r="F32" s="24"/>
      <c r="G32" s="9"/>
      <c r="H32" s="9"/>
    </row>
    <row r="33" spans="1:8" ht="15" customHeight="1" x14ac:dyDescent="0.25">
      <c r="A33" s="31"/>
      <c r="B33" s="31"/>
      <c r="C33" s="31"/>
      <c r="D33" s="32"/>
      <c r="E33" s="31"/>
      <c r="F33" s="24"/>
      <c r="G33" s="9"/>
      <c r="H33" s="9"/>
    </row>
    <row r="34" spans="1:8" ht="15" customHeight="1" x14ac:dyDescent="0.25">
      <c r="A34" s="31"/>
      <c r="B34" s="31"/>
      <c r="C34" s="31"/>
      <c r="D34" s="32"/>
      <c r="E34" s="31"/>
      <c r="F34" s="24"/>
      <c r="G34" s="9"/>
      <c r="H34" s="9"/>
    </row>
    <row r="35" spans="1:8" ht="15" customHeight="1" x14ac:dyDescent="0.25">
      <c r="A35" s="31"/>
      <c r="B35" s="31"/>
      <c r="C35" s="31"/>
      <c r="D35" s="32"/>
      <c r="E35" s="31"/>
      <c r="F35" s="24"/>
      <c r="G35" s="9"/>
      <c r="H35" s="9"/>
    </row>
    <row r="36" spans="1:8" ht="15" customHeight="1" x14ac:dyDescent="0.25">
      <c r="A36" s="31"/>
      <c r="B36" s="31"/>
      <c r="C36" s="31"/>
      <c r="D36" s="32"/>
      <c r="E36" s="31"/>
      <c r="F36" s="24"/>
      <c r="G36" s="9"/>
      <c r="H36" s="9"/>
    </row>
    <row r="37" spans="1:8" ht="15" customHeight="1" x14ac:dyDescent="0.25">
      <c r="A37" s="31"/>
      <c r="B37" s="31"/>
      <c r="C37" s="31"/>
      <c r="D37" s="32"/>
      <c r="E37" s="31"/>
      <c r="F37" s="24"/>
      <c r="G37" s="9"/>
      <c r="H37" s="9"/>
    </row>
    <row r="38" spans="1:8" ht="15" customHeight="1" x14ac:dyDescent="0.25">
      <c r="A38" s="31"/>
      <c r="B38" s="31"/>
      <c r="C38" s="31"/>
      <c r="D38" s="32"/>
      <c r="E38" s="31"/>
      <c r="F38" s="24"/>
      <c r="G38" s="9"/>
      <c r="H38" s="9"/>
    </row>
    <row r="39" spans="1:8" ht="15" customHeight="1" x14ac:dyDescent="0.25">
      <c r="A39" s="31"/>
      <c r="B39" s="31"/>
      <c r="C39" s="31"/>
      <c r="D39" s="32"/>
      <c r="E39" s="31"/>
      <c r="F39" s="24"/>
      <c r="G39" s="9"/>
      <c r="H39" s="9"/>
    </row>
    <row r="40" spans="1:8" ht="15" customHeight="1" x14ac:dyDescent="0.25">
      <c r="A40" s="31"/>
      <c r="B40" s="31"/>
      <c r="C40" s="31"/>
      <c r="D40" s="32"/>
      <c r="E40" s="31"/>
      <c r="F40" s="24"/>
      <c r="G40" s="9"/>
      <c r="H40" s="9"/>
    </row>
    <row r="41" spans="1:8" ht="15" customHeight="1" x14ac:dyDescent="0.25">
      <c r="A41" s="31"/>
      <c r="B41" s="31"/>
      <c r="C41" s="31"/>
      <c r="D41" s="32"/>
      <c r="E41" s="31"/>
      <c r="F41" s="24"/>
      <c r="G41" s="9"/>
      <c r="H41" s="9"/>
    </row>
    <row r="42" spans="1:8" ht="15" customHeight="1" x14ac:dyDescent="0.25">
      <c r="A42" s="31"/>
      <c r="B42" s="31"/>
      <c r="C42" s="31"/>
      <c r="D42" s="32"/>
      <c r="E42" s="31"/>
      <c r="F42" s="24"/>
      <c r="G42" s="9"/>
      <c r="H42" s="9"/>
    </row>
    <row r="43" spans="1:8" ht="15" customHeight="1" x14ac:dyDescent="0.25">
      <c r="A43" s="31"/>
      <c r="B43" s="31"/>
      <c r="C43" s="31"/>
      <c r="D43" s="32"/>
      <c r="E43" s="31"/>
      <c r="F43" s="24"/>
      <c r="G43" s="9"/>
      <c r="H43" s="9"/>
    </row>
    <row r="44" spans="1:8" ht="15" customHeight="1" x14ac:dyDescent="0.25">
      <c r="A44" s="31"/>
      <c r="B44" s="31"/>
      <c r="C44" s="31"/>
      <c r="D44" s="32"/>
      <c r="E44" s="31"/>
      <c r="F44" s="24"/>
      <c r="G44" s="9"/>
      <c r="H44" s="9"/>
    </row>
    <row r="45" spans="1:8" ht="15" customHeight="1" x14ac:dyDescent="0.25">
      <c r="A45" s="31"/>
      <c r="B45" s="31"/>
      <c r="C45" s="31"/>
      <c r="D45" s="32"/>
      <c r="E45" s="31"/>
      <c r="F45" s="24"/>
      <c r="G45" s="9"/>
      <c r="H45" s="9"/>
    </row>
    <row r="46" spans="1:8" ht="15" customHeight="1" x14ac:dyDescent="0.25">
      <c r="A46" s="31"/>
      <c r="B46" s="31"/>
      <c r="C46" s="31"/>
      <c r="D46" s="32"/>
      <c r="E46" s="31"/>
      <c r="F46" s="24"/>
      <c r="G46" s="9"/>
      <c r="H46" s="9"/>
    </row>
    <row r="47" spans="1:8" ht="15" customHeight="1" x14ac:dyDescent="0.25">
      <c r="A47" s="31"/>
      <c r="B47" s="31"/>
      <c r="C47" s="31"/>
      <c r="D47" s="32"/>
      <c r="E47" s="31"/>
      <c r="F47" s="24"/>
      <c r="G47" s="9"/>
      <c r="H47" s="9"/>
    </row>
    <row r="48" spans="1:8" ht="15" customHeight="1" x14ac:dyDescent="0.25">
      <c r="A48" s="31"/>
      <c r="B48" s="31"/>
      <c r="C48" s="31"/>
      <c r="D48" s="32"/>
      <c r="E48" s="31"/>
      <c r="F48" s="24"/>
      <c r="G48" s="9"/>
      <c r="H48" s="9"/>
    </row>
    <row r="49" spans="1:8" ht="15" customHeight="1" x14ac:dyDescent="0.25">
      <c r="A49" s="31"/>
      <c r="B49" s="31"/>
      <c r="C49" s="31"/>
      <c r="D49" s="32"/>
      <c r="E49" s="31"/>
      <c r="F49" s="24"/>
      <c r="G49" s="9"/>
      <c r="H49" s="9"/>
    </row>
    <row r="50" spans="1:8" ht="15" customHeight="1" x14ac:dyDescent="0.25">
      <c r="A50" s="31"/>
      <c r="B50" s="31"/>
      <c r="C50" s="31"/>
      <c r="D50" s="32"/>
      <c r="E50" s="31"/>
      <c r="F50" s="24"/>
      <c r="G50" s="9"/>
      <c r="H50" s="9"/>
    </row>
    <row r="51" spans="1:8" ht="15" customHeight="1" x14ac:dyDescent="0.25">
      <c r="A51" s="31"/>
      <c r="B51" s="31"/>
      <c r="C51" s="31"/>
      <c r="D51" s="32"/>
      <c r="E51" s="31"/>
      <c r="F51" s="24"/>
      <c r="G51" s="9"/>
      <c r="H51" s="9"/>
    </row>
    <row r="52" spans="1:8" ht="15" customHeight="1" x14ac:dyDescent="0.25">
      <c r="A52" s="31"/>
      <c r="B52" s="31"/>
      <c r="C52" s="31"/>
      <c r="D52" s="32"/>
      <c r="E52" s="31"/>
      <c r="F52" s="24"/>
      <c r="G52" s="9"/>
      <c r="H52" s="9"/>
    </row>
    <row r="53" spans="1:8" ht="15" customHeight="1" x14ac:dyDescent="0.25">
      <c r="A53" s="31"/>
      <c r="B53" s="31"/>
      <c r="C53" s="31"/>
      <c r="D53" s="32"/>
      <c r="E53" s="31"/>
      <c r="F53" s="24"/>
      <c r="G53" s="9"/>
      <c r="H53" s="9"/>
    </row>
    <row r="54" spans="1:8" ht="15" customHeight="1" x14ac:dyDescent="0.25">
      <c r="A54" s="31"/>
      <c r="B54" s="31"/>
      <c r="C54" s="31"/>
      <c r="D54" s="32"/>
      <c r="E54" s="31"/>
      <c r="F54" s="24"/>
      <c r="G54" s="9"/>
      <c r="H54" s="9"/>
    </row>
    <row r="55" spans="1:8" ht="15" customHeight="1" x14ac:dyDescent="0.25">
      <c r="A55" s="31"/>
      <c r="B55" s="31"/>
      <c r="C55" s="31"/>
      <c r="D55" s="32"/>
      <c r="E55" s="31"/>
      <c r="F55" s="24"/>
      <c r="G55" s="9"/>
      <c r="H55" s="9"/>
    </row>
    <row r="56" spans="1:8" ht="15" customHeight="1" x14ac:dyDescent="0.25">
      <c r="A56" s="31"/>
      <c r="B56" s="31"/>
      <c r="C56" s="31"/>
      <c r="D56" s="32"/>
      <c r="E56" s="31"/>
      <c r="F56" s="24"/>
      <c r="G56" s="9"/>
      <c r="H56" s="9"/>
    </row>
    <row r="57" spans="1:8" ht="15" customHeight="1" x14ac:dyDescent="0.25">
      <c r="A57" s="31"/>
      <c r="B57" s="31"/>
      <c r="C57" s="31"/>
      <c r="D57" s="32"/>
      <c r="E57" s="31"/>
      <c r="F57" s="24"/>
      <c r="G57" s="9"/>
      <c r="H57" s="9"/>
    </row>
    <row r="58" spans="1:8" ht="15" customHeight="1" x14ac:dyDescent="0.25">
      <c r="A58" s="31"/>
      <c r="B58" s="31"/>
      <c r="C58" s="31"/>
      <c r="D58" s="32"/>
      <c r="E58" s="31"/>
      <c r="F58" s="24"/>
      <c r="G58" s="9"/>
      <c r="H58" s="9"/>
    </row>
    <row r="59" spans="1:8" ht="15" customHeight="1" x14ac:dyDescent="0.25">
      <c r="A59" s="31"/>
      <c r="B59" s="31"/>
      <c r="C59" s="31"/>
      <c r="D59" s="32"/>
      <c r="E59" s="31"/>
      <c r="F59" s="24"/>
      <c r="G59" s="9"/>
      <c r="H59" s="9"/>
    </row>
    <row r="60" spans="1:8" ht="15" customHeight="1" x14ac:dyDescent="0.25">
      <c r="A60" s="31"/>
      <c r="B60" s="31"/>
      <c r="C60" s="31"/>
      <c r="D60" s="32"/>
      <c r="E60" s="31"/>
      <c r="F60" s="24"/>
      <c r="G60" s="9"/>
      <c r="H60" s="9"/>
    </row>
    <row r="61" spans="1:8" ht="15" customHeight="1" x14ac:dyDescent="0.25">
      <c r="A61" s="31"/>
      <c r="B61" s="31"/>
      <c r="C61" s="31"/>
      <c r="D61" s="32"/>
      <c r="E61" s="31"/>
      <c r="F61" s="24"/>
      <c r="G61" s="9"/>
      <c r="H61" s="9"/>
    </row>
    <row r="62" spans="1:8" ht="15" customHeight="1" x14ac:dyDescent="0.25">
      <c r="A62" s="31"/>
      <c r="B62" s="31"/>
      <c r="C62" s="31"/>
      <c r="D62" s="32"/>
      <c r="E62" s="31"/>
      <c r="F62" s="24"/>
      <c r="G62" s="9"/>
      <c r="H62" s="9"/>
    </row>
    <row r="63" spans="1:8" ht="15" customHeight="1" x14ac:dyDescent="0.25">
      <c r="A63" s="31"/>
      <c r="B63" s="31"/>
      <c r="C63" s="31"/>
      <c r="D63" s="32"/>
      <c r="E63" s="31"/>
      <c r="F63" s="24"/>
      <c r="G63" s="9"/>
      <c r="H63" s="9"/>
    </row>
    <row r="64" spans="1:8" ht="15" customHeight="1" x14ac:dyDescent="0.25">
      <c r="A64" s="31"/>
      <c r="B64" s="31"/>
      <c r="C64" s="31"/>
      <c r="D64" s="32"/>
      <c r="E64" s="31"/>
      <c r="F64" s="24"/>
      <c r="G64" s="9"/>
      <c r="H64" s="9"/>
    </row>
    <row r="65" spans="1:8" ht="15" customHeight="1" x14ac:dyDescent="0.25">
      <c r="A65" s="31"/>
      <c r="B65" s="31"/>
      <c r="C65" s="31"/>
      <c r="D65" s="32"/>
      <c r="E65" s="31"/>
      <c r="F65" s="24"/>
      <c r="G65" s="9"/>
      <c r="H65" s="9"/>
    </row>
    <row r="66" spans="1:8" ht="15" customHeight="1" x14ac:dyDescent="0.25">
      <c r="A66" s="31"/>
      <c r="B66" s="31"/>
      <c r="C66" s="31"/>
      <c r="D66" s="32"/>
      <c r="E66" s="31"/>
      <c r="F66" s="24"/>
      <c r="G66" s="9"/>
      <c r="H66" s="9"/>
    </row>
    <row r="67" spans="1:8" ht="15" customHeight="1" x14ac:dyDescent="0.25">
      <c r="A67" s="31"/>
      <c r="B67" s="31"/>
      <c r="C67" s="31"/>
      <c r="D67" s="32"/>
      <c r="E67" s="31"/>
      <c r="F67" s="24"/>
      <c r="G67" s="9"/>
      <c r="H67" s="9"/>
    </row>
    <row r="68" spans="1:8" ht="15" customHeight="1" x14ac:dyDescent="0.25">
      <c r="A68" s="31"/>
      <c r="B68" s="31"/>
      <c r="C68" s="31"/>
      <c r="D68" s="32"/>
      <c r="E68" s="31"/>
      <c r="F68" s="24"/>
      <c r="G68" s="9"/>
      <c r="H68" s="9"/>
    </row>
    <row r="69" spans="1:8" ht="15" customHeight="1" x14ac:dyDescent="0.25">
      <c r="A69" s="31"/>
      <c r="B69" s="31"/>
      <c r="C69" s="31"/>
      <c r="D69" s="32"/>
      <c r="E69" s="31"/>
      <c r="F69" s="24"/>
      <c r="G69" s="9"/>
      <c r="H69" s="9"/>
    </row>
    <row r="70" spans="1:8" ht="15" customHeight="1" x14ac:dyDescent="0.25">
      <c r="A70" s="31"/>
      <c r="B70" s="31"/>
      <c r="C70" s="31"/>
      <c r="D70" s="32"/>
      <c r="E70" s="31"/>
      <c r="F70" s="24"/>
      <c r="G70" s="9"/>
      <c r="H70" s="9"/>
    </row>
    <row r="71" spans="1:8" ht="15" customHeight="1" x14ac:dyDescent="0.25">
      <c r="A71" s="31"/>
      <c r="B71" s="31"/>
      <c r="C71" s="31"/>
      <c r="D71" s="32"/>
      <c r="E71" s="31"/>
      <c r="F71" s="24"/>
      <c r="G71" s="9"/>
      <c r="H71" s="9"/>
    </row>
    <row r="72" spans="1:8" ht="15" customHeight="1" x14ac:dyDescent="0.25">
      <c r="A72" s="31"/>
      <c r="B72" s="31"/>
      <c r="C72" s="31"/>
      <c r="D72" s="32"/>
      <c r="E72" s="31"/>
      <c r="F72" s="24"/>
      <c r="G72" s="9"/>
      <c r="H72" s="9"/>
    </row>
    <row r="73" spans="1:8" ht="15" customHeight="1" x14ac:dyDescent="0.25">
      <c r="A73" s="31"/>
      <c r="B73" s="31"/>
      <c r="C73" s="31"/>
      <c r="D73" s="32"/>
      <c r="E73" s="31"/>
      <c r="F73" s="24"/>
      <c r="G73" s="9"/>
      <c r="H73" s="9"/>
    </row>
    <row r="74" spans="1:8" ht="15" customHeight="1" x14ac:dyDescent="0.25">
      <c r="A74" s="31"/>
      <c r="B74" s="31"/>
      <c r="C74" s="31"/>
      <c r="D74" s="32"/>
      <c r="E74" s="31"/>
      <c r="F74" s="24"/>
      <c r="G74" s="9"/>
      <c r="H74" s="9"/>
    </row>
    <row r="75" spans="1:8" ht="15" customHeight="1" x14ac:dyDescent="0.25">
      <c r="A75" s="31"/>
      <c r="B75" s="31"/>
      <c r="C75" s="31"/>
      <c r="D75" s="32"/>
      <c r="E75" s="31"/>
      <c r="F75" s="24"/>
      <c r="G75" s="9"/>
      <c r="H75" s="9"/>
    </row>
    <row r="76" spans="1:8" ht="15" customHeight="1" x14ac:dyDescent="0.25">
      <c r="A76" s="31"/>
      <c r="B76" s="31"/>
      <c r="C76" s="31"/>
      <c r="D76" s="32"/>
      <c r="E76" s="31"/>
      <c r="F76" s="24"/>
      <c r="G76" s="9"/>
      <c r="H76" s="9"/>
    </row>
    <row r="77" spans="1:8" ht="15" customHeight="1" x14ac:dyDescent="0.25">
      <c r="A77" s="31"/>
      <c r="B77" s="31"/>
      <c r="C77" s="31"/>
      <c r="D77" s="32"/>
      <c r="E77" s="31"/>
      <c r="F77" s="24"/>
      <c r="G77" s="9"/>
      <c r="H77" s="9"/>
    </row>
    <row r="78" spans="1:8" ht="15" customHeight="1" x14ac:dyDescent="0.25">
      <c r="A78" s="31"/>
      <c r="B78" s="31"/>
      <c r="C78" s="31"/>
      <c r="D78" s="32"/>
      <c r="E78" s="31"/>
      <c r="F78" s="24"/>
      <c r="G78" s="9"/>
      <c r="H78" s="9"/>
    </row>
    <row r="79" spans="1:8" ht="15" customHeight="1" x14ac:dyDescent="0.25">
      <c r="A79" s="31"/>
      <c r="B79" s="31"/>
      <c r="C79" s="31"/>
      <c r="D79" s="32"/>
      <c r="E79" s="31"/>
      <c r="F79" s="24"/>
      <c r="G79" s="9"/>
      <c r="H79" s="9"/>
    </row>
    <row r="80" spans="1:8" ht="15" customHeight="1" x14ac:dyDescent="0.25">
      <c r="A80" s="31"/>
      <c r="B80" s="31"/>
      <c r="C80" s="31"/>
      <c r="D80" s="32"/>
      <c r="E80" s="31"/>
      <c r="F80" s="24"/>
      <c r="G80" s="9"/>
      <c r="H80" s="9"/>
    </row>
    <row r="81" spans="1:11" ht="15" customHeight="1" x14ac:dyDescent="0.25">
      <c r="A81" s="31"/>
      <c r="B81" s="31"/>
      <c r="C81" s="31"/>
      <c r="D81" s="32"/>
      <c r="E81" s="31"/>
      <c r="F81" s="24"/>
      <c r="G81" s="9"/>
      <c r="H81" s="9"/>
    </row>
    <row r="82" spans="1:11" ht="15" customHeight="1" x14ac:dyDescent="0.25">
      <c r="A82" s="31"/>
      <c r="B82" s="31"/>
      <c r="C82" s="31"/>
      <c r="D82" s="32"/>
      <c r="E82" s="31"/>
      <c r="F82" s="24"/>
      <c r="G82" s="9"/>
      <c r="H82" s="9"/>
    </row>
    <row r="83" spans="1:11" ht="15" customHeight="1" x14ac:dyDescent="0.25">
      <c r="A83" s="31"/>
      <c r="B83" s="31"/>
      <c r="C83" s="31"/>
      <c r="D83" s="32"/>
      <c r="E83" s="31"/>
      <c r="F83" s="24"/>
      <c r="G83" s="9"/>
      <c r="H83" s="9"/>
    </row>
    <row r="84" spans="1:11" ht="15" customHeight="1" x14ac:dyDescent="0.25">
      <c r="A84" s="31"/>
      <c r="B84" s="31"/>
      <c r="C84" s="31"/>
      <c r="D84" s="32"/>
      <c r="E84" s="31"/>
      <c r="F84" s="24"/>
      <c r="G84" s="9"/>
      <c r="H84" s="9"/>
    </row>
    <row r="85" spans="1:11" s="23" customFormat="1" ht="15" customHeight="1" x14ac:dyDescent="0.25">
      <c r="A85" s="31"/>
      <c r="B85" s="31"/>
      <c r="C85" s="31"/>
      <c r="D85" s="32"/>
      <c r="E85" s="31"/>
      <c r="F85" s="24"/>
      <c r="G85" s="9"/>
      <c r="H85" s="9"/>
      <c r="I85" s="26"/>
      <c r="J85" s="26"/>
      <c r="K85" s="26"/>
    </row>
    <row r="86" spans="1:11" s="23" customFormat="1" ht="15" customHeight="1" x14ac:dyDescent="0.25">
      <c r="A86" s="31"/>
      <c r="B86" s="31"/>
      <c r="C86" s="31"/>
      <c r="D86" s="32"/>
      <c r="E86" s="31"/>
      <c r="F86" s="24"/>
      <c r="G86" s="9"/>
      <c r="H86" s="9"/>
      <c r="I86" s="26"/>
      <c r="J86" s="26"/>
      <c r="K86" s="26"/>
    </row>
    <row r="87" spans="1:11" s="23" customFormat="1" ht="15" customHeight="1" x14ac:dyDescent="0.25">
      <c r="A87" s="31"/>
      <c r="B87" s="31"/>
      <c r="C87" s="31"/>
      <c r="D87" s="32"/>
      <c r="E87" s="31"/>
      <c r="F87" s="24"/>
      <c r="G87" s="9"/>
      <c r="H87" s="9"/>
      <c r="I87" s="26"/>
      <c r="J87" s="26"/>
      <c r="K87" s="26"/>
    </row>
    <row r="88" spans="1:11" s="23" customFormat="1" ht="15" customHeight="1" x14ac:dyDescent="0.25">
      <c r="A88" s="31"/>
      <c r="B88" s="31"/>
      <c r="C88" s="31"/>
      <c r="D88" s="32"/>
      <c r="E88" s="31"/>
      <c r="F88" s="24"/>
      <c r="G88" s="9"/>
      <c r="H88" s="9"/>
      <c r="I88" s="26"/>
      <c r="J88" s="26"/>
      <c r="K88" s="26"/>
    </row>
    <row r="89" spans="1:11" s="23" customFormat="1" ht="15" customHeight="1" x14ac:dyDescent="0.25">
      <c r="A89" s="31"/>
      <c r="B89" s="31"/>
      <c r="C89" s="31"/>
      <c r="D89" s="32"/>
      <c r="E89" s="31"/>
      <c r="F89" s="24"/>
      <c r="G89" s="9"/>
      <c r="H89" s="9"/>
      <c r="I89" s="26"/>
      <c r="J89" s="26"/>
      <c r="K89" s="26"/>
    </row>
    <row r="90" spans="1:11" s="23" customFormat="1" ht="15" customHeight="1" x14ac:dyDescent="0.25">
      <c r="A90" s="31"/>
      <c r="B90" s="31"/>
      <c r="C90" s="31"/>
      <c r="D90" s="32"/>
      <c r="E90" s="31"/>
      <c r="F90" s="24"/>
      <c r="G90" s="9"/>
      <c r="H90" s="9"/>
      <c r="I90" s="26"/>
      <c r="J90" s="26"/>
      <c r="K90" s="26"/>
    </row>
    <row r="91" spans="1:11" s="23" customFormat="1" ht="15" customHeight="1" x14ac:dyDescent="0.25">
      <c r="A91" s="31"/>
      <c r="B91" s="31"/>
      <c r="C91" s="31"/>
      <c r="D91" s="32"/>
      <c r="E91" s="31"/>
      <c r="F91" s="24"/>
      <c r="G91" s="9"/>
      <c r="H91" s="9"/>
      <c r="I91" s="26"/>
      <c r="J91" s="26"/>
      <c r="K91" s="26"/>
    </row>
    <row r="92" spans="1:11" s="23" customFormat="1" ht="15" customHeight="1" x14ac:dyDescent="0.25">
      <c r="A92" s="31"/>
      <c r="B92" s="31"/>
      <c r="C92" s="31"/>
      <c r="D92" s="32"/>
      <c r="E92" s="31"/>
      <c r="F92" s="24"/>
      <c r="G92" s="9"/>
      <c r="H92" s="9"/>
      <c r="I92" s="26"/>
      <c r="J92" s="26"/>
      <c r="K92" s="26"/>
    </row>
    <row r="93" spans="1:11" s="23" customFormat="1" ht="15" customHeight="1" x14ac:dyDescent="0.25">
      <c r="A93" s="31"/>
      <c r="B93" s="31"/>
      <c r="C93" s="31"/>
      <c r="D93" s="32"/>
      <c r="E93" s="31"/>
      <c r="F93" s="24"/>
      <c r="G93" s="9"/>
      <c r="H93" s="9"/>
      <c r="I93" s="26"/>
      <c r="J93" s="26"/>
      <c r="K93" s="26"/>
    </row>
    <row r="94" spans="1:11" s="23" customFormat="1" ht="15" customHeight="1" x14ac:dyDescent="0.25">
      <c r="A94" s="31"/>
      <c r="B94" s="31"/>
      <c r="C94" s="31"/>
      <c r="D94" s="32"/>
      <c r="E94" s="31"/>
      <c r="F94" s="24"/>
      <c r="G94" s="9"/>
      <c r="H94" s="9"/>
      <c r="I94" s="26"/>
      <c r="J94" s="26"/>
      <c r="K94" s="26"/>
    </row>
    <row r="95" spans="1:11" s="23" customFormat="1" ht="15" customHeight="1" x14ac:dyDescent="0.25">
      <c r="A95" s="31"/>
      <c r="B95" s="31"/>
      <c r="C95" s="31"/>
      <c r="D95" s="32"/>
      <c r="E95" s="31"/>
      <c r="F95" s="24"/>
      <c r="G95" s="9"/>
      <c r="H95" s="9"/>
      <c r="I95" s="26"/>
      <c r="J95" s="26"/>
      <c r="K95" s="26"/>
    </row>
    <row r="96" spans="1:11" s="23" customFormat="1" ht="15" customHeight="1" x14ac:dyDescent="0.25">
      <c r="A96" s="31"/>
      <c r="B96" s="31"/>
      <c r="C96" s="31"/>
      <c r="D96" s="32"/>
      <c r="E96" s="31"/>
      <c r="F96" s="24"/>
      <c r="G96" s="9"/>
      <c r="H96" s="9"/>
      <c r="I96" s="26"/>
      <c r="J96" s="26"/>
      <c r="K96" s="26"/>
    </row>
    <row r="97" spans="1:11" s="23" customFormat="1" ht="15" customHeight="1" x14ac:dyDescent="0.25">
      <c r="A97" s="31"/>
      <c r="B97" s="31"/>
      <c r="C97" s="31"/>
      <c r="D97" s="32"/>
      <c r="E97" s="31"/>
      <c r="F97" s="24"/>
      <c r="G97" s="9"/>
      <c r="H97" s="9"/>
      <c r="I97" s="26"/>
      <c r="J97" s="26"/>
      <c r="K97" s="26"/>
    </row>
    <row r="98" spans="1:11" s="23" customFormat="1" ht="15" customHeight="1" x14ac:dyDescent="0.25">
      <c r="A98" s="31"/>
      <c r="B98" s="31"/>
      <c r="C98" s="31"/>
      <c r="D98" s="32"/>
      <c r="E98" s="31"/>
      <c r="F98" s="24"/>
      <c r="G98" s="9"/>
      <c r="H98" s="9"/>
      <c r="I98" s="26"/>
      <c r="J98" s="26"/>
      <c r="K98" s="26"/>
    </row>
    <row r="99" spans="1:11" s="23" customFormat="1" ht="15" customHeight="1" x14ac:dyDescent="0.25">
      <c r="A99" s="31"/>
      <c r="B99" s="31"/>
      <c r="C99" s="31"/>
      <c r="D99" s="32"/>
      <c r="E99" s="31"/>
      <c r="F99" s="24"/>
      <c r="G99" s="9"/>
      <c r="H99" s="9"/>
      <c r="I99" s="26"/>
      <c r="J99" s="26"/>
      <c r="K99" s="26"/>
    </row>
    <row r="100" spans="1:11" s="23" customFormat="1" ht="15" customHeight="1" x14ac:dyDescent="0.25">
      <c r="A100" s="31"/>
      <c r="B100" s="31"/>
      <c r="C100" s="31"/>
      <c r="D100" s="32"/>
      <c r="E100" s="31"/>
      <c r="F100" s="24"/>
      <c r="G100" s="9"/>
      <c r="H100" s="9"/>
      <c r="I100" s="26"/>
      <c r="J100" s="26"/>
      <c r="K100" s="26"/>
    </row>
    <row r="101" spans="1:11" ht="15" customHeight="1" x14ac:dyDescent="0.25">
      <c r="A101" s="31"/>
      <c r="B101" s="31"/>
      <c r="C101" s="31"/>
      <c r="D101" s="32"/>
      <c r="E101" s="31"/>
      <c r="F101" s="24"/>
      <c r="G101" s="9"/>
      <c r="H101" s="9"/>
    </row>
    <row r="102" spans="1:11" ht="15" customHeight="1" x14ac:dyDescent="0.25">
      <c r="A102" s="31"/>
      <c r="B102" s="31"/>
      <c r="C102" s="31"/>
      <c r="D102" s="32"/>
      <c r="E102" s="31"/>
      <c r="F102" s="24"/>
      <c r="G102" s="9"/>
      <c r="H102" s="9"/>
    </row>
    <row r="103" spans="1:11" ht="15" customHeight="1" x14ac:dyDescent="0.25">
      <c r="A103" s="31"/>
      <c r="B103" s="31"/>
      <c r="C103" s="31"/>
      <c r="D103" s="32"/>
      <c r="E103" s="31"/>
      <c r="F103" s="24"/>
      <c r="G103" s="9"/>
      <c r="H103" s="9"/>
    </row>
    <row r="104" spans="1:11" ht="15" customHeight="1" x14ac:dyDescent="0.25">
      <c r="A104" s="31"/>
      <c r="B104" s="31"/>
      <c r="C104" s="31"/>
      <c r="D104" s="32"/>
      <c r="E104" s="31"/>
      <c r="F104" s="24"/>
      <c r="G104" s="9"/>
      <c r="H104" s="9"/>
    </row>
    <row r="105" spans="1:11" ht="15" customHeight="1" x14ac:dyDescent="0.25">
      <c r="A105" s="24"/>
      <c r="B105" s="24"/>
      <c r="C105" s="24"/>
      <c r="D105" s="25"/>
      <c r="E105" s="24"/>
      <c r="F105" s="24"/>
      <c r="G105" s="9"/>
      <c r="H105" s="9"/>
    </row>
    <row r="106" spans="1:11" ht="15" customHeight="1" x14ac:dyDescent="0.25">
      <c r="A106" s="24"/>
      <c r="B106" s="24"/>
      <c r="C106" s="24"/>
      <c r="D106" s="25"/>
      <c r="E106" s="24"/>
      <c r="F106" s="24"/>
      <c r="G106" s="9"/>
      <c r="H106" s="9"/>
    </row>
    <row r="107" spans="1:11" ht="15" customHeight="1" x14ac:dyDescent="0.25">
      <c r="A107" s="21"/>
      <c r="B107" s="21"/>
      <c r="C107" s="21"/>
      <c r="D107" s="22"/>
      <c r="E107" s="21"/>
      <c r="F107" s="21"/>
      <c r="G107" s="9"/>
      <c r="H107" s="9"/>
    </row>
    <row r="108" spans="1:11" ht="15" customHeight="1" x14ac:dyDescent="0.25">
      <c r="A108" s="21"/>
      <c r="B108" s="21"/>
      <c r="C108" s="21"/>
      <c r="D108" s="22"/>
      <c r="E108" s="21"/>
      <c r="F108" s="21"/>
      <c r="G108" s="9"/>
      <c r="H108" s="9"/>
    </row>
    <row r="109" spans="1:11" ht="15" customHeight="1" x14ac:dyDescent="0.25">
      <c r="A109" s="21"/>
      <c r="B109" s="21"/>
      <c r="C109" s="21"/>
      <c r="D109" s="22"/>
      <c r="E109" s="21"/>
      <c r="F109" s="21"/>
      <c r="G109" s="9"/>
      <c r="H109" s="9"/>
    </row>
    <row r="110" spans="1:11" ht="15" customHeight="1" x14ac:dyDescent="0.25">
      <c r="A110" s="21"/>
      <c r="B110" s="21"/>
      <c r="C110" s="21"/>
      <c r="D110" s="22"/>
      <c r="E110" s="21"/>
      <c r="F110" s="21"/>
      <c r="G110" s="9"/>
      <c r="H110" s="9"/>
    </row>
    <row r="111" spans="1:11" ht="15" customHeight="1" x14ac:dyDescent="0.25"/>
    <row r="114" spans="1:11" x14ac:dyDescent="0.25">
      <c r="A114" s="1" t="s">
        <v>10</v>
      </c>
      <c r="B114" s="1" t="s">
        <v>8</v>
      </c>
      <c r="C114" s="1"/>
      <c r="D114" s="1"/>
      <c r="E114" s="1"/>
      <c r="F114" s="1"/>
      <c r="G114" s="1"/>
    </row>
    <row r="115" spans="1:11" x14ac:dyDescent="0.25">
      <c r="A115" s="2"/>
      <c r="B115" s="2"/>
      <c r="C115" s="2"/>
      <c r="D115" s="2"/>
      <c r="E115" s="2"/>
      <c r="F115" s="2"/>
      <c r="G115" s="2"/>
    </row>
    <row r="116" spans="1:11" s="4" customFormat="1" x14ac:dyDescent="0.25">
      <c r="A116" s="3">
        <f>COUNTA(A4:A110)</f>
        <v>19</v>
      </c>
      <c r="B116" s="3">
        <f>COUNTA(F4:F110)</f>
        <v>0</v>
      </c>
      <c r="C116" s="3"/>
      <c r="D116" s="3"/>
      <c r="E116" s="3"/>
      <c r="F116" s="3"/>
      <c r="G116" s="3"/>
      <c r="I116" s="27"/>
      <c r="J116" s="27"/>
      <c r="K116" s="27"/>
    </row>
    <row r="117" spans="1:11" x14ac:dyDescent="0.25">
      <c r="A117" s="2"/>
      <c r="B117" s="2"/>
      <c r="C117" s="2"/>
      <c r="D117" s="2"/>
      <c r="E117" s="2"/>
      <c r="F117" s="2"/>
      <c r="G117" s="2"/>
    </row>
    <row r="119" spans="1:11" x14ac:dyDescent="0.25">
      <c r="A119" s="1" t="s">
        <v>23</v>
      </c>
      <c r="B119" s="1" t="s">
        <v>34</v>
      </c>
      <c r="C119" s="1" t="s">
        <v>22</v>
      </c>
      <c r="D119" s="1" t="s">
        <v>35</v>
      </c>
      <c r="E119" s="1" t="s">
        <v>36</v>
      </c>
      <c r="F119" s="1" t="s">
        <v>9</v>
      </c>
      <c r="G119" s="19" t="s">
        <v>7</v>
      </c>
      <c r="H119" s="14" t="s">
        <v>13</v>
      </c>
    </row>
    <row r="120" spans="1:11" x14ac:dyDescent="0.25">
      <c r="A120" s="2"/>
      <c r="B120" s="2"/>
      <c r="C120" s="2"/>
      <c r="D120" s="2"/>
      <c r="E120" s="2"/>
      <c r="F120" s="2"/>
      <c r="G120" s="2"/>
      <c r="H120" s="14"/>
    </row>
    <row r="121" spans="1:11" x14ac:dyDescent="0.25">
      <c r="A121" s="3">
        <f>COUNTIF(G4:G110,"6A")</f>
        <v>1</v>
      </c>
      <c r="B121" s="3">
        <f>COUNTIF(G4:G110,"6B")</f>
        <v>1</v>
      </c>
      <c r="C121" s="3">
        <f>COUNTIF(G4:G110,"6C")</f>
        <v>1</v>
      </c>
      <c r="D121" s="3">
        <f>COUNTIF(G4:G110,"6D")</f>
        <v>1</v>
      </c>
      <c r="E121" s="3">
        <f>COUNTIF(G4:G110,"6E")</f>
        <v>2</v>
      </c>
      <c r="F121" s="3">
        <f>COUNTIF(H4:H110,"ALL1")</f>
        <v>1</v>
      </c>
      <c r="G121" s="18">
        <f>COUNTIF(H4:H110,"ESP1")</f>
        <v>1</v>
      </c>
      <c r="H121" s="15"/>
    </row>
    <row r="122" spans="1:11" x14ac:dyDescent="0.25">
      <c r="A122" s="2"/>
      <c r="B122" s="2"/>
      <c r="C122" s="2"/>
      <c r="D122" s="2"/>
      <c r="E122" s="2"/>
      <c r="F122" s="2"/>
      <c r="G122" s="2"/>
      <c r="H122" s="14"/>
    </row>
    <row r="124" spans="1:11" x14ac:dyDescent="0.25">
      <c r="A124" s="20" t="s">
        <v>13</v>
      </c>
      <c r="D124" s="20" t="s">
        <v>27</v>
      </c>
      <c r="E124" s="20" t="s">
        <v>28</v>
      </c>
      <c r="F124" s="20" t="s">
        <v>9</v>
      </c>
      <c r="G124" s="20" t="s">
        <v>7</v>
      </c>
    </row>
    <row r="125" spans="1:11" x14ac:dyDescent="0.25">
      <c r="A125" s="20" t="s">
        <v>23</v>
      </c>
      <c r="D125" s="3">
        <f>COUNTIFS(G4:G110,"=6A",C4:C110,"=F")</f>
        <v>0</v>
      </c>
      <c r="E125" s="3">
        <f>COUNTIFS(G4:G110,"=6A",C4:C110,"=M")</f>
        <v>0</v>
      </c>
      <c r="F125" s="3">
        <f>COUNTIFS(G4:G110,"=6A",H4:H110,"=ALL1")</f>
        <v>0</v>
      </c>
      <c r="G125" s="3">
        <f>COUNTIFS(G4:G110,"=6A",H4:H110,"=ESP1")</f>
        <v>0</v>
      </c>
      <c r="H125" s="15"/>
      <c r="I125" s="28"/>
      <c r="J125" s="28"/>
    </row>
    <row r="126" spans="1:11" x14ac:dyDescent="0.25">
      <c r="A126" s="20" t="s">
        <v>34</v>
      </c>
      <c r="D126" s="3">
        <f>COUNTIFS(G4:G110,"=6B",C4:C110,"=F")</f>
        <v>0</v>
      </c>
      <c r="E126" s="3">
        <f>COUNTIFS(G4:G110,"=6B",C4:C110,"=M")</f>
        <v>0</v>
      </c>
      <c r="F126" s="3">
        <f>COUNTIFS(G4:G110,"=6B",H4:H110,"=ALL1")</f>
        <v>0</v>
      </c>
      <c r="G126" s="3">
        <f>COUNTIFS(G4:G110,"=6B",H4:H110,"=ESP1")</f>
        <v>0</v>
      </c>
      <c r="H126" s="15"/>
      <c r="I126" s="28"/>
      <c r="J126" s="28"/>
    </row>
    <row r="127" spans="1:11" x14ac:dyDescent="0.25">
      <c r="A127" s="20" t="s">
        <v>22</v>
      </c>
      <c r="D127" s="3">
        <f>COUNTIFS(G4:G110,"=6C",C4:C110,"=F")</f>
        <v>0</v>
      </c>
      <c r="E127" s="3">
        <f>COUNTIFS(G4:G110,"=6C",C4:C110,"=M")</f>
        <v>0</v>
      </c>
      <c r="F127" s="3">
        <f>COUNTIFS(G4:G110,"=6C",H4:H110,"=ALL1")</f>
        <v>0</v>
      </c>
      <c r="G127" s="3">
        <f>COUNTIFS(G4:G110,"=6C",H4:H110,"=ESP1")</f>
        <v>0</v>
      </c>
      <c r="H127" s="15"/>
      <c r="I127" s="28"/>
      <c r="J127" s="28"/>
    </row>
    <row r="128" spans="1:11" x14ac:dyDescent="0.25">
      <c r="A128" s="12" t="s">
        <v>35</v>
      </c>
      <c r="D128" s="3">
        <f>COUNTIFS(G4:G110,"=6D",C4:C110,"=F")</f>
        <v>0</v>
      </c>
      <c r="E128" s="3">
        <f>COUNTIFS(G4:G110,"=6D",C4:C110,"=M")</f>
        <v>0</v>
      </c>
      <c r="F128" s="3">
        <f>COUNTIFS(G4:G110,"=6D",H4:H110,"=ALL1")</f>
        <v>0</v>
      </c>
      <c r="G128" s="3">
        <f>COUNTIFS(G4:G110,"=6D",H4:H110,"=ESP1")</f>
        <v>0</v>
      </c>
      <c r="H128" s="15"/>
      <c r="I128" s="28"/>
      <c r="J128" s="28"/>
    </row>
    <row r="129" spans="1:10" x14ac:dyDescent="0.25">
      <c r="A129" s="12" t="s">
        <v>36</v>
      </c>
      <c r="D129" s="3">
        <f>COUNTIFS(G4:G110,"=6E",C4:C110,"=F")</f>
        <v>0</v>
      </c>
      <c r="E129" s="3">
        <f>COUNTIFS(G4:G110,"=6E",C4:C110,"=M")</f>
        <v>0</v>
      </c>
      <c r="F129" s="3">
        <f>COUNTIFS(G4:G110,"=6E",H4:H110,"=ALL1")</f>
        <v>1</v>
      </c>
      <c r="G129" s="3">
        <f>COUNTIFS(G4:G110,"=6E",H4:H110,"=ESP1")</f>
        <v>1</v>
      </c>
      <c r="H129" s="15"/>
      <c r="I129" s="28"/>
      <c r="J129" s="28"/>
    </row>
    <row r="130" spans="1:10" x14ac:dyDescent="0.25">
      <c r="A130" s="12" t="s">
        <v>29</v>
      </c>
      <c r="D130" s="3">
        <f>COUNTIFS(G4:G110,"=RD",C4:C110,"=F")</f>
        <v>0</v>
      </c>
      <c r="E130" s="3">
        <f>COUNTIFS(G4:G110,"=RD",C4:C110,"=M")</f>
        <v>0</v>
      </c>
      <c r="F130" s="16"/>
      <c r="G130" s="17"/>
      <c r="H130" s="14"/>
      <c r="I130" s="29"/>
      <c r="J130" s="29"/>
    </row>
    <row r="131" spans="1:10" x14ac:dyDescent="0.25">
      <c r="A131" s="12" t="s">
        <v>30</v>
      </c>
      <c r="D131" s="3">
        <f>COUNTIFS(G4:G110,"=NR",C4:C110,"=F")</f>
        <v>0</v>
      </c>
      <c r="E131" s="3">
        <f>COUNTIFS(G4:G110,"=NR",C4:C110,"=M")</f>
        <v>0</v>
      </c>
      <c r="F131" s="16"/>
      <c r="G131" s="17"/>
      <c r="H131" s="14"/>
      <c r="I131" s="29"/>
      <c r="J131" s="29"/>
    </row>
    <row r="133" spans="1:10" x14ac:dyDescent="0.25">
      <c r="A133" s="20" t="s">
        <v>16</v>
      </c>
      <c r="D133" s="20">
        <f>SUM(D125:D132)</f>
        <v>0</v>
      </c>
      <c r="E133" s="20">
        <f>SUM(E125:E132)</f>
        <v>0</v>
      </c>
      <c r="F133" s="20">
        <f t="shared" ref="F133" si="0">SUM(F125:F132)</f>
        <v>1</v>
      </c>
    </row>
  </sheetData>
  <dataValidations count="2">
    <dataValidation type="list" allowBlank="1" showInputMessage="1" showErrorMessage="1" sqref="H4:H110">
      <formula1>OPTION</formula1>
    </dataValidation>
    <dataValidation type="list" allowBlank="1" showInputMessage="1" showErrorMessage="1" sqref="G4:G110">
      <formula1>CLASSE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19"/>
  <sheetViews>
    <sheetView zoomScaleNormal="100" workbookViewId="0">
      <selection activeCell="B6" sqref="B6"/>
    </sheetView>
  </sheetViews>
  <sheetFormatPr baseColWidth="10" defaultRowHeight="15" x14ac:dyDescent="0.25"/>
  <sheetData>
    <row r="3" spans="1:7" x14ac:dyDescent="0.25">
      <c r="A3" s="10" t="s">
        <v>15</v>
      </c>
    </row>
    <row r="4" spans="1:7" s="10" customFormat="1" x14ac:dyDescent="0.25"/>
    <row r="5" spans="1:7" x14ac:dyDescent="0.25">
      <c r="A5" s="8"/>
      <c r="B5" s="8" t="s">
        <v>16</v>
      </c>
      <c r="C5" s="8" t="s">
        <v>5</v>
      </c>
      <c r="D5" s="11" t="s">
        <v>9</v>
      </c>
      <c r="E5" s="12" t="s">
        <v>7</v>
      </c>
      <c r="F5" s="12" t="s">
        <v>27</v>
      </c>
      <c r="G5" s="12" t="s">
        <v>28</v>
      </c>
    </row>
    <row r="6" spans="1:7" ht="50.25" customHeight="1" x14ac:dyDescent="0.25">
      <c r="A6" s="8" t="s">
        <v>23</v>
      </c>
      <c r="B6" s="8">
        <f>CM2A!A47+CM2B!A47+NVX!A121</f>
        <v>3</v>
      </c>
      <c r="C6" s="8">
        <f>B6</f>
        <v>3</v>
      </c>
      <c r="D6" s="8"/>
      <c r="E6" s="8"/>
      <c r="F6" s="8">
        <f>CM2A!D51+CM2B!D51+NVX!D125</f>
        <v>1</v>
      </c>
      <c r="G6" s="8">
        <f>CM2A!E51+CM2B!E51+NVX!E125</f>
        <v>1</v>
      </c>
    </row>
    <row r="7" spans="1:7" ht="50.25" customHeight="1" x14ac:dyDescent="0.25">
      <c r="A7" s="8" t="s">
        <v>34</v>
      </c>
      <c r="B7" s="8">
        <f>CM2A!B47+CM2B!B47+NVX!B121</f>
        <v>4</v>
      </c>
      <c r="C7" s="8">
        <f t="shared" ref="C7:C10" si="0">B7</f>
        <v>4</v>
      </c>
      <c r="D7" s="8"/>
      <c r="E7" s="8"/>
      <c r="F7" s="8">
        <f>CM2A!D52+CM2B!D52+NVX!D126</f>
        <v>1</v>
      </c>
      <c r="G7" s="8">
        <f>CM2A!E52+CM2B!E52+NVX!E126</f>
        <v>2</v>
      </c>
    </row>
    <row r="8" spans="1:7" ht="50.25" customHeight="1" x14ac:dyDescent="0.25">
      <c r="A8" s="8" t="s">
        <v>22</v>
      </c>
      <c r="B8" s="8">
        <f>CM2A!C47+CM2B!C47+NVX!C121</f>
        <v>3</v>
      </c>
      <c r="C8" s="8">
        <f t="shared" si="0"/>
        <v>3</v>
      </c>
      <c r="D8" s="8"/>
      <c r="E8" s="8"/>
      <c r="F8" s="8">
        <f>CM2A!D53+CM2B!D53+NVX!D127</f>
        <v>2</v>
      </c>
      <c r="G8" s="8">
        <f>CM2A!E53+CM2B!E53+NVX!E127</f>
        <v>0</v>
      </c>
    </row>
    <row r="9" spans="1:7" ht="50.25" customHeight="1" x14ac:dyDescent="0.25">
      <c r="A9" s="8" t="s">
        <v>35</v>
      </c>
      <c r="B9" s="8">
        <f>CM2A!D47+CM2B!D47+NVX!D121</f>
        <v>4</v>
      </c>
      <c r="C9" s="8">
        <f t="shared" si="0"/>
        <v>4</v>
      </c>
      <c r="D9" s="8">
        <f>CM2A!F54+CM2B!F54+NVX!F128</f>
        <v>2</v>
      </c>
      <c r="E9" s="8">
        <f>CM2A!G54+CM2B!G54+NVX!G128</f>
        <v>0</v>
      </c>
      <c r="F9" s="8">
        <f>CM2A!D54+CM2B!D54+NVX!D128</f>
        <v>0</v>
      </c>
      <c r="G9" s="8">
        <f>CM2A!E54+CM2B!E54+NVX!E128</f>
        <v>3</v>
      </c>
    </row>
    <row r="10" spans="1:7" ht="50.25" customHeight="1" x14ac:dyDescent="0.25">
      <c r="A10" s="8" t="s">
        <v>36</v>
      </c>
      <c r="B10" s="8">
        <f>CM2A!E47+CM2B!E47+NVX!E121</f>
        <v>5</v>
      </c>
      <c r="C10" s="8">
        <f t="shared" si="0"/>
        <v>5</v>
      </c>
      <c r="D10" s="8">
        <f>CM2A!F55+CM2B!F55+NVX!F129</f>
        <v>3</v>
      </c>
      <c r="E10" s="8">
        <f>CM2A!G55+CM2B!G55+NVX!G129</f>
        <v>2</v>
      </c>
      <c r="F10" s="8">
        <f>CM2A!D55+CM2B!D55+NVX!D129</f>
        <v>0</v>
      </c>
      <c r="G10" s="8">
        <f>CM2A!E55+CM2B!E55+NVX!E129</f>
        <v>3</v>
      </c>
    </row>
    <row r="11" spans="1:7" s="10" customFormat="1" ht="50.25" customHeight="1" x14ac:dyDescent="0.25">
      <c r="A11" s="8" t="s">
        <v>17</v>
      </c>
      <c r="B11" s="8">
        <f>SUM(B6:B10)</f>
        <v>19</v>
      </c>
      <c r="C11" s="8">
        <f>SUM(C6:C10)</f>
        <v>19</v>
      </c>
      <c r="D11" s="8">
        <f t="shared" ref="D11:G11" si="1">SUM(D6:D10)</f>
        <v>5</v>
      </c>
      <c r="E11" s="8">
        <f t="shared" si="1"/>
        <v>2</v>
      </c>
      <c r="F11" s="8">
        <f t="shared" si="1"/>
        <v>4</v>
      </c>
      <c r="G11" s="8">
        <f t="shared" si="1"/>
        <v>9</v>
      </c>
    </row>
    <row r="14" spans="1:7" x14ac:dyDescent="0.25">
      <c r="B14" s="11"/>
      <c r="C14" s="11"/>
      <c r="E14" s="38" t="s">
        <v>13</v>
      </c>
      <c r="F14" s="38" t="s">
        <v>13</v>
      </c>
      <c r="G14" s="38" t="s">
        <v>13</v>
      </c>
    </row>
    <row r="15" spans="1:7" x14ac:dyDescent="0.25">
      <c r="A15" s="38" t="s">
        <v>42</v>
      </c>
      <c r="B15" s="11"/>
      <c r="C15" s="38" t="s">
        <v>23</v>
      </c>
      <c r="D15">
        <f>'[1]6A'!$D$56+'[1]6A'!$E$56</f>
        <v>0</v>
      </c>
    </row>
    <row r="16" spans="1:7" x14ac:dyDescent="0.25">
      <c r="B16" s="11"/>
      <c r="C16" s="38" t="s">
        <v>34</v>
      </c>
      <c r="D16">
        <f>'[1]6B'!$D$56+'[1]6B'!$E$56</f>
        <v>1</v>
      </c>
    </row>
    <row r="17" spans="2:3" x14ac:dyDescent="0.25">
      <c r="B17" s="11"/>
      <c r="C17" s="38" t="s">
        <v>22</v>
      </c>
    </row>
    <row r="18" spans="2:3" x14ac:dyDescent="0.25">
      <c r="C18" s="38" t="s">
        <v>35</v>
      </c>
    </row>
    <row r="19" spans="2:3" x14ac:dyDescent="0.25">
      <c r="C19" s="38" t="s">
        <v>36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14"/>
  <sheetViews>
    <sheetView workbookViewId="0">
      <selection activeCell="C27" sqref="C27"/>
    </sheetView>
  </sheetViews>
  <sheetFormatPr baseColWidth="10" defaultRowHeight="15" x14ac:dyDescent="0.25"/>
  <sheetData>
    <row r="2" spans="1:3" x14ac:dyDescent="0.25">
      <c r="A2" s="10" t="s">
        <v>18</v>
      </c>
    </row>
    <row r="3" spans="1:3" x14ac:dyDescent="0.25">
      <c r="A3" s="10" t="s">
        <v>21</v>
      </c>
    </row>
    <row r="4" spans="1:3" x14ac:dyDescent="0.25">
      <c r="A4" s="10" t="s">
        <v>19</v>
      </c>
    </row>
    <row r="5" spans="1:3" x14ac:dyDescent="0.25">
      <c r="A5" s="10" t="s">
        <v>20</v>
      </c>
      <c r="C5" s="20" t="s">
        <v>23</v>
      </c>
    </row>
    <row r="6" spans="1:3" x14ac:dyDescent="0.25">
      <c r="A6" s="13" t="s">
        <v>13</v>
      </c>
      <c r="C6" s="20" t="s">
        <v>34</v>
      </c>
    </row>
    <row r="7" spans="1:3" x14ac:dyDescent="0.25">
      <c r="C7" s="20" t="s">
        <v>22</v>
      </c>
    </row>
    <row r="8" spans="1:3" x14ac:dyDescent="0.25">
      <c r="C8" s="20" t="s">
        <v>35</v>
      </c>
    </row>
    <row r="9" spans="1:3" x14ac:dyDescent="0.25">
      <c r="C9" s="20" t="s">
        <v>36</v>
      </c>
    </row>
    <row r="10" spans="1:3" x14ac:dyDescent="0.25">
      <c r="C10" s="13" t="s">
        <v>24</v>
      </c>
    </row>
    <row r="11" spans="1:3" x14ac:dyDescent="0.25">
      <c r="C11" s="13" t="s">
        <v>25</v>
      </c>
    </row>
    <row r="13" spans="1:3" x14ac:dyDescent="0.25">
      <c r="A13" s="13" t="s">
        <v>26</v>
      </c>
      <c r="C13" s="20" t="s">
        <v>9</v>
      </c>
    </row>
    <row r="14" spans="1:3" x14ac:dyDescent="0.25">
      <c r="C14" s="20" t="s">
        <v>7</v>
      </c>
    </row>
  </sheetData>
  <sheetProtection password="CF3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"/>
  <sheetViews>
    <sheetView workbookViewId="0">
      <selection activeCell="A5" sqref="A5"/>
    </sheetView>
  </sheetViews>
  <sheetFormatPr baseColWidth="10" defaultRowHeight="15" x14ac:dyDescent="0.25"/>
  <cols>
    <col min="3" max="3" width="11.42578125" style="48"/>
    <col min="4" max="4" width="11.42578125" style="45"/>
    <col min="6" max="6" width="11.42578125" style="48"/>
    <col min="7" max="7" width="0.28515625" style="48" customWidth="1"/>
    <col min="8" max="8" width="11.42578125" style="48"/>
  </cols>
  <sheetData>
    <row r="1" spans="1:8" ht="20.25" x14ac:dyDescent="0.3">
      <c r="A1" s="5" t="s">
        <v>45</v>
      </c>
    </row>
    <row r="2" spans="1:8" ht="26.25" x14ac:dyDescent="0.4">
      <c r="A2" s="33"/>
      <c r="B2" s="33"/>
    </row>
    <row r="3" spans="1:8" x14ac:dyDescent="0.25">
      <c r="A3" s="41" t="s">
        <v>0</v>
      </c>
      <c r="B3" s="42" t="s">
        <v>1</v>
      </c>
      <c r="C3" s="49" t="s">
        <v>2</v>
      </c>
      <c r="D3" s="46" t="s">
        <v>11</v>
      </c>
      <c r="E3" s="42" t="s">
        <v>40</v>
      </c>
      <c r="F3" s="49" t="s">
        <v>3</v>
      </c>
      <c r="G3" s="49" t="s">
        <v>39</v>
      </c>
      <c r="H3" s="51" t="s">
        <v>31</v>
      </c>
    </row>
    <row r="5" spans="1:8" x14ac:dyDescent="0.25">
      <c r="A5" s="38"/>
      <c r="B5" s="38"/>
      <c r="E5" s="38"/>
    </row>
  </sheetData>
  <pageMargins left="0.7" right="0.7" top="0.75" bottom="0.75" header="0.3" footer="0.3"/>
  <pageSetup paperSize="9" orientation="portrait" horizontalDpi="4294967294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"/>
  <sheetViews>
    <sheetView workbookViewId="0">
      <selection activeCell="A5" sqref="A5"/>
    </sheetView>
  </sheetViews>
  <sheetFormatPr baseColWidth="10" defaultRowHeight="15" x14ac:dyDescent="0.25"/>
  <cols>
    <col min="3" max="3" width="11.42578125" style="48"/>
    <col min="4" max="4" width="11.42578125" style="45"/>
    <col min="6" max="6" width="11.42578125" style="48"/>
    <col min="7" max="7" width="0.28515625" style="48" customWidth="1"/>
    <col min="8" max="8" width="11.42578125" style="48"/>
  </cols>
  <sheetData>
    <row r="1" spans="1:8" ht="20.25" x14ac:dyDescent="0.3">
      <c r="A1" s="5" t="s">
        <v>46</v>
      </c>
    </row>
    <row r="3" spans="1:8" x14ac:dyDescent="0.25">
      <c r="A3" s="43" t="s">
        <v>0</v>
      </c>
      <c r="B3" s="44" t="s">
        <v>1</v>
      </c>
      <c r="C3" s="50" t="s">
        <v>2</v>
      </c>
      <c r="D3" s="47" t="s">
        <v>11</v>
      </c>
      <c r="E3" s="44" t="s">
        <v>40</v>
      </c>
      <c r="F3" s="50" t="s">
        <v>3</v>
      </c>
      <c r="G3" s="50" t="s">
        <v>39</v>
      </c>
      <c r="H3" s="52" t="s">
        <v>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"/>
  <sheetViews>
    <sheetView workbookViewId="0">
      <selection activeCell="A5" sqref="A5"/>
    </sheetView>
  </sheetViews>
  <sheetFormatPr baseColWidth="10" defaultRowHeight="15" x14ac:dyDescent="0.25"/>
  <cols>
    <col min="3" max="3" width="11.42578125" style="48"/>
    <col min="4" max="4" width="11.42578125" style="45"/>
    <col min="6" max="6" width="11.42578125" style="48"/>
    <col min="7" max="7" width="0.28515625" style="48" customWidth="1"/>
    <col min="8" max="8" width="11.42578125" style="48"/>
  </cols>
  <sheetData>
    <row r="1" spans="1:8" ht="20.25" x14ac:dyDescent="0.3">
      <c r="A1" s="5" t="s">
        <v>47</v>
      </c>
    </row>
    <row r="3" spans="1:8" x14ac:dyDescent="0.25">
      <c r="A3" s="43" t="s">
        <v>0</v>
      </c>
      <c r="B3" s="44" t="s">
        <v>1</v>
      </c>
      <c r="C3" s="50" t="s">
        <v>2</v>
      </c>
      <c r="D3" s="47" t="s">
        <v>11</v>
      </c>
      <c r="E3" s="44" t="s">
        <v>40</v>
      </c>
      <c r="F3" s="50" t="s">
        <v>3</v>
      </c>
      <c r="G3" s="50" t="s">
        <v>39</v>
      </c>
      <c r="H3" s="52" t="s">
        <v>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"/>
  <sheetViews>
    <sheetView workbookViewId="0">
      <selection activeCell="A5" sqref="A5"/>
    </sheetView>
  </sheetViews>
  <sheetFormatPr baseColWidth="10" defaultRowHeight="15" x14ac:dyDescent="0.25"/>
  <cols>
    <col min="3" max="3" width="11.42578125" style="48"/>
    <col min="4" max="4" width="11.42578125" style="45"/>
    <col min="6" max="6" width="11.42578125" style="48"/>
    <col min="7" max="7" width="0.28515625" style="48" customWidth="1"/>
    <col min="8" max="8" width="11.42578125" style="48"/>
  </cols>
  <sheetData>
    <row r="1" spans="1:8" ht="20.25" x14ac:dyDescent="0.3">
      <c r="A1" s="5" t="s">
        <v>48</v>
      </c>
    </row>
    <row r="3" spans="1:8" x14ac:dyDescent="0.25">
      <c r="A3" s="43" t="s">
        <v>0</v>
      </c>
      <c r="B3" s="44" t="s">
        <v>1</v>
      </c>
      <c r="C3" s="50" t="s">
        <v>2</v>
      </c>
      <c r="D3" s="47" t="s">
        <v>11</v>
      </c>
      <c r="E3" s="44" t="s">
        <v>40</v>
      </c>
      <c r="F3" s="50" t="s">
        <v>3</v>
      </c>
      <c r="G3" s="50" t="s">
        <v>39</v>
      </c>
      <c r="H3" s="52" t="s">
        <v>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"/>
  <sheetViews>
    <sheetView workbookViewId="0">
      <selection activeCell="A5" sqref="A5"/>
    </sheetView>
  </sheetViews>
  <sheetFormatPr baseColWidth="10" defaultRowHeight="15" x14ac:dyDescent="0.25"/>
  <cols>
    <col min="3" max="3" width="11.42578125" style="48"/>
    <col min="4" max="4" width="11.42578125" style="45"/>
    <col min="6" max="6" width="11.42578125" style="48"/>
    <col min="7" max="7" width="0.28515625" style="48" customWidth="1"/>
    <col min="8" max="8" width="11.42578125" style="48"/>
  </cols>
  <sheetData>
    <row r="1" spans="1:8" ht="20.25" x14ac:dyDescent="0.3">
      <c r="A1" s="5" t="s">
        <v>49</v>
      </c>
    </row>
    <row r="3" spans="1:8" x14ac:dyDescent="0.25">
      <c r="A3" s="43" t="s">
        <v>0</v>
      </c>
      <c r="B3" s="44" t="s">
        <v>1</v>
      </c>
      <c r="C3" s="50" t="s">
        <v>2</v>
      </c>
      <c r="D3" s="47" t="s">
        <v>11</v>
      </c>
      <c r="E3" s="44" t="s">
        <v>40</v>
      </c>
      <c r="F3" s="50" t="s">
        <v>3</v>
      </c>
      <c r="G3" s="50" t="s">
        <v>39</v>
      </c>
      <c r="H3" s="5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CM2A</vt:lpstr>
      <vt:lpstr>CM2B</vt:lpstr>
      <vt:lpstr>NVX</vt:lpstr>
      <vt:lpstr>EFFECTIF 14-15</vt:lpstr>
      <vt:lpstr>MODE EMPLOI</vt:lpstr>
      <vt:lpstr>LIST6A</vt:lpstr>
      <vt:lpstr>LIST6B</vt:lpstr>
      <vt:lpstr>LIST6C</vt:lpstr>
      <vt:lpstr>LIST6D</vt:lpstr>
      <vt:lpstr>LIST6E</vt:lpstr>
      <vt:lpstr>CLASSE</vt:lpstr>
      <vt:lpstr>OPTION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brigitte</dc:creator>
  <cp:lastModifiedBy>Guy Blancher</cp:lastModifiedBy>
  <cp:lastPrinted>2013-09-03T07:10:39Z</cp:lastPrinted>
  <dcterms:created xsi:type="dcterms:W3CDTF">2013-06-06T16:31:35Z</dcterms:created>
  <dcterms:modified xsi:type="dcterms:W3CDTF">2014-05-23T15:53:00Z</dcterms:modified>
</cp:coreProperties>
</file>