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675" windowHeight="9720" tabRatio="658"/>
  </bookViews>
  <sheets>
    <sheet name="Consommation CIS" sheetId="1" r:id="rId1"/>
    <sheet name="Suivi Budget" sheetId="6" r:id="rId2"/>
    <sheet name="Paramètres" sheetId="5" state="hidden" r:id="rId3"/>
  </sheets>
  <definedNames>
    <definedName name="_xlnm._FilterDatabase" localSheetId="0" hidden="1">'Consommation CIS'!$A$3:$L$3</definedName>
    <definedName name="Art_Réf">OFFSET(Paramètres!$B$2,,,COUNTA(Paramètres!$B:$B)-1,2)</definedName>
    <definedName name="Articles">OFFSET(Paramètres!$B$2,,,COUNTA(Paramètres!$B:$B)-1)</definedName>
    <definedName name="Con_Ann">OFFSET('Consommation CIS'!#REF!,,,COUNTA('Consommation CIS'!$B:$B)-1)</definedName>
    <definedName name="Con_Art">OFFSET('Consommation CIS'!#REF!,,,COUNTA('Consommation CIS'!$C:$C)-2)</definedName>
    <definedName name="Con_Som">OFFSET('Consommation CIS'!#REF!,,,COUNTA('Consommation CIS'!$I:$I)-1)</definedName>
    <definedName name="_xlnm.Print_Titles" localSheetId="0">'Consommation CIS'!$1:$3</definedName>
    <definedName name="Liste_CIS">OFFSET(Paramètres!$E$2,,,COUNTA(Paramètres!$E:$E)-1)</definedName>
    <definedName name="Z_A69F646B_1C99_41F0_B84A_2D1D7E8DFFBA_.wvu.FilterData" localSheetId="0" hidden="1">'Consommation CIS'!$A$3:$L$3</definedName>
  </definedNames>
  <calcPr calcId="152511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B1" i="1" l="1"/>
  <c r="AF13" i="5"/>
  <c r="N13" i="5"/>
  <c r="O13" i="5"/>
  <c r="P13" i="5"/>
  <c r="Q13" i="5"/>
  <c r="R13" i="5"/>
  <c r="S13" i="5"/>
  <c r="T13" i="5"/>
  <c r="U13" i="5"/>
  <c r="V13" i="5"/>
  <c r="W13" i="5"/>
  <c r="X13" i="5"/>
  <c r="Y13" i="5"/>
  <c r="Z13" i="5"/>
  <c r="AA13" i="5"/>
  <c r="AB13" i="5"/>
  <c r="AC13" i="5"/>
  <c r="AD13" i="5"/>
  <c r="AE13" i="5"/>
  <c r="C21" i="6"/>
  <c r="L33" i="6" l="1"/>
  <c r="L32" i="6"/>
  <c r="L31" i="6"/>
  <c r="L30" i="6"/>
  <c r="L29" i="6"/>
  <c r="L39" i="6"/>
  <c r="L38" i="6"/>
  <c r="L37" i="6"/>
  <c r="L36" i="6"/>
  <c r="L35" i="6"/>
  <c r="L34" i="6"/>
  <c r="L13" i="5" l="1"/>
  <c r="M13" i="5"/>
  <c r="K13" i="5"/>
  <c r="I6" i="5" l="1"/>
  <c r="I5" i="5"/>
  <c r="I4" i="5"/>
  <c r="I3" i="5"/>
  <c r="I2" i="5"/>
  <c r="C10" i="6" l="1"/>
  <c r="F17" i="6" l="1"/>
  <c r="N17" i="6"/>
  <c r="C17" i="6"/>
  <c r="M17" i="6"/>
  <c r="L17" i="6"/>
  <c r="J17" i="6"/>
  <c r="H17" i="6"/>
  <c r="D17" i="6"/>
  <c r="K17" i="6"/>
  <c r="I17" i="6"/>
  <c r="G17" i="6"/>
  <c r="E17" i="6"/>
  <c r="F38" i="6"/>
  <c r="F39" i="6"/>
  <c r="F37" i="6"/>
  <c r="F36" i="6"/>
  <c r="F35" i="6"/>
  <c r="F34" i="6"/>
  <c r="G8" i="6" l="1"/>
  <c r="D21" i="6"/>
</calcChain>
</file>

<file path=xl/comments1.xml><?xml version="1.0" encoding="utf-8"?>
<comments xmlns="http://schemas.openxmlformats.org/spreadsheetml/2006/main">
  <authors>
    <author>FRANCE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Articles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NE PAS TOUCHER AU TITRE.</t>
        </r>
        <r>
          <rPr>
            <sz val="9"/>
            <color indexed="81"/>
            <rFont val="Tahoma"/>
            <family val="2"/>
          </rPr>
          <t xml:space="preserve">
Toute modification est possible à partir de la cellule B2.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Références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NE PAS TOUCHER AU TITRE.</t>
        </r>
        <r>
          <rPr>
            <sz val="9"/>
            <color indexed="81"/>
            <rFont val="Tahoma"/>
            <family val="2"/>
          </rPr>
          <t xml:space="preserve">
Toute modification est possible à partir de la cellule C2.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Liste CIS :
</t>
        </r>
        <r>
          <rPr>
            <b/>
            <sz val="9"/>
            <color indexed="10"/>
            <rFont val="Tahoma"/>
            <family val="2"/>
          </rPr>
          <t>NE PAS TOUCHER AU TITRE.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Toute modification est possible à partir de la cellule E2.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 xml:space="preserve">A partir de la cellule en vert, sélectionner le CIS de votre choix puis les feuilles "Consommation CIS" et "Suivi Budget" se mettre à jour automatiquement.
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 xml:space="preserve">La liste si dessous peut évoluer vers le bas
</t>
        </r>
      </text>
    </comment>
  </commentList>
</comments>
</file>

<file path=xl/sharedStrings.xml><?xml version="1.0" encoding="utf-8"?>
<sst xmlns="http://schemas.openxmlformats.org/spreadsheetml/2006/main" count="114" uniqueCount="94">
  <si>
    <t>n°</t>
  </si>
  <si>
    <t>Article</t>
  </si>
  <si>
    <t>Société</t>
  </si>
  <si>
    <t>Date d'achat</t>
  </si>
  <si>
    <t>Justificatif</t>
  </si>
  <si>
    <t>Somme</t>
  </si>
  <si>
    <t>Observation</t>
  </si>
  <si>
    <t>Code Recherche</t>
  </si>
  <si>
    <t>INITIALE</t>
  </si>
  <si>
    <t>DEPENSER</t>
  </si>
  <si>
    <t>DISPONIBLE</t>
  </si>
  <si>
    <t>Articles</t>
  </si>
  <si>
    <t>Références</t>
  </si>
  <si>
    <t>SOMMES</t>
  </si>
  <si>
    <t>Attribuée</t>
  </si>
  <si>
    <t>Consommée</t>
  </si>
  <si>
    <t>Disponible</t>
  </si>
  <si>
    <t>Produits d'entretien</t>
  </si>
  <si>
    <t>Outillage</t>
  </si>
  <si>
    <t>Autres matières et fournitures</t>
  </si>
  <si>
    <t>Matériel roulant</t>
  </si>
  <si>
    <t>Entretien matériel non roulant</t>
  </si>
  <si>
    <t>Bilan annuel</t>
  </si>
  <si>
    <t>Bilan mensuel</t>
  </si>
  <si>
    <t>Somme attribuée</t>
  </si>
  <si>
    <t>Budget consommation</t>
  </si>
  <si>
    <t>Liste CIS</t>
  </si>
  <si>
    <t>Choix du CIS</t>
  </si>
  <si>
    <t>Produit</t>
  </si>
  <si>
    <t>Année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</si>
  <si>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</si>
  <si>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</si>
  <si>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</si>
  <si>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</si>
  <si>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</si>
  <si>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</si>
  <si>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</si>
  <si>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</si>
  <si>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</si>
  <si>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</si>
  <si>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</si>
  <si>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</si>
  <si>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Totaux</t>
  </si>
  <si>
    <t>dépense</t>
  </si>
  <si>
    <t>disponible</t>
  </si>
  <si>
    <t>?</t>
  </si>
  <si>
    <r>
      <t xml:space="preserve">Date </t>
    </r>
    <r>
      <rPr>
        <b/>
        <sz val="8"/>
        <color theme="1"/>
        <rFont val="Verdana"/>
        <family val="2"/>
      </rPr>
      <t>enregistrement</t>
    </r>
  </si>
  <si>
    <r>
      <t xml:space="preserve">N° </t>
    </r>
    <r>
      <rPr>
        <b/>
        <sz val="9"/>
        <color theme="1"/>
        <rFont val="Verdana"/>
        <family val="2"/>
      </rPr>
      <t>Justificatif</t>
    </r>
  </si>
  <si>
    <t>Facture</t>
  </si>
  <si>
    <t/>
  </si>
  <si>
    <t>Ticket</t>
  </si>
  <si>
    <t>mmmmmm</t>
  </si>
  <si>
    <t>kkkkk</t>
  </si>
  <si>
    <t>13/01/2014 - kkkkk - 20</t>
  </si>
  <si>
    <t>lllllll</t>
  </si>
  <si>
    <t>nnnnnnnn</t>
  </si>
  <si>
    <t>14/01/2014 - nnnnnnnn - 26</t>
  </si>
  <si>
    <t>gggg</t>
  </si>
  <si>
    <t>vvvvvvv</t>
  </si>
  <si>
    <t>14/01/2014 - vvvvvvv - 22</t>
  </si>
  <si>
    <t>rrrrrrr</t>
  </si>
  <si>
    <t>uuuuuuu</t>
  </si>
  <si>
    <t>14/01/2014 - uuuuuuu - 25</t>
  </si>
  <si>
    <t>dddddddddd</t>
  </si>
  <si>
    <t>eeeeeeeeee</t>
  </si>
  <si>
    <t>14/01/2014 - eeeeeeeeee - 20,20</t>
  </si>
  <si>
    <t>Autre</t>
  </si>
  <si>
    <t>Caserne 1</t>
  </si>
  <si>
    <t>Caserne 2</t>
  </si>
  <si>
    <t>Caserne 3</t>
  </si>
  <si>
    <t>Caserne 4</t>
  </si>
  <si>
    <t>Caserne 5</t>
  </si>
  <si>
    <t>Caserne 6</t>
  </si>
  <si>
    <t>Caserne 7</t>
  </si>
  <si>
    <t>Caserne 8</t>
  </si>
  <si>
    <t>Caserne 9</t>
  </si>
  <si>
    <t>Caserne 10</t>
  </si>
  <si>
    <t>Caserne 11</t>
  </si>
  <si>
    <t>Caserne 12</t>
  </si>
  <si>
    <t>Caserne 13</t>
  </si>
  <si>
    <t>Caserne 14</t>
  </si>
  <si>
    <t>Caserne 15</t>
  </si>
  <si>
    <t>Caserne 16</t>
  </si>
  <si>
    <t>Caserne 17</t>
  </si>
  <si>
    <t>Caserne 18</t>
  </si>
  <si>
    <t>Caserne 19</t>
  </si>
  <si>
    <t>Caserne 20</t>
  </si>
  <si>
    <t>Caserne 21</t>
  </si>
  <si>
    <t>Caserne 22</t>
  </si>
  <si>
    <t>Caserne 23</t>
  </si>
  <si>
    <t>Caserne 24</t>
  </si>
  <si>
    <t>Caserne 25</t>
  </si>
  <si>
    <r>
      <rPr>
        <sz val="16"/>
        <rFont val="AR JULIAN"/>
      </rPr>
      <t>Service Départemental Finir le Titre à compléter de l'institue</t>
    </r>
    <r>
      <rPr>
        <sz val="10"/>
        <rFont val="AR JULIAN"/>
      </rPr>
      <t xml:space="preserve"> </t>
    </r>
    <r>
      <rPr>
        <sz val="14"/>
        <rFont val="AR JULIAN"/>
      </rPr>
      <t>Groupement Fonctionnel Ouest</t>
    </r>
  </si>
  <si>
    <r>
      <rPr>
        <b/>
        <sz val="14"/>
        <rFont val="AR JULIAN"/>
      </rPr>
      <t>S</t>
    </r>
    <r>
      <rPr>
        <sz val="14"/>
        <rFont val="AR JULIAN"/>
      </rPr>
      <t xml:space="preserve">ervice </t>
    </r>
    <r>
      <rPr>
        <b/>
        <sz val="14"/>
        <rFont val="AR JULIAN"/>
      </rPr>
      <t>D</t>
    </r>
    <r>
      <rPr>
        <sz val="14"/>
        <rFont val="AR JULIAN"/>
      </rPr>
      <t>épartemental Finir le Titre à compléter de l'institue</t>
    </r>
    <r>
      <rPr>
        <sz val="10"/>
        <rFont val="AR JULIAN"/>
      </rPr>
      <t xml:space="preserve">     </t>
    </r>
    <r>
      <rPr>
        <sz val="12"/>
        <rFont val="AR JULIAN"/>
      </rPr>
      <t>Groupement Fonctionnel Ouest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</si>
</sst>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&quot;€&quot;#,##0.00_);\(&quot;€&quot;#,##0.00\)"/>
    <numFmt numFmtId="164" formatCode="_(&quot;€&quot;* #,##0.00_);_(&quot;€&quot;* \(#,##0.00\);_(&quot;€&quot;* &quot;-&quot;??_);_(@_)"/>
    <numFmt numFmtId="165" formatCode="mmm\."/>
    <numFmt numFmtId="166" formatCode="_-* #,##0.00\ [$€-40C]_-;\-* #,##0.00\ [$€-40C]_-;_-* &quot;-&quot;??\ [$€-40C]_-;_-@_-"/>
    <numFmt numFmtId="167" formatCode="#,##0.00\ &quot;€&quot;"/>
    <numFmt numFmtId="168" formatCode="yyyy"/>
    <numFmt numFmtId="169" formatCode="#,##0\ &quot;€&quot;"/>
  </numFmts>
  <fonts count="30">
    <font>
      <sz val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10"/>
      <color indexed="8"/>
      <name val="Calibri"/>
      <family val="2"/>
    </font>
    <font>
      <b/>
      <sz val="10"/>
      <name val="Arial"/>
      <family val="2"/>
    </font>
    <font>
      <b/>
      <sz val="14"/>
      <name val="Verdana"/>
      <family val="2"/>
    </font>
    <font>
      <b/>
      <sz val="10"/>
      <color theme="1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1"/>
      <color theme="1"/>
      <name val="Calibri"/>
      <family val="2"/>
    </font>
    <font>
      <sz val="10"/>
      <name val="AR JULIAN"/>
    </font>
    <font>
      <i/>
      <sz val="11"/>
      <name val="AR JULIAN"/>
    </font>
    <font>
      <sz val="12"/>
      <name val="AR JULIAN"/>
    </font>
    <font>
      <sz val="14"/>
      <name val="AR JULIAN"/>
    </font>
    <font>
      <sz val="16"/>
      <name val="AR JULIAN"/>
    </font>
    <font>
      <b/>
      <sz val="11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12"/>
      <color theme="3"/>
      <name val="Arial"/>
      <family val="2"/>
    </font>
    <font>
      <i/>
      <sz val="11"/>
      <color theme="3"/>
      <name val="AR JULIAN"/>
    </font>
    <font>
      <sz val="10"/>
      <color theme="8" tint="0.79998168889431442"/>
      <name val="Calibri"/>
      <family val="2"/>
    </font>
    <font>
      <sz val="9"/>
      <name val="Arial"/>
      <family val="2"/>
    </font>
    <font>
      <sz val="9"/>
      <color rgb="FF333333"/>
      <name val="Arial"/>
      <family val="2"/>
    </font>
    <font>
      <b/>
      <sz val="14"/>
      <name val="AR JULIAN"/>
    </font>
    <font>
      <b/>
      <sz val="10"/>
      <color theme="1"/>
      <name val="Verdana"/>
      <family val="2"/>
    </font>
    <font>
      <b/>
      <sz val="8"/>
      <color theme="1"/>
      <name val="Verdana"/>
      <family val="2"/>
    </font>
    <font>
      <b/>
      <sz val="9"/>
      <color theme="1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1" tint="5.0965910824915313E-2"/>
        </stop>
        <stop position="0.5">
          <color theme="0" tint="-0.49803155613879818"/>
        </stop>
        <stop position="1">
          <color theme="1" tint="5.0965910824915313E-2"/>
        </stop>
      </gradientFill>
    </fill>
    <fill>
      <gradientFill degree="90">
        <stop position="0">
          <color theme="0" tint="-0.34900967436750391"/>
        </stop>
        <stop position="1">
          <color theme="0" tint="-0.1490218817712943"/>
        </stop>
      </gradientFill>
    </fill>
    <fill>
      <gradientFill degree="90">
        <stop position="0">
          <color theme="8" tint="0.80001220740379042"/>
        </stop>
        <stop position="0.5">
          <color theme="8" tint="0.40000610370189521"/>
        </stop>
        <stop position="1">
          <color theme="8" tint="0.80001220740379042"/>
        </stop>
      </gradientFill>
    </fill>
    <fill>
      <gradientFill degree="90">
        <stop position="0">
          <color theme="7" tint="0.80001220740379042"/>
        </stop>
        <stop position="0.5">
          <color theme="7" tint="0.40000610370189521"/>
        </stop>
        <stop position="1">
          <color theme="7" tint="0.80001220740379042"/>
        </stop>
      </gradientFill>
    </fill>
    <fill>
      <gradientFill degree="90">
        <stop position="0">
          <color theme="3" tint="0.80001220740379042"/>
        </stop>
        <stop position="0.5">
          <color theme="3" tint="0.59999389629810485"/>
        </stop>
        <stop position="1">
          <color theme="3" tint="0.80001220740379042"/>
        </stop>
      </gradientFill>
    </fill>
    <fill>
      <gradientFill degree="90">
        <stop position="0">
          <color theme="6" tint="0.40000610370189521"/>
        </stop>
        <stop position="0.5">
          <color rgb="FF99FF66"/>
        </stop>
        <stop position="1">
          <color theme="6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gradientFill type="path" left="0.5" right="0.5" top="0.5" bottom="0.5">
        <stop position="0">
          <color theme="0" tint="-5.0965910824915313E-2"/>
        </stop>
        <stop position="1">
          <color theme="0" tint="-0.1490218817712943"/>
        </stop>
      </gradient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0" tint="-0.14996795556505021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10" fillId="0" borderId="0"/>
  </cellStyleXfs>
  <cellXfs count="83">
    <xf numFmtId="0" fontId="0" fillId="0" borderId="0" xfId="0"/>
    <xf numFmtId="0" fontId="1" fillId="0" borderId="0" xfId="0" applyFont="1"/>
    <xf numFmtId="0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4" borderId="0" xfId="0" applyFill="1"/>
    <xf numFmtId="0" fontId="17" fillId="0" borderId="0" xfId="0" applyFont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18" fillId="0" borderId="3" xfId="0" applyFont="1" applyBorder="1" applyAlignment="1">
      <alignment vertical="center"/>
    </xf>
    <xf numFmtId="14" fontId="0" fillId="0" borderId="0" xfId="0" applyNumberFormat="1"/>
    <xf numFmtId="164" fontId="1" fillId="0" borderId="0" xfId="0" applyNumberFormat="1" applyFont="1"/>
    <xf numFmtId="0" fontId="1" fillId="0" borderId="0" xfId="0" applyNumberFormat="1" applyFont="1"/>
    <xf numFmtId="0" fontId="5" fillId="0" borderId="0" xfId="0" applyNumberFormat="1" applyFont="1" applyBorder="1" applyAlignment="1">
      <alignment horizontal="center" vertical="center"/>
    </xf>
    <xf numFmtId="0" fontId="9" fillId="6" borderId="0" xfId="0" applyFont="1" applyFill="1" applyAlignment="1">
      <alignment horizontal="center"/>
    </xf>
    <xf numFmtId="14" fontId="9" fillId="6" borderId="0" xfId="0" applyNumberFormat="1" applyFont="1" applyFill="1" applyAlignment="1">
      <alignment horizontal="center"/>
    </xf>
    <xf numFmtId="165" fontId="23" fillId="6" borderId="15" xfId="0" applyNumberFormat="1" applyFont="1" applyFill="1" applyBorder="1" applyAlignment="1">
      <alignment horizontal="center" vertical="center"/>
    </xf>
    <xf numFmtId="166" fontId="4" fillId="7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5" fillId="0" borderId="5" xfId="0" applyFont="1" applyBorder="1" applyAlignment="1">
      <alignment vertical="center"/>
    </xf>
    <xf numFmtId="167" fontId="24" fillId="0" borderId="1" xfId="0" applyNumberFormat="1" applyFont="1" applyBorder="1" applyAlignment="1">
      <alignment horizontal="center" vertical="center"/>
    </xf>
    <xf numFmtId="167" fontId="24" fillId="0" borderId="1" xfId="0" applyNumberFormat="1" applyFont="1" applyBorder="1"/>
    <xf numFmtId="169" fontId="24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Continuous"/>
    </xf>
    <xf numFmtId="0" fontId="0" fillId="0" borderId="7" xfId="0" applyBorder="1" applyAlignment="1">
      <alignment horizontal="centerContinuous"/>
    </xf>
    <xf numFmtId="0" fontId="11" fillId="4" borderId="0" xfId="0" applyFont="1" applyFill="1" applyAlignment="1">
      <alignment horizontal="center" vertical="center" wrapText="1"/>
    </xf>
    <xf numFmtId="0" fontId="7" fillId="9" borderId="5" xfId="0" applyFont="1" applyFill="1" applyBorder="1" applyAlignment="1">
      <alignment vertical="center"/>
    </xf>
    <xf numFmtId="0" fontId="0" fillId="9" borderId="6" xfId="0" applyFill="1" applyBorder="1"/>
    <xf numFmtId="0" fontId="7" fillId="9" borderId="7" xfId="0" applyFont="1" applyFill="1" applyBorder="1" applyAlignment="1">
      <alignment vertical="center"/>
    </xf>
    <xf numFmtId="7" fontId="4" fillId="7" borderId="4" xfId="0" applyNumberFormat="1" applyFont="1" applyFill="1" applyBorder="1" applyAlignment="1">
      <alignment horizontal="center" vertical="center"/>
    </xf>
    <xf numFmtId="0" fontId="25" fillId="0" borderId="0" xfId="0" applyFont="1"/>
    <xf numFmtId="0" fontId="0" fillId="12" borderId="0" xfId="0" applyFill="1"/>
    <xf numFmtId="0" fontId="12" fillId="4" borderId="0" xfId="0" applyFont="1" applyFill="1"/>
    <xf numFmtId="0" fontId="22" fillId="4" borderId="0" xfId="0" applyFont="1" applyFill="1" applyAlignment="1">
      <alignment horizontal="center" vertical="center"/>
    </xf>
    <xf numFmtId="0" fontId="21" fillId="4" borderId="0" xfId="0" applyNumberFormat="1" applyFont="1" applyFill="1" applyBorder="1" applyAlignment="1">
      <alignment horizontal="center" vertical="center"/>
    </xf>
    <xf numFmtId="14" fontId="1" fillId="4" borderId="0" xfId="0" applyNumberFormat="1" applyFont="1" applyFill="1"/>
    <xf numFmtId="0" fontId="1" fillId="4" borderId="0" xfId="0" applyFont="1" applyFill="1"/>
    <xf numFmtId="166" fontId="9" fillId="4" borderId="0" xfId="0" applyNumberFormat="1" applyFont="1" applyFill="1" applyBorder="1" applyAlignment="1">
      <alignment horizontal="center" vertical="center"/>
    </xf>
    <xf numFmtId="166" fontId="9" fillId="11" borderId="4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5" fillId="12" borderId="0" xfId="0" applyNumberFormat="1" applyFont="1" applyFill="1" applyBorder="1" applyAlignment="1">
      <alignment horizontal="center" vertical="center"/>
    </xf>
    <xf numFmtId="0" fontId="5" fillId="12" borderId="0" xfId="0" applyNumberFormat="1" applyFont="1" applyFill="1" applyBorder="1" applyAlignment="1">
      <alignment horizontal="left" vertical="center"/>
    </xf>
    <xf numFmtId="166" fontId="8" fillId="4" borderId="16" xfId="1" applyNumberFormat="1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166" fontId="9" fillId="4" borderId="16" xfId="0" applyNumberFormat="1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0" fontId="11" fillId="12" borderId="0" xfId="0" applyNumberFormat="1" applyFont="1" applyFill="1" applyBorder="1" applyAlignment="1">
      <alignment vertical="center" wrapText="1"/>
    </xf>
    <xf numFmtId="0" fontId="11" fillId="12" borderId="2" xfId="0" applyNumberFormat="1" applyFont="1" applyFill="1" applyBorder="1" applyAlignment="1">
      <alignment vertical="center" wrapText="1"/>
    </xf>
    <xf numFmtId="0" fontId="27" fillId="2" borderId="1" xfId="0" applyNumberFormat="1" applyFont="1" applyFill="1" applyBorder="1" applyAlignment="1">
      <alignment horizontal="center" vertical="center"/>
    </xf>
    <xf numFmtId="14" fontId="27" fillId="2" borderId="1" xfId="0" applyNumberFormat="1" applyFont="1" applyFill="1" applyBorder="1" applyAlignment="1">
      <alignment horizontal="center" vertical="center" wrapText="1"/>
    </xf>
    <xf numFmtId="0" fontId="27" fillId="2" borderId="1" xfId="0" applyNumberFormat="1" applyFont="1" applyFill="1" applyBorder="1" applyAlignment="1">
      <alignment horizontal="center" vertical="center" wrapText="1"/>
    </xf>
    <xf numFmtId="0" fontId="6" fillId="13" borderId="0" xfId="0" applyNumberFormat="1" applyFont="1" applyFill="1" applyBorder="1" applyAlignment="1">
      <alignment horizontal="center" vertical="center"/>
    </xf>
    <xf numFmtId="0" fontId="6" fillId="13" borderId="2" xfId="0" applyNumberFormat="1" applyFont="1" applyFill="1" applyBorder="1" applyAlignment="1">
      <alignment horizontal="center" vertical="center"/>
    </xf>
    <xf numFmtId="0" fontId="11" fillId="12" borderId="0" xfId="0" applyNumberFormat="1" applyFont="1" applyFill="1" applyBorder="1" applyAlignment="1">
      <alignment horizontal="center" vertical="center" wrapText="1"/>
    </xf>
    <xf numFmtId="0" fontId="11" fillId="12" borderId="2" xfId="0" applyNumberFormat="1" applyFont="1" applyFill="1" applyBorder="1" applyAlignment="1">
      <alignment horizontal="center" vertical="center" wrapText="1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11" fillId="12" borderId="0" xfId="0" applyFont="1" applyFill="1" applyAlignment="1">
      <alignment horizontal="center" vertical="center" wrapText="1"/>
    </xf>
    <xf numFmtId="0" fontId="6" fillId="14" borderId="0" xfId="0" applyFont="1" applyFill="1" applyBorder="1" applyAlignment="1">
      <alignment horizontal="center" vertical="center"/>
    </xf>
    <xf numFmtId="167" fontId="0" fillId="10" borderId="1" xfId="0" applyNumberFormat="1" applyFill="1" applyBorder="1" applyAlignment="1">
      <alignment horizontal="center" vertical="center"/>
    </xf>
    <xf numFmtId="167" fontId="0" fillId="8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left" vertical="center"/>
    </xf>
    <xf numFmtId="0" fontId="7" fillId="9" borderId="6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left" vertical="center"/>
    </xf>
    <xf numFmtId="0" fontId="0" fillId="8" borderId="1" xfId="0" applyNumberFormat="1" applyFill="1" applyBorder="1" applyAlignment="1">
      <alignment horizontal="left" vertical="center"/>
    </xf>
    <xf numFmtId="0" fontId="0" fillId="10" borderId="1" xfId="0" applyFill="1" applyBorder="1" applyAlignment="1">
      <alignment horizontal="left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12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8">
    <dxf>
      <font>
        <color rgb="FFFF0000"/>
      </font>
      <fill>
        <gradientFill type="path" left="0.5" right="0.5" top="0.5" bottom="0.5">
          <stop position="0">
            <color theme="5" tint="0.80001220740379042"/>
          </stop>
          <stop position="1">
            <color rgb="FFFFCC66"/>
          </stop>
        </gradientFill>
      </fill>
    </dxf>
    <dxf>
      <font>
        <color theme="0"/>
      </font>
    </dxf>
    <dxf>
      <fill>
        <patternFill>
          <fgColor indexed="64"/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9" tint="0.399914548173467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FFCC"/>
      <color rgb="FF99FF66"/>
      <color rgb="FFFFCC66"/>
      <color rgb="FFFF9933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E$9" max="2035" min="2014" page="10" val="201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246528</xdr:colOff>
      <xdr:row>0</xdr:row>
      <xdr:rowOff>105336</xdr:rowOff>
    </xdr:from>
    <xdr:to>
      <xdr:col>11</xdr:col>
      <xdr:colOff>1326528</xdr:colOff>
      <xdr:row>1</xdr:row>
      <xdr:rowOff>134471</xdr:rowOff>
    </xdr:to>
    <xdr:sp macro="[0]!ThisWorkbook.affiche_Usf_Conso_cis" textlink="">
      <xdr:nvSpPr>
        <xdr:cNvPr id="3" name="Rectangle à coins arrondis 2"/>
        <xdr:cNvSpPr/>
      </xdr:nvSpPr>
      <xdr:spPr>
        <a:xfrm>
          <a:off x="12337675" y="105336"/>
          <a:ext cx="1080000" cy="28687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Gestion</a:t>
          </a:r>
          <a:r>
            <a:rPr lang="fr-FR" sz="1100" b="1" baseline="0"/>
            <a:t> Achat</a:t>
          </a:r>
          <a:endParaRPr lang="fr-FR" sz="1100" b="1"/>
        </a:p>
      </xdr:txBody>
    </xdr:sp>
    <xdr:clientData/>
  </xdr:twoCellAnchor>
  <xdr:twoCellAnchor editAs="oneCell">
    <xdr:from>
      <xdr:col>4</xdr:col>
      <xdr:colOff>563716</xdr:colOff>
      <xdr:row>0</xdr:row>
      <xdr:rowOff>5256</xdr:rowOff>
    </xdr:from>
    <xdr:to>
      <xdr:col>4</xdr:col>
      <xdr:colOff>954241</xdr:colOff>
      <xdr:row>1</xdr:row>
      <xdr:rowOff>242821</xdr:rowOff>
    </xdr:to>
    <xdr:pic>
      <xdr:nvPicPr>
        <xdr:cNvPr id="4" name="Image 3" descr="sans-titr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189069" y="5256"/>
          <a:ext cx="390525" cy="495300"/>
        </a:xfrm>
        <a:prstGeom prst="rect">
          <a:avLst/>
        </a:prstGeom>
      </xdr:spPr>
    </xdr:pic>
    <xdr:clientData/>
  </xdr:twoCellAnchor>
  <xdr:twoCellAnchor>
    <xdr:from>
      <xdr:col>11</xdr:col>
      <xdr:colOff>1613639</xdr:colOff>
      <xdr:row>0</xdr:row>
      <xdr:rowOff>100852</xdr:rowOff>
    </xdr:from>
    <xdr:to>
      <xdr:col>11</xdr:col>
      <xdr:colOff>2693639</xdr:colOff>
      <xdr:row>1</xdr:row>
      <xdr:rowOff>131117</xdr:rowOff>
    </xdr:to>
    <xdr:sp macro="[0]!ThisWorkbook.affiche_Feuil_Suivi_Budget" textlink="">
      <xdr:nvSpPr>
        <xdr:cNvPr id="5" name="Rectangle à coins arrondis 4"/>
        <xdr:cNvSpPr/>
      </xdr:nvSpPr>
      <xdr:spPr>
        <a:xfrm>
          <a:off x="13704786" y="100852"/>
          <a:ext cx="1080000" cy="2880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Bilan Budget</a:t>
          </a:r>
        </a:p>
      </xdr:txBody>
    </xdr:sp>
    <xdr:clientData/>
  </xdr:twoCellAnchor>
  <xdr:oneCellAnchor>
    <xdr:from>
      <xdr:col>5</xdr:col>
      <xdr:colOff>1030941</xdr:colOff>
      <xdr:row>10</xdr:row>
      <xdr:rowOff>112059</xdr:rowOff>
    </xdr:from>
    <xdr:ext cx="5902385" cy="609013"/>
    <xdr:sp macro="" textlink="">
      <xdr:nvSpPr>
        <xdr:cNvPr id="6" name="ZoneTexte 5"/>
        <xdr:cNvSpPr txBox="1"/>
      </xdr:nvSpPr>
      <xdr:spPr>
        <a:xfrm>
          <a:off x="8169088" y="2364441"/>
          <a:ext cx="5902385" cy="609013"/>
        </a:xfrm>
        <a:prstGeom prst="rect">
          <a:avLst/>
        </a:prstGeom>
        <a:solidFill>
          <a:schemeClr val="bg2">
            <a:lumMod val="75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Voici mon souci en colonne I , des qu'il y a une virgule dans le chiffre le petit repert vers s'affiche </a:t>
          </a:r>
        </a:p>
        <a:p>
          <a:r>
            <a:rPr lang="fr-FR" sz="1100"/>
            <a:t>et sur la feuille  "Suivi Budget" dans</a:t>
          </a:r>
          <a:r>
            <a:rPr lang="fr-FR" sz="1100" baseline="0"/>
            <a:t> le tableau  budget consommation colonne  J le petit repert vert </a:t>
          </a:r>
        </a:p>
        <a:p>
          <a:r>
            <a:rPr lang="fr-FR" sz="1100" baseline="0"/>
            <a:t>s'affiche également et n'affiche plus le sigle  euro.</a:t>
          </a:r>
          <a:endParaRPr lang="fr-FR" sz="1100"/>
        </a:p>
      </xdr:txBody>
    </xdr:sp>
    <xdr:clientData/>
  </xdr:oneCellAnchor>
  <xdr:twoCellAnchor>
    <xdr:from>
      <xdr:col>8</xdr:col>
      <xdr:colOff>123265</xdr:colOff>
      <xdr:row>7</xdr:row>
      <xdr:rowOff>67235</xdr:rowOff>
    </xdr:from>
    <xdr:to>
      <xdr:col>8</xdr:col>
      <xdr:colOff>687605</xdr:colOff>
      <xdr:row>10</xdr:row>
      <xdr:rowOff>112059</xdr:rowOff>
    </xdr:to>
    <xdr:cxnSp macro="">
      <xdr:nvCxnSpPr>
        <xdr:cNvPr id="8" name="Connecteur droit avec flèche 7"/>
        <xdr:cNvCxnSpPr>
          <a:stCxn id="6" idx="0"/>
        </xdr:cNvCxnSpPr>
      </xdr:nvCxnSpPr>
      <xdr:spPr>
        <a:xfrm flipH="1" flipV="1">
          <a:off x="10555941" y="1535206"/>
          <a:ext cx="564340" cy="829235"/>
        </a:xfrm>
        <a:prstGeom prst="straightConnector1">
          <a:avLst/>
        </a:prstGeom>
        <a:ln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409584</xdr:colOff>
      <xdr:row>0</xdr:row>
      <xdr:rowOff>9395</xdr:rowOff>
    </xdr:from>
    <xdr:to>
      <xdr:col>13</xdr:col>
      <xdr:colOff>304809</xdr:colOff>
      <xdr:row>3</xdr:row>
      <xdr:rowOff>159890</xdr:rowOff>
    </xdr:to>
    <xdr:pic>
      <xdr:nvPicPr>
        <xdr:cNvPr id="2" name="Image 1" descr="sans-titr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9" y="9395"/>
          <a:ext cx="609600" cy="636270"/>
        </a:xfrm>
        <a:prstGeom prst="rect">
          <a:avLst/>
        </a:prstGeom>
      </xdr:spPr>
    </xdr:pic>
    <xdr:clientData/>
  </xdr:twoCellAnchor>
  <xdr:twoCellAnchor>
    <xdr:from>
      <xdr:col>11</xdr:col>
      <xdr:colOff>466725</xdr:colOff>
      <xdr:row>9</xdr:row>
      <xdr:rowOff>171450</xdr:rowOff>
    </xdr:from>
    <xdr:to>
      <xdr:col>13</xdr:col>
      <xdr:colOff>237004</xdr:colOff>
      <xdr:row>12</xdr:row>
      <xdr:rowOff>23532</xdr:rowOff>
    </xdr:to>
    <xdr:sp macro="[0]!ThisWorkbook.affiche_Feuil_Conso" textlink="">
      <xdr:nvSpPr>
        <xdr:cNvPr id="6" name="Rectangle à coins arrondis 5"/>
        <xdr:cNvSpPr/>
      </xdr:nvSpPr>
      <xdr:spPr>
        <a:xfrm>
          <a:off x="7724775" y="1600200"/>
          <a:ext cx="1199029" cy="309282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Saisie Achat</a:t>
          </a:r>
        </a:p>
      </xdr:txBody>
    </xdr:sp>
    <xdr:clientData fPrintsWithSheet="0"/>
  </xdr:twoCellAnchor>
  <xdr:twoCellAnchor>
    <xdr:from>
      <xdr:col>9</xdr:col>
      <xdr:colOff>123825</xdr:colOff>
      <xdr:row>9</xdr:row>
      <xdr:rowOff>171450</xdr:rowOff>
    </xdr:from>
    <xdr:to>
      <xdr:col>10</xdr:col>
      <xdr:colOff>608479</xdr:colOff>
      <xdr:row>12</xdr:row>
      <xdr:rowOff>23532</xdr:rowOff>
    </xdr:to>
    <xdr:sp macro="[0]!ThisWorkbook.affiche_Feuil_Parametre" textlink="">
      <xdr:nvSpPr>
        <xdr:cNvPr id="8" name="Rectangle à coins arrondis 7"/>
        <xdr:cNvSpPr/>
      </xdr:nvSpPr>
      <xdr:spPr>
        <a:xfrm>
          <a:off x="5953125" y="1600200"/>
          <a:ext cx="1199029" cy="309282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Paramètre</a:t>
          </a:r>
        </a:p>
      </xdr:txBody>
    </xdr:sp>
    <xdr:clientData fPrintsWithSheet="0"/>
  </xdr:twoCellAnchor>
  <xdr:twoCellAnchor editAs="oneCell">
    <xdr:from>
      <xdr:col>1</xdr:col>
      <xdr:colOff>457209</xdr:colOff>
      <xdr:row>0</xdr:row>
      <xdr:rowOff>0</xdr:rowOff>
    </xdr:from>
    <xdr:to>
      <xdr:col>2</xdr:col>
      <xdr:colOff>250517</xdr:colOff>
      <xdr:row>3</xdr:row>
      <xdr:rowOff>158115</xdr:rowOff>
    </xdr:to>
    <xdr:pic>
      <xdr:nvPicPr>
        <xdr:cNvPr id="5" name="Image 4" descr="ecus22.bmp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71509" y="0"/>
          <a:ext cx="507683" cy="64389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9525</xdr:rowOff>
        </xdr:from>
        <xdr:to>
          <xdr:col>5</xdr:col>
          <xdr:colOff>257175</xdr:colOff>
          <xdr:row>8</xdr:row>
          <xdr:rowOff>180975</xdr:rowOff>
        </xdr:to>
        <xdr:sp macro="" textlink="">
          <xdr:nvSpPr>
            <xdr:cNvPr id="8203" name="Spinner 1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114300</xdr:colOff>
      <xdr:row>1</xdr:row>
      <xdr:rowOff>19050</xdr:rowOff>
    </xdr:from>
    <xdr:to>
      <xdr:col>7</xdr:col>
      <xdr:colOff>942975</xdr:colOff>
      <xdr:row>3</xdr:row>
      <xdr:rowOff>4482</xdr:rowOff>
    </xdr:to>
    <xdr:sp macro="[0]!ThisWorkbook.fermer_cacher_parametre" textlink="">
      <xdr:nvSpPr>
        <xdr:cNvPr id="2" name="Rectangle à coins arrondis 1"/>
        <xdr:cNvSpPr/>
      </xdr:nvSpPr>
      <xdr:spPr>
        <a:xfrm>
          <a:off x="6496050" y="219075"/>
          <a:ext cx="828675" cy="309282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Fermer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_licencies">
    <tabColor theme="3"/>
    <pageSetUpPr fitToPage="1"/>
  </sheetPr>
  <dimension ref="A1:L8"/>
  <sheetViews>
    <sheetView tabSelected="1" zoomScale="85" zoomScaleNormal="85" workbookViewId="0">
      <selection activeCell="C28" sqref="C28"/>
    </sheetView>
  </sheetViews>
  <sheetFormatPr baseColWidth="10" defaultRowHeight="12.75"/>
  <cols>
    <col min="1" max="1" width="5" style="2" customWidth="1"/>
    <col min="2" max="2" width="25.85546875" style="3" customWidth="1"/>
    <col min="3" max="3" width="30.7109375" style="8" customWidth="1"/>
    <col min="4" max="5" width="22.7109375" style="8" customWidth="1"/>
    <col min="6" max="6" width="17.85546875" style="2" customWidth="1"/>
    <col min="7" max="7" width="14.5703125" style="2" customWidth="1"/>
    <col min="8" max="8" width="17" style="3" customWidth="1"/>
    <col min="9" max="9" width="11.7109375" style="2" customWidth="1"/>
    <col min="10" max="10" width="32.7109375" style="8" customWidth="1"/>
    <col min="11" max="11" width="4.42578125" style="2" hidden="1" customWidth="1"/>
    <col min="12" max="12" width="45.5703125" style="8" customWidth="1"/>
    <col min="13" max="16384" width="11.42578125" style="2"/>
  </cols>
  <sheetData>
    <row r="1" spans="1:12" s="14" customFormat="1" ht="20.25" customHeight="1">
      <c r="A1" s="45"/>
      <c r="B1" s="56" t="str">
        <f>"CIS" &amp; "  " &amp; Paramètres!G2</f>
        <v>CIS  Caserne 5</v>
      </c>
      <c r="C1" s="56"/>
      <c r="D1" s="56"/>
      <c r="E1" s="45"/>
      <c r="F1" s="58" t="s">
        <v>93</v>
      </c>
      <c r="G1" s="58"/>
      <c r="H1" s="58"/>
      <c r="I1" s="58"/>
      <c r="J1" s="58"/>
      <c r="K1" s="51"/>
      <c r="L1" s="46"/>
    </row>
    <row r="2" spans="1:12" s="14" customFormat="1" ht="20.100000000000001" customHeight="1">
      <c r="A2" s="45"/>
      <c r="B2" s="57"/>
      <c r="C2" s="57"/>
      <c r="D2" s="57"/>
      <c r="E2" s="45"/>
      <c r="F2" s="59"/>
      <c r="G2" s="59"/>
      <c r="H2" s="59"/>
      <c r="I2" s="59"/>
      <c r="J2" s="59"/>
      <c r="K2" s="52"/>
      <c r="L2" s="46"/>
    </row>
    <row r="3" spans="1:12" ht="26.25" customHeight="1">
      <c r="A3" s="53" t="s">
        <v>0</v>
      </c>
      <c r="B3" s="54" t="s">
        <v>46</v>
      </c>
      <c r="C3" s="53" t="s">
        <v>1</v>
      </c>
      <c r="D3" s="55" t="s">
        <v>28</v>
      </c>
      <c r="E3" s="55" t="s">
        <v>2</v>
      </c>
      <c r="F3" s="55" t="s">
        <v>47</v>
      </c>
      <c r="G3" s="53" t="s">
        <v>4</v>
      </c>
      <c r="H3" s="54" t="s">
        <v>3</v>
      </c>
      <c r="I3" s="53" t="s">
        <v>5</v>
      </c>
      <c r="J3" s="53" t="s">
        <v>6</v>
      </c>
      <c r="K3" s="55" t="s">
        <v>45</v>
      </c>
      <c r="L3" s="53" t="s">
        <v>7</v>
      </c>
    </row>
    <row r="4" spans="1:12" ht="12" customHeight="1">
      <c r="A4" s="2">
        <v>1</v>
      </c>
      <c r="B4" s="3">
        <v>41653</v>
      </c>
      <c r="C4" s="8" t="s">
        <v>19</v>
      </c>
      <c r="D4" s="8" t="s">
        <v>51</v>
      </c>
      <c r="E4" s="8" t="s">
        <v>52</v>
      </c>
      <c r="G4" s="2" t="s">
        <v>66</v>
      </c>
      <c r="H4" s="3">
        <v>41652</v>
      </c>
      <c r="I4" s="2">
        <v>20</v>
      </c>
      <c r="J4" s="8" t="s">
        <v>49</v>
      </c>
      <c r="L4" s="8" t="s">
        <v>53</v>
      </c>
    </row>
    <row r="5" spans="1:12">
      <c r="A5" s="2">
        <v>2</v>
      </c>
      <c r="B5" s="3">
        <v>41653</v>
      </c>
      <c r="C5" s="8" t="s">
        <v>18</v>
      </c>
      <c r="D5" s="8" t="s">
        <v>54</v>
      </c>
      <c r="E5" s="8" t="s">
        <v>55</v>
      </c>
      <c r="G5" s="2" t="s">
        <v>50</v>
      </c>
      <c r="H5" s="3">
        <v>41653</v>
      </c>
      <c r="I5" s="2">
        <v>26</v>
      </c>
      <c r="J5" s="8" t="s">
        <v>49</v>
      </c>
      <c r="L5" s="8" t="s">
        <v>56</v>
      </c>
    </row>
    <row r="6" spans="1:12">
      <c r="A6" s="2">
        <v>3</v>
      </c>
      <c r="B6" s="3">
        <v>41653</v>
      </c>
      <c r="C6" s="8" t="s">
        <v>20</v>
      </c>
      <c r="D6" s="8" t="s">
        <v>57</v>
      </c>
      <c r="E6" s="8" t="s">
        <v>58</v>
      </c>
      <c r="G6" s="2" t="s">
        <v>48</v>
      </c>
      <c r="H6" s="3">
        <v>41653</v>
      </c>
      <c r="I6" s="2">
        <v>22</v>
      </c>
      <c r="J6" s="8" t="s">
        <v>49</v>
      </c>
      <c r="L6" s="8" t="s">
        <v>59</v>
      </c>
    </row>
    <row r="7" spans="1:12">
      <c r="A7" s="2">
        <v>4</v>
      </c>
      <c r="B7" s="3">
        <v>41653</v>
      </c>
      <c r="C7" s="8" t="s">
        <v>21</v>
      </c>
      <c r="D7" s="8" t="s">
        <v>60</v>
      </c>
      <c r="E7" s="8" t="s">
        <v>61</v>
      </c>
      <c r="G7" s="2" t="s">
        <v>48</v>
      </c>
      <c r="H7" s="3">
        <v>41653</v>
      </c>
      <c r="I7" s="2">
        <v>25</v>
      </c>
      <c r="J7" s="8" t="s">
        <v>49</v>
      </c>
      <c r="L7" s="8" t="s">
        <v>62</v>
      </c>
    </row>
    <row r="8" spans="1:12">
      <c r="A8" s="2">
        <v>5</v>
      </c>
      <c r="B8" s="3">
        <v>41653</v>
      </c>
      <c r="C8" s="8" t="s">
        <v>17</v>
      </c>
      <c r="D8" s="8" t="s">
        <v>63</v>
      </c>
      <c r="E8" s="8" t="s">
        <v>64</v>
      </c>
      <c r="G8" s="2" t="s">
        <v>48</v>
      </c>
      <c r="H8" s="3">
        <v>41653</v>
      </c>
      <c r="I8" s="2">
        <v>20.2</v>
      </c>
      <c r="J8" s="8" t="s">
        <v>49</v>
      </c>
      <c r="L8" s="8" t="s">
        <v>65</v>
      </c>
    </row>
  </sheetData>
  <sortState ref="A4:L10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2">
    <mergeCell ref="B1:D2"/>
    <mergeCell ref="F1:J2"/>
  </mergeCells>
  <phoneticPr fontId="0" type="noConversion"/>
  <conditionalFormatting sqref="A4:L8">
    <cfRule type="expression" dxfId="3" priority="1">
      <formula>MOD(ROW(),2)=1</formula>
    </cfRule>
    <cfRule type="expression" dxfId="2" priority="2">
      <formula>MOD(ROW(),2)=0</formula>
    </cfRule>
  </conditionalFormatting>
  <printOptions horizontalCentered="1" gridLines="1"/>
  <pageMargins left="0.15748031496062992" right="0.19685039370078741" top="0.35433070866141736" bottom="0.35433070866141736" header="0.15748031496062992" footer="0.15748031496062992"/>
  <pageSetup paperSize="9" scale="59" fitToHeight="0" orientation="landscape" horizontalDpi="300" verticalDpi="300" r:id="rId2"/>
  <headerFooter alignWithMargins="0">
    <oddFooter xml:space="preserve">&amp;C&amp;9Page &amp;P/&amp;N&amp;R&amp;9Imprimé le &amp;D à &amp;T     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A1:R43"/>
  <sheetViews>
    <sheetView workbookViewId="0">
      <selection activeCell="E19" sqref="E19"/>
    </sheetView>
  </sheetViews>
  <sheetFormatPr baseColWidth="10" defaultRowHeight="12.75"/>
  <cols>
    <col min="1" max="1" width="1.7109375" customWidth="1"/>
    <col min="2" max="14" width="10.7109375" customWidth="1"/>
    <col min="15" max="15" width="1.7109375" customWidth="1"/>
    <col min="16" max="16" width="11.140625" customWidth="1"/>
    <col min="17" max="18" width="10.7109375" customWidth="1"/>
  </cols>
  <sheetData>
    <row r="1" spans="1:18" ht="12.95" customHeight="1">
      <c r="A1" s="36"/>
      <c r="B1" s="36"/>
      <c r="C1" s="36"/>
      <c r="D1" s="63" t="s">
        <v>92</v>
      </c>
      <c r="E1" s="63"/>
      <c r="F1" s="63"/>
      <c r="G1" s="63"/>
      <c r="H1" s="63"/>
      <c r="I1" s="63"/>
      <c r="J1" s="63"/>
      <c r="K1" s="63"/>
      <c r="L1" s="63"/>
      <c r="M1" s="36"/>
      <c r="N1" s="36"/>
      <c r="O1" s="36"/>
      <c r="Q1" s="1"/>
      <c r="R1" s="1"/>
    </row>
    <row r="2" spans="1:18" ht="12.95" customHeight="1">
      <c r="A2" s="36"/>
      <c r="B2" s="36"/>
      <c r="C2" s="36"/>
      <c r="D2" s="63"/>
      <c r="E2" s="63"/>
      <c r="F2" s="63"/>
      <c r="G2" s="63"/>
      <c r="H2" s="63"/>
      <c r="I2" s="63"/>
      <c r="J2" s="63"/>
      <c r="K2" s="63"/>
      <c r="L2" s="63"/>
      <c r="M2" s="36"/>
      <c r="N2" s="36"/>
      <c r="O2" s="36"/>
      <c r="R2" s="1"/>
    </row>
    <row r="3" spans="1:18" ht="12.95" customHeight="1">
      <c r="A3" s="36"/>
      <c r="B3" s="36"/>
      <c r="C3" s="36"/>
      <c r="D3" s="63"/>
      <c r="E3" s="63"/>
      <c r="F3" s="63"/>
      <c r="G3" s="63"/>
      <c r="H3" s="63"/>
      <c r="I3" s="63"/>
      <c r="J3" s="63"/>
      <c r="K3" s="63"/>
      <c r="L3" s="63"/>
      <c r="M3" s="36"/>
      <c r="N3" s="36"/>
      <c r="O3" s="36"/>
      <c r="R3" s="1"/>
    </row>
    <row r="4" spans="1:18" ht="12.95" customHeight="1">
      <c r="A4" s="36"/>
      <c r="B4" s="36"/>
      <c r="C4" s="36"/>
      <c r="D4" s="63"/>
      <c r="E4" s="63"/>
      <c r="F4" s="63"/>
      <c r="G4" s="63"/>
      <c r="H4" s="63"/>
      <c r="I4" s="63"/>
      <c r="J4" s="63"/>
      <c r="K4" s="63"/>
      <c r="L4" s="63"/>
      <c r="M4" s="36"/>
      <c r="N4" s="36"/>
      <c r="O4" s="36"/>
      <c r="Q4" s="11"/>
      <c r="R4" s="1"/>
    </row>
    <row r="5" spans="1:18" ht="11.1" customHeight="1">
      <c r="A5" s="6"/>
      <c r="B5" s="6"/>
      <c r="C5" s="6"/>
      <c r="D5" s="30"/>
      <c r="E5" s="30"/>
      <c r="F5" s="30"/>
      <c r="G5" s="30"/>
      <c r="H5" s="30"/>
      <c r="I5" s="30"/>
      <c r="J5" s="30"/>
      <c r="K5" s="30"/>
      <c r="L5" s="30"/>
      <c r="M5" s="6"/>
      <c r="N5" s="6"/>
      <c r="O5" s="6"/>
      <c r="Q5" s="11"/>
      <c r="R5" s="1"/>
    </row>
    <row r="6" spans="1:18" ht="11.1" customHeight="1">
      <c r="A6" s="6"/>
      <c r="B6" s="6"/>
      <c r="C6" s="6"/>
      <c r="D6" s="30"/>
      <c r="E6" s="30"/>
      <c r="F6" s="30"/>
      <c r="G6" s="30"/>
      <c r="H6" s="30"/>
      <c r="I6" s="30"/>
      <c r="J6" s="30"/>
      <c r="K6" s="30"/>
      <c r="L6" s="30"/>
      <c r="M6" s="6"/>
      <c r="N6" s="6"/>
      <c r="O6" s="6"/>
      <c r="R6" s="1"/>
    </row>
    <row r="7" spans="1:18" ht="11.1" customHeight="1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R7" s="1"/>
    </row>
    <row r="8" spans="1:18" ht="15" customHeight="1">
      <c r="A8" s="6"/>
      <c r="B8" s="37" t="s">
        <v>24</v>
      </c>
      <c r="C8" s="6"/>
      <c r="D8" s="6"/>
      <c r="E8" s="38" t="s">
        <v>29</v>
      </c>
      <c r="F8" s="6"/>
      <c r="G8" s="64" t="str">
        <f>'Consommation CIS'!B1</f>
        <v>CIS  Caserne 5</v>
      </c>
      <c r="H8" s="64"/>
      <c r="I8" s="64"/>
      <c r="J8" s="64"/>
      <c r="K8" s="64"/>
      <c r="L8" s="64"/>
      <c r="M8" s="64"/>
      <c r="N8" s="6"/>
      <c r="O8" s="6"/>
      <c r="R8" s="1"/>
    </row>
    <row r="9" spans="1:18" ht="15" customHeight="1">
      <c r="A9" s="6"/>
      <c r="B9" s="6"/>
      <c r="C9" s="48" t="s">
        <v>8</v>
      </c>
      <c r="D9" s="6"/>
      <c r="E9" s="39">
        <v>2014</v>
      </c>
      <c r="F9" s="6"/>
      <c r="G9" s="64"/>
      <c r="H9" s="64"/>
      <c r="I9" s="64"/>
      <c r="J9" s="64"/>
      <c r="K9" s="64"/>
      <c r="L9" s="64"/>
      <c r="M9" s="64"/>
      <c r="N9" s="6"/>
      <c r="O9" s="6"/>
      <c r="R9" s="1"/>
    </row>
    <row r="10" spans="1:18" ht="15" customHeight="1">
      <c r="A10" s="6"/>
      <c r="B10" s="6"/>
      <c r="C10" s="47">
        <f>SUM(H29:I39)</f>
        <v>1100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8" ht="11.1" customHeight="1">
      <c r="A11" s="6"/>
      <c r="B11" s="6"/>
      <c r="C11" s="6"/>
      <c r="D11" s="6"/>
      <c r="E11" s="40"/>
      <c r="F11" s="6"/>
      <c r="G11" s="6"/>
      <c r="H11" s="6"/>
      <c r="I11" s="6"/>
      <c r="J11" s="6"/>
      <c r="K11" s="6"/>
      <c r="L11" s="6"/>
      <c r="M11" s="6"/>
      <c r="N11" s="6"/>
      <c r="O11" s="6"/>
      <c r="R11" s="1"/>
    </row>
    <row r="12" spans="1:18" ht="11.1" customHeight="1">
      <c r="A12" s="6"/>
      <c r="B12" s="6"/>
      <c r="C12" s="6"/>
      <c r="D12" s="6"/>
      <c r="E12" s="6"/>
      <c r="F12" s="6"/>
      <c r="G12" s="41"/>
      <c r="H12" s="6"/>
      <c r="I12" s="6"/>
      <c r="J12" s="6"/>
      <c r="K12" s="6"/>
      <c r="L12" s="6"/>
      <c r="M12" s="6"/>
      <c r="N12" s="6"/>
      <c r="O12" s="6"/>
      <c r="R12" s="1"/>
    </row>
    <row r="13" spans="1:18" ht="15" customHeight="1">
      <c r="A13" s="6"/>
      <c r="B13" s="37" t="s">
        <v>23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R13" s="1"/>
    </row>
    <row r="14" spans="1:18" ht="15" customHeight="1">
      <c r="A14" s="6"/>
      <c r="B14" s="6"/>
      <c r="C14" s="17" t="s">
        <v>30</v>
      </c>
      <c r="D14" s="17" t="s">
        <v>31</v>
      </c>
      <c r="E14" s="17" t="s">
        <v>32</v>
      </c>
      <c r="F14" s="17" t="s">
        <v>33</v>
      </c>
      <c r="G14" s="17" t="s">
        <v>34</v>
      </c>
      <c r="H14" s="17" t="s">
        <v>35</v>
      </c>
      <c r="I14" s="17" t="s">
        <v>36</v>
      </c>
      <c r="J14" s="17" t="s">
        <v>37</v>
      </c>
      <c r="K14" s="17" t="s">
        <v>38</v>
      </c>
      <c r="L14" s="17" t="s">
        <v>39</v>
      </c>
      <c r="M14" s="17" t="s">
        <v>40</v>
      </c>
      <c r="N14" s="17" t="s">
        <v>41</v>
      </c>
      <c r="O14" s="6"/>
    </row>
    <row r="15" spans="1:18" ht="5.0999999999999996" customHeight="1">
      <c r="A15" s="6"/>
      <c r="B15" s="6"/>
      <c r="C15" s="15"/>
      <c r="D15" s="15"/>
      <c r="E15" s="15"/>
      <c r="F15" s="15"/>
      <c r="G15" s="15"/>
      <c r="H15" s="15"/>
      <c r="I15" s="15"/>
      <c r="J15" s="16"/>
      <c r="K15" s="16"/>
      <c r="L15" s="15"/>
      <c r="M15" s="15"/>
      <c r="N15" s="15"/>
      <c r="O15" s="6"/>
    </row>
    <row r="16" spans="1:18" ht="15" customHeight="1">
      <c r="A16" s="6"/>
      <c r="B16" s="44" t="s">
        <v>43</v>
      </c>
      <c r="C16" s="18">
        <v>154.80000000000001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34"/>
      <c r="O16" s="6"/>
      <c r="P16" s="1"/>
    </row>
    <row r="17" spans="1:18" ht="15" customHeight="1">
      <c r="A17" s="6"/>
      <c r="B17" s="44" t="s">
        <v>44</v>
      </c>
      <c r="C17" s="43">
        <f>IF(C16="","",C10-C16)</f>
        <v>945.2</v>
      </c>
      <c r="D17" s="43" t="str">
        <f>IF(D16="","",($C$10-(C16+D16)))</f>
        <v/>
      </c>
      <c r="E17" s="43" t="str">
        <f>IF(E16="","",$C$10-(C16+D16+E16))</f>
        <v/>
      </c>
      <c r="F17" s="43" t="str">
        <f>IF(F16="","",$C$10-(C16+D16+E16+F16))</f>
        <v/>
      </c>
      <c r="G17" s="43" t="str">
        <f>IF(G16="","",$C$10-(C16+D16+E16+F16+G16))</f>
        <v/>
      </c>
      <c r="H17" s="43" t="str">
        <f>IF(H16="","",$C$10-(C16+D16+E16+F16+G16+H16))</f>
        <v/>
      </c>
      <c r="I17" s="43" t="str">
        <f>IF(I16="","",$C$10-(C16+D16+E16+F16+G16+H16+I16))</f>
        <v/>
      </c>
      <c r="J17" s="43" t="str">
        <f>IF(J16="","",$C$10-(C16+D16+E16+F16+G16+H16+I16+J16))</f>
        <v/>
      </c>
      <c r="K17" s="43" t="str">
        <f>IF(K16="","",$C$10-(C16+D16+E16+F16+G16+H16+I16+J16+K16))</f>
        <v/>
      </c>
      <c r="L17" s="43" t="str">
        <f>IF(L16="","",$C$10-(C16+D16+E16+F16+G16+H16+I16+J16+K16+L16))</f>
        <v/>
      </c>
      <c r="M17" s="43" t="str">
        <f>IF(M16="","",$C$10-(C16+D16+E16+F16+G16+H16+I16+J16+K16+L16+M16))</f>
        <v/>
      </c>
      <c r="N17" s="43" t="str">
        <f>IF(N16="","",$C$10-(C16+D16+E16+F16+G16+H16+I16+J16+K16+L16+M16+N16))</f>
        <v/>
      </c>
      <c r="O17" s="6"/>
    </row>
    <row r="18" spans="1:18" ht="11.1" customHeight="1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</row>
    <row r="19" spans="1:18" ht="15" customHeight="1">
      <c r="A19" s="6"/>
      <c r="B19" s="37" t="s">
        <v>22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1"/>
      <c r="Q19" s="1"/>
    </row>
    <row r="20" spans="1:18" ht="15" customHeight="1">
      <c r="A20" s="6"/>
      <c r="B20" s="6"/>
      <c r="C20" s="50" t="s">
        <v>9</v>
      </c>
      <c r="D20" s="50" t="s">
        <v>10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</row>
    <row r="21" spans="1:18" ht="15" customHeight="1">
      <c r="A21" s="6"/>
      <c r="B21" s="6"/>
      <c r="C21" s="49">
        <f>SUM(C16:N16)</f>
        <v>154.80000000000001</v>
      </c>
      <c r="D21" s="49">
        <f>C10-C21</f>
        <v>945.2</v>
      </c>
      <c r="E21" s="42"/>
      <c r="F21" s="6"/>
      <c r="G21" s="6"/>
      <c r="H21" s="6"/>
      <c r="I21" s="6"/>
      <c r="J21" s="6"/>
      <c r="K21" s="6"/>
      <c r="L21" s="6"/>
      <c r="M21" s="6"/>
      <c r="N21" s="6"/>
      <c r="O21" s="6"/>
    </row>
    <row r="22" spans="1:18" ht="11.1" customHeight="1">
      <c r="A22" s="6"/>
      <c r="B22" s="6"/>
      <c r="C22" s="6"/>
      <c r="D22" s="6"/>
      <c r="E22" s="42"/>
      <c r="F22" s="6"/>
      <c r="G22" s="6"/>
      <c r="H22" s="6"/>
      <c r="I22" s="6"/>
      <c r="J22" s="6"/>
      <c r="K22" s="6"/>
      <c r="L22" s="6"/>
      <c r="M22" s="6"/>
      <c r="N22" s="6"/>
      <c r="O22" s="6"/>
    </row>
    <row r="23" spans="1:18" ht="11.1" hidden="1" customHeight="1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</row>
    <row r="24" spans="1:18" ht="11.1" hidden="1" customHeight="1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</row>
    <row r="25" spans="1:18" ht="11.1" customHeight="1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</row>
    <row r="26" spans="1:18" ht="15" customHeight="1">
      <c r="A26" s="6"/>
      <c r="B26" s="37" t="s">
        <v>25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</row>
    <row r="27" spans="1:18" ht="15" customHeight="1">
      <c r="A27" s="6"/>
      <c r="B27" s="6"/>
      <c r="C27" s="76" t="s">
        <v>11</v>
      </c>
      <c r="D27" s="77"/>
      <c r="E27" s="78"/>
      <c r="F27" s="62" t="s">
        <v>12</v>
      </c>
      <c r="G27" s="62"/>
      <c r="H27" s="31"/>
      <c r="I27" s="32"/>
      <c r="J27" s="68" t="s">
        <v>13</v>
      </c>
      <c r="K27" s="68"/>
      <c r="L27" s="32"/>
      <c r="M27" s="33"/>
      <c r="N27" s="6"/>
      <c r="O27" s="6"/>
      <c r="P27" s="1"/>
    </row>
    <row r="28" spans="1:18" ht="15" customHeight="1">
      <c r="A28" s="6"/>
      <c r="B28" s="6"/>
      <c r="C28" s="79"/>
      <c r="D28" s="80"/>
      <c r="E28" s="81"/>
      <c r="F28" s="62"/>
      <c r="G28" s="62"/>
      <c r="H28" s="60" t="s">
        <v>14</v>
      </c>
      <c r="I28" s="61"/>
      <c r="J28" s="60" t="s">
        <v>15</v>
      </c>
      <c r="K28" s="61"/>
      <c r="L28" s="62" t="s">
        <v>16</v>
      </c>
      <c r="M28" s="62"/>
      <c r="N28" s="6"/>
      <c r="O28" s="6"/>
      <c r="Q28" s="13"/>
    </row>
    <row r="29" spans="1:18" ht="15" customHeight="1">
      <c r="A29" s="6"/>
      <c r="B29" s="6"/>
      <c r="C29" s="75" t="s">
        <v>17</v>
      </c>
      <c r="D29" s="75"/>
      <c r="E29" s="75"/>
      <c r="F29" s="69">
        <v>60631</v>
      </c>
      <c r="G29" s="70"/>
      <c r="H29" s="65">
        <v>200</v>
      </c>
      <c r="I29" s="65"/>
      <c r="J29" s="65">
        <v>20.2</v>
      </c>
      <c r="K29" s="65"/>
      <c r="L29" s="65">
        <f t="shared" ref="L29:L39" si="0">IF(H29="","",H29-J29)</f>
        <v>179.8</v>
      </c>
      <c r="M29" s="65"/>
      <c r="N29" s="6"/>
      <c r="O29" s="6"/>
      <c r="P29" s="12"/>
      <c r="Q29" s="13"/>
      <c r="R29" s="13"/>
    </row>
    <row r="30" spans="1:18" ht="15" customHeight="1">
      <c r="A30" s="6"/>
      <c r="B30" s="6"/>
      <c r="C30" s="67" t="s">
        <v>18</v>
      </c>
      <c r="D30" s="67"/>
      <c r="E30" s="67"/>
      <c r="F30" s="72">
        <v>60632</v>
      </c>
      <c r="G30" s="72"/>
      <c r="H30" s="66">
        <v>150</v>
      </c>
      <c r="I30" s="66"/>
      <c r="J30" s="66">
        <v>47.6</v>
      </c>
      <c r="K30" s="66"/>
      <c r="L30" s="66">
        <f t="shared" si="0"/>
        <v>102.4</v>
      </c>
      <c r="M30" s="66"/>
      <c r="N30" s="6"/>
      <c r="O30" s="6"/>
      <c r="P30" s="12"/>
    </row>
    <row r="31" spans="1:18" ht="15" customHeight="1">
      <c r="A31" s="6"/>
      <c r="B31" s="6"/>
      <c r="C31" s="75" t="s">
        <v>19</v>
      </c>
      <c r="D31" s="75"/>
      <c r="E31" s="75"/>
      <c r="F31" s="71">
        <v>60633</v>
      </c>
      <c r="G31" s="71"/>
      <c r="H31" s="65">
        <v>250</v>
      </c>
      <c r="I31" s="65"/>
      <c r="J31" s="65">
        <v>20</v>
      </c>
      <c r="K31" s="65"/>
      <c r="L31" s="65">
        <f t="shared" si="0"/>
        <v>230</v>
      </c>
      <c r="M31" s="65"/>
      <c r="N31" s="6"/>
      <c r="O31" s="6"/>
      <c r="P31" s="12"/>
    </row>
    <row r="32" spans="1:18" ht="15" customHeight="1">
      <c r="A32" s="6"/>
      <c r="B32" s="6"/>
      <c r="C32" s="67" t="s">
        <v>20</v>
      </c>
      <c r="D32" s="67"/>
      <c r="E32" s="67"/>
      <c r="F32" s="72">
        <v>60634</v>
      </c>
      <c r="G32" s="72"/>
      <c r="H32" s="66">
        <v>300</v>
      </c>
      <c r="I32" s="66"/>
      <c r="J32" s="66">
        <v>42</v>
      </c>
      <c r="K32" s="66"/>
      <c r="L32" s="66">
        <f t="shared" si="0"/>
        <v>258</v>
      </c>
      <c r="M32" s="66"/>
      <c r="N32" s="6"/>
      <c r="O32" s="6"/>
      <c r="P32" s="13"/>
    </row>
    <row r="33" spans="1:16" ht="15" customHeight="1">
      <c r="A33" s="6"/>
      <c r="B33" s="6"/>
      <c r="C33" s="75" t="s">
        <v>21</v>
      </c>
      <c r="D33" s="75"/>
      <c r="E33" s="75"/>
      <c r="F33" s="71">
        <v>60635</v>
      </c>
      <c r="G33" s="71"/>
      <c r="H33" s="65">
        <v>200</v>
      </c>
      <c r="I33" s="65"/>
      <c r="J33" s="65">
        <v>25</v>
      </c>
      <c r="K33" s="65"/>
      <c r="L33" s="65">
        <f t="shared" si="0"/>
        <v>175</v>
      </c>
      <c r="M33" s="65"/>
      <c r="N33" s="6"/>
      <c r="O33" s="6"/>
      <c r="P33" s="13"/>
    </row>
    <row r="34" spans="1:16" ht="15" customHeight="1">
      <c r="A34" s="6"/>
      <c r="B34" s="6"/>
      <c r="C34" s="74"/>
      <c r="D34" s="74"/>
      <c r="E34" s="74"/>
      <c r="F34" s="72" t="str">
        <f t="shared" ref="F34:F39" ca="1" si="1">IF(ISERROR(VLOOKUP(C34,Art_Réf,2,FALSE)),"",VLOOKUP(C34,Art_Réf,2,FALSE))</f>
        <v/>
      </c>
      <c r="G34" s="72"/>
      <c r="H34" s="66"/>
      <c r="I34" s="66"/>
      <c r="J34" s="66"/>
      <c r="K34" s="66"/>
      <c r="L34" s="66" t="str">
        <f t="shared" si="0"/>
        <v/>
      </c>
      <c r="M34" s="66"/>
      <c r="N34" s="6"/>
      <c r="O34" s="6"/>
      <c r="P34" s="13"/>
    </row>
    <row r="35" spans="1:16" ht="15" customHeight="1">
      <c r="A35" s="6"/>
      <c r="B35" s="6"/>
      <c r="C35" s="73"/>
      <c r="D35" s="73"/>
      <c r="E35" s="73"/>
      <c r="F35" s="71" t="str">
        <f t="shared" ca="1" si="1"/>
        <v/>
      </c>
      <c r="G35" s="71"/>
      <c r="H35" s="65"/>
      <c r="I35" s="65"/>
      <c r="J35" s="65"/>
      <c r="K35" s="65"/>
      <c r="L35" s="65" t="str">
        <f t="shared" si="0"/>
        <v/>
      </c>
      <c r="M35" s="65"/>
      <c r="N35" s="6"/>
      <c r="O35" s="6"/>
      <c r="P35" s="13"/>
    </row>
    <row r="36" spans="1:16" ht="15" customHeight="1">
      <c r="A36" s="6"/>
      <c r="B36" s="6"/>
      <c r="C36" s="74"/>
      <c r="D36" s="74"/>
      <c r="E36" s="74"/>
      <c r="F36" s="72" t="str">
        <f t="shared" ca="1" si="1"/>
        <v/>
      </c>
      <c r="G36" s="72"/>
      <c r="H36" s="66"/>
      <c r="I36" s="66"/>
      <c r="J36" s="66"/>
      <c r="K36" s="66"/>
      <c r="L36" s="66" t="str">
        <f t="shared" si="0"/>
        <v/>
      </c>
      <c r="M36" s="66"/>
      <c r="N36" s="6"/>
      <c r="O36" s="6"/>
      <c r="P36" s="13"/>
    </row>
    <row r="37" spans="1:16" ht="15" customHeight="1">
      <c r="A37" s="6"/>
      <c r="B37" s="6"/>
      <c r="C37" s="73"/>
      <c r="D37" s="73"/>
      <c r="E37" s="73"/>
      <c r="F37" s="71" t="str">
        <f t="shared" ca="1" si="1"/>
        <v/>
      </c>
      <c r="G37" s="71"/>
      <c r="H37" s="65"/>
      <c r="I37" s="65"/>
      <c r="J37" s="65"/>
      <c r="K37" s="65"/>
      <c r="L37" s="65" t="str">
        <f t="shared" si="0"/>
        <v/>
      </c>
      <c r="M37" s="65"/>
      <c r="N37" s="6"/>
      <c r="O37" s="6"/>
      <c r="P37" s="13"/>
    </row>
    <row r="38" spans="1:16" ht="15" customHeight="1">
      <c r="A38" s="6"/>
      <c r="B38" s="6"/>
      <c r="C38" s="74"/>
      <c r="D38" s="74"/>
      <c r="E38" s="74"/>
      <c r="F38" s="72" t="str">
        <f t="shared" ca="1" si="1"/>
        <v/>
      </c>
      <c r="G38" s="72"/>
      <c r="H38" s="66"/>
      <c r="I38" s="66"/>
      <c r="J38" s="66"/>
      <c r="K38" s="66"/>
      <c r="L38" s="66" t="str">
        <f t="shared" si="0"/>
        <v/>
      </c>
      <c r="M38" s="66"/>
      <c r="N38" s="6"/>
      <c r="O38" s="6"/>
      <c r="P38" s="13"/>
    </row>
    <row r="39" spans="1:16" ht="15" customHeight="1">
      <c r="A39" s="6"/>
      <c r="B39" s="6"/>
      <c r="C39" s="73"/>
      <c r="D39" s="73"/>
      <c r="E39" s="73"/>
      <c r="F39" s="71" t="str">
        <f t="shared" ca="1" si="1"/>
        <v/>
      </c>
      <c r="G39" s="71"/>
      <c r="H39" s="65"/>
      <c r="I39" s="65"/>
      <c r="J39" s="65"/>
      <c r="K39" s="65"/>
      <c r="L39" s="65" t="str">
        <f t="shared" si="0"/>
        <v/>
      </c>
      <c r="M39" s="65"/>
      <c r="N39" s="6"/>
      <c r="O39" s="6"/>
      <c r="P39" s="13"/>
    </row>
    <row r="40" spans="1:16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</row>
    <row r="41" spans="1:16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</row>
    <row r="42" spans="1:16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</row>
    <row r="43" spans="1:16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</row>
  </sheetData>
  <mergeCells count="63">
    <mergeCell ref="F38:G38"/>
    <mergeCell ref="H38:I38"/>
    <mergeCell ref="J38:K38"/>
    <mergeCell ref="L38:M38"/>
    <mergeCell ref="C39:E39"/>
    <mergeCell ref="F39:G39"/>
    <mergeCell ref="H39:I39"/>
    <mergeCell ref="J39:K39"/>
    <mergeCell ref="L39:M39"/>
    <mergeCell ref="C38:E38"/>
    <mergeCell ref="C31:E31"/>
    <mergeCell ref="C30:E30"/>
    <mergeCell ref="F31:G31"/>
    <mergeCell ref="F30:G30"/>
    <mergeCell ref="C27:E28"/>
    <mergeCell ref="C29:E29"/>
    <mergeCell ref="C37:E37"/>
    <mergeCell ref="C36:E36"/>
    <mergeCell ref="C35:E35"/>
    <mergeCell ref="C34:E34"/>
    <mergeCell ref="C33:E33"/>
    <mergeCell ref="C32:E32"/>
    <mergeCell ref="L37:M37"/>
    <mergeCell ref="J27:K27"/>
    <mergeCell ref="F27:G28"/>
    <mergeCell ref="F29:G29"/>
    <mergeCell ref="F37:G37"/>
    <mergeCell ref="F36:G36"/>
    <mergeCell ref="F35:G35"/>
    <mergeCell ref="F34:G34"/>
    <mergeCell ref="F33:G33"/>
    <mergeCell ref="F32:G32"/>
    <mergeCell ref="J35:K35"/>
    <mergeCell ref="J36:K36"/>
    <mergeCell ref="J37:K37"/>
    <mergeCell ref="L30:M30"/>
    <mergeCell ref="L31:M31"/>
    <mergeCell ref="L32:M32"/>
    <mergeCell ref="L33:M33"/>
    <mergeCell ref="L34:M34"/>
    <mergeCell ref="L35:M35"/>
    <mergeCell ref="L36:M36"/>
    <mergeCell ref="H35:I35"/>
    <mergeCell ref="H36:I36"/>
    <mergeCell ref="H37:I37"/>
    <mergeCell ref="J29:K29"/>
    <mergeCell ref="L29:M29"/>
    <mergeCell ref="J30:K30"/>
    <mergeCell ref="J31:K31"/>
    <mergeCell ref="J32:K32"/>
    <mergeCell ref="J33:K33"/>
    <mergeCell ref="J34:K34"/>
    <mergeCell ref="H29:I29"/>
    <mergeCell ref="H30:I30"/>
    <mergeCell ref="H31:I31"/>
    <mergeCell ref="H32:I32"/>
    <mergeCell ref="H33:I33"/>
    <mergeCell ref="H34:I34"/>
    <mergeCell ref="H28:I28"/>
    <mergeCell ref="J28:K28"/>
    <mergeCell ref="L28:M28"/>
    <mergeCell ref="D1:L4"/>
    <mergeCell ref="G8:M9"/>
  </mergeCells>
  <conditionalFormatting sqref="H30:K39">
    <cfRule type="cellIs" dxfId="1" priority="6" operator="equal">
      <formula>0</formula>
    </cfRule>
  </conditionalFormatting>
  <conditionalFormatting sqref="C17:N17 L29:M39">
    <cfRule type="cellIs" dxfId="0" priority="1" operator="lessThanOrEqual">
      <formula>0</formula>
    </cfRule>
  </conditionalFormatting>
  <dataValidations count="1">
    <dataValidation type="list" allowBlank="1" showInputMessage="1" showErrorMessage="1" sqref="C29:C39">
      <formula1>Articles</formula1>
    </dataValidation>
  </dataValidations>
  <printOptions horizontalCentered="1"/>
  <pageMargins left="0.11811023622047245" right="0.11811023622047245" top="0.35433070866141736" bottom="0.35433070866141736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3" r:id="rId4" name="Spinner 11">
              <controlPr defaultSize="0" print="0" autoPict="0" macro="[0]!ChangtAnnée">
                <anchor moveWithCells="1" sizeWithCells="1">
                  <from>
                    <xdr:col>5</xdr:col>
                    <xdr:colOff>9525</xdr:colOff>
                    <xdr:row>7</xdr:row>
                    <xdr:rowOff>9525</xdr:rowOff>
                  </from>
                  <to>
                    <xdr:col>5</xdr:col>
                    <xdr:colOff>257175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F26"/>
  <sheetViews>
    <sheetView workbookViewId="0">
      <selection activeCell="G15" sqref="G15"/>
    </sheetView>
  </sheetViews>
  <sheetFormatPr baseColWidth="10" defaultRowHeight="12.75"/>
  <cols>
    <col min="1" max="1" width="1.140625" customWidth="1"/>
    <col min="2" max="2" width="30.7109375" customWidth="1"/>
    <col min="3" max="3" width="13.7109375" bestFit="1" customWidth="1"/>
    <col min="4" max="4" width="1.85546875" customWidth="1"/>
    <col min="5" max="5" width="20.85546875" customWidth="1"/>
    <col min="6" max="6" width="1.7109375" customWidth="1"/>
    <col min="7" max="7" width="25.7109375" customWidth="1"/>
    <col min="8" max="8" width="15.7109375" customWidth="1"/>
    <col min="9" max="9" width="7.42578125" customWidth="1"/>
    <col min="10" max="10" width="19.28515625" customWidth="1"/>
    <col min="11" max="13" width="9.28515625" style="19" bestFit="1" customWidth="1"/>
    <col min="14" max="17" width="8.7109375" style="19" customWidth="1"/>
    <col min="18" max="32" width="8.7109375" customWidth="1"/>
  </cols>
  <sheetData>
    <row r="1" spans="2:32" ht="15.75">
      <c r="B1" s="10" t="s">
        <v>11</v>
      </c>
      <c r="C1" s="10" t="s">
        <v>12</v>
      </c>
      <c r="E1" s="9" t="s">
        <v>26</v>
      </c>
      <c r="G1" s="7" t="s">
        <v>27</v>
      </c>
      <c r="I1" s="24" t="s">
        <v>24</v>
      </c>
      <c r="J1" s="23"/>
      <c r="K1" s="20">
        <v>41640</v>
      </c>
      <c r="L1" s="21">
        <v>2015</v>
      </c>
      <c r="M1" s="21">
        <v>2016</v>
      </c>
      <c r="N1" s="21">
        <v>2017</v>
      </c>
      <c r="O1" s="21">
        <v>2018</v>
      </c>
      <c r="P1" s="21">
        <v>2019</v>
      </c>
      <c r="Q1" s="21">
        <v>2020</v>
      </c>
      <c r="R1" s="21">
        <v>2021</v>
      </c>
      <c r="S1" s="21">
        <v>2022</v>
      </c>
      <c r="T1" s="21">
        <v>2023</v>
      </c>
      <c r="U1" s="21">
        <v>2024</v>
      </c>
      <c r="V1" s="21">
        <v>2025</v>
      </c>
      <c r="W1" s="21">
        <v>2026</v>
      </c>
      <c r="X1" s="21">
        <v>2027</v>
      </c>
      <c r="Y1" s="21">
        <v>2028</v>
      </c>
      <c r="Z1" s="21">
        <v>2029</v>
      </c>
      <c r="AA1" s="21">
        <v>2030</v>
      </c>
      <c r="AB1" s="21">
        <v>2031</v>
      </c>
      <c r="AC1" s="21">
        <v>2032</v>
      </c>
      <c r="AD1" s="21">
        <v>2033</v>
      </c>
      <c r="AE1" s="21">
        <v>2034</v>
      </c>
      <c r="AF1" s="21">
        <v>2035</v>
      </c>
    </row>
    <row r="2" spans="2:32">
      <c r="B2" s="4" t="s">
        <v>17</v>
      </c>
      <c r="C2" s="5">
        <v>60631</v>
      </c>
      <c r="E2" s="35" t="s">
        <v>67</v>
      </c>
      <c r="G2" s="82" t="s">
        <v>71</v>
      </c>
      <c r="I2" s="22" t="str">
        <f>B2</f>
        <v>Produits d'entretien</v>
      </c>
      <c r="J2" s="23"/>
      <c r="K2" s="25">
        <v>200</v>
      </c>
      <c r="L2" s="25">
        <v>200</v>
      </c>
      <c r="M2" s="25">
        <v>300</v>
      </c>
      <c r="N2" s="25">
        <v>200</v>
      </c>
      <c r="O2" s="25">
        <v>150</v>
      </c>
      <c r="P2" s="25">
        <v>200</v>
      </c>
      <c r="Q2" s="25">
        <v>200</v>
      </c>
      <c r="R2" s="26">
        <v>220</v>
      </c>
      <c r="S2" s="26">
        <v>230</v>
      </c>
      <c r="T2" s="26">
        <v>230</v>
      </c>
      <c r="U2" s="26">
        <v>230</v>
      </c>
      <c r="V2" s="26">
        <v>250</v>
      </c>
      <c r="W2" s="26">
        <v>250</v>
      </c>
      <c r="X2" s="26"/>
      <c r="Y2" s="26"/>
      <c r="Z2" s="26"/>
      <c r="AA2" s="26"/>
      <c r="AB2" s="26"/>
      <c r="AC2" s="26"/>
      <c r="AD2" s="26"/>
      <c r="AE2" s="26"/>
      <c r="AF2" s="26"/>
    </row>
    <row r="3" spans="2:32">
      <c r="B3" s="4" t="s">
        <v>18</v>
      </c>
      <c r="C3" s="5">
        <v>60632</v>
      </c>
      <c r="E3" s="35" t="s">
        <v>68</v>
      </c>
      <c r="G3" s="82"/>
      <c r="I3" s="22" t="str">
        <f>B3</f>
        <v>Outillage</v>
      </c>
      <c r="J3" s="23"/>
      <c r="K3" s="25">
        <v>150</v>
      </c>
      <c r="L3" s="25">
        <v>200</v>
      </c>
      <c r="M3" s="25">
        <v>300</v>
      </c>
      <c r="N3" s="25">
        <v>200</v>
      </c>
      <c r="O3" s="25">
        <v>200</v>
      </c>
      <c r="P3" s="25">
        <v>200</v>
      </c>
      <c r="Q3" s="25">
        <v>250</v>
      </c>
      <c r="R3" s="26">
        <v>250</v>
      </c>
      <c r="S3" s="26">
        <v>250</v>
      </c>
      <c r="T3" s="26">
        <v>280</v>
      </c>
      <c r="U3" s="26">
        <v>280</v>
      </c>
      <c r="V3" s="26">
        <v>280</v>
      </c>
      <c r="W3" s="26">
        <v>300</v>
      </c>
      <c r="X3" s="26"/>
      <c r="Y3" s="26"/>
      <c r="Z3" s="26"/>
      <c r="AA3" s="26"/>
      <c r="AB3" s="26"/>
      <c r="AC3" s="26"/>
      <c r="AD3" s="26"/>
      <c r="AE3" s="26"/>
      <c r="AF3" s="26"/>
    </row>
    <row r="4" spans="2:32">
      <c r="B4" s="4" t="s">
        <v>19</v>
      </c>
      <c r="C4" s="5">
        <v>60633</v>
      </c>
      <c r="E4" s="35" t="s">
        <v>69</v>
      </c>
      <c r="I4" s="22" t="str">
        <f>B4</f>
        <v>Autres matières et fournitures</v>
      </c>
      <c r="J4" s="23"/>
      <c r="K4" s="25">
        <v>250</v>
      </c>
      <c r="L4" s="25">
        <v>200</v>
      </c>
      <c r="M4" s="25">
        <v>300</v>
      </c>
      <c r="N4" s="25">
        <v>250</v>
      </c>
      <c r="O4" s="25">
        <v>250</v>
      </c>
      <c r="P4" s="25">
        <v>200</v>
      </c>
      <c r="Q4" s="25">
        <v>200</v>
      </c>
      <c r="R4" s="26">
        <v>220</v>
      </c>
      <c r="S4" s="26">
        <v>220</v>
      </c>
      <c r="T4" s="26">
        <v>220</v>
      </c>
      <c r="U4" s="26">
        <v>230</v>
      </c>
      <c r="V4" s="26">
        <v>240</v>
      </c>
      <c r="W4" s="26">
        <v>250</v>
      </c>
      <c r="X4" s="26"/>
      <c r="Y4" s="26"/>
      <c r="Z4" s="26"/>
      <c r="AA4" s="26"/>
      <c r="AB4" s="26"/>
      <c r="AC4" s="26"/>
      <c r="AD4" s="26"/>
      <c r="AE4" s="26"/>
      <c r="AF4" s="26"/>
    </row>
    <row r="5" spans="2:32">
      <c r="B5" s="4" t="s">
        <v>20</v>
      </c>
      <c r="C5" s="5">
        <v>60634</v>
      </c>
      <c r="E5" s="35" t="s">
        <v>70</v>
      </c>
      <c r="I5" s="22" t="str">
        <f>B5</f>
        <v>Matériel roulant</v>
      </c>
      <c r="J5" s="23"/>
      <c r="K5" s="25">
        <v>300</v>
      </c>
      <c r="L5" s="25">
        <v>200</v>
      </c>
      <c r="M5" s="25">
        <v>300</v>
      </c>
      <c r="N5" s="25">
        <v>250</v>
      </c>
      <c r="O5" s="25">
        <v>300</v>
      </c>
      <c r="P5" s="25">
        <v>250</v>
      </c>
      <c r="Q5" s="25">
        <v>250</v>
      </c>
      <c r="R5" s="26">
        <v>250</v>
      </c>
      <c r="S5" s="26">
        <v>280</v>
      </c>
      <c r="T5" s="26">
        <v>280</v>
      </c>
      <c r="U5" s="26">
        <v>300</v>
      </c>
      <c r="V5" s="26">
        <v>300</v>
      </c>
      <c r="W5" s="26">
        <v>320</v>
      </c>
      <c r="X5" s="26"/>
      <c r="Y5" s="26"/>
      <c r="Z5" s="26"/>
      <c r="AA5" s="26"/>
      <c r="AB5" s="26"/>
      <c r="AC5" s="26"/>
      <c r="AD5" s="26"/>
      <c r="AE5" s="26"/>
      <c r="AF5" s="26"/>
    </row>
    <row r="6" spans="2:32">
      <c r="B6" s="4" t="s">
        <v>21</v>
      </c>
      <c r="C6" s="5">
        <v>60635</v>
      </c>
      <c r="E6" s="35" t="s">
        <v>71</v>
      </c>
      <c r="I6" s="22" t="str">
        <f>B6</f>
        <v>Entretien matériel non roulant</v>
      </c>
      <c r="J6" s="23"/>
      <c r="K6" s="25">
        <v>200</v>
      </c>
      <c r="L6" s="25">
        <v>200</v>
      </c>
      <c r="M6" s="25">
        <v>300</v>
      </c>
      <c r="N6" s="25">
        <v>200</v>
      </c>
      <c r="O6" s="25">
        <v>250</v>
      </c>
      <c r="P6" s="25">
        <v>200</v>
      </c>
      <c r="Q6" s="25">
        <v>200</v>
      </c>
      <c r="R6" s="26">
        <v>200</v>
      </c>
      <c r="S6" s="26">
        <v>220</v>
      </c>
      <c r="T6" s="26">
        <v>230</v>
      </c>
      <c r="U6" s="26">
        <v>240</v>
      </c>
      <c r="V6" s="26">
        <v>250</v>
      </c>
      <c r="W6" s="26">
        <v>250</v>
      </c>
      <c r="X6" s="26"/>
      <c r="Y6" s="26"/>
      <c r="Z6" s="26"/>
      <c r="AA6" s="26"/>
      <c r="AB6" s="26"/>
      <c r="AC6" s="26"/>
      <c r="AD6" s="26"/>
      <c r="AE6" s="26"/>
      <c r="AF6" s="26"/>
    </row>
    <row r="7" spans="2:32">
      <c r="E7" s="35" t="s">
        <v>72</v>
      </c>
      <c r="I7" s="22"/>
      <c r="J7" s="23"/>
      <c r="K7" s="25"/>
      <c r="L7" s="25"/>
      <c r="M7" s="25"/>
      <c r="N7" s="25"/>
      <c r="O7" s="25"/>
      <c r="P7" s="25"/>
      <c r="Q7" s="25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</row>
    <row r="8" spans="2:32">
      <c r="E8" s="35" t="s">
        <v>73</v>
      </c>
      <c r="I8" s="22"/>
      <c r="J8" s="23"/>
      <c r="K8" s="25"/>
      <c r="L8" s="25"/>
      <c r="M8" s="25"/>
      <c r="N8" s="25"/>
      <c r="O8" s="25"/>
      <c r="P8" s="25"/>
      <c r="Q8" s="25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</row>
    <row r="9" spans="2:32">
      <c r="E9" s="35" t="s">
        <v>74</v>
      </c>
      <c r="I9" s="22"/>
      <c r="J9" s="23"/>
      <c r="K9" s="25"/>
      <c r="L9" s="25"/>
      <c r="M9" s="25"/>
      <c r="N9" s="25"/>
      <c r="O9" s="25"/>
      <c r="P9" s="25"/>
      <c r="Q9" s="25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</row>
    <row r="10" spans="2:32">
      <c r="E10" s="35" t="s">
        <v>75</v>
      </c>
      <c r="I10" s="22"/>
      <c r="J10" s="23"/>
      <c r="K10" s="25"/>
      <c r="L10" s="25"/>
      <c r="M10" s="25"/>
      <c r="N10" s="25"/>
      <c r="O10" s="25"/>
      <c r="P10" s="25"/>
      <c r="Q10" s="25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</row>
    <row r="11" spans="2:32">
      <c r="E11" s="35" t="s">
        <v>76</v>
      </c>
      <c r="I11" s="22"/>
      <c r="J11" s="23"/>
      <c r="K11" s="25"/>
      <c r="L11" s="25"/>
      <c r="M11" s="25"/>
      <c r="N11" s="25"/>
      <c r="O11" s="25"/>
      <c r="P11" s="25"/>
      <c r="Q11" s="25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</row>
    <row r="12" spans="2:32">
      <c r="E12" s="35" t="s">
        <v>77</v>
      </c>
      <c r="I12" s="22"/>
      <c r="J12" s="23"/>
      <c r="K12" s="25"/>
      <c r="L12" s="25"/>
      <c r="M12" s="25"/>
      <c r="N12" s="25"/>
      <c r="O12" s="25"/>
      <c r="P12" s="25"/>
      <c r="Q12" s="25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</row>
    <row r="13" spans="2:32">
      <c r="E13" s="35" t="s">
        <v>78</v>
      </c>
      <c r="I13" s="28" t="s">
        <v>42</v>
      </c>
      <c r="J13" s="29"/>
      <c r="K13" s="27">
        <f>SUM(K2:K12)</f>
        <v>1100</v>
      </c>
      <c r="L13" s="27">
        <f t="shared" ref="L13:AE13" si="0">SUM(L2:L12)</f>
        <v>1000</v>
      </c>
      <c r="M13" s="27">
        <f t="shared" si="0"/>
        <v>1500</v>
      </c>
      <c r="N13" s="27">
        <f t="shared" si="0"/>
        <v>1100</v>
      </c>
      <c r="O13" s="27">
        <f t="shared" si="0"/>
        <v>1150</v>
      </c>
      <c r="P13" s="27">
        <f t="shared" si="0"/>
        <v>1050</v>
      </c>
      <c r="Q13" s="27">
        <f t="shared" si="0"/>
        <v>1100</v>
      </c>
      <c r="R13" s="27">
        <f t="shared" si="0"/>
        <v>1140</v>
      </c>
      <c r="S13" s="27">
        <f t="shared" si="0"/>
        <v>1200</v>
      </c>
      <c r="T13" s="27">
        <f t="shared" si="0"/>
        <v>1240</v>
      </c>
      <c r="U13" s="27">
        <f t="shared" si="0"/>
        <v>1280</v>
      </c>
      <c r="V13" s="27">
        <f t="shared" si="0"/>
        <v>1320</v>
      </c>
      <c r="W13" s="27">
        <f t="shared" si="0"/>
        <v>1370</v>
      </c>
      <c r="X13" s="27">
        <f t="shared" si="0"/>
        <v>0</v>
      </c>
      <c r="Y13" s="27">
        <f t="shared" si="0"/>
        <v>0</v>
      </c>
      <c r="Z13" s="27">
        <f t="shared" si="0"/>
        <v>0</v>
      </c>
      <c r="AA13" s="27">
        <f t="shared" si="0"/>
        <v>0</v>
      </c>
      <c r="AB13" s="27">
        <f t="shared" si="0"/>
        <v>0</v>
      </c>
      <c r="AC13" s="27">
        <f t="shared" si="0"/>
        <v>0</v>
      </c>
      <c r="AD13" s="27">
        <f t="shared" si="0"/>
        <v>0</v>
      </c>
      <c r="AE13" s="27">
        <f t="shared" si="0"/>
        <v>0</v>
      </c>
      <c r="AF13" s="27">
        <f>SUM(AF2:AF12)</f>
        <v>0</v>
      </c>
    </row>
    <row r="14" spans="2:32">
      <c r="E14" s="35" t="s">
        <v>79</v>
      </c>
    </row>
    <row r="15" spans="2:32">
      <c r="E15" s="35" t="s">
        <v>80</v>
      </c>
    </row>
    <row r="16" spans="2:32">
      <c r="E16" s="35" t="s">
        <v>81</v>
      </c>
    </row>
    <row r="17" spans="5:5">
      <c r="E17" s="35" t="s">
        <v>82</v>
      </c>
    </row>
    <row r="18" spans="5:5">
      <c r="E18" s="35" t="s">
        <v>83</v>
      </c>
    </row>
    <row r="19" spans="5:5">
      <c r="E19" s="35" t="s">
        <v>84</v>
      </c>
    </row>
    <row r="20" spans="5:5">
      <c r="E20" s="35" t="s">
        <v>85</v>
      </c>
    </row>
    <row r="21" spans="5:5">
      <c r="E21" s="35" t="s">
        <v>86</v>
      </c>
    </row>
    <row r="22" spans="5:5">
      <c r="E22" s="35" t="s">
        <v>87</v>
      </c>
    </row>
    <row r="23" spans="5:5">
      <c r="E23" s="35" t="s">
        <v>88</v>
      </c>
    </row>
    <row r="24" spans="5:5">
      <c r="E24" s="35" t="s">
        <v>89</v>
      </c>
    </row>
    <row r="25" spans="5:5">
      <c r="E25" s="35" t="s">
        <v>90</v>
      </c>
    </row>
    <row r="26" spans="5:5">
      <c r="E26" s="35" t="s">
        <v>91</v>
      </c>
    </row>
  </sheetData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1">
    <mergeCell ref="G2:G3"/>
  </mergeCells>
  <phoneticPr fontId="3" type="noConversion"/>
  <dataValidations count="1">
    <dataValidation type="list" allowBlank="1" showInputMessage="1" showErrorMessage="1" sqref="G2">
      <formula1>Liste_CIS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Consommation CIS</vt:lpstr>
      <vt:lpstr>Suivi Budget</vt:lpstr>
      <vt:lpstr>Paramètres</vt:lpstr>
      <vt:lpstr>'Consommation CIS'!Impression_des_titres</vt:lpstr>
    </vt:vector>
  </TitlesOfParts>
  <Company>Editions ENI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Guy Blancher</cp:lastModifiedBy>
  <cp:lastPrinted>2014-01-08T08:21:07Z</cp:lastPrinted>
  <dcterms:created xsi:type="dcterms:W3CDTF">2003-09-10T12:18:17Z</dcterms:created>
  <dcterms:modified xsi:type="dcterms:W3CDTF">2014-01-22T19:49:16Z</dcterms:modified>
</cp:coreProperties>
</file>